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chartsheets/sheet1.xml" ContentType="application/vnd.openxmlformats-officedocument.spreadsheetml.chartsheet+xml"/>
  <Override PartName="/xl/worksheets/sheet2.xml" ContentType="application/vnd.openxmlformats-officedocument.spreadsheetml.worksheet+xml"/>
  <Override PartName="/xl/chartsheets/sheet2.xml" ContentType="application/vnd.openxmlformats-officedocument.spreadsheetml.chart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pivotTables/pivotTable1.xml" ContentType="application/vnd.openxmlformats-officedocument.spreadsheetml.pivotTab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pivotTables/pivotTable2.xml" ContentType="application/vnd.openxmlformats-officedocument.spreadsheetml.pivotTable+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24226"/>
  <mc:AlternateContent xmlns:mc="http://schemas.openxmlformats.org/markup-compatibility/2006">
    <mc:Choice Requires="x15">
      <x15ac:absPath xmlns:x15ac="http://schemas.microsoft.com/office/spreadsheetml/2010/11/ac" url="D:\HD_Docs\HD_Documents\Stocks\Analysis Master\"/>
    </mc:Choice>
  </mc:AlternateContent>
  <xr:revisionPtr revIDLastSave="0" documentId="8_{CC0E45A1-2756-44EE-9010-3F214A967D3F}" xr6:coauthVersionLast="47" xr6:coauthVersionMax="47" xr10:uidLastSave="{00000000-0000-0000-0000-000000000000}"/>
  <bookViews>
    <workbookView xWindow="-120" yWindow="-120" windowWidth="29040" windowHeight="15720" firstSheet="1" activeTab="5" xr2:uid="{00000000-000D-0000-FFFF-FFFF00000000}"/>
  </bookViews>
  <sheets>
    <sheet name="Readme" sheetId="7" r:id="rId1"/>
    <sheet name="Chart1" sheetId="89" r:id="rId2"/>
    <sheet name="Sheet2" sheetId="88" r:id="rId3"/>
    <sheet name="Chart2" sheetId="97" r:id="rId4"/>
    <sheet name="Sheet1" sheetId="96" r:id="rId5"/>
    <sheet name="Master" sheetId="1" r:id="rId6"/>
    <sheet name="BITO-IV" sheetId="87" r:id="rId7"/>
    <sheet name="ETF_OP_Fee" sheetId="77" r:id="rId8"/>
    <sheet name="BITXeom" sheetId="91" r:id="rId9"/>
    <sheet name="Dividends" sheetId="95" r:id="rId10"/>
    <sheet name="Tbills" sheetId="90" r:id="rId11"/>
    <sheet name="H_SPBTFDUE" sheetId="80" r:id="rId12"/>
    <sheet name="BTC-Web" sheetId="85" r:id="rId13"/>
    <sheet name="BITX-Web" sheetId="81" r:id="rId14"/>
    <sheet name="ETH-Web" sheetId="92" r:id="rId15"/>
    <sheet name="ETHU-Web" sheetId="94" r:id="rId16"/>
  </sheets>
  <definedNames>
    <definedName name="solver_adj" localSheetId="5" hidden="1">Master!#REF!</definedName>
    <definedName name="solver_cvg" localSheetId="5" hidden="1">0.0001</definedName>
    <definedName name="solver_drv" localSheetId="5" hidden="1">1</definedName>
    <definedName name="solver_eng" localSheetId="5" hidden="1">1</definedName>
    <definedName name="solver_est" localSheetId="5" hidden="1">1</definedName>
    <definedName name="solver_itr" localSheetId="5" hidden="1">2147483647</definedName>
    <definedName name="solver_mip" localSheetId="5" hidden="1">2147483647</definedName>
    <definedName name="solver_mni" localSheetId="5" hidden="1">30</definedName>
    <definedName name="solver_mrt" localSheetId="5" hidden="1">0.075</definedName>
    <definedName name="solver_msl" localSheetId="5" hidden="1">2</definedName>
    <definedName name="solver_neg" localSheetId="5" hidden="1">2</definedName>
    <definedName name="solver_nod" localSheetId="5" hidden="1">2147483647</definedName>
    <definedName name="solver_num" localSheetId="5" hidden="1">0</definedName>
    <definedName name="solver_nwt" localSheetId="5" hidden="1">1</definedName>
    <definedName name="solver_opt" localSheetId="5" hidden="1">Master!#REF!</definedName>
    <definedName name="solver_pre" localSheetId="5" hidden="1">0.000001</definedName>
    <definedName name="solver_rbv" localSheetId="5" hidden="1">1</definedName>
    <definedName name="solver_rlx" localSheetId="5" hidden="1">2</definedName>
    <definedName name="solver_rsd" localSheetId="5" hidden="1">0</definedName>
    <definedName name="solver_scl" localSheetId="5" hidden="1">1</definedName>
    <definedName name="solver_sho" localSheetId="5" hidden="1">2</definedName>
    <definedName name="solver_ssz" localSheetId="5" hidden="1">100</definedName>
    <definedName name="solver_tim" localSheetId="5" hidden="1">2147483647</definedName>
    <definedName name="solver_tol" localSheetId="5" hidden="1">0.01</definedName>
    <definedName name="solver_typ" localSheetId="5" hidden="1">3</definedName>
    <definedName name="solver_val" localSheetId="5" hidden="1">104168.72</definedName>
    <definedName name="solver_ver" localSheetId="5" hidden="1">3</definedName>
  </definedNames>
  <calcPr calcId="191029" calcMode="manual"/>
  <pivotCaches>
    <pivotCache cacheId="18" r:id="rId17"/>
  </pivotCaches>
</workbook>
</file>

<file path=xl/calcChain.xml><?xml version="1.0" encoding="utf-8"?>
<calcChain xmlns="http://schemas.openxmlformats.org/spreadsheetml/2006/main">
  <c r="J2809" i="1" l="1"/>
  <c r="K3507" i="1" l="1"/>
  <c r="G1192" i="1"/>
  <c r="G1193" i="1" s="1"/>
  <c r="G1194" i="1" s="1"/>
  <c r="G1195" i="1" s="1"/>
  <c r="G1196" i="1" s="1"/>
  <c r="G1197" i="1" s="1"/>
  <c r="G1198" i="1" s="1"/>
  <c r="G1199" i="1" s="1"/>
  <c r="G1200" i="1" s="1"/>
  <c r="G1201" i="1" s="1"/>
  <c r="G1202" i="1" s="1"/>
  <c r="G1203" i="1" s="1"/>
  <c r="G1204" i="1" s="1"/>
  <c r="G1205" i="1" s="1"/>
  <c r="G1206" i="1" s="1"/>
  <c r="G1207" i="1" s="1"/>
  <c r="G1208" i="1" s="1"/>
  <c r="G1209" i="1" s="1"/>
  <c r="G1210" i="1" s="1"/>
  <c r="G1211" i="1" s="1"/>
  <c r="G1212" i="1" s="1"/>
  <c r="G1213" i="1" s="1"/>
  <c r="G1214" i="1" s="1"/>
  <c r="G1215" i="1" s="1"/>
  <c r="G1216" i="1" s="1"/>
  <c r="G1217" i="1" s="1"/>
  <c r="G1218" i="1" s="1"/>
  <c r="G1219" i="1" s="1"/>
  <c r="G1220" i="1" s="1"/>
  <c r="G1221" i="1" s="1"/>
  <c r="G1222" i="1" s="1"/>
  <c r="G1223" i="1" s="1"/>
  <c r="G1224" i="1" s="1"/>
  <c r="G1225" i="1" s="1"/>
  <c r="G1226" i="1" s="1"/>
  <c r="G1227" i="1" s="1"/>
  <c r="G1228" i="1" s="1"/>
  <c r="G1229" i="1" s="1"/>
  <c r="G1230" i="1" s="1"/>
  <c r="G1231" i="1" s="1"/>
  <c r="G1232" i="1" s="1"/>
  <c r="G1233" i="1" s="1"/>
  <c r="G1234" i="1" s="1"/>
  <c r="G1235" i="1" s="1"/>
  <c r="G1236" i="1" s="1"/>
  <c r="G1237" i="1" s="1"/>
  <c r="G1238" i="1" s="1"/>
  <c r="G1239" i="1" s="1"/>
  <c r="G1240" i="1" s="1"/>
  <c r="G1241" i="1" s="1"/>
  <c r="G1242" i="1" s="1"/>
  <c r="G1243" i="1" s="1"/>
  <c r="G1244" i="1" s="1"/>
  <c r="G1245" i="1" s="1"/>
  <c r="G1246" i="1" s="1"/>
  <c r="G1247" i="1" s="1"/>
  <c r="G1248" i="1" s="1"/>
  <c r="G1249" i="1" s="1"/>
  <c r="G1250" i="1" s="1"/>
  <c r="G1251" i="1" s="1"/>
  <c r="G1252" i="1" s="1"/>
  <c r="G1253" i="1" s="1"/>
  <c r="G1254" i="1" s="1"/>
  <c r="G1255" i="1" s="1"/>
  <c r="G1256" i="1" s="1"/>
  <c r="G1257" i="1" s="1"/>
  <c r="G1258" i="1" s="1"/>
  <c r="G1259" i="1" s="1"/>
  <c r="G1260" i="1" s="1"/>
  <c r="G1261" i="1" s="1"/>
  <c r="G1262" i="1" s="1"/>
  <c r="G1263" i="1" s="1"/>
  <c r="G1264" i="1" s="1"/>
  <c r="G1265" i="1" s="1"/>
  <c r="G1266" i="1" s="1"/>
  <c r="G1267" i="1" s="1"/>
  <c r="G1268" i="1" s="1"/>
  <c r="G1269" i="1" s="1"/>
  <c r="G1270" i="1" s="1"/>
  <c r="G1271" i="1" s="1"/>
  <c r="G1272" i="1" s="1"/>
  <c r="G1273" i="1" s="1"/>
  <c r="G1274" i="1" s="1"/>
  <c r="G1275" i="1" s="1"/>
  <c r="G1276" i="1" s="1"/>
  <c r="G1277" i="1" s="1"/>
  <c r="G1278" i="1" s="1"/>
  <c r="G1279" i="1" s="1"/>
  <c r="G1280" i="1" s="1"/>
  <c r="G1281" i="1" s="1"/>
  <c r="G1282" i="1" s="1"/>
  <c r="G1283" i="1" s="1"/>
  <c r="G1284" i="1" s="1"/>
  <c r="G1285" i="1" s="1"/>
  <c r="G1286" i="1" s="1"/>
  <c r="G1287" i="1" s="1"/>
  <c r="G1288" i="1" s="1"/>
  <c r="G1289" i="1" s="1"/>
  <c r="G1290" i="1" s="1"/>
  <c r="G1291" i="1" s="1"/>
  <c r="G1292" i="1" s="1"/>
  <c r="G1293" i="1" s="1"/>
  <c r="G1294" i="1" s="1"/>
  <c r="G1295" i="1" s="1"/>
  <c r="G1296" i="1" s="1"/>
  <c r="G1297" i="1" s="1"/>
  <c r="G1298" i="1" s="1"/>
  <c r="G1299" i="1" s="1"/>
  <c r="G1300" i="1" s="1"/>
  <c r="G1301" i="1" s="1"/>
  <c r="G1302" i="1" s="1"/>
  <c r="G1303" i="1" s="1"/>
  <c r="G1304" i="1" s="1"/>
  <c r="G1305" i="1" s="1"/>
  <c r="G1306" i="1" s="1"/>
  <c r="G1307" i="1" s="1"/>
  <c r="G1308" i="1" s="1"/>
  <c r="G1309" i="1" s="1"/>
  <c r="G1310" i="1" s="1"/>
  <c r="G1311" i="1" s="1"/>
  <c r="G1312" i="1" s="1"/>
  <c r="G1313" i="1" s="1"/>
  <c r="G1314" i="1" s="1"/>
  <c r="G1315" i="1" s="1"/>
  <c r="G1316" i="1" s="1"/>
  <c r="G1317" i="1" s="1"/>
  <c r="G1318" i="1" s="1"/>
  <c r="G1319" i="1" s="1"/>
  <c r="G1320" i="1" s="1"/>
  <c r="G1321" i="1" s="1"/>
  <c r="G1322" i="1" s="1"/>
  <c r="G1323" i="1" s="1"/>
  <c r="G1324" i="1" s="1"/>
  <c r="G1325" i="1" s="1"/>
  <c r="G1326" i="1" s="1"/>
  <c r="G1327" i="1" s="1"/>
  <c r="G1328" i="1" s="1"/>
  <c r="G1329" i="1" s="1"/>
  <c r="G1330" i="1" s="1"/>
  <c r="G1331" i="1" s="1"/>
  <c r="G1332" i="1" s="1"/>
  <c r="G1333" i="1" s="1"/>
  <c r="G1334" i="1" s="1"/>
  <c r="G1335" i="1" s="1"/>
  <c r="G1336" i="1" s="1"/>
  <c r="G1337" i="1" s="1"/>
  <c r="G1338" i="1" s="1"/>
  <c r="G1339" i="1" s="1"/>
  <c r="G1340" i="1" s="1"/>
  <c r="G1341" i="1" s="1"/>
  <c r="G1342" i="1" s="1"/>
  <c r="G1343" i="1" s="1"/>
  <c r="G1344" i="1" s="1"/>
  <c r="G1345" i="1" s="1"/>
  <c r="G1346" i="1" s="1"/>
  <c r="G1347" i="1" s="1"/>
  <c r="G1348" i="1" s="1"/>
  <c r="G1349" i="1" s="1"/>
  <c r="G1350" i="1" s="1"/>
  <c r="G1351" i="1" s="1"/>
  <c r="G1352" i="1" s="1"/>
  <c r="G1353" i="1" s="1"/>
  <c r="G1354" i="1" s="1"/>
  <c r="G1355" i="1" s="1"/>
  <c r="G1356" i="1" s="1"/>
  <c r="G1357" i="1" s="1"/>
  <c r="G1358" i="1" s="1"/>
  <c r="G1359" i="1" s="1"/>
  <c r="G1360" i="1" s="1"/>
  <c r="G1361" i="1" s="1"/>
  <c r="G1362" i="1" s="1"/>
  <c r="G1363" i="1" s="1"/>
  <c r="G1364" i="1" s="1"/>
  <c r="G1365" i="1" s="1"/>
  <c r="G1366" i="1" s="1"/>
  <c r="G1367" i="1" s="1"/>
  <c r="G1368" i="1" s="1"/>
  <c r="G1369" i="1" s="1"/>
  <c r="G1370" i="1" s="1"/>
  <c r="G1371" i="1" s="1"/>
  <c r="G1372" i="1" s="1"/>
  <c r="G1373" i="1" s="1"/>
  <c r="G1374" i="1" s="1"/>
  <c r="G1375" i="1" s="1"/>
  <c r="G1376" i="1" s="1"/>
  <c r="G1377" i="1" s="1"/>
  <c r="G1378" i="1" s="1"/>
  <c r="G1379" i="1" s="1"/>
  <c r="G1380" i="1" s="1"/>
  <c r="G1381" i="1" s="1"/>
  <c r="G1382" i="1" s="1"/>
  <c r="G1383" i="1" s="1"/>
  <c r="G1384" i="1" s="1"/>
  <c r="G1385" i="1" s="1"/>
  <c r="G1386" i="1" s="1"/>
  <c r="G1387" i="1" s="1"/>
  <c r="G1388" i="1" s="1"/>
  <c r="G1389" i="1" s="1"/>
  <c r="G1390" i="1" s="1"/>
  <c r="G1391" i="1" s="1"/>
  <c r="G1392" i="1" s="1"/>
  <c r="G1393" i="1" s="1"/>
  <c r="G1394" i="1" s="1"/>
  <c r="G1395" i="1" s="1"/>
  <c r="G1396" i="1" s="1"/>
  <c r="G1397" i="1" s="1"/>
  <c r="G1398" i="1" s="1"/>
  <c r="G1399" i="1" s="1"/>
  <c r="G1400" i="1" s="1"/>
  <c r="G1401" i="1" s="1"/>
  <c r="G1402" i="1" s="1"/>
  <c r="G1403" i="1" s="1"/>
  <c r="G1404" i="1" s="1"/>
  <c r="G1405" i="1" s="1"/>
  <c r="G1406" i="1" s="1"/>
  <c r="G1407" i="1" s="1"/>
  <c r="G1408" i="1" s="1"/>
  <c r="G1409" i="1" s="1"/>
  <c r="G1410" i="1" s="1"/>
  <c r="G1411" i="1" s="1"/>
  <c r="G1412" i="1" s="1"/>
  <c r="G1413" i="1" s="1"/>
  <c r="G1414" i="1" s="1"/>
  <c r="G1415" i="1" s="1"/>
  <c r="G1416" i="1" s="1"/>
  <c r="G1417" i="1" s="1"/>
  <c r="G1418" i="1" s="1"/>
  <c r="G1419" i="1" s="1"/>
  <c r="G1420" i="1" s="1"/>
  <c r="G1421" i="1" s="1"/>
  <c r="G1422" i="1" s="1"/>
  <c r="G1423" i="1" s="1"/>
  <c r="G1424" i="1" s="1"/>
  <c r="G1425" i="1" s="1"/>
  <c r="G1426" i="1" s="1"/>
  <c r="G1427" i="1" s="1"/>
  <c r="G1428" i="1" s="1"/>
  <c r="G1429" i="1" s="1"/>
  <c r="G1430" i="1" s="1"/>
  <c r="G1431" i="1" s="1"/>
  <c r="G1432" i="1" s="1"/>
  <c r="G1433" i="1" s="1"/>
  <c r="G1434" i="1" s="1"/>
  <c r="G1435" i="1" s="1"/>
  <c r="G1436" i="1" s="1"/>
  <c r="G1437" i="1" s="1"/>
  <c r="G1438" i="1" s="1"/>
  <c r="G1439" i="1" s="1"/>
  <c r="G1440" i="1" s="1"/>
  <c r="G1441" i="1" s="1"/>
  <c r="G1442" i="1" s="1"/>
  <c r="G1443" i="1" s="1"/>
  <c r="G1444" i="1" s="1"/>
  <c r="G1445" i="1" s="1"/>
  <c r="G1446" i="1" s="1"/>
  <c r="G1447" i="1" s="1"/>
  <c r="G1448" i="1" s="1"/>
  <c r="G1449" i="1" s="1"/>
  <c r="G1450" i="1" s="1"/>
  <c r="G1451" i="1" s="1"/>
  <c r="G1452" i="1" s="1"/>
  <c r="G1453" i="1" s="1"/>
  <c r="G1454" i="1" s="1"/>
  <c r="G1455" i="1" s="1"/>
  <c r="G1456" i="1" s="1"/>
  <c r="G1457" i="1" s="1"/>
  <c r="G1458" i="1" s="1"/>
  <c r="G1459" i="1" s="1"/>
  <c r="G1460" i="1" s="1"/>
  <c r="G1461" i="1" s="1"/>
  <c r="G1462" i="1" s="1"/>
  <c r="G1463" i="1" s="1"/>
  <c r="G1464" i="1" s="1"/>
  <c r="G1465" i="1" s="1"/>
  <c r="G1466" i="1" s="1"/>
  <c r="G1467" i="1" s="1"/>
  <c r="G1468" i="1" s="1"/>
  <c r="G1469" i="1" s="1"/>
  <c r="G1470" i="1" s="1"/>
  <c r="G1471" i="1" s="1"/>
  <c r="G1472" i="1" s="1"/>
  <c r="G1473" i="1" s="1"/>
  <c r="G1474" i="1" s="1"/>
  <c r="G1475" i="1" s="1"/>
  <c r="G1476" i="1" s="1"/>
  <c r="G1477" i="1" s="1"/>
  <c r="G1478" i="1" s="1"/>
  <c r="G1479" i="1" s="1"/>
  <c r="G1480" i="1" s="1"/>
  <c r="G1481" i="1" s="1"/>
  <c r="G1482" i="1" s="1"/>
  <c r="G1483" i="1" s="1"/>
  <c r="G1484" i="1" s="1"/>
  <c r="G1485" i="1" s="1"/>
  <c r="G1486" i="1" s="1"/>
  <c r="G1487" i="1" s="1"/>
  <c r="G1488" i="1" s="1"/>
  <c r="G1489" i="1" s="1"/>
  <c r="G1490" i="1" s="1"/>
  <c r="G1491" i="1" s="1"/>
  <c r="G1492" i="1" s="1"/>
  <c r="G1493" i="1" s="1"/>
  <c r="G1494" i="1" s="1"/>
  <c r="G1495" i="1" s="1"/>
  <c r="G1496" i="1" s="1"/>
  <c r="G1497" i="1" s="1"/>
  <c r="G1498" i="1" s="1"/>
  <c r="G1499" i="1" s="1"/>
  <c r="G1500" i="1" s="1"/>
  <c r="G1501" i="1" s="1"/>
  <c r="G1502" i="1" s="1"/>
  <c r="G1503" i="1" s="1"/>
  <c r="G1504" i="1" s="1"/>
  <c r="G1505" i="1" s="1"/>
  <c r="G1506" i="1" s="1"/>
  <c r="G1507" i="1" s="1"/>
  <c r="G1508" i="1" s="1"/>
  <c r="G1509" i="1" s="1"/>
  <c r="G1510" i="1" s="1"/>
  <c r="G1511" i="1" s="1"/>
  <c r="G1512" i="1" s="1"/>
  <c r="G1513" i="1" s="1"/>
  <c r="G1514" i="1" s="1"/>
  <c r="G1515" i="1" s="1"/>
  <c r="G1516" i="1" s="1"/>
  <c r="G1517" i="1" s="1"/>
  <c r="G1518" i="1" s="1"/>
  <c r="G1519" i="1" s="1"/>
  <c r="G1520" i="1" s="1"/>
  <c r="G1521" i="1" s="1"/>
  <c r="G1522" i="1" s="1"/>
  <c r="G1523" i="1" s="1"/>
  <c r="G1524" i="1" s="1"/>
  <c r="G1525" i="1" s="1"/>
  <c r="G1526" i="1" s="1"/>
  <c r="G1527" i="1" s="1"/>
  <c r="G1528" i="1" s="1"/>
  <c r="G1529" i="1" s="1"/>
  <c r="G1530" i="1" s="1"/>
  <c r="G1531" i="1" s="1"/>
  <c r="G1532" i="1" s="1"/>
  <c r="G1533" i="1" s="1"/>
  <c r="G1534" i="1" s="1"/>
  <c r="G1535" i="1" s="1"/>
  <c r="G1536" i="1" s="1"/>
  <c r="G1537" i="1" s="1"/>
  <c r="G1538" i="1" s="1"/>
  <c r="G1539" i="1" s="1"/>
  <c r="G1540" i="1" s="1"/>
  <c r="G1541" i="1" s="1"/>
  <c r="G1542" i="1" s="1"/>
  <c r="G1543" i="1" s="1"/>
  <c r="G1544" i="1" s="1"/>
  <c r="G1545" i="1" s="1"/>
  <c r="G1546" i="1" s="1"/>
  <c r="G1547" i="1" s="1"/>
  <c r="G1548" i="1" s="1"/>
  <c r="G1549" i="1" s="1"/>
  <c r="G1550" i="1" s="1"/>
  <c r="G1551" i="1" s="1"/>
  <c r="G1552" i="1" s="1"/>
  <c r="G1553" i="1" s="1"/>
  <c r="G1554" i="1" s="1"/>
  <c r="G1555" i="1" s="1"/>
  <c r="G1556" i="1" s="1"/>
  <c r="G1557" i="1" s="1"/>
  <c r="G1558" i="1" s="1"/>
  <c r="G1559" i="1" s="1"/>
  <c r="G1560" i="1" s="1"/>
  <c r="G1561" i="1" s="1"/>
  <c r="G1562" i="1" s="1"/>
  <c r="G1563" i="1" s="1"/>
  <c r="G1564" i="1" s="1"/>
  <c r="G1565" i="1" s="1"/>
  <c r="G1566" i="1" s="1"/>
  <c r="G1567" i="1" s="1"/>
  <c r="G1568" i="1" s="1"/>
  <c r="G1569" i="1" s="1"/>
  <c r="G1570" i="1" s="1"/>
  <c r="G1571" i="1" s="1"/>
  <c r="G1572" i="1" s="1"/>
  <c r="G1573" i="1" s="1"/>
  <c r="G1574" i="1" s="1"/>
  <c r="G1575" i="1" s="1"/>
  <c r="G1576" i="1" s="1"/>
  <c r="G1577" i="1" s="1"/>
  <c r="G1578" i="1" s="1"/>
  <c r="G1579" i="1" s="1"/>
  <c r="G1580" i="1" s="1"/>
  <c r="G1581" i="1" s="1"/>
  <c r="G1582" i="1" s="1"/>
  <c r="G1583" i="1" s="1"/>
  <c r="G1584" i="1" s="1"/>
  <c r="G1585" i="1" s="1"/>
  <c r="G1586" i="1" s="1"/>
  <c r="G1587" i="1" s="1"/>
  <c r="G1588" i="1" s="1"/>
  <c r="G1589" i="1" s="1"/>
  <c r="G1590" i="1" s="1"/>
  <c r="G1591" i="1" s="1"/>
  <c r="G1592" i="1" s="1"/>
  <c r="G1593" i="1" s="1"/>
  <c r="G1594" i="1" s="1"/>
  <c r="G1595" i="1" s="1"/>
  <c r="G1596" i="1" s="1"/>
  <c r="G1597" i="1" s="1"/>
  <c r="G1598" i="1" s="1"/>
  <c r="G1599" i="1" s="1"/>
  <c r="G1600" i="1" s="1"/>
  <c r="G1601" i="1" s="1"/>
  <c r="G1602" i="1" s="1"/>
  <c r="G1603" i="1" s="1"/>
  <c r="G1604" i="1" s="1"/>
  <c r="G1605" i="1" s="1"/>
  <c r="G1606" i="1" s="1"/>
  <c r="G1607" i="1" s="1"/>
  <c r="G1608" i="1" s="1"/>
  <c r="G1609" i="1" s="1"/>
  <c r="G1610" i="1" s="1"/>
  <c r="G1611" i="1" s="1"/>
  <c r="G1612" i="1" s="1"/>
  <c r="G1613" i="1" s="1"/>
  <c r="G1614" i="1" s="1"/>
  <c r="G1615" i="1" s="1"/>
  <c r="G1616" i="1" s="1"/>
  <c r="G1617" i="1" s="1"/>
  <c r="G1618" i="1" s="1"/>
  <c r="G1619" i="1" s="1"/>
  <c r="G1620" i="1" s="1"/>
  <c r="G1621" i="1" s="1"/>
  <c r="G1622" i="1" s="1"/>
  <c r="G1623" i="1" s="1"/>
  <c r="G1624" i="1" s="1"/>
  <c r="G1625" i="1" s="1"/>
  <c r="G1626" i="1" s="1"/>
  <c r="G1627" i="1" s="1"/>
  <c r="G1628" i="1" s="1"/>
  <c r="G1629" i="1" s="1"/>
  <c r="G1630" i="1" s="1"/>
  <c r="G1631" i="1" s="1"/>
  <c r="G1632" i="1" s="1"/>
  <c r="G1633" i="1" s="1"/>
  <c r="G1634" i="1" s="1"/>
  <c r="G1635" i="1" s="1"/>
  <c r="G1636" i="1" s="1"/>
  <c r="G1637" i="1" s="1"/>
  <c r="G1638" i="1" s="1"/>
  <c r="G1639" i="1" s="1"/>
  <c r="G1640" i="1" s="1"/>
  <c r="G1641" i="1" s="1"/>
  <c r="G1642" i="1" s="1"/>
  <c r="G1643" i="1" s="1"/>
  <c r="G1644" i="1" s="1"/>
  <c r="G1645" i="1" s="1"/>
  <c r="G1646" i="1" s="1"/>
  <c r="G1647" i="1" s="1"/>
  <c r="G1648" i="1" s="1"/>
  <c r="G1649" i="1" s="1"/>
  <c r="G1650" i="1" s="1"/>
  <c r="G1651" i="1" s="1"/>
  <c r="G1652" i="1" s="1"/>
  <c r="G1653" i="1" s="1"/>
  <c r="G1654" i="1" s="1"/>
  <c r="G1655" i="1" s="1"/>
  <c r="G1656" i="1" s="1"/>
  <c r="G1657" i="1" s="1"/>
  <c r="G1658" i="1" s="1"/>
  <c r="G1659" i="1" s="1"/>
  <c r="G1660" i="1" s="1"/>
  <c r="G1661" i="1" s="1"/>
  <c r="G1662" i="1" s="1"/>
  <c r="G1663" i="1" s="1"/>
  <c r="G1664" i="1" s="1"/>
  <c r="G1665" i="1" s="1"/>
  <c r="G1666" i="1" s="1"/>
  <c r="G1667" i="1" s="1"/>
  <c r="G1668" i="1" s="1"/>
  <c r="G1669" i="1" s="1"/>
  <c r="G1670" i="1" s="1"/>
  <c r="G1671" i="1" s="1"/>
  <c r="G1672" i="1" s="1"/>
  <c r="G1673" i="1" s="1"/>
  <c r="G1674" i="1" s="1"/>
  <c r="G1675" i="1" s="1"/>
  <c r="G1676" i="1" s="1"/>
  <c r="G1677" i="1" s="1"/>
  <c r="G1678" i="1" s="1"/>
  <c r="G1679" i="1" s="1"/>
  <c r="G1680" i="1" s="1"/>
  <c r="G1681" i="1" s="1"/>
  <c r="G1682" i="1" s="1"/>
  <c r="G1683" i="1" s="1"/>
  <c r="G1684" i="1" s="1"/>
  <c r="G1685" i="1" s="1"/>
  <c r="G1686" i="1" s="1"/>
  <c r="G1687" i="1" s="1"/>
  <c r="G1688" i="1" s="1"/>
  <c r="G1689" i="1" s="1"/>
  <c r="G1690" i="1" s="1"/>
  <c r="G1691" i="1" s="1"/>
  <c r="G1692" i="1" s="1"/>
  <c r="G1693" i="1" s="1"/>
  <c r="G1694" i="1" s="1"/>
  <c r="G1695" i="1" s="1"/>
  <c r="G1696" i="1" s="1"/>
  <c r="G1697" i="1" s="1"/>
  <c r="G1698" i="1" s="1"/>
  <c r="G1699" i="1" s="1"/>
  <c r="G1700" i="1" s="1"/>
  <c r="G1701" i="1" s="1"/>
  <c r="G1702" i="1" s="1"/>
  <c r="G1703" i="1" s="1"/>
  <c r="G1704" i="1" s="1"/>
  <c r="G1705" i="1" s="1"/>
  <c r="G1706" i="1" s="1"/>
  <c r="G1707" i="1" s="1"/>
  <c r="G1708" i="1" s="1"/>
  <c r="G1709" i="1" s="1"/>
  <c r="G1710" i="1" s="1"/>
  <c r="G1711" i="1" s="1"/>
  <c r="G1712" i="1" s="1"/>
  <c r="G1713" i="1" s="1"/>
  <c r="G1714" i="1" s="1"/>
  <c r="G1715" i="1" s="1"/>
  <c r="G1716" i="1" s="1"/>
  <c r="G1717" i="1" s="1"/>
  <c r="G1718" i="1" s="1"/>
  <c r="G1719" i="1" s="1"/>
  <c r="G1720" i="1" s="1"/>
  <c r="G1721" i="1" s="1"/>
  <c r="G1722" i="1" s="1"/>
  <c r="G1723" i="1" s="1"/>
  <c r="G1724" i="1" s="1"/>
  <c r="G1725" i="1" s="1"/>
  <c r="G1726" i="1" s="1"/>
  <c r="G1727" i="1" s="1"/>
  <c r="G1728" i="1" s="1"/>
  <c r="G1729" i="1" s="1"/>
  <c r="G1730" i="1" s="1"/>
  <c r="G1731" i="1" s="1"/>
  <c r="G1732" i="1" s="1"/>
  <c r="G1733" i="1" s="1"/>
  <c r="G1734" i="1" s="1"/>
  <c r="G1735" i="1" s="1"/>
  <c r="G1736" i="1" s="1"/>
  <c r="G1737" i="1" s="1"/>
  <c r="G1738" i="1" s="1"/>
  <c r="G1739" i="1" s="1"/>
  <c r="G1740" i="1" s="1"/>
  <c r="G1741" i="1" s="1"/>
  <c r="G1742" i="1" s="1"/>
  <c r="G1743" i="1" s="1"/>
  <c r="G1744" i="1" s="1"/>
  <c r="G1745" i="1" s="1"/>
  <c r="G1746" i="1" s="1"/>
  <c r="G1747" i="1" s="1"/>
  <c r="G1748" i="1" s="1"/>
  <c r="G1749" i="1" s="1"/>
  <c r="G1750" i="1" s="1"/>
  <c r="G1751" i="1" s="1"/>
  <c r="G1752" i="1" s="1"/>
  <c r="G1753" i="1" s="1"/>
  <c r="G1754" i="1" s="1"/>
  <c r="G1755" i="1" s="1"/>
  <c r="G1756" i="1" s="1"/>
  <c r="G1757" i="1" s="1"/>
  <c r="G1758" i="1" s="1"/>
  <c r="G1759" i="1" s="1"/>
  <c r="G1760" i="1" s="1"/>
  <c r="G1761" i="1" s="1"/>
  <c r="G1762" i="1" s="1"/>
  <c r="G1763" i="1" s="1"/>
  <c r="G1764" i="1" s="1"/>
  <c r="G1765" i="1" s="1"/>
  <c r="G1766" i="1" s="1"/>
  <c r="G1767" i="1" s="1"/>
  <c r="G1768" i="1" s="1"/>
  <c r="G1769" i="1" s="1"/>
  <c r="G1770" i="1" s="1"/>
  <c r="G1771" i="1" s="1"/>
  <c r="G1772" i="1" s="1"/>
  <c r="G1773" i="1" s="1"/>
  <c r="G1774" i="1" s="1"/>
  <c r="G1775" i="1" s="1"/>
  <c r="G1776" i="1" s="1"/>
  <c r="G1777" i="1" s="1"/>
  <c r="G1778" i="1" s="1"/>
  <c r="G1779" i="1" s="1"/>
  <c r="G1780" i="1" s="1"/>
  <c r="G1781" i="1" s="1"/>
  <c r="G1782" i="1" s="1"/>
  <c r="G1783" i="1" s="1"/>
  <c r="G1784" i="1" s="1"/>
  <c r="G1785" i="1" s="1"/>
  <c r="G1786" i="1" s="1"/>
  <c r="G1787" i="1" s="1"/>
  <c r="G1788" i="1" s="1"/>
  <c r="G1789" i="1" s="1"/>
  <c r="G1790" i="1" s="1"/>
  <c r="G1791" i="1" s="1"/>
  <c r="G1792" i="1" s="1"/>
  <c r="G1793" i="1" s="1"/>
  <c r="G1794" i="1" s="1"/>
  <c r="G1795" i="1" s="1"/>
  <c r="G1796" i="1" s="1"/>
  <c r="G1797" i="1" s="1"/>
  <c r="G1798" i="1" s="1"/>
  <c r="G1799" i="1" s="1"/>
  <c r="G1800" i="1" s="1"/>
  <c r="G1801" i="1" s="1"/>
  <c r="G1802" i="1" s="1"/>
  <c r="G1803" i="1" s="1"/>
  <c r="G1804" i="1" s="1"/>
  <c r="G1805" i="1" s="1"/>
  <c r="G1806" i="1" s="1"/>
  <c r="G1807" i="1" s="1"/>
  <c r="G1808" i="1" s="1"/>
  <c r="G1809" i="1" s="1"/>
  <c r="G1810" i="1" s="1"/>
  <c r="G1811" i="1" s="1"/>
  <c r="G1812" i="1" s="1"/>
  <c r="G1813" i="1" s="1"/>
  <c r="G1814" i="1" s="1"/>
  <c r="G1815" i="1" s="1"/>
  <c r="G1816" i="1" s="1"/>
  <c r="G1817" i="1" s="1"/>
  <c r="G1818" i="1" s="1"/>
  <c r="G1819" i="1" s="1"/>
  <c r="G1820" i="1" s="1"/>
  <c r="G1821" i="1" s="1"/>
  <c r="G1822" i="1" s="1"/>
  <c r="G1823" i="1" s="1"/>
  <c r="G1824" i="1" s="1"/>
  <c r="G1825" i="1" s="1"/>
  <c r="G1826" i="1" s="1"/>
  <c r="G1827" i="1" s="1"/>
  <c r="G1828" i="1" s="1"/>
  <c r="G1829" i="1" s="1"/>
  <c r="G1830" i="1" s="1"/>
  <c r="G1831" i="1" s="1"/>
  <c r="G1832" i="1" s="1"/>
  <c r="G1833" i="1" s="1"/>
  <c r="G1834" i="1" s="1"/>
  <c r="G1835" i="1" s="1"/>
  <c r="G1836" i="1" s="1"/>
  <c r="G1837" i="1" s="1"/>
  <c r="G1838" i="1" s="1"/>
  <c r="G1839" i="1" s="1"/>
  <c r="G1840" i="1" s="1"/>
  <c r="G1841" i="1" s="1"/>
  <c r="G1842" i="1" s="1"/>
  <c r="G1843" i="1" s="1"/>
  <c r="G1844" i="1" s="1"/>
  <c r="G1845" i="1" s="1"/>
  <c r="G1846" i="1" s="1"/>
  <c r="G1847" i="1" s="1"/>
  <c r="G1848" i="1" s="1"/>
  <c r="G1849" i="1" s="1"/>
  <c r="G1850" i="1" s="1"/>
  <c r="G1851" i="1" s="1"/>
  <c r="G1852" i="1" s="1"/>
  <c r="G1853" i="1" s="1"/>
  <c r="G1854" i="1" s="1"/>
  <c r="G1855" i="1" s="1"/>
  <c r="G1856" i="1" s="1"/>
  <c r="G1857" i="1" s="1"/>
  <c r="G1858" i="1" s="1"/>
  <c r="G1859" i="1" s="1"/>
  <c r="G1860" i="1" s="1"/>
  <c r="G1861" i="1" s="1"/>
  <c r="G1862" i="1" s="1"/>
  <c r="G1863" i="1" s="1"/>
  <c r="G1864" i="1" s="1"/>
  <c r="G1865" i="1" s="1"/>
  <c r="G1866" i="1" s="1"/>
  <c r="G1867" i="1" s="1"/>
  <c r="G1868" i="1" s="1"/>
  <c r="G1869" i="1" s="1"/>
  <c r="G1870" i="1" s="1"/>
  <c r="G1871" i="1" s="1"/>
  <c r="G1872" i="1" s="1"/>
  <c r="G1873" i="1" s="1"/>
  <c r="G1874" i="1" s="1"/>
  <c r="G1875" i="1" s="1"/>
  <c r="G1876" i="1" s="1"/>
  <c r="G1877" i="1" s="1"/>
  <c r="G1878" i="1" s="1"/>
  <c r="G1879" i="1" s="1"/>
  <c r="G1880" i="1" s="1"/>
  <c r="G1881" i="1" s="1"/>
  <c r="G1882" i="1" s="1"/>
  <c r="G1883" i="1" s="1"/>
  <c r="G1884" i="1" s="1"/>
  <c r="G1885" i="1" s="1"/>
  <c r="G1886" i="1" s="1"/>
  <c r="G1887" i="1" s="1"/>
  <c r="G1888" i="1" s="1"/>
  <c r="G1889" i="1" s="1"/>
  <c r="G1890" i="1" s="1"/>
  <c r="G1891" i="1" s="1"/>
  <c r="G1892" i="1" s="1"/>
  <c r="G1893" i="1" s="1"/>
  <c r="G1894" i="1" s="1"/>
  <c r="G1895" i="1" s="1"/>
  <c r="G1896" i="1" s="1"/>
  <c r="G1897" i="1" s="1"/>
  <c r="G1898" i="1" s="1"/>
  <c r="G1899" i="1" s="1"/>
  <c r="G1900" i="1" s="1"/>
  <c r="G1901" i="1" s="1"/>
  <c r="G1902" i="1" s="1"/>
  <c r="G1903" i="1" s="1"/>
  <c r="G1904" i="1" s="1"/>
  <c r="G1905" i="1" s="1"/>
  <c r="G1906" i="1" s="1"/>
  <c r="G1907" i="1" s="1"/>
  <c r="G1908" i="1" s="1"/>
  <c r="G1909" i="1" s="1"/>
  <c r="G1910" i="1" s="1"/>
  <c r="G1911" i="1" s="1"/>
  <c r="G1912" i="1" s="1"/>
  <c r="G1913" i="1" s="1"/>
  <c r="G1914" i="1" s="1"/>
  <c r="G1915" i="1" s="1"/>
  <c r="G1916" i="1" s="1"/>
  <c r="G1917" i="1" s="1"/>
  <c r="G1918" i="1" s="1"/>
  <c r="G1919" i="1" s="1"/>
  <c r="G1920" i="1" s="1"/>
  <c r="G1921" i="1" s="1"/>
  <c r="G1922" i="1" s="1"/>
  <c r="G1923" i="1" s="1"/>
  <c r="G1924" i="1" s="1"/>
  <c r="G1925" i="1" s="1"/>
  <c r="G1926" i="1" s="1"/>
  <c r="G1927" i="1" s="1"/>
  <c r="G1928" i="1" s="1"/>
  <c r="G1929" i="1" s="1"/>
  <c r="G1930" i="1" s="1"/>
  <c r="G1931" i="1" s="1"/>
  <c r="G1932" i="1" s="1"/>
  <c r="G1933" i="1" s="1"/>
  <c r="G1934" i="1" s="1"/>
  <c r="G1935" i="1" s="1"/>
  <c r="G1936" i="1" s="1"/>
  <c r="G1937" i="1" s="1"/>
  <c r="G1938" i="1" s="1"/>
  <c r="G1939" i="1" s="1"/>
  <c r="G1940" i="1" s="1"/>
  <c r="G1941" i="1" s="1"/>
  <c r="G1942" i="1" s="1"/>
  <c r="G1943" i="1" s="1"/>
  <c r="G1944" i="1" s="1"/>
  <c r="G1945" i="1" s="1"/>
  <c r="G1946" i="1" s="1"/>
  <c r="G1947" i="1" s="1"/>
  <c r="G1948" i="1" s="1"/>
  <c r="G1949" i="1" s="1"/>
  <c r="G1950" i="1" s="1"/>
  <c r="G1951" i="1" s="1"/>
  <c r="G1952" i="1" s="1"/>
  <c r="G1953" i="1" s="1"/>
  <c r="G1954" i="1" s="1"/>
  <c r="G1955" i="1" s="1"/>
  <c r="G1956" i="1" s="1"/>
  <c r="G1957" i="1" s="1"/>
  <c r="G1958" i="1" s="1"/>
  <c r="G1959" i="1" s="1"/>
  <c r="G1960" i="1" s="1"/>
  <c r="G1961" i="1" s="1"/>
  <c r="G1962" i="1" s="1"/>
  <c r="G1963" i="1" s="1"/>
  <c r="G1964" i="1" s="1"/>
  <c r="G1965" i="1" s="1"/>
  <c r="G1966" i="1" s="1"/>
  <c r="G1967" i="1" s="1"/>
  <c r="G1968" i="1" s="1"/>
  <c r="G1969" i="1" s="1"/>
  <c r="G1970" i="1" s="1"/>
  <c r="G1971" i="1" s="1"/>
  <c r="G1972" i="1" s="1"/>
  <c r="G1973" i="1" s="1"/>
  <c r="G1974" i="1" s="1"/>
  <c r="G1975" i="1" s="1"/>
  <c r="G1976" i="1" s="1"/>
  <c r="G1977" i="1" s="1"/>
  <c r="G1978" i="1" s="1"/>
  <c r="G1979" i="1" s="1"/>
  <c r="G1980" i="1" s="1"/>
  <c r="G1981" i="1" s="1"/>
  <c r="G1982" i="1" s="1"/>
  <c r="G1983" i="1" s="1"/>
  <c r="G1984" i="1" s="1"/>
  <c r="G1985" i="1" s="1"/>
  <c r="G1986" i="1" s="1"/>
  <c r="G1987" i="1" s="1"/>
  <c r="G1988" i="1" s="1"/>
  <c r="G1989" i="1" s="1"/>
  <c r="G1990" i="1" s="1"/>
  <c r="G1991" i="1" s="1"/>
  <c r="G1992" i="1" s="1"/>
  <c r="G1993" i="1" s="1"/>
  <c r="G1994" i="1" s="1"/>
  <c r="G1995" i="1" s="1"/>
  <c r="G1996" i="1" s="1"/>
  <c r="G1997" i="1" s="1"/>
  <c r="G1998" i="1" s="1"/>
  <c r="G1999" i="1" s="1"/>
  <c r="G2000" i="1" s="1"/>
  <c r="G2001" i="1" s="1"/>
  <c r="G2002" i="1" s="1"/>
  <c r="G2003" i="1" s="1"/>
  <c r="G2004" i="1" s="1"/>
  <c r="G2005" i="1" s="1"/>
  <c r="G2006" i="1" s="1"/>
  <c r="G2007" i="1" s="1"/>
  <c r="G2008" i="1" s="1"/>
  <c r="G2009" i="1" s="1"/>
  <c r="G2010" i="1" s="1"/>
  <c r="G2011" i="1" s="1"/>
  <c r="G2012" i="1" s="1"/>
  <c r="G2013" i="1" s="1"/>
  <c r="G2014" i="1" s="1"/>
  <c r="G2015" i="1" s="1"/>
  <c r="G2016" i="1" s="1"/>
  <c r="G2017" i="1" s="1"/>
  <c r="G2018" i="1" s="1"/>
  <c r="G2019" i="1" s="1"/>
  <c r="G2020" i="1" s="1"/>
  <c r="G2021" i="1" s="1"/>
  <c r="G2022" i="1" s="1"/>
  <c r="G2023" i="1" s="1"/>
  <c r="G2024" i="1" s="1"/>
  <c r="G2025" i="1" s="1"/>
  <c r="G2026" i="1" s="1"/>
  <c r="G2027" i="1" s="1"/>
  <c r="G2028" i="1" s="1"/>
  <c r="G2029" i="1" s="1"/>
  <c r="G2030" i="1" s="1"/>
  <c r="G2031" i="1" s="1"/>
  <c r="G2032" i="1" s="1"/>
  <c r="G2033" i="1" s="1"/>
  <c r="G2034" i="1" s="1"/>
  <c r="G2035" i="1" s="1"/>
  <c r="G2036" i="1" s="1"/>
  <c r="G2037" i="1" s="1"/>
  <c r="G2038" i="1" s="1"/>
  <c r="G2039" i="1" s="1"/>
  <c r="G2040" i="1" s="1"/>
  <c r="G2041" i="1" s="1"/>
  <c r="G2042" i="1" s="1"/>
  <c r="G2043" i="1" s="1"/>
  <c r="G2044" i="1" s="1"/>
  <c r="G2045" i="1" s="1"/>
  <c r="G2046" i="1" s="1"/>
  <c r="G2047" i="1" s="1"/>
  <c r="G2048" i="1" s="1"/>
  <c r="G2049" i="1" s="1"/>
  <c r="G2050" i="1" s="1"/>
  <c r="G2051" i="1" s="1"/>
  <c r="G2052" i="1" s="1"/>
  <c r="G2053" i="1" s="1"/>
  <c r="G2054" i="1" s="1"/>
  <c r="G2055" i="1" s="1"/>
  <c r="G2056" i="1" s="1"/>
  <c r="G2057" i="1" s="1"/>
  <c r="G2058" i="1" s="1"/>
  <c r="G2059" i="1" s="1"/>
  <c r="G2060" i="1" s="1"/>
  <c r="G2061" i="1" s="1"/>
  <c r="G2062" i="1" s="1"/>
  <c r="G2063" i="1" s="1"/>
  <c r="G2064" i="1" s="1"/>
  <c r="G2065" i="1" s="1"/>
  <c r="G2066" i="1" s="1"/>
  <c r="G2067" i="1" s="1"/>
  <c r="G2068" i="1" s="1"/>
  <c r="G2069" i="1" s="1"/>
  <c r="G2070" i="1" s="1"/>
  <c r="G2071" i="1" s="1"/>
  <c r="G2072" i="1" s="1"/>
  <c r="G2073" i="1" s="1"/>
  <c r="G2074" i="1" s="1"/>
  <c r="G2075" i="1" s="1"/>
  <c r="G2076" i="1" s="1"/>
  <c r="G2077" i="1" s="1"/>
  <c r="G2078" i="1" s="1"/>
  <c r="G2079" i="1" s="1"/>
  <c r="G2080" i="1" s="1"/>
  <c r="G2081" i="1" s="1"/>
  <c r="G2082" i="1" s="1"/>
  <c r="G2083" i="1" s="1"/>
  <c r="G2084" i="1" s="1"/>
  <c r="G2085" i="1" s="1"/>
  <c r="G2086" i="1" s="1"/>
  <c r="G2087" i="1" s="1"/>
  <c r="G2088" i="1" s="1"/>
  <c r="G2089" i="1" s="1"/>
  <c r="G2090" i="1" s="1"/>
  <c r="G2091" i="1" s="1"/>
  <c r="G2092" i="1" s="1"/>
  <c r="G2093" i="1" s="1"/>
  <c r="G2094" i="1" s="1"/>
  <c r="G2095" i="1" s="1"/>
  <c r="G2096" i="1" s="1"/>
  <c r="G2097" i="1" s="1"/>
  <c r="G2098" i="1" s="1"/>
  <c r="G2099" i="1" s="1"/>
  <c r="G2100" i="1" s="1"/>
  <c r="G2101" i="1" s="1"/>
  <c r="G2102" i="1" s="1"/>
  <c r="G2103" i="1" s="1"/>
  <c r="G2104" i="1" s="1"/>
  <c r="G2105" i="1" s="1"/>
  <c r="G2106" i="1" s="1"/>
  <c r="G2107" i="1" s="1"/>
  <c r="G2108" i="1" s="1"/>
  <c r="G2109" i="1" s="1"/>
  <c r="G2110" i="1" s="1"/>
  <c r="G2111" i="1" s="1"/>
  <c r="G2112" i="1" s="1"/>
  <c r="G2113" i="1" s="1"/>
  <c r="G2114" i="1" s="1"/>
  <c r="G2115" i="1" s="1"/>
  <c r="G2116" i="1" s="1"/>
  <c r="G2117" i="1" s="1"/>
  <c r="G2118" i="1" s="1"/>
  <c r="G2119" i="1" s="1"/>
  <c r="G2120" i="1" s="1"/>
  <c r="G2121" i="1" s="1"/>
  <c r="G2122" i="1" s="1"/>
  <c r="G2123" i="1" s="1"/>
  <c r="G2124" i="1" s="1"/>
  <c r="G2125" i="1" s="1"/>
  <c r="G2126" i="1" s="1"/>
  <c r="G2127" i="1" s="1"/>
  <c r="G2128" i="1" s="1"/>
  <c r="G2129" i="1" s="1"/>
  <c r="G2130" i="1" s="1"/>
  <c r="G2131" i="1" s="1"/>
  <c r="G2132" i="1" s="1"/>
  <c r="G2133" i="1" s="1"/>
  <c r="G2134" i="1" s="1"/>
  <c r="G2135" i="1" s="1"/>
  <c r="G2136" i="1" s="1"/>
  <c r="G2137" i="1" s="1"/>
  <c r="G2138" i="1" s="1"/>
  <c r="G2139" i="1" s="1"/>
  <c r="G2140" i="1" s="1"/>
  <c r="G2141" i="1" s="1"/>
  <c r="G2142" i="1" s="1"/>
  <c r="G2143" i="1" s="1"/>
  <c r="G2144" i="1" s="1"/>
  <c r="G2145" i="1" s="1"/>
  <c r="G2146" i="1" s="1"/>
  <c r="G2147" i="1" s="1"/>
  <c r="G2148" i="1" s="1"/>
  <c r="G2149" i="1" s="1"/>
  <c r="G2150" i="1" s="1"/>
  <c r="G2151" i="1" s="1"/>
  <c r="G2152" i="1" s="1"/>
  <c r="G2153" i="1" s="1"/>
  <c r="G2154" i="1" s="1"/>
  <c r="G2155" i="1" s="1"/>
  <c r="G2156" i="1" s="1"/>
  <c r="G2157" i="1" s="1"/>
  <c r="G2158" i="1" s="1"/>
  <c r="G2159" i="1" s="1"/>
  <c r="G2160" i="1" s="1"/>
  <c r="G2161" i="1" s="1"/>
  <c r="G2162" i="1" s="1"/>
  <c r="G2163" i="1" s="1"/>
  <c r="G2164" i="1" s="1"/>
  <c r="G2165" i="1" s="1"/>
  <c r="G2166" i="1" s="1"/>
  <c r="G2167" i="1" s="1"/>
  <c r="G2168" i="1" s="1"/>
  <c r="G2169" i="1" s="1"/>
  <c r="G2170" i="1" s="1"/>
  <c r="G2171" i="1" s="1"/>
  <c r="G2172" i="1" s="1"/>
  <c r="G2173" i="1" s="1"/>
  <c r="G2174" i="1" s="1"/>
  <c r="G2175" i="1" s="1"/>
  <c r="G2176" i="1" s="1"/>
  <c r="G2177" i="1" s="1"/>
  <c r="G2178" i="1" s="1"/>
  <c r="G2179" i="1" s="1"/>
  <c r="G2180" i="1" s="1"/>
  <c r="G2181" i="1" s="1"/>
  <c r="G2182" i="1" s="1"/>
  <c r="G2183" i="1" s="1"/>
  <c r="G2184" i="1" s="1"/>
  <c r="G2185" i="1" s="1"/>
  <c r="G2186" i="1" s="1"/>
  <c r="G2187" i="1" s="1"/>
  <c r="G2188" i="1" s="1"/>
  <c r="G2189" i="1" s="1"/>
  <c r="G2190" i="1" s="1"/>
  <c r="G2191" i="1" s="1"/>
  <c r="G2192" i="1" s="1"/>
  <c r="G2193" i="1" s="1"/>
  <c r="G2194" i="1" s="1"/>
  <c r="G2195" i="1" s="1"/>
  <c r="G2196" i="1" s="1"/>
  <c r="G2197" i="1" s="1"/>
  <c r="G2198" i="1" s="1"/>
  <c r="G2199" i="1" s="1"/>
  <c r="G2200" i="1" s="1"/>
  <c r="G2201" i="1" s="1"/>
  <c r="G2202" i="1" s="1"/>
  <c r="G2203" i="1" s="1"/>
  <c r="G2204" i="1" s="1"/>
  <c r="G2205" i="1" s="1"/>
  <c r="G2206" i="1" s="1"/>
  <c r="G2207" i="1" s="1"/>
  <c r="G2208" i="1" s="1"/>
  <c r="G2209" i="1" s="1"/>
  <c r="G2210" i="1" s="1"/>
  <c r="G2211" i="1" s="1"/>
  <c r="G2212" i="1" s="1"/>
  <c r="G2213" i="1" s="1"/>
  <c r="G2214" i="1" s="1"/>
  <c r="G2215" i="1" s="1"/>
  <c r="G2216" i="1" s="1"/>
  <c r="G2217" i="1" s="1"/>
  <c r="G2218" i="1" s="1"/>
  <c r="G2219" i="1" s="1"/>
  <c r="G2220" i="1" s="1"/>
  <c r="G2221" i="1" s="1"/>
  <c r="G2222" i="1" s="1"/>
  <c r="G2223" i="1" s="1"/>
  <c r="G2224" i="1" s="1"/>
  <c r="G2225" i="1" s="1"/>
  <c r="G2226" i="1" s="1"/>
  <c r="G2227" i="1" s="1"/>
  <c r="G2228" i="1" s="1"/>
  <c r="G2229" i="1" s="1"/>
  <c r="G2230" i="1" s="1"/>
  <c r="G2231" i="1" s="1"/>
  <c r="G2232" i="1" s="1"/>
  <c r="G2233" i="1" s="1"/>
  <c r="G2234" i="1" s="1"/>
  <c r="G2235" i="1" s="1"/>
  <c r="G2236" i="1" s="1"/>
  <c r="G2237" i="1" s="1"/>
  <c r="G2238" i="1" s="1"/>
  <c r="G2239" i="1" s="1"/>
  <c r="G2240" i="1" s="1"/>
  <c r="G2241" i="1" s="1"/>
  <c r="G2242" i="1" s="1"/>
  <c r="G2243" i="1" s="1"/>
  <c r="G2244" i="1" s="1"/>
  <c r="G2245" i="1" s="1"/>
  <c r="G2246" i="1" s="1"/>
  <c r="G2247" i="1" s="1"/>
  <c r="G2248" i="1" s="1"/>
  <c r="G2249" i="1" s="1"/>
  <c r="G2250" i="1" s="1"/>
  <c r="G2251" i="1" s="1"/>
  <c r="G2252" i="1" s="1"/>
  <c r="G2253" i="1" s="1"/>
  <c r="G2254" i="1" s="1"/>
  <c r="G2255" i="1" s="1"/>
  <c r="G2256" i="1" s="1"/>
  <c r="G2257" i="1" s="1"/>
  <c r="G2258" i="1" s="1"/>
  <c r="G2259" i="1" s="1"/>
  <c r="G2260" i="1" s="1"/>
  <c r="G2261" i="1" s="1"/>
  <c r="G2262" i="1" s="1"/>
  <c r="G2263" i="1" s="1"/>
  <c r="G2264" i="1" s="1"/>
  <c r="G2265" i="1" s="1"/>
  <c r="G2266" i="1" s="1"/>
  <c r="G2267" i="1" s="1"/>
  <c r="G2268" i="1" s="1"/>
  <c r="G2269" i="1" s="1"/>
  <c r="G2270" i="1" s="1"/>
  <c r="G2271" i="1" s="1"/>
  <c r="G2272" i="1" s="1"/>
  <c r="G2273" i="1" s="1"/>
  <c r="G2274" i="1" s="1"/>
  <c r="G2275" i="1" s="1"/>
  <c r="G2276" i="1" s="1"/>
  <c r="G2277" i="1" s="1"/>
  <c r="G2278" i="1" s="1"/>
  <c r="G2279" i="1" s="1"/>
  <c r="G2280" i="1" s="1"/>
  <c r="G2281" i="1" s="1"/>
  <c r="G2282" i="1" s="1"/>
  <c r="G2283" i="1" s="1"/>
  <c r="G2284" i="1" s="1"/>
  <c r="G2285" i="1" s="1"/>
  <c r="G2286" i="1" s="1"/>
  <c r="G2287" i="1" s="1"/>
  <c r="G2288" i="1" s="1"/>
  <c r="G2289" i="1" s="1"/>
  <c r="G2290" i="1" s="1"/>
  <c r="G2291" i="1" s="1"/>
  <c r="G2292" i="1" s="1"/>
  <c r="G2293" i="1" s="1"/>
  <c r="G2294" i="1" s="1"/>
  <c r="G2295" i="1" s="1"/>
  <c r="G2296" i="1" s="1"/>
  <c r="G2297" i="1" s="1"/>
  <c r="G2298" i="1" s="1"/>
  <c r="G2299" i="1" s="1"/>
  <c r="G2300" i="1" s="1"/>
  <c r="G2301" i="1" s="1"/>
  <c r="G2302" i="1" s="1"/>
  <c r="G2303" i="1" s="1"/>
  <c r="G2304" i="1" s="1"/>
  <c r="G2305" i="1" s="1"/>
  <c r="G2306" i="1" s="1"/>
  <c r="G2307" i="1" s="1"/>
  <c r="G2308" i="1" s="1"/>
  <c r="G2309" i="1" s="1"/>
  <c r="G2310" i="1" s="1"/>
  <c r="G2311" i="1" s="1"/>
  <c r="G2312" i="1" s="1"/>
  <c r="G2313" i="1" s="1"/>
  <c r="G2314" i="1" s="1"/>
  <c r="G2315" i="1" s="1"/>
  <c r="G2316" i="1" s="1"/>
  <c r="G2317" i="1" s="1"/>
  <c r="G2318" i="1" s="1"/>
  <c r="G2319" i="1" s="1"/>
  <c r="G2320" i="1" s="1"/>
  <c r="G2321" i="1" s="1"/>
  <c r="G2322" i="1" s="1"/>
  <c r="G2323" i="1" s="1"/>
  <c r="G2324" i="1" s="1"/>
  <c r="G2325" i="1" s="1"/>
  <c r="G2326" i="1" s="1"/>
  <c r="G2327" i="1" s="1"/>
  <c r="G2328" i="1" s="1"/>
  <c r="G2329" i="1" s="1"/>
  <c r="G2330" i="1" s="1"/>
  <c r="G2331" i="1" s="1"/>
  <c r="G2332" i="1" s="1"/>
  <c r="G2333" i="1" s="1"/>
  <c r="G2334" i="1" s="1"/>
  <c r="G2335" i="1" s="1"/>
  <c r="G2336" i="1" s="1"/>
  <c r="G2337" i="1" s="1"/>
  <c r="G2338" i="1" s="1"/>
  <c r="G2339" i="1" s="1"/>
  <c r="G2340" i="1" s="1"/>
  <c r="G2341" i="1" s="1"/>
  <c r="G2342" i="1" s="1"/>
  <c r="G2343" i="1" s="1"/>
  <c r="G2344" i="1" s="1"/>
  <c r="G2345" i="1" s="1"/>
  <c r="G2346" i="1" s="1"/>
  <c r="G2347" i="1" s="1"/>
  <c r="G2348" i="1" s="1"/>
  <c r="G2349" i="1" s="1"/>
  <c r="G2350" i="1" s="1"/>
  <c r="G2351" i="1" s="1"/>
  <c r="G2352" i="1" s="1"/>
  <c r="G2353" i="1" s="1"/>
  <c r="G2354" i="1" s="1"/>
  <c r="G2355" i="1" s="1"/>
  <c r="G2356" i="1" s="1"/>
  <c r="G2357" i="1" s="1"/>
  <c r="G2358" i="1" s="1"/>
  <c r="G2359" i="1" s="1"/>
  <c r="G2360" i="1" s="1"/>
  <c r="G2361" i="1" s="1"/>
  <c r="G2362" i="1" s="1"/>
  <c r="G2363" i="1" s="1"/>
  <c r="G2364" i="1" s="1"/>
  <c r="G2365" i="1" s="1"/>
  <c r="G2366" i="1" s="1"/>
  <c r="G2367" i="1" s="1"/>
  <c r="G2368" i="1" s="1"/>
  <c r="G2369" i="1" s="1"/>
  <c r="G2370" i="1" s="1"/>
  <c r="G2371" i="1" s="1"/>
  <c r="G2372" i="1" s="1"/>
  <c r="G2373" i="1" s="1"/>
  <c r="G2374" i="1" s="1"/>
  <c r="G2375" i="1" s="1"/>
  <c r="G2376" i="1" s="1"/>
  <c r="G2377" i="1" s="1"/>
  <c r="G2378" i="1" s="1"/>
  <c r="G2379" i="1" s="1"/>
  <c r="G2380" i="1" s="1"/>
  <c r="G2381" i="1" s="1"/>
  <c r="G2382" i="1" s="1"/>
  <c r="G2383" i="1" s="1"/>
  <c r="G2384" i="1" s="1"/>
  <c r="G2385" i="1" s="1"/>
  <c r="G2386" i="1" s="1"/>
  <c r="G2387" i="1" s="1"/>
  <c r="G2388" i="1" s="1"/>
  <c r="G2389" i="1" s="1"/>
  <c r="G2390" i="1" s="1"/>
  <c r="G2391" i="1" s="1"/>
  <c r="G2392" i="1" s="1"/>
  <c r="G2393" i="1" s="1"/>
  <c r="G2394" i="1" s="1"/>
  <c r="G2395" i="1" s="1"/>
  <c r="G2396" i="1" s="1"/>
  <c r="G2397" i="1" s="1"/>
  <c r="G2398" i="1" s="1"/>
  <c r="G2399" i="1" s="1"/>
  <c r="G2400" i="1" s="1"/>
  <c r="G2401" i="1" s="1"/>
  <c r="G2402" i="1" s="1"/>
  <c r="G2403" i="1" s="1"/>
  <c r="G2404" i="1" s="1"/>
  <c r="G2405" i="1" s="1"/>
  <c r="G2406" i="1" s="1"/>
  <c r="G2407" i="1" s="1"/>
  <c r="G2408" i="1" s="1"/>
  <c r="G2409" i="1" s="1"/>
  <c r="G2410" i="1" s="1"/>
  <c r="G2411" i="1" s="1"/>
  <c r="G2412" i="1" s="1"/>
  <c r="G2413" i="1" s="1"/>
  <c r="G2414" i="1" s="1"/>
  <c r="G2415" i="1" s="1"/>
  <c r="G2416" i="1" s="1"/>
  <c r="G2417" i="1" s="1"/>
  <c r="G2418" i="1" s="1"/>
  <c r="G2419" i="1" s="1"/>
  <c r="G2420" i="1" s="1"/>
  <c r="G2421" i="1" s="1"/>
  <c r="G2422" i="1" s="1"/>
  <c r="G2423" i="1" s="1"/>
  <c r="G2424" i="1" s="1"/>
  <c r="G2425" i="1" s="1"/>
  <c r="G2426" i="1" s="1"/>
  <c r="G2427" i="1" s="1"/>
  <c r="G2428" i="1" s="1"/>
  <c r="G2429" i="1" s="1"/>
  <c r="G2430" i="1" s="1"/>
  <c r="G2431" i="1" s="1"/>
  <c r="G2432" i="1" s="1"/>
  <c r="G2433" i="1" s="1"/>
  <c r="G2434" i="1" s="1"/>
  <c r="G2435" i="1" s="1"/>
  <c r="G2436" i="1" s="1"/>
  <c r="G2437" i="1" s="1"/>
  <c r="G2438" i="1" s="1"/>
  <c r="G2439" i="1" s="1"/>
  <c r="G2440" i="1" s="1"/>
  <c r="G2441" i="1" s="1"/>
  <c r="G2442" i="1" s="1"/>
  <c r="G2443" i="1" s="1"/>
  <c r="G2444" i="1" s="1"/>
  <c r="G2445" i="1" s="1"/>
  <c r="G2446" i="1" s="1"/>
  <c r="G2447" i="1" s="1"/>
  <c r="G2448" i="1" s="1"/>
  <c r="G2449" i="1" s="1"/>
  <c r="G2450" i="1" s="1"/>
  <c r="G2451" i="1" s="1"/>
  <c r="G2452" i="1" s="1"/>
  <c r="G2453" i="1" s="1"/>
  <c r="G2454" i="1" s="1"/>
  <c r="G2455" i="1" s="1"/>
  <c r="G2456" i="1" s="1"/>
  <c r="G2457" i="1" s="1"/>
  <c r="G2458" i="1" s="1"/>
  <c r="G2459" i="1" s="1"/>
  <c r="G2460" i="1" s="1"/>
  <c r="G2461" i="1" s="1"/>
  <c r="G2462" i="1" s="1"/>
  <c r="G2463" i="1" s="1"/>
  <c r="G2464" i="1" s="1"/>
  <c r="G2465" i="1" s="1"/>
  <c r="G2466" i="1" s="1"/>
  <c r="G2467" i="1" s="1"/>
  <c r="G2468" i="1" s="1"/>
  <c r="G2469" i="1" s="1"/>
  <c r="G2470" i="1" s="1"/>
  <c r="G2471" i="1" s="1"/>
  <c r="G2472" i="1" s="1"/>
  <c r="G2473" i="1" s="1"/>
  <c r="G2474" i="1" s="1"/>
  <c r="G2475" i="1" s="1"/>
  <c r="G2476" i="1" s="1"/>
  <c r="G2477" i="1" s="1"/>
  <c r="G2478" i="1" s="1"/>
  <c r="G2479" i="1" s="1"/>
  <c r="G2480" i="1" s="1"/>
  <c r="G2481" i="1" s="1"/>
  <c r="G2482" i="1" s="1"/>
  <c r="G2483" i="1" s="1"/>
  <c r="G2484" i="1" s="1"/>
  <c r="G2485" i="1" s="1"/>
  <c r="G2486" i="1" s="1"/>
  <c r="G2487" i="1" s="1"/>
  <c r="G2488" i="1" s="1"/>
  <c r="G2489" i="1" s="1"/>
  <c r="G2490" i="1" s="1"/>
  <c r="G2491" i="1" s="1"/>
  <c r="G2492" i="1" s="1"/>
  <c r="G2493" i="1" s="1"/>
  <c r="G2494" i="1" s="1"/>
  <c r="G2495" i="1" s="1"/>
  <c r="G2496" i="1" s="1"/>
  <c r="G2497" i="1" s="1"/>
  <c r="G2498" i="1" s="1"/>
  <c r="G2499" i="1" s="1"/>
  <c r="G2500" i="1" s="1"/>
  <c r="G2501" i="1" s="1"/>
  <c r="G2502" i="1" s="1"/>
  <c r="G2503" i="1" s="1"/>
  <c r="G2504" i="1" s="1"/>
  <c r="G2505" i="1" s="1"/>
  <c r="G2506" i="1" s="1"/>
  <c r="G2507" i="1" s="1"/>
  <c r="G2508" i="1" s="1"/>
  <c r="G2509" i="1" s="1"/>
  <c r="G2510" i="1" s="1"/>
  <c r="G2511" i="1" s="1"/>
  <c r="G2512" i="1" s="1"/>
  <c r="G2513" i="1" s="1"/>
  <c r="G2514" i="1" s="1"/>
  <c r="G2515" i="1" s="1"/>
  <c r="G2516" i="1" s="1"/>
  <c r="G2517" i="1" s="1"/>
  <c r="G2518" i="1" s="1"/>
  <c r="G2519" i="1" s="1"/>
  <c r="G2520" i="1" s="1"/>
  <c r="G2521" i="1" s="1"/>
  <c r="G2522" i="1" s="1"/>
  <c r="G2523" i="1" s="1"/>
  <c r="G2524" i="1" s="1"/>
  <c r="G2525" i="1" s="1"/>
  <c r="G2526" i="1" s="1"/>
  <c r="G2527" i="1" s="1"/>
  <c r="G2528" i="1" s="1"/>
  <c r="G2529" i="1" s="1"/>
  <c r="G2530" i="1" s="1"/>
  <c r="G2531" i="1" s="1"/>
  <c r="G2532" i="1" s="1"/>
  <c r="G2533" i="1" s="1"/>
  <c r="G2534" i="1" s="1"/>
  <c r="G2535" i="1" s="1"/>
  <c r="G2536" i="1" s="1"/>
  <c r="G2537" i="1" s="1"/>
  <c r="G2538" i="1" s="1"/>
  <c r="G2539" i="1" s="1"/>
  <c r="G2540" i="1" s="1"/>
  <c r="G2541" i="1" s="1"/>
  <c r="G2542" i="1" s="1"/>
  <c r="G2543" i="1" s="1"/>
  <c r="G2544" i="1" s="1"/>
  <c r="G2545" i="1" s="1"/>
  <c r="G2546" i="1" s="1"/>
  <c r="G2547" i="1" s="1"/>
  <c r="G2548" i="1" s="1"/>
  <c r="G2549" i="1" s="1"/>
  <c r="G2550" i="1" s="1"/>
  <c r="G2551" i="1" s="1"/>
  <c r="G2552" i="1" s="1"/>
  <c r="G2553" i="1" s="1"/>
  <c r="G2554" i="1" s="1"/>
  <c r="G2555" i="1" s="1"/>
  <c r="G2556" i="1" s="1"/>
  <c r="G2557" i="1" s="1"/>
  <c r="G2558" i="1" s="1"/>
  <c r="G2559" i="1" s="1"/>
  <c r="G2560" i="1" s="1"/>
  <c r="G2561" i="1" s="1"/>
  <c r="G2562" i="1" s="1"/>
  <c r="G2563" i="1" s="1"/>
  <c r="G2564" i="1" s="1"/>
  <c r="G2565" i="1" s="1"/>
  <c r="G2566" i="1" s="1"/>
  <c r="G2567" i="1" s="1"/>
  <c r="G2568" i="1" s="1"/>
  <c r="G2569" i="1" s="1"/>
  <c r="G2570" i="1" s="1"/>
  <c r="G2571" i="1" s="1"/>
  <c r="G2572" i="1" s="1"/>
  <c r="G2573" i="1" s="1"/>
  <c r="G2574" i="1" s="1"/>
  <c r="G2575" i="1" s="1"/>
  <c r="G2576" i="1" s="1"/>
  <c r="G2577" i="1" s="1"/>
  <c r="G2578" i="1" s="1"/>
  <c r="G2579" i="1" s="1"/>
  <c r="G2580" i="1" s="1"/>
  <c r="G2581" i="1" s="1"/>
  <c r="G2582" i="1" s="1"/>
  <c r="G2583" i="1" s="1"/>
  <c r="G2584" i="1" s="1"/>
  <c r="G2585" i="1" s="1"/>
  <c r="G2586" i="1" s="1"/>
  <c r="G2587" i="1" s="1"/>
  <c r="G2588" i="1" s="1"/>
  <c r="G2589" i="1" s="1"/>
  <c r="G2590" i="1" s="1"/>
  <c r="G2591" i="1" s="1"/>
  <c r="G2592" i="1" s="1"/>
  <c r="G2593" i="1" s="1"/>
  <c r="G2594" i="1" s="1"/>
  <c r="G2595" i="1" s="1"/>
  <c r="G2596" i="1" s="1"/>
  <c r="G2597" i="1" s="1"/>
  <c r="G2598" i="1" s="1"/>
  <c r="G2599" i="1" s="1"/>
  <c r="G2600" i="1" s="1"/>
  <c r="G2601" i="1" s="1"/>
  <c r="G2602" i="1" s="1"/>
  <c r="G2603" i="1" s="1"/>
  <c r="G2604" i="1" s="1"/>
  <c r="G2605" i="1" s="1"/>
  <c r="G2606" i="1" s="1"/>
  <c r="G2607" i="1" s="1"/>
  <c r="G2608" i="1" s="1"/>
  <c r="G2609" i="1" s="1"/>
  <c r="G2610" i="1" s="1"/>
  <c r="G2611" i="1" s="1"/>
  <c r="G2612" i="1" s="1"/>
  <c r="G2613" i="1" s="1"/>
  <c r="G2614" i="1" s="1"/>
  <c r="G2615" i="1" s="1"/>
  <c r="G2616" i="1" s="1"/>
  <c r="G2617" i="1" s="1"/>
  <c r="G2618" i="1" s="1"/>
  <c r="G2619" i="1" s="1"/>
  <c r="G2620" i="1" s="1"/>
  <c r="G2621" i="1" s="1"/>
  <c r="G2622" i="1" s="1"/>
  <c r="G2623" i="1" s="1"/>
  <c r="G2624" i="1" s="1"/>
  <c r="G2625" i="1" s="1"/>
  <c r="G2626" i="1" s="1"/>
  <c r="G2627" i="1" s="1"/>
  <c r="G2628" i="1" s="1"/>
  <c r="G2629" i="1" s="1"/>
  <c r="G2630" i="1" s="1"/>
  <c r="G2631" i="1" s="1"/>
  <c r="G2632" i="1" s="1"/>
  <c r="G2633" i="1" s="1"/>
  <c r="G2634" i="1" s="1"/>
  <c r="G2635" i="1" s="1"/>
  <c r="G2636" i="1" s="1"/>
  <c r="G2637" i="1" s="1"/>
  <c r="G2638" i="1" s="1"/>
  <c r="G2639" i="1" s="1"/>
  <c r="G2640" i="1" s="1"/>
  <c r="G2641" i="1" s="1"/>
  <c r="G2642" i="1" s="1"/>
  <c r="G2643" i="1" s="1"/>
  <c r="G2644" i="1" s="1"/>
  <c r="G2645" i="1" s="1"/>
  <c r="G2646" i="1" s="1"/>
  <c r="G2647" i="1" s="1"/>
  <c r="G2648" i="1" s="1"/>
  <c r="G2649" i="1" s="1"/>
  <c r="G2650" i="1" s="1"/>
  <c r="G2651" i="1" s="1"/>
  <c r="G2652" i="1" s="1"/>
  <c r="G2653" i="1" s="1"/>
  <c r="G2654" i="1" s="1"/>
  <c r="G2655" i="1" s="1"/>
  <c r="G2656" i="1" s="1"/>
  <c r="G2657" i="1" s="1"/>
  <c r="G2658" i="1" s="1"/>
  <c r="G2659" i="1" s="1"/>
  <c r="G2660" i="1" s="1"/>
  <c r="G2661" i="1" s="1"/>
  <c r="G2662" i="1" s="1"/>
  <c r="G2663" i="1" s="1"/>
  <c r="G2664" i="1" s="1"/>
  <c r="G2665" i="1" s="1"/>
  <c r="G2666" i="1" s="1"/>
  <c r="G2667" i="1" s="1"/>
  <c r="G2668" i="1" s="1"/>
  <c r="G2669" i="1" s="1"/>
  <c r="G2670" i="1" s="1"/>
  <c r="G2671" i="1" s="1"/>
  <c r="G2672" i="1" s="1"/>
  <c r="G2673" i="1" s="1"/>
  <c r="G2674" i="1" s="1"/>
  <c r="G2675" i="1" s="1"/>
  <c r="G2676" i="1" s="1"/>
  <c r="G2677" i="1" s="1"/>
  <c r="G2678" i="1" s="1"/>
  <c r="G2679" i="1" s="1"/>
  <c r="G2680" i="1" s="1"/>
  <c r="G2681" i="1" s="1"/>
  <c r="G2682" i="1" s="1"/>
  <c r="G2683" i="1" s="1"/>
  <c r="G2684" i="1" s="1"/>
  <c r="G2685" i="1" s="1"/>
  <c r="G2686" i="1" s="1"/>
  <c r="G2687" i="1" s="1"/>
  <c r="G2688" i="1" s="1"/>
  <c r="G2689" i="1" s="1"/>
  <c r="G2690" i="1" s="1"/>
  <c r="G2691" i="1" s="1"/>
  <c r="G2692" i="1" s="1"/>
  <c r="G2693" i="1" s="1"/>
  <c r="G2694" i="1" s="1"/>
  <c r="G2695" i="1" s="1"/>
  <c r="G2696" i="1" s="1"/>
  <c r="G2697" i="1" s="1"/>
  <c r="G2698" i="1" s="1"/>
  <c r="G2699" i="1" s="1"/>
  <c r="G2700" i="1" s="1"/>
  <c r="G2701" i="1" s="1"/>
  <c r="G2702" i="1" s="1"/>
  <c r="G2703" i="1" s="1"/>
  <c r="G2704" i="1" s="1"/>
  <c r="G2705" i="1" s="1"/>
  <c r="G2706" i="1" s="1"/>
  <c r="G2707" i="1" s="1"/>
  <c r="G2708" i="1" s="1"/>
  <c r="G2709" i="1" s="1"/>
  <c r="G2710" i="1" s="1"/>
  <c r="G2711" i="1" s="1"/>
  <c r="G2712" i="1" s="1"/>
  <c r="G2713" i="1" s="1"/>
  <c r="G2714" i="1" s="1"/>
  <c r="G2715" i="1" s="1"/>
  <c r="G2716" i="1" s="1"/>
  <c r="G2717" i="1" s="1"/>
  <c r="G2718" i="1" s="1"/>
  <c r="G2719" i="1" s="1"/>
  <c r="G2720" i="1" s="1"/>
  <c r="G2721" i="1" s="1"/>
  <c r="G2722" i="1" s="1"/>
  <c r="G2723" i="1" s="1"/>
  <c r="G2724" i="1" s="1"/>
  <c r="G2725" i="1" s="1"/>
  <c r="G2726" i="1" s="1"/>
  <c r="G2727" i="1" s="1"/>
  <c r="G2728" i="1" s="1"/>
  <c r="G2729" i="1" s="1"/>
  <c r="G2730" i="1" s="1"/>
  <c r="G2731" i="1" s="1"/>
  <c r="G2732" i="1" s="1"/>
  <c r="G2733" i="1" s="1"/>
  <c r="G2734" i="1" s="1"/>
  <c r="G2735" i="1" s="1"/>
  <c r="G2736" i="1" s="1"/>
  <c r="G2737" i="1" s="1"/>
  <c r="G2738" i="1" s="1"/>
  <c r="G2739" i="1" s="1"/>
  <c r="G2740" i="1" s="1"/>
  <c r="G2741" i="1" s="1"/>
  <c r="G2742" i="1" s="1"/>
  <c r="G2743" i="1" s="1"/>
  <c r="G2744" i="1" s="1"/>
  <c r="G2745" i="1" s="1"/>
  <c r="G2746" i="1" s="1"/>
  <c r="G2747" i="1" s="1"/>
  <c r="G2748" i="1" s="1"/>
  <c r="G2749" i="1" s="1"/>
  <c r="G2750" i="1" s="1"/>
  <c r="G2751" i="1" s="1"/>
  <c r="G2752" i="1" s="1"/>
  <c r="G2753" i="1" s="1"/>
  <c r="G2754" i="1" s="1"/>
  <c r="G2755" i="1" s="1"/>
  <c r="G2756" i="1" s="1"/>
  <c r="G2757" i="1" s="1"/>
  <c r="G2758" i="1" s="1"/>
  <c r="G2759" i="1" s="1"/>
  <c r="G2760" i="1" s="1"/>
  <c r="G2761" i="1" s="1"/>
  <c r="G2762" i="1" s="1"/>
  <c r="G2763" i="1" s="1"/>
  <c r="G2764" i="1" s="1"/>
  <c r="G2765" i="1" s="1"/>
  <c r="G2766" i="1" s="1"/>
  <c r="G2767" i="1" s="1"/>
  <c r="G2768" i="1" s="1"/>
  <c r="G2769" i="1" s="1"/>
  <c r="G2770" i="1" s="1"/>
  <c r="G2771" i="1" s="1"/>
  <c r="G2772" i="1" s="1"/>
  <c r="G2773" i="1" s="1"/>
  <c r="G2774" i="1" s="1"/>
  <c r="G2775" i="1" s="1"/>
  <c r="G2776" i="1" s="1"/>
  <c r="G2777" i="1" s="1"/>
  <c r="G2778" i="1" s="1"/>
  <c r="G2779" i="1" s="1"/>
  <c r="G2780" i="1" s="1"/>
  <c r="G2781" i="1" s="1"/>
  <c r="G2782" i="1" s="1"/>
  <c r="G2783" i="1" s="1"/>
  <c r="G2784" i="1" s="1"/>
  <c r="G2785" i="1" s="1"/>
  <c r="G2786" i="1" s="1"/>
  <c r="G2787" i="1" s="1"/>
  <c r="G2788" i="1" s="1"/>
  <c r="G2789" i="1" s="1"/>
  <c r="G2790" i="1" s="1"/>
  <c r="G2791" i="1" s="1"/>
  <c r="G2792" i="1" s="1"/>
  <c r="G2793" i="1" s="1"/>
  <c r="G2794" i="1" s="1"/>
  <c r="G2795" i="1" s="1"/>
  <c r="G2796" i="1" s="1"/>
  <c r="G2797" i="1" s="1"/>
  <c r="G2798" i="1" s="1"/>
  <c r="G2799" i="1" s="1"/>
  <c r="G2800" i="1" s="1"/>
  <c r="G2801" i="1" s="1"/>
  <c r="G2802" i="1" s="1"/>
  <c r="G2803" i="1" s="1"/>
  <c r="G2804" i="1" s="1"/>
  <c r="G2805" i="1" s="1"/>
  <c r="G2806" i="1" s="1"/>
  <c r="G2807" i="1" s="1"/>
  <c r="G2808" i="1" s="1"/>
  <c r="G2809" i="1" s="1"/>
  <c r="G2810" i="1" s="1"/>
  <c r="G2811" i="1" s="1"/>
  <c r="G2812" i="1" s="1"/>
  <c r="G2813" i="1" s="1"/>
  <c r="G2814" i="1" s="1"/>
  <c r="G2815" i="1" s="1"/>
  <c r="G2816" i="1" s="1"/>
  <c r="G2817" i="1" s="1"/>
  <c r="G2818" i="1" s="1"/>
  <c r="G2819" i="1" s="1"/>
  <c r="G2820" i="1" s="1"/>
  <c r="G2821" i="1" s="1"/>
  <c r="G2822" i="1" s="1"/>
  <c r="G2823" i="1" s="1"/>
  <c r="G2824" i="1" s="1"/>
  <c r="G2825" i="1" s="1"/>
  <c r="G2826" i="1" s="1"/>
  <c r="G2827" i="1" s="1"/>
  <c r="G2828" i="1" s="1"/>
  <c r="G2829" i="1" s="1"/>
  <c r="G2830" i="1" s="1"/>
  <c r="G2831" i="1" s="1"/>
  <c r="G2832" i="1" s="1"/>
  <c r="G2833" i="1" s="1"/>
  <c r="G2834" i="1" s="1"/>
  <c r="G2835" i="1" s="1"/>
  <c r="G2836" i="1" s="1"/>
  <c r="G2837" i="1" s="1"/>
  <c r="G2838" i="1" s="1"/>
  <c r="G2839" i="1" s="1"/>
  <c r="G2840" i="1" s="1"/>
  <c r="G2841" i="1" s="1"/>
  <c r="G2842" i="1" s="1"/>
  <c r="G2843" i="1" s="1"/>
  <c r="G2844" i="1" s="1"/>
  <c r="G2845" i="1" s="1"/>
  <c r="G2846" i="1" s="1"/>
  <c r="G2847" i="1" s="1"/>
  <c r="G2848" i="1" s="1"/>
  <c r="G2849" i="1" s="1"/>
  <c r="G2850" i="1" s="1"/>
  <c r="G2851" i="1" s="1"/>
  <c r="G2852" i="1" s="1"/>
  <c r="G2853" i="1" s="1"/>
  <c r="G2854" i="1" s="1"/>
  <c r="G2855" i="1" s="1"/>
  <c r="G2856" i="1" s="1"/>
  <c r="G2857" i="1" s="1"/>
  <c r="G2858" i="1" s="1"/>
  <c r="G2859" i="1" s="1"/>
  <c r="G2860" i="1" s="1"/>
  <c r="G2861" i="1" s="1"/>
  <c r="G2862" i="1" s="1"/>
  <c r="G2863" i="1" s="1"/>
  <c r="G2864" i="1" s="1"/>
  <c r="G2865" i="1" s="1"/>
  <c r="G2866" i="1" s="1"/>
  <c r="G2867" i="1" s="1"/>
  <c r="G2868" i="1" s="1"/>
  <c r="G2869" i="1" s="1"/>
  <c r="G2870" i="1" s="1"/>
  <c r="G2871" i="1" s="1"/>
  <c r="G2872" i="1" s="1"/>
  <c r="G2873" i="1" s="1"/>
  <c r="G2874" i="1" s="1"/>
  <c r="G2875" i="1" s="1"/>
  <c r="G2876" i="1" s="1"/>
  <c r="G2877" i="1" s="1"/>
  <c r="G2878" i="1" s="1"/>
  <c r="G2879" i="1" s="1"/>
  <c r="G2880" i="1" s="1"/>
  <c r="G2881" i="1" s="1"/>
  <c r="G2882" i="1" s="1"/>
  <c r="G2883" i="1" s="1"/>
  <c r="G2884" i="1" s="1"/>
  <c r="G2885" i="1" s="1"/>
  <c r="G2886" i="1" s="1"/>
  <c r="G2887" i="1" s="1"/>
  <c r="G2888" i="1" s="1"/>
  <c r="G2889" i="1" s="1"/>
  <c r="G2890" i="1" s="1"/>
  <c r="G2891" i="1" s="1"/>
  <c r="G2892" i="1" s="1"/>
  <c r="G2893" i="1" s="1"/>
  <c r="G2894" i="1" s="1"/>
  <c r="G2895" i="1" s="1"/>
  <c r="G2896" i="1" s="1"/>
  <c r="G2897" i="1" s="1"/>
  <c r="G2898" i="1" s="1"/>
  <c r="G2899" i="1" s="1"/>
  <c r="G2900" i="1" s="1"/>
  <c r="G2901" i="1" s="1"/>
  <c r="G2902" i="1" s="1"/>
  <c r="G2903" i="1" s="1"/>
  <c r="G2904" i="1" s="1"/>
  <c r="G2905" i="1" s="1"/>
  <c r="G2906" i="1" s="1"/>
  <c r="G2907" i="1" s="1"/>
  <c r="G2908" i="1" s="1"/>
  <c r="G2909" i="1" s="1"/>
  <c r="G2910" i="1" s="1"/>
  <c r="G2911" i="1" s="1"/>
  <c r="G2912" i="1" s="1"/>
  <c r="G2913" i="1" s="1"/>
  <c r="G2914" i="1" s="1"/>
  <c r="G2915" i="1" s="1"/>
  <c r="G2916" i="1" s="1"/>
  <c r="G2917" i="1" s="1"/>
  <c r="G2918" i="1" s="1"/>
  <c r="G2919" i="1" s="1"/>
  <c r="G2920" i="1" s="1"/>
  <c r="G2921" i="1" s="1"/>
  <c r="G2922" i="1" s="1"/>
  <c r="G2923" i="1" s="1"/>
  <c r="G2924" i="1" s="1"/>
  <c r="G2925" i="1" s="1"/>
  <c r="G2926" i="1" s="1"/>
  <c r="G2927" i="1" s="1"/>
  <c r="G2928" i="1" s="1"/>
  <c r="G2929" i="1" s="1"/>
  <c r="G2930" i="1" s="1"/>
  <c r="G2931" i="1" s="1"/>
  <c r="G2932" i="1" s="1"/>
  <c r="G2933" i="1" s="1"/>
  <c r="G2934" i="1" s="1"/>
  <c r="G2935" i="1" s="1"/>
  <c r="G2936" i="1" s="1"/>
  <c r="G2937" i="1" s="1"/>
  <c r="G2938" i="1" s="1"/>
  <c r="G2939" i="1" s="1"/>
  <c r="G2940" i="1" s="1"/>
  <c r="G2941" i="1" s="1"/>
  <c r="G2942" i="1" s="1"/>
  <c r="G2943" i="1" s="1"/>
  <c r="G2944" i="1" s="1"/>
  <c r="G2945" i="1" s="1"/>
  <c r="G2946" i="1" s="1"/>
  <c r="G2947" i="1" s="1"/>
  <c r="G2948" i="1" s="1"/>
  <c r="G2949" i="1" s="1"/>
  <c r="G2950" i="1" s="1"/>
  <c r="G2951" i="1" s="1"/>
  <c r="G2952" i="1" s="1"/>
  <c r="G2953" i="1" s="1"/>
  <c r="G2954" i="1" s="1"/>
  <c r="G2955" i="1" s="1"/>
  <c r="G2956" i="1" s="1"/>
  <c r="G2957" i="1" s="1"/>
  <c r="G2958" i="1" s="1"/>
  <c r="G2959" i="1" s="1"/>
  <c r="G2960" i="1" s="1"/>
  <c r="G2961" i="1" s="1"/>
  <c r="G2962" i="1" s="1"/>
  <c r="G2963" i="1" s="1"/>
  <c r="G2964" i="1" s="1"/>
  <c r="G2965" i="1" s="1"/>
  <c r="G2966" i="1" s="1"/>
  <c r="G2967" i="1" s="1"/>
  <c r="G2968" i="1" s="1"/>
  <c r="G2969" i="1" s="1"/>
  <c r="G2970" i="1" s="1"/>
  <c r="G2971" i="1" s="1"/>
  <c r="G2972" i="1" s="1"/>
  <c r="G2973" i="1" s="1"/>
  <c r="G2974" i="1" s="1"/>
  <c r="G2975" i="1" s="1"/>
  <c r="G2976" i="1" s="1"/>
  <c r="G2977" i="1" s="1"/>
  <c r="G2978" i="1" s="1"/>
  <c r="G2979" i="1" s="1"/>
  <c r="G2980" i="1" s="1"/>
  <c r="G2981" i="1" s="1"/>
  <c r="G2982" i="1" s="1"/>
  <c r="G2983" i="1" s="1"/>
  <c r="G2984" i="1" s="1"/>
  <c r="G2985" i="1" s="1"/>
  <c r="G2986" i="1" s="1"/>
  <c r="G2987" i="1" s="1"/>
  <c r="G2988" i="1" s="1"/>
  <c r="G2989" i="1" s="1"/>
  <c r="G2990" i="1" s="1"/>
  <c r="G2991" i="1" s="1"/>
  <c r="G2992" i="1" s="1"/>
  <c r="G2993" i="1" s="1"/>
  <c r="G2994" i="1" s="1"/>
  <c r="G2995" i="1" s="1"/>
  <c r="G2996" i="1" s="1"/>
  <c r="G2997" i="1" s="1"/>
  <c r="G2998" i="1" s="1"/>
  <c r="G2999" i="1" s="1"/>
  <c r="G3000" i="1" s="1"/>
  <c r="G3001" i="1" s="1"/>
  <c r="G3002" i="1" s="1"/>
  <c r="G3003" i="1" s="1"/>
  <c r="G3004" i="1" s="1"/>
  <c r="G3005" i="1" s="1"/>
  <c r="G3006" i="1" s="1"/>
  <c r="G3007" i="1" s="1"/>
  <c r="G3008" i="1" s="1"/>
  <c r="G3009" i="1" s="1"/>
  <c r="G3010" i="1" s="1"/>
  <c r="G3011" i="1" s="1"/>
  <c r="G3012" i="1" s="1"/>
  <c r="G3013" i="1" s="1"/>
  <c r="G3014" i="1" s="1"/>
  <c r="G3015" i="1" s="1"/>
  <c r="G3016" i="1" s="1"/>
  <c r="G3017" i="1" s="1"/>
  <c r="G3018" i="1" s="1"/>
  <c r="G3019" i="1" s="1"/>
  <c r="G3020" i="1" s="1"/>
  <c r="G3021" i="1" s="1"/>
  <c r="G3022" i="1" s="1"/>
  <c r="G3023" i="1" s="1"/>
  <c r="G3024" i="1" s="1"/>
  <c r="G3025" i="1" s="1"/>
  <c r="G3026" i="1" s="1"/>
  <c r="G3027" i="1" s="1"/>
  <c r="G3028" i="1" s="1"/>
  <c r="G3029" i="1" s="1"/>
  <c r="G3030" i="1" s="1"/>
  <c r="G3031" i="1" s="1"/>
  <c r="G3032" i="1" s="1"/>
  <c r="G3033" i="1" s="1"/>
  <c r="G3034" i="1" s="1"/>
  <c r="G3035" i="1" s="1"/>
  <c r="G3036" i="1" s="1"/>
  <c r="G3037" i="1" s="1"/>
  <c r="G3038" i="1" s="1"/>
  <c r="G3039" i="1" s="1"/>
  <c r="G3040" i="1" s="1"/>
  <c r="G3041" i="1" s="1"/>
  <c r="G3042" i="1" s="1"/>
  <c r="G3043" i="1" s="1"/>
  <c r="G3044" i="1" s="1"/>
  <c r="G3045" i="1" s="1"/>
  <c r="G3046" i="1" s="1"/>
  <c r="G3047" i="1" s="1"/>
  <c r="G3048" i="1" s="1"/>
  <c r="G3049" i="1" s="1"/>
  <c r="G3050" i="1" s="1"/>
  <c r="G3051" i="1" s="1"/>
  <c r="G3052" i="1" s="1"/>
  <c r="G3053" i="1" s="1"/>
  <c r="G3054" i="1" s="1"/>
  <c r="G3055" i="1" s="1"/>
  <c r="G3056" i="1" s="1"/>
  <c r="G3057" i="1" s="1"/>
  <c r="G3058" i="1" s="1"/>
  <c r="G3059" i="1" s="1"/>
  <c r="G3060" i="1" s="1"/>
  <c r="G3061" i="1" s="1"/>
  <c r="G3062" i="1" s="1"/>
  <c r="G3063" i="1" s="1"/>
  <c r="G3064" i="1" s="1"/>
  <c r="G3065" i="1" s="1"/>
  <c r="G3066" i="1" s="1"/>
  <c r="G3067" i="1" s="1"/>
  <c r="G3068" i="1" s="1"/>
  <c r="G3069" i="1" s="1"/>
  <c r="G3070" i="1" s="1"/>
  <c r="G3071" i="1" s="1"/>
  <c r="G3072" i="1" s="1"/>
  <c r="G3073" i="1" s="1"/>
  <c r="G3074" i="1" s="1"/>
  <c r="G3075" i="1" s="1"/>
  <c r="G3076" i="1" s="1"/>
  <c r="G3077" i="1" s="1"/>
  <c r="G3078" i="1" s="1"/>
  <c r="G3079" i="1" s="1"/>
  <c r="G3080" i="1" s="1"/>
  <c r="G3081" i="1" s="1"/>
  <c r="G3082" i="1" s="1"/>
  <c r="G3083" i="1" s="1"/>
  <c r="G3084" i="1" s="1"/>
  <c r="G3085" i="1" s="1"/>
  <c r="G3086" i="1" s="1"/>
  <c r="G3087" i="1" s="1"/>
  <c r="G3088" i="1" s="1"/>
  <c r="G3089" i="1" s="1"/>
  <c r="G3090" i="1" s="1"/>
  <c r="G3091" i="1" s="1"/>
  <c r="G3092" i="1" s="1"/>
  <c r="G3093" i="1" s="1"/>
  <c r="G3094" i="1" s="1"/>
  <c r="G3095" i="1" s="1"/>
  <c r="G3096" i="1" s="1"/>
  <c r="G3097" i="1" s="1"/>
  <c r="G3098" i="1" s="1"/>
  <c r="G3099" i="1" s="1"/>
  <c r="G3100" i="1" s="1"/>
  <c r="G3101" i="1" s="1"/>
  <c r="G3102" i="1" s="1"/>
  <c r="G3103" i="1" s="1"/>
  <c r="G3104" i="1" s="1"/>
  <c r="G3105" i="1" s="1"/>
  <c r="G3106" i="1" s="1"/>
  <c r="G3107" i="1" s="1"/>
  <c r="G3108" i="1" s="1"/>
  <c r="G3109" i="1" s="1"/>
  <c r="G3110" i="1" s="1"/>
  <c r="G3111" i="1" s="1"/>
  <c r="G3112" i="1" s="1"/>
  <c r="G3113" i="1" s="1"/>
  <c r="G3114" i="1" s="1"/>
  <c r="G3115" i="1" s="1"/>
  <c r="G3116" i="1" s="1"/>
  <c r="G3117" i="1" s="1"/>
  <c r="G3118" i="1" s="1"/>
  <c r="G3119" i="1" s="1"/>
  <c r="G3120" i="1" s="1"/>
  <c r="G3121" i="1" s="1"/>
  <c r="G3122" i="1" s="1"/>
  <c r="G3123" i="1" s="1"/>
  <c r="G3124" i="1" s="1"/>
  <c r="G3125" i="1" s="1"/>
  <c r="G3126" i="1" s="1"/>
  <c r="G3127" i="1" s="1"/>
  <c r="G3128" i="1" s="1"/>
  <c r="G3129" i="1" s="1"/>
  <c r="G3130" i="1" s="1"/>
  <c r="G3131" i="1" s="1"/>
  <c r="G3132" i="1" s="1"/>
  <c r="G3133" i="1" s="1"/>
  <c r="G3134" i="1" s="1"/>
  <c r="G3135" i="1" s="1"/>
  <c r="G3136" i="1" s="1"/>
  <c r="G3137" i="1" s="1"/>
  <c r="G3138" i="1" s="1"/>
  <c r="G3139" i="1" s="1"/>
  <c r="G3140" i="1" s="1"/>
  <c r="G3141" i="1" s="1"/>
  <c r="G3142" i="1" s="1"/>
  <c r="G3143" i="1" s="1"/>
  <c r="G3144" i="1" s="1"/>
  <c r="G3145" i="1" s="1"/>
  <c r="G3146" i="1" s="1"/>
  <c r="G3147" i="1" s="1"/>
  <c r="G3148" i="1" s="1"/>
  <c r="G3149" i="1" s="1"/>
  <c r="G3150" i="1" s="1"/>
  <c r="G3151" i="1" s="1"/>
  <c r="G3152" i="1" s="1"/>
  <c r="G3153" i="1" s="1"/>
  <c r="G3154" i="1" s="1"/>
  <c r="G3155" i="1" s="1"/>
  <c r="G3156" i="1" s="1"/>
  <c r="G3157" i="1" s="1"/>
  <c r="G3158" i="1" s="1"/>
  <c r="G3159" i="1" s="1"/>
  <c r="G3160" i="1" s="1"/>
  <c r="G3161" i="1" s="1"/>
  <c r="G3162" i="1" s="1"/>
  <c r="G3163" i="1" s="1"/>
  <c r="G3164" i="1" s="1"/>
  <c r="G3165" i="1" s="1"/>
  <c r="G3166" i="1" s="1"/>
  <c r="G3167" i="1" s="1"/>
  <c r="G3168" i="1" s="1"/>
  <c r="G3169" i="1" s="1"/>
  <c r="G3170" i="1" s="1"/>
  <c r="G3171" i="1" s="1"/>
  <c r="G3172" i="1" s="1"/>
  <c r="G3173" i="1" s="1"/>
  <c r="G3174" i="1" s="1"/>
  <c r="G3175" i="1" s="1"/>
  <c r="G3176" i="1" s="1"/>
  <c r="G3177" i="1" s="1"/>
  <c r="G3178" i="1" s="1"/>
  <c r="G3179" i="1" s="1"/>
  <c r="G3180" i="1" s="1"/>
  <c r="G3181" i="1" s="1"/>
  <c r="G3182" i="1" s="1"/>
  <c r="G3183" i="1" s="1"/>
  <c r="G3184" i="1" s="1"/>
  <c r="G3185" i="1" s="1"/>
  <c r="G3186" i="1" s="1"/>
  <c r="G3187" i="1" s="1"/>
  <c r="G3188" i="1" s="1"/>
  <c r="G3189" i="1" s="1"/>
  <c r="G3190" i="1" s="1"/>
  <c r="G3191" i="1" s="1"/>
  <c r="G3192" i="1" s="1"/>
  <c r="G3193" i="1" s="1"/>
  <c r="G3194" i="1" s="1"/>
  <c r="G3195" i="1" s="1"/>
  <c r="G3196" i="1" s="1"/>
  <c r="G3197" i="1" s="1"/>
  <c r="G3198" i="1" s="1"/>
  <c r="G3199" i="1" s="1"/>
  <c r="G3200" i="1" s="1"/>
  <c r="G3201" i="1" s="1"/>
  <c r="G3202" i="1" s="1"/>
  <c r="G3203" i="1" s="1"/>
  <c r="G3204" i="1" s="1"/>
  <c r="G3205" i="1" s="1"/>
  <c r="G3206" i="1" s="1"/>
  <c r="G3207" i="1" s="1"/>
  <c r="G3208" i="1" s="1"/>
  <c r="G3209" i="1" s="1"/>
  <c r="G3210" i="1" s="1"/>
  <c r="G3211" i="1" s="1"/>
  <c r="G3212" i="1" s="1"/>
  <c r="G3213" i="1" s="1"/>
  <c r="G3214" i="1" s="1"/>
  <c r="G3215" i="1" s="1"/>
  <c r="G3216" i="1" s="1"/>
  <c r="G3217" i="1" s="1"/>
  <c r="G3218" i="1" s="1"/>
  <c r="G3219" i="1" s="1"/>
  <c r="G3220" i="1" s="1"/>
  <c r="G3221" i="1" s="1"/>
  <c r="G3222" i="1" s="1"/>
  <c r="G3223" i="1" s="1"/>
  <c r="G3224" i="1" s="1"/>
  <c r="G3225" i="1" s="1"/>
  <c r="G3226" i="1" s="1"/>
  <c r="G3227" i="1" s="1"/>
  <c r="G3228" i="1" s="1"/>
  <c r="G3229" i="1" s="1"/>
  <c r="G3230" i="1" s="1"/>
  <c r="G3231" i="1" s="1"/>
  <c r="G3232" i="1" s="1"/>
  <c r="G3233" i="1" s="1"/>
  <c r="G3234" i="1" s="1"/>
  <c r="G3235" i="1" s="1"/>
  <c r="G3236" i="1" s="1"/>
  <c r="G3237" i="1" s="1"/>
  <c r="G3238" i="1" s="1"/>
  <c r="G3239" i="1" s="1"/>
  <c r="G3240" i="1" s="1"/>
  <c r="G3241" i="1" s="1"/>
  <c r="G3242" i="1" s="1"/>
  <c r="G3243" i="1" s="1"/>
  <c r="G3244" i="1" s="1"/>
  <c r="G3245" i="1" s="1"/>
  <c r="G3246" i="1" s="1"/>
  <c r="G3247" i="1" s="1"/>
  <c r="G3248" i="1" s="1"/>
  <c r="G3249" i="1" s="1"/>
  <c r="G3250" i="1" s="1"/>
  <c r="G3251" i="1" s="1"/>
  <c r="G3252" i="1" s="1"/>
  <c r="G3253" i="1" s="1"/>
  <c r="G3254" i="1" s="1"/>
  <c r="G3255" i="1" s="1"/>
  <c r="G3256" i="1" s="1"/>
  <c r="G3257" i="1" s="1"/>
  <c r="G3258" i="1" s="1"/>
  <c r="G3259" i="1" s="1"/>
  <c r="G3260" i="1" s="1"/>
  <c r="G3261" i="1" s="1"/>
  <c r="G3262" i="1" s="1"/>
  <c r="G3263" i="1" s="1"/>
  <c r="G3264" i="1" s="1"/>
  <c r="G3265" i="1" s="1"/>
  <c r="G3266" i="1" s="1"/>
  <c r="G3267" i="1" s="1"/>
  <c r="G3268" i="1" s="1"/>
  <c r="G3269" i="1" s="1"/>
  <c r="G3270" i="1" s="1"/>
  <c r="G3271" i="1" s="1"/>
  <c r="G3272" i="1" s="1"/>
  <c r="G3273" i="1" s="1"/>
  <c r="G3274" i="1" s="1"/>
  <c r="G3275" i="1" s="1"/>
  <c r="G3276" i="1" s="1"/>
  <c r="G3277" i="1" s="1"/>
  <c r="G3278" i="1" s="1"/>
  <c r="G3279" i="1" s="1"/>
  <c r="G3280" i="1" s="1"/>
  <c r="G3281" i="1" s="1"/>
  <c r="G3282" i="1" s="1"/>
  <c r="G3283" i="1" s="1"/>
  <c r="G3284" i="1" s="1"/>
  <c r="G3285" i="1" s="1"/>
  <c r="G3286" i="1" s="1"/>
  <c r="G3287" i="1" s="1"/>
  <c r="G3288" i="1" s="1"/>
  <c r="G3289" i="1" s="1"/>
  <c r="G3290" i="1" s="1"/>
  <c r="G3291" i="1" s="1"/>
  <c r="G3292" i="1" s="1"/>
  <c r="G3293" i="1" s="1"/>
  <c r="G3294" i="1" s="1"/>
  <c r="G3295" i="1" s="1"/>
  <c r="G3296" i="1" s="1"/>
  <c r="G3297" i="1" s="1"/>
  <c r="G3298" i="1" s="1"/>
  <c r="G3299" i="1" s="1"/>
  <c r="G3300" i="1" s="1"/>
  <c r="G3301" i="1" s="1"/>
  <c r="G3302" i="1" s="1"/>
  <c r="G3303" i="1" s="1"/>
  <c r="G3304" i="1" s="1"/>
  <c r="G3305" i="1" s="1"/>
  <c r="G3306" i="1" s="1"/>
  <c r="G3307" i="1" s="1"/>
  <c r="G3308" i="1" s="1"/>
  <c r="G3309" i="1" s="1"/>
  <c r="G3310" i="1" s="1"/>
  <c r="G3311" i="1" s="1"/>
  <c r="G3312" i="1" s="1"/>
  <c r="G3313" i="1" s="1"/>
  <c r="G3314" i="1" s="1"/>
  <c r="G3315" i="1" s="1"/>
  <c r="G3316" i="1" s="1"/>
  <c r="G3317" i="1" s="1"/>
  <c r="G3318" i="1" s="1"/>
  <c r="G3319" i="1" s="1"/>
  <c r="G3320" i="1" s="1"/>
  <c r="G3321" i="1" s="1"/>
  <c r="G3322" i="1" s="1"/>
  <c r="G3323" i="1" s="1"/>
  <c r="G3324" i="1" s="1"/>
  <c r="G3325" i="1" s="1"/>
  <c r="G3326" i="1" s="1"/>
  <c r="G3327" i="1" s="1"/>
  <c r="G3328" i="1" s="1"/>
  <c r="G3329" i="1" s="1"/>
  <c r="G3330" i="1" s="1"/>
  <c r="G3331" i="1" s="1"/>
  <c r="G3332" i="1" s="1"/>
  <c r="G3333" i="1" s="1"/>
  <c r="G3334" i="1" s="1"/>
  <c r="G3335" i="1" s="1"/>
  <c r="G3336" i="1" s="1"/>
  <c r="G3337" i="1" s="1"/>
  <c r="G3338" i="1" s="1"/>
  <c r="G3339" i="1" s="1"/>
  <c r="G3340" i="1" s="1"/>
  <c r="G3341" i="1" s="1"/>
  <c r="G3342" i="1" s="1"/>
  <c r="G3343" i="1" s="1"/>
  <c r="G3344" i="1" s="1"/>
  <c r="G3345" i="1" s="1"/>
  <c r="G3346" i="1" s="1"/>
  <c r="G3347" i="1" s="1"/>
  <c r="G3348" i="1" s="1"/>
  <c r="G3349" i="1" s="1"/>
  <c r="G3350" i="1" s="1"/>
  <c r="G3351" i="1" s="1"/>
  <c r="G3352" i="1" s="1"/>
  <c r="G3353" i="1" s="1"/>
  <c r="G3354" i="1" s="1"/>
  <c r="G3355" i="1" s="1"/>
  <c r="G3356" i="1" s="1"/>
  <c r="G3357" i="1" s="1"/>
  <c r="G3358" i="1" s="1"/>
  <c r="G3359" i="1" s="1"/>
  <c r="G3360" i="1" s="1"/>
  <c r="G3361" i="1" s="1"/>
  <c r="G3362" i="1" s="1"/>
  <c r="G3363" i="1" s="1"/>
  <c r="G3364" i="1" s="1"/>
  <c r="G3365" i="1" s="1"/>
  <c r="G3366" i="1" s="1"/>
  <c r="G3367" i="1" s="1"/>
  <c r="G3368" i="1" s="1"/>
  <c r="G3369" i="1" s="1"/>
  <c r="G3370" i="1" s="1"/>
  <c r="G3371" i="1" s="1"/>
  <c r="G3372" i="1" s="1"/>
  <c r="G3373" i="1" s="1"/>
  <c r="G3374" i="1" s="1"/>
  <c r="G3375" i="1" s="1"/>
  <c r="G3376" i="1" s="1"/>
  <c r="G3377" i="1" s="1"/>
  <c r="G3378" i="1" s="1"/>
  <c r="G3379" i="1" s="1"/>
  <c r="G3380" i="1" s="1"/>
  <c r="G3381" i="1" s="1"/>
  <c r="G3382" i="1" s="1"/>
  <c r="G3383" i="1" s="1"/>
  <c r="G3384" i="1" s="1"/>
  <c r="G3385" i="1" s="1"/>
  <c r="G3386" i="1" s="1"/>
  <c r="G3387" i="1" s="1"/>
  <c r="G3388" i="1" s="1"/>
  <c r="G3389" i="1" s="1"/>
  <c r="G3390" i="1" s="1"/>
  <c r="G3391" i="1" s="1"/>
  <c r="G3392" i="1" s="1"/>
  <c r="G3393" i="1" s="1"/>
  <c r="G3394" i="1" s="1"/>
  <c r="G3395" i="1" s="1"/>
  <c r="G3396" i="1" s="1"/>
  <c r="G3397" i="1" s="1"/>
  <c r="G3398" i="1" s="1"/>
  <c r="G3399" i="1" s="1"/>
  <c r="G3400" i="1" s="1"/>
  <c r="G3401" i="1" s="1"/>
  <c r="G3402" i="1" s="1"/>
  <c r="G3403" i="1" s="1"/>
  <c r="G3404" i="1" s="1"/>
  <c r="G3405" i="1" s="1"/>
  <c r="G3406" i="1" s="1"/>
  <c r="G3407" i="1" s="1"/>
  <c r="G3408" i="1" s="1"/>
  <c r="G3409" i="1" s="1"/>
  <c r="G3410" i="1" s="1"/>
  <c r="G3411" i="1" s="1"/>
  <c r="G3412" i="1" s="1"/>
  <c r="G3413" i="1" s="1"/>
  <c r="G3414" i="1" s="1"/>
  <c r="G3415" i="1" s="1"/>
  <c r="G3416" i="1" s="1"/>
  <c r="G3417" i="1" s="1"/>
  <c r="G3418" i="1" s="1"/>
  <c r="G3419" i="1" s="1"/>
  <c r="G3420" i="1" s="1"/>
  <c r="G3421" i="1" s="1"/>
  <c r="G3422" i="1" s="1"/>
  <c r="G3423" i="1" s="1"/>
  <c r="G3424" i="1" s="1"/>
  <c r="G3425" i="1" s="1"/>
  <c r="G3426" i="1" s="1"/>
  <c r="G3427" i="1" s="1"/>
  <c r="G3428" i="1" s="1"/>
  <c r="G3429" i="1" s="1"/>
  <c r="G3430" i="1" s="1"/>
  <c r="G3431" i="1" s="1"/>
  <c r="G3432" i="1" s="1"/>
  <c r="G3433" i="1" s="1"/>
  <c r="G3434" i="1" s="1"/>
  <c r="G3435" i="1" s="1"/>
  <c r="G3436" i="1" s="1"/>
  <c r="G3437" i="1" s="1"/>
  <c r="G3438" i="1" s="1"/>
  <c r="G3439" i="1" s="1"/>
  <c r="G3440" i="1" s="1"/>
  <c r="G3441" i="1" s="1"/>
  <c r="G3442" i="1" s="1"/>
  <c r="G3443" i="1" s="1"/>
  <c r="G3444" i="1" s="1"/>
  <c r="G3445" i="1" s="1"/>
  <c r="G3446" i="1" s="1"/>
  <c r="G3447" i="1" s="1"/>
  <c r="G3448" i="1" s="1"/>
  <c r="G3449" i="1" s="1"/>
  <c r="G3450" i="1" s="1"/>
  <c r="G3451" i="1" s="1"/>
  <c r="G3452" i="1" s="1"/>
  <c r="G3453" i="1" s="1"/>
  <c r="G3454" i="1" s="1"/>
  <c r="G3455" i="1" s="1"/>
  <c r="G3456" i="1" s="1"/>
  <c r="G3457" i="1" s="1"/>
  <c r="G3458" i="1" s="1"/>
  <c r="G3459" i="1" s="1"/>
  <c r="G3460" i="1" s="1"/>
  <c r="G3461" i="1" s="1"/>
  <c r="G3462" i="1" s="1"/>
  <c r="G3463" i="1" s="1"/>
  <c r="G3464" i="1" s="1"/>
  <c r="G3465" i="1" s="1"/>
  <c r="G3466" i="1" s="1"/>
  <c r="G3467" i="1" s="1"/>
  <c r="G3468" i="1" s="1"/>
  <c r="G3469" i="1" s="1"/>
  <c r="G3470" i="1" s="1"/>
  <c r="G3471" i="1" s="1"/>
  <c r="G3472" i="1" s="1"/>
  <c r="G3473" i="1" s="1"/>
  <c r="G3474" i="1" s="1"/>
  <c r="G3475" i="1" s="1"/>
  <c r="G3476" i="1" s="1"/>
  <c r="G3477" i="1" s="1"/>
  <c r="G3478" i="1" s="1"/>
  <c r="G3479" i="1" s="1"/>
  <c r="G3480" i="1" s="1"/>
  <c r="G3481" i="1" s="1"/>
  <c r="G3482" i="1" s="1"/>
  <c r="G3483" i="1" s="1"/>
  <c r="G3484" i="1" s="1"/>
  <c r="G3485" i="1" s="1"/>
  <c r="G3486" i="1" s="1"/>
  <c r="G3487" i="1" s="1"/>
  <c r="G3488" i="1" s="1"/>
  <c r="G3489" i="1" s="1"/>
  <c r="G3490" i="1" s="1"/>
  <c r="G3491" i="1" s="1"/>
  <c r="G3492" i="1" s="1"/>
  <c r="G3493" i="1" s="1"/>
  <c r="G3494" i="1" s="1"/>
  <c r="G3495" i="1" s="1"/>
  <c r="G3496" i="1" s="1"/>
  <c r="G3497" i="1" s="1"/>
  <c r="G3498" i="1" s="1"/>
  <c r="G3499" i="1" s="1"/>
  <c r="G3500" i="1" s="1"/>
  <c r="G3501" i="1" s="1"/>
  <c r="G3502" i="1" s="1"/>
  <c r="G3503" i="1" s="1"/>
  <c r="G3504" i="1" s="1"/>
  <c r="G3505" i="1" s="1"/>
  <c r="G3506" i="1" s="1"/>
  <c r="G3507" i="1" s="1"/>
  <c r="G3508" i="1" s="1"/>
  <c r="G3509" i="1" s="1"/>
  <c r="G3510" i="1" s="1"/>
  <c r="G3511" i="1" s="1"/>
  <c r="G3512" i="1" s="1"/>
  <c r="G3513" i="1" s="1"/>
  <c r="G3514" i="1" s="1"/>
  <c r="G3515" i="1" s="1"/>
  <c r="G3516" i="1" s="1"/>
  <c r="G3517" i="1" s="1"/>
  <c r="G3518" i="1" s="1"/>
  <c r="G3519" i="1" s="1"/>
  <c r="G3520" i="1" s="1"/>
  <c r="G3521" i="1" s="1"/>
  <c r="G3522" i="1" s="1"/>
  <c r="G3523" i="1" s="1"/>
  <c r="G3524" i="1" s="1"/>
  <c r="G3525" i="1" s="1"/>
  <c r="G3526" i="1" s="1"/>
  <c r="G3527" i="1" s="1"/>
  <c r="G3528" i="1" s="1"/>
  <c r="G3529" i="1" s="1"/>
  <c r="G3530" i="1" s="1"/>
  <c r="G3531" i="1" s="1"/>
  <c r="G3532" i="1" s="1"/>
  <c r="G3533" i="1" s="1"/>
  <c r="G3534" i="1" s="1"/>
  <c r="G3535" i="1" s="1"/>
  <c r="G3536" i="1" s="1"/>
  <c r="G3537" i="1" s="1"/>
  <c r="G3538" i="1" s="1"/>
  <c r="G3539" i="1" s="1"/>
  <c r="G3540" i="1" s="1"/>
  <c r="G3541" i="1" s="1"/>
  <c r="G3542" i="1" s="1"/>
  <c r="G3543" i="1" s="1"/>
  <c r="G3544" i="1" s="1"/>
  <c r="G3545" i="1" s="1"/>
  <c r="G3546" i="1" s="1"/>
  <c r="G3547" i="1" s="1"/>
  <c r="G3548" i="1" s="1"/>
  <c r="G3549" i="1" s="1"/>
  <c r="G3550" i="1" s="1"/>
  <c r="G3551" i="1" s="1"/>
  <c r="G3552" i="1" s="1"/>
  <c r="G3553" i="1" s="1"/>
  <c r="G3554" i="1" s="1"/>
  <c r="G3555" i="1" s="1"/>
  <c r="G3556" i="1" s="1"/>
  <c r="G3557" i="1" s="1"/>
  <c r="G3558" i="1" s="1"/>
  <c r="G3559" i="1" s="1"/>
  <c r="G3560" i="1" s="1"/>
  <c r="G3561" i="1" s="1"/>
  <c r="G3562" i="1" s="1"/>
  <c r="G3563" i="1" s="1"/>
  <c r="G3564" i="1" s="1"/>
  <c r="G3565" i="1" s="1"/>
  <c r="G3566" i="1" s="1"/>
  <c r="G3567" i="1" s="1"/>
  <c r="G3568" i="1" s="1"/>
  <c r="G3569" i="1" s="1"/>
  <c r="G3570" i="1" s="1"/>
  <c r="G3571" i="1" s="1"/>
  <c r="G3572" i="1" s="1"/>
  <c r="G3573" i="1" s="1"/>
  <c r="G3574" i="1" s="1"/>
  <c r="G3575" i="1" s="1"/>
  <c r="G3576" i="1" s="1"/>
  <c r="G3577" i="1" s="1"/>
  <c r="G3578" i="1" s="1"/>
  <c r="G3579" i="1" s="1"/>
  <c r="G3580" i="1" s="1"/>
  <c r="G3581" i="1" s="1"/>
  <c r="G3582" i="1" s="1"/>
  <c r="G3583" i="1" s="1"/>
  <c r="G3584" i="1" s="1"/>
  <c r="G3585" i="1" s="1"/>
  <c r="G3586" i="1" s="1"/>
  <c r="G3587" i="1" s="1"/>
  <c r="G3588" i="1" s="1"/>
  <c r="G3589" i="1" s="1"/>
  <c r="G3590" i="1" s="1"/>
  <c r="G3591" i="1" s="1"/>
  <c r="G3592" i="1" s="1"/>
  <c r="G3593" i="1" s="1"/>
  <c r="G3594" i="1" s="1"/>
  <c r="G3595" i="1" s="1"/>
  <c r="G3596" i="1" s="1"/>
  <c r="G3597" i="1" s="1"/>
  <c r="G3598" i="1" s="1"/>
  <c r="G3599" i="1" s="1"/>
  <c r="G3600" i="1" s="1"/>
  <c r="G3601" i="1" s="1"/>
  <c r="G3602" i="1" s="1"/>
  <c r="G3603" i="1" s="1"/>
  <c r="G3604" i="1" s="1"/>
  <c r="G3605" i="1" s="1"/>
  <c r="G3606" i="1" s="1"/>
  <c r="G3607" i="1" s="1"/>
  <c r="G3608" i="1" s="1"/>
  <c r="G3609" i="1" s="1"/>
  <c r="G3610" i="1" s="1"/>
  <c r="G3611" i="1" s="1"/>
  <c r="G3612" i="1" s="1"/>
  <c r="G3613" i="1" s="1"/>
  <c r="G3614" i="1" s="1"/>
  <c r="G3615" i="1" s="1"/>
  <c r="G3616" i="1" s="1"/>
  <c r="G3617" i="1" s="1"/>
  <c r="G3618" i="1" s="1"/>
  <c r="G3619" i="1" s="1"/>
  <c r="G3620" i="1" s="1"/>
  <c r="G3621" i="1" s="1"/>
  <c r="G3622" i="1" s="1"/>
  <c r="G3623" i="1" s="1"/>
  <c r="G3624" i="1" s="1"/>
  <c r="G3625" i="1" s="1"/>
  <c r="G3626" i="1" s="1"/>
  <c r="G3627" i="1" s="1"/>
  <c r="G3628" i="1" s="1"/>
  <c r="G3629" i="1" s="1"/>
  <c r="G3630" i="1" s="1"/>
  <c r="G3631" i="1" s="1"/>
  <c r="G3632" i="1" s="1"/>
  <c r="G3633" i="1" s="1"/>
  <c r="G3634" i="1" s="1"/>
  <c r="G3635" i="1" s="1"/>
  <c r="G3636" i="1" s="1"/>
  <c r="G3637" i="1" s="1"/>
  <c r="G3638" i="1" s="1"/>
  <c r="G3639" i="1" s="1"/>
  <c r="G3640" i="1" s="1"/>
  <c r="G3641" i="1" s="1"/>
  <c r="G3642" i="1" s="1"/>
  <c r="G3643" i="1" s="1"/>
  <c r="G3644" i="1" s="1"/>
  <c r="G3645" i="1" s="1"/>
  <c r="G3646" i="1" s="1"/>
  <c r="G3647" i="1" s="1"/>
  <c r="G3648" i="1" s="1"/>
  <c r="G3649" i="1" s="1"/>
  <c r="G3650" i="1" s="1"/>
  <c r="G3651" i="1" s="1"/>
  <c r="G3652" i="1" s="1"/>
  <c r="G3653" i="1" s="1"/>
  <c r="G3654" i="1" s="1"/>
  <c r="G3655" i="1" s="1"/>
  <c r="G3656" i="1" s="1"/>
  <c r="G3657" i="1" s="1"/>
  <c r="G3658" i="1" s="1"/>
  <c r="G3659" i="1" s="1"/>
  <c r="G3660" i="1" s="1"/>
  <c r="G3661" i="1" s="1"/>
  <c r="G3662" i="1" s="1"/>
  <c r="G3663" i="1" s="1"/>
  <c r="G3664" i="1" s="1"/>
  <c r="G3665" i="1" s="1"/>
  <c r="G3666" i="1" s="1"/>
  <c r="G3667" i="1" s="1"/>
  <c r="G3668" i="1" s="1"/>
  <c r="G3669" i="1" s="1"/>
  <c r="G3670" i="1" s="1"/>
  <c r="G3671" i="1" s="1"/>
  <c r="G3672" i="1" s="1"/>
  <c r="G3673" i="1" s="1"/>
  <c r="G3674" i="1" s="1"/>
  <c r="G3675" i="1" s="1"/>
  <c r="G3676" i="1" s="1"/>
  <c r="G3677" i="1" s="1"/>
  <c r="G3678" i="1" s="1"/>
  <c r="G3679" i="1" s="1"/>
  <c r="G3680" i="1" s="1"/>
  <c r="G3681" i="1" s="1"/>
  <c r="G3682" i="1" s="1"/>
  <c r="G3683" i="1" s="1"/>
  <c r="G3684" i="1" s="1"/>
  <c r="G3685" i="1" s="1"/>
  <c r="G3686" i="1" s="1"/>
  <c r="G3687" i="1" s="1"/>
  <c r="G3688" i="1" s="1"/>
  <c r="G3689" i="1" s="1"/>
  <c r="G3690" i="1" s="1"/>
  <c r="G3691" i="1" s="1"/>
  <c r="G3692" i="1" s="1"/>
  <c r="G3693" i="1" s="1"/>
  <c r="G3694" i="1" s="1"/>
  <c r="G3695" i="1" s="1"/>
  <c r="G3696" i="1" s="1"/>
  <c r="G3697" i="1" s="1"/>
  <c r="G3698" i="1" s="1"/>
  <c r="G3699" i="1" s="1"/>
  <c r="G3700" i="1" s="1"/>
  <c r="G3701" i="1" s="1"/>
  <c r="G3702" i="1" s="1"/>
  <c r="G3703" i="1" s="1"/>
  <c r="G3704" i="1" s="1"/>
  <c r="G3705" i="1" s="1"/>
  <c r="G3706" i="1" s="1"/>
  <c r="G3707" i="1" s="1"/>
  <c r="G3708" i="1" s="1"/>
  <c r="G3709" i="1" s="1"/>
  <c r="G3710" i="1" s="1"/>
  <c r="G3711" i="1" s="1"/>
  <c r="G3712" i="1" s="1"/>
  <c r="G3713" i="1" s="1"/>
  <c r="G3714" i="1" s="1"/>
  <c r="G3715" i="1" s="1"/>
  <c r="G3716" i="1" s="1"/>
  <c r="G3717" i="1" s="1"/>
  <c r="G3718" i="1" s="1"/>
  <c r="G3719" i="1" s="1"/>
  <c r="G3720" i="1" s="1"/>
  <c r="G3721" i="1" s="1"/>
  <c r="G3722" i="1" s="1"/>
  <c r="G3723" i="1" s="1"/>
  <c r="G3724" i="1" s="1"/>
  <c r="G3725" i="1" s="1"/>
  <c r="G3726" i="1" s="1"/>
  <c r="G3727" i="1" s="1"/>
  <c r="G3728" i="1" s="1"/>
  <c r="G3729" i="1" s="1"/>
  <c r="G3730" i="1" s="1"/>
  <c r="G3731" i="1" s="1"/>
  <c r="G3732" i="1" s="1"/>
  <c r="G3733" i="1" s="1"/>
  <c r="G3734" i="1" s="1"/>
  <c r="G3735" i="1" s="1"/>
  <c r="G3736" i="1" s="1"/>
  <c r="G3737" i="1" s="1"/>
  <c r="G3738" i="1" s="1"/>
  <c r="G3739" i="1" s="1"/>
  <c r="G3740" i="1" s="1"/>
  <c r="G3741" i="1" s="1"/>
  <c r="G3742" i="1" s="1"/>
  <c r="G3743" i="1" s="1"/>
  <c r="G3744" i="1" s="1"/>
  <c r="G3745" i="1" s="1"/>
  <c r="G3746" i="1" s="1"/>
  <c r="G3747" i="1" s="1"/>
  <c r="G3748" i="1" s="1"/>
  <c r="G3749" i="1" s="1"/>
  <c r="G3750" i="1" s="1"/>
  <c r="G3751" i="1" s="1"/>
  <c r="G3752" i="1" s="1"/>
  <c r="G3753" i="1" s="1"/>
  <c r="G3754" i="1" s="1"/>
  <c r="G3755" i="1" s="1"/>
  <c r="G3756" i="1" s="1"/>
  <c r="G3757" i="1" s="1"/>
  <c r="G3758" i="1" s="1"/>
  <c r="G3759" i="1" s="1"/>
  <c r="G3760" i="1" s="1"/>
  <c r="G3761" i="1" s="1"/>
  <c r="G3762" i="1" s="1"/>
  <c r="G3763" i="1" s="1"/>
  <c r="G3764" i="1" s="1"/>
  <c r="G3765" i="1" s="1"/>
  <c r="G3766" i="1" s="1"/>
  <c r="G3767" i="1" s="1"/>
  <c r="G3768" i="1" s="1"/>
  <c r="G3769" i="1" s="1"/>
  <c r="G3770" i="1" s="1"/>
  <c r="G3771" i="1" s="1"/>
  <c r="G3772" i="1" s="1"/>
  <c r="G3773" i="1" s="1"/>
  <c r="G3774" i="1" s="1"/>
  <c r="G3775" i="1" s="1"/>
  <c r="G3776" i="1" s="1"/>
  <c r="G3777" i="1" s="1"/>
  <c r="G3778" i="1" s="1"/>
  <c r="G3779" i="1" s="1"/>
  <c r="G3780" i="1" s="1"/>
  <c r="G1" i="1"/>
  <c r="B3780" i="1"/>
  <c r="B3779" i="1"/>
  <c r="B3778" i="1"/>
  <c r="B3777" i="1"/>
  <c r="B3776" i="1"/>
  <c r="B3775" i="1"/>
  <c r="B3774" i="1"/>
  <c r="B3773" i="1"/>
  <c r="B3772" i="1"/>
  <c r="B3771" i="1"/>
  <c r="B3770" i="1"/>
  <c r="B3769" i="1"/>
  <c r="B3768" i="1"/>
  <c r="B3767" i="1"/>
  <c r="B3766" i="1"/>
  <c r="B3765" i="1"/>
  <c r="B3764" i="1"/>
  <c r="B3763" i="1"/>
  <c r="B3762" i="1"/>
  <c r="B3761" i="1"/>
  <c r="B3760" i="1"/>
  <c r="B3759" i="1"/>
  <c r="B3758" i="1"/>
  <c r="B3757" i="1"/>
  <c r="B3756" i="1"/>
  <c r="B3755" i="1"/>
  <c r="B3754" i="1"/>
  <c r="B3753" i="1"/>
  <c r="B3752" i="1"/>
  <c r="B3751" i="1"/>
  <c r="B3750" i="1"/>
  <c r="B3749" i="1"/>
  <c r="B3748" i="1"/>
  <c r="B3747" i="1"/>
  <c r="B3746" i="1"/>
  <c r="B3745" i="1"/>
  <c r="B3744" i="1"/>
  <c r="B3743" i="1"/>
  <c r="B3742" i="1"/>
  <c r="B3741" i="1"/>
  <c r="B3740" i="1"/>
  <c r="B3739" i="1"/>
  <c r="B3738" i="1"/>
  <c r="B3737" i="1"/>
  <c r="B3736" i="1"/>
  <c r="B3735" i="1"/>
  <c r="B3734" i="1"/>
  <c r="B3733" i="1"/>
  <c r="B3732" i="1"/>
  <c r="B3731" i="1"/>
  <c r="B3730" i="1"/>
  <c r="B3729" i="1"/>
  <c r="B3728" i="1"/>
  <c r="B3727" i="1"/>
  <c r="B3726" i="1"/>
  <c r="B3725" i="1"/>
  <c r="B3724" i="1"/>
  <c r="B3723" i="1"/>
  <c r="B3722" i="1"/>
  <c r="B3721" i="1"/>
  <c r="B3720" i="1"/>
  <c r="B3719" i="1"/>
  <c r="B3718" i="1"/>
  <c r="B3717" i="1"/>
  <c r="B3716" i="1"/>
  <c r="B3715" i="1"/>
  <c r="B3714" i="1"/>
  <c r="B3713" i="1"/>
  <c r="B3712" i="1"/>
  <c r="B3711" i="1"/>
  <c r="B3710" i="1"/>
  <c r="B3709" i="1"/>
  <c r="B3708" i="1"/>
  <c r="B3707" i="1"/>
  <c r="B3706" i="1"/>
  <c r="B3705" i="1"/>
  <c r="B3704" i="1"/>
  <c r="B3703" i="1"/>
  <c r="B3702" i="1"/>
  <c r="B3701" i="1"/>
  <c r="B3700" i="1"/>
  <c r="B3699" i="1"/>
  <c r="B3698" i="1"/>
  <c r="B3697" i="1"/>
  <c r="B3696" i="1"/>
  <c r="B3695" i="1"/>
  <c r="B3694" i="1"/>
  <c r="B3693" i="1"/>
  <c r="B3692" i="1"/>
  <c r="B3691" i="1"/>
  <c r="B3690" i="1"/>
  <c r="B3689" i="1"/>
  <c r="B3688" i="1"/>
  <c r="B3687" i="1"/>
  <c r="B3686" i="1"/>
  <c r="B3685" i="1"/>
  <c r="B3684" i="1"/>
  <c r="B3683" i="1"/>
  <c r="B3682" i="1"/>
  <c r="B3681" i="1"/>
  <c r="B3680" i="1"/>
  <c r="B3679" i="1"/>
  <c r="B3678" i="1"/>
  <c r="B3677" i="1"/>
  <c r="B3676" i="1"/>
  <c r="B3675" i="1"/>
  <c r="B3674" i="1"/>
  <c r="B3673" i="1"/>
  <c r="B3672" i="1"/>
  <c r="B3671" i="1"/>
  <c r="B3670" i="1"/>
  <c r="B3669" i="1"/>
  <c r="B3668" i="1"/>
  <c r="B3667" i="1"/>
  <c r="B3666" i="1"/>
  <c r="B3665" i="1"/>
  <c r="B3664" i="1"/>
  <c r="B3663" i="1"/>
  <c r="B3662" i="1"/>
  <c r="B3661" i="1"/>
  <c r="B3660" i="1"/>
  <c r="B3659" i="1"/>
  <c r="B3658" i="1"/>
  <c r="B3657" i="1"/>
  <c r="B3656" i="1"/>
  <c r="B3655" i="1"/>
  <c r="B3654" i="1"/>
  <c r="B3653" i="1"/>
  <c r="B3652" i="1"/>
  <c r="B3651" i="1"/>
  <c r="B3650" i="1"/>
  <c r="B3649" i="1"/>
  <c r="B3648" i="1"/>
  <c r="B3647" i="1"/>
  <c r="B3646" i="1"/>
  <c r="B3645" i="1"/>
  <c r="B3644" i="1"/>
  <c r="B3643" i="1"/>
  <c r="B3642" i="1"/>
  <c r="B3641" i="1"/>
  <c r="B3640" i="1"/>
  <c r="B3639" i="1"/>
  <c r="B3638" i="1"/>
  <c r="B3637" i="1"/>
  <c r="B3636" i="1"/>
  <c r="B3635" i="1"/>
  <c r="B3634" i="1"/>
  <c r="B3633" i="1"/>
  <c r="B3632" i="1"/>
  <c r="B3631" i="1"/>
  <c r="B3630" i="1"/>
  <c r="B3629" i="1"/>
  <c r="B3628" i="1"/>
  <c r="B3627" i="1"/>
  <c r="B3626" i="1"/>
  <c r="B3625" i="1"/>
  <c r="B3624" i="1"/>
  <c r="B3623" i="1"/>
  <c r="B3622" i="1"/>
  <c r="B3621" i="1"/>
  <c r="B3620" i="1"/>
  <c r="B3619" i="1"/>
  <c r="B3618" i="1"/>
  <c r="B3617" i="1"/>
  <c r="B3616" i="1"/>
  <c r="B3615" i="1"/>
  <c r="B3614" i="1"/>
  <c r="B3613" i="1"/>
  <c r="B3612" i="1"/>
  <c r="B3611" i="1"/>
  <c r="B3610" i="1"/>
  <c r="B3609" i="1"/>
  <c r="B3608" i="1"/>
  <c r="B3607" i="1"/>
  <c r="D1" i="1"/>
  <c r="M1" i="1"/>
  <c r="C3780" i="1"/>
  <c r="C3779" i="1"/>
  <c r="C3778" i="1"/>
  <c r="C3777" i="1"/>
  <c r="C3776" i="1"/>
  <c r="C3775" i="1"/>
  <c r="C3774" i="1"/>
  <c r="C3773" i="1"/>
  <c r="C3772" i="1"/>
  <c r="C3771" i="1"/>
  <c r="C3770" i="1"/>
  <c r="C3769" i="1"/>
  <c r="C3768" i="1"/>
  <c r="C3767" i="1"/>
  <c r="C3766" i="1"/>
  <c r="C3765" i="1"/>
  <c r="C3764" i="1"/>
  <c r="C3763" i="1"/>
  <c r="C3762" i="1"/>
  <c r="C3761" i="1"/>
  <c r="C3760" i="1"/>
  <c r="C3759" i="1"/>
  <c r="C3758" i="1"/>
  <c r="C3757" i="1"/>
  <c r="C3756" i="1"/>
  <c r="C3755" i="1"/>
  <c r="C3754" i="1"/>
  <c r="C3753" i="1"/>
  <c r="C3752" i="1"/>
  <c r="C3751" i="1"/>
  <c r="C3750" i="1"/>
  <c r="C3749" i="1"/>
  <c r="C3748" i="1"/>
  <c r="C3747" i="1"/>
  <c r="C3746" i="1"/>
  <c r="C3745" i="1"/>
  <c r="C3744" i="1"/>
  <c r="C3743" i="1"/>
  <c r="C3742" i="1"/>
  <c r="C3741" i="1"/>
  <c r="C3740" i="1"/>
  <c r="C3739" i="1"/>
  <c r="C3738" i="1"/>
  <c r="C3737" i="1"/>
  <c r="C3736" i="1"/>
  <c r="C3735" i="1"/>
  <c r="C3734" i="1"/>
  <c r="C3733" i="1"/>
  <c r="C3732" i="1"/>
  <c r="C3731" i="1"/>
  <c r="C3730" i="1"/>
  <c r="C3729" i="1"/>
  <c r="C3728" i="1"/>
  <c r="C3727" i="1"/>
  <c r="C3726" i="1"/>
  <c r="C3725" i="1"/>
  <c r="C3724" i="1"/>
  <c r="C3723" i="1"/>
  <c r="C3722" i="1"/>
  <c r="C3721" i="1"/>
  <c r="C3720" i="1"/>
  <c r="C3719" i="1"/>
  <c r="C3718" i="1"/>
  <c r="C3717" i="1"/>
  <c r="C3716" i="1"/>
  <c r="C3715" i="1"/>
  <c r="C3714" i="1"/>
  <c r="C3713" i="1"/>
  <c r="C3712" i="1"/>
  <c r="C3711" i="1"/>
  <c r="C3710" i="1"/>
  <c r="C3709" i="1"/>
  <c r="C3708" i="1"/>
  <c r="C3707" i="1"/>
  <c r="C3706" i="1"/>
  <c r="C3705" i="1"/>
  <c r="C3704" i="1"/>
  <c r="C3703" i="1"/>
  <c r="C3702" i="1"/>
  <c r="C3701" i="1"/>
  <c r="C3700" i="1"/>
  <c r="C3699" i="1"/>
  <c r="C3698" i="1"/>
  <c r="C3697" i="1"/>
  <c r="C3696" i="1"/>
  <c r="C3695" i="1"/>
  <c r="C3694" i="1"/>
  <c r="C3693" i="1"/>
  <c r="C3692" i="1"/>
  <c r="C3691" i="1"/>
  <c r="C3690" i="1"/>
  <c r="C3689" i="1"/>
  <c r="C3688" i="1"/>
  <c r="C3687" i="1"/>
  <c r="C3686" i="1"/>
  <c r="C3685" i="1"/>
  <c r="C3684" i="1"/>
  <c r="C3683" i="1"/>
  <c r="C3682" i="1"/>
  <c r="C3681" i="1"/>
  <c r="C3680" i="1"/>
  <c r="C3679" i="1"/>
  <c r="C3678" i="1"/>
  <c r="C3677" i="1"/>
  <c r="C3676" i="1"/>
  <c r="C3675" i="1"/>
  <c r="C3674" i="1"/>
  <c r="C3673" i="1"/>
  <c r="C3672" i="1"/>
  <c r="C3671" i="1"/>
  <c r="C3670" i="1"/>
  <c r="C3669" i="1"/>
  <c r="C3668" i="1"/>
  <c r="C3667" i="1"/>
  <c r="C3666" i="1"/>
  <c r="C3665" i="1"/>
  <c r="C3664" i="1"/>
  <c r="C3663" i="1"/>
  <c r="C3662" i="1"/>
  <c r="C3661" i="1"/>
  <c r="C3660" i="1"/>
  <c r="C3659" i="1"/>
  <c r="C3658" i="1"/>
  <c r="C3657" i="1"/>
  <c r="C3656" i="1"/>
  <c r="C3655" i="1"/>
  <c r="C3654" i="1"/>
  <c r="C3653" i="1"/>
  <c r="C3652" i="1"/>
  <c r="C3651" i="1"/>
  <c r="C3650" i="1"/>
  <c r="C3649" i="1"/>
  <c r="C3648" i="1"/>
  <c r="C3647" i="1"/>
  <c r="C3646" i="1"/>
  <c r="C3645" i="1"/>
  <c r="C3644" i="1"/>
  <c r="C3643" i="1"/>
  <c r="C3642" i="1"/>
  <c r="C3641" i="1"/>
  <c r="C3640" i="1"/>
  <c r="C3639" i="1"/>
  <c r="C3638" i="1"/>
  <c r="C3637" i="1"/>
  <c r="C3636" i="1"/>
  <c r="C3635" i="1"/>
  <c r="C3634" i="1"/>
  <c r="C3633" i="1"/>
  <c r="C3632" i="1"/>
  <c r="C3631" i="1"/>
  <c r="C3630" i="1"/>
  <c r="C3629" i="1"/>
  <c r="C3628" i="1"/>
  <c r="C3627" i="1"/>
  <c r="C3626" i="1"/>
  <c r="C3625" i="1"/>
  <c r="C3624" i="1"/>
  <c r="C3623" i="1"/>
  <c r="C3622" i="1"/>
  <c r="C3621" i="1"/>
  <c r="C3620" i="1"/>
  <c r="C3619" i="1"/>
  <c r="C3618" i="1"/>
  <c r="C3617" i="1"/>
  <c r="C3616" i="1"/>
  <c r="C3615" i="1"/>
  <c r="C3614" i="1"/>
  <c r="C3613" i="1"/>
  <c r="C3612" i="1"/>
  <c r="C3611" i="1"/>
  <c r="C3610" i="1"/>
  <c r="C3609" i="1"/>
  <c r="C3608" i="1"/>
  <c r="C3607" i="1"/>
  <c r="L6" i="77"/>
  <c r="O3781" i="1"/>
  <c r="O3780" i="1"/>
  <c r="O3779" i="1"/>
  <c r="O3778" i="1"/>
  <c r="O3777" i="1"/>
  <c r="O3776" i="1"/>
  <c r="O3775" i="1"/>
  <c r="O3774" i="1"/>
  <c r="O3773" i="1"/>
  <c r="O3772" i="1"/>
  <c r="O3771" i="1"/>
  <c r="O3770" i="1"/>
  <c r="O3769" i="1"/>
  <c r="O3768" i="1"/>
  <c r="O3767" i="1"/>
  <c r="O3766" i="1"/>
  <c r="O3765" i="1"/>
  <c r="O3764" i="1"/>
  <c r="O3763" i="1"/>
  <c r="O3762" i="1"/>
  <c r="O3761" i="1"/>
  <c r="O3760" i="1"/>
  <c r="O3759" i="1"/>
  <c r="O3758" i="1"/>
  <c r="O3757" i="1"/>
  <c r="O3756" i="1"/>
  <c r="O3755" i="1"/>
  <c r="O3754" i="1"/>
  <c r="O3753" i="1"/>
  <c r="O3752" i="1"/>
  <c r="O3751" i="1"/>
  <c r="O3750" i="1"/>
  <c r="O3749" i="1"/>
  <c r="O3748" i="1"/>
  <c r="O3747" i="1"/>
  <c r="O3746" i="1"/>
  <c r="O3745" i="1"/>
  <c r="O3744" i="1"/>
  <c r="O3743" i="1"/>
  <c r="O3742" i="1"/>
  <c r="O3741" i="1"/>
  <c r="O3740" i="1"/>
  <c r="O3739" i="1"/>
  <c r="O3738" i="1"/>
  <c r="O3737" i="1"/>
  <c r="O3736" i="1"/>
  <c r="O3735" i="1"/>
  <c r="O3734" i="1"/>
  <c r="O3733" i="1"/>
  <c r="O3732" i="1"/>
  <c r="O3731" i="1"/>
  <c r="O3730" i="1"/>
  <c r="O3729" i="1"/>
  <c r="O3728" i="1"/>
  <c r="O3727" i="1"/>
  <c r="O3726" i="1"/>
  <c r="O3725" i="1"/>
  <c r="O3724" i="1"/>
  <c r="O3723" i="1"/>
  <c r="O3722" i="1"/>
  <c r="O3721" i="1"/>
  <c r="O3720" i="1"/>
  <c r="O3719" i="1"/>
  <c r="O3718" i="1"/>
  <c r="O3717" i="1"/>
  <c r="O3716" i="1"/>
  <c r="O3715" i="1"/>
  <c r="O3714" i="1"/>
  <c r="O3713" i="1"/>
  <c r="O3712" i="1"/>
  <c r="O3711" i="1"/>
  <c r="O3710" i="1"/>
  <c r="O3709" i="1"/>
  <c r="O3708" i="1"/>
  <c r="O3707" i="1"/>
  <c r="O3706" i="1"/>
  <c r="O3705" i="1"/>
  <c r="O3704" i="1"/>
  <c r="O3703" i="1"/>
  <c r="O3702" i="1"/>
  <c r="O3701" i="1"/>
  <c r="O3700" i="1"/>
  <c r="O3699" i="1"/>
  <c r="O3698" i="1"/>
  <c r="O3697" i="1"/>
  <c r="O3696" i="1"/>
  <c r="O3695" i="1"/>
  <c r="O3694" i="1"/>
  <c r="O3693" i="1"/>
  <c r="O3692" i="1"/>
  <c r="O3691" i="1"/>
  <c r="O3690" i="1"/>
  <c r="O3689" i="1"/>
  <c r="O3688" i="1"/>
  <c r="O3687" i="1"/>
  <c r="O3686" i="1"/>
  <c r="O3685" i="1"/>
  <c r="O3684" i="1"/>
  <c r="O3683" i="1"/>
  <c r="O3682" i="1"/>
  <c r="O3681" i="1"/>
  <c r="O3680" i="1"/>
  <c r="O3679" i="1"/>
  <c r="O3678" i="1"/>
  <c r="O3677" i="1"/>
  <c r="O3676" i="1"/>
  <c r="O3675" i="1"/>
  <c r="O3674" i="1"/>
  <c r="O3673" i="1"/>
  <c r="O3672" i="1"/>
  <c r="O3671" i="1"/>
  <c r="O3670" i="1"/>
  <c r="O3669" i="1"/>
  <c r="O3668" i="1"/>
  <c r="O3667" i="1"/>
  <c r="O3666" i="1"/>
  <c r="O3665" i="1"/>
  <c r="O3664" i="1"/>
  <c r="O3663" i="1"/>
  <c r="O3662" i="1"/>
  <c r="O3661" i="1"/>
  <c r="O3660" i="1"/>
  <c r="O3659" i="1"/>
  <c r="O3658" i="1"/>
  <c r="O3657" i="1"/>
  <c r="O3656" i="1"/>
  <c r="O3655" i="1"/>
  <c r="O3654" i="1"/>
  <c r="O3653" i="1"/>
  <c r="O3652" i="1"/>
  <c r="O3651" i="1"/>
  <c r="O3650" i="1"/>
  <c r="O3649" i="1"/>
  <c r="O3648" i="1"/>
  <c r="O3647" i="1"/>
  <c r="O3646" i="1"/>
  <c r="O3645" i="1"/>
  <c r="O3644" i="1"/>
  <c r="O3643" i="1"/>
  <c r="O3642" i="1"/>
  <c r="O3641" i="1"/>
  <c r="O3640" i="1"/>
  <c r="O3639" i="1"/>
  <c r="O3638" i="1"/>
  <c r="O3637" i="1"/>
  <c r="O3636" i="1"/>
  <c r="O3635" i="1"/>
  <c r="R1965" i="1" l="1"/>
  <c r="R1964" i="1"/>
  <c r="R1963" i="1"/>
  <c r="R1962" i="1"/>
  <c r="R1961" i="1"/>
  <c r="R1960" i="1"/>
  <c r="R1959" i="1"/>
  <c r="R1958" i="1"/>
  <c r="R1957" i="1"/>
  <c r="R1956" i="1"/>
  <c r="R1955" i="1"/>
  <c r="R1954" i="1"/>
  <c r="R1953" i="1"/>
  <c r="R1952" i="1"/>
  <c r="R1951" i="1"/>
  <c r="R1950" i="1"/>
  <c r="R1949" i="1"/>
  <c r="R1948" i="1"/>
  <c r="R1947" i="1"/>
  <c r="R1946" i="1"/>
  <c r="R1945" i="1"/>
  <c r="R1944" i="1"/>
  <c r="R1943" i="1"/>
  <c r="R1942" i="1"/>
  <c r="R1941" i="1"/>
  <c r="R1940" i="1"/>
  <c r="R1939" i="1"/>
  <c r="R1938" i="1"/>
  <c r="R1937" i="1"/>
  <c r="R1936" i="1"/>
  <c r="R1935" i="1"/>
  <c r="R1934" i="1"/>
  <c r="R1933" i="1"/>
  <c r="R1932" i="1"/>
  <c r="R1931" i="1"/>
  <c r="R1930" i="1"/>
  <c r="R1929" i="1"/>
  <c r="R1928" i="1"/>
  <c r="R1927" i="1"/>
  <c r="R1926" i="1"/>
  <c r="R1925" i="1"/>
  <c r="R1924" i="1"/>
  <c r="R1923" i="1"/>
  <c r="R1922" i="1"/>
  <c r="R1921" i="1"/>
  <c r="R1920" i="1"/>
  <c r="R1919" i="1"/>
  <c r="R1918" i="1"/>
  <c r="R1917" i="1"/>
  <c r="R1916" i="1"/>
  <c r="R1915" i="1"/>
  <c r="R1914" i="1"/>
  <c r="R1913" i="1"/>
  <c r="R1912" i="1"/>
  <c r="R1911" i="1"/>
  <c r="R1910" i="1"/>
  <c r="R1909" i="1"/>
  <c r="R1908" i="1"/>
  <c r="R1907" i="1"/>
  <c r="R1906" i="1"/>
  <c r="R1905" i="1"/>
  <c r="R1904" i="1"/>
  <c r="R1903" i="1"/>
  <c r="R1902" i="1"/>
  <c r="R1901" i="1"/>
  <c r="R1900" i="1"/>
  <c r="R1899" i="1"/>
  <c r="R1898" i="1"/>
  <c r="R1897" i="1"/>
  <c r="R1896" i="1"/>
  <c r="R1895" i="1"/>
  <c r="R1894" i="1"/>
  <c r="R1893" i="1"/>
  <c r="R1892" i="1"/>
  <c r="R1891" i="1"/>
  <c r="R1890" i="1"/>
  <c r="R1889" i="1"/>
  <c r="R1888" i="1"/>
  <c r="R1887" i="1"/>
  <c r="R1886" i="1"/>
  <c r="R1885" i="1"/>
  <c r="R1884" i="1"/>
  <c r="R1883" i="1"/>
  <c r="R1882" i="1"/>
  <c r="R1881" i="1"/>
  <c r="R1880" i="1"/>
  <c r="R1879" i="1"/>
  <c r="R1878" i="1"/>
  <c r="R1877" i="1"/>
  <c r="R1876" i="1"/>
  <c r="R1875" i="1"/>
  <c r="R1874" i="1"/>
  <c r="R1873" i="1"/>
  <c r="R1872" i="1"/>
  <c r="R1871" i="1"/>
  <c r="R1870" i="1"/>
  <c r="R1869" i="1"/>
  <c r="R1868" i="1"/>
  <c r="R1867" i="1"/>
  <c r="R1866" i="1"/>
  <c r="R1865" i="1"/>
  <c r="R1864" i="1"/>
  <c r="R1863" i="1"/>
  <c r="R1862" i="1"/>
  <c r="R1861" i="1"/>
  <c r="R1860" i="1"/>
  <c r="R1859" i="1"/>
  <c r="R1858" i="1"/>
  <c r="R1857" i="1"/>
  <c r="R1856" i="1"/>
  <c r="R1855" i="1"/>
  <c r="R1854" i="1"/>
  <c r="R1853" i="1"/>
  <c r="R1852" i="1"/>
  <c r="R1851" i="1"/>
  <c r="R1850" i="1"/>
  <c r="R1849" i="1"/>
  <c r="R1848" i="1"/>
  <c r="R1847" i="1"/>
  <c r="R1846" i="1"/>
  <c r="R1845" i="1"/>
  <c r="R1844" i="1"/>
  <c r="R1843" i="1"/>
  <c r="R1842" i="1"/>
  <c r="R1841" i="1"/>
  <c r="R1840" i="1"/>
  <c r="R1839" i="1"/>
  <c r="R1838" i="1"/>
  <c r="R1837" i="1"/>
  <c r="R1836" i="1"/>
  <c r="R1835" i="1"/>
  <c r="R1834" i="1"/>
  <c r="R1833" i="1"/>
  <c r="R1832" i="1"/>
  <c r="R1831" i="1"/>
  <c r="R1830" i="1"/>
  <c r="R1829" i="1"/>
  <c r="R1828" i="1"/>
  <c r="R1827" i="1"/>
  <c r="R1826" i="1"/>
  <c r="R1825" i="1"/>
  <c r="R1824" i="1"/>
  <c r="R1823" i="1"/>
  <c r="R1822" i="1"/>
  <c r="R1821" i="1"/>
  <c r="R1820" i="1"/>
  <c r="R1819" i="1"/>
  <c r="R1818" i="1"/>
  <c r="R1817" i="1"/>
  <c r="R1816" i="1"/>
  <c r="R1815" i="1"/>
  <c r="R1814" i="1"/>
  <c r="R1813" i="1"/>
  <c r="R1812" i="1"/>
  <c r="R1811" i="1"/>
  <c r="R1810" i="1"/>
  <c r="R1809" i="1"/>
  <c r="R1808" i="1"/>
  <c r="R1807" i="1"/>
  <c r="R1806" i="1"/>
  <c r="R1805" i="1"/>
  <c r="R1804" i="1"/>
  <c r="R1803" i="1"/>
  <c r="R1802" i="1"/>
  <c r="R1801" i="1"/>
  <c r="R1800" i="1"/>
  <c r="R1799" i="1"/>
  <c r="R1798" i="1"/>
  <c r="R1797" i="1"/>
  <c r="R1796" i="1"/>
  <c r="R1795" i="1"/>
  <c r="R1794" i="1"/>
  <c r="R1793" i="1"/>
  <c r="R1792" i="1"/>
  <c r="R1791" i="1"/>
  <c r="R1790" i="1"/>
  <c r="R1789" i="1"/>
  <c r="R1788" i="1"/>
  <c r="R1787" i="1"/>
  <c r="R1786" i="1"/>
  <c r="R1785" i="1"/>
  <c r="R1784" i="1"/>
  <c r="R1783" i="1"/>
  <c r="R1782" i="1"/>
  <c r="R1781" i="1"/>
  <c r="R1780" i="1"/>
  <c r="R1779" i="1"/>
  <c r="R1778" i="1"/>
  <c r="R1777" i="1"/>
  <c r="R1776" i="1"/>
  <c r="R1775" i="1"/>
  <c r="R1774" i="1"/>
  <c r="R1773" i="1"/>
  <c r="R1772" i="1"/>
  <c r="R1771" i="1"/>
  <c r="R1770" i="1"/>
  <c r="R1769" i="1"/>
  <c r="R1768" i="1"/>
  <c r="R1767" i="1"/>
  <c r="R1766" i="1"/>
  <c r="R1765" i="1"/>
  <c r="R1764" i="1"/>
  <c r="R1763" i="1"/>
  <c r="R1762" i="1"/>
  <c r="R1761" i="1"/>
  <c r="R1760" i="1"/>
  <c r="R1759" i="1"/>
  <c r="R1758" i="1"/>
  <c r="R1757" i="1"/>
  <c r="R1756" i="1"/>
  <c r="R1755" i="1"/>
  <c r="R1754" i="1"/>
  <c r="R1753" i="1"/>
  <c r="R1752" i="1"/>
  <c r="R1751" i="1"/>
  <c r="R1750" i="1"/>
  <c r="R1749" i="1"/>
  <c r="R1748" i="1"/>
  <c r="R1747" i="1"/>
  <c r="R1746" i="1"/>
  <c r="R1745" i="1"/>
  <c r="R1744" i="1"/>
  <c r="R1743" i="1"/>
  <c r="R1742" i="1"/>
  <c r="R1741" i="1"/>
  <c r="R1740" i="1"/>
  <c r="R1739" i="1"/>
  <c r="R1738" i="1"/>
  <c r="R1737" i="1"/>
  <c r="R1736" i="1"/>
  <c r="R1735" i="1"/>
  <c r="R1734" i="1"/>
  <c r="R1733" i="1"/>
  <c r="R1732" i="1"/>
  <c r="R1731" i="1"/>
  <c r="R1730" i="1"/>
  <c r="R1729" i="1"/>
  <c r="R1728" i="1"/>
  <c r="R1727" i="1"/>
  <c r="R1726" i="1"/>
  <c r="R1725" i="1"/>
  <c r="R1724" i="1"/>
  <c r="R1723" i="1"/>
  <c r="R1722" i="1"/>
  <c r="R1721" i="1"/>
  <c r="R1720" i="1"/>
  <c r="R1719" i="1"/>
  <c r="R1718" i="1"/>
  <c r="R1717" i="1"/>
  <c r="R1716" i="1"/>
  <c r="R1715" i="1"/>
  <c r="R1714" i="1"/>
  <c r="R1713" i="1"/>
  <c r="R1712" i="1"/>
  <c r="R1711" i="1"/>
  <c r="R1710" i="1"/>
  <c r="R1709" i="1"/>
  <c r="R1708" i="1"/>
  <c r="R1707" i="1"/>
  <c r="R1706" i="1"/>
  <c r="R1705" i="1"/>
  <c r="R1704" i="1"/>
  <c r="R1703" i="1"/>
  <c r="R1702" i="1"/>
  <c r="R1701" i="1"/>
  <c r="R1700" i="1"/>
  <c r="R1699" i="1"/>
  <c r="R1698" i="1"/>
  <c r="R1697" i="1"/>
  <c r="R1696" i="1"/>
  <c r="R1695" i="1"/>
  <c r="R1694" i="1"/>
  <c r="R1693" i="1"/>
  <c r="R1692" i="1"/>
  <c r="R1691" i="1"/>
  <c r="R1690" i="1"/>
  <c r="R1689" i="1"/>
  <c r="R1688" i="1"/>
  <c r="R1687" i="1"/>
  <c r="R1686" i="1"/>
  <c r="R1685" i="1"/>
  <c r="R1684" i="1"/>
  <c r="R1683" i="1"/>
  <c r="R1682" i="1"/>
  <c r="R1681" i="1"/>
  <c r="R1680" i="1"/>
  <c r="R1679" i="1"/>
  <c r="R1678" i="1"/>
  <c r="R1677" i="1"/>
  <c r="R1676" i="1"/>
  <c r="R1675" i="1"/>
  <c r="R1674" i="1"/>
  <c r="R1673" i="1"/>
  <c r="R1672" i="1"/>
  <c r="R1671" i="1"/>
  <c r="R1670" i="1"/>
  <c r="R1669" i="1"/>
  <c r="R1668" i="1"/>
  <c r="R1667" i="1"/>
  <c r="R1666" i="1"/>
  <c r="R1665" i="1"/>
  <c r="R1664" i="1"/>
  <c r="R1663" i="1"/>
  <c r="R1662" i="1"/>
  <c r="R1661" i="1"/>
  <c r="R1660" i="1"/>
  <c r="R1659" i="1"/>
  <c r="R1658" i="1"/>
  <c r="R1657" i="1"/>
  <c r="R1656" i="1"/>
  <c r="R1655" i="1"/>
  <c r="R1654" i="1"/>
  <c r="R1653" i="1"/>
  <c r="R1652" i="1"/>
  <c r="R1651" i="1"/>
  <c r="R1650" i="1"/>
  <c r="R1649" i="1"/>
  <c r="R1648" i="1"/>
  <c r="R1647" i="1"/>
  <c r="R1646" i="1"/>
  <c r="R1645" i="1"/>
  <c r="R1644" i="1"/>
  <c r="R1643" i="1"/>
  <c r="R1642" i="1"/>
  <c r="R1641" i="1"/>
  <c r="R1640" i="1"/>
  <c r="R1639" i="1"/>
  <c r="R1638" i="1"/>
  <c r="R1637" i="1"/>
  <c r="R1636" i="1"/>
  <c r="R1635" i="1"/>
  <c r="R1634" i="1"/>
  <c r="R1633" i="1"/>
  <c r="R1632" i="1"/>
  <c r="R1631" i="1"/>
  <c r="R1630" i="1"/>
  <c r="R1629" i="1"/>
  <c r="R1628" i="1"/>
  <c r="R1627" i="1"/>
  <c r="R1626" i="1"/>
  <c r="R1625" i="1"/>
  <c r="R1624" i="1"/>
  <c r="R1623" i="1"/>
  <c r="R1622" i="1"/>
  <c r="R1621" i="1"/>
  <c r="R1620" i="1"/>
  <c r="R1619" i="1"/>
  <c r="R1618" i="1"/>
  <c r="R1617" i="1"/>
  <c r="R1616" i="1"/>
  <c r="R1615" i="1"/>
  <c r="R1614" i="1"/>
  <c r="R1613" i="1"/>
  <c r="R1612" i="1"/>
  <c r="R1611" i="1"/>
  <c r="R1610" i="1"/>
  <c r="R1609" i="1"/>
  <c r="R1608" i="1"/>
  <c r="R1607" i="1"/>
  <c r="R1606" i="1"/>
  <c r="R1605" i="1"/>
  <c r="R1604" i="1"/>
  <c r="R1603" i="1"/>
  <c r="R1602" i="1"/>
  <c r="R1601" i="1"/>
  <c r="R1600" i="1"/>
  <c r="R1599" i="1"/>
  <c r="R1598" i="1"/>
  <c r="R1597" i="1"/>
  <c r="R1596" i="1"/>
  <c r="R1595" i="1"/>
  <c r="R1594" i="1"/>
  <c r="R1593" i="1"/>
  <c r="R1592" i="1"/>
  <c r="R1591" i="1"/>
  <c r="R1590" i="1"/>
  <c r="R1589" i="1"/>
  <c r="R1588" i="1"/>
  <c r="R1587" i="1"/>
  <c r="R1586" i="1"/>
  <c r="R1585" i="1"/>
  <c r="R1584" i="1"/>
  <c r="R1583" i="1"/>
  <c r="R1582" i="1"/>
  <c r="R1581" i="1"/>
  <c r="R1580" i="1"/>
  <c r="R1579" i="1"/>
  <c r="R1578" i="1"/>
  <c r="R1577" i="1"/>
  <c r="R1576" i="1"/>
  <c r="R1575" i="1"/>
  <c r="R1574" i="1"/>
  <c r="R1573" i="1"/>
  <c r="R1572" i="1"/>
  <c r="R1571" i="1"/>
  <c r="R1570" i="1"/>
  <c r="R1569" i="1"/>
  <c r="R1568" i="1"/>
  <c r="R1567" i="1"/>
  <c r="R1566" i="1"/>
  <c r="R1565" i="1"/>
  <c r="R1564" i="1"/>
  <c r="R1563" i="1"/>
  <c r="R1562" i="1"/>
  <c r="R1561" i="1"/>
  <c r="R1560" i="1"/>
  <c r="R1559" i="1"/>
  <c r="R1558" i="1"/>
  <c r="R1557" i="1"/>
  <c r="R1556" i="1"/>
  <c r="R1555" i="1"/>
  <c r="R1554" i="1"/>
  <c r="R1553" i="1"/>
  <c r="R1552" i="1"/>
  <c r="R1551" i="1"/>
  <c r="R1550" i="1"/>
  <c r="R1549" i="1"/>
  <c r="R1548" i="1"/>
  <c r="R1547" i="1"/>
  <c r="R1546" i="1"/>
  <c r="R1545" i="1"/>
  <c r="R1544" i="1"/>
  <c r="R1543" i="1"/>
  <c r="R1542" i="1"/>
  <c r="R1541" i="1"/>
  <c r="R1540" i="1"/>
  <c r="R1539" i="1"/>
  <c r="R1538" i="1"/>
  <c r="R1537" i="1"/>
  <c r="R1536" i="1"/>
  <c r="R1535" i="1"/>
  <c r="R1534" i="1"/>
  <c r="R1533" i="1"/>
  <c r="R1532" i="1"/>
  <c r="R1531" i="1"/>
  <c r="R1530" i="1"/>
  <c r="R1529" i="1"/>
  <c r="R1528" i="1"/>
  <c r="R1527" i="1"/>
  <c r="R1526" i="1"/>
  <c r="R1525" i="1"/>
  <c r="R1524" i="1"/>
  <c r="R1523" i="1"/>
  <c r="R1522" i="1"/>
  <c r="R1521" i="1"/>
  <c r="R1520" i="1"/>
  <c r="R1519" i="1"/>
  <c r="R1518" i="1"/>
  <c r="R1517" i="1"/>
  <c r="R1516" i="1"/>
  <c r="R1515" i="1"/>
  <c r="R1514" i="1"/>
  <c r="R1513" i="1"/>
  <c r="R1512" i="1"/>
  <c r="R1511" i="1"/>
  <c r="R1510" i="1"/>
  <c r="R1509" i="1"/>
  <c r="R1508" i="1"/>
  <c r="R1507" i="1"/>
  <c r="R1506" i="1"/>
  <c r="R1505" i="1"/>
  <c r="R1504" i="1"/>
  <c r="R1503" i="1"/>
  <c r="R1502" i="1"/>
  <c r="R1501" i="1"/>
  <c r="R1500" i="1"/>
  <c r="R1499" i="1"/>
  <c r="R1498" i="1"/>
  <c r="R1497" i="1"/>
  <c r="R1496" i="1"/>
  <c r="R1495" i="1"/>
  <c r="R1494" i="1"/>
  <c r="R1493" i="1"/>
  <c r="R1492" i="1"/>
  <c r="R1491" i="1"/>
  <c r="R1490" i="1"/>
  <c r="R1489" i="1"/>
  <c r="R1488" i="1"/>
  <c r="R1487" i="1"/>
  <c r="R1486" i="1"/>
  <c r="R1485" i="1"/>
  <c r="R1484" i="1"/>
  <c r="R1483" i="1"/>
  <c r="R1482" i="1"/>
  <c r="R1481" i="1"/>
  <c r="R1480" i="1"/>
  <c r="R1479" i="1"/>
  <c r="R1478" i="1"/>
  <c r="R1477" i="1"/>
  <c r="R1476" i="1"/>
  <c r="R1475" i="1"/>
  <c r="R1474" i="1"/>
  <c r="R1473" i="1"/>
  <c r="R1472" i="1"/>
  <c r="R1471" i="1"/>
  <c r="R1470" i="1"/>
  <c r="R1469" i="1"/>
  <c r="R1468" i="1"/>
  <c r="R1467" i="1"/>
  <c r="R1466" i="1"/>
  <c r="R1465" i="1"/>
  <c r="R1464" i="1"/>
  <c r="R1463" i="1"/>
  <c r="R1462" i="1"/>
  <c r="R1461" i="1"/>
  <c r="R1460" i="1"/>
  <c r="R1459" i="1"/>
  <c r="R1458" i="1"/>
  <c r="R1457" i="1"/>
  <c r="R1456" i="1"/>
  <c r="R1455" i="1"/>
  <c r="R1454" i="1"/>
  <c r="R1453" i="1"/>
  <c r="R1452" i="1"/>
  <c r="R1451" i="1"/>
  <c r="R1450" i="1"/>
  <c r="R1449" i="1"/>
  <c r="R1448" i="1"/>
  <c r="R1447" i="1"/>
  <c r="R1446" i="1"/>
  <c r="R1445" i="1"/>
  <c r="R1444" i="1"/>
  <c r="R1443" i="1"/>
  <c r="R1442" i="1"/>
  <c r="R1441" i="1"/>
  <c r="R1440" i="1"/>
  <c r="R1439" i="1"/>
  <c r="R1438" i="1"/>
  <c r="R1437" i="1"/>
  <c r="R1436" i="1"/>
  <c r="R1435" i="1"/>
  <c r="R1434" i="1"/>
  <c r="R1433" i="1"/>
  <c r="R1432" i="1"/>
  <c r="R1431" i="1"/>
  <c r="R1430" i="1"/>
  <c r="R1429" i="1"/>
  <c r="R1428" i="1"/>
  <c r="R1427" i="1"/>
  <c r="R1426" i="1"/>
  <c r="R1425" i="1"/>
  <c r="R1424" i="1"/>
  <c r="R1423" i="1"/>
  <c r="R1422" i="1"/>
  <c r="R1421" i="1"/>
  <c r="R1420" i="1"/>
  <c r="R1419" i="1"/>
  <c r="R1418" i="1"/>
  <c r="R1417" i="1"/>
  <c r="R1416" i="1"/>
  <c r="R1415" i="1"/>
  <c r="R1414" i="1"/>
  <c r="R1413" i="1"/>
  <c r="R1412" i="1"/>
  <c r="R1411" i="1"/>
  <c r="R1410" i="1"/>
  <c r="R1409" i="1"/>
  <c r="R1408" i="1"/>
  <c r="R1407" i="1"/>
  <c r="R1406" i="1"/>
  <c r="R1405" i="1"/>
  <c r="R1404" i="1"/>
  <c r="R1403" i="1"/>
  <c r="R1402" i="1"/>
  <c r="R1401" i="1"/>
  <c r="R1400" i="1"/>
  <c r="R1399" i="1"/>
  <c r="R1398" i="1"/>
  <c r="R1397" i="1"/>
  <c r="R1396" i="1"/>
  <c r="R1395" i="1"/>
  <c r="R1394" i="1"/>
  <c r="R1393" i="1"/>
  <c r="R1392" i="1"/>
  <c r="R1391" i="1"/>
  <c r="R1390" i="1"/>
  <c r="R1389" i="1"/>
  <c r="R1388" i="1"/>
  <c r="R1387" i="1"/>
  <c r="R1386" i="1"/>
  <c r="R1385" i="1"/>
  <c r="R1384" i="1"/>
  <c r="R1383" i="1"/>
  <c r="R1382" i="1"/>
  <c r="R1381" i="1"/>
  <c r="R1380" i="1"/>
  <c r="R1379" i="1"/>
  <c r="R1378" i="1"/>
  <c r="R1377" i="1"/>
  <c r="R1376" i="1"/>
  <c r="R1375" i="1"/>
  <c r="R1374" i="1"/>
  <c r="R1373" i="1"/>
  <c r="R1372" i="1"/>
  <c r="R1371" i="1"/>
  <c r="R1370" i="1"/>
  <c r="R1369" i="1"/>
  <c r="R1368" i="1"/>
  <c r="R1367" i="1"/>
  <c r="R1366" i="1"/>
  <c r="R1365" i="1"/>
  <c r="R1364" i="1"/>
  <c r="R1363" i="1"/>
  <c r="R1362" i="1"/>
  <c r="R1361" i="1"/>
  <c r="R1360" i="1"/>
  <c r="R1359" i="1"/>
  <c r="R1358" i="1"/>
  <c r="R1357" i="1"/>
  <c r="R1356" i="1"/>
  <c r="R1355" i="1"/>
  <c r="R1354" i="1"/>
  <c r="R1353" i="1"/>
  <c r="R1352" i="1"/>
  <c r="R1351" i="1"/>
  <c r="R1350" i="1"/>
  <c r="R1349" i="1"/>
  <c r="R1348" i="1"/>
  <c r="R1347" i="1"/>
  <c r="R1346" i="1"/>
  <c r="R1345" i="1"/>
  <c r="R1344" i="1"/>
  <c r="R1343" i="1"/>
  <c r="R1342" i="1"/>
  <c r="R1341" i="1"/>
  <c r="R1340" i="1"/>
  <c r="R1339" i="1"/>
  <c r="R1338" i="1"/>
  <c r="R1337" i="1"/>
  <c r="R1336" i="1"/>
  <c r="R1335" i="1"/>
  <c r="R1334" i="1"/>
  <c r="R1333" i="1"/>
  <c r="R1332" i="1"/>
  <c r="R1331" i="1"/>
  <c r="R1330" i="1"/>
  <c r="R1329" i="1"/>
  <c r="R1328" i="1"/>
  <c r="R1327" i="1"/>
  <c r="R1326" i="1"/>
  <c r="R1325" i="1"/>
  <c r="R1324" i="1"/>
  <c r="R1323" i="1"/>
  <c r="R1322" i="1"/>
  <c r="R1321" i="1"/>
  <c r="R1320" i="1"/>
  <c r="R1319" i="1"/>
  <c r="R1318" i="1"/>
  <c r="R1317" i="1"/>
  <c r="R1316" i="1"/>
  <c r="R1315" i="1"/>
  <c r="R1314" i="1"/>
  <c r="R1313" i="1"/>
  <c r="R1312" i="1"/>
  <c r="R1311" i="1"/>
  <c r="R1310" i="1"/>
  <c r="R1309" i="1"/>
  <c r="R1308" i="1"/>
  <c r="R1307" i="1"/>
  <c r="R1306" i="1"/>
  <c r="R1305" i="1"/>
  <c r="R1304" i="1"/>
  <c r="R1303" i="1"/>
  <c r="R1302" i="1"/>
  <c r="R1301" i="1"/>
  <c r="R1300" i="1"/>
  <c r="R1299" i="1"/>
  <c r="R1298" i="1"/>
  <c r="R1297" i="1"/>
  <c r="R1296" i="1"/>
  <c r="R1295" i="1"/>
  <c r="R1294" i="1"/>
  <c r="R1293" i="1"/>
  <c r="R1292" i="1"/>
  <c r="R1291" i="1"/>
  <c r="R1290" i="1"/>
  <c r="R1289" i="1"/>
  <c r="R1288" i="1"/>
  <c r="R1287" i="1"/>
  <c r="R1286" i="1"/>
  <c r="R1285" i="1"/>
  <c r="R1284" i="1"/>
  <c r="R1283" i="1"/>
  <c r="R1282" i="1"/>
  <c r="R1281" i="1"/>
  <c r="R1280" i="1"/>
  <c r="R1279" i="1"/>
  <c r="R1278" i="1"/>
  <c r="R1277" i="1"/>
  <c r="R1276" i="1"/>
  <c r="R1275" i="1"/>
  <c r="R1274" i="1"/>
  <c r="R1273" i="1"/>
  <c r="R1272" i="1"/>
  <c r="R1271" i="1"/>
  <c r="R1270" i="1"/>
  <c r="R1269" i="1"/>
  <c r="R1268" i="1"/>
  <c r="R1267" i="1"/>
  <c r="R1266" i="1"/>
  <c r="R1265" i="1"/>
  <c r="R1264" i="1"/>
  <c r="R1263" i="1"/>
  <c r="R1262" i="1"/>
  <c r="R1261" i="1"/>
  <c r="R1260" i="1"/>
  <c r="R1259" i="1"/>
  <c r="R1258" i="1"/>
  <c r="R1257" i="1"/>
  <c r="R1256" i="1"/>
  <c r="R1255" i="1"/>
  <c r="R1254" i="1"/>
  <c r="R1253" i="1"/>
  <c r="R1252" i="1"/>
  <c r="R1251" i="1"/>
  <c r="R1250" i="1"/>
  <c r="R1249" i="1"/>
  <c r="R1248" i="1"/>
  <c r="R1247" i="1"/>
  <c r="R1246" i="1"/>
  <c r="R1245" i="1"/>
  <c r="R1244" i="1"/>
  <c r="R1243" i="1"/>
  <c r="R1242" i="1"/>
  <c r="R1241" i="1"/>
  <c r="R1240" i="1"/>
  <c r="R1239" i="1"/>
  <c r="R1238" i="1"/>
  <c r="R1237" i="1"/>
  <c r="R1236" i="1"/>
  <c r="R1235" i="1"/>
  <c r="R1234" i="1"/>
  <c r="R1233" i="1"/>
  <c r="R1232" i="1"/>
  <c r="R1231" i="1"/>
  <c r="R1230" i="1"/>
  <c r="R1229" i="1"/>
  <c r="R1228" i="1"/>
  <c r="R1227" i="1"/>
  <c r="R1226" i="1"/>
  <c r="R1225" i="1"/>
  <c r="R1224" i="1"/>
  <c r="R1223" i="1"/>
  <c r="R1222" i="1"/>
  <c r="R1221" i="1"/>
  <c r="R1220" i="1"/>
  <c r="R1219" i="1"/>
  <c r="R1218" i="1"/>
  <c r="R1217" i="1"/>
  <c r="R1216" i="1"/>
  <c r="R1215" i="1"/>
  <c r="R1214" i="1"/>
  <c r="R1213" i="1"/>
  <c r="R1212" i="1"/>
  <c r="R1211" i="1"/>
  <c r="R1210" i="1"/>
  <c r="R1209" i="1"/>
  <c r="R1208" i="1"/>
  <c r="R1207" i="1"/>
  <c r="R1206" i="1"/>
  <c r="R1205" i="1"/>
  <c r="R1204" i="1"/>
  <c r="R1203" i="1"/>
  <c r="R1202" i="1"/>
  <c r="R1201" i="1"/>
  <c r="R1200" i="1"/>
  <c r="R1199" i="1"/>
  <c r="R1198" i="1"/>
  <c r="R1197" i="1"/>
  <c r="R1196" i="1"/>
  <c r="R1195" i="1"/>
  <c r="R1194" i="1"/>
  <c r="R1193" i="1"/>
  <c r="R1192" i="1"/>
  <c r="R1191" i="1"/>
  <c r="L3781" i="1"/>
  <c r="L3780" i="1"/>
  <c r="L3779" i="1"/>
  <c r="L3778" i="1"/>
  <c r="L3777" i="1"/>
  <c r="L3776" i="1"/>
  <c r="L3775" i="1"/>
  <c r="L3774" i="1"/>
  <c r="L3773" i="1"/>
  <c r="L3772" i="1"/>
  <c r="L3771" i="1"/>
  <c r="L3770" i="1"/>
  <c r="L3769" i="1"/>
  <c r="L3768" i="1"/>
  <c r="L3767" i="1"/>
  <c r="L3766" i="1"/>
  <c r="L3765" i="1"/>
  <c r="L3764" i="1"/>
  <c r="L3763" i="1"/>
  <c r="L3762" i="1"/>
  <c r="L3761" i="1"/>
  <c r="L3760" i="1"/>
  <c r="L3759" i="1"/>
  <c r="L3758" i="1"/>
  <c r="L3757" i="1"/>
  <c r="L3756" i="1"/>
  <c r="L3755" i="1"/>
  <c r="L3754" i="1"/>
  <c r="L3753" i="1"/>
  <c r="L3752" i="1"/>
  <c r="L3751" i="1"/>
  <c r="L3750" i="1"/>
  <c r="L3749" i="1"/>
  <c r="L3748" i="1"/>
  <c r="L3747" i="1"/>
  <c r="L3746" i="1"/>
  <c r="L3745" i="1"/>
  <c r="L3744" i="1"/>
  <c r="L3743" i="1"/>
  <c r="L3742" i="1"/>
  <c r="L3741" i="1"/>
  <c r="L3740" i="1"/>
  <c r="L3739" i="1"/>
  <c r="L3738" i="1"/>
  <c r="L3737" i="1"/>
  <c r="L3736" i="1"/>
  <c r="L3735" i="1"/>
  <c r="L3734" i="1"/>
  <c r="L3733" i="1"/>
  <c r="L3732" i="1"/>
  <c r="L3731" i="1"/>
  <c r="L3730" i="1"/>
  <c r="L3729" i="1"/>
  <c r="L3728" i="1"/>
  <c r="L3727" i="1"/>
  <c r="L3726" i="1"/>
  <c r="L3725" i="1"/>
  <c r="L3724" i="1"/>
  <c r="L3723" i="1"/>
  <c r="L3722" i="1"/>
  <c r="L3721" i="1"/>
  <c r="L3720" i="1"/>
  <c r="L3719" i="1"/>
  <c r="L3718" i="1"/>
  <c r="L3717" i="1"/>
  <c r="L3716" i="1"/>
  <c r="L3715" i="1"/>
  <c r="L3714" i="1"/>
  <c r="L3713" i="1"/>
  <c r="L3712" i="1"/>
  <c r="L3711" i="1"/>
  <c r="L3710" i="1"/>
  <c r="L3709" i="1"/>
  <c r="L3708" i="1"/>
  <c r="L3707" i="1"/>
  <c r="L3706" i="1"/>
  <c r="L3705" i="1"/>
  <c r="L3704" i="1"/>
  <c r="L3703" i="1"/>
  <c r="L3702" i="1"/>
  <c r="L3701" i="1"/>
  <c r="L3700" i="1"/>
  <c r="L3699" i="1"/>
  <c r="L3698" i="1"/>
  <c r="L3697" i="1"/>
  <c r="L3696" i="1"/>
  <c r="L3695" i="1"/>
  <c r="L3694" i="1"/>
  <c r="L3693" i="1"/>
  <c r="L3692" i="1"/>
  <c r="L3691" i="1"/>
  <c r="L3690" i="1"/>
  <c r="L3689" i="1"/>
  <c r="L3688" i="1"/>
  <c r="L3687" i="1"/>
  <c r="L3686" i="1"/>
  <c r="L3685" i="1"/>
  <c r="L3684" i="1"/>
  <c r="L3683" i="1"/>
  <c r="L3682" i="1"/>
  <c r="L3681" i="1"/>
  <c r="L3680" i="1"/>
  <c r="L3679" i="1"/>
  <c r="L3678" i="1"/>
  <c r="L3677" i="1"/>
  <c r="L3676" i="1"/>
  <c r="L3675" i="1"/>
  <c r="L3674" i="1"/>
  <c r="L3673" i="1"/>
  <c r="L3672" i="1"/>
  <c r="L3671" i="1"/>
  <c r="L3670" i="1"/>
  <c r="L3669" i="1"/>
  <c r="L3668" i="1"/>
  <c r="L3667" i="1"/>
  <c r="L3666" i="1"/>
  <c r="L3665" i="1"/>
  <c r="L3664" i="1"/>
  <c r="L3663" i="1"/>
  <c r="L3662" i="1"/>
  <c r="L3661" i="1"/>
  <c r="L3660" i="1"/>
  <c r="L3659" i="1"/>
  <c r="L3658" i="1"/>
  <c r="L3657" i="1"/>
  <c r="L3656" i="1"/>
  <c r="L3655" i="1"/>
  <c r="L3654" i="1"/>
  <c r="L3653" i="1"/>
  <c r="L3652" i="1"/>
  <c r="L3651" i="1"/>
  <c r="L3650" i="1"/>
  <c r="L3649" i="1"/>
  <c r="L3648" i="1"/>
  <c r="L3647" i="1"/>
  <c r="L3646" i="1"/>
  <c r="L3645" i="1"/>
  <c r="L3644" i="1"/>
  <c r="L3643" i="1"/>
  <c r="L3642" i="1"/>
  <c r="L3641" i="1"/>
  <c r="L3640" i="1"/>
  <c r="L3639" i="1"/>
  <c r="L3638" i="1"/>
  <c r="L3637" i="1"/>
  <c r="L3636" i="1"/>
  <c r="L3635" i="1"/>
  <c r="L3634" i="1"/>
  <c r="L3633" i="1"/>
  <c r="L3632" i="1"/>
  <c r="L3631" i="1"/>
  <c r="L3630" i="1"/>
  <c r="L3629" i="1"/>
  <c r="L3628" i="1"/>
  <c r="L3627" i="1"/>
  <c r="L3626" i="1"/>
  <c r="L3625" i="1"/>
  <c r="L3624" i="1"/>
  <c r="L3623" i="1"/>
  <c r="L3622" i="1"/>
  <c r="L3621" i="1"/>
  <c r="L3620" i="1"/>
  <c r="L3619" i="1"/>
  <c r="L3618" i="1"/>
  <c r="L3617" i="1"/>
  <c r="L3616" i="1"/>
  <c r="L3615" i="1"/>
  <c r="L3614" i="1"/>
  <c r="L3613" i="1"/>
  <c r="L3612" i="1"/>
  <c r="L3611" i="1"/>
  <c r="L3610" i="1"/>
  <c r="L3609" i="1"/>
  <c r="L3608" i="1"/>
  <c r="L3607" i="1"/>
  <c r="L3606" i="1"/>
  <c r="L3605" i="1"/>
  <c r="L3604" i="1"/>
  <c r="L3603" i="1"/>
  <c r="L3602" i="1"/>
  <c r="L3601" i="1"/>
  <c r="L3600" i="1"/>
  <c r="L3599" i="1"/>
  <c r="L3598" i="1"/>
  <c r="L3597" i="1"/>
  <c r="L3596" i="1"/>
  <c r="L3595" i="1"/>
  <c r="L3594" i="1"/>
  <c r="L3593" i="1"/>
  <c r="L3592" i="1"/>
  <c r="L3591" i="1"/>
  <c r="L3590" i="1"/>
  <c r="L3589" i="1"/>
  <c r="L3588" i="1"/>
  <c r="L3587" i="1"/>
  <c r="L3586" i="1"/>
  <c r="L3585" i="1"/>
  <c r="L3584" i="1"/>
  <c r="L3583" i="1"/>
  <c r="L3582" i="1"/>
  <c r="L3581" i="1"/>
  <c r="L3580" i="1"/>
  <c r="L3579" i="1"/>
  <c r="L3578" i="1"/>
  <c r="L3577" i="1"/>
  <c r="L3576" i="1"/>
  <c r="L3575" i="1"/>
  <c r="L3574" i="1"/>
  <c r="L3573" i="1"/>
  <c r="L3572" i="1"/>
  <c r="L3571" i="1"/>
  <c r="L3570" i="1"/>
  <c r="L3569" i="1"/>
  <c r="L3568" i="1"/>
  <c r="L3567" i="1"/>
  <c r="L3566" i="1"/>
  <c r="L3565" i="1"/>
  <c r="L3564" i="1"/>
  <c r="L3563" i="1"/>
  <c r="L3562" i="1"/>
  <c r="L3561" i="1"/>
  <c r="L3560" i="1"/>
  <c r="L3559" i="1"/>
  <c r="L3558" i="1"/>
  <c r="L3557" i="1"/>
  <c r="L3556" i="1"/>
  <c r="L3555" i="1"/>
  <c r="L3554" i="1"/>
  <c r="L3553" i="1"/>
  <c r="L3552" i="1"/>
  <c r="L3551" i="1"/>
  <c r="L3550" i="1"/>
  <c r="L3549" i="1"/>
  <c r="L3548" i="1"/>
  <c r="L3547" i="1"/>
  <c r="L3546" i="1"/>
  <c r="L3545" i="1"/>
  <c r="L3544" i="1"/>
  <c r="L3543" i="1"/>
  <c r="L3542" i="1"/>
  <c r="L3541" i="1"/>
  <c r="L3540" i="1"/>
  <c r="L3539" i="1"/>
  <c r="L3538" i="1"/>
  <c r="L3537" i="1"/>
  <c r="L3536" i="1"/>
  <c r="L3535" i="1"/>
  <c r="L3534" i="1"/>
  <c r="L3533" i="1"/>
  <c r="L3532" i="1"/>
  <c r="L3531" i="1"/>
  <c r="L3530" i="1"/>
  <c r="L3529" i="1"/>
  <c r="L3528" i="1"/>
  <c r="L3527" i="1"/>
  <c r="L3526" i="1"/>
  <c r="L3525" i="1"/>
  <c r="L3524" i="1"/>
  <c r="L3523" i="1"/>
  <c r="L3522" i="1"/>
  <c r="L3521" i="1"/>
  <c r="L3520" i="1"/>
  <c r="L3519" i="1"/>
  <c r="L3518" i="1"/>
  <c r="L3517" i="1"/>
  <c r="L3516" i="1"/>
  <c r="L3515" i="1"/>
  <c r="L3514" i="1"/>
  <c r="L3513" i="1"/>
  <c r="L3512" i="1"/>
  <c r="L3511" i="1"/>
  <c r="L3510" i="1"/>
  <c r="L3509" i="1"/>
  <c r="L3508" i="1"/>
  <c r="L3507" i="1"/>
  <c r="L3506" i="1"/>
  <c r="L3505" i="1"/>
  <c r="L3504" i="1"/>
  <c r="L3503" i="1"/>
  <c r="L3502" i="1"/>
  <c r="L3501" i="1"/>
  <c r="L3500" i="1"/>
  <c r="L3499" i="1"/>
  <c r="L3498" i="1"/>
  <c r="L3497" i="1"/>
  <c r="L3496" i="1"/>
  <c r="L3495" i="1"/>
  <c r="L3494" i="1"/>
  <c r="L3493" i="1"/>
  <c r="L3492" i="1"/>
  <c r="L3491" i="1"/>
  <c r="L3490" i="1"/>
  <c r="L3489" i="1"/>
  <c r="L3488" i="1"/>
  <c r="L3487" i="1"/>
  <c r="L3486" i="1"/>
  <c r="L3485" i="1"/>
  <c r="L3484" i="1"/>
  <c r="L3483" i="1"/>
  <c r="L3482" i="1"/>
  <c r="L3481" i="1"/>
  <c r="L3480" i="1"/>
  <c r="L3479" i="1"/>
  <c r="L3478" i="1"/>
  <c r="L3477" i="1"/>
  <c r="L3476" i="1"/>
  <c r="L3475" i="1"/>
  <c r="L3474" i="1"/>
  <c r="L3473" i="1"/>
  <c r="L3472" i="1"/>
  <c r="L3471" i="1"/>
  <c r="L3470" i="1"/>
  <c r="L3469" i="1"/>
  <c r="L3468" i="1"/>
  <c r="L3467" i="1"/>
  <c r="L3466" i="1"/>
  <c r="L3465" i="1"/>
  <c r="L3464" i="1"/>
  <c r="L3463" i="1"/>
  <c r="L3462" i="1"/>
  <c r="L3461" i="1"/>
  <c r="L3460" i="1"/>
  <c r="L3459" i="1"/>
  <c r="L3458" i="1"/>
  <c r="L3457" i="1"/>
  <c r="L3456" i="1"/>
  <c r="L3455" i="1"/>
  <c r="L3454" i="1"/>
  <c r="L3453" i="1"/>
  <c r="L3452" i="1"/>
  <c r="L3451" i="1"/>
  <c r="L3450" i="1"/>
  <c r="L3449" i="1"/>
  <c r="L3448" i="1"/>
  <c r="L3447" i="1"/>
  <c r="L3446" i="1"/>
  <c r="L3445" i="1"/>
  <c r="L3444" i="1"/>
  <c r="L3443" i="1"/>
  <c r="L3442" i="1"/>
  <c r="L3441" i="1"/>
  <c r="L3440" i="1"/>
  <c r="L3439" i="1"/>
  <c r="L3438" i="1"/>
  <c r="L3437" i="1"/>
  <c r="L3436" i="1"/>
  <c r="L3435" i="1"/>
  <c r="L3434" i="1"/>
  <c r="L3433" i="1"/>
  <c r="L3432" i="1"/>
  <c r="L3431" i="1"/>
  <c r="L3430" i="1"/>
  <c r="L3429" i="1"/>
  <c r="L3428" i="1"/>
  <c r="L3427" i="1"/>
  <c r="L3426" i="1"/>
  <c r="L3425" i="1"/>
  <c r="L3424" i="1"/>
  <c r="L3423" i="1"/>
  <c r="L3422" i="1"/>
  <c r="L3421" i="1"/>
  <c r="L3420" i="1"/>
  <c r="L3419" i="1"/>
  <c r="L3418" i="1"/>
  <c r="L3417" i="1"/>
  <c r="L3416" i="1"/>
  <c r="L3415" i="1"/>
  <c r="L3414" i="1"/>
  <c r="L3413" i="1"/>
  <c r="L3412" i="1"/>
  <c r="L3411" i="1"/>
  <c r="L3410" i="1"/>
  <c r="L3409" i="1"/>
  <c r="L3408" i="1"/>
  <c r="L3407" i="1"/>
  <c r="L3406" i="1"/>
  <c r="L3405" i="1"/>
  <c r="L3404" i="1"/>
  <c r="L3403" i="1"/>
  <c r="L3402" i="1"/>
  <c r="L3401" i="1"/>
  <c r="L3400" i="1"/>
  <c r="L3399" i="1"/>
  <c r="L3398" i="1"/>
  <c r="L3397" i="1"/>
  <c r="L3396" i="1"/>
  <c r="L3395" i="1"/>
  <c r="L3394" i="1"/>
  <c r="L3393" i="1"/>
  <c r="L3392" i="1"/>
  <c r="L3391" i="1"/>
  <c r="L3390" i="1"/>
  <c r="L3389" i="1"/>
  <c r="L3388" i="1"/>
  <c r="L3387" i="1"/>
  <c r="L3386" i="1"/>
  <c r="L3385" i="1"/>
  <c r="L3384" i="1"/>
  <c r="L3383" i="1"/>
  <c r="L3382" i="1"/>
  <c r="L3381" i="1"/>
  <c r="L3380" i="1"/>
  <c r="L3379" i="1"/>
  <c r="L3378" i="1"/>
  <c r="L3377" i="1"/>
  <c r="L3376" i="1"/>
  <c r="L3375" i="1"/>
  <c r="L3374" i="1"/>
  <c r="L3373" i="1"/>
  <c r="L3372" i="1"/>
  <c r="L3371" i="1"/>
  <c r="L3370" i="1"/>
  <c r="L3369" i="1"/>
  <c r="L3368" i="1"/>
  <c r="L3367" i="1"/>
  <c r="L3366" i="1"/>
  <c r="L3365" i="1"/>
  <c r="L3364" i="1"/>
  <c r="L3363" i="1"/>
  <c r="L3362" i="1"/>
  <c r="L3361" i="1"/>
  <c r="L3360" i="1"/>
  <c r="L3359" i="1"/>
  <c r="L3358" i="1"/>
  <c r="L3357" i="1"/>
  <c r="L3356" i="1"/>
  <c r="L3355" i="1"/>
  <c r="L3354" i="1"/>
  <c r="L3353" i="1"/>
  <c r="L3352" i="1"/>
  <c r="L3351" i="1"/>
  <c r="L3350" i="1"/>
  <c r="L3349" i="1"/>
  <c r="L3348" i="1"/>
  <c r="L3347" i="1"/>
  <c r="L3346" i="1"/>
  <c r="L3345" i="1"/>
  <c r="L3344" i="1"/>
  <c r="L3343" i="1"/>
  <c r="L3342" i="1"/>
  <c r="L3341" i="1"/>
  <c r="L3340" i="1"/>
  <c r="L3339" i="1"/>
  <c r="L3338" i="1"/>
  <c r="L3337" i="1"/>
  <c r="L3336" i="1"/>
  <c r="L3335" i="1"/>
  <c r="L3334" i="1"/>
  <c r="L3333" i="1"/>
  <c r="L3332" i="1"/>
  <c r="L3331" i="1"/>
  <c r="L3330" i="1"/>
  <c r="L3329" i="1"/>
  <c r="L3328" i="1"/>
  <c r="L3327" i="1"/>
  <c r="L3326" i="1"/>
  <c r="L3325" i="1"/>
  <c r="L3324" i="1"/>
  <c r="L3323" i="1"/>
  <c r="L3322" i="1"/>
  <c r="L3321" i="1"/>
  <c r="L3320" i="1"/>
  <c r="L3319" i="1"/>
  <c r="L3318" i="1"/>
  <c r="L3317" i="1"/>
  <c r="L3316" i="1"/>
  <c r="L3315" i="1"/>
  <c r="L3314" i="1"/>
  <c r="L3313" i="1"/>
  <c r="L3312" i="1"/>
  <c r="L3311" i="1"/>
  <c r="L3310" i="1"/>
  <c r="L3309" i="1"/>
  <c r="L3308" i="1"/>
  <c r="L3307" i="1"/>
  <c r="L3306" i="1"/>
  <c r="L3305" i="1"/>
  <c r="L3304" i="1"/>
  <c r="L3303" i="1"/>
  <c r="L3302" i="1"/>
  <c r="L3301" i="1"/>
  <c r="L3300" i="1"/>
  <c r="L3299" i="1"/>
  <c r="L3298" i="1"/>
  <c r="L3297" i="1"/>
  <c r="L3296" i="1"/>
  <c r="L3295" i="1"/>
  <c r="L3294" i="1"/>
  <c r="L3293" i="1"/>
  <c r="L3292" i="1"/>
  <c r="L3291" i="1"/>
  <c r="L3290" i="1"/>
  <c r="L3289" i="1"/>
  <c r="L3288" i="1"/>
  <c r="L3287" i="1"/>
  <c r="L3286" i="1"/>
  <c r="L3285" i="1"/>
  <c r="L3284" i="1"/>
  <c r="L3283" i="1"/>
  <c r="L3282" i="1"/>
  <c r="L3281" i="1"/>
  <c r="L3280" i="1"/>
  <c r="L3279" i="1"/>
  <c r="L3278" i="1"/>
  <c r="L3277" i="1"/>
  <c r="L3276" i="1"/>
  <c r="L3275" i="1"/>
  <c r="L3274" i="1"/>
  <c r="L3273" i="1"/>
  <c r="L3272" i="1"/>
  <c r="L3271" i="1"/>
  <c r="L3270" i="1"/>
  <c r="L3269" i="1"/>
  <c r="L3268" i="1"/>
  <c r="L3267" i="1"/>
  <c r="L3266" i="1"/>
  <c r="L3265" i="1"/>
  <c r="L3264" i="1"/>
  <c r="L3263" i="1"/>
  <c r="L3262" i="1"/>
  <c r="L3261" i="1"/>
  <c r="L3260" i="1"/>
  <c r="L3259" i="1"/>
  <c r="L3258" i="1"/>
  <c r="L3257" i="1"/>
  <c r="L3256" i="1"/>
  <c r="L3255" i="1"/>
  <c r="L3254" i="1"/>
  <c r="L3253" i="1"/>
  <c r="L3252" i="1"/>
  <c r="L3251" i="1"/>
  <c r="L3250" i="1"/>
  <c r="L3249" i="1"/>
  <c r="L3248" i="1"/>
  <c r="L3247" i="1"/>
  <c r="L3246" i="1"/>
  <c r="L3245" i="1"/>
  <c r="L3244" i="1"/>
  <c r="L3243" i="1"/>
  <c r="L3242" i="1"/>
  <c r="L3241" i="1"/>
  <c r="L3240" i="1"/>
  <c r="L3239" i="1"/>
  <c r="L3238" i="1"/>
  <c r="L3237" i="1"/>
  <c r="L3236" i="1"/>
  <c r="L3235" i="1"/>
  <c r="L3234" i="1"/>
  <c r="L3233" i="1"/>
  <c r="L3232" i="1"/>
  <c r="L3231" i="1"/>
  <c r="L3230" i="1"/>
  <c r="L3229" i="1"/>
  <c r="L3228" i="1"/>
  <c r="L3227" i="1"/>
  <c r="L3226" i="1"/>
  <c r="L3225" i="1"/>
  <c r="L3224" i="1"/>
  <c r="L3223" i="1"/>
  <c r="L3222" i="1"/>
  <c r="L3221" i="1"/>
  <c r="L3220" i="1"/>
  <c r="L3219" i="1"/>
  <c r="L3218" i="1"/>
  <c r="L3217" i="1"/>
  <c r="L3216" i="1"/>
  <c r="L3215" i="1"/>
  <c r="L3214" i="1"/>
  <c r="L3213" i="1"/>
  <c r="L3212" i="1"/>
  <c r="L3211" i="1"/>
  <c r="L3210" i="1"/>
  <c r="L3209" i="1"/>
  <c r="L3208" i="1"/>
  <c r="L3207" i="1"/>
  <c r="L3206" i="1"/>
  <c r="L3205" i="1"/>
  <c r="L3204" i="1"/>
  <c r="L3203" i="1"/>
  <c r="L3202" i="1"/>
  <c r="L3201" i="1"/>
  <c r="L3200" i="1"/>
  <c r="L3199" i="1"/>
  <c r="L3198" i="1"/>
  <c r="L3197" i="1"/>
  <c r="L3196" i="1"/>
  <c r="L3195" i="1"/>
  <c r="L3194" i="1"/>
  <c r="L3193" i="1"/>
  <c r="L3192" i="1"/>
  <c r="L3191" i="1"/>
  <c r="L3190" i="1"/>
  <c r="L3189" i="1"/>
  <c r="L3188" i="1"/>
  <c r="L3187" i="1"/>
  <c r="L3186" i="1"/>
  <c r="L3185" i="1"/>
  <c r="L3184" i="1"/>
  <c r="L3183" i="1"/>
  <c r="L3182" i="1"/>
  <c r="L3181" i="1"/>
  <c r="L3180" i="1"/>
  <c r="L3179" i="1"/>
  <c r="L3178" i="1"/>
  <c r="L3177" i="1"/>
  <c r="L3176" i="1"/>
  <c r="L3175" i="1"/>
  <c r="L3174" i="1"/>
  <c r="L3173" i="1"/>
  <c r="L3172" i="1"/>
  <c r="L3171" i="1"/>
  <c r="L3170" i="1"/>
  <c r="L3169" i="1"/>
  <c r="L3168" i="1"/>
  <c r="L3167" i="1"/>
  <c r="L3166" i="1"/>
  <c r="L3165" i="1"/>
  <c r="L3164" i="1"/>
  <c r="L3163" i="1"/>
  <c r="L3162" i="1"/>
  <c r="L3161" i="1"/>
  <c r="L3160" i="1"/>
  <c r="L3159" i="1"/>
  <c r="L3158" i="1"/>
  <c r="L3157" i="1"/>
  <c r="L3156" i="1"/>
  <c r="L3155" i="1"/>
  <c r="L3154" i="1"/>
  <c r="L3153" i="1"/>
  <c r="L3152" i="1"/>
  <c r="L3151" i="1"/>
  <c r="L3150" i="1"/>
  <c r="L3149" i="1"/>
  <c r="L3148" i="1"/>
  <c r="L3147" i="1"/>
  <c r="L3146" i="1"/>
  <c r="L3145" i="1"/>
  <c r="L3144" i="1"/>
  <c r="L3143" i="1"/>
  <c r="L3142" i="1"/>
  <c r="L3141" i="1"/>
  <c r="L3140" i="1"/>
  <c r="L3139" i="1"/>
  <c r="L3138" i="1"/>
  <c r="L3137" i="1"/>
  <c r="L3136" i="1"/>
  <c r="L3135" i="1"/>
  <c r="L3134" i="1"/>
  <c r="L3133" i="1"/>
  <c r="L3132" i="1"/>
  <c r="L3131" i="1"/>
  <c r="L3130" i="1"/>
  <c r="L3129" i="1"/>
  <c r="L3128" i="1"/>
  <c r="L3127" i="1"/>
  <c r="L3126" i="1"/>
  <c r="L3125" i="1"/>
  <c r="L3124" i="1"/>
  <c r="L3123" i="1"/>
  <c r="L3122" i="1"/>
  <c r="L3121" i="1"/>
  <c r="L3120" i="1"/>
  <c r="L3119" i="1"/>
  <c r="L3118" i="1"/>
  <c r="L3117" i="1"/>
  <c r="L3116" i="1"/>
  <c r="L3115" i="1"/>
  <c r="L3114" i="1"/>
  <c r="L3113" i="1"/>
  <c r="L3112" i="1"/>
  <c r="L3111" i="1"/>
  <c r="L3110" i="1"/>
  <c r="L3109" i="1"/>
  <c r="L3108" i="1"/>
  <c r="L3107" i="1"/>
  <c r="L3106" i="1"/>
  <c r="L3105" i="1"/>
  <c r="L3104" i="1"/>
  <c r="L3103" i="1"/>
  <c r="L3102" i="1"/>
  <c r="L3101" i="1"/>
  <c r="L3100" i="1"/>
  <c r="L3099" i="1"/>
  <c r="L3098" i="1"/>
  <c r="L3097" i="1"/>
  <c r="L3096" i="1"/>
  <c r="L3095" i="1"/>
  <c r="L3094" i="1"/>
  <c r="L3093" i="1"/>
  <c r="L3092" i="1"/>
  <c r="L3091" i="1"/>
  <c r="L3090" i="1"/>
  <c r="L3089" i="1"/>
  <c r="L3088" i="1"/>
  <c r="L3087" i="1"/>
  <c r="L3086" i="1"/>
  <c r="L3085" i="1"/>
  <c r="L3084" i="1"/>
  <c r="L3083" i="1"/>
  <c r="L3082" i="1"/>
  <c r="L3081" i="1"/>
  <c r="L3080" i="1"/>
  <c r="L3079" i="1"/>
  <c r="L3078" i="1"/>
  <c r="L3077" i="1"/>
  <c r="L3076" i="1"/>
  <c r="L3075" i="1"/>
  <c r="L3074" i="1"/>
  <c r="L3073" i="1"/>
  <c r="L3072" i="1"/>
  <c r="L3071" i="1"/>
  <c r="L3070" i="1"/>
  <c r="L3069" i="1"/>
  <c r="L3068" i="1"/>
  <c r="L3067" i="1"/>
  <c r="L3066" i="1"/>
  <c r="L3065" i="1"/>
  <c r="L3064" i="1"/>
  <c r="L3063" i="1"/>
  <c r="L3062" i="1"/>
  <c r="L3061" i="1"/>
  <c r="L3060" i="1"/>
  <c r="L3059" i="1"/>
  <c r="L3058" i="1"/>
  <c r="L3057" i="1"/>
  <c r="L3056" i="1"/>
  <c r="L3055" i="1"/>
  <c r="L3054" i="1"/>
  <c r="L3053" i="1"/>
  <c r="L3052" i="1"/>
  <c r="L3051" i="1"/>
  <c r="L3050" i="1"/>
  <c r="L3049" i="1"/>
  <c r="L3048" i="1"/>
  <c r="L3047" i="1"/>
  <c r="L3046" i="1"/>
  <c r="L3045" i="1"/>
  <c r="L3044" i="1"/>
  <c r="L3043" i="1"/>
  <c r="L3042" i="1"/>
  <c r="L3041" i="1"/>
  <c r="L3040" i="1"/>
  <c r="L3039" i="1"/>
  <c r="L3038" i="1"/>
  <c r="L3037" i="1"/>
  <c r="L3036" i="1"/>
  <c r="L3035" i="1"/>
  <c r="L3034" i="1"/>
  <c r="L3033" i="1"/>
  <c r="L3032" i="1"/>
  <c r="L3031" i="1"/>
  <c r="L3030" i="1"/>
  <c r="L3029" i="1"/>
  <c r="L3028" i="1"/>
  <c r="L3027" i="1"/>
  <c r="L3026" i="1"/>
  <c r="L3025" i="1"/>
  <c r="L3024" i="1"/>
  <c r="L3023" i="1"/>
  <c r="L3022" i="1"/>
  <c r="L3021" i="1"/>
  <c r="L3020" i="1"/>
  <c r="L3019" i="1"/>
  <c r="L3018" i="1"/>
  <c r="L3017" i="1"/>
  <c r="L3016" i="1"/>
  <c r="L3015" i="1"/>
  <c r="L3014" i="1"/>
  <c r="L3013" i="1"/>
  <c r="L3012" i="1"/>
  <c r="L3011" i="1"/>
  <c r="L3010" i="1"/>
  <c r="L3009" i="1"/>
  <c r="L3008" i="1"/>
  <c r="L3007" i="1"/>
  <c r="L3006" i="1"/>
  <c r="L3005" i="1"/>
  <c r="L3004" i="1"/>
  <c r="L3003" i="1"/>
  <c r="L3002" i="1"/>
  <c r="L3001" i="1"/>
  <c r="L3000" i="1"/>
  <c r="L2999" i="1"/>
  <c r="L2998" i="1"/>
  <c r="L2997" i="1"/>
  <c r="L2996" i="1"/>
  <c r="L2995" i="1"/>
  <c r="L2994" i="1"/>
  <c r="L2993" i="1"/>
  <c r="L2992" i="1"/>
  <c r="L2991" i="1"/>
  <c r="L2990" i="1"/>
  <c r="L2989" i="1"/>
  <c r="L2988" i="1"/>
  <c r="L2987" i="1"/>
  <c r="L2986" i="1"/>
  <c r="L2985" i="1"/>
  <c r="L2984" i="1"/>
  <c r="L2983" i="1"/>
  <c r="L2982" i="1"/>
  <c r="L2981" i="1"/>
  <c r="L2980" i="1"/>
  <c r="L2979" i="1"/>
  <c r="L2978" i="1"/>
  <c r="L2977" i="1"/>
  <c r="L2976" i="1"/>
  <c r="L2975" i="1"/>
  <c r="L2974" i="1"/>
  <c r="L2973" i="1"/>
  <c r="L2972" i="1"/>
  <c r="L2971" i="1"/>
  <c r="L2970" i="1"/>
  <c r="L2969" i="1"/>
  <c r="L2968" i="1"/>
  <c r="L2967" i="1"/>
  <c r="L2966" i="1"/>
  <c r="L2965" i="1"/>
  <c r="L2964" i="1"/>
  <c r="L2963" i="1"/>
  <c r="L2962" i="1"/>
  <c r="L2961" i="1"/>
  <c r="L2960" i="1"/>
  <c r="L2959" i="1"/>
  <c r="L2958" i="1"/>
  <c r="L2957" i="1"/>
  <c r="L2956" i="1"/>
  <c r="L2955" i="1"/>
  <c r="L2954" i="1"/>
  <c r="L2953" i="1"/>
  <c r="L2952" i="1"/>
  <c r="L2951" i="1"/>
  <c r="L2950" i="1"/>
  <c r="L2949" i="1"/>
  <c r="L2948" i="1"/>
  <c r="L2947" i="1"/>
  <c r="L2946" i="1"/>
  <c r="L2945" i="1"/>
  <c r="L2944" i="1"/>
  <c r="L2943" i="1"/>
  <c r="L2942" i="1"/>
  <c r="L2941" i="1"/>
  <c r="L2940" i="1"/>
  <c r="L2939" i="1"/>
  <c r="L2938" i="1"/>
  <c r="L2937" i="1"/>
  <c r="L2936" i="1"/>
  <c r="L2935" i="1"/>
  <c r="L2934" i="1"/>
  <c r="L2933" i="1"/>
  <c r="L2932" i="1"/>
  <c r="L2931" i="1"/>
  <c r="L2930" i="1"/>
  <c r="L2929" i="1"/>
  <c r="L2928" i="1"/>
  <c r="L2927" i="1"/>
  <c r="L2926" i="1"/>
  <c r="L2925" i="1"/>
  <c r="L2924" i="1"/>
  <c r="L2923" i="1"/>
  <c r="L2922" i="1"/>
  <c r="L2921" i="1"/>
  <c r="L2920" i="1"/>
  <c r="L2919" i="1"/>
  <c r="L2918" i="1"/>
  <c r="L2917" i="1"/>
  <c r="L2916" i="1"/>
  <c r="L2915" i="1"/>
  <c r="L2914" i="1"/>
  <c r="L2913" i="1"/>
  <c r="L2912" i="1"/>
  <c r="L2911" i="1"/>
  <c r="L2910" i="1"/>
  <c r="L2909" i="1"/>
  <c r="L2908" i="1"/>
  <c r="L2907" i="1"/>
  <c r="L2906" i="1"/>
  <c r="L2905" i="1"/>
  <c r="L2904" i="1"/>
  <c r="L2903" i="1"/>
  <c r="L2902" i="1"/>
  <c r="L2901" i="1"/>
  <c r="L2900" i="1"/>
  <c r="L2899" i="1"/>
  <c r="L2898" i="1"/>
  <c r="L2897" i="1"/>
  <c r="L2896" i="1"/>
  <c r="L2895" i="1"/>
  <c r="L2894" i="1"/>
  <c r="L2893" i="1"/>
  <c r="L2892" i="1"/>
  <c r="L2891" i="1"/>
  <c r="L2890" i="1"/>
  <c r="L2889" i="1"/>
  <c r="L2888" i="1"/>
  <c r="L2887" i="1"/>
  <c r="L2886" i="1"/>
  <c r="L2885" i="1"/>
  <c r="L2884" i="1"/>
  <c r="L2883" i="1"/>
  <c r="L2882" i="1"/>
  <c r="L2881" i="1"/>
  <c r="L2880" i="1"/>
  <c r="L2879" i="1"/>
  <c r="L2878" i="1"/>
  <c r="L2877" i="1"/>
  <c r="L2876" i="1"/>
  <c r="L2875" i="1"/>
  <c r="L2874" i="1"/>
  <c r="L2873" i="1"/>
  <c r="L2872" i="1"/>
  <c r="L2871" i="1"/>
  <c r="L2870" i="1"/>
  <c r="L2869" i="1"/>
  <c r="L2868" i="1"/>
  <c r="L2867" i="1"/>
  <c r="L2866" i="1"/>
  <c r="L2865" i="1"/>
  <c r="L2864" i="1"/>
  <c r="L2863" i="1"/>
  <c r="L2862" i="1"/>
  <c r="L2861" i="1"/>
  <c r="L2860" i="1"/>
  <c r="L2859" i="1"/>
  <c r="L2858" i="1"/>
  <c r="L2857" i="1"/>
  <c r="L2856" i="1"/>
  <c r="L2855" i="1"/>
  <c r="L2854" i="1"/>
  <c r="L2853" i="1"/>
  <c r="L2852" i="1"/>
  <c r="L2851" i="1"/>
  <c r="L2850" i="1"/>
  <c r="L2849" i="1"/>
  <c r="L2848" i="1"/>
  <c r="L2847" i="1"/>
  <c r="L2846" i="1"/>
  <c r="L2845" i="1"/>
  <c r="L2844" i="1"/>
  <c r="L2843" i="1"/>
  <c r="L2842" i="1"/>
  <c r="L2841" i="1"/>
  <c r="L2840" i="1"/>
  <c r="L2839" i="1"/>
  <c r="L2838" i="1"/>
  <c r="L2837" i="1"/>
  <c r="L2836" i="1"/>
  <c r="L2835" i="1"/>
  <c r="L2834" i="1"/>
  <c r="L2833" i="1"/>
  <c r="L2832" i="1"/>
  <c r="L2831" i="1"/>
  <c r="L2830" i="1"/>
  <c r="L2829" i="1"/>
  <c r="L2828" i="1"/>
  <c r="L2827" i="1"/>
  <c r="L2826" i="1"/>
  <c r="L2825" i="1"/>
  <c r="L2824" i="1"/>
  <c r="L2823" i="1"/>
  <c r="L2822" i="1"/>
  <c r="L2821" i="1"/>
  <c r="L2820" i="1"/>
  <c r="L2819" i="1"/>
  <c r="L2818" i="1"/>
  <c r="L2817" i="1"/>
  <c r="L2816" i="1"/>
  <c r="L2815" i="1"/>
  <c r="L2814" i="1"/>
  <c r="L2813" i="1"/>
  <c r="L2812" i="1"/>
  <c r="L2811" i="1"/>
  <c r="L2810" i="1"/>
  <c r="L2809" i="1"/>
  <c r="L2808" i="1"/>
  <c r="L2807" i="1"/>
  <c r="L2806" i="1"/>
  <c r="L2805" i="1"/>
  <c r="L2804" i="1"/>
  <c r="L2803" i="1"/>
  <c r="L2802" i="1"/>
  <c r="L2801" i="1"/>
  <c r="L2800" i="1"/>
  <c r="L2799" i="1"/>
  <c r="L2798" i="1"/>
  <c r="L2797" i="1"/>
  <c r="L2796" i="1"/>
  <c r="L2795" i="1"/>
  <c r="L2794" i="1"/>
  <c r="L2793" i="1"/>
  <c r="L2792" i="1"/>
  <c r="L2791" i="1"/>
  <c r="L2790" i="1"/>
  <c r="L2789" i="1"/>
  <c r="L2788" i="1"/>
  <c r="L2787" i="1"/>
  <c r="L2786" i="1"/>
  <c r="L2785" i="1"/>
  <c r="L2784" i="1"/>
  <c r="L2783" i="1"/>
  <c r="L2782" i="1"/>
  <c r="L2781" i="1"/>
  <c r="L2780" i="1"/>
  <c r="L2779" i="1"/>
  <c r="L2778" i="1"/>
  <c r="L2777" i="1"/>
  <c r="L2776" i="1"/>
  <c r="L2775" i="1"/>
  <c r="L2774" i="1"/>
  <c r="L2773" i="1"/>
  <c r="L2772" i="1"/>
  <c r="L2771" i="1"/>
  <c r="L2770" i="1"/>
  <c r="L2769" i="1"/>
  <c r="L2768" i="1"/>
  <c r="L2767" i="1"/>
  <c r="L2766" i="1"/>
  <c r="L2765" i="1"/>
  <c r="L2764" i="1"/>
  <c r="L2763" i="1"/>
  <c r="L2762" i="1"/>
  <c r="L2761" i="1"/>
  <c r="L2760" i="1"/>
  <c r="L2759" i="1"/>
  <c r="L2758" i="1"/>
  <c r="L2757" i="1"/>
  <c r="L2756" i="1"/>
  <c r="L2755" i="1"/>
  <c r="L2754" i="1"/>
  <c r="L2753" i="1"/>
  <c r="L2752" i="1"/>
  <c r="L2751" i="1"/>
  <c r="L2750" i="1"/>
  <c r="L2749" i="1"/>
  <c r="L2748" i="1"/>
  <c r="L2747" i="1"/>
  <c r="L2746" i="1"/>
  <c r="L2745" i="1"/>
  <c r="L2744" i="1"/>
  <c r="L2743" i="1"/>
  <c r="L2742" i="1"/>
  <c r="L2741" i="1"/>
  <c r="L2740" i="1"/>
  <c r="L2739" i="1"/>
  <c r="L2738" i="1"/>
  <c r="L2737" i="1"/>
  <c r="L2736" i="1"/>
  <c r="L2735" i="1"/>
  <c r="L2734" i="1"/>
  <c r="L2733" i="1"/>
  <c r="L2732" i="1"/>
  <c r="L2731" i="1"/>
  <c r="L2730" i="1"/>
  <c r="L2729" i="1"/>
  <c r="L2728" i="1"/>
  <c r="L2727" i="1"/>
  <c r="L2726" i="1"/>
  <c r="L2725" i="1"/>
  <c r="L2724" i="1"/>
  <c r="L2723" i="1"/>
  <c r="L2722" i="1"/>
  <c r="L2721" i="1"/>
  <c r="L2720" i="1"/>
  <c r="L2719" i="1"/>
  <c r="L2718" i="1"/>
  <c r="L2717" i="1"/>
  <c r="L2716" i="1"/>
  <c r="L2715" i="1"/>
  <c r="L2714" i="1"/>
  <c r="L2713" i="1"/>
  <c r="L2712" i="1"/>
  <c r="L2711" i="1"/>
  <c r="L2710" i="1"/>
  <c r="L2709" i="1"/>
  <c r="L2708" i="1"/>
  <c r="L2707" i="1"/>
  <c r="L2706" i="1"/>
  <c r="L2705" i="1"/>
  <c r="L2704" i="1"/>
  <c r="L2703" i="1"/>
  <c r="L2702" i="1"/>
  <c r="L2701" i="1"/>
  <c r="L2700" i="1"/>
  <c r="L2699" i="1"/>
  <c r="L2698" i="1"/>
  <c r="L2697" i="1"/>
  <c r="L2696" i="1"/>
  <c r="L2695" i="1"/>
  <c r="L2694" i="1"/>
  <c r="L2693" i="1"/>
  <c r="L2692" i="1"/>
  <c r="L2691" i="1"/>
  <c r="L2690" i="1"/>
  <c r="L2689" i="1"/>
  <c r="L2688" i="1"/>
  <c r="L2687" i="1"/>
  <c r="L2686" i="1"/>
  <c r="L2685" i="1"/>
  <c r="L2684" i="1"/>
  <c r="L2683" i="1"/>
  <c r="L2682" i="1"/>
  <c r="L2681" i="1"/>
  <c r="L2680" i="1"/>
  <c r="L2679" i="1"/>
  <c r="L2678" i="1"/>
  <c r="L2677" i="1"/>
  <c r="L2676" i="1"/>
  <c r="L2675" i="1"/>
  <c r="L2674" i="1"/>
  <c r="L2673" i="1"/>
  <c r="L2672" i="1"/>
  <c r="L2671" i="1"/>
  <c r="L2670" i="1"/>
  <c r="L2669" i="1"/>
  <c r="L2668" i="1"/>
  <c r="L2667" i="1"/>
  <c r="L2666" i="1"/>
  <c r="L2665" i="1"/>
  <c r="L2664" i="1"/>
  <c r="L2663" i="1"/>
  <c r="L2662" i="1"/>
  <c r="L2661" i="1"/>
  <c r="L2660" i="1"/>
  <c r="L2659" i="1"/>
  <c r="L2658" i="1"/>
  <c r="L2657" i="1"/>
  <c r="L2656" i="1"/>
  <c r="L2655" i="1"/>
  <c r="L2654" i="1"/>
  <c r="L2653" i="1"/>
  <c r="L2652" i="1"/>
  <c r="L2651" i="1"/>
  <c r="L2650" i="1"/>
  <c r="L2649" i="1"/>
  <c r="L2648" i="1"/>
  <c r="L2647" i="1"/>
  <c r="L2646" i="1"/>
  <c r="L2645" i="1"/>
  <c r="L2644" i="1"/>
  <c r="L2643" i="1"/>
  <c r="L2642" i="1"/>
  <c r="L2641" i="1"/>
  <c r="L2640" i="1"/>
  <c r="L2639" i="1"/>
  <c r="L2638" i="1"/>
  <c r="L2637" i="1"/>
  <c r="L2636" i="1"/>
  <c r="L2635" i="1"/>
  <c r="L2634" i="1"/>
  <c r="L2633" i="1"/>
  <c r="L2632" i="1"/>
  <c r="L2631" i="1"/>
  <c r="L2630" i="1"/>
  <c r="L2629" i="1"/>
  <c r="L2628" i="1"/>
  <c r="L2627" i="1"/>
  <c r="L2626" i="1"/>
  <c r="L2625" i="1"/>
  <c r="L2624" i="1"/>
  <c r="L2623" i="1"/>
  <c r="L2622" i="1"/>
  <c r="L2621" i="1"/>
  <c r="L2620" i="1"/>
  <c r="L2619" i="1"/>
  <c r="L2618" i="1"/>
  <c r="L2617" i="1"/>
  <c r="L2616" i="1"/>
  <c r="L2615" i="1"/>
  <c r="L2614" i="1"/>
  <c r="L2613" i="1"/>
  <c r="L2612" i="1"/>
  <c r="L2611" i="1"/>
  <c r="L2610" i="1"/>
  <c r="L2609" i="1"/>
  <c r="L2608" i="1"/>
  <c r="L2607" i="1"/>
  <c r="L2606" i="1"/>
  <c r="L2605" i="1"/>
  <c r="L2604" i="1"/>
  <c r="L2603" i="1"/>
  <c r="L2602" i="1"/>
  <c r="L2601" i="1"/>
  <c r="L2600" i="1"/>
  <c r="L2599" i="1"/>
  <c r="L2598" i="1"/>
  <c r="L2597" i="1"/>
  <c r="L2596" i="1"/>
  <c r="L2595" i="1"/>
  <c r="L2594" i="1"/>
  <c r="L2593" i="1"/>
  <c r="L2592" i="1"/>
  <c r="L2591" i="1"/>
  <c r="L2590" i="1"/>
  <c r="L2589" i="1"/>
  <c r="L2588" i="1"/>
  <c r="L2587" i="1"/>
  <c r="L2586" i="1"/>
  <c r="L2585" i="1"/>
  <c r="L2584" i="1"/>
  <c r="L2583" i="1"/>
  <c r="L2582" i="1"/>
  <c r="L2581" i="1"/>
  <c r="L2580" i="1"/>
  <c r="L2579" i="1"/>
  <c r="L2578" i="1"/>
  <c r="L2577" i="1"/>
  <c r="L2576" i="1"/>
  <c r="L2575" i="1"/>
  <c r="L2574" i="1"/>
  <c r="L2573" i="1"/>
  <c r="L2572" i="1"/>
  <c r="L2571" i="1"/>
  <c r="L2570" i="1"/>
  <c r="L2569" i="1"/>
  <c r="L2568" i="1"/>
  <c r="L2567" i="1"/>
  <c r="L2566" i="1"/>
  <c r="L2565" i="1"/>
  <c r="L2564" i="1"/>
  <c r="L2563" i="1"/>
  <c r="L2562" i="1"/>
  <c r="L2561" i="1"/>
  <c r="L2560" i="1"/>
  <c r="L2559" i="1"/>
  <c r="L2558" i="1"/>
  <c r="L2557" i="1"/>
  <c r="L2556" i="1"/>
  <c r="L2555" i="1"/>
  <c r="L2554" i="1"/>
  <c r="L2553" i="1"/>
  <c r="L2552" i="1"/>
  <c r="L2551" i="1"/>
  <c r="L2550" i="1"/>
  <c r="L2549" i="1"/>
  <c r="L2548" i="1"/>
  <c r="L2547" i="1"/>
  <c r="L2546" i="1"/>
  <c r="L2545" i="1"/>
  <c r="L2544" i="1"/>
  <c r="L2543" i="1"/>
  <c r="L2542" i="1"/>
  <c r="L2541" i="1"/>
  <c r="L2540" i="1"/>
  <c r="L2539" i="1"/>
  <c r="L2538" i="1"/>
  <c r="L2537" i="1"/>
  <c r="L2536" i="1"/>
  <c r="L2535" i="1"/>
  <c r="L2534" i="1"/>
  <c r="L2533" i="1"/>
  <c r="L2532" i="1"/>
  <c r="L2531" i="1"/>
  <c r="L2530" i="1"/>
  <c r="L2529" i="1"/>
  <c r="L2528" i="1"/>
  <c r="L2527" i="1"/>
  <c r="L2526" i="1"/>
  <c r="L2525" i="1"/>
  <c r="L2524" i="1"/>
  <c r="L2523" i="1"/>
  <c r="L2522" i="1"/>
  <c r="L2521" i="1"/>
  <c r="L2520" i="1"/>
  <c r="L2519" i="1"/>
  <c r="L2518" i="1"/>
  <c r="L2517" i="1"/>
  <c r="L2516" i="1"/>
  <c r="L2515" i="1"/>
  <c r="L2514" i="1"/>
  <c r="L2513" i="1"/>
  <c r="L2512" i="1"/>
  <c r="L2511" i="1"/>
  <c r="L2510" i="1"/>
  <c r="L2509" i="1"/>
  <c r="L2508" i="1"/>
  <c r="L2507" i="1"/>
  <c r="L2506" i="1"/>
  <c r="L2505" i="1"/>
  <c r="L2504" i="1"/>
  <c r="L2503" i="1"/>
  <c r="L2502" i="1"/>
  <c r="L2501" i="1"/>
  <c r="L2500" i="1"/>
  <c r="L2499" i="1"/>
  <c r="L2498" i="1"/>
  <c r="L2497" i="1"/>
  <c r="L2496" i="1"/>
  <c r="L2495" i="1"/>
  <c r="L2494" i="1"/>
  <c r="L2493" i="1"/>
  <c r="L2492" i="1"/>
  <c r="L2491" i="1"/>
  <c r="L2490" i="1"/>
  <c r="L2489" i="1"/>
  <c r="L2488" i="1"/>
  <c r="L2487" i="1"/>
  <c r="L2486" i="1"/>
  <c r="L2485" i="1"/>
  <c r="L2484" i="1"/>
  <c r="L2483" i="1"/>
  <c r="L2482" i="1"/>
  <c r="L2481" i="1"/>
  <c r="L2480" i="1"/>
  <c r="L2479" i="1"/>
  <c r="L2478" i="1"/>
  <c r="L2477" i="1"/>
  <c r="L2476" i="1"/>
  <c r="L2475" i="1"/>
  <c r="L2474" i="1"/>
  <c r="L2473" i="1"/>
  <c r="L2472" i="1"/>
  <c r="L2471" i="1"/>
  <c r="L2470" i="1"/>
  <c r="L2469" i="1"/>
  <c r="L2468" i="1"/>
  <c r="L2467" i="1"/>
  <c r="L2466" i="1"/>
  <c r="L2465" i="1"/>
  <c r="L2464" i="1"/>
  <c r="L2463" i="1"/>
  <c r="L2462" i="1"/>
  <c r="L2461" i="1"/>
  <c r="L2460" i="1"/>
  <c r="L2459" i="1"/>
  <c r="L2458" i="1"/>
  <c r="L2457" i="1"/>
  <c r="L2456" i="1"/>
  <c r="L2455" i="1"/>
  <c r="L2454" i="1"/>
  <c r="L2453" i="1"/>
  <c r="L2452" i="1"/>
  <c r="L2451" i="1"/>
  <c r="L2450" i="1"/>
  <c r="L2449" i="1"/>
  <c r="L2448" i="1"/>
  <c r="L2447" i="1"/>
  <c r="L2446" i="1"/>
  <c r="L2445" i="1"/>
  <c r="L2444" i="1"/>
  <c r="L2443" i="1"/>
  <c r="L2442" i="1"/>
  <c r="L2441" i="1"/>
  <c r="L2440" i="1"/>
  <c r="L2439" i="1"/>
  <c r="L2438" i="1"/>
  <c r="L2437" i="1"/>
  <c r="L2436" i="1"/>
  <c r="L2435" i="1"/>
  <c r="L2434" i="1"/>
  <c r="L2433" i="1"/>
  <c r="L2432" i="1"/>
  <c r="L2431" i="1"/>
  <c r="L2430" i="1"/>
  <c r="L2429" i="1"/>
  <c r="L2428" i="1"/>
  <c r="L2427" i="1"/>
  <c r="L2426" i="1"/>
  <c r="L2425" i="1"/>
  <c r="L2424" i="1"/>
  <c r="L2423" i="1"/>
  <c r="L2422" i="1"/>
  <c r="L2421" i="1"/>
  <c r="L2420" i="1"/>
  <c r="L2419" i="1"/>
  <c r="L2418" i="1"/>
  <c r="L2417" i="1"/>
  <c r="L2416" i="1"/>
  <c r="L2415" i="1"/>
  <c r="L2414" i="1"/>
  <c r="L2413" i="1"/>
  <c r="L2412" i="1"/>
  <c r="L2411" i="1"/>
  <c r="L2410" i="1"/>
  <c r="L2409" i="1"/>
  <c r="L2408" i="1"/>
  <c r="L2407" i="1"/>
  <c r="L2406" i="1"/>
  <c r="L2405" i="1"/>
  <c r="L2404" i="1"/>
  <c r="L2403" i="1"/>
  <c r="L2402" i="1"/>
  <c r="L2401" i="1"/>
  <c r="L2400" i="1"/>
  <c r="L2399" i="1"/>
  <c r="L2398" i="1"/>
  <c r="L2397" i="1"/>
  <c r="L2396" i="1"/>
  <c r="L2395" i="1"/>
  <c r="L2394" i="1"/>
  <c r="L2393" i="1"/>
  <c r="L2392" i="1"/>
  <c r="L2391" i="1"/>
  <c r="L2390" i="1"/>
  <c r="L2389" i="1"/>
  <c r="L2388" i="1"/>
  <c r="L2387" i="1"/>
  <c r="L2386" i="1"/>
  <c r="L2385" i="1"/>
  <c r="L2384" i="1"/>
  <c r="L2383" i="1"/>
  <c r="L2382" i="1"/>
  <c r="L2381" i="1"/>
  <c r="L2380" i="1"/>
  <c r="L2379" i="1"/>
  <c r="L2378" i="1"/>
  <c r="L2377" i="1"/>
  <c r="L2376" i="1"/>
  <c r="L2375" i="1"/>
  <c r="L2374" i="1"/>
  <c r="L2373" i="1"/>
  <c r="L2372" i="1"/>
  <c r="L2371" i="1"/>
  <c r="L2370" i="1"/>
  <c r="L2369" i="1"/>
  <c r="L2368" i="1"/>
  <c r="L2367" i="1"/>
  <c r="L2366" i="1"/>
  <c r="L2365" i="1"/>
  <c r="L2364" i="1"/>
  <c r="L2363" i="1"/>
  <c r="L2362" i="1"/>
  <c r="L2361" i="1"/>
  <c r="L2360" i="1"/>
  <c r="L2359" i="1"/>
  <c r="L2358" i="1"/>
  <c r="L2357" i="1"/>
  <c r="L2356" i="1"/>
  <c r="L2355" i="1"/>
  <c r="L2354" i="1"/>
  <c r="L2353" i="1"/>
  <c r="L2352" i="1"/>
  <c r="L2351" i="1"/>
  <c r="L2350" i="1"/>
  <c r="L2349" i="1"/>
  <c r="L2348" i="1"/>
  <c r="L2347" i="1"/>
  <c r="L2346" i="1"/>
  <c r="L2345" i="1"/>
  <c r="L2344" i="1"/>
  <c r="L2343" i="1"/>
  <c r="L2342" i="1"/>
  <c r="L2341" i="1"/>
  <c r="L2340" i="1"/>
  <c r="L2339" i="1"/>
  <c r="L2338" i="1"/>
  <c r="L2337" i="1"/>
  <c r="L2336" i="1"/>
  <c r="L2335" i="1"/>
  <c r="L2334" i="1"/>
  <c r="L2333" i="1"/>
  <c r="L2332" i="1"/>
  <c r="L2331" i="1"/>
  <c r="L2330" i="1"/>
  <c r="L2329" i="1"/>
  <c r="L2328" i="1"/>
  <c r="L2327" i="1"/>
  <c r="L2326" i="1"/>
  <c r="L2325" i="1"/>
  <c r="L2324" i="1"/>
  <c r="L2323" i="1"/>
  <c r="L2322" i="1"/>
  <c r="L2321" i="1"/>
  <c r="L2320" i="1"/>
  <c r="L2319" i="1"/>
  <c r="L2318" i="1"/>
  <c r="L2317" i="1"/>
  <c r="L2316" i="1"/>
  <c r="L2315" i="1"/>
  <c r="L2314" i="1"/>
  <c r="L2313" i="1"/>
  <c r="L2312" i="1"/>
  <c r="L2311" i="1"/>
  <c r="L2310" i="1"/>
  <c r="L2309" i="1"/>
  <c r="L2308" i="1"/>
  <c r="L2307" i="1"/>
  <c r="L2306" i="1"/>
  <c r="L2305" i="1"/>
  <c r="L2304" i="1"/>
  <c r="L2303" i="1"/>
  <c r="L2302" i="1"/>
  <c r="L2301" i="1"/>
  <c r="L2300" i="1"/>
  <c r="L2299" i="1"/>
  <c r="L2298" i="1"/>
  <c r="L2297" i="1"/>
  <c r="L2296" i="1"/>
  <c r="L2295" i="1"/>
  <c r="L2294" i="1"/>
  <c r="L2293" i="1"/>
  <c r="L2292" i="1"/>
  <c r="L2291" i="1"/>
  <c r="L2290" i="1"/>
  <c r="L2289" i="1"/>
  <c r="L2288" i="1"/>
  <c r="L2287" i="1"/>
  <c r="L2286" i="1"/>
  <c r="L2285" i="1"/>
  <c r="L2284" i="1"/>
  <c r="L2283" i="1"/>
  <c r="L2282" i="1"/>
  <c r="L2281" i="1"/>
  <c r="L2280" i="1"/>
  <c r="L2279" i="1"/>
  <c r="L2278" i="1"/>
  <c r="L2277" i="1"/>
  <c r="L2276" i="1"/>
  <c r="L2275" i="1"/>
  <c r="L2274" i="1"/>
  <c r="L2273" i="1"/>
  <c r="L2272" i="1"/>
  <c r="L2271" i="1"/>
  <c r="L2270" i="1"/>
  <c r="L2269" i="1"/>
  <c r="L2268" i="1"/>
  <c r="L2267" i="1"/>
  <c r="L2266" i="1"/>
  <c r="L2265" i="1"/>
  <c r="L2264" i="1"/>
  <c r="L2263" i="1"/>
  <c r="L2262" i="1"/>
  <c r="L2261" i="1"/>
  <c r="L2260" i="1"/>
  <c r="L2259" i="1"/>
  <c r="L2258" i="1"/>
  <c r="L2257" i="1"/>
  <c r="L2256" i="1"/>
  <c r="L2255" i="1"/>
  <c r="L2254" i="1"/>
  <c r="L2253" i="1"/>
  <c r="L2252" i="1"/>
  <c r="L2251" i="1"/>
  <c r="L2250" i="1"/>
  <c r="L2249" i="1"/>
  <c r="L2248" i="1"/>
  <c r="L2247" i="1"/>
  <c r="L2246" i="1"/>
  <c r="L2245" i="1"/>
  <c r="L2244" i="1"/>
  <c r="L2243" i="1"/>
  <c r="L2242" i="1"/>
  <c r="L2241" i="1"/>
  <c r="L2240" i="1"/>
  <c r="L2239" i="1"/>
  <c r="L2238" i="1"/>
  <c r="L2237" i="1"/>
  <c r="L2236" i="1"/>
  <c r="L2235" i="1"/>
  <c r="L2234" i="1"/>
  <c r="L2233" i="1"/>
  <c r="L2232" i="1"/>
  <c r="L2231" i="1"/>
  <c r="L2230" i="1"/>
  <c r="L2229" i="1"/>
  <c r="L2228" i="1"/>
  <c r="L2227" i="1"/>
  <c r="L2226" i="1"/>
  <c r="L2225" i="1"/>
  <c r="L2224" i="1"/>
  <c r="L2223" i="1"/>
  <c r="L2222" i="1"/>
  <c r="L2221" i="1"/>
  <c r="L2220" i="1"/>
  <c r="L2219" i="1"/>
  <c r="L2218" i="1"/>
  <c r="L2217" i="1"/>
  <c r="L2216" i="1"/>
  <c r="L2215" i="1"/>
  <c r="L2214" i="1"/>
  <c r="L2213" i="1"/>
  <c r="L2212" i="1"/>
  <c r="L2211" i="1"/>
  <c r="L2210" i="1"/>
  <c r="L2209" i="1"/>
  <c r="L2208" i="1"/>
  <c r="L2207" i="1"/>
  <c r="L2206" i="1"/>
  <c r="L2205" i="1"/>
  <c r="L2204" i="1"/>
  <c r="L2203" i="1"/>
  <c r="L2202" i="1"/>
  <c r="L2201" i="1"/>
  <c r="L2200" i="1"/>
  <c r="L2199" i="1"/>
  <c r="L2198" i="1"/>
  <c r="L2197" i="1"/>
  <c r="L2196" i="1"/>
  <c r="L2195" i="1"/>
  <c r="L2194" i="1"/>
  <c r="L2193" i="1"/>
  <c r="L2192" i="1"/>
  <c r="L2191" i="1"/>
  <c r="L2190" i="1"/>
  <c r="L2189" i="1"/>
  <c r="L2188" i="1"/>
  <c r="L2187" i="1"/>
  <c r="L2186" i="1"/>
  <c r="L2185" i="1"/>
  <c r="L2184" i="1"/>
  <c r="L2183" i="1"/>
  <c r="L2182" i="1"/>
  <c r="L2181" i="1"/>
  <c r="L2180" i="1"/>
  <c r="L2179" i="1"/>
  <c r="L2178" i="1"/>
  <c r="L2177" i="1"/>
  <c r="L2176" i="1"/>
  <c r="L2175" i="1"/>
  <c r="L2174" i="1"/>
  <c r="L2173" i="1"/>
  <c r="L2172" i="1"/>
  <c r="L2171" i="1"/>
  <c r="L2170" i="1"/>
  <c r="L2169" i="1"/>
  <c r="L2168" i="1"/>
  <c r="L2167" i="1"/>
  <c r="L2166" i="1"/>
  <c r="L2165" i="1"/>
  <c r="L2164" i="1"/>
  <c r="L2163" i="1"/>
  <c r="L2162" i="1"/>
  <c r="L2161" i="1"/>
  <c r="L2160" i="1"/>
  <c r="L2159" i="1"/>
  <c r="L2158" i="1"/>
  <c r="L2157" i="1"/>
  <c r="L2156" i="1"/>
  <c r="L2155" i="1"/>
  <c r="L2154" i="1"/>
  <c r="L2153" i="1"/>
  <c r="L2152" i="1"/>
  <c r="L2151" i="1"/>
  <c r="L2150" i="1"/>
  <c r="L2149" i="1"/>
  <c r="L2148" i="1"/>
  <c r="L2147" i="1"/>
  <c r="L2146" i="1"/>
  <c r="L2145" i="1"/>
  <c r="L2144" i="1"/>
  <c r="L2143" i="1"/>
  <c r="L2142" i="1"/>
  <c r="L2141" i="1"/>
  <c r="L2140" i="1"/>
  <c r="L2139" i="1"/>
  <c r="L2138" i="1"/>
  <c r="L2137" i="1"/>
  <c r="L2136" i="1"/>
  <c r="L2135" i="1"/>
  <c r="L2134" i="1"/>
  <c r="L2133" i="1"/>
  <c r="L2132" i="1"/>
  <c r="L2131" i="1"/>
  <c r="L2130" i="1"/>
  <c r="L2129" i="1"/>
  <c r="L2128" i="1"/>
  <c r="L2127" i="1"/>
  <c r="L2126" i="1"/>
  <c r="L2125" i="1"/>
  <c r="L2124" i="1"/>
  <c r="L2123" i="1"/>
  <c r="L2122" i="1"/>
  <c r="L2121" i="1"/>
  <c r="L2120" i="1"/>
  <c r="L2119" i="1"/>
  <c r="L2118" i="1"/>
  <c r="L2117" i="1"/>
  <c r="L2116" i="1"/>
  <c r="L2115" i="1"/>
  <c r="L2114" i="1"/>
  <c r="L2113" i="1"/>
  <c r="L2112" i="1"/>
  <c r="L2111" i="1"/>
  <c r="L2110" i="1"/>
  <c r="L2109" i="1"/>
  <c r="L2108" i="1"/>
  <c r="L2107" i="1"/>
  <c r="L2106" i="1"/>
  <c r="L2105" i="1"/>
  <c r="L2104" i="1"/>
  <c r="L2103" i="1"/>
  <c r="L2102" i="1"/>
  <c r="L2101" i="1"/>
  <c r="L2100" i="1"/>
  <c r="L2099" i="1"/>
  <c r="L2098" i="1"/>
  <c r="L2097" i="1"/>
  <c r="L2096" i="1"/>
  <c r="L2095" i="1"/>
  <c r="L2094" i="1"/>
  <c r="L2093" i="1"/>
  <c r="L2092" i="1"/>
  <c r="L2091" i="1"/>
  <c r="L2090" i="1"/>
  <c r="L2089" i="1"/>
  <c r="L2088" i="1"/>
  <c r="L2087" i="1"/>
  <c r="L2086" i="1"/>
  <c r="L2085" i="1"/>
  <c r="L2084" i="1"/>
  <c r="L2083" i="1"/>
  <c r="L2082" i="1"/>
  <c r="L2081" i="1"/>
  <c r="L2080" i="1"/>
  <c r="L2079" i="1"/>
  <c r="L2078" i="1"/>
  <c r="L2077" i="1"/>
  <c r="L2076" i="1"/>
  <c r="L2075" i="1"/>
  <c r="L2074" i="1"/>
  <c r="L2073" i="1"/>
  <c r="L2072" i="1"/>
  <c r="L2071" i="1"/>
  <c r="L2070" i="1"/>
  <c r="L2069" i="1"/>
  <c r="L2068" i="1"/>
  <c r="L2067" i="1"/>
  <c r="L2066" i="1"/>
  <c r="L2065" i="1"/>
  <c r="L2064" i="1"/>
  <c r="L2063" i="1"/>
  <c r="L2062" i="1"/>
  <c r="L2061" i="1"/>
  <c r="L2060" i="1"/>
  <c r="L2059" i="1"/>
  <c r="L2058" i="1"/>
  <c r="L2057" i="1"/>
  <c r="L2056" i="1"/>
  <c r="L2055" i="1"/>
  <c r="L2054" i="1"/>
  <c r="L2053" i="1"/>
  <c r="L2052" i="1"/>
  <c r="L2051" i="1"/>
  <c r="L2050" i="1"/>
  <c r="L2049" i="1"/>
  <c r="L2048" i="1"/>
  <c r="L2047" i="1"/>
  <c r="L2046" i="1"/>
  <c r="L2045" i="1"/>
  <c r="L2044" i="1"/>
  <c r="L2043" i="1"/>
  <c r="L2042" i="1"/>
  <c r="L2041" i="1"/>
  <c r="L2040" i="1"/>
  <c r="L2039" i="1"/>
  <c r="L2038" i="1"/>
  <c r="L2037" i="1"/>
  <c r="L2036" i="1"/>
  <c r="L2035" i="1"/>
  <c r="L2034" i="1"/>
  <c r="L2033" i="1"/>
  <c r="L2032" i="1"/>
  <c r="L2031" i="1"/>
  <c r="L2030" i="1"/>
  <c r="L2029" i="1"/>
  <c r="L2028" i="1"/>
  <c r="L2027" i="1"/>
  <c r="L2026" i="1"/>
  <c r="L2025" i="1"/>
  <c r="L2024" i="1"/>
  <c r="L2023" i="1"/>
  <c r="L2022" i="1"/>
  <c r="L2021" i="1"/>
  <c r="L2020" i="1"/>
  <c r="L2019" i="1"/>
  <c r="L2018" i="1"/>
  <c r="L2017" i="1"/>
  <c r="L2016" i="1"/>
  <c r="L2015" i="1"/>
  <c r="L2014" i="1"/>
  <c r="L2013" i="1"/>
  <c r="L2012" i="1"/>
  <c r="L2011" i="1"/>
  <c r="L2010" i="1"/>
  <c r="L2009" i="1"/>
  <c r="L2008" i="1"/>
  <c r="L2007" i="1"/>
  <c r="L2006" i="1"/>
  <c r="L2005" i="1"/>
  <c r="L2004" i="1"/>
  <c r="L2003" i="1"/>
  <c r="L2002" i="1"/>
  <c r="L2001" i="1"/>
  <c r="L2000" i="1"/>
  <c r="L1999" i="1"/>
  <c r="L1998" i="1"/>
  <c r="L1997" i="1"/>
  <c r="L1996" i="1"/>
  <c r="L1995" i="1"/>
  <c r="L1994" i="1"/>
  <c r="L1993" i="1"/>
  <c r="L1992" i="1"/>
  <c r="L1991" i="1"/>
  <c r="L1990" i="1"/>
  <c r="L1989" i="1"/>
  <c r="L1988" i="1"/>
  <c r="L1987" i="1"/>
  <c r="L1986" i="1"/>
  <c r="U3" i="1" s="1"/>
  <c r="M1986" i="1"/>
  <c r="J6" i="77"/>
  <c r="M1987" i="1" l="1"/>
  <c r="M1988" i="1" s="1"/>
  <c r="M1989" i="1" s="1"/>
  <c r="M1990" i="1" s="1"/>
  <c r="M1991" i="1" s="1"/>
  <c r="M1992" i="1" s="1"/>
  <c r="M1993" i="1" s="1"/>
  <c r="M1994" i="1" s="1"/>
  <c r="M1995" i="1" s="1"/>
  <c r="M1996" i="1" s="1"/>
  <c r="M1997" i="1" s="1"/>
  <c r="M1998" i="1" s="1"/>
  <c r="M1999" i="1" s="1"/>
  <c r="M2000" i="1" s="1"/>
  <c r="M2001" i="1" s="1"/>
  <c r="M2002" i="1" s="1"/>
  <c r="M2003" i="1" s="1"/>
  <c r="M2004" i="1" s="1"/>
  <c r="M2005" i="1" s="1"/>
  <c r="M2006" i="1" s="1"/>
  <c r="M2007" i="1" s="1"/>
  <c r="M2008" i="1" s="1"/>
  <c r="M2009" i="1" s="1"/>
  <c r="M2010" i="1" s="1"/>
  <c r="M2011" i="1" s="1"/>
  <c r="M2012" i="1" s="1"/>
  <c r="M2013" i="1" s="1"/>
  <c r="M2014" i="1" s="1"/>
  <c r="M2015" i="1" s="1"/>
  <c r="M2016" i="1" s="1"/>
  <c r="M2017" i="1" s="1"/>
  <c r="M2018" i="1" s="1"/>
  <c r="M2019" i="1" s="1"/>
  <c r="M2020" i="1" s="1"/>
  <c r="M2021" i="1" s="1"/>
  <c r="M2022" i="1" s="1"/>
  <c r="M2023" i="1" s="1"/>
  <c r="M2024" i="1" s="1"/>
  <c r="M2025" i="1" s="1"/>
  <c r="M2026" i="1" s="1"/>
  <c r="M2027" i="1" s="1"/>
  <c r="M2028" i="1" s="1"/>
  <c r="M2029" i="1" s="1"/>
  <c r="M2030" i="1" s="1"/>
  <c r="M2031" i="1" s="1"/>
  <c r="M2032" i="1" s="1"/>
  <c r="M2033" i="1" s="1"/>
  <c r="M2034" i="1" s="1"/>
  <c r="M2035" i="1" s="1"/>
  <c r="M2036" i="1" s="1"/>
  <c r="M2037" i="1" s="1"/>
  <c r="M2038" i="1" s="1"/>
  <c r="M2039" i="1" s="1"/>
  <c r="M2040" i="1" s="1"/>
  <c r="M2041" i="1" s="1"/>
  <c r="M2042" i="1" s="1"/>
  <c r="M2043" i="1" s="1"/>
  <c r="M2044" i="1" s="1"/>
  <c r="M2045" i="1" s="1"/>
  <c r="M2046" i="1" s="1"/>
  <c r="M2047" i="1" s="1"/>
  <c r="M2048" i="1" s="1"/>
  <c r="M2049" i="1" s="1"/>
  <c r="M2050" i="1" s="1"/>
  <c r="M2051" i="1" s="1"/>
  <c r="M2052" i="1" s="1"/>
  <c r="M2053" i="1" s="1"/>
  <c r="M2054" i="1" s="1"/>
  <c r="M2055" i="1" s="1"/>
  <c r="M2056" i="1" s="1"/>
  <c r="M2057" i="1" s="1"/>
  <c r="M2058" i="1" s="1"/>
  <c r="M2059" i="1" s="1"/>
  <c r="M2060" i="1" s="1"/>
  <c r="M2061" i="1" s="1"/>
  <c r="M2062" i="1" s="1"/>
  <c r="M2063" i="1" s="1"/>
  <c r="M2064" i="1" s="1"/>
  <c r="M2065" i="1" s="1"/>
  <c r="M2066" i="1" s="1"/>
  <c r="M2067" i="1" s="1"/>
  <c r="M2068" i="1" s="1"/>
  <c r="M2069" i="1" s="1"/>
  <c r="M2070" i="1" s="1"/>
  <c r="M2071" i="1" s="1"/>
  <c r="M2072" i="1" s="1"/>
  <c r="M2073" i="1" s="1"/>
  <c r="M2074" i="1" s="1"/>
  <c r="M2075" i="1" s="1"/>
  <c r="M2076" i="1" s="1"/>
  <c r="M2077" i="1" s="1"/>
  <c r="M2078" i="1" s="1"/>
  <c r="M2079" i="1" s="1"/>
  <c r="M2080" i="1" s="1"/>
  <c r="M2081" i="1" s="1"/>
  <c r="M2082" i="1" s="1"/>
  <c r="M2083" i="1" s="1"/>
  <c r="M2084" i="1" s="1"/>
  <c r="M2085" i="1" s="1"/>
  <c r="M2086" i="1" s="1"/>
  <c r="M2087" i="1" s="1"/>
  <c r="M2088" i="1" s="1"/>
  <c r="M2089" i="1" s="1"/>
  <c r="M2090" i="1" s="1"/>
  <c r="M2091" i="1" s="1"/>
  <c r="M2092" i="1" s="1"/>
  <c r="M2093" i="1" s="1"/>
  <c r="M2094" i="1" s="1"/>
  <c r="M2095" i="1" s="1"/>
  <c r="M2096" i="1" s="1"/>
  <c r="M2097" i="1" s="1"/>
  <c r="M2098" i="1" s="1"/>
  <c r="M2099" i="1" s="1"/>
  <c r="M2100" i="1" s="1"/>
  <c r="M2101" i="1" s="1"/>
  <c r="M2102" i="1" s="1"/>
  <c r="M2103" i="1" s="1"/>
  <c r="M2104" i="1" s="1"/>
  <c r="M2105" i="1" s="1"/>
  <c r="M2106" i="1" s="1"/>
  <c r="M2107" i="1" s="1"/>
  <c r="M2108" i="1" s="1"/>
  <c r="M2109" i="1" s="1"/>
  <c r="M2110" i="1" s="1"/>
  <c r="M2111" i="1" s="1"/>
  <c r="M2112" i="1" s="1"/>
  <c r="M2113" i="1" s="1"/>
  <c r="M2114" i="1" s="1"/>
  <c r="M2115" i="1" s="1"/>
  <c r="M2116" i="1" s="1"/>
  <c r="M2117" i="1" s="1"/>
  <c r="M2118" i="1" s="1"/>
  <c r="M2119" i="1" s="1"/>
  <c r="M2120" i="1" s="1"/>
  <c r="M2121" i="1" s="1"/>
  <c r="M2122" i="1" s="1"/>
  <c r="M2123" i="1" s="1"/>
  <c r="M2124" i="1" s="1"/>
  <c r="M2125" i="1" s="1"/>
  <c r="M2126" i="1" s="1"/>
  <c r="M2127" i="1" s="1"/>
  <c r="M2128" i="1" s="1"/>
  <c r="M2129" i="1" s="1"/>
  <c r="M2130" i="1" s="1"/>
  <c r="M2131" i="1" s="1"/>
  <c r="M2132" i="1" s="1"/>
  <c r="M2133" i="1" s="1"/>
  <c r="M2134" i="1" s="1"/>
  <c r="M2135" i="1" s="1"/>
  <c r="M2136" i="1" s="1"/>
  <c r="M2137" i="1" s="1"/>
  <c r="M2138" i="1" s="1"/>
  <c r="M2139" i="1" s="1"/>
  <c r="M2140" i="1" s="1"/>
  <c r="M2141" i="1" s="1"/>
  <c r="M2142" i="1" s="1"/>
  <c r="M2143" i="1" s="1"/>
  <c r="M2144" i="1" s="1"/>
  <c r="M2145" i="1" s="1"/>
  <c r="M2146" i="1" s="1"/>
  <c r="M2147" i="1" s="1"/>
  <c r="M2148" i="1" s="1"/>
  <c r="M2149" i="1" s="1"/>
  <c r="M2150" i="1" s="1"/>
  <c r="M2151" i="1" s="1"/>
  <c r="M2152" i="1" s="1"/>
  <c r="M2153" i="1" s="1"/>
  <c r="M2154" i="1" s="1"/>
  <c r="M2155" i="1" s="1"/>
  <c r="M2156" i="1" s="1"/>
  <c r="M2157" i="1" s="1"/>
  <c r="M2158" i="1" s="1"/>
  <c r="M2159" i="1" s="1"/>
  <c r="M2160" i="1" s="1"/>
  <c r="M2161" i="1" s="1"/>
  <c r="M2162" i="1" s="1"/>
  <c r="M2163" i="1" s="1"/>
  <c r="M2164" i="1" s="1"/>
  <c r="M2165" i="1" s="1"/>
  <c r="M2166" i="1" s="1"/>
  <c r="M2167" i="1" s="1"/>
  <c r="M2168" i="1" s="1"/>
  <c r="M2169" i="1" s="1"/>
  <c r="M2170" i="1" s="1"/>
  <c r="M2171" i="1" s="1"/>
  <c r="M2172" i="1" s="1"/>
  <c r="M2173" i="1" s="1"/>
  <c r="M2174" i="1" s="1"/>
  <c r="M2175" i="1" s="1"/>
  <c r="M2176" i="1" s="1"/>
  <c r="M2177" i="1" s="1"/>
  <c r="M2178" i="1" s="1"/>
  <c r="M2179" i="1" s="1"/>
  <c r="M2180" i="1" s="1"/>
  <c r="M2181" i="1" s="1"/>
  <c r="M2182" i="1" s="1"/>
  <c r="M2183" i="1" s="1"/>
  <c r="M2184" i="1" s="1"/>
  <c r="M2185" i="1" s="1"/>
  <c r="M2186" i="1" s="1"/>
  <c r="M2187" i="1" s="1"/>
  <c r="M2188" i="1" s="1"/>
  <c r="M2189" i="1" s="1"/>
  <c r="M2190" i="1" s="1"/>
  <c r="M2191" i="1" s="1"/>
  <c r="M2192" i="1" s="1"/>
  <c r="M2193" i="1" s="1"/>
  <c r="M2194" i="1" s="1"/>
  <c r="M2195" i="1" s="1"/>
  <c r="M2196" i="1" s="1"/>
  <c r="M2197" i="1" s="1"/>
  <c r="M2198" i="1" s="1"/>
  <c r="M2199" i="1" s="1"/>
  <c r="M2200" i="1" s="1"/>
  <c r="M2201" i="1" s="1"/>
  <c r="M2202" i="1" s="1"/>
  <c r="M2203" i="1" s="1"/>
  <c r="M2204" i="1" s="1"/>
  <c r="M2205" i="1" s="1"/>
  <c r="M2206" i="1" s="1"/>
  <c r="M2207" i="1" s="1"/>
  <c r="M2208" i="1" s="1"/>
  <c r="M2209" i="1" s="1"/>
  <c r="M2210" i="1" s="1"/>
  <c r="M2211" i="1" s="1"/>
  <c r="M2212" i="1" s="1"/>
  <c r="M2213" i="1" s="1"/>
  <c r="M2214" i="1" s="1"/>
  <c r="M2215" i="1" s="1"/>
  <c r="M2216" i="1" s="1"/>
  <c r="M2217" i="1" s="1"/>
  <c r="M2218" i="1" s="1"/>
  <c r="M2219" i="1" s="1"/>
  <c r="M2220" i="1" s="1"/>
  <c r="M2221" i="1" s="1"/>
  <c r="M2222" i="1" s="1"/>
  <c r="M2223" i="1" s="1"/>
  <c r="M2224" i="1" s="1"/>
  <c r="M2225" i="1" s="1"/>
  <c r="M2226" i="1" s="1"/>
  <c r="M2227" i="1" s="1"/>
  <c r="M2228" i="1" s="1"/>
  <c r="M2229" i="1" s="1"/>
  <c r="M2230" i="1" s="1"/>
  <c r="M2231" i="1" s="1"/>
  <c r="M2232" i="1" s="1"/>
  <c r="M2233" i="1" s="1"/>
  <c r="M2234" i="1" s="1"/>
  <c r="M2235" i="1" s="1"/>
  <c r="M2236" i="1" s="1"/>
  <c r="M2237" i="1" s="1"/>
  <c r="M2238" i="1" s="1"/>
  <c r="M2239" i="1" s="1"/>
  <c r="M2240" i="1" s="1"/>
  <c r="M2241" i="1" s="1"/>
  <c r="M2242" i="1" s="1"/>
  <c r="M2243" i="1" s="1"/>
  <c r="M2244" i="1" s="1"/>
  <c r="M2245" i="1" s="1"/>
  <c r="M2246" i="1" s="1"/>
  <c r="M2247" i="1" s="1"/>
  <c r="M2248" i="1" s="1"/>
  <c r="M2249" i="1" s="1"/>
  <c r="M2250" i="1" s="1"/>
  <c r="M2251" i="1" s="1"/>
  <c r="M2252" i="1" s="1"/>
  <c r="M2253" i="1" s="1"/>
  <c r="M2254" i="1" s="1"/>
  <c r="M2255" i="1" s="1"/>
  <c r="M2256" i="1" s="1"/>
  <c r="M2257" i="1" s="1"/>
  <c r="M2258" i="1" s="1"/>
  <c r="M2259" i="1" s="1"/>
  <c r="M2260" i="1" s="1"/>
  <c r="M2261" i="1" s="1"/>
  <c r="M2262" i="1" s="1"/>
  <c r="M2263" i="1" s="1"/>
  <c r="M2264" i="1" s="1"/>
  <c r="M2265" i="1" s="1"/>
  <c r="M2266" i="1" s="1"/>
  <c r="M2267" i="1" s="1"/>
  <c r="M2268" i="1" s="1"/>
  <c r="M2269" i="1" s="1"/>
  <c r="M2270" i="1" s="1"/>
  <c r="M2271" i="1" s="1"/>
  <c r="M2272" i="1" s="1"/>
  <c r="M2273" i="1" s="1"/>
  <c r="M2274" i="1" s="1"/>
  <c r="M2275" i="1" s="1"/>
  <c r="M2276" i="1" s="1"/>
  <c r="M2277" i="1" s="1"/>
  <c r="M2278" i="1" s="1"/>
  <c r="M2279" i="1" s="1"/>
  <c r="M2280" i="1" s="1"/>
  <c r="M2281" i="1" s="1"/>
  <c r="M2282" i="1" s="1"/>
  <c r="M2283" i="1" s="1"/>
  <c r="M2284" i="1" s="1"/>
  <c r="M2285" i="1" s="1"/>
  <c r="M2286" i="1" s="1"/>
  <c r="M2287" i="1" s="1"/>
  <c r="M2288" i="1" s="1"/>
  <c r="M2289" i="1" s="1"/>
  <c r="M2290" i="1" s="1"/>
  <c r="M2291" i="1" s="1"/>
  <c r="M2292" i="1" s="1"/>
  <c r="M2293" i="1" s="1"/>
  <c r="M2294" i="1" s="1"/>
  <c r="M2295" i="1" s="1"/>
  <c r="M2296" i="1" s="1"/>
  <c r="M2297" i="1" s="1"/>
  <c r="M2298" i="1" s="1"/>
  <c r="M2299" i="1" s="1"/>
  <c r="M2300" i="1" s="1"/>
  <c r="M2301" i="1" s="1"/>
  <c r="M2302" i="1" s="1"/>
  <c r="M2303" i="1" s="1"/>
  <c r="M2304" i="1" s="1"/>
  <c r="M2305" i="1" s="1"/>
  <c r="M2306" i="1" s="1"/>
  <c r="M2307" i="1" s="1"/>
  <c r="M2308" i="1" s="1"/>
  <c r="M2309" i="1" s="1"/>
  <c r="M2310" i="1" s="1"/>
  <c r="M2311" i="1" s="1"/>
  <c r="M2312" i="1" s="1"/>
  <c r="M2313" i="1" s="1"/>
  <c r="M2314" i="1" s="1"/>
  <c r="M2315" i="1" s="1"/>
  <c r="M2316" i="1" s="1"/>
  <c r="M2317" i="1" s="1"/>
  <c r="M2318" i="1" s="1"/>
  <c r="M2319" i="1" s="1"/>
  <c r="M2320" i="1" s="1"/>
  <c r="M2321" i="1" s="1"/>
  <c r="M2322" i="1" s="1"/>
  <c r="M2323" i="1" s="1"/>
  <c r="M2324" i="1" s="1"/>
  <c r="M2325" i="1" s="1"/>
  <c r="M2326" i="1" s="1"/>
  <c r="M2327" i="1" s="1"/>
  <c r="M2328" i="1" s="1"/>
  <c r="M2329" i="1" s="1"/>
  <c r="M2330" i="1" s="1"/>
  <c r="M2331" i="1" s="1"/>
  <c r="M2332" i="1" s="1"/>
  <c r="M2333" i="1" s="1"/>
  <c r="M2334" i="1" s="1"/>
  <c r="M2335" i="1" s="1"/>
  <c r="M2336" i="1" s="1"/>
  <c r="M2337" i="1" s="1"/>
  <c r="M2338" i="1" s="1"/>
  <c r="M2339" i="1" s="1"/>
  <c r="M2340" i="1" s="1"/>
  <c r="M2341" i="1" s="1"/>
  <c r="M2342" i="1" s="1"/>
  <c r="M2343" i="1" s="1"/>
  <c r="M2344" i="1" s="1"/>
  <c r="M2345" i="1" s="1"/>
  <c r="M2346" i="1" s="1"/>
  <c r="M2347" i="1" s="1"/>
  <c r="M2348" i="1" s="1"/>
  <c r="M2349" i="1" s="1"/>
  <c r="M2350" i="1" s="1"/>
  <c r="M2351" i="1" s="1"/>
  <c r="M2352" i="1" s="1"/>
  <c r="M2353" i="1" s="1"/>
  <c r="M2354" i="1" s="1"/>
  <c r="M2355" i="1" s="1"/>
  <c r="M2356" i="1" s="1"/>
  <c r="M2357" i="1" s="1"/>
  <c r="M2358" i="1" s="1"/>
  <c r="M2359" i="1" s="1"/>
  <c r="M2360" i="1" s="1"/>
  <c r="M2361" i="1" s="1"/>
  <c r="M2362" i="1" s="1"/>
  <c r="M2363" i="1" s="1"/>
  <c r="M2364" i="1" s="1"/>
  <c r="M2365" i="1" s="1"/>
  <c r="M2366" i="1" s="1"/>
  <c r="M2367" i="1" s="1"/>
  <c r="M2368" i="1" s="1"/>
  <c r="M2369" i="1" s="1"/>
  <c r="M2370" i="1" s="1"/>
  <c r="M2371" i="1" s="1"/>
  <c r="M2372" i="1" s="1"/>
  <c r="M2373" i="1" s="1"/>
  <c r="M2374" i="1" s="1"/>
  <c r="M2375" i="1" s="1"/>
  <c r="M2376" i="1" s="1"/>
  <c r="M2377" i="1" s="1"/>
  <c r="M2378" i="1" s="1"/>
  <c r="M2379" i="1" s="1"/>
  <c r="M2380" i="1" s="1"/>
  <c r="M2381" i="1" s="1"/>
  <c r="M2382" i="1" s="1"/>
  <c r="M2383" i="1" s="1"/>
  <c r="M2384" i="1" s="1"/>
  <c r="M2385" i="1" s="1"/>
  <c r="M2386" i="1" s="1"/>
  <c r="M2387" i="1" s="1"/>
  <c r="M2388" i="1" s="1"/>
  <c r="M2389" i="1" s="1"/>
  <c r="M2390" i="1" s="1"/>
  <c r="M2391" i="1" s="1"/>
  <c r="M2392" i="1" s="1"/>
  <c r="M2393" i="1" s="1"/>
  <c r="M2394" i="1" s="1"/>
  <c r="M2395" i="1" s="1"/>
  <c r="M2396" i="1" s="1"/>
  <c r="M2397" i="1" s="1"/>
  <c r="M2398" i="1" s="1"/>
  <c r="M2399" i="1" s="1"/>
  <c r="M2400" i="1" s="1"/>
  <c r="M2401" i="1" s="1"/>
  <c r="M2402" i="1" s="1"/>
  <c r="M2403" i="1" s="1"/>
  <c r="M2404" i="1" s="1"/>
  <c r="M2405" i="1" s="1"/>
  <c r="M2406" i="1" s="1"/>
  <c r="M2407" i="1" s="1"/>
  <c r="M2408" i="1" s="1"/>
  <c r="M2409" i="1" s="1"/>
  <c r="M2410" i="1" s="1"/>
  <c r="M2411" i="1" s="1"/>
  <c r="M2412" i="1" s="1"/>
  <c r="M2413" i="1" s="1"/>
  <c r="M2414" i="1" s="1"/>
  <c r="M2415" i="1" s="1"/>
  <c r="M2416" i="1" s="1"/>
  <c r="M2417" i="1" s="1"/>
  <c r="M2418" i="1" s="1"/>
  <c r="M2419" i="1" s="1"/>
  <c r="M2420" i="1" s="1"/>
  <c r="M2421" i="1" s="1"/>
  <c r="M2422" i="1" s="1"/>
  <c r="M2423" i="1" s="1"/>
  <c r="M2424" i="1" s="1"/>
  <c r="M2425" i="1" s="1"/>
  <c r="M2426" i="1" s="1"/>
  <c r="M2427" i="1" s="1"/>
  <c r="M2428" i="1" s="1"/>
  <c r="M2429" i="1" s="1"/>
  <c r="M2430" i="1" s="1"/>
  <c r="M2431" i="1" s="1"/>
  <c r="M2432" i="1" s="1"/>
  <c r="M2433" i="1" s="1"/>
  <c r="M2434" i="1" s="1"/>
  <c r="M2435" i="1" s="1"/>
  <c r="M2436" i="1" s="1"/>
  <c r="M2437" i="1" s="1"/>
  <c r="M2438" i="1" s="1"/>
  <c r="M2439" i="1" s="1"/>
  <c r="M2440" i="1" s="1"/>
  <c r="M2441" i="1" s="1"/>
  <c r="M2442" i="1" s="1"/>
  <c r="M2443" i="1" s="1"/>
  <c r="M2444" i="1" s="1"/>
  <c r="M2445" i="1" s="1"/>
  <c r="M2446" i="1" s="1"/>
  <c r="M2447" i="1" s="1"/>
  <c r="M2448" i="1" s="1"/>
  <c r="M2449" i="1" s="1"/>
  <c r="M2450" i="1" s="1"/>
  <c r="M2451" i="1" s="1"/>
  <c r="M2452" i="1" s="1"/>
  <c r="M2453" i="1" s="1"/>
  <c r="M2454" i="1" s="1"/>
  <c r="M2455" i="1" s="1"/>
  <c r="M2456" i="1" s="1"/>
  <c r="M2457" i="1" s="1"/>
  <c r="M2458" i="1" s="1"/>
  <c r="M2459" i="1" s="1"/>
  <c r="M2460" i="1" s="1"/>
  <c r="M2461" i="1" s="1"/>
  <c r="M2462" i="1" s="1"/>
  <c r="M2463" i="1" s="1"/>
  <c r="M2464" i="1" s="1"/>
  <c r="M2465" i="1" s="1"/>
  <c r="M2466" i="1" s="1"/>
  <c r="M2467" i="1" s="1"/>
  <c r="M2468" i="1" s="1"/>
  <c r="M2469" i="1" s="1"/>
  <c r="M2470" i="1" s="1"/>
  <c r="M2471" i="1" s="1"/>
  <c r="M2472" i="1" s="1"/>
  <c r="M2473" i="1" s="1"/>
  <c r="M2474" i="1" s="1"/>
  <c r="M2475" i="1" s="1"/>
  <c r="M2476" i="1" s="1"/>
  <c r="M2477" i="1" s="1"/>
  <c r="M2478" i="1" s="1"/>
  <c r="M2479" i="1" s="1"/>
  <c r="M2480" i="1" s="1"/>
  <c r="M2481" i="1" s="1"/>
  <c r="M2482" i="1" s="1"/>
  <c r="M2483" i="1" s="1"/>
  <c r="M2484" i="1" s="1"/>
  <c r="M2485" i="1" s="1"/>
  <c r="M2486" i="1" s="1"/>
  <c r="M2487" i="1" s="1"/>
  <c r="M2488" i="1" s="1"/>
  <c r="M2489" i="1" s="1"/>
  <c r="M2490" i="1" s="1"/>
  <c r="M2491" i="1" s="1"/>
  <c r="M2492" i="1" s="1"/>
  <c r="M2493" i="1" s="1"/>
  <c r="M2494" i="1" s="1"/>
  <c r="M2495" i="1" s="1"/>
  <c r="M2496" i="1" s="1"/>
  <c r="M2497" i="1" s="1"/>
  <c r="M2498" i="1" s="1"/>
  <c r="M2499" i="1" s="1"/>
  <c r="M2500" i="1" s="1"/>
  <c r="M2501" i="1" s="1"/>
  <c r="M2502" i="1" s="1"/>
  <c r="M2503" i="1" s="1"/>
  <c r="M2504" i="1" s="1"/>
  <c r="M2505" i="1" s="1"/>
  <c r="M2506" i="1" s="1"/>
  <c r="M2507" i="1" s="1"/>
  <c r="M2508" i="1" s="1"/>
  <c r="M2509" i="1" s="1"/>
  <c r="M2510" i="1" s="1"/>
  <c r="M2511" i="1" s="1"/>
  <c r="M2512" i="1" s="1"/>
  <c r="M2513" i="1" s="1"/>
  <c r="M2514" i="1" s="1"/>
  <c r="M2515" i="1" s="1"/>
  <c r="M2516" i="1" s="1"/>
  <c r="M2517" i="1" s="1"/>
  <c r="M2518" i="1" s="1"/>
  <c r="M2519" i="1" s="1"/>
  <c r="M2520" i="1" s="1"/>
  <c r="M2521" i="1" s="1"/>
  <c r="M2522" i="1" s="1"/>
  <c r="M2523" i="1" s="1"/>
  <c r="M2524" i="1" s="1"/>
  <c r="M2525" i="1" s="1"/>
  <c r="M2526" i="1" s="1"/>
  <c r="M2527" i="1" s="1"/>
  <c r="M2528" i="1" s="1"/>
  <c r="M2529" i="1" s="1"/>
  <c r="M2530" i="1" s="1"/>
  <c r="M2531" i="1" s="1"/>
  <c r="M2532" i="1" s="1"/>
  <c r="M2533" i="1" s="1"/>
  <c r="M2534" i="1" s="1"/>
  <c r="M2535" i="1" s="1"/>
  <c r="M2536" i="1" s="1"/>
  <c r="M2537" i="1" s="1"/>
  <c r="M2538" i="1" s="1"/>
  <c r="M2539" i="1" s="1"/>
  <c r="M2540" i="1" s="1"/>
  <c r="M2541" i="1" s="1"/>
  <c r="M2542" i="1" s="1"/>
  <c r="M2543" i="1" s="1"/>
  <c r="M2544" i="1" s="1"/>
  <c r="M2545" i="1" s="1"/>
  <c r="M2546" i="1" s="1"/>
  <c r="M2547" i="1" s="1"/>
  <c r="M2548" i="1" s="1"/>
  <c r="M2549" i="1" s="1"/>
  <c r="M2550" i="1" s="1"/>
  <c r="M2551" i="1" s="1"/>
  <c r="M2552" i="1" s="1"/>
  <c r="M2553" i="1" s="1"/>
  <c r="M2554" i="1" s="1"/>
  <c r="M2555" i="1" s="1"/>
  <c r="M2556" i="1" s="1"/>
  <c r="M2557" i="1" s="1"/>
  <c r="M2558" i="1" s="1"/>
  <c r="M2559" i="1" s="1"/>
  <c r="M2560" i="1" s="1"/>
  <c r="M2561" i="1" s="1"/>
  <c r="M2562" i="1" s="1"/>
  <c r="M2563" i="1" s="1"/>
  <c r="M2564" i="1" s="1"/>
  <c r="M2565" i="1" s="1"/>
  <c r="M2566" i="1" s="1"/>
  <c r="M2567" i="1" s="1"/>
  <c r="M2568" i="1" s="1"/>
  <c r="M2569" i="1" s="1"/>
  <c r="M2570" i="1" s="1"/>
  <c r="M2571" i="1" s="1"/>
  <c r="M2572" i="1" s="1"/>
  <c r="M2573" i="1" s="1"/>
  <c r="M2574" i="1" s="1"/>
  <c r="M2575" i="1" s="1"/>
  <c r="M2576" i="1" s="1"/>
  <c r="M2577" i="1" s="1"/>
  <c r="M2578" i="1" s="1"/>
  <c r="M2579" i="1" s="1"/>
  <c r="M2580" i="1" s="1"/>
  <c r="M2581" i="1" s="1"/>
  <c r="M2582" i="1" s="1"/>
  <c r="M2583" i="1" s="1"/>
  <c r="M2584" i="1" s="1"/>
  <c r="M2585" i="1" s="1"/>
  <c r="M2586" i="1" s="1"/>
  <c r="M2587" i="1" s="1"/>
  <c r="M2588" i="1" s="1"/>
  <c r="M2589" i="1" s="1"/>
  <c r="M2590" i="1" s="1"/>
  <c r="M2591" i="1" s="1"/>
  <c r="M2592" i="1" s="1"/>
  <c r="M2593" i="1" s="1"/>
  <c r="M2594" i="1" s="1"/>
  <c r="M2595" i="1" s="1"/>
  <c r="U4" i="1"/>
  <c r="U3438" i="1" s="1"/>
  <c r="C3606" i="1"/>
  <c r="B3606" i="1"/>
  <c r="C3605" i="1"/>
  <c r="B3605" i="1"/>
  <c r="C3604" i="1"/>
  <c r="B3604" i="1"/>
  <c r="C3603" i="1"/>
  <c r="B3603" i="1"/>
  <c r="C3602" i="1"/>
  <c r="B3602" i="1"/>
  <c r="C3601" i="1"/>
  <c r="B3601" i="1"/>
  <c r="C3600" i="1"/>
  <c r="B3600" i="1"/>
  <c r="C3599" i="1"/>
  <c r="B3599" i="1"/>
  <c r="C3598" i="1"/>
  <c r="B3598" i="1"/>
  <c r="C3597" i="1"/>
  <c r="B3597" i="1"/>
  <c r="C3596" i="1"/>
  <c r="B3596" i="1"/>
  <c r="C3595" i="1"/>
  <c r="B3595" i="1"/>
  <c r="C3594" i="1"/>
  <c r="B3594" i="1"/>
  <c r="C3593" i="1"/>
  <c r="B3593" i="1"/>
  <c r="C3592" i="1"/>
  <c r="B3592" i="1"/>
  <c r="C3591" i="1"/>
  <c r="B3591" i="1"/>
  <c r="C3590" i="1"/>
  <c r="B3590" i="1"/>
  <c r="C3589" i="1"/>
  <c r="B3589" i="1"/>
  <c r="C3588" i="1"/>
  <c r="B3588" i="1"/>
  <c r="C3587" i="1"/>
  <c r="B3587" i="1"/>
  <c r="C3586" i="1"/>
  <c r="B3586" i="1"/>
  <c r="C3585" i="1"/>
  <c r="B3585" i="1"/>
  <c r="C3584" i="1"/>
  <c r="B3584" i="1"/>
  <c r="C3583" i="1"/>
  <c r="B3583" i="1"/>
  <c r="C3582" i="1"/>
  <c r="B3582" i="1"/>
  <c r="C3581" i="1"/>
  <c r="B3581" i="1"/>
  <c r="C3580" i="1"/>
  <c r="B3580" i="1"/>
  <c r="C3579" i="1"/>
  <c r="B3579" i="1"/>
  <c r="C3578" i="1"/>
  <c r="B3578" i="1"/>
  <c r="C3577" i="1"/>
  <c r="B3577" i="1"/>
  <c r="C3576" i="1"/>
  <c r="B3576" i="1"/>
  <c r="C3575" i="1"/>
  <c r="B3575" i="1"/>
  <c r="C3574" i="1"/>
  <c r="B3574" i="1"/>
  <c r="C3573" i="1"/>
  <c r="C3572" i="1"/>
  <c r="C3571" i="1"/>
  <c r="C3570" i="1"/>
  <c r="C3569" i="1"/>
  <c r="C3568" i="1"/>
  <c r="C3567" i="1"/>
  <c r="C3566" i="1"/>
  <c r="C3565" i="1"/>
  <c r="C3564" i="1"/>
  <c r="C3563" i="1"/>
  <c r="C3562" i="1"/>
  <c r="C3561" i="1"/>
  <c r="C3560" i="1"/>
  <c r="C3559" i="1"/>
  <c r="C3558" i="1"/>
  <c r="C3557" i="1"/>
  <c r="C3556" i="1"/>
  <c r="C3555" i="1"/>
  <c r="C3554" i="1"/>
  <c r="C3553" i="1"/>
  <c r="C3552" i="1"/>
  <c r="C3551" i="1"/>
  <c r="C3550" i="1"/>
  <c r="C3549" i="1"/>
  <c r="C3548" i="1"/>
  <c r="C3547" i="1"/>
  <c r="C3546" i="1"/>
  <c r="W3600" i="1"/>
  <c r="W3599" i="1"/>
  <c r="W3598" i="1"/>
  <c r="W3597" i="1"/>
  <c r="W3596" i="1"/>
  <c r="W3595" i="1"/>
  <c r="W3594" i="1"/>
  <c r="W3593" i="1"/>
  <c r="W3592" i="1"/>
  <c r="W3591" i="1"/>
  <c r="W3590" i="1"/>
  <c r="W3589" i="1"/>
  <c r="W3588" i="1"/>
  <c r="W3587" i="1"/>
  <c r="W3586" i="1"/>
  <c r="W3585" i="1"/>
  <c r="W3584" i="1"/>
  <c r="W3583" i="1"/>
  <c r="W3582" i="1"/>
  <c r="W3581" i="1"/>
  <c r="W3580" i="1"/>
  <c r="W3579" i="1"/>
  <c r="W3578" i="1"/>
  <c r="W3577" i="1"/>
  <c r="W3576" i="1"/>
  <c r="W3575" i="1"/>
  <c r="W3574" i="1"/>
  <c r="W3573" i="1"/>
  <c r="W3572" i="1"/>
  <c r="W3571" i="1"/>
  <c r="W3570" i="1"/>
  <c r="W3569" i="1"/>
  <c r="W3568" i="1"/>
  <c r="W3567" i="1"/>
  <c r="W3566" i="1"/>
  <c r="W3565" i="1"/>
  <c r="W3564" i="1"/>
  <c r="W3563" i="1"/>
  <c r="W3562" i="1"/>
  <c r="W3561" i="1"/>
  <c r="W3560" i="1"/>
  <c r="W3559" i="1"/>
  <c r="W3558" i="1"/>
  <c r="W3557" i="1"/>
  <c r="W3556" i="1"/>
  <c r="W3555" i="1"/>
  <c r="W3554" i="1"/>
  <c r="W3553" i="1"/>
  <c r="W3552" i="1"/>
  <c r="W3551" i="1"/>
  <c r="W3550" i="1"/>
  <c r="W3549" i="1"/>
  <c r="W3548" i="1"/>
  <c r="W3547" i="1"/>
  <c r="W3546" i="1"/>
  <c r="W3545" i="1"/>
  <c r="W3544" i="1"/>
  <c r="W3543" i="1"/>
  <c r="W3542" i="1"/>
  <c r="W3541" i="1"/>
  <c r="W3540" i="1"/>
  <c r="W3539" i="1"/>
  <c r="W3538" i="1"/>
  <c r="W3537" i="1"/>
  <c r="W3536" i="1"/>
  <c r="W3535" i="1"/>
  <c r="W3534" i="1"/>
  <c r="W3533" i="1"/>
  <c r="W3532" i="1"/>
  <c r="W3531" i="1"/>
  <c r="W3530" i="1"/>
  <c r="W3529" i="1"/>
  <c r="W3528" i="1"/>
  <c r="W3527" i="1"/>
  <c r="W3526" i="1"/>
  <c r="W3525" i="1"/>
  <c r="W3524" i="1"/>
  <c r="W3523" i="1"/>
  <c r="W3522" i="1"/>
  <c r="W3521" i="1"/>
  <c r="W3520" i="1"/>
  <c r="W3519" i="1"/>
  <c r="W3518" i="1"/>
  <c r="W3517" i="1"/>
  <c r="W3516" i="1"/>
  <c r="W3515" i="1"/>
  <c r="W3514" i="1"/>
  <c r="W3513" i="1"/>
  <c r="W3512" i="1"/>
  <c r="W3511" i="1"/>
  <c r="W3510" i="1"/>
  <c r="W3509" i="1"/>
  <c r="W3508" i="1"/>
  <c r="W3507" i="1"/>
  <c r="W3506" i="1"/>
  <c r="W3505" i="1"/>
  <c r="W3504" i="1"/>
  <c r="W3503" i="1"/>
  <c r="W3502" i="1"/>
  <c r="W3501" i="1"/>
  <c r="W3500" i="1"/>
  <c r="W3499" i="1"/>
  <c r="W3498" i="1"/>
  <c r="W3497" i="1"/>
  <c r="W3496" i="1"/>
  <c r="W3495" i="1"/>
  <c r="W3494" i="1"/>
  <c r="W3493" i="1"/>
  <c r="W3492" i="1"/>
  <c r="W3491" i="1"/>
  <c r="W3490" i="1"/>
  <c r="W3489" i="1"/>
  <c r="W3488" i="1"/>
  <c r="W3487" i="1"/>
  <c r="W3486" i="1"/>
  <c r="W3485" i="1"/>
  <c r="W3484" i="1"/>
  <c r="W3483" i="1"/>
  <c r="W3482" i="1"/>
  <c r="W3481" i="1"/>
  <c r="W3480" i="1"/>
  <c r="W3479" i="1"/>
  <c r="W3478" i="1"/>
  <c r="W3477" i="1"/>
  <c r="W3476" i="1"/>
  <c r="W3475" i="1"/>
  <c r="W3474" i="1"/>
  <c r="W3473" i="1"/>
  <c r="W3472" i="1"/>
  <c r="W3471" i="1"/>
  <c r="W3470" i="1"/>
  <c r="W3469" i="1"/>
  <c r="W3468" i="1"/>
  <c r="W3467" i="1"/>
  <c r="W3466" i="1"/>
  <c r="W3465" i="1"/>
  <c r="W3464" i="1"/>
  <c r="W3463" i="1"/>
  <c r="W3462" i="1"/>
  <c r="W3461" i="1"/>
  <c r="W3460" i="1"/>
  <c r="W3459" i="1"/>
  <c r="W3458" i="1"/>
  <c r="W3457" i="1"/>
  <c r="W3456" i="1"/>
  <c r="W3455" i="1"/>
  <c r="W3454" i="1"/>
  <c r="W3453" i="1"/>
  <c r="W3452" i="1"/>
  <c r="W3451" i="1"/>
  <c r="W3450" i="1"/>
  <c r="W3449" i="1"/>
  <c r="W3448" i="1"/>
  <c r="W3447" i="1"/>
  <c r="W3446" i="1"/>
  <c r="W3445" i="1"/>
  <c r="W3444" i="1"/>
  <c r="W3443" i="1"/>
  <c r="W3442" i="1"/>
  <c r="W3441" i="1"/>
  <c r="W3440" i="1"/>
  <c r="W3439" i="1"/>
  <c r="W3438" i="1"/>
  <c r="W3437" i="1"/>
  <c r="W3436" i="1"/>
  <c r="W3435" i="1"/>
  <c r="W3434" i="1"/>
  <c r="W3433" i="1"/>
  <c r="W3432" i="1"/>
  <c r="W3431" i="1"/>
  <c r="W3430" i="1"/>
  <c r="W3429" i="1"/>
  <c r="W3428" i="1"/>
  <c r="W3427" i="1"/>
  <c r="W3426" i="1"/>
  <c r="W3425" i="1"/>
  <c r="W3424" i="1"/>
  <c r="W3423" i="1"/>
  <c r="W3422" i="1"/>
  <c r="W3421" i="1"/>
  <c r="W3420" i="1"/>
  <c r="W3419" i="1"/>
  <c r="W3418" i="1"/>
  <c r="W3417" i="1"/>
  <c r="W3416" i="1"/>
  <c r="W3415" i="1"/>
  <c r="W3414" i="1"/>
  <c r="W3413" i="1"/>
  <c r="W3412" i="1"/>
  <c r="W3411" i="1"/>
  <c r="W3410" i="1"/>
  <c r="W3409" i="1"/>
  <c r="W3408" i="1"/>
  <c r="W3407" i="1"/>
  <c r="W3406" i="1"/>
  <c r="W3405" i="1"/>
  <c r="W3404" i="1"/>
  <c r="W3403" i="1"/>
  <c r="W3402" i="1"/>
  <c r="W3401" i="1"/>
  <c r="W3400" i="1"/>
  <c r="W3399" i="1"/>
  <c r="W3398" i="1"/>
  <c r="W3397" i="1"/>
  <c r="W3396" i="1"/>
  <c r="W3395" i="1"/>
  <c r="W3394" i="1"/>
  <c r="W3393" i="1"/>
  <c r="W3392" i="1"/>
  <c r="W3391" i="1"/>
  <c r="W3390" i="1"/>
  <c r="W3389" i="1"/>
  <c r="W3388" i="1"/>
  <c r="W3387" i="1"/>
  <c r="W3386" i="1"/>
  <c r="W3385" i="1"/>
  <c r="W3384" i="1"/>
  <c r="W3383" i="1"/>
  <c r="W3382" i="1"/>
  <c r="W3381" i="1"/>
  <c r="W3380" i="1"/>
  <c r="W3379" i="1"/>
  <c r="W3378" i="1"/>
  <c r="W3377" i="1"/>
  <c r="W3376" i="1"/>
  <c r="W3375" i="1"/>
  <c r="W3374" i="1"/>
  <c r="W3373" i="1"/>
  <c r="W3372" i="1"/>
  <c r="W3371" i="1"/>
  <c r="W3370" i="1"/>
  <c r="W3369" i="1"/>
  <c r="W3368" i="1"/>
  <c r="W3367" i="1"/>
  <c r="W3366" i="1"/>
  <c r="W3365" i="1"/>
  <c r="W3364" i="1"/>
  <c r="W3363" i="1"/>
  <c r="W3362" i="1"/>
  <c r="W3361" i="1"/>
  <c r="W3360" i="1"/>
  <c r="W3359" i="1"/>
  <c r="W3358" i="1"/>
  <c r="W3357" i="1"/>
  <c r="W3356" i="1"/>
  <c r="W3355" i="1"/>
  <c r="W3354" i="1"/>
  <c r="W3353" i="1"/>
  <c r="W3352" i="1"/>
  <c r="W3351" i="1"/>
  <c r="W3350" i="1"/>
  <c r="W3349" i="1"/>
  <c r="W3348" i="1"/>
  <c r="W3347" i="1"/>
  <c r="W3346" i="1"/>
  <c r="W3345" i="1"/>
  <c r="W3344" i="1"/>
  <c r="W3343" i="1"/>
  <c r="W3342" i="1"/>
  <c r="W3341" i="1"/>
  <c r="W3340" i="1"/>
  <c r="W3339" i="1"/>
  <c r="W3338" i="1"/>
  <c r="W3337" i="1"/>
  <c r="W3336" i="1"/>
  <c r="W3335" i="1"/>
  <c r="W3334" i="1"/>
  <c r="W3333" i="1"/>
  <c r="W3332" i="1"/>
  <c r="W3331" i="1"/>
  <c r="W3330" i="1"/>
  <c r="W3329" i="1"/>
  <c r="W3328" i="1"/>
  <c r="W3327" i="1"/>
  <c r="W3326" i="1"/>
  <c r="W3325" i="1"/>
  <c r="W3324" i="1"/>
  <c r="W3323" i="1"/>
  <c r="W3322" i="1"/>
  <c r="W3321" i="1"/>
  <c r="W3320" i="1"/>
  <c r="W3319" i="1"/>
  <c r="W3318" i="1"/>
  <c r="W3317" i="1"/>
  <c r="W3316" i="1"/>
  <c r="W3315" i="1"/>
  <c r="W3314" i="1"/>
  <c r="W3313" i="1"/>
  <c r="W3312" i="1"/>
  <c r="W3311" i="1"/>
  <c r="W3310" i="1"/>
  <c r="W3309" i="1"/>
  <c r="W3308" i="1"/>
  <c r="W3307" i="1"/>
  <c r="W3306" i="1"/>
  <c r="W3305" i="1"/>
  <c r="W3304" i="1"/>
  <c r="W3303" i="1"/>
  <c r="W3302" i="1"/>
  <c r="W3301" i="1"/>
  <c r="W3300" i="1"/>
  <c r="W3299" i="1"/>
  <c r="W3298" i="1"/>
  <c r="W3297" i="1"/>
  <c r="W3296" i="1"/>
  <c r="W3295" i="1"/>
  <c r="W3294" i="1"/>
  <c r="W3293" i="1"/>
  <c r="W3292" i="1"/>
  <c r="W3291" i="1"/>
  <c r="W3290" i="1"/>
  <c r="W3289" i="1"/>
  <c r="W3288" i="1"/>
  <c r="W3287" i="1"/>
  <c r="W3286" i="1"/>
  <c r="W3285" i="1"/>
  <c r="W3284" i="1"/>
  <c r="W3283" i="1"/>
  <c r="W3282" i="1"/>
  <c r="W3281" i="1"/>
  <c r="W3280" i="1"/>
  <c r="W3279" i="1"/>
  <c r="W3278" i="1"/>
  <c r="W3277" i="1"/>
  <c r="W3276" i="1"/>
  <c r="W3275" i="1"/>
  <c r="W3274" i="1"/>
  <c r="W3273" i="1"/>
  <c r="W3272" i="1"/>
  <c r="W3271" i="1"/>
  <c r="W3270" i="1"/>
  <c r="W3269" i="1"/>
  <c r="W3268" i="1"/>
  <c r="W3267" i="1"/>
  <c r="W3266" i="1"/>
  <c r="W3265" i="1"/>
  <c r="W3264" i="1"/>
  <c r="W3263" i="1"/>
  <c r="W3262" i="1"/>
  <c r="W3261" i="1"/>
  <c r="W3260" i="1"/>
  <c r="W3259" i="1"/>
  <c r="W3258" i="1"/>
  <c r="W3257" i="1"/>
  <c r="W3256" i="1"/>
  <c r="W3255" i="1"/>
  <c r="W3254" i="1"/>
  <c r="W3253" i="1"/>
  <c r="W3252" i="1"/>
  <c r="W3251" i="1"/>
  <c r="W3250" i="1"/>
  <c r="W3249" i="1"/>
  <c r="W3248" i="1"/>
  <c r="W3247" i="1"/>
  <c r="W3246" i="1"/>
  <c r="W3245" i="1"/>
  <c r="W3244" i="1"/>
  <c r="W3243" i="1"/>
  <c r="W3242" i="1"/>
  <c r="W3241" i="1"/>
  <c r="W3240" i="1"/>
  <c r="W3239" i="1"/>
  <c r="W3238" i="1"/>
  <c r="W3237" i="1"/>
  <c r="W3236" i="1"/>
  <c r="W3235" i="1"/>
  <c r="W3234" i="1"/>
  <c r="W3233" i="1"/>
  <c r="W3232" i="1"/>
  <c r="W3231" i="1"/>
  <c r="W3230" i="1"/>
  <c r="W3229" i="1"/>
  <c r="W3228" i="1"/>
  <c r="W3227" i="1"/>
  <c r="W3226" i="1"/>
  <c r="W3225" i="1"/>
  <c r="W3224" i="1"/>
  <c r="W3223" i="1"/>
  <c r="W3222" i="1"/>
  <c r="W3221" i="1"/>
  <c r="W3220" i="1"/>
  <c r="W3219" i="1"/>
  <c r="W3218" i="1"/>
  <c r="W3217" i="1"/>
  <c r="W3216" i="1"/>
  <c r="W3215" i="1"/>
  <c r="W3214" i="1"/>
  <c r="W3213" i="1"/>
  <c r="W3212" i="1"/>
  <c r="W3211" i="1"/>
  <c r="W3210" i="1"/>
  <c r="W3209" i="1"/>
  <c r="W3208" i="1"/>
  <c r="W3207" i="1"/>
  <c r="W3206" i="1"/>
  <c r="W3205" i="1"/>
  <c r="W3204" i="1"/>
  <c r="W3203" i="1"/>
  <c r="W3202" i="1"/>
  <c r="W3201" i="1"/>
  <c r="W3200" i="1"/>
  <c r="W3199" i="1"/>
  <c r="W3198" i="1"/>
  <c r="W3197" i="1"/>
  <c r="W3196" i="1"/>
  <c r="W3195" i="1"/>
  <c r="W3194" i="1"/>
  <c r="W3193" i="1"/>
  <c r="W3192" i="1"/>
  <c r="W3191" i="1"/>
  <c r="W3190" i="1"/>
  <c r="W3189" i="1"/>
  <c r="W3188" i="1"/>
  <c r="W3187" i="1"/>
  <c r="W3186" i="1"/>
  <c r="W3185" i="1"/>
  <c r="W3184" i="1"/>
  <c r="W3183" i="1"/>
  <c r="W3182" i="1"/>
  <c r="W3181" i="1"/>
  <c r="W3180" i="1"/>
  <c r="W3179" i="1"/>
  <c r="W3178" i="1"/>
  <c r="W3177" i="1"/>
  <c r="W3176" i="1"/>
  <c r="W3175" i="1"/>
  <c r="W3174" i="1"/>
  <c r="W3173" i="1"/>
  <c r="W3172" i="1"/>
  <c r="W3171" i="1"/>
  <c r="W3170" i="1"/>
  <c r="W3169" i="1"/>
  <c r="W3168" i="1"/>
  <c r="W3167" i="1"/>
  <c r="W3166" i="1"/>
  <c r="W3165" i="1"/>
  <c r="W3164" i="1"/>
  <c r="W3163" i="1"/>
  <c r="W3162" i="1"/>
  <c r="W3161" i="1"/>
  <c r="W3160" i="1"/>
  <c r="W3159" i="1"/>
  <c r="W3158" i="1"/>
  <c r="W3157" i="1"/>
  <c r="W3156" i="1"/>
  <c r="W3155" i="1"/>
  <c r="W3154" i="1"/>
  <c r="W3153" i="1"/>
  <c r="W3152" i="1"/>
  <c r="W3151" i="1"/>
  <c r="W3150" i="1"/>
  <c r="W3149" i="1"/>
  <c r="W3148" i="1"/>
  <c r="W3147" i="1"/>
  <c r="W3146" i="1"/>
  <c r="W3145" i="1"/>
  <c r="W3144" i="1"/>
  <c r="W3143" i="1"/>
  <c r="W3142" i="1"/>
  <c r="W3141" i="1"/>
  <c r="W3140" i="1"/>
  <c r="W3139" i="1"/>
  <c r="W3138" i="1"/>
  <c r="W3137" i="1"/>
  <c r="W3136" i="1"/>
  <c r="W3135" i="1"/>
  <c r="W3134" i="1"/>
  <c r="W3133" i="1"/>
  <c r="W3132" i="1"/>
  <c r="W3131" i="1"/>
  <c r="W3130" i="1"/>
  <c r="W3129" i="1"/>
  <c r="W3128" i="1"/>
  <c r="W3127" i="1"/>
  <c r="W3126" i="1"/>
  <c r="W3125" i="1"/>
  <c r="W3124" i="1"/>
  <c r="W3123" i="1"/>
  <c r="W3122" i="1"/>
  <c r="W3121" i="1"/>
  <c r="W3120" i="1"/>
  <c r="W3119" i="1"/>
  <c r="W3118" i="1"/>
  <c r="W3117" i="1"/>
  <c r="W3116" i="1"/>
  <c r="W3115" i="1"/>
  <c r="W3114" i="1"/>
  <c r="W3113" i="1"/>
  <c r="W3112" i="1"/>
  <c r="W3111" i="1"/>
  <c r="W3110" i="1"/>
  <c r="W3109" i="1"/>
  <c r="W3108" i="1"/>
  <c r="W3107" i="1"/>
  <c r="W3106" i="1"/>
  <c r="W3105" i="1"/>
  <c r="W3104" i="1"/>
  <c r="W3103" i="1"/>
  <c r="W3102" i="1"/>
  <c r="W3101" i="1"/>
  <c r="W3100" i="1"/>
  <c r="W3099" i="1"/>
  <c r="W3098" i="1"/>
  <c r="W3097" i="1"/>
  <c r="W3096" i="1"/>
  <c r="W3095" i="1"/>
  <c r="W3094" i="1"/>
  <c r="W3093" i="1"/>
  <c r="W3092" i="1"/>
  <c r="W3091" i="1"/>
  <c r="W3090" i="1"/>
  <c r="W3089" i="1"/>
  <c r="W3088" i="1"/>
  <c r="W3087" i="1"/>
  <c r="W3086" i="1"/>
  <c r="W3085" i="1"/>
  <c r="W3084" i="1"/>
  <c r="W3083" i="1"/>
  <c r="W3082" i="1"/>
  <c r="W3081" i="1"/>
  <c r="W3080" i="1"/>
  <c r="W3079" i="1"/>
  <c r="W3078" i="1"/>
  <c r="W3077" i="1"/>
  <c r="W3076" i="1"/>
  <c r="W3075" i="1"/>
  <c r="W3074" i="1"/>
  <c r="W3073" i="1"/>
  <c r="W3072" i="1"/>
  <c r="W3071" i="1"/>
  <c r="W3070" i="1"/>
  <c r="W3069" i="1"/>
  <c r="W3068" i="1"/>
  <c r="W3067" i="1"/>
  <c r="W3066" i="1"/>
  <c r="W3065" i="1"/>
  <c r="W3064" i="1"/>
  <c r="W3063" i="1"/>
  <c r="W3062" i="1"/>
  <c r="W3061" i="1"/>
  <c r="W3060" i="1"/>
  <c r="W3059" i="1"/>
  <c r="W3058" i="1"/>
  <c r="W3057" i="1"/>
  <c r="W3056" i="1"/>
  <c r="W3055" i="1"/>
  <c r="W3054" i="1"/>
  <c r="W3053" i="1"/>
  <c r="W3052" i="1"/>
  <c r="W3051" i="1"/>
  <c r="W3050" i="1"/>
  <c r="W3049" i="1"/>
  <c r="W3048" i="1"/>
  <c r="W3047" i="1"/>
  <c r="W3046" i="1"/>
  <c r="W3045" i="1"/>
  <c r="W3044" i="1"/>
  <c r="W3043" i="1"/>
  <c r="W3042" i="1"/>
  <c r="W3041" i="1"/>
  <c r="W3040" i="1"/>
  <c r="W3039" i="1"/>
  <c r="W3038" i="1"/>
  <c r="W3037" i="1"/>
  <c r="W3036" i="1"/>
  <c r="W3035" i="1"/>
  <c r="W3034" i="1"/>
  <c r="W3033" i="1"/>
  <c r="W3032" i="1"/>
  <c r="W3031" i="1"/>
  <c r="W3030" i="1"/>
  <c r="W3029" i="1"/>
  <c r="W3028" i="1"/>
  <c r="W3027" i="1"/>
  <c r="W3026" i="1"/>
  <c r="W3025" i="1"/>
  <c r="W3024" i="1"/>
  <c r="W3023" i="1"/>
  <c r="W3022" i="1"/>
  <c r="W3021" i="1"/>
  <c r="W3020" i="1"/>
  <c r="W3019" i="1"/>
  <c r="W3018" i="1"/>
  <c r="W3017" i="1"/>
  <c r="W3016" i="1"/>
  <c r="W3015" i="1"/>
  <c r="W3014" i="1"/>
  <c r="W3013" i="1"/>
  <c r="W3012" i="1"/>
  <c r="W3011" i="1"/>
  <c r="W3010" i="1"/>
  <c r="W3009" i="1"/>
  <c r="W3008" i="1"/>
  <c r="W3007" i="1"/>
  <c r="W3006" i="1"/>
  <c r="W3005" i="1"/>
  <c r="W3004" i="1"/>
  <c r="W3003" i="1"/>
  <c r="W3002" i="1"/>
  <c r="W3001" i="1"/>
  <c r="W3000" i="1"/>
  <c r="W2999" i="1"/>
  <c r="W2998" i="1"/>
  <c r="W2997" i="1"/>
  <c r="W2996" i="1"/>
  <c r="W2995" i="1"/>
  <c r="W2994" i="1"/>
  <c r="W2993" i="1"/>
  <c r="W2992" i="1"/>
  <c r="W2991" i="1"/>
  <c r="W2990" i="1"/>
  <c r="W2989" i="1"/>
  <c r="W2988" i="1"/>
  <c r="W2987" i="1"/>
  <c r="W2986" i="1"/>
  <c r="W2985" i="1"/>
  <c r="W2984" i="1"/>
  <c r="W2983" i="1"/>
  <c r="W2982" i="1"/>
  <c r="W2981" i="1"/>
  <c r="W2980" i="1"/>
  <c r="W2979" i="1"/>
  <c r="W2978" i="1"/>
  <c r="W2977" i="1"/>
  <c r="W2976" i="1"/>
  <c r="W2975" i="1"/>
  <c r="W2974" i="1"/>
  <c r="W2973" i="1"/>
  <c r="W2972" i="1"/>
  <c r="W2971" i="1"/>
  <c r="W2970" i="1"/>
  <c r="W2969" i="1"/>
  <c r="W2968" i="1"/>
  <c r="W2967" i="1"/>
  <c r="W2966" i="1"/>
  <c r="W2965" i="1"/>
  <c r="W2964" i="1"/>
  <c r="W2963" i="1"/>
  <c r="W2962" i="1"/>
  <c r="W2961" i="1"/>
  <c r="W2960" i="1"/>
  <c r="W2959" i="1"/>
  <c r="W2958" i="1"/>
  <c r="W2957" i="1"/>
  <c r="W2956" i="1"/>
  <c r="W2955" i="1"/>
  <c r="W2954" i="1"/>
  <c r="W2953" i="1"/>
  <c r="W2952" i="1"/>
  <c r="W2951" i="1"/>
  <c r="W2950" i="1"/>
  <c r="W2949" i="1"/>
  <c r="W2948" i="1"/>
  <c r="W2947" i="1"/>
  <c r="W2946" i="1"/>
  <c r="W2945" i="1"/>
  <c r="W2944" i="1"/>
  <c r="W2943" i="1"/>
  <c r="W2942" i="1"/>
  <c r="W2941" i="1"/>
  <c r="W2940" i="1"/>
  <c r="W2939" i="1"/>
  <c r="W2938" i="1"/>
  <c r="W2937" i="1"/>
  <c r="W2936" i="1"/>
  <c r="W2935" i="1"/>
  <c r="W2934" i="1"/>
  <c r="W2933" i="1"/>
  <c r="W2932" i="1"/>
  <c r="W2931" i="1"/>
  <c r="W2930" i="1"/>
  <c r="W2929" i="1"/>
  <c r="W2928" i="1"/>
  <c r="W2927" i="1"/>
  <c r="W2926" i="1"/>
  <c r="W2925" i="1"/>
  <c r="W2924" i="1"/>
  <c r="W2923" i="1"/>
  <c r="W2922" i="1"/>
  <c r="W2921" i="1"/>
  <c r="W2920" i="1"/>
  <c r="W2919" i="1"/>
  <c r="W2918" i="1"/>
  <c r="W2917" i="1"/>
  <c r="W2916" i="1"/>
  <c r="W2915" i="1"/>
  <c r="W2914" i="1"/>
  <c r="W2913" i="1"/>
  <c r="W2912" i="1"/>
  <c r="W2911" i="1"/>
  <c r="W2910" i="1"/>
  <c r="W2909" i="1"/>
  <c r="W2908" i="1"/>
  <c r="W2907" i="1"/>
  <c r="W2906" i="1"/>
  <c r="W2905" i="1"/>
  <c r="W2904" i="1"/>
  <c r="W2903" i="1"/>
  <c r="W2902" i="1"/>
  <c r="W2901" i="1"/>
  <c r="W2900" i="1"/>
  <c r="W2899" i="1"/>
  <c r="W2898" i="1"/>
  <c r="W2897" i="1"/>
  <c r="W2896" i="1"/>
  <c r="W2895" i="1"/>
  <c r="W2894" i="1"/>
  <c r="W2893" i="1"/>
  <c r="W2892" i="1"/>
  <c r="W2891" i="1"/>
  <c r="W2890" i="1"/>
  <c r="W2889" i="1"/>
  <c r="W2888" i="1"/>
  <c r="W2887" i="1"/>
  <c r="W2886" i="1"/>
  <c r="W2885" i="1"/>
  <c r="W2884" i="1"/>
  <c r="W2883" i="1"/>
  <c r="W2882" i="1"/>
  <c r="W2881" i="1"/>
  <c r="W2880" i="1"/>
  <c r="W2879" i="1"/>
  <c r="W2878" i="1"/>
  <c r="W2877" i="1"/>
  <c r="W2876" i="1"/>
  <c r="W2875" i="1"/>
  <c r="W2874" i="1"/>
  <c r="W2873" i="1"/>
  <c r="W2872" i="1"/>
  <c r="W2871" i="1"/>
  <c r="W2870" i="1"/>
  <c r="W2869" i="1"/>
  <c r="W2868" i="1"/>
  <c r="W2867" i="1"/>
  <c r="W2866" i="1"/>
  <c r="W2865" i="1"/>
  <c r="W2864" i="1"/>
  <c r="W2863" i="1"/>
  <c r="W2862" i="1"/>
  <c r="W2861" i="1"/>
  <c r="W2860" i="1"/>
  <c r="W2859" i="1"/>
  <c r="W2858" i="1"/>
  <c r="W2857" i="1"/>
  <c r="W2856" i="1"/>
  <c r="W2855" i="1"/>
  <c r="W2854" i="1"/>
  <c r="W2853" i="1"/>
  <c r="W2852" i="1"/>
  <c r="W2851" i="1"/>
  <c r="W2850" i="1"/>
  <c r="W2849" i="1"/>
  <c r="W2848" i="1"/>
  <c r="W2847" i="1"/>
  <c r="W2846" i="1"/>
  <c r="W2845" i="1"/>
  <c r="W2844" i="1"/>
  <c r="W2843" i="1"/>
  <c r="W2842" i="1"/>
  <c r="W2841" i="1"/>
  <c r="W2840" i="1"/>
  <c r="W2839" i="1"/>
  <c r="W2838" i="1"/>
  <c r="W2837" i="1"/>
  <c r="W2836" i="1"/>
  <c r="W2835" i="1"/>
  <c r="W2834" i="1"/>
  <c r="W2833" i="1"/>
  <c r="W2832" i="1"/>
  <c r="W2831" i="1"/>
  <c r="W2830" i="1"/>
  <c r="W2829" i="1"/>
  <c r="W2828" i="1"/>
  <c r="W2827" i="1"/>
  <c r="W2826" i="1"/>
  <c r="W2825" i="1"/>
  <c r="W2824" i="1"/>
  <c r="W2823" i="1"/>
  <c r="W2822" i="1"/>
  <c r="W2821" i="1"/>
  <c r="W2820" i="1"/>
  <c r="W2819" i="1"/>
  <c r="W2818" i="1"/>
  <c r="W2817" i="1"/>
  <c r="W2816" i="1"/>
  <c r="W2815" i="1"/>
  <c r="W2814" i="1"/>
  <c r="W2813" i="1"/>
  <c r="W2812" i="1"/>
  <c r="W2811" i="1"/>
  <c r="W2810" i="1"/>
  <c r="W2809" i="1"/>
  <c r="W2808" i="1"/>
  <c r="W2807" i="1"/>
  <c r="W2806" i="1"/>
  <c r="W2805" i="1"/>
  <c r="W2804" i="1"/>
  <c r="W2803" i="1"/>
  <c r="W2802" i="1"/>
  <c r="W2801" i="1"/>
  <c r="W2800" i="1"/>
  <c r="W2799" i="1"/>
  <c r="W2798" i="1"/>
  <c r="W2797" i="1"/>
  <c r="W2796" i="1"/>
  <c r="W2795" i="1"/>
  <c r="W2794" i="1"/>
  <c r="W2793" i="1"/>
  <c r="W2792" i="1"/>
  <c r="W2791" i="1"/>
  <c r="W2790" i="1"/>
  <c r="W2789" i="1"/>
  <c r="W2788" i="1"/>
  <c r="W2787" i="1"/>
  <c r="W2786" i="1"/>
  <c r="W2785" i="1"/>
  <c r="W2784" i="1"/>
  <c r="W2783" i="1"/>
  <c r="W2782" i="1"/>
  <c r="W2781" i="1"/>
  <c r="W2780" i="1"/>
  <c r="W2779" i="1"/>
  <c r="W2778" i="1"/>
  <c r="W2777" i="1"/>
  <c r="W2776" i="1"/>
  <c r="W2775" i="1"/>
  <c r="W2774" i="1"/>
  <c r="W2773" i="1"/>
  <c r="W2772" i="1"/>
  <c r="W2771" i="1"/>
  <c r="W2770" i="1"/>
  <c r="W2769" i="1"/>
  <c r="W2768" i="1"/>
  <c r="W2767" i="1"/>
  <c r="W2766" i="1"/>
  <c r="W2765" i="1"/>
  <c r="W2764" i="1"/>
  <c r="W2763" i="1"/>
  <c r="W2762" i="1"/>
  <c r="W2761" i="1"/>
  <c r="W2760" i="1"/>
  <c r="W2759" i="1"/>
  <c r="W2758" i="1"/>
  <c r="W2757" i="1"/>
  <c r="W2756" i="1"/>
  <c r="W2755" i="1"/>
  <c r="W2754" i="1"/>
  <c r="W2753" i="1"/>
  <c r="W2752" i="1"/>
  <c r="W2751" i="1"/>
  <c r="W2750" i="1"/>
  <c r="W2749" i="1"/>
  <c r="W2748" i="1"/>
  <c r="W2747" i="1"/>
  <c r="W2746" i="1"/>
  <c r="W2745" i="1"/>
  <c r="W2744" i="1"/>
  <c r="W2743" i="1"/>
  <c r="W2742" i="1"/>
  <c r="W2741" i="1"/>
  <c r="W2740" i="1"/>
  <c r="W2739" i="1"/>
  <c r="W2738" i="1"/>
  <c r="W2737" i="1"/>
  <c r="W2736" i="1"/>
  <c r="W2735" i="1"/>
  <c r="W2734" i="1"/>
  <c r="W2733" i="1"/>
  <c r="W2732" i="1"/>
  <c r="W2731" i="1"/>
  <c r="W2730" i="1"/>
  <c r="W2729" i="1"/>
  <c r="W2728" i="1"/>
  <c r="W2727" i="1"/>
  <c r="W2726" i="1"/>
  <c r="W2725" i="1"/>
  <c r="W2724" i="1"/>
  <c r="W2723" i="1"/>
  <c r="W2722" i="1"/>
  <c r="W2721" i="1"/>
  <c r="W2720" i="1"/>
  <c r="W2719" i="1"/>
  <c r="W2718" i="1"/>
  <c r="W2717" i="1"/>
  <c r="W2716" i="1"/>
  <c r="W2715" i="1"/>
  <c r="W2714" i="1"/>
  <c r="W2713" i="1"/>
  <c r="W2712" i="1"/>
  <c r="W2711" i="1"/>
  <c r="W2710" i="1"/>
  <c r="W2709" i="1"/>
  <c r="W2708" i="1"/>
  <c r="W2707" i="1"/>
  <c r="W2706" i="1"/>
  <c r="W2705" i="1"/>
  <c r="W2704" i="1"/>
  <c r="W2703" i="1"/>
  <c r="W2702" i="1"/>
  <c r="W2701" i="1"/>
  <c r="W2700" i="1"/>
  <c r="W2699" i="1"/>
  <c r="W2698" i="1"/>
  <c r="W2697" i="1"/>
  <c r="W2696" i="1"/>
  <c r="W2695" i="1"/>
  <c r="W2694" i="1"/>
  <c r="W2693" i="1"/>
  <c r="W2692" i="1"/>
  <c r="W2691" i="1"/>
  <c r="W2690" i="1"/>
  <c r="W2689" i="1"/>
  <c r="W2688" i="1"/>
  <c r="W2687" i="1"/>
  <c r="W2686" i="1"/>
  <c r="W2685" i="1"/>
  <c r="W2684" i="1"/>
  <c r="W2683" i="1"/>
  <c r="W2682" i="1"/>
  <c r="W2681" i="1"/>
  <c r="W2680" i="1"/>
  <c r="W2679" i="1"/>
  <c r="W2678" i="1"/>
  <c r="W2677" i="1"/>
  <c r="W2676" i="1"/>
  <c r="W2675" i="1"/>
  <c r="W2674" i="1"/>
  <c r="W2673" i="1"/>
  <c r="W2672" i="1"/>
  <c r="W2671" i="1"/>
  <c r="W2670" i="1"/>
  <c r="W2669" i="1"/>
  <c r="W2668" i="1"/>
  <c r="W2667" i="1"/>
  <c r="W2666" i="1"/>
  <c r="W2665" i="1"/>
  <c r="W2664" i="1"/>
  <c r="W2663" i="1"/>
  <c r="W2662" i="1"/>
  <c r="W2661" i="1"/>
  <c r="W2660" i="1"/>
  <c r="W2659" i="1"/>
  <c r="W2658" i="1"/>
  <c r="W2657" i="1"/>
  <c r="W2656" i="1"/>
  <c r="W2655" i="1"/>
  <c r="W2654" i="1"/>
  <c r="W2653" i="1"/>
  <c r="W2652" i="1"/>
  <c r="W2651" i="1"/>
  <c r="W2650" i="1"/>
  <c r="W2649" i="1"/>
  <c r="W2648" i="1"/>
  <c r="W2647" i="1"/>
  <c r="W2646" i="1"/>
  <c r="W2645" i="1"/>
  <c r="W2644" i="1"/>
  <c r="W2643" i="1"/>
  <c r="W2642" i="1"/>
  <c r="W2641" i="1"/>
  <c r="W2640" i="1"/>
  <c r="W2639" i="1"/>
  <c r="W2638" i="1"/>
  <c r="W2637" i="1"/>
  <c r="W2636" i="1"/>
  <c r="W2635" i="1"/>
  <c r="W2634" i="1"/>
  <c r="W2633" i="1"/>
  <c r="W2632" i="1"/>
  <c r="W2631" i="1"/>
  <c r="W2630" i="1"/>
  <c r="W2629" i="1"/>
  <c r="W2628" i="1"/>
  <c r="W2627" i="1"/>
  <c r="W2626" i="1"/>
  <c r="W2625" i="1"/>
  <c r="W2624" i="1"/>
  <c r="W2623" i="1"/>
  <c r="W2622" i="1"/>
  <c r="W2621" i="1"/>
  <c r="W2620" i="1"/>
  <c r="W2619" i="1"/>
  <c r="W2618" i="1"/>
  <c r="W2617" i="1"/>
  <c r="W2616" i="1"/>
  <c r="W2615" i="1"/>
  <c r="W2614" i="1"/>
  <c r="W2613" i="1"/>
  <c r="W2612" i="1"/>
  <c r="W2611" i="1"/>
  <c r="W2610" i="1"/>
  <c r="W2609" i="1"/>
  <c r="W2608" i="1"/>
  <c r="W2607" i="1"/>
  <c r="W2606" i="1"/>
  <c r="W2605" i="1"/>
  <c r="W2604" i="1"/>
  <c r="W2603" i="1"/>
  <c r="W2602" i="1"/>
  <c r="W2601" i="1"/>
  <c r="W2600" i="1"/>
  <c r="W2599" i="1"/>
  <c r="W2598" i="1"/>
  <c r="W2597" i="1"/>
  <c r="W2596" i="1"/>
  <c r="W2595" i="1"/>
  <c r="W2594" i="1"/>
  <c r="W2593" i="1"/>
  <c r="W2592" i="1"/>
  <c r="W2591" i="1"/>
  <c r="W2590" i="1"/>
  <c r="W2589" i="1"/>
  <c r="W2588" i="1"/>
  <c r="W2587" i="1"/>
  <c r="W2586" i="1"/>
  <c r="W2585" i="1"/>
  <c r="W2584" i="1"/>
  <c r="W2583" i="1"/>
  <c r="W2582" i="1"/>
  <c r="W2581" i="1"/>
  <c r="W2580" i="1"/>
  <c r="W2579" i="1"/>
  <c r="W2578" i="1"/>
  <c r="W2577" i="1"/>
  <c r="W2576" i="1"/>
  <c r="W2575" i="1"/>
  <c r="W2574" i="1"/>
  <c r="W2573" i="1"/>
  <c r="W2572" i="1"/>
  <c r="W2571" i="1"/>
  <c r="W2570" i="1"/>
  <c r="W2569" i="1"/>
  <c r="W2568" i="1"/>
  <c r="W2567" i="1"/>
  <c r="W2566" i="1"/>
  <c r="W2565" i="1"/>
  <c r="W2564" i="1"/>
  <c r="W2563" i="1"/>
  <c r="W2562" i="1"/>
  <c r="W2561" i="1"/>
  <c r="W2560" i="1"/>
  <c r="W2559" i="1"/>
  <c r="W2558" i="1"/>
  <c r="W2557" i="1"/>
  <c r="W2556" i="1"/>
  <c r="W2555" i="1"/>
  <c r="W2554" i="1"/>
  <c r="W2553" i="1"/>
  <c r="W2552" i="1"/>
  <c r="W2551" i="1"/>
  <c r="W2550" i="1"/>
  <c r="W2549" i="1"/>
  <c r="W2548" i="1"/>
  <c r="W2547" i="1"/>
  <c r="W2546" i="1"/>
  <c r="W2545" i="1"/>
  <c r="W2544" i="1"/>
  <c r="W2543" i="1"/>
  <c r="W2542" i="1"/>
  <c r="W2541" i="1"/>
  <c r="W2540" i="1"/>
  <c r="W2539" i="1"/>
  <c r="W2538" i="1"/>
  <c r="W2537" i="1"/>
  <c r="W2536" i="1"/>
  <c r="W2535" i="1"/>
  <c r="W2534" i="1"/>
  <c r="W2533" i="1"/>
  <c r="W2532" i="1"/>
  <c r="W2531" i="1"/>
  <c r="W2530" i="1"/>
  <c r="W2529" i="1"/>
  <c r="W2528" i="1"/>
  <c r="W2527" i="1"/>
  <c r="W2526" i="1"/>
  <c r="W2525" i="1"/>
  <c r="W2524" i="1"/>
  <c r="W2523" i="1"/>
  <c r="W2522" i="1"/>
  <c r="W2521" i="1"/>
  <c r="W2520" i="1"/>
  <c r="W2519" i="1"/>
  <c r="W2518" i="1"/>
  <c r="W2517" i="1"/>
  <c r="W2516" i="1"/>
  <c r="W2515" i="1"/>
  <c r="W2514" i="1"/>
  <c r="W2513" i="1"/>
  <c r="W2512" i="1"/>
  <c r="W2511" i="1"/>
  <c r="W2510" i="1"/>
  <c r="W2509" i="1"/>
  <c r="W2508" i="1"/>
  <c r="W2507" i="1"/>
  <c r="W2506" i="1"/>
  <c r="W2505" i="1"/>
  <c r="W2504" i="1"/>
  <c r="W2503" i="1"/>
  <c r="W2502" i="1"/>
  <c r="W2501" i="1"/>
  <c r="W2500" i="1"/>
  <c r="W2499" i="1"/>
  <c r="W2498" i="1"/>
  <c r="W2497" i="1"/>
  <c r="W2496" i="1"/>
  <c r="W2495" i="1"/>
  <c r="W2494" i="1"/>
  <c r="W2493" i="1"/>
  <c r="W2492" i="1"/>
  <c r="W2491" i="1"/>
  <c r="W2490" i="1"/>
  <c r="W2489" i="1"/>
  <c r="W2488" i="1"/>
  <c r="W2487" i="1"/>
  <c r="W2486" i="1"/>
  <c r="W2485" i="1"/>
  <c r="W2484" i="1"/>
  <c r="W2483" i="1"/>
  <c r="W2482" i="1"/>
  <c r="W2481" i="1"/>
  <c r="W2480" i="1"/>
  <c r="W2479" i="1"/>
  <c r="W2478" i="1"/>
  <c r="W2477" i="1"/>
  <c r="W2476" i="1"/>
  <c r="W2475" i="1"/>
  <c r="W2474" i="1"/>
  <c r="W2473" i="1"/>
  <c r="W2472" i="1"/>
  <c r="W2471" i="1"/>
  <c r="W2470" i="1"/>
  <c r="W2469" i="1"/>
  <c r="W2468" i="1"/>
  <c r="W2467" i="1"/>
  <c r="W2466" i="1"/>
  <c r="W2465" i="1"/>
  <c r="W2464" i="1"/>
  <c r="W2463" i="1"/>
  <c r="W2462" i="1"/>
  <c r="W2461" i="1"/>
  <c r="W2460" i="1"/>
  <c r="W2459" i="1"/>
  <c r="W2458" i="1"/>
  <c r="W2457" i="1"/>
  <c r="W2456" i="1"/>
  <c r="W2455" i="1"/>
  <c r="W2454" i="1"/>
  <c r="W2453" i="1"/>
  <c r="W2452" i="1"/>
  <c r="W2451" i="1"/>
  <c r="W2450" i="1"/>
  <c r="W2449" i="1"/>
  <c r="W2448" i="1"/>
  <c r="W2447" i="1"/>
  <c r="W2446" i="1"/>
  <c r="W2445" i="1"/>
  <c r="W2444" i="1"/>
  <c r="W2443" i="1"/>
  <c r="W2442" i="1"/>
  <c r="W2441" i="1"/>
  <c r="W2440" i="1"/>
  <c r="W2439" i="1"/>
  <c r="W2438" i="1"/>
  <c r="W2437" i="1"/>
  <c r="W2436" i="1"/>
  <c r="W2435" i="1"/>
  <c r="W2434" i="1"/>
  <c r="W2433" i="1"/>
  <c r="W2432" i="1"/>
  <c r="W2431" i="1"/>
  <c r="W2430" i="1"/>
  <c r="W2429" i="1"/>
  <c r="W2428" i="1"/>
  <c r="W2427" i="1"/>
  <c r="W2426" i="1"/>
  <c r="W2425" i="1"/>
  <c r="W2424" i="1"/>
  <c r="W2423" i="1"/>
  <c r="W2422" i="1"/>
  <c r="W2421" i="1"/>
  <c r="W2420" i="1"/>
  <c r="W2419" i="1"/>
  <c r="W2418" i="1"/>
  <c r="W2417" i="1"/>
  <c r="W2416" i="1"/>
  <c r="W2415" i="1"/>
  <c r="W2414" i="1"/>
  <c r="W2413" i="1"/>
  <c r="W2412" i="1"/>
  <c r="W2411" i="1"/>
  <c r="W2410" i="1"/>
  <c r="W2409" i="1"/>
  <c r="W2408" i="1"/>
  <c r="W2407" i="1"/>
  <c r="W2406" i="1"/>
  <c r="W2405" i="1"/>
  <c r="W2404" i="1"/>
  <c r="W2403" i="1"/>
  <c r="W2402" i="1"/>
  <c r="W2401" i="1"/>
  <c r="W2400" i="1"/>
  <c r="W2399" i="1"/>
  <c r="W2398" i="1"/>
  <c r="W2397" i="1"/>
  <c r="W2396" i="1"/>
  <c r="W2395" i="1"/>
  <c r="W2394" i="1"/>
  <c r="W2393" i="1"/>
  <c r="W2392" i="1"/>
  <c r="W2391" i="1"/>
  <c r="W2390" i="1"/>
  <c r="W2389" i="1"/>
  <c r="W2388" i="1"/>
  <c r="W2387" i="1"/>
  <c r="W2386" i="1"/>
  <c r="W2385" i="1"/>
  <c r="W2384" i="1"/>
  <c r="W2383" i="1"/>
  <c r="W2382" i="1"/>
  <c r="W2381" i="1"/>
  <c r="W2380" i="1"/>
  <c r="W2379" i="1"/>
  <c r="W2378" i="1"/>
  <c r="W2377" i="1"/>
  <c r="W2376" i="1"/>
  <c r="W2375" i="1"/>
  <c r="W2374" i="1"/>
  <c r="W2373" i="1"/>
  <c r="W2372" i="1"/>
  <c r="W2371" i="1"/>
  <c r="W2370" i="1"/>
  <c r="W2369" i="1"/>
  <c r="W2368" i="1"/>
  <c r="W2367" i="1"/>
  <c r="W2366" i="1"/>
  <c r="W2365" i="1"/>
  <c r="W2364" i="1"/>
  <c r="W2363" i="1"/>
  <c r="W2362" i="1"/>
  <c r="W2361" i="1"/>
  <c r="W2360" i="1"/>
  <c r="W2359" i="1"/>
  <c r="W2358" i="1"/>
  <c r="W2357" i="1"/>
  <c r="W2356" i="1"/>
  <c r="W2355" i="1"/>
  <c r="W2354" i="1"/>
  <c r="W2353" i="1"/>
  <c r="W2352" i="1"/>
  <c r="W2351" i="1"/>
  <c r="W2350" i="1"/>
  <c r="W2349" i="1"/>
  <c r="W2348" i="1"/>
  <c r="W2347" i="1"/>
  <c r="W2346" i="1"/>
  <c r="W2345" i="1"/>
  <c r="W2344" i="1"/>
  <c r="W2343" i="1"/>
  <c r="W2342" i="1"/>
  <c r="W2341" i="1"/>
  <c r="W2340" i="1"/>
  <c r="W2339" i="1"/>
  <c r="W2338" i="1"/>
  <c r="W2337" i="1"/>
  <c r="W2336" i="1"/>
  <c r="W2335" i="1"/>
  <c r="W2334" i="1"/>
  <c r="W2333" i="1"/>
  <c r="W2332" i="1"/>
  <c r="W2331" i="1"/>
  <c r="W2330" i="1"/>
  <c r="W2329" i="1"/>
  <c r="W2328" i="1"/>
  <c r="W2327" i="1"/>
  <c r="W2326" i="1"/>
  <c r="W2325" i="1"/>
  <c r="W2324" i="1"/>
  <c r="W2323" i="1"/>
  <c r="W2322" i="1"/>
  <c r="W2321" i="1"/>
  <c r="W2320" i="1"/>
  <c r="W2319" i="1"/>
  <c r="W2318" i="1"/>
  <c r="W2317" i="1"/>
  <c r="W2316" i="1"/>
  <c r="W2315" i="1"/>
  <c r="W2314" i="1"/>
  <c r="W2313" i="1"/>
  <c r="W2312" i="1"/>
  <c r="W2311" i="1"/>
  <c r="W2310" i="1"/>
  <c r="W2309" i="1"/>
  <c r="W2308" i="1"/>
  <c r="W2307" i="1"/>
  <c r="W2306" i="1"/>
  <c r="W2305" i="1"/>
  <c r="W2304" i="1"/>
  <c r="W2303" i="1"/>
  <c r="W2302" i="1"/>
  <c r="W2301" i="1"/>
  <c r="W2300" i="1"/>
  <c r="W2299" i="1"/>
  <c r="W2298" i="1"/>
  <c r="W2297" i="1"/>
  <c r="W2296" i="1"/>
  <c r="W2295" i="1"/>
  <c r="W2294" i="1"/>
  <c r="W2293" i="1"/>
  <c r="W2292" i="1"/>
  <c r="W2291" i="1"/>
  <c r="W2290" i="1"/>
  <c r="W2289" i="1"/>
  <c r="W2288" i="1"/>
  <c r="W2287" i="1"/>
  <c r="W2286" i="1"/>
  <c r="W2285" i="1"/>
  <c r="W2284" i="1"/>
  <c r="W2283" i="1"/>
  <c r="W2282" i="1"/>
  <c r="W2281" i="1"/>
  <c r="W2280" i="1"/>
  <c r="W2279" i="1"/>
  <c r="W2278" i="1"/>
  <c r="W2277" i="1"/>
  <c r="W2276" i="1"/>
  <c r="W2275" i="1"/>
  <c r="W2274" i="1"/>
  <c r="W2273" i="1"/>
  <c r="W2272" i="1"/>
  <c r="W2271" i="1"/>
  <c r="W2270" i="1"/>
  <c r="W2269" i="1"/>
  <c r="W2268" i="1"/>
  <c r="W2267" i="1"/>
  <c r="W2266" i="1"/>
  <c r="W2265" i="1"/>
  <c r="W2264" i="1"/>
  <c r="W2263" i="1"/>
  <c r="W2262" i="1"/>
  <c r="W2261" i="1"/>
  <c r="W2260" i="1"/>
  <c r="W2259" i="1"/>
  <c r="W2258" i="1"/>
  <c r="W2257" i="1"/>
  <c r="W2256" i="1"/>
  <c r="W2255" i="1"/>
  <c r="W2254" i="1"/>
  <c r="W2253" i="1"/>
  <c r="W2252" i="1"/>
  <c r="W2251" i="1"/>
  <c r="W2250" i="1"/>
  <c r="W2249" i="1"/>
  <c r="W2248" i="1"/>
  <c r="W2247" i="1"/>
  <c r="W2246" i="1"/>
  <c r="W2245" i="1"/>
  <c r="W2244" i="1"/>
  <c r="W2243" i="1"/>
  <c r="W2242" i="1"/>
  <c r="W2241" i="1"/>
  <c r="W2240" i="1"/>
  <c r="W2239" i="1"/>
  <c r="W2238" i="1"/>
  <c r="W2237" i="1"/>
  <c r="W2236" i="1"/>
  <c r="W2235" i="1"/>
  <c r="W2234" i="1"/>
  <c r="W2233" i="1"/>
  <c r="W2232" i="1"/>
  <c r="W2231" i="1"/>
  <c r="W2230" i="1"/>
  <c r="W2229" i="1"/>
  <c r="W2228" i="1"/>
  <c r="W2227" i="1"/>
  <c r="W2226" i="1"/>
  <c r="W2225" i="1"/>
  <c r="W2224" i="1"/>
  <c r="W2223" i="1"/>
  <c r="W2222" i="1"/>
  <c r="W2221" i="1"/>
  <c r="W2220" i="1"/>
  <c r="W2219" i="1"/>
  <c r="W2218" i="1"/>
  <c r="W2217" i="1"/>
  <c r="W2216" i="1"/>
  <c r="W2215" i="1"/>
  <c r="W2214" i="1"/>
  <c r="W2213" i="1"/>
  <c r="W2212" i="1"/>
  <c r="W2211" i="1"/>
  <c r="W2210" i="1"/>
  <c r="W2209" i="1"/>
  <c r="W2208" i="1"/>
  <c r="W2207" i="1"/>
  <c r="W2206" i="1"/>
  <c r="W2205" i="1"/>
  <c r="W2204" i="1"/>
  <c r="W2203" i="1"/>
  <c r="W2202" i="1"/>
  <c r="W2201" i="1"/>
  <c r="W2200" i="1"/>
  <c r="W2199" i="1"/>
  <c r="W2198" i="1"/>
  <c r="W2197" i="1"/>
  <c r="W2196" i="1"/>
  <c r="W2195" i="1"/>
  <c r="W2194" i="1"/>
  <c r="W2193" i="1"/>
  <c r="W2192" i="1"/>
  <c r="W2191" i="1"/>
  <c r="W2190" i="1"/>
  <c r="W2189" i="1"/>
  <c r="W2188" i="1"/>
  <c r="W2187" i="1"/>
  <c r="W2186" i="1"/>
  <c r="W2185" i="1"/>
  <c r="W2184" i="1"/>
  <c r="W2183" i="1"/>
  <c r="W2182" i="1"/>
  <c r="W2181" i="1"/>
  <c r="W2180" i="1"/>
  <c r="W2179" i="1"/>
  <c r="W2178" i="1"/>
  <c r="W2177" i="1"/>
  <c r="W2176" i="1"/>
  <c r="W2175" i="1"/>
  <c r="W2174" i="1"/>
  <c r="W2173" i="1"/>
  <c r="W2172" i="1"/>
  <c r="W2171" i="1"/>
  <c r="W2170" i="1"/>
  <c r="W2169" i="1"/>
  <c r="W2168" i="1"/>
  <c r="W2167" i="1"/>
  <c r="W2166" i="1"/>
  <c r="W2165" i="1"/>
  <c r="W2164" i="1"/>
  <c r="W2163" i="1"/>
  <c r="W2162" i="1"/>
  <c r="W2161" i="1"/>
  <c r="W2160" i="1"/>
  <c r="W2159" i="1"/>
  <c r="W2158" i="1"/>
  <c r="W2157" i="1"/>
  <c r="W2156" i="1"/>
  <c r="W2155" i="1"/>
  <c r="W2154" i="1"/>
  <c r="W2153" i="1"/>
  <c r="W2152" i="1"/>
  <c r="W2151" i="1"/>
  <c r="W2150" i="1"/>
  <c r="W2149" i="1"/>
  <c r="W2148" i="1"/>
  <c r="W2147" i="1"/>
  <c r="W2146" i="1"/>
  <c r="W2145" i="1"/>
  <c r="W2144" i="1"/>
  <c r="W2143" i="1"/>
  <c r="W2142" i="1"/>
  <c r="W2141" i="1"/>
  <c r="W2140" i="1"/>
  <c r="W2139" i="1"/>
  <c r="W2138" i="1"/>
  <c r="W2137" i="1"/>
  <c r="W2136" i="1"/>
  <c r="W2135" i="1"/>
  <c r="W2134" i="1"/>
  <c r="W2133" i="1"/>
  <c r="W2132" i="1"/>
  <c r="W2131" i="1"/>
  <c r="W2130" i="1"/>
  <c r="W2129" i="1"/>
  <c r="W2128" i="1"/>
  <c r="W2127" i="1"/>
  <c r="W2126" i="1"/>
  <c r="W2125" i="1"/>
  <c r="W2124" i="1"/>
  <c r="W2123" i="1"/>
  <c r="W2122" i="1"/>
  <c r="W2121" i="1"/>
  <c r="W2120" i="1"/>
  <c r="W2119" i="1"/>
  <c r="W2118" i="1"/>
  <c r="W2117" i="1"/>
  <c r="W2116" i="1"/>
  <c r="W2115" i="1"/>
  <c r="W2114" i="1"/>
  <c r="W2113" i="1"/>
  <c r="W2112" i="1"/>
  <c r="W2111" i="1"/>
  <c r="W2110" i="1"/>
  <c r="W2109" i="1"/>
  <c r="W2108" i="1"/>
  <c r="W2107" i="1"/>
  <c r="W2106" i="1"/>
  <c r="W2105" i="1"/>
  <c r="W2104" i="1"/>
  <c r="W2103" i="1"/>
  <c r="W2102" i="1"/>
  <c r="W2101" i="1"/>
  <c r="W2100" i="1"/>
  <c r="W2099" i="1"/>
  <c r="W2098" i="1"/>
  <c r="W2097" i="1"/>
  <c r="W2096" i="1"/>
  <c r="W2095" i="1"/>
  <c r="W2094" i="1"/>
  <c r="W2093" i="1"/>
  <c r="W2092" i="1"/>
  <c r="W2091" i="1"/>
  <c r="W2090" i="1"/>
  <c r="W2089" i="1"/>
  <c r="W2088" i="1"/>
  <c r="W2087" i="1"/>
  <c r="W2086" i="1"/>
  <c r="W2085" i="1"/>
  <c r="W2084" i="1"/>
  <c r="W2083" i="1"/>
  <c r="W2082" i="1"/>
  <c r="W2081" i="1"/>
  <c r="W2080" i="1"/>
  <c r="W2079" i="1"/>
  <c r="W2078" i="1"/>
  <c r="W2077" i="1"/>
  <c r="W2076" i="1"/>
  <c r="W2075" i="1"/>
  <c r="W2074" i="1"/>
  <c r="W2073" i="1"/>
  <c r="W2072" i="1"/>
  <c r="W2071" i="1"/>
  <c r="W2070" i="1"/>
  <c r="W2069" i="1"/>
  <c r="W2068" i="1"/>
  <c r="W2067" i="1"/>
  <c r="W2066" i="1"/>
  <c r="W2065" i="1"/>
  <c r="W2064" i="1"/>
  <c r="W2063" i="1"/>
  <c r="W2062" i="1"/>
  <c r="W2061" i="1"/>
  <c r="W2060" i="1"/>
  <c r="W2059" i="1"/>
  <c r="W2058" i="1"/>
  <c r="W2057" i="1"/>
  <c r="W2056" i="1"/>
  <c r="W2055" i="1"/>
  <c r="W2054" i="1"/>
  <c r="W2053" i="1"/>
  <c r="W2052" i="1"/>
  <c r="W2051" i="1"/>
  <c r="W2050" i="1"/>
  <c r="W2049" i="1"/>
  <c r="W2048" i="1"/>
  <c r="W2047" i="1"/>
  <c r="W2046" i="1"/>
  <c r="W2045" i="1"/>
  <c r="W2044" i="1"/>
  <c r="W2043" i="1"/>
  <c r="W2042" i="1"/>
  <c r="W2041" i="1"/>
  <c r="W2040" i="1"/>
  <c r="W2039" i="1"/>
  <c r="W2038" i="1"/>
  <c r="W2037" i="1"/>
  <c r="W2036" i="1"/>
  <c r="W2035" i="1"/>
  <c r="W2034" i="1"/>
  <c r="W2033" i="1"/>
  <c r="W2032" i="1"/>
  <c r="W2031" i="1"/>
  <c r="W2030" i="1"/>
  <c r="W2029" i="1"/>
  <c r="W2028" i="1"/>
  <c r="W2027" i="1"/>
  <c r="W2026" i="1"/>
  <c r="W2025" i="1"/>
  <c r="W2024" i="1"/>
  <c r="W2023" i="1"/>
  <c r="W2022" i="1"/>
  <c r="W2021" i="1"/>
  <c r="W2020" i="1"/>
  <c r="W2019" i="1"/>
  <c r="W2018" i="1"/>
  <c r="W2017" i="1"/>
  <c r="W2016" i="1"/>
  <c r="W2015" i="1"/>
  <c r="W2014" i="1"/>
  <c r="W2013" i="1"/>
  <c r="W2012" i="1"/>
  <c r="W2011" i="1"/>
  <c r="W2010" i="1"/>
  <c r="W2009" i="1"/>
  <c r="W2008" i="1"/>
  <c r="W2007" i="1"/>
  <c r="W2006" i="1"/>
  <c r="W2005" i="1"/>
  <c r="W2004" i="1"/>
  <c r="W2003" i="1"/>
  <c r="W2002" i="1"/>
  <c r="W2001" i="1"/>
  <c r="W2000" i="1"/>
  <c r="W1999" i="1"/>
  <c r="W1998" i="1"/>
  <c r="W1997" i="1"/>
  <c r="W1996" i="1"/>
  <c r="W1995" i="1"/>
  <c r="W1994" i="1"/>
  <c r="W1993" i="1"/>
  <c r="W1992" i="1"/>
  <c r="W1991" i="1"/>
  <c r="W1990" i="1"/>
  <c r="W1989" i="1"/>
  <c r="W1988" i="1"/>
  <c r="W1987" i="1"/>
  <c r="W1986" i="1"/>
  <c r="W1985" i="1"/>
  <c r="W1984" i="1"/>
  <c r="W1983" i="1"/>
  <c r="W1982" i="1"/>
  <c r="W1981" i="1"/>
  <c r="W1980" i="1"/>
  <c r="W1979" i="1"/>
  <c r="W1978" i="1"/>
  <c r="W1977" i="1"/>
  <c r="W1976" i="1"/>
  <c r="W1975" i="1"/>
  <c r="W1974" i="1"/>
  <c r="W1973" i="1"/>
  <c r="W1972" i="1"/>
  <c r="W1971" i="1"/>
  <c r="W1970" i="1"/>
  <c r="W1969" i="1"/>
  <c r="W1968" i="1"/>
  <c r="W1967" i="1"/>
  <c r="W1966" i="1"/>
  <c r="W1965" i="1"/>
  <c r="W1964" i="1"/>
  <c r="W1963" i="1"/>
  <c r="W1962" i="1"/>
  <c r="W1961" i="1"/>
  <c r="W1960" i="1"/>
  <c r="W1959" i="1"/>
  <c r="W1958" i="1"/>
  <c r="W1957" i="1"/>
  <c r="W1956" i="1"/>
  <c r="W1955" i="1"/>
  <c r="W1954" i="1"/>
  <c r="W1953" i="1"/>
  <c r="W1952" i="1"/>
  <c r="W1951" i="1"/>
  <c r="W1950" i="1"/>
  <c r="W1949" i="1"/>
  <c r="W1948" i="1"/>
  <c r="W1947" i="1"/>
  <c r="W1946" i="1"/>
  <c r="W1945" i="1"/>
  <c r="W1944" i="1"/>
  <c r="W1943" i="1"/>
  <c r="W1942" i="1"/>
  <c r="W1941" i="1"/>
  <c r="W1940" i="1"/>
  <c r="W1939" i="1"/>
  <c r="W1938" i="1"/>
  <c r="W1937" i="1"/>
  <c r="W1936" i="1"/>
  <c r="W1935" i="1"/>
  <c r="W1934" i="1"/>
  <c r="W1933" i="1"/>
  <c r="W1932" i="1"/>
  <c r="W1931" i="1"/>
  <c r="W1930" i="1"/>
  <c r="W1929" i="1"/>
  <c r="W1928" i="1"/>
  <c r="W1927" i="1"/>
  <c r="W1926" i="1"/>
  <c r="W1925" i="1"/>
  <c r="W1924" i="1"/>
  <c r="W1923" i="1"/>
  <c r="W1922" i="1"/>
  <c r="W1921" i="1"/>
  <c r="W1920" i="1"/>
  <c r="W1919" i="1"/>
  <c r="W1918" i="1"/>
  <c r="W1917" i="1"/>
  <c r="W1916" i="1"/>
  <c r="W1915" i="1"/>
  <c r="W1914" i="1"/>
  <c r="W1913" i="1"/>
  <c r="W1912" i="1"/>
  <c r="W1911" i="1"/>
  <c r="W1910" i="1"/>
  <c r="W1909" i="1"/>
  <c r="W1908" i="1"/>
  <c r="W1907" i="1"/>
  <c r="W1906" i="1"/>
  <c r="W1905" i="1"/>
  <c r="W1904" i="1"/>
  <c r="W1903" i="1"/>
  <c r="W1902" i="1"/>
  <c r="W1901" i="1"/>
  <c r="W1900" i="1"/>
  <c r="W1899" i="1"/>
  <c r="W1898" i="1"/>
  <c r="W1897" i="1"/>
  <c r="W1896" i="1"/>
  <c r="W1895" i="1"/>
  <c r="W1894" i="1"/>
  <c r="W1893" i="1"/>
  <c r="W1892" i="1"/>
  <c r="W1891" i="1"/>
  <c r="W1890" i="1"/>
  <c r="W1889" i="1"/>
  <c r="W1888" i="1"/>
  <c r="W1887" i="1"/>
  <c r="W1886" i="1"/>
  <c r="W1885" i="1"/>
  <c r="W1884" i="1"/>
  <c r="W1883" i="1"/>
  <c r="W1882" i="1"/>
  <c r="W1881" i="1"/>
  <c r="W1880" i="1"/>
  <c r="W1879" i="1"/>
  <c r="W1878" i="1"/>
  <c r="W1877" i="1"/>
  <c r="W1876" i="1"/>
  <c r="W1875" i="1"/>
  <c r="W1874" i="1"/>
  <c r="W1873" i="1"/>
  <c r="W1872" i="1"/>
  <c r="W1871" i="1"/>
  <c r="W1870" i="1"/>
  <c r="W1869" i="1"/>
  <c r="W1868" i="1"/>
  <c r="W1867" i="1"/>
  <c r="W1866" i="1"/>
  <c r="W1865" i="1"/>
  <c r="W1864" i="1"/>
  <c r="W1863" i="1"/>
  <c r="W1862" i="1"/>
  <c r="W1861" i="1"/>
  <c r="W1860" i="1"/>
  <c r="W1859" i="1"/>
  <c r="W1858" i="1"/>
  <c r="W1857" i="1"/>
  <c r="W1856" i="1"/>
  <c r="W1855" i="1"/>
  <c r="W1854" i="1"/>
  <c r="W1853" i="1"/>
  <c r="W1852" i="1"/>
  <c r="W1851" i="1"/>
  <c r="W1850" i="1"/>
  <c r="W1849" i="1"/>
  <c r="W1848" i="1"/>
  <c r="W1847" i="1"/>
  <c r="W1846" i="1"/>
  <c r="W1845" i="1"/>
  <c r="W1844" i="1"/>
  <c r="W1843" i="1"/>
  <c r="W1842" i="1"/>
  <c r="W1841" i="1"/>
  <c r="W1840" i="1"/>
  <c r="W1839" i="1"/>
  <c r="W1838" i="1"/>
  <c r="W1837" i="1"/>
  <c r="W1836" i="1"/>
  <c r="W1835" i="1"/>
  <c r="W1834" i="1"/>
  <c r="W1833" i="1"/>
  <c r="W1832" i="1"/>
  <c r="W1831" i="1"/>
  <c r="W1830" i="1"/>
  <c r="W1829" i="1"/>
  <c r="W1828" i="1"/>
  <c r="W1827" i="1"/>
  <c r="W1826" i="1"/>
  <c r="W1825" i="1"/>
  <c r="W1824" i="1"/>
  <c r="W1823" i="1"/>
  <c r="W1822" i="1"/>
  <c r="W1821" i="1"/>
  <c r="W1820" i="1"/>
  <c r="W1819" i="1"/>
  <c r="W1818" i="1"/>
  <c r="W1817" i="1"/>
  <c r="W1816" i="1"/>
  <c r="W1815" i="1"/>
  <c r="W1814" i="1"/>
  <c r="W1813" i="1"/>
  <c r="W1812" i="1"/>
  <c r="W1811" i="1"/>
  <c r="W1810" i="1"/>
  <c r="W1809" i="1"/>
  <c r="W1808" i="1"/>
  <c r="W1807" i="1"/>
  <c r="W1806" i="1"/>
  <c r="W1805" i="1"/>
  <c r="W1804" i="1"/>
  <c r="W1803" i="1"/>
  <c r="W1802" i="1"/>
  <c r="W1801" i="1"/>
  <c r="W1800" i="1"/>
  <c r="W1799" i="1"/>
  <c r="W1798" i="1"/>
  <c r="W1797" i="1"/>
  <c r="W1796" i="1"/>
  <c r="W1795" i="1"/>
  <c r="W1794" i="1"/>
  <c r="W1793" i="1"/>
  <c r="W1792" i="1"/>
  <c r="W1791" i="1"/>
  <c r="W1790" i="1"/>
  <c r="W1789" i="1"/>
  <c r="W1788" i="1"/>
  <c r="W1787" i="1"/>
  <c r="W1786" i="1"/>
  <c r="W1785" i="1"/>
  <c r="W1784" i="1"/>
  <c r="W1783" i="1"/>
  <c r="W1782" i="1"/>
  <c r="W1781" i="1"/>
  <c r="W1780" i="1"/>
  <c r="W1779" i="1"/>
  <c r="W1778" i="1"/>
  <c r="W1777" i="1"/>
  <c r="W1776" i="1"/>
  <c r="W1775" i="1"/>
  <c r="W1774" i="1"/>
  <c r="W1773" i="1"/>
  <c r="W1772" i="1"/>
  <c r="W1771" i="1"/>
  <c r="W1770" i="1"/>
  <c r="W1769" i="1"/>
  <c r="W1768" i="1"/>
  <c r="W1767" i="1"/>
  <c r="W1766" i="1"/>
  <c r="W1765" i="1"/>
  <c r="W1764" i="1"/>
  <c r="W1763" i="1"/>
  <c r="W1762" i="1"/>
  <c r="W1761" i="1"/>
  <c r="W1760" i="1"/>
  <c r="W1759" i="1"/>
  <c r="W1758" i="1"/>
  <c r="W1757" i="1"/>
  <c r="W1756" i="1"/>
  <c r="W1755" i="1"/>
  <c r="W1754" i="1"/>
  <c r="W1753" i="1"/>
  <c r="W1752" i="1"/>
  <c r="W1751" i="1"/>
  <c r="W1750" i="1"/>
  <c r="W1749" i="1"/>
  <c r="W1748" i="1"/>
  <c r="W1747" i="1"/>
  <c r="W1746" i="1"/>
  <c r="W1745" i="1"/>
  <c r="W1744" i="1"/>
  <c r="W1743" i="1"/>
  <c r="W1742" i="1"/>
  <c r="W1741" i="1"/>
  <c r="W1740" i="1"/>
  <c r="W1739" i="1"/>
  <c r="W1738" i="1"/>
  <c r="W1737" i="1"/>
  <c r="W1736" i="1"/>
  <c r="W1735" i="1"/>
  <c r="W1734" i="1"/>
  <c r="W1733" i="1"/>
  <c r="W1732" i="1"/>
  <c r="W1731" i="1"/>
  <c r="W1730" i="1"/>
  <c r="W1729" i="1"/>
  <c r="W1728" i="1"/>
  <c r="W1727" i="1"/>
  <c r="W1726" i="1"/>
  <c r="W1725" i="1"/>
  <c r="W1724" i="1"/>
  <c r="W1723" i="1"/>
  <c r="W1722" i="1"/>
  <c r="W1721" i="1"/>
  <c r="W1720" i="1"/>
  <c r="W1719" i="1"/>
  <c r="W1718" i="1"/>
  <c r="W1717" i="1"/>
  <c r="W1716" i="1"/>
  <c r="W1715" i="1"/>
  <c r="W1714" i="1"/>
  <c r="W1713" i="1"/>
  <c r="W1712" i="1"/>
  <c r="W1711" i="1"/>
  <c r="W1710" i="1"/>
  <c r="W1709" i="1"/>
  <c r="W1708" i="1"/>
  <c r="W1707" i="1"/>
  <c r="W1706" i="1"/>
  <c r="W1705" i="1"/>
  <c r="W1704" i="1"/>
  <c r="W1703" i="1"/>
  <c r="W1702" i="1"/>
  <c r="W1701" i="1"/>
  <c r="W1700" i="1"/>
  <c r="W1699" i="1"/>
  <c r="W1698" i="1"/>
  <c r="W1697" i="1"/>
  <c r="W1696" i="1"/>
  <c r="W1695" i="1"/>
  <c r="W1694" i="1"/>
  <c r="W1693" i="1"/>
  <c r="W1692" i="1"/>
  <c r="W1691" i="1"/>
  <c r="W1690" i="1"/>
  <c r="W1689" i="1"/>
  <c r="W1688" i="1"/>
  <c r="W1687" i="1"/>
  <c r="W1686" i="1"/>
  <c r="W1685" i="1"/>
  <c r="W1684" i="1"/>
  <c r="W1683" i="1"/>
  <c r="W1682" i="1"/>
  <c r="W1681" i="1"/>
  <c r="W1680" i="1"/>
  <c r="W1679" i="1"/>
  <c r="W1678" i="1"/>
  <c r="W1677" i="1"/>
  <c r="W1676" i="1"/>
  <c r="W1675" i="1"/>
  <c r="W1674" i="1"/>
  <c r="W1673" i="1"/>
  <c r="W1672" i="1"/>
  <c r="W1671" i="1"/>
  <c r="W1670" i="1"/>
  <c r="W1669" i="1"/>
  <c r="W1668" i="1"/>
  <c r="W1667" i="1"/>
  <c r="W1666" i="1"/>
  <c r="W1665" i="1"/>
  <c r="W1664" i="1"/>
  <c r="W1663" i="1"/>
  <c r="W1662" i="1"/>
  <c r="W1661" i="1"/>
  <c r="W1660" i="1"/>
  <c r="W1659" i="1"/>
  <c r="W1658" i="1"/>
  <c r="W1657" i="1"/>
  <c r="W1656" i="1"/>
  <c r="W1655" i="1"/>
  <c r="W1654" i="1"/>
  <c r="W1653" i="1"/>
  <c r="W1652" i="1"/>
  <c r="W1651" i="1"/>
  <c r="W1650" i="1"/>
  <c r="W1649" i="1"/>
  <c r="W1648" i="1"/>
  <c r="W1647" i="1"/>
  <c r="W1646" i="1"/>
  <c r="W1645" i="1"/>
  <c r="W1644" i="1"/>
  <c r="W1643" i="1"/>
  <c r="W1642" i="1"/>
  <c r="W1641" i="1"/>
  <c r="W1640" i="1"/>
  <c r="W1639" i="1"/>
  <c r="W1638" i="1"/>
  <c r="W1637" i="1"/>
  <c r="W1636" i="1"/>
  <c r="W1635" i="1"/>
  <c r="W1634" i="1"/>
  <c r="W1633" i="1"/>
  <c r="W1632" i="1"/>
  <c r="W1631" i="1"/>
  <c r="W1630" i="1"/>
  <c r="W1629" i="1"/>
  <c r="W1628" i="1"/>
  <c r="W1627" i="1"/>
  <c r="W1626" i="1"/>
  <c r="W1625" i="1"/>
  <c r="W1624" i="1"/>
  <c r="W1623" i="1"/>
  <c r="W1622" i="1"/>
  <c r="W1621" i="1"/>
  <c r="W1620" i="1"/>
  <c r="W1619" i="1"/>
  <c r="W1618" i="1"/>
  <c r="W1617" i="1"/>
  <c r="W1616" i="1"/>
  <c r="W1615" i="1"/>
  <c r="W1614" i="1"/>
  <c r="W1613" i="1"/>
  <c r="W1612" i="1"/>
  <c r="W1611" i="1"/>
  <c r="W1610" i="1"/>
  <c r="W1609" i="1"/>
  <c r="W1608" i="1"/>
  <c r="W1607" i="1"/>
  <c r="W1606" i="1"/>
  <c r="W1605" i="1"/>
  <c r="W1604" i="1"/>
  <c r="W1603" i="1"/>
  <c r="W1602" i="1"/>
  <c r="W1601" i="1"/>
  <c r="W1600" i="1"/>
  <c r="W1599" i="1"/>
  <c r="W1598" i="1"/>
  <c r="W1597" i="1"/>
  <c r="W1596" i="1"/>
  <c r="W1595" i="1"/>
  <c r="W1594" i="1"/>
  <c r="W1593" i="1"/>
  <c r="W1592" i="1"/>
  <c r="W1591" i="1"/>
  <c r="W1590" i="1"/>
  <c r="W1589" i="1"/>
  <c r="W1588" i="1"/>
  <c r="W1587" i="1"/>
  <c r="W1586" i="1"/>
  <c r="W1585" i="1"/>
  <c r="W1584" i="1"/>
  <c r="W1583" i="1"/>
  <c r="W1582" i="1"/>
  <c r="W1581" i="1"/>
  <c r="W1580" i="1"/>
  <c r="W1579" i="1"/>
  <c r="W1578" i="1"/>
  <c r="W1577" i="1"/>
  <c r="W1576" i="1"/>
  <c r="W1575" i="1"/>
  <c r="W1574" i="1"/>
  <c r="W1573" i="1"/>
  <c r="W1572" i="1"/>
  <c r="W1571" i="1"/>
  <c r="W1570" i="1"/>
  <c r="W1569" i="1"/>
  <c r="W1568" i="1"/>
  <c r="W1567" i="1"/>
  <c r="W1566" i="1"/>
  <c r="W1565" i="1"/>
  <c r="W1564" i="1"/>
  <c r="W1563" i="1"/>
  <c r="W1562" i="1"/>
  <c r="W1561" i="1"/>
  <c r="W1560" i="1"/>
  <c r="W1559" i="1"/>
  <c r="W1558" i="1"/>
  <c r="W1557" i="1"/>
  <c r="W1556" i="1"/>
  <c r="W1555" i="1"/>
  <c r="W1554" i="1"/>
  <c r="W1553" i="1"/>
  <c r="W1552" i="1"/>
  <c r="W1551" i="1"/>
  <c r="W1550" i="1"/>
  <c r="W1549" i="1"/>
  <c r="W1548" i="1"/>
  <c r="W1547" i="1"/>
  <c r="W1546" i="1"/>
  <c r="W1545" i="1"/>
  <c r="W1544" i="1"/>
  <c r="W1543" i="1"/>
  <c r="W1542" i="1"/>
  <c r="W1541" i="1"/>
  <c r="W1540" i="1"/>
  <c r="W1539" i="1"/>
  <c r="W1538" i="1"/>
  <c r="W1537" i="1"/>
  <c r="W1536" i="1"/>
  <c r="W1535" i="1"/>
  <c r="W1534" i="1"/>
  <c r="W1533" i="1"/>
  <c r="W1532" i="1"/>
  <c r="W1531" i="1"/>
  <c r="W1530" i="1"/>
  <c r="W1529" i="1"/>
  <c r="W1528" i="1"/>
  <c r="W1527" i="1"/>
  <c r="W1526" i="1"/>
  <c r="W1525" i="1"/>
  <c r="W1524" i="1"/>
  <c r="W1523" i="1"/>
  <c r="W1522" i="1"/>
  <c r="W1521" i="1"/>
  <c r="W1520" i="1"/>
  <c r="W1519" i="1"/>
  <c r="W1518" i="1"/>
  <c r="W1517" i="1"/>
  <c r="W1516" i="1"/>
  <c r="W1515" i="1"/>
  <c r="W1514" i="1"/>
  <c r="W1513" i="1"/>
  <c r="W1512" i="1"/>
  <c r="W1511" i="1"/>
  <c r="W1510" i="1"/>
  <c r="W1509" i="1"/>
  <c r="W1508" i="1"/>
  <c r="W1507" i="1"/>
  <c r="W1506" i="1"/>
  <c r="W1505" i="1"/>
  <c r="W1504" i="1"/>
  <c r="W1503" i="1"/>
  <c r="W1502" i="1"/>
  <c r="W1501" i="1"/>
  <c r="W1500" i="1"/>
  <c r="W1499" i="1"/>
  <c r="W1498" i="1"/>
  <c r="W1497" i="1"/>
  <c r="W1496" i="1"/>
  <c r="W1495" i="1"/>
  <c r="W1494" i="1"/>
  <c r="W1493" i="1"/>
  <c r="W1492" i="1"/>
  <c r="W1491" i="1"/>
  <c r="W1490" i="1"/>
  <c r="W1489" i="1"/>
  <c r="W1488" i="1"/>
  <c r="W1487" i="1"/>
  <c r="W1486" i="1"/>
  <c r="W1485" i="1"/>
  <c r="W1484" i="1"/>
  <c r="W1483" i="1"/>
  <c r="W1482" i="1"/>
  <c r="W1481" i="1"/>
  <c r="W1480" i="1"/>
  <c r="W1479" i="1"/>
  <c r="W1478" i="1"/>
  <c r="W1477" i="1"/>
  <c r="W1476" i="1"/>
  <c r="W1475" i="1"/>
  <c r="W1474" i="1"/>
  <c r="W1473" i="1"/>
  <c r="W1472" i="1"/>
  <c r="W1471" i="1"/>
  <c r="W1470" i="1"/>
  <c r="W1469" i="1"/>
  <c r="W1468" i="1"/>
  <c r="W1467" i="1"/>
  <c r="W1466" i="1"/>
  <c r="W1465" i="1"/>
  <c r="W1464" i="1"/>
  <c r="W1463" i="1"/>
  <c r="W1462" i="1"/>
  <c r="W1461" i="1"/>
  <c r="W1460" i="1"/>
  <c r="W1459" i="1"/>
  <c r="W1458" i="1"/>
  <c r="W1457" i="1"/>
  <c r="W1456" i="1"/>
  <c r="W1455" i="1"/>
  <c r="W1454" i="1"/>
  <c r="W1453" i="1"/>
  <c r="W1452" i="1"/>
  <c r="W1451" i="1"/>
  <c r="W1450" i="1"/>
  <c r="W1449" i="1"/>
  <c r="W1448" i="1"/>
  <c r="W1447" i="1"/>
  <c r="W1446" i="1"/>
  <c r="W1445" i="1"/>
  <c r="W1444" i="1"/>
  <c r="W1443" i="1"/>
  <c r="W1442" i="1"/>
  <c r="W1441" i="1"/>
  <c r="W1440" i="1"/>
  <c r="W1439" i="1"/>
  <c r="W1438" i="1"/>
  <c r="W1437" i="1"/>
  <c r="W1436" i="1"/>
  <c r="W1435" i="1"/>
  <c r="W1434" i="1"/>
  <c r="W1433" i="1"/>
  <c r="W1432" i="1"/>
  <c r="W1431" i="1"/>
  <c r="W1430" i="1"/>
  <c r="W1429" i="1"/>
  <c r="W1428" i="1"/>
  <c r="W1427" i="1"/>
  <c r="W1426" i="1"/>
  <c r="W1425" i="1"/>
  <c r="W1424" i="1"/>
  <c r="W1423" i="1"/>
  <c r="W1422" i="1"/>
  <c r="W1421" i="1"/>
  <c r="W1420" i="1"/>
  <c r="W1419" i="1"/>
  <c r="W1418" i="1"/>
  <c r="W1417" i="1"/>
  <c r="W1416" i="1"/>
  <c r="W1415" i="1"/>
  <c r="W1414" i="1"/>
  <c r="W1413" i="1"/>
  <c r="W1412" i="1"/>
  <c r="W1411" i="1"/>
  <c r="W1410" i="1"/>
  <c r="W1409" i="1"/>
  <c r="W1408" i="1"/>
  <c r="W1407" i="1"/>
  <c r="W1406" i="1"/>
  <c r="W1405" i="1"/>
  <c r="W1404" i="1"/>
  <c r="W1403" i="1"/>
  <c r="W1402" i="1"/>
  <c r="W1401" i="1"/>
  <c r="W1400" i="1"/>
  <c r="W1399" i="1"/>
  <c r="W1398" i="1"/>
  <c r="W1397" i="1"/>
  <c r="W1396" i="1"/>
  <c r="W1395" i="1"/>
  <c r="W1394" i="1"/>
  <c r="W1393" i="1"/>
  <c r="W1392" i="1"/>
  <c r="W1391" i="1"/>
  <c r="W1390" i="1"/>
  <c r="W1389" i="1"/>
  <c r="W1388" i="1"/>
  <c r="W1387" i="1"/>
  <c r="W1386" i="1"/>
  <c r="W1385" i="1"/>
  <c r="W1384" i="1"/>
  <c r="W1383" i="1"/>
  <c r="W1382" i="1"/>
  <c r="W1381" i="1"/>
  <c r="W1380" i="1"/>
  <c r="W1379" i="1"/>
  <c r="W1378" i="1"/>
  <c r="W1377" i="1"/>
  <c r="W1376" i="1"/>
  <c r="W1375" i="1"/>
  <c r="W1374" i="1"/>
  <c r="W1373" i="1"/>
  <c r="W1372" i="1"/>
  <c r="W1371" i="1"/>
  <c r="W1370" i="1"/>
  <c r="W1369" i="1"/>
  <c r="W1368" i="1"/>
  <c r="W1367" i="1"/>
  <c r="W1366" i="1"/>
  <c r="W1365" i="1"/>
  <c r="W1364" i="1"/>
  <c r="W1363" i="1"/>
  <c r="W1362" i="1"/>
  <c r="W1361" i="1"/>
  <c r="W1360" i="1"/>
  <c r="W1359" i="1"/>
  <c r="W1358" i="1"/>
  <c r="W1357" i="1"/>
  <c r="W1356" i="1"/>
  <c r="W1355" i="1"/>
  <c r="W1354" i="1"/>
  <c r="W1353" i="1"/>
  <c r="W1352" i="1"/>
  <c r="W1351" i="1"/>
  <c r="W1350" i="1"/>
  <c r="W1349" i="1"/>
  <c r="W1348" i="1"/>
  <c r="W1347" i="1"/>
  <c r="W1346" i="1"/>
  <c r="W1345" i="1"/>
  <c r="W1344" i="1"/>
  <c r="W1343" i="1"/>
  <c r="W1342" i="1"/>
  <c r="W1341" i="1"/>
  <c r="W1340" i="1"/>
  <c r="W1339" i="1"/>
  <c r="W1338" i="1"/>
  <c r="W1337" i="1"/>
  <c r="W1336" i="1"/>
  <c r="W1335" i="1"/>
  <c r="W1334" i="1"/>
  <c r="W1333" i="1"/>
  <c r="W1332" i="1"/>
  <c r="W1331" i="1"/>
  <c r="W1330" i="1"/>
  <c r="W1329" i="1"/>
  <c r="W1328" i="1"/>
  <c r="W1327" i="1"/>
  <c r="W1326" i="1"/>
  <c r="W1325" i="1"/>
  <c r="W1324" i="1"/>
  <c r="W1323" i="1"/>
  <c r="W1322" i="1"/>
  <c r="W1321" i="1"/>
  <c r="W1320" i="1"/>
  <c r="W1319" i="1"/>
  <c r="W1318" i="1"/>
  <c r="W1317" i="1"/>
  <c r="W1316" i="1"/>
  <c r="W1315" i="1"/>
  <c r="W1314" i="1"/>
  <c r="W1313" i="1"/>
  <c r="W1312" i="1"/>
  <c r="W1311" i="1"/>
  <c r="W1310" i="1"/>
  <c r="W1309" i="1"/>
  <c r="W1308" i="1"/>
  <c r="W1307" i="1"/>
  <c r="W1306" i="1"/>
  <c r="W1305" i="1"/>
  <c r="W1304" i="1"/>
  <c r="W1303" i="1"/>
  <c r="W1302" i="1"/>
  <c r="W1301" i="1"/>
  <c r="W1300" i="1"/>
  <c r="W1299" i="1"/>
  <c r="W1298" i="1"/>
  <c r="W1297" i="1"/>
  <c r="W1296" i="1"/>
  <c r="W1295" i="1"/>
  <c r="W1294" i="1"/>
  <c r="W1293" i="1"/>
  <c r="W1292" i="1"/>
  <c r="W1291" i="1"/>
  <c r="W1290" i="1"/>
  <c r="W1289" i="1"/>
  <c r="W1288" i="1"/>
  <c r="W1287" i="1"/>
  <c r="W1286" i="1"/>
  <c r="W1285" i="1"/>
  <c r="W1284" i="1"/>
  <c r="W1283" i="1"/>
  <c r="W1282" i="1"/>
  <c r="W1281" i="1"/>
  <c r="W1280" i="1"/>
  <c r="W1279" i="1"/>
  <c r="W1278" i="1"/>
  <c r="W1277" i="1"/>
  <c r="W1276" i="1"/>
  <c r="W1275" i="1"/>
  <c r="W1274" i="1"/>
  <c r="W1273" i="1"/>
  <c r="W1272" i="1"/>
  <c r="W1271" i="1"/>
  <c r="W1270" i="1"/>
  <c r="W1269" i="1"/>
  <c r="W1268" i="1"/>
  <c r="W1267" i="1"/>
  <c r="W1266" i="1"/>
  <c r="W1265" i="1"/>
  <c r="W1264" i="1"/>
  <c r="W1263" i="1"/>
  <c r="W1262" i="1"/>
  <c r="W1261" i="1"/>
  <c r="W1260" i="1"/>
  <c r="W1259" i="1"/>
  <c r="W1258" i="1"/>
  <c r="W1257" i="1"/>
  <c r="W1256" i="1"/>
  <c r="W1255" i="1"/>
  <c r="W1254" i="1"/>
  <c r="W1253" i="1"/>
  <c r="W1252" i="1"/>
  <c r="W1251" i="1"/>
  <c r="W1250" i="1"/>
  <c r="W1249" i="1"/>
  <c r="W1248" i="1"/>
  <c r="W1247" i="1"/>
  <c r="W1246" i="1"/>
  <c r="W1245" i="1"/>
  <c r="W1244" i="1"/>
  <c r="W1243" i="1"/>
  <c r="W1242" i="1"/>
  <c r="W1241" i="1"/>
  <c r="W1240" i="1"/>
  <c r="W1239" i="1"/>
  <c r="W1238" i="1"/>
  <c r="W1237" i="1"/>
  <c r="W1236" i="1"/>
  <c r="W1235" i="1"/>
  <c r="W1234" i="1"/>
  <c r="W1233" i="1"/>
  <c r="W1232" i="1"/>
  <c r="W1231" i="1"/>
  <c r="W1230" i="1"/>
  <c r="W1229" i="1"/>
  <c r="W1228" i="1"/>
  <c r="W1227" i="1"/>
  <c r="W1226" i="1"/>
  <c r="W1225" i="1"/>
  <c r="W1224" i="1"/>
  <c r="W1223" i="1"/>
  <c r="W1222" i="1"/>
  <c r="W1221" i="1"/>
  <c r="W1220" i="1"/>
  <c r="W1219" i="1"/>
  <c r="W1218" i="1"/>
  <c r="W1217" i="1"/>
  <c r="W1216" i="1"/>
  <c r="W1215" i="1"/>
  <c r="W1214" i="1"/>
  <c r="W1213" i="1"/>
  <c r="W1212" i="1"/>
  <c r="W1211" i="1"/>
  <c r="W1210" i="1"/>
  <c r="W1209" i="1"/>
  <c r="W1208" i="1"/>
  <c r="W1207" i="1"/>
  <c r="W1206" i="1"/>
  <c r="W1205" i="1"/>
  <c r="W1204" i="1"/>
  <c r="W1203" i="1"/>
  <c r="W1202" i="1"/>
  <c r="W1201" i="1"/>
  <c r="W1200" i="1"/>
  <c r="W1199" i="1"/>
  <c r="W1198" i="1"/>
  <c r="W1197" i="1"/>
  <c r="W1196" i="1"/>
  <c r="W1195" i="1"/>
  <c r="W1194" i="1"/>
  <c r="W1193" i="1"/>
  <c r="W1192" i="1"/>
  <c r="W1191" i="1"/>
  <c r="W1190" i="1"/>
  <c r="W1189" i="1"/>
  <c r="W1188" i="1"/>
  <c r="W1187" i="1"/>
  <c r="W1186" i="1"/>
  <c r="W1185" i="1"/>
  <c r="W1184" i="1"/>
  <c r="W1183" i="1"/>
  <c r="W1182" i="1"/>
  <c r="W1181" i="1"/>
  <c r="W1180" i="1"/>
  <c r="W1179" i="1"/>
  <c r="W1178" i="1"/>
  <c r="W1177" i="1"/>
  <c r="W1176" i="1"/>
  <c r="W1175" i="1"/>
  <c r="W1174" i="1"/>
  <c r="W1173" i="1"/>
  <c r="W1172" i="1"/>
  <c r="W1171" i="1"/>
  <c r="W1170" i="1"/>
  <c r="W1169" i="1"/>
  <c r="W1168" i="1"/>
  <c r="W1167" i="1"/>
  <c r="W1166" i="1"/>
  <c r="W1165" i="1"/>
  <c r="W1164" i="1"/>
  <c r="W1163" i="1"/>
  <c r="W1162" i="1"/>
  <c r="W1161" i="1"/>
  <c r="W1160" i="1"/>
  <c r="W1159" i="1"/>
  <c r="W1158" i="1"/>
  <c r="W1157" i="1"/>
  <c r="W1156" i="1"/>
  <c r="W1155" i="1"/>
  <c r="W1154" i="1"/>
  <c r="W1153" i="1"/>
  <c r="W1152" i="1"/>
  <c r="W1151" i="1"/>
  <c r="W1150" i="1"/>
  <c r="W1149" i="1"/>
  <c r="W1148" i="1"/>
  <c r="W1147" i="1"/>
  <c r="W1146" i="1"/>
  <c r="W1145" i="1"/>
  <c r="W1144" i="1"/>
  <c r="W1143" i="1"/>
  <c r="W1142" i="1"/>
  <c r="W1141" i="1"/>
  <c r="W1140" i="1"/>
  <c r="W1139" i="1"/>
  <c r="W1138" i="1"/>
  <c r="W1137" i="1"/>
  <c r="W1136" i="1"/>
  <c r="W1135" i="1"/>
  <c r="W1134" i="1"/>
  <c r="W1133" i="1"/>
  <c r="W1132" i="1"/>
  <c r="W1131" i="1"/>
  <c r="W1130" i="1"/>
  <c r="W1129" i="1"/>
  <c r="W1128" i="1"/>
  <c r="W1127" i="1"/>
  <c r="W1126" i="1"/>
  <c r="W1125" i="1"/>
  <c r="W1124" i="1"/>
  <c r="W1123" i="1"/>
  <c r="W1122" i="1"/>
  <c r="W1121" i="1"/>
  <c r="W1120" i="1"/>
  <c r="W1119" i="1"/>
  <c r="W1118" i="1"/>
  <c r="W1117" i="1"/>
  <c r="W1116" i="1"/>
  <c r="W1115" i="1"/>
  <c r="W1114" i="1"/>
  <c r="W1113" i="1"/>
  <c r="W1112" i="1"/>
  <c r="W1111" i="1"/>
  <c r="W1110" i="1"/>
  <c r="W1109" i="1"/>
  <c r="W1108" i="1"/>
  <c r="W1107" i="1"/>
  <c r="W1106" i="1"/>
  <c r="W1105" i="1"/>
  <c r="W1104" i="1"/>
  <c r="W1103" i="1"/>
  <c r="W1102" i="1"/>
  <c r="W1101" i="1"/>
  <c r="W1100" i="1"/>
  <c r="W1099" i="1"/>
  <c r="W1098" i="1"/>
  <c r="W1097" i="1"/>
  <c r="W1096" i="1"/>
  <c r="W1095" i="1"/>
  <c r="W1094" i="1"/>
  <c r="W1093" i="1"/>
  <c r="W1092" i="1"/>
  <c r="W1091" i="1"/>
  <c r="W1090" i="1"/>
  <c r="W1089" i="1"/>
  <c r="W1088" i="1"/>
  <c r="W1087" i="1"/>
  <c r="W1086" i="1"/>
  <c r="W1085" i="1"/>
  <c r="W1084" i="1"/>
  <c r="W1083" i="1"/>
  <c r="W1082" i="1"/>
  <c r="W1081" i="1"/>
  <c r="W1080" i="1"/>
  <c r="W1079" i="1"/>
  <c r="W1078" i="1"/>
  <c r="W1077" i="1"/>
  <c r="W1076" i="1"/>
  <c r="W1075" i="1"/>
  <c r="W1074" i="1"/>
  <c r="W1073" i="1"/>
  <c r="W1072" i="1"/>
  <c r="W1071" i="1"/>
  <c r="W1070" i="1"/>
  <c r="W1069" i="1"/>
  <c r="W1068" i="1"/>
  <c r="W1067" i="1"/>
  <c r="W1066" i="1"/>
  <c r="W1065" i="1"/>
  <c r="W1064" i="1"/>
  <c r="W1063" i="1"/>
  <c r="W1062" i="1"/>
  <c r="W1061" i="1"/>
  <c r="W1060" i="1"/>
  <c r="W1059" i="1"/>
  <c r="W1058" i="1"/>
  <c r="W1057" i="1"/>
  <c r="W1056" i="1"/>
  <c r="W1055" i="1"/>
  <c r="W1054" i="1"/>
  <c r="W1053" i="1"/>
  <c r="W1052" i="1"/>
  <c r="W1051" i="1"/>
  <c r="W1050" i="1"/>
  <c r="W1049" i="1"/>
  <c r="W1048" i="1"/>
  <c r="W1047" i="1"/>
  <c r="W1046" i="1"/>
  <c r="W1045" i="1"/>
  <c r="W1044" i="1"/>
  <c r="W1043" i="1"/>
  <c r="W1042" i="1"/>
  <c r="W1041" i="1"/>
  <c r="W1040" i="1"/>
  <c r="W1039" i="1"/>
  <c r="W1038" i="1"/>
  <c r="W1037" i="1"/>
  <c r="W1036" i="1"/>
  <c r="W1035" i="1"/>
  <c r="W1034" i="1"/>
  <c r="W1033" i="1"/>
  <c r="W1032" i="1"/>
  <c r="W1031" i="1"/>
  <c r="W1030" i="1"/>
  <c r="W1029" i="1"/>
  <c r="W1028" i="1"/>
  <c r="W1027" i="1"/>
  <c r="W1026" i="1"/>
  <c r="W1025" i="1"/>
  <c r="W1024" i="1"/>
  <c r="W1023" i="1"/>
  <c r="W1022" i="1"/>
  <c r="W1021" i="1"/>
  <c r="W1020" i="1"/>
  <c r="W1019" i="1"/>
  <c r="W1018" i="1"/>
  <c r="W1017" i="1"/>
  <c r="W1016" i="1"/>
  <c r="W1015" i="1"/>
  <c r="W1014" i="1"/>
  <c r="W1013" i="1"/>
  <c r="W1012" i="1"/>
  <c r="W1011" i="1"/>
  <c r="W1010" i="1"/>
  <c r="W1009" i="1"/>
  <c r="W1008" i="1"/>
  <c r="W1007" i="1"/>
  <c r="W1006" i="1"/>
  <c r="W1005" i="1"/>
  <c r="W1004" i="1"/>
  <c r="W1003" i="1"/>
  <c r="W1002" i="1"/>
  <c r="W1001" i="1"/>
  <c r="W1000" i="1"/>
  <c r="W999" i="1"/>
  <c r="W998" i="1"/>
  <c r="W997" i="1"/>
  <c r="W996" i="1"/>
  <c r="W995" i="1"/>
  <c r="W994" i="1"/>
  <c r="W993" i="1"/>
  <c r="W992" i="1"/>
  <c r="W991" i="1"/>
  <c r="W990" i="1"/>
  <c r="W989" i="1"/>
  <c r="W988" i="1"/>
  <c r="W987" i="1"/>
  <c r="W986" i="1"/>
  <c r="W985" i="1"/>
  <c r="W984" i="1"/>
  <c r="W983" i="1"/>
  <c r="W982" i="1"/>
  <c r="W981" i="1"/>
  <c r="W980" i="1"/>
  <c r="W979" i="1"/>
  <c r="W978" i="1"/>
  <c r="W977" i="1"/>
  <c r="W976" i="1"/>
  <c r="W975" i="1"/>
  <c r="W974" i="1"/>
  <c r="W973" i="1"/>
  <c r="W972" i="1"/>
  <c r="W971" i="1"/>
  <c r="W970" i="1"/>
  <c r="W969" i="1"/>
  <c r="W968" i="1"/>
  <c r="W967" i="1"/>
  <c r="W966" i="1"/>
  <c r="W965" i="1"/>
  <c r="W964" i="1"/>
  <c r="W963" i="1"/>
  <c r="W962" i="1"/>
  <c r="W961" i="1"/>
  <c r="W960" i="1"/>
  <c r="W959" i="1"/>
  <c r="W958" i="1"/>
  <c r="W957" i="1"/>
  <c r="W956" i="1"/>
  <c r="W955" i="1"/>
  <c r="W954" i="1"/>
  <c r="W953" i="1"/>
  <c r="W952" i="1"/>
  <c r="W951" i="1"/>
  <c r="W950" i="1"/>
  <c r="W949" i="1"/>
  <c r="W948" i="1"/>
  <c r="W947" i="1"/>
  <c r="W946" i="1"/>
  <c r="W945" i="1"/>
  <c r="W944" i="1"/>
  <c r="W943" i="1"/>
  <c r="W942" i="1"/>
  <c r="W941" i="1"/>
  <c r="W940" i="1"/>
  <c r="W939" i="1"/>
  <c r="W938" i="1"/>
  <c r="W937" i="1"/>
  <c r="W936" i="1"/>
  <c r="W935" i="1"/>
  <c r="W934" i="1"/>
  <c r="W933" i="1"/>
  <c r="W932" i="1"/>
  <c r="W931" i="1"/>
  <c r="W930" i="1"/>
  <c r="W929" i="1"/>
  <c r="W928" i="1"/>
  <c r="W927" i="1"/>
  <c r="W926" i="1"/>
  <c r="W925" i="1"/>
  <c r="W924" i="1"/>
  <c r="W923" i="1"/>
  <c r="W922" i="1"/>
  <c r="W921" i="1"/>
  <c r="W920" i="1"/>
  <c r="W919" i="1"/>
  <c r="W918" i="1"/>
  <c r="W917" i="1"/>
  <c r="W916" i="1"/>
  <c r="W915" i="1"/>
  <c r="W914" i="1"/>
  <c r="W913" i="1"/>
  <c r="W912" i="1"/>
  <c r="W911" i="1"/>
  <c r="W910" i="1"/>
  <c r="W909" i="1"/>
  <c r="W908" i="1"/>
  <c r="W907" i="1"/>
  <c r="W906" i="1"/>
  <c r="W905" i="1"/>
  <c r="W904" i="1"/>
  <c r="W903" i="1"/>
  <c r="W902" i="1"/>
  <c r="W901" i="1"/>
  <c r="W900" i="1"/>
  <c r="W899" i="1"/>
  <c r="W898" i="1"/>
  <c r="W897" i="1"/>
  <c r="W896" i="1"/>
  <c r="W895" i="1"/>
  <c r="W894" i="1"/>
  <c r="W893" i="1"/>
  <c r="W892" i="1"/>
  <c r="W891" i="1"/>
  <c r="W890" i="1"/>
  <c r="W889" i="1"/>
  <c r="W888" i="1"/>
  <c r="W887" i="1"/>
  <c r="W886" i="1"/>
  <c r="W885" i="1"/>
  <c r="W884" i="1"/>
  <c r="W883" i="1"/>
  <c r="W882" i="1"/>
  <c r="W881" i="1"/>
  <c r="W880" i="1"/>
  <c r="W879" i="1"/>
  <c r="W878" i="1"/>
  <c r="W877" i="1"/>
  <c r="W876" i="1"/>
  <c r="W875" i="1"/>
  <c r="W874" i="1"/>
  <c r="W873" i="1"/>
  <c r="W872" i="1"/>
  <c r="W871" i="1"/>
  <c r="W870" i="1"/>
  <c r="W869" i="1"/>
  <c r="W868" i="1"/>
  <c r="W867" i="1"/>
  <c r="W866" i="1"/>
  <c r="W865" i="1"/>
  <c r="W864" i="1"/>
  <c r="W863" i="1"/>
  <c r="W862" i="1"/>
  <c r="W861" i="1"/>
  <c r="W860" i="1"/>
  <c r="W859" i="1"/>
  <c r="W858" i="1"/>
  <c r="W857" i="1"/>
  <c r="W856" i="1"/>
  <c r="W855" i="1"/>
  <c r="W854" i="1"/>
  <c r="W853" i="1"/>
  <c r="W852" i="1"/>
  <c r="W851" i="1"/>
  <c r="W850" i="1"/>
  <c r="W849" i="1"/>
  <c r="W848" i="1"/>
  <c r="W847" i="1"/>
  <c r="W846" i="1"/>
  <c r="W845" i="1"/>
  <c r="W844" i="1"/>
  <c r="W843" i="1"/>
  <c r="W842" i="1"/>
  <c r="W841" i="1"/>
  <c r="W840" i="1"/>
  <c r="W839" i="1"/>
  <c r="W838" i="1"/>
  <c r="W837" i="1"/>
  <c r="W836" i="1"/>
  <c r="W835" i="1"/>
  <c r="W834" i="1"/>
  <c r="W833" i="1"/>
  <c r="W832" i="1"/>
  <c r="W831" i="1"/>
  <c r="W830" i="1"/>
  <c r="W829" i="1"/>
  <c r="W828" i="1"/>
  <c r="W827" i="1"/>
  <c r="W826" i="1"/>
  <c r="W825" i="1"/>
  <c r="W824" i="1"/>
  <c r="W823" i="1"/>
  <c r="W822" i="1"/>
  <c r="W821" i="1"/>
  <c r="W820" i="1"/>
  <c r="W819" i="1"/>
  <c r="W818" i="1"/>
  <c r="W817" i="1"/>
  <c r="W816" i="1"/>
  <c r="W815" i="1"/>
  <c r="W814" i="1"/>
  <c r="W813" i="1"/>
  <c r="W812" i="1"/>
  <c r="W811" i="1"/>
  <c r="W810" i="1"/>
  <c r="W809" i="1"/>
  <c r="W808" i="1"/>
  <c r="W807" i="1"/>
  <c r="W806" i="1"/>
  <c r="W805" i="1"/>
  <c r="W804" i="1"/>
  <c r="W803" i="1"/>
  <c r="W802" i="1"/>
  <c r="W801" i="1"/>
  <c r="W800" i="1"/>
  <c r="W799" i="1"/>
  <c r="W798" i="1"/>
  <c r="W797" i="1"/>
  <c r="W796" i="1"/>
  <c r="W795" i="1"/>
  <c r="W794" i="1"/>
  <c r="W793" i="1"/>
  <c r="W792" i="1"/>
  <c r="W791" i="1"/>
  <c r="W790" i="1"/>
  <c r="W789" i="1"/>
  <c r="W788" i="1"/>
  <c r="W787" i="1"/>
  <c r="W786" i="1"/>
  <c r="W785" i="1"/>
  <c r="W784" i="1"/>
  <c r="W783" i="1"/>
  <c r="W782" i="1"/>
  <c r="W781" i="1"/>
  <c r="W780" i="1"/>
  <c r="W779" i="1"/>
  <c r="W778" i="1"/>
  <c r="W777" i="1"/>
  <c r="W776" i="1"/>
  <c r="W775" i="1"/>
  <c r="W774" i="1"/>
  <c r="W773" i="1"/>
  <c r="W772" i="1"/>
  <c r="W771" i="1"/>
  <c r="W770" i="1"/>
  <c r="W769" i="1"/>
  <c r="W768" i="1"/>
  <c r="W767" i="1"/>
  <c r="W766" i="1"/>
  <c r="W765" i="1"/>
  <c r="W764" i="1"/>
  <c r="W763" i="1"/>
  <c r="W762" i="1"/>
  <c r="W761" i="1"/>
  <c r="W760" i="1"/>
  <c r="W759" i="1"/>
  <c r="W758" i="1"/>
  <c r="W757" i="1"/>
  <c r="W756" i="1"/>
  <c r="W755" i="1"/>
  <c r="W754" i="1"/>
  <c r="W753" i="1"/>
  <c r="W752" i="1"/>
  <c r="W751" i="1"/>
  <c r="W750" i="1"/>
  <c r="W749" i="1"/>
  <c r="W748" i="1"/>
  <c r="W747" i="1"/>
  <c r="W746" i="1"/>
  <c r="W745" i="1"/>
  <c r="W744" i="1"/>
  <c r="W743" i="1"/>
  <c r="W742" i="1"/>
  <c r="W741" i="1"/>
  <c r="W740" i="1"/>
  <c r="W739" i="1"/>
  <c r="W738" i="1"/>
  <c r="W737" i="1"/>
  <c r="W736" i="1"/>
  <c r="W735" i="1"/>
  <c r="W734" i="1"/>
  <c r="W733" i="1"/>
  <c r="W732" i="1"/>
  <c r="W731" i="1"/>
  <c r="W730" i="1"/>
  <c r="W729" i="1"/>
  <c r="W728" i="1"/>
  <c r="W727" i="1"/>
  <c r="W726" i="1"/>
  <c r="W725" i="1"/>
  <c r="W724" i="1"/>
  <c r="W723" i="1"/>
  <c r="W722" i="1"/>
  <c r="W721" i="1"/>
  <c r="W720" i="1"/>
  <c r="W719" i="1"/>
  <c r="W718" i="1"/>
  <c r="W717" i="1"/>
  <c r="W716" i="1"/>
  <c r="W715" i="1"/>
  <c r="W714" i="1"/>
  <c r="W713" i="1"/>
  <c r="W712" i="1"/>
  <c r="W711" i="1"/>
  <c r="W710" i="1"/>
  <c r="W709" i="1"/>
  <c r="W708" i="1"/>
  <c r="W707" i="1"/>
  <c r="W706" i="1"/>
  <c r="W705" i="1"/>
  <c r="W704" i="1"/>
  <c r="W703" i="1"/>
  <c r="W702" i="1"/>
  <c r="W701" i="1"/>
  <c r="W700" i="1"/>
  <c r="W699" i="1"/>
  <c r="W698" i="1"/>
  <c r="W697" i="1"/>
  <c r="W696" i="1"/>
  <c r="W695" i="1"/>
  <c r="W694" i="1"/>
  <c r="W693" i="1"/>
  <c r="W692" i="1"/>
  <c r="W691" i="1"/>
  <c r="W690" i="1"/>
  <c r="W689" i="1"/>
  <c r="W688" i="1"/>
  <c r="W687" i="1"/>
  <c r="W686" i="1"/>
  <c r="W685" i="1"/>
  <c r="W684" i="1"/>
  <c r="W683" i="1"/>
  <c r="W682" i="1"/>
  <c r="W681" i="1"/>
  <c r="W680" i="1"/>
  <c r="W679" i="1"/>
  <c r="W678" i="1"/>
  <c r="W677" i="1"/>
  <c r="W676" i="1"/>
  <c r="W675" i="1"/>
  <c r="W674" i="1"/>
  <c r="W673" i="1"/>
  <c r="W672" i="1"/>
  <c r="W671" i="1"/>
  <c r="W670" i="1"/>
  <c r="W669" i="1"/>
  <c r="W668" i="1"/>
  <c r="W667" i="1"/>
  <c r="W666" i="1"/>
  <c r="W665" i="1"/>
  <c r="W664" i="1"/>
  <c r="W663" i="1"/>
  <c r="W662" i="1"/>
  <c r="W661" i="1"/>
  <c r="W660" i="1"/>
  <c r="W659" i="1"/>
  <c r="W658" i="1"/>
  <c r="W657" i="1"/>
  <c r="W656" i="1"/>
  <c r="W655" i="1"/>
  <c r="W654" i="1"/>
  <c r="W653" i="1"/>
  <c r="W652" i="1"/>
  <c r="W651" i="1"/>
  <c r="W650" i="1"/>
  <c r="W649" i="1"/>
  <c r="W648" i="1"/>
  <c r="W647" i="1"/>
  <c r="W646" i="1"/>
  <c r="W645" i="1"/>
  <c r="W644" i="1"/>
  <c r="W643" i="1"/>
  <c r="W642" i="1"/>
  <c r="W641" i="1"/>
  <c r="W640" i="1"/>
  <c r="W639" i="1"/>
  <c r="W638" i="1"/>
  <c r="W637" i="1"/>
  <c r="W636" i="1"/>
  <c r="W635" i="1"/>
  <c r="W634" i="1"/>
  <c r="W633" i="1"/>
  <c r="W632" i="1"/>
  <c r="W631" i="1"/>
  <c r="W630" i="1"/>
  <c r="W629" i="1"/>
  <c r="W628" i="1"/>
  <c r="W627" i="1"/>
  <c r="W626" i="1"/>
  <c r="W625" i="1"/>
  <c r="W624" i="1"/>
  <c r="W623" i="1"/>
  <c r="W622" i="1"/>
  <c r="W621" i="1"/>
  <c r="W620" i="1"/>
  <c r="W619" i="1"/>
  <c r="W618" i="1"/>
  <c r="W617" i="1"/>
  <c r="W616" i="1"/>
  <c r="W615" i="1"/>
  <c r="W614" i="1"/>
  <c r="W613" i="1"/>
  <c r="W612" i="1"/>
  <c r="W611" i="1"/>
  <c r="W610" i="1"/>
  <c r="W609" i="1"/>
  <c r="W608" i="1"/>
  <c r="W607" i="1"/>
  <c r="W606" i="1"/>
  <c r="W605" i="1"/>
  <c r="W604" i="1"/>
  <c r="W603" i="1"/>
  <c r="W602" i="1"/>
  <c r="W601" i="1"/>
  <c r="W600" i="1"/>
  <c r="W599" i="1"/>
  <c r="W598" i="1"/>
  <c r="W597" i="1"/>
  <c r="W596" i="1"/>
  <c r="W595" i="1"/>
  <c r="W594" i="1"/>
  <c r="W593" i="1"/>
  <c r="W592" i="1"/>
  <c r="W591" i="1"/>
  <c r="W590" i="1"/>
  <c r="W589" i="1"/>
  <c r="W588" i="1"/>
  <c r="W587" i="1"/>
  <c r="W586" i="1"/>
  <c r="W585" i="1"/>
  <c r="W584" i="1"/>
  <c r="W583" i="1"/>
  <c r="W582" i="1"/>
  <c r="W581" i="1"/>
  <c r="W580" i="1"/>
  <c r="W579" i="1"/>
  <c r="W578" i="1"/>
  <c r="W577" i="1"/>
  <c r="W576" i="1"/>
  <c r="W575" i="1"/>
  <c r="W574" i="1"/>
  <c r="W573" i="1"/>
  <c r="W572" i="1"/>
  <c r="W571" i="1"/>
  <c r="W570" i="1"/>
  <c r="W569" i="1"/>
  <c r="W568" i="1"/>
  <c r="W567" i="1"/>
  <c r="W566" i="1"/>
  <c r="W565" i="1"/>
  <c r="W564" i="1"/>
  <c r="W563" i="1"/>
  <c r="W562" i="1"/>
  <c r="W561" i="1"/>
  <c r="W560" i="1"/>
  <c r="W559" i="1"/>
  <c r="W558" i="1"/>
  <c r="W557" i="1"/>
  <c r="W556" i="1"/>
  <c r="W555" i="1"/>
  <c r="W554" i="1"/>
  <c r="W553" i="1"/>
  <c r="W552" i="1"/>
  <c r="W551" i="1"/>
  <c r="W550" i="1"/>
  <c r="W549" i="1"/>
  <c r="W548" i="1"/>
  <c r="W547" i="1"/>
  <c r="W546" i="1"/>
  <c r="W545" i="1"/>
  <c r="W544" i="1"/>
  <c r="W543" i="1"/>
  <c r="W542" i="1"/>
  <c r="W541" i="1"/>
  <c r="W540" i="1"/>
  <c r="W539" i="1"/>
  <c r="W538" i="1"/>
  <c r="W537" i="1"/>
  <c r="W536" i="1"/>
  <c r="W535" i="1"/>
  <c r="W534" i="1"/>
  <c r="W533" i="1"/>
  <c r="W532" i="1"/>
  <c r="W531" i="1"/>
  <c r="W530" i="1"/>
  <c r="W529" i="1"/>
  <c r="W528" i="1"/>
  <c r="W527" i="1"/>
  <c r="W526" i="1"/>
  <c r="W525" i="1"/>
  <c r="W524" i="1"/>
  <c r="W523" i="1"/>
  <c r="W522" i="1"/>
  <c r="W521" i="1"/>
  <c r="W520" i="1"/>
  <c r="W519" i="1"/>
  <c r="W518" i="1"/>
  <c r="W517" i="1"/>
  <c r="W516" i="1"/>
  <c r="W515" i="1"/>
  <c r="W514" i="1"/>
  <c r="W513" i="1"/>
  <c r="W512" i="1"/>
  <c r="W511" i="1"/>
  <c r="W510" i="1"/>
  <c r="W509" i="1"/>
  <c r="W508" i="1"/>
  <c r="W507" i="1"/>
  <c r="W506" i="1"/>
  <c r="W505" i="1"/>
  <c r="W504" i="1"/>
  <c r="W503" i="1"/>
  <c r="W502" i="1"/>
  <c r="W501" i="1"/>
  <c r="W500" i="1"/>
  <c r="W499" i="1"/>
  <c r="W498" i="1"/>
  <c r="W497" i="1"/>
  <c r="W496" i="1"/>
  <c r="W495" i="1"/>
  <c r="W494" i="1"/>
  <c r="W493" i="1"/>
  <c r="W492" i="1"/>
  <c r="W491" i="1"/>
  <c r="W490" i="1"/>
  <c r="W489" i="1"/>
  <c r="W488" i="1"/>
  <c r="W487" i="1"/>
  <c r="W486" i="1"/>
  <c r="W485" i="1"/>
  <c r="W484" i="1"/>
  <c r="W483" i="1"/>
  <c r="W482" i="1"/>
  <c r="W481" i="1"/>
  <c r="W480" i="1"/>
  <c r="W479" i="1"/>
  <c r="W478" i="1"/>
  <c r="W477" i="1"/>
  <c r="W476" i="1"/>
  <c r="W475" i="1"/>
  <c r="W474" i="1"/>
  <c r="W473" i="1"/>
  <c r="W472" i="1"/>
  <c r="W471" i="1"/>
  <c r="W470" i="1"/>
  <c r="W469" i="1"/>
  <c r="W468" i="1"/>
  <c r="W467" i="1"/>
  <c r="W466" i="1"/>
  <c r="W465" i="1"/>
  <c r="W464" i="1"/>
  <c r="W463" i="1"/>
  <c r="W462" i="1"/>
  <c r="W461" i="1"/>
  <c r="W460" i="1"/>
  <c r="W459" i="1"/>
  <c r="W458" i="1"/>
  <c r="W457" i="1"/>
  <c r="W456" i="1"/>
  <c r="W455" i="1"/>
  <c r="W454" i="1"/>
  <c r="W453" i="1"/>
  <c r="W452" i="1"/>
  <c r="W451" i="1"/>
  <c r="W450" i="1"/>
  <c r="W449" i="1"/>
  <c r="W448" i="1"/>
  <c r="W447" i="1"/>
  <c r="W446" i="1"/>
  <c r="W445" i="1"/>
  <c r="W444" i="1"/>
  <c r="W443" i="1"/>
  <c r="W442" i="1"/>
  <c r="W441" i="1"/>
  <c r="W440" i="1"/>
  <c r="W439" i="1"/>
  <c r="W438" i="1"/>
  <c r="W437" i="1"/>
  <c r="W436" i="1"/>
  <c r="W435" i="1"/>
  <c r="W434" i="1"/>
  <c r="W433" i="1"/>
  <c r="W432" i="1"/>
  <c r="W431" i="1"/>
  <c r="W430" i="1"/>
  <c r="W429" i="1"/>
  <c r="W428" i="1"/>
  <c r="W427" i="1"/>
  <c r="W426" i="1"/>
  <c r="W425" i="1"/>
  <c r="W424" i="1"/>
  <c r="W423" i="1"/>
  <c r="W422" i="1"/>
  <c r="W421" i="1"/>
  <c r="W420" i="1"/>
  <c r="W419" i="1"/>
  <c r="W418" i="1"/>
  <c r="W417" i="1"/>
  <c r="W416" i="1"/>
  <c r="W415" i="1"/>
  <c r="W414" i="1"/>
  <c r="W413" i="1"/>
  <c r="W412" i="1"/>
  <c r="W411" i="1"/>
  <c r="W410" i="1"/>
  <c r="W409" i="1"/>
  <c r="W408" i="1"/>
  <c r="W407" i="1"/>
  <c r="W406" i="1"/>
  <c r="W405" i="1"/>
  <c r="W404" i="1"/>
  <c r="W403" i="1"/>
  <c r="W402" i="1"/>
  <c r="W401" i="1"/>
  <c r="W400" i="1"/>
  <c r="W399" i="1"/>
  <c r="W398" i="1"/>
  <c r="W397" i="1"/>
  <c r="W396" i="1"/>
  <c r="W395" i="1"/>
  <c r="W394" i="1"/>
  <c r="W393" i="1"/>
  <c r="W392" i="1"/>
  <c r="W391" i="1"/>
  <c r="W390" i="1"/>
  <c r="W389" i="1"/>
  <c r="W388" i="1"/>
  <c r="W387" i="1"/>
  <c r="W386" i="1"/>
  <c r="W385" i="1"/>
  <c r="W384" i="1"/>
  <c r="W383" i="1"/>
  <c r="W382" i="1"/>
  <c r="W381" i="1"/>
  <c r="W380" i="1"/>
  <c r="W379" i="1"/>
  <c r="W378" i="1"/>
  <c r="W377" i="1"/>
  <c r="W376" i="1"/>
  <c r="W375" i="1"/>
  <c r="W374" i="1"/>
  <c r="W373" i="1"/>
  <c r="W372" i="1"/>
  <c r="W371" i="1"/>
  <c r="W370" i="1"/>
  <c r="W369" i="1"/>
  <c r="W368" i="1"/>
  <c r="W367" i="1"/>
  <c r="W366" i="1"/>
  <c r="W365" i="1"/>
  <c r="W364" i="1"/>
  <c r="W363" i="1"/>
  <c r="W362" i="1"/>
  <c r="W361" i="1"/>
  <c r="W360" i="1"/>
  <c r="W359" i="1"/>
  <c r="W358" i="1"/>
  <c r="W357" i="1"/>
  <c r="W356" i="1"/>
  <c r="W355" i="1"/>
  <c r="W354" i="1"/>
  <c r="W353" i="1"/>
  <c r="W352" i="1"/>
  <c r="W351" i="1"/>
  <c r="W350" i="1"/>
  <c r="W349" i="1"/>
  <c r="W348" i="1"/>
  <c r="W347" i="1"/>
  <c r="W346" i="1"/>
  <c r="W345" i="1"/>
  <c r="W344" i="1"/>
  <c r="W343" i="1"/>
  <c r="W342" i="1"/>
  <c r="W341" i="1"/>
  <c r="W340" i="1"/>
  <c r="W339" i="1"/>
  <c r="W338" i="1"/>
  <c r="W337" i="1"/>
  <c r="W336" i="1"/>
  <c r="W335" i="1"/>
  <c r="W334" i="1"/>
  <c r="W333" i="1"/>
  <c r="W332" i="1"/>
  <c r="W331" i="1"/>
  <c r="W330" i="1"/>
  <c r="W329" i="1"/>
  <c r="W328" i="1"/>
  <c r="W327" i="1"/>
  <c r="W326" i="1"/>
  <c r="W325" i="1"/>
  <c r="W324" i="1"/>
  <c r="W323" i="1"/>
  <c r="W322" i="1"/>
  <c r="W321" i="1"/>
  <c r="W320" i="1"/>
  <c r="W319" i="1"/>
  <c r="W318" i="1"/>
  <c r="W317" i="1"/>
  <c r="W316" i="1"/>
  <c r="W315" i="1"/>
  <c r="W314" i="1"/>
  <c r="W313" i="1"/>
  <c r="W312" i="1"/>
  <c r="W311" i="1"/>
  <c r="W310" i="1"/>
  <c r="W309" i="1"/>
  <c r="W308" i="1"/>
  <c r="W307" i="1"/>
  <c r="W306" i="1"/>
  <c r="W305" i="1"/>
  <c r="W304" i="1"/>
  <c r="W303" i="1"/>
  <c r="W302" i="1"/>
  <c r="W301" i="1"/>
  <c r="W300" i="1"/>
  <c r="W299" i="1"/>
  <c r="W298" i="1"/>
  <c r="W297" i="1"/>
  <c r="W296" i="1"/>
  <c r="W295" i="1"/>
  <c r="W294" i="1"/>
  <c r="W293" i="1"/>
  <c r="W292" i="1"/>
  <c r="W291" i="1"/>
  <c r="W290" i="1"/>
  <c r="W289" i="1"/>
  <c r="W288" i="1"/>
  <c r="W287" i="1"/>
  <c r="W286" i="1"/>
  <c r="W285" i="1"/>
  <c r="W284" i="1"/>
  <c r="W283" i="1"/>
  <c r="W282" i="1"/>
  <c r="W281" i="1"/>
  <c r="W280" i="1"/>
  <c r="W279" i="1"/>
  <c r="W278" i="1"/>
  <c r="W277" i="1"/>
  <c r="W276" i="1"/>
  <c r="W275" i="1"/>
  <c r="W274" i="1"/>
  <c r="W273" i="1"/>
  <c r="W272" i="1"/>
  <c r="W271" i="1"/>
  <c r="W270" i="1"/>
  <c r="W269" i="1"/>
  <c r="W268" i="1"/>
  <c r="W267" i="1"/>
  <c r="W266" i="1"/>
  <c r="W265" i="1"/>
  <c r="W264" i="1"/>
  <c r="W263" i="1"/>
  <c r="W262" i="1"/>
  <c r="W261" i="1"/>
  <c r="W260" i="1"/>
  <c r="W259" i="1"/>
  <c r="W258" i="1"/>
  <c r="W257" i="1"/>
  <c r="W256" i="1"/>
  <c r="W255" i="1"/>
  <c r="W254" i="1"/>
  <c r="W253" i="1"/>
  <c r="W252" i="1"/>
  <c r="W251" i="1"/>
  <c r="W250" i="1"/>
  <c r="W249" i="1"/>
  <c r="W248" i="1"/>
  <c r="W247" i="1"/>
  <c r="W246" i="1"/>
  <c r="W245" i="1"/>
  <c r="W244" i="1"/>
  <c r="W243" i="1"/>
  <c r="W242" i="1"/>
  <c r="W241" i="1"/>
  <c r="W240" i="1"/>
  <c r="W239" i="1"/>
  <c r="W238" i="1"/>
  <c r="W237" i="1"/>
  <c r="W236" i="1"/>
  <c r="W235" i="1"/>
  <c r="W234" i="1"/>
  <c r="W233" i="1"/>
  <c r="W232" i="1"/>
  <c r="W231" i="1"/>
  <c r="W230" i="1"/>
  <c r="W229" i="1"/>
  <c r="W228" i="1"/>
  <c r="W227" i="1"/>
  <c r="W226" i="1"/>
  <c r="W225" i="1"/>
  <c r="W224" i="1"/>
  <c r="W223" i="1"/>
  <c r="W222" i="1"/>
  <c r="W221" i="1"/>
  <c r="W220" i="1"/>
  <c r="W219" i="1"/>
  <c r="W218" i="1"/>
  <c r="W217" i="1"/>
  <c r="W216" i="1"/>
  <c r="W215" i="1"/>
  <c r="W214" i="1"/>
  <c r="W213" i="1"/>
  <c r="W212" i="1"/>
  <c r="W211" i="1"/>
  <c r="W210" i="1"/>
  <c r="W209" i="1"/>
  <c r="W208" i="1"/>
  <c r="W207" i="1"/>
  <c r="W206" i="1"/>
  <c r="W205" i="1"/>
  <c r="W204" i="1"/>
  <c r="W203" i="1"/>
  <c r="W202" i="1"/>
  <c r="W201" i="1"/>
  <c r="W200" i="1"/>
  <c r="W199" i="1"/>
  <c r="W198" i="1"/>
  <c r="W197" i="1"/>
  <c r="W196" i="1"/>
  <c r="W195" i="1"/>
  <c r="W194" i="1"/>
  <c r="W193" i="1"/>
  <c r="W192" i="1"/>
  <c r="W191" i="1"/>
  <c r="W190" i="1"/>
  <c r="W189" i="1"/>
  <c r="W188" i="1"/>
  <c r="W187" i="1"/>
  <c r="W186" i="1"/>
  <c r="W185" i="1"/>
  <c r="W184" i="1"/>
  <c r="W183" i="1"/>
  <c r="W182" i="1"/>
  <c r="W181" i="1"/>
  <c r="W180" i="1"/>
  <c r="W179" i="1"/>
  <c r="W178" i="1"/>
  <c r="W177" i="1"/>
  <c r="W176" i="1"/>
  <c r="W175" i="1"/>
  <c r="W174" i="1"/>
  <c r="W173" i="1"/>
  <c r="W172" i="1"/>
  <c r="W171" i="1"/>
  <c r="W170" i="1"/>
  <c r="W169" i="1"/>
  <c r="W168" i="1"/>
  <c r="W167" i="1"/>
  <c r="W166" i="1"/>
  <c r="W165" i="1"/>
  <c r="W164" i="1"/>
  <c r="W163" i="1"/>
  <c r="W162" i="1"/>
  <c r="W161" i="1"/>
  <c r="W160" i="1"/>
  <c r="W159" i="1"/>
  <c r="W158" i="1"/>
  <c r="W157" i="1"/>
  <c r="W156" i="1"/>
  <c r="W155" i="1"/>
  <c r="W154" i="1"/>
  <c r="W153" i="1"/>
  <c r="W152" i="1"/>
  <c r="W151" i="1"/>
  <c r="W150" i="1"/>
  <c r="W149" i="1"/>
  <c r="W148" i="1"/>
  <c r="W147" i="1"/>
  <c r="W146" i="1"/>
  <c r="W145" i="1"/>
  <c r="W144" i="1"/>
  <c r="W143" i="1"/>
  <c r="W142" i="1"/>
  <c r="W141" i="1"/>
  <c r="W140" i="1"/>
  <c r="W139" i="1"/>
  <c r="W138" i="1"/>
  <c r="W137" i="1"/>
  <c r="W136" i="1"/>
  <c r="W135" i="1"/>
  <c r="W134" i="1"/>
  <c r="W133" i="1"/>
  <c r="W132" i="1"/>
  <c r="W131" i="1"/>
  <c r="W130" i="1"/>
  <c r="W129" i="1"/>
  <c r="W128" i="1"/>
  <c r="W127" i="1"/>
  <c r="W126" i="1"/>
  <c r="W125" i="1"/>
  <c r="W124" i="1"/>
  <c r="W123" i="1"/>
  <c r="W122" i="1"/>
  <c r="W121" i="1"/>
  <c r="W120" i="1"/>
  <c r="W119" i="1"/>
  <c r="W118" i="1"/>
  <c r="W117" i="1"/>
  <c r="W116" i="1"/>
  <c r="W115" i="1"/>
  <c r="W114" i="1"/>
  <c r="W113" i="1"/>
  <c r="W112" i="1"/>
  <c r="W111" i="1"/>
  <c r="W110" i="1"/>
  <c r="W109" i="1"/>
  <c r="W108" i="1"/>
  <c r="W107" i="1"/>
  <c r="W106" i="1"/>
  <c r="W105" i="1"/>
  <c r="W104" i="1"/>
  <c r="W103" i="1"/>
  <c r="W102" i="1"/>
  <c r="W101" i="1"/>
  <c r="W100" i="1"/>
  <c r="W99" i="1"/>
  <c r="W98" i="1"/>
  <c r="W97" i="1"/>
  <c r="W96" i="1"/>
  <c r="W95" i="1"/>
  <c r="W94" i="1"/>
  <c r="W93" i="1"/>
  <c r="W92" i="1"/>
  <c r="W91" i="1"/>
  <c r="W90" i="1"/>
  <c r="W89" i="1"/>
  <c r="W88" i="1"/>
  <c r="W87" i="1"/>
  <c r="W86" i="1"/>
  <c r="W85" i="1"/>
  <c r="W84" i="1"/>
  <c r="W83" i="1"/>
  <c r="W82" i="1"/>
  <c r="W81" i="1"/>
  <c r="W80" i="1"/>
  <c r="W79" i="1"/>
  <c r="W78" i="1"/>
  <c r="W77" i="1"/>
  <c r="W76" i="1"/>
  <c r="W75" i="1"/>
  <c r="W74" i="1"/>
  <c r="W73" i="1"/>
  <c r="W72" i="1"/>
  <c r="W71" i="1"/>
  <c r="W70" i="1"/>
  <c r="W69" i="1"/>
  <c r="W68" i="1"/>
  <c r="W67" i="1"/>
  <c r="W66" i="1"/>
  <c r="W65" i="1"/>
  <c r="W64" i="1"/>
  <c r="W63" i="1"/>
  <c r="W62" i="1"/>
  <c r="W61" i="1"/>
  <c r="W60" i="1"/>
  <c r="W59" i="1"/>
  <c r="W58" i="1"/>
  <c r="W57" i="1"/>
  <c r="W56" i="1"/>
  <c r="W55" i="1"/>
  <c r="W54" i="1"/>
  <c r="W53" i="1"/>
  <c r="W52" i="1"/>
  <c r="W51" i="1"/>
  <c r="W50" i="1"/>
  <c r="W49" i="1"/>
  <c r="W48" i="1"/>
  <c r="W47" i="1"/>
  <c r="W46" i="1"/>
  <c r="W45" i="1"/>
  <c r="W44" i="1"/>
  <c r="W43" i="1"/>
  <c r="W42" i="1"/>
  <c r="W41" i="1"/>
  <c r="W40" i="1"/>
  <c r="W39" i="1"/>
  <c r="W38" i="1"/>
  <c r="W37" i="1"/>
  <c r="W36" i="1"/>
  <c r="W35" i="1"/>
  <c r="W34" i="1"/>
  <c r="W33" i="1"/>
  <c r="W32" i="1"/>
  <c r="W31" i="1"/>
  <c r="W30" i="1"/>
  <c r="W29" i="1"/>
  <c r="W28" i="1"/>
  <c r="W27" i="1"/>
  <c r="W26" i="1"/>
  <c r="W25" i="1"/>
  <c r="W24" i="1"/>
  <c r="W23" i="1"/>
  <c r="W22" i="1"/>
  <c r="W21" i="1"/>
  <c r="W20" i="1"/>
  <c r="W19" i="1"/>
  <c r="W18" i="1"/>
  <c r="W17" i="1"/>
  <c r="W16" i="1"/>
  <c r="W15" i="1"/>
  <c r="W14" i="1"/>
  <c r="W13" i="1"/>
  <c r="W12" i="1"/>
  <c r="W11" i="1"/>
  <c r="W10" i="1"/>
  <c r="W9" i="1"/>
  <c r="W8" i="1"/>
  <c r="W7" i="1"/>
  <c r="C1019" i="90"/>
  <c r="C1018" i="90"/>
  <c r="C1017" i="90"/>
  <c r="C1016" i="90"/>
  <c r="C1015" i="90"/>
  <c r="C1014" i="90"/>
  <c r="C1013" i="90"/>
  <c r="C1012" i="90"/>
  <c r="C1011" i="90"/>
  <c r="C1010" i="90"/>
  <c r="C1009" i="90"/>
  <c r="C1008" i="90"/>
  <c r="C1007" i="90"/>
  <c r="C1006" i="90"/>
  <c r="C1005" i="90"/>
  <c r="C1004" i="90"/>
  <c r="C1003" i="90"/>
  <c r="C1002" i="90"/>
  <c r="C1001" i="90"/>
  <c r="C1000" i="90"/>
  <c r="C999" i="90"/>
  <c r="C998" i="90"/>
  <c r="C997" i="90"/>
  <c r="C996" i="90"/>
  <c r="C995" i="90"/>
  <c r="C994" i="90"/>
  <c r="C993" i="90"/>
  <c r="C992" i="90"/>
  <c r="C991" i="90"/>
  <c r="C990" i="90"/>
  <c r="C989" i="90"/>
  <c r="C988" i="90"/>
  <c r="C987" i="90"/>
  <c r="C986" i="90"/>
  <c r="C985" i="90"/>
  <c r="C984" i="90"/>
  <c r="C983" i="90"/>
  <c r="C982" i="90"/>
  <c r="C981" i="90"/>
  <c r="C980" i="90"/>
  <c r="C967" i="90"/>
  <c r="C966" i="90"/>
  <c r="C965" i="90"/>
  <c r="C964" i="90"/>
  <c r="C963" i="90"/>
  <c r="C962" i="90"/>
  <c r="C961" i="90"/>
  <c r="C960" i="90"/>
  <c r="C959" i="90"/>
  <c r="C958" i="90"/>
  <c r="C957" i="90"/>
  <c r="C956" i="90"/>
  <c r="C955" i="90"/>
  <c r="C954" i="90"/>
  <c r="C953" i="90"/>
  <c r="C952" i="90"/>
  <c r="C951" i="90"/>
  <c r="C950" i="90"/>
  <c r="C949" i="90"/>
  <c r="C948" i="90"/>
  <c r="C947" i="90"/>
  <c r="C946" i="90"/>
  <c r="C945" i="90"/>
  <c r="C944" i="90"/>
  <c r="C943" i="90"/>
  <c r="C942" i="90"/>
  <c r="C941" i="90"/>
  <c r="C940" i="90"/>
  <c r="C939" i="90"/>
  <c r="C938" i="90"/>
  <c r="C937" i="90"/>
  <c r="C936" i="90"/>
  <c r="C935" i="90"/>
  <c r="C934" i="90"/>
  <c r="C933" i="90"/>
  <c r="C932" i="90"/>
  <c r="C931" i="90"/>
  <c r="C930" i="90"/>
  <c r="C929" i="90"/>
  <c r="C928" i="90"/>
  <c r="C927" i="90"/>
  <c r="C926" i="90"/>
  <c r="C925" i="90"/>
  <c r="C924" i="90"/>
  <c r="C923" i="90"/>
  <c r="C922" i="90"/>
  <c r="C921" i="90"/>
  <c r="C920" i="90"/>
  <c r="C919" i="90"/>
  <c r="C918" i="90"/>
  <c r="C917" i="90"/>
  <c r="C916" i="90"/>
  <c r="C915" i="90"/>
  <c r="C914" i="90"/>
  <c r="C913" i="90"/>
  <c r="C912" i="90"/>
  <c r="C911" i="90"/>
  <c r="C910" i="90"/>
  <c r="C909" i="90"/>
  <c r="C908" i="90"/>
  <c r="C907" i="90"/>
  <c r="C906" i="90"/>
  <c r="C905" i="90"/>
  <c r="C904" i="90"/>
  <c r="C903" i="90"/>
  <c r="C902" i="90"/>
  <c r="C901" i="90"/>
  <c r="C900" i="90"/>
  <c r="C899" i="90"/>
  <c r="C898" i="90"/>
  <c r="C897" i="90"/>
  <c r="C896" i="90"/>
  <c r="C895" i="90"/>
  <c r="C894" i="90"/>
  <c r="C893" i="90"/>
  <c r="C892" i="90"/>
  <c r="C891" i="90"/>
  <c r="C890" i="90"/>
  <c r="C889" i="90"/>
  <c r="C888" i="90"/>
  <c r="C887" i="90"/>
  <c r="C886" i="90"/>
  <c r="C885" i="90"/>
  <c r="C884" i="90"/>
  <c r="C883" i="90"/>
  <c r="C882" i="90"/>
  <c r="C881" i="90"/>
  <c r="C880" i="90"/>
  <c r="C879" i="90"/>
  <c r="C878" i="90"/>
  <c r="C877" i="90"/>
  <c r="C876" i="90"/>
  <c r="C875" i="90"/>
  <c r="M2596" i="1" l="1"/>
  <c r="M2597" i="1" s="1"/>
  <c r="M2598" i="1" s="1"/>
  <c r="M2599" i="1" s="1"/>
  <c r="M2600" i="1" s="1"/>
  <c r="M2601" i="1" s="1"/>
  <c r="M2602" i="1" s="1"/>
  <c r="M2603" i="1" s="1"/>
  <c r="M2604" i="1" s="1"/>
  <c r="M2605" i="1" s="1"/>
  <c r="M2606" i="1" s="1"/>
  <c r="M2607" i="1" s="1"/>
  <c r="M2608" i="1" s="1"/>
  <c r="M2609" i="1" s="1"/>
  <c r="M2610" i="1" s="1"/>
  <c r="M2611" i="1" s="1"/>
  <c r="M2612" i="1" s="1"/>
  <c r="M2613" i="1" s="1"/>
  <c r="M2614" i="1" s="1"/>
  <c r="M2615" i="1" s="1"/>
  <c r="M2616" i="1" s="1"/>
  <c r="M2617" i="1" s="1"/>
  <c r="M2618" i="1" s="1"/>
  <c r="M2619" i="1" s="1"/>
  <c r="M2620" i="1" s="1"/>
  <c r="M2621" i="1" s="1"/>
  <c r="M2622" i="1" s="1"/>
  <c r="M2623" i="1" s="1"/>
  <c r="M2624" i="1" s="1"/>
  <c r="M2625" i="1" s="1"/>
  <c r="M2626" i="1" s="1"/>
  <c r="M2627" i="1" s="1"/>
  <c r="M2628" i="1" s="1"/>
  <c r="M2629" i="1" s="1"/>
  <c r="M2630" i="1" s="1"/>
  <c r="M2631" i="1" s="1"/>
  <c r="M2632" i="1" s="1"/>
  <c r="M2633" i="1" s="1"/>
  <c r="M2634" i="1" s="1"/>
  <c r="M2635" i="1" s="1"/>
  <c r="M2636" i="1" s="1"/>
  <c r="M2637" i="1" s="1"/>
  <c r="M2638" i="1" s="1"/>
  <c r="M2639" i="1" s="1"/>
  <c r="M2640" i="1" s="1"/>
  <c r="M2641" i="1" s="1"/>
  <c r="M2642" i="1" s="1"/>
  <c r="M2643" i="1" s="1"/>
  <c r="M2644" i="1" s="1"/>
  <c r="M2645" i="1" s="1"/>
  <c r="M2646" i="1" s="1"/>
  <c r="M2647" i="1" s="1"/>
  <c r="M2648" i="1" s="1"/>
  <c r="M2649" i="1" s="1"/>
  <c r="M2650" i="1" s="1"/>
  <c r="M2651" i="1" s="1"/>
  <c r="M2652" i="1" s="1"/>
  <c r="M2653" i="1" s="1"/>
  <c r="M2654" i="1" s="1"/>
  <c r="M2655" i="1" s="1"/>
  <c r="M2656" i="1" s="1"/>
  <c r="M2657" i="1" s="1"/>
  <c r="M2658" i="1" s="1"/>
  <c r="M2659" i="1" s="1"/>
  <c r="M2660" i="1" s="1"/>
  <c r="M2661" i="1" s="1"/>
  <c r="M2662" i="1" s="1"/>
  <c r="M2663" i="1" s="1"/>
  <c r="M2664" i="1" s="1"/>
  <c r="M2665" i="1" s="1"/>
  <c r="M2666" i="1" s="1"/>
  <c r="M2667" i="1" s="1"/>
  <c r="M2668" i="1" s="1"/>
  <c r="M2669" i="1" s="1"/>
  <c r="M2670" i="1" s="1"/>
  <c r="M2671" i="1" s="1"/>
  <c r="M2672" i="1" s="1"/>
  <c r="M2673" i="1" s="1"/>
  <c r="M2674" i="1" s="1"/>
  <c r="M2675" i="1" s="1"/>
  <c r="M2676" i="1" s="1"/>
  <c r="M2677" i="1" s="1"/>
  <c r="M2678" i="1" s="1"/>
  <c r="M2679" i="1" s="1"/>
  <c r="M2680" i="1" s="1"/>
  <c r="M2681" i="1" s="1"/>
  <c r="M2682" i="1" s="1"/>
  <c r="M2683" i="1" s="1"/>
  <c r="M2684" i="1" s="1"/>
  <c r="M2685" i="1" s="1"/>
  <c r="M2686" i="1" s="1"/>
  <c r="M2687" i="1" s="1"/>
  <c r="M2688" i="1" s="1"/>
  <c r="M2689" i="1" s="1"/>
  <c r="M2690" i="1" s="1"/>
  <c r="M2691" i="1" s="1"/>
  <c r="M2692" i="1" s="1"/>
  <c r="M2693" i="1" s="1"/>
  <c r="M2694" i="1" s="1"/>
  <c r="M2695" i="1" s="1"/>
  <c r="M2696" i="1" s="1"/>
  <c r="M2697" i="1" s="1"/>
  <c r="M2698" i="1" s="1"/>
  <c r="M2699" i="1" s="1"/>
  <c r="M2700" i="1" s="1"/>
  <c r="M2701" i="1" s="1"/>
  <c r="M2702" i="1" s="1"/>
  <c r="M2703" i="1" s="1"/>
  <c r="M2704" i="1" s="1"/>
  <c r="M2705" i="1" s="1"/>
  <c r="M2706" i="1" s="1"/>
  <c r="M2707" i="1" s="1"/>
  <c r="M2708" i="1" s="1"/>
  <c r="M2709" i="1" s="1"/>
  <c r="M2710" i="1" s="1"/>
  <c r="M2711" i="1" s="1"/>
  <c r="M2712" i="1" s="1"/>
  <c r="M2713" i="1" s="1"/>
  <c r="M2714" i="1" s="1"/>
  <c r="M2715" i="1" s="1"/>
  <c r="M2716" i="1" s="1"/>
  <c r="M2717" i="1" s="1"/>
  <c r="M2718" i="1" s="1"/>
  <c r="M2719" i="1" s="1"/>
  <c r="M2720" i="1" s="1"/>
  <c r="M2721" i="1" s="1"/>
  <c r="M2722" i="1" s="1"/>
  <c r="M2723" i="1" s="1"/>
  <c r="M2724" i="1" s="1"/>
  <c r="M2725" i="1" s="1"/>
  <c r="M2726" i="1" s="1"/>
  <c r="M2727" i="1" s="1"/>
  <c r="M2728" i="1" s="1"/>
  <c r="M2729" i="1" s="1"/>
  <c r="M2730" i="1" s="1"/>
  <c r="M2731" i="1" s="1"/>
  <c r="M2732" i="1" s="1"/>
  <c r="M2733" i="1" s="1"/>
  <c r="M2734" i="1" s="1"/>
  <c r="M2735" i="1" s="1"/>
  <c r="M2736" i="1" s="1"/>
  <c r="M2737" i="1" s="1"/>
  <c r="M2738" i="1" s="1"/>
  <c r="M2739" i="1" s="1"/>
  <c r="M2740" i="1" s="1"/>
  <c r="M2741" i="1" s="1"/>
  <c r="M2742" i="1" s="1"/>
  <c r="M2743" i="1" s="1"/>
  <c r="M2744" i="1" s="1"/>
  <c r="M2745" i="1" s="1"/>
  <c r="M2746" i="1" s="1"/>
  <c r="M2747" i="1" s="1"/>
  <c r="M2748" i="1" s="1"/>
  <c r="M2749" i="1" s="1"/>
  <c r="M2750" i="1" s="1"/>
  <c r="M2751" i="1" s="1"/>
  <c r="M2752" i="1" s="1"/>
  <c r="M2753" i="1" s="1"/>
  <c r="M2754" i="1" s="1"/>
  <c r="M2755" i="1" s="1"/>
  <c r="M2756" i="1" s="1"/>
  <c r="M2757" i="1" s="1"/>
  <c r="M2758" i="1" s="1"/>
  <c r="M2759" i="1" s="1"/>
  <c r="M2760" i="1" s="1"/>
  <c r="M2761" i="1" s="1"/>
  <c r="M2762" i="1" s="1"/>
  <c r="M2763" i="1" s="1"/>
  <c r="M2764" i="1" s="1"/>
  <c r="M2765" i="1" s="1"/>
  <c r="M2766" i="1" s="1"/>
  <c r="M2767" i="1" s="1"/>
  <c r="M2768" i="1" s="1"/>
  <c r="M2769" i="1" s="1"/>
  <c r="M2770" i="1" s="1"/>
  <c r="M2771" i="1" s="1"/>
  <c r="M2772" i="1" s="1"/>
  <c r="M2773" i="1" s="1"/>
  <c r="M2774" i="1" s="1"/>
  <c r="M2775" i="1" s="1"/>
  <c r="M2776" i="1" s="1"/>
  <c r="M2777" i="1" s="1"/>
  <c r="M2778" i="1" s="1"/>
  <c r="M2779" i="1" s="1"/>
  <c r="M2780" i="1" s="1"/>
  <c r="M2781" i="1" s="1"/>
  <c r="M2782" i="1" s="1"/>
  <c r="M2783" i="1" s="1"/>
  <c r="M2784" i="1" s="1"/>
  <c r="M2785" i="1" s="1"/>
  <c r="M2786" i="1" s="1"/>
  <c r="M2787" i="1" s="1"/>
  <c r="M2788" i="1" s="1"/>
  <c r="M2789" i="1" s="1"/>
  <c r="M2790" i="1" s="1"/>
  <c r="M2791" i="1" s="1"/>
  <c r="M2792" i="1" s="1"/>
  <c r="M2793" i="1" s="1"/>
  <c r="M2794" i="1" s="1"/>
  <c r="M2795" i="1" s="1"/>
  <c r="M2796" i="1" s="1"/>
  <c r="M2797" i="1" s="1"/>
  <c r="M2798" i="1" s="1"/>
  <c r="M2799" i="1" s="1"/>
  <c r="M2800" i="1" s="1"/>
  <c r="M2801" i="1" s="1"/>
  <c r="M2802" i="1" s="1"/>
  <c r="M2803" i="1" s="1"/>
  <c r="M2804" i="1" s="1"/>
  <c r="M2805" i="1" s="1"/>
  <c r="M2806" i="1" s="1"/>
  <c r="M2807" i="1" s="1"/>
  <c r="M2808" i="1" s="1"/>
  <c r="M2809" i="1" s="1"/>
  <c r="M2810" i="1" s="1"/>
  <c r="M2811" i="1" s="1"/>
  <c r="M2812" i="1" s="1"/>
  <c r="M2813" i="1" s="1"/>
  <c r="M2814" i="1" s="1"/>
  <c r="M2815" i="1" s="1"/>
  <c r="M2816" i="1" s="1"/>
  <c r="M2817" i="1" s="1"/>
  <c r="M2818" i="1" s="1"/>
  <c r="M2819" i="1" s="1"/>
  <c r="M2820" i="1" s="1"/>
  <c r="M2821" i="1" s="1"/>
  <c r="M2822" i="1" s="1"/>
  <c r="M2823" i="1" s="1"/>
  <c r="M2824" i="1" s="1"/>
  <c r="M2825" i="1" s="1"/>
  <c r="M2826" i="1" s="1"/>
  <c r="M2827" i="1" s="1"/>
  <c r="M2828" i="1" s="1"/>
  <c r="M2829" i="1" s="1"/>
  <c r="M2830" i="1" s="1"/>
  <c r="M2831" i="1" s="1"/>
  <c r="M2832" i="1" s="1"/>
  <c r="M2833" i="1" s="1"/>
  <c r="M2834" i="1" s="1"/>
  <c r="M2835" i="1" s="1"/>
  <c r="M2836" i="1" s="1"/>
  <c r="M2837" i="1" s="1"/>
  <c r="M2838" i="1" s="1"/>
  <c r="M2839" i="1" s="1"/>
  <c r="M2840" i="1" s="1"/>
  <c r="M2841" i="1" s="1"/>
  <c r="M2842" i="1" s="1"/>
  <c r="M2843" i="1" s="1"/>
  <c r="M2844" i="1" s="1"/>
  <c r="M2845" i="1" s="1"/>
  <c r="M2846" i="1" s="1"/>
  <c r="M2847" i="1" s="1"/>
  <c r="M2848" i="1" s="1"/>
  <c r="M2849" i="1" s="1"/>
  <c r="M2850" i="1" s="1"/>
  <c r="M2851" i="1" s="1"/>
  <c r="M2852" i="1" s="1"/>
  <c r="M2853" i="1" s="1"/>
  <c r="M2854" i="1" s="1"/>
  <c r="M2855" i="1" s="1"/>
  <c r="M2856" i="1" s="1"/>
  <c r="M2857" i="1" s="1"/>
  <c r="M2858" i="1" s="1"/>
  <c r="M2859" i="1" s="1"/>
  <c r="M2860" i="1" s="1"/>
  <c r="M2861" i="1" s="1"/>
  <c r="M2862" i="1" s="1"/>
  <c r="M2863" i="1" s="1"/>
  <c r="M2864" i="1" s="1"/>
  <c r="M2865" i="1" s="1"/>
  <c r="N3" i="1"/>
  <c r="V3" i="1"/>
  <c r="V4" i="1" s="1"/>
  <c r="V1986" i="1" s="1"/>
  <c r="U3097" i="1"/>
  <c r="U3018" i="1"/>
  <c r="U2253" i="1"/>
  <c r="U2095" i="1"/>
  <c r="U3340" i="1"/>
  <c r="U2363" i="1"/>
  <c r="U2622" i="1"/>
  <c r="U2985" i="1"/>
  <c r="U3218" i="1"/>
  <c r="U3253" i="1"/>
  <c r="U2038" i="1"/>
  <c r="U3188" i="1"/>
  <c r="U3589" i="1"/>
  <c r="U3111" i="1"/>
  <c r="U2996" i="1"/>
  <c r="U2878" i="1"/>
  <c r="U2910" i="1"/>
  <c r="U2286" i="1"/>
  <c r="U3173" i="1"/>
  <c r="U2039" i="1"/>
  <c r="U2312" i="1"/>
  <c r="U2961" i="1"/>
  <c r="U3052" i="1"/>
  <c r="U3735" i="1"/>
  <c r="U3224" i="1"/>
  <c r="U2385" i="1"/>
  <c r="U2222" i="1"/>
  <c r="U2889" i="1"/>
  <c r="U2317" i="1"/>
  <c r="U2356" i="1"/>
  <c r="U3133" i="1"/>
  <c r="U3298" i="1"/>
  <c r="U2092" i="1"/>
  <c r="U3227" i="1"/>
  <c r="U3679" i="1"/>
  <c r="U3279" i="1"/>
  <c r="U3033" i="1"/>
  <c r="U3242" i="1"/>
  <c r="U3234" i="1"/>
  <c r="U2314" i="1"/>
  <c r="U3197" i="1"/>
  <c r="U2100" i="1"/>
  <c r="U2375" i="1"/>
  <c r="U2984" i="1"/>
  <c r="U3074" i="1"/>
  <c r="U3775" i="1"/>
  <c r="U3324" i="1"/>
  <c r="U3096" i="1"/>
  <c r="U2321" i="1"/>
  <c r="U2081" i="1"/>
  <c r="U3282" i="1"/>
  <c r="U2621" i="1"/>
  <c r="U3577" i="1"/>
  <c r="U2035" i="1"/>
  <c r="U2380" i="1"/>
  <c r="U3022" i="1"/>
  <c r="U2212" i="1"/>
  <c r="U2364" i="1"/>
  <c r="U1993" i="1"/>
  <c r="U2457" i="1"/>
  <c r="U3199" i="1"/>
  <c r="U3700" i="1"/>
  <c r="U2698" i="1"/>
  <c r="U2684" i="1"/>
  <c r="U2892" i="1"/>
  <c r="U2960" i="1"/>
  <c r="U3333" i="1"/>
  <c r="U3587" i="1"/>
  <c r="U2803" i="1"/>
  <c r="U3285" i="1"/>
  <c r="U2082" i="1"/>
  <c r="U3262" i="1"/>
  <c r="U2811" i="1"/>
  <c r="U2557" i="1"/>
  <c r="U3491" i="1"/>
  <c r="U2409" i="1"/>
  <c r="U2239" i="1"/>
  <c r="U2579" i="1"/>
  <c r="U2489" i="1"/>
  <c r="U2490" i="1"/>
  <c r="U3230" i="1"/>
  <c r="U2729" i="1"/>
  <c r="U2772" i="1"/>
  <c r="U2914" i="1"/>
  <c r="U2982" i="1"/>
  <c r="U3458" i="1"/>
  <c r="U2775" i="1"/>
  <c r="U2823" i="1"/>
  <c r="U3345" i="1"/>
  <c r="U2591" i="1"/>
  <c r="U2031" i="1"/>
  <c r="U2309" i="1"/>
  <c r="U3501" i="1"/>
  <c r="U3269" i="1"/>
  <c r="U2183" i="1"/>
  <c r="U2114" i="1"/>
  <c r="V1987" i="1"/>
  <c r="U2196" i="1"/>
  <c r="U2125" i="1"/>
  <c r="U3594" i="1"/>
  <c r="U3764" i="1"/>
  <c r="U2536" i="1"/>
  <c r="U2181" i="1"/>
  <c r="U3666" i="1"/>
  <c r="U2804" i="1"/>
  <c r="U3560" i="1"/>
  <c r="U3752" i="1"/>
  <c r="U3182" i="1"/>
  <c r="U3429" i="1"/>
  <c r="U2495" i="1"/>
  <c r="U3058" i="1"/>
  <c r="U2820" i="1"/>
  <c r="U2444" i="1"/>
  <c r="U3226" i="1"/>
  <c r="U2267" i="1"/>
  <c r="U2646" i="1"/>
  <c r="U2519" i="1"/>
  <c r="U2520" i="1"/>
  <c r="U3268" i="1"/>
  <c r="U2099" i="1"/>
  <c r="U3314" i="1"/>
  <c r="U2884" i="1"/>
  <c r="U2937" i="1"/>
  <c r="U3049" i="1"/>
  <c r="U3533" i="1"/>
  <c r="U2795" i="1"/>
  <c r="U2863" i="1"/>
  <c r="U3365" i="1"/>
  <c r="U2108" i="1"/>
  <c r="U3179" i="1"/>
  <c r="U2010" i="1"/>
  <c r="U2265" i="1"/>
  <c r="U2340" i="1"/>
  <c r="U3293" i="1"/>
  <c r="U2673" i="1"/>
  <c r="U3548" i="1"/>
  <c r="U3270" i="1"/>
  <c r="U3177" i="1"/>
  <c r="U3592" i="1"/>
  <c r="U2805" i="1"/>
  <c r="U3338" i="1"/>
  <c r="U1987" i="1"/>
  <c r="U3777" i="1"/>
  <c r="U2432" i="1"/>
  <c r="U2979" i="1"/>
  <c r="U2745" i="1"/>
  <c r="U2473" i="1"/>
  <c r="U3272" i="1"/>
  <c r="U2453" i="1"/>
  <c r="U2017" i="1"/>
  <c r="U2553" i="1"/>
  <c r="U2582" i="1"/>
  <c r="U3301" i="1"/>
  <c r="U2127" i="1"/>
  <c r="U3350" i="1"/>
  <c r="U2906" i="1"/>
  <c r="U2959" i="1"/>
  <c r="U3281" i="1"/>
  <c r="U2063" i="1"/>
  <c r="U2855" i="1"/>
  <c r="U2883" i="1"/>
  <c r="U3425" i="1"/>
  <c r="U2465" i="1"/>
  <c r="U2862" i="1"/>
  <c r="U3529" i="1"/>
  <c r="U2259" i="1"/>
  <c r="U3289" i="1"/>
  <c r="U3050" i="1"/>
  <c r="U3376" i="1"/>
  <c r="U3674" i="1"/>
  <c r="U1997" i="1"/>
  <c r="U2669" i="1"/>
  <c r="U2534" i="1"/>
  <c r="U3317" i="1"/>
  <c r="U2612" i="1"/>
  <c r="U2045" i="1"/>
  <c r="U2581" i="1"/>
  <c r="U2616" i="1"/>
  <c r="U3626" i="1"/>
  <c r="U2599" i="1"/>
  <c r="U3388" i="1"/>
  <c r="U2928" i="1"/>
  <c r="U2981" i="1"/>
  <c r="U3308" i="1"/>
  <c r="U2084" i="1"/>
  <c r="U2975" i="1"/>
  <c r="U2903" i="1"/>
  <c r="U3705" i="1"/>
  <c r="U3359" i="1"/>
  <c r="U2260" i="1"/>
  <c r="U3047" i="1"/>
  <c r="U2598" i="1"/>
  <c r="U2651" i="1"/>
  <c r="U2169" i="1"/>
  <c r="U2556" i="1"/>
  <c r="U3766" i="1"/>
  <c r="U2236" i="1"/>
  <c r="U3053" i="1"/>
  <c r="U2452" i="1"/>
  <c r="U3148" i="1"/>
  <c r="U2128" i="1"/>
  <c r="U2687" i="1"/>
  <c r="U2048" i="1"/>
  <c r="U2331" i="1"/>
  <c r="U2690" i="1"/>
  <c r="U3637" i="1"/>
  <c r="U3151" i="1"/>
  <c r="U3680" i="1"/>
  <c r="U2187" i="1"/>
  <c r="U2189" i="1"/>
  <c r="U3095" i="1"/>
  <c r="U3283" i="1"/>
  <c r="U2012" i="1"/>
  <c r="U2109" i="1"/>
  <c r="U2664" i="1"/>
  <c r="U2044" i="1"/>
  <c r="U2760" i="1"/>
  <c r="U2180" i="1"/>
  <c r="U3090" i="1"/>
  <c r="U3576" i="1"/>
  <c r="U3769" i="1"/>
  <c r="U2070" i="1"/>
  <c r="U3662" i="1"/>
  <c r="U3421" i="1"/>
  <c r="U3380" i="1"/>
  <c r="U2105" i="1"/>
  <c r="U2923" i="1"/>
  <c r="U3568" i="1"/>
  <c r="U2620" i="1"/>
  <c r="U2296" i="1"/>
  <c r="U2535" i="1"/>
  <c r="U2595" i="1"/>
  <c r="U2093" i="1"/>
  <c r="U3108" i="1"/>
  <c r="U2096" i="1"/>
  <c r="U1995" i="1"/>
  <c r="U2226" i="1"/>
  <c r="U2659" i="1"/>
  <c r="U3599" i="1"/>
  <c r="U2972" i="1"/>
  <c r="U3407" i="1"/>
  <c r="U2166" i="1"/>
  <c r="U2126" i="1"/>
  <c r="U3075" i="1"/>
  <c r="U3263" i="1"/>
  <c r="U2024" i="1"/>
  <c r="U3044" i="1"/>
  <c r="U3606" i="1"/>
  <c r="U2494" i="1"/>
  <c r="U3398" i="1"/>
  <c r="U2192" i="1"/>
  <c r="U3089" i="1"/>
  <c r="U2513" i="1"/>
  <c r="U3366" i="1"/>
  <c r="U2182" i="1"/>
  <c r="U3076" i="1"/>
  <c r="U2492" i="1"/>
  <c r="U2360" i="1"/>
  <c r="U2724" i="1"/>
  <c r="U3673" i="1"/>
  <c r="U3247" i="1"/>
  <c r="U3707" i="1"/>
  <c r="U2208" i="1"/>
  <c r="U2210" i="1"/>
  <c r="U3195" i="1"/>
  <c r="U3543" i="1"/>
  <c r="U2712" i="1"/>
  <c r="U2377" i="1"/>
  <c r="U2384" i="1"/>
  <c r="U2782" i="1"/>
  <c r="U3653" i="1"/>
  <c r="U2713" i="1"/>
  <c r="U3725" i="1"/>
  <c r="U3250" i="1"/>
  <c r="U2431" i="1"/>
  <c r="U3312" i="1"/>
  <c r="U2504" i="1"/>
  <c r="U3614" i="1"/>
  <c r="U2546" i="1"/>
  <c r="U3406" i="1"/>
  <c r="U2214" i="1"/>
  <c r="U3286" i="1"/>
  <c r="U2527" i="1"/>
  <c r="U2386" i="1"/>
  <c r="U2754" i="1"/>
  <c r="U2682" i="1"/>
  <c r="U3596" i="1"/>
  <c r="U3780" i="1"/>
  <c r="U2292" i="1"/>
  <c r="U2357" i="1"/>
  <c r="U3255" i="1"/>
  <c r="U3563" i="1"/>
  <c r="U3617" i="1"/>
  <c r="U2936" i="1"/>
  <c r="U3377" i="1"/>
  <c r="U2094" i="1"/>
  <c r="U2844" i="1"/>
  <c r="U3391" i="1"/>
  <c r="U2120" i="1"/>
  <c r="U3641" i="1"/>
  <c r="U2391" i="1"/>
  <c r="U3119" i="1"/>
  <c r="U3744" i="1"/>
  <c r="U3180" i="1"/>
  <c r="U2600" i="1"/>
  <c r="U2945" i="1"/>
  <c r="U3002" i="1"/>
  <c r="U2781" i="1"/>
  <c r="U3236" i="1"/>
  <c r="U3537" i="1"/>
  <c r="U2140" i="1"/>
  <c r="U2987" i="1"/>
  <c r="U3167" i="1"/>
  <c r="U3619" i="1"/>
  <c r="U3309" i="1"/>
  <c r="U3245" i="1"/>
  <c r="U2049" i="1"/>
  <c r="U2562" i="1"/>
  <c r="U3065" i="1"/>
  <c r="U2615" i="1"/>
  <c r="U2630" i="1"/>
  <c r="U2950" i="1"/>
  <c r="U2145" i="1"/>
  <c r="U3055" i="1"/>
  <c r="U3046" i="1"/>
  <c r="U3159" i="1"/>
  <c r="U2310" i="1"/>
  <c r="U3219" i="1"/>
  <c r="U2533" i="1"/>
  <c r="U3654" i="1"/>
  <c r="U2577" i="1"/>
  <c r="U3453" i="1"/>
  <c r="U2614" i="1"/>
  <c r="U2338" i="1"/>
  <c r="U2555" i="1"/>
  <c r="U2411" i="1"/>
  <c r="U2788" i="1"/>
  <c r="U2727" i="1"/>
  <c r="U3620" i="1"/>
  <c r="U2122" i="1"/>
  <c r="U2313" i="1"/>
  <c r="U2547" i="1"/>
  <c r="U3615" i="1"/>
  <c r="U3623" i="1"/>
  <c r="U3009" i="1"/>
  <c r="U3567" i="1"/>
  <c r="U2790" i="1"/>
  <c r="U3056" i="1"/>
  <c r="U2311" i="1"/>
  <c r="U2332" i="1"/>
  <c r="U2653" i="1"/>
  <c r="U3085" i="1"/>
  <c r="U2254" i="1"/>
  <c r="U2537" i="1"/>
  <c r="U3126" i="1"/>
  <c r="U3754" i="1"/>
  <c r="U2644" i="1"/>
  <c r="U3541" i="1"/>
  <c r="U2647" i="1"/>
  <c r="U2801" i="1"/>
  <c r="U2619" i="1"/>
  <c r="U2466" i="1"/>
  <c r="U3134" i="1"/>
  <c r="U3082" i="1"/>
  <c r="U3647" i="1"/>
  <c r="U2144" i="1"/>
  <c r="U2334" i="1"/>
  <c r="U2568" i="1"/>
  <c r="U3635" i="1"/>
  <c r="U3743" i="1"/>
  <c r="U2530" i="1"/>
  <c r="U2732" i="1"/>
  <c r="U2230" i="1"/>
  <c r="U3086" i="1"/>
  <c r="U2173" i="1"/>
  <c r="U2470" i="1"/>
  <c r="U2807" i="1"/>
  <c r="U2172" i="1"/>
  <c r="U2658" i="1"/>
  <c r="U3530" i="1"/>
  <c r="U3650" i="1"/>
  <c r="U2736" i="1"/>
  <c r="U2132" i="1"/>
  <c r="U3091" i="1"/>
  <c r="U2110" i="1"/>
  <c r="U2341" i="1"/>
  <c r="U2448" i="1"/>
  <c r="U3251" i="1"/>
  <c r="U3021" i="1"/>
  <c r="U3665" i="1"/>
  <c r="U3265" i="1"/>
  <c r="U3404" i="1"/>
  <c r="U3643" i="1"/>
  <c r="U3243" i="1"/>
  <c r="U2843" i="1"/>
  <c r="U2443" i="1"/>
  <c r="U3755" i="1"/>
  <c r="U3355" i="1"/>
  <c r="U2955" i="1"/>
  <c r="U3660" i="1"/>
  <c r="U3166" i="1"/>
  <c r="U2719" i="1"/>
  <c r="U2294" i="1"/>
  <c r="U3758" i="1"/>
  <c r="U3258" i="1"/>
  <c r="U2806" i="1"/>
  <c r="U2376" i="1"/>
  <c r="U3581" i="1"/>
  <c r="U3093" i="1"/>
  <c r="U2649" i="1"/>
  <c r="U2228" i="1"/>
  <c r="U3607" i="1"/>
  <c r="U3114" i="1"/>
  <c r="U2670" i="1"/>
  <c r="U2227" i="1"/>
  <c r="U3571" i="1"/>
  <c r="U3084" i="1"/>
  <c r="U2639" i="1"/>
  <c r="U3346" i="1"/>
  <c r="U2882" i="1"/>
  <c r="U3492" i="1"/>
  <c r="U2822" i="1"/>
  <c r="U3779" i="1"/>
  <c r="U3073" i="1"/>
  <c r="U2468" i="1"/>
  <c r="U3740" i="1"/>
  <c r="U3037" i="1"/>
  <c r="U3652" i="1"/>
  <c r="U2234" i="1"/>
  <c r="U2637" i="1"/>
  <c r="U2656" i="1"/>
  <c r="U2382" i="1"/>
  <c r="U3352" i="1"/>
  <c r="U3261" i="1"/>
  <c r="U3701" i="1"/>
  <c r="U2590" i="1"/>
  <c r="U2570" i="1"/>
  <c r="U3121" i="1"/>
  <c r="U2865" i="1"/>
  <c r="U2056" i="1"/>
  <c r="U2810" i="1"/>
  <c r="U2464" i="1"/>
  <c r="U3351" i="1"/>
  <c r="U3441" i="1"/>
  <c r="U2710" i="1"/>
  <c r="U2171" i="1"/>
  <c r="U3505" i="1"/>
  <c r="U3624" i="1"/>
  <c r="U3204" i="1"/>
  <c r="U3423" i="1"/>
  <c r="U3003" i="1"/>
  <c r="U2583" i="1"/>
  <c r="U2163" i="1"/>
  <c r="U3455" i="1"/>
  <c r="U3035" i="1"/>
  <c r="U3736" i="1"/>
  <c r="U3212" i="1"/>
  <c r="U2741" i="1"/>
  <c r="U2273" i="1"/>
  <c r="U3709" i="1"/>
  <c r="U3187" i="1"/>
  <c r="U2717" i="1"/>
  <c r="U2271" i="1"/>
  <c r="U3432" i="1"/>
  <c r="U2938" i="1"/>
  <c r="U2480" i="1"/>
  <c r="U2040" i="1"/>
  <c r="U3356" i="1"/>
  <c r="U2870" i="1"/>
  <c r="U2395" i="1"/>
  <c r="U3747" i="1"/>
  <c r="U3221" i="1"/>
  <c r="U2750" i="1"/>
  <c r="U3446" i="1"/>
  <c r="U2949" i="1"/>
  <c r="U3566" i="1"/>
  <c r="U2856" i="1"/>
  <c r="U3742" i="1"/>
  <c r="U3010" i="1"/>
  <c r="U2388" i="1"/>
  <c r="U3591" i="1"/>
  <c r="U2879" i="1"/>
  <c r="U2306" i="1"/>
  <c r="U3517" i="1"/>
  <c r="U3691" i="1"/>
  <c r="U2841" i="1"/>
  <c r="U2190" i="1"/>
  <c r="U2400" i="1"/>
  <c r="U3506" i="1"/>
  <c r="U3640" i="1"/>
  <c r="U2800" i="1"/>
  <c r="U2156" i="1"/>
  <c r="U3237" i="1"/>
  <c r="U2488" i="1"/>
  <c r="U3500" i="1"/>
  <c r="U2300" i="1"/>
  <c r="U3066" i="1"/>
  <c r="U3321" i="1"/>
  <c r="U2549" i="1"/>
  <c r="U3772" i="1"/>
  <c r="U2904" i="1"/>
  <c r="U2238" i="1"/>
  <c r="U3146" i="1"/>
  <c r="U2358" i="1"/>
  <c r="U3572" i="1"/>
  <c r="U2744" i="1"/>
  <c r="U2112" i="1"/>
  <c r="U3088" i="1"/>
  <c r="U2379" i="1"/>
  <c r="U3300" i="1"/>
  <c r="U2821" i="1"/>
  <c r="U2601" i="1"/>
  <c r="U2307" i="1"/>
  <c r="U1996" i="1"/>
  <c r="U3145" i="1"/>
  <c r="U2769" i="1"/>
  <c r="U2256" i="1"/>
  <c r="U2005" i="1"/>
  <c r="U3337" i="1"/>
  <c r="U3714" i="1"/>
  <c r="U2858" i="1"/>
  <c r="U3181" i="1"/>
  <c r="U2886" i="1"/>
  <c r="U2233" i="1"/>
  <c r="U3001" i="1"/>
  <c r="U2635" i="1"/>
  <c r="U3621" i="1"/>
  <c r="U2702" i="1"/>
  <c r="U2205" i="1"/>
  <c r="U3098" i="1"/>
  <c r="U3213" i="1"/>
  <c r="U2965" i="1"/>
  <c r="U2347" i="1"/>
  <c r="U3485" i="1"/>
  <c r="U3604" i="1"/>
  <c r="U3184" i="1"/>
  <c r="U3403" i="1"/>
  <c r="U2983" i="1"/>
  <c r="U2563" i="1"/>
  <c r="U2143" i="1"/>
  <c r="U3435" i="1"/>
  <c r="U3015" i="1"/>
  <c r="U3711" i="1"/>
  <c r="U3189" i="1"/>
  <c r="U2697" i="1"/>
  <c r="U2252" i="1"/>
  <c r="U3682" i="1"/>
  <c r="U3162" i="1"/>
  <c r="U2694" i="1"/>
  <c r="U2250" i="1"/>
  <c r="U3408" i="1"/>
  <c r="U2916" i="1"/>
  <c r="U2459" i="1"/>
  <c r="U2020" i="1"/>
  <c r="U3331" i="1"/>
  <c r="U2848" i="1"/>
  <c r="U2374" i="1"/>
  <c r="U3720" i="1"/>
  <c r="U3198" i="1"/>
  <c r="U2728" i="1"/>
  <c r="U3419" i="1"/>
  <c r="U2927" i="1"/>
  <c r="U3528" i="1"/>
  <c r="U2791" i="1"/>
  <c r="U3702" i="1"/>
  <c r="U2977" i="1"/>
  <c r="U2362" i="1"/>
  <c r="U3553" i="1"/>
  <c r="U2846" i="1"/>
  <c r="U2280" i="1"/>
  <c r="U3479" i="1"/>
  <c r="U3642" i="1"/>
  <c r="U2802" i="1"/>
  <c r="U2158" i="1"/>
  <c r="U2368" i="1"/>
  <c r="U3466" i="1"/>
  <c r="U3597" i="1"/>
  <c r="U2766" i="1"/>
  <c r="U2129" i="1"/>
  <c r="U3192" i="1"/>
  <c r="U2455" i="1"/>
  <c r="U3367" i="1"/>
  <c r="U2268" i="1"/>
  <c r="U2990" i="1"/>
  <c r="U3276" i="1"/>
  <c r="U2514" i="1"/>
  <c r="U3726" i="1"/>
  <c r="U2867" i="1"/>
  <c r="U2211" i="1"/>
  <c r="U3102" i="1"/>
  <c r="U2326" i="1"/>
  <c r="U3527" i="1"/>
  <c r="U2707" i="1"/>
  <c r="U2086" i="1"/>
  <c r="U3051" i="1"/>
  <c r="U2034" i="1"/>
  <c r="U3393" i="1"/>
  <c r="U2898" i="1"/>
  <c r="U2676" i="1"/>
  <c r="U2352" i="1"/>
  <c r="U2351" i="1"/>
  <c r="U3225" i="1"/>
  <c r="U2842" i="1"/>
  <c r="U2316" i="1"/>
  <c r="U2054" i="1"/>
  <c r="U3428" i="1"/>
  <c r="U3716" i="1"/>
  <c r="U2261" i="1"/>
  <c r="U3099" i="1"/>
  <c r="U2387" i="1"/>
  <c r="U2235" i="1"/>
  <c r="U3474" i="1"/>
  <c r="U2511" i="1"/>
  <c r="U3468" i="1"/>
  <c r="U2572" i="1"/>
  <c r="U3562" i="1"/>
  <c r="U2929" i="1"/>
  <c r="U3042" i="1"/>
  <c r="U3259" i="1"/>
  <c r="U2559" i="1"/>
  <c r="U3465" i="1"/>
  <c r="U3584" i="1"/>
  <c r="U3164" i="1"/>
  <c r="U3383" i="1"/>
  <c r="U2963" i="1"/>
  <c r="U2543" i="1"/>
  <c r="U2123" i="1"/>
  <c r="U3415" i="1"/>
  <c r="U2995" i="1"/>
  <c r="U3687" i="1"/>
  <c r="U3141" i="1"/>
  <c r="U2674" i="1"/>
  <c r="U2231" i="1"/>
  <c r="U3658" i="1"/>
  <c r="U3139" i="1"/>
  <c r="U2672" i="1"/>
  <c r="U2229" i="1"/>
  <c r="U3381" i="1"/>
  <c r="U2893" i="1"/>
  <c r="U2438" i="1"/>
  <c r="U2000" i="1"/>
  <c r="U3307" i="1"/>
  <c r="U2826" i="1"/>
  <c r="U2353" i="1"/>
  <c r="U3696" i="1"/>
  <c r="U3174" i="1"/>
  <c r="U2706" i="1"/>
  <c r="U3394" i="1"/>
  <c r="U2905" i="1"/>
  <c r="U3454" i="1"/>
  <c r="U2758" i="1"/>
  <c r="U3668" i="1"/>
  <c r="U2946" i="1"/>
  <c r="U2337" i="1"/>
  <c r="U3518" i="1"/>
  <c r="U2814" i="1"/>
  <c r="U2255" i="1"/>
  <c r="U3448" i="1"/>
  <c r="U3600" i="1"/>
  <c r="U2768" i="1"/>
  <c r="U2131" i="1"/>
  <c r="U2304" i="1"/>
  <c r="U3418" i="1"/>
  <c r="U3549" i="1"/>
  <c r="U2726" i="1"/>
  <c r="U2098" i="1"/>
  <c r="U3152" i="1"/>
  <c r="U2427" i="1"/>
  <c r="U3191" i="1"/>
  <c r="U2213" i="1"/>
  <c r="U2834" i="1"/>
  <c r="U3228" i="1"/>
  <c r="U2486" i="1"/>
  <c r="U3677" i="1"/>
  <c r="U2832" i="1"/>
  <c r="U2151" i="1"/>
  <c r="U3062" i="1"/>
  <c r="U2297" i="1"/>
  <c r="U3477" i="1"/>
  <c r="U2668" i="1"/>
  <c r="U2057" i="1"/>
  <c r="U3011" i="1"/>
  <c r="U2085" i="1"/>
  <c r="U3478" i="1"/>
  <c r="U2976" i="1"/>
  <c r="U2747" i="1"/>
  <c r="U2415" i="1"/>
  <c r="U3490" i="1"/>
  <c r="U3316" i="1"/>
  <c r="U2922" i="1"/>
  <c r="U2371" i="1"/>
  <c r="U2107" i="1"/>
  <c r="U3514" i="1"/>
  <c r="U3718" i="1"/>
  <c r="U2499" i="1"/>
  <c r="U3521" i="1"/>
  <c r="U2888" i="1"/>
  <c r="U2076" i="1"/>
  <c r="U3341" i="1"/>
  <c r="U2406" i="1"/>
  <c r="U3292" i="1"/>
  <c r="U2467" i="1"/>
  <c r="U3354" i="1"/>
  <c r="U2774" i="1"/>
  <c r="U2853" i="1"/>
  <c r="U3612" i="1"/>
  <c r="U2789" i="1"/>
  <c r="U3445" i="1"/>
  <c r="U2162" i="1"/>
  <c r="U2711" i="1"/>
  <c r="U2065" i="1"/>
  <c r="U3206" i="1"/>
  <c r="U3178" i="1"/>
  <c r="U3648" i="1"/>
  <c r="U2219" i="1"/>
  <c r="U2344" i="1"/>
  <c r="U2588" i="1"/>
  <c r="U2161" i="1"/>
  <c r="U2532" i="1"/>
  <c r="U3585" i="1"/>
  <c r="U3564" i="1"/>
  <c r="U3723" i="1"/>
  <c r="U3223" i="1"/>
  <c r="U2743" i="1"/>
  <c r="U2263" i="1"/>
  <c r="U3495" i="1"/>
  <c r="U2935" i="1"/>
  <c r="U3536" i="1"/>
  <c r="U2964" i="1"/>
  <c r="U2441" i="1"/>
  <c r="U3710" i="1"/>
  <c r="U3210" i="1"/>
  <c r="U2608" i="1"/>
  <c r="U3757" i="1"/>
  <c r="U3161" i="1"/>
  <c r="U2607" i="1"/>
  <c r="U2101" i="1"/>
  <c r="U3280" i="1"/>
  <c r="U2737" i="1"/>
  <c r="U2185" i="1"/>
  <c r="U3420" i="1"/>
  <c r="U2861" i="1"/>
  <c r="U3494" i="1"/>
  <c r="U2838" i="1"/>
  <c r="U3277" i="1"/>
  <c r="U2525" i="1"/>
  <c r="U3273" i="1"/>
  <c r="U2518" i="1"/>
  <c r="U3627" i="1"/>
  <c r="U2721" i="1"/>
  <c r="U2097" i="1"/>
  <c r="U3131" i="1"/>
  <c r="U3079" i="1"/>
  <c r="U2276" i="1"/>
  <c r="U2275" i="1"/>
  <c r="U3240" i="1"/>
  <c r="U3239" i="1"/>
  <c r="U2398" i="1"/>
  <c r="U3461" i="1"/>
  <c r="U2552" i="1"/>
  <c r="U3029" i="1"/>
  <c r="U2016" i="1"/>
  <c r="U3773" i="1"/>
  <c r="U2797" i="1"/>
  <c r="U2068" i="1"/>
  <c r="U2947" i="1"/>
  <c r="U2067" i="1"/>
  <c r="U2831" i="1"/>
  <c r="U1988" i="1"/>
  <c r="U2969" i="1"/>
  <c r="U2197" i="1"/>
  <c r="U2968" i="1"/>
  <c r="U2293" i="1"/>
  <c r="U2136" i="1"/>
  <c r="U2036" i="1"/>
  <c r="U2037" i="1"/>
  <c r="U3672" i="1"/>
  <c r="U3493" i="1"/>
  <c r="U3330" i="1"/>
  <c r="U2924" i="1"/>
  <c r="U2773" i="1"/>
  <c r="U2662" i="1"/>
  <c r="U2701" i="1"/>
  <c r="U3516" i="1"/>
  <c r="U2567" i="1"/>
  <c r="U3020" i="1"/>
  <c r="U3472" i="1"/>
  <c r="U2116" i="1"/>
  <c r="U2220" i="1"/>
  <c r="U2449" i="1"/>
  <c r="U2030" i="1"/>
  <c r="U2776" i="1"/>
  <c r="U3565" i="1"/>
  <c r="U3544" i="1"/>
  <c r="U3703" i="1"/>
  <c r="U3203" i="1"/>
  <c r="U2723" i="1"/>
  <c r="U2243" i="1"/>
  <c r="U3475" i="1"/>
  <c r="U2915" i="1"/>
  <c r="U3511" i="1"/>
  <c r="U2941" i="1"/>
  <c r="U2420" i="1"/>
  <c r="U3686" i="1"/>
  <c r="U3117" i="1"/>
  <c r="U2587" i="1"/>
  <c r="U3732" i="1"/>
  <c r="U3138" i="1"/>
  <c r="U2586" i="1"/>
  <c r="U2080" i="1"/>
  <c r="U3256" i="1"/>
  <c r="U2714" i="1"/>
  <c r="U2164" i="1"/>
  <c r="U3396" i="1"/>
  <c r="U2839" i="1"/>
  <c r="U3470" i="1"/>
  <c r="U2816" i="1"/>
  <c r="U3241" i="1"/>
  <c r="U2496" i="1"/>
  <c r="U3238" i="1"/>
  <c r="U2493" i="1"/>
  <c r="U3486" i="1"/>
  <c r="U2688" i="1"/>
  <c r="U2073" i="1"/>
  <c r="U3100" i="1"/>
  <c r="U3034" i="1"/>
  <c r="U2245" i="1"/>
  <c r="U2244" i="1"/>
  <c r="U3154" i="1"/>
  <c r="U3193" i="1"/>
  <c r="U2367" i="1"/>
  <c r="U3414" i="1"/>
  <c r="U2517" i="1"/>
  <c r="U2952" i="1"/>
  <c r="U1991" i="1"/>
  <c r="U3727" i="1"/>
  <c r="U2757" i="1"/>
  <c r="U2042" i="1"/>
  <c r="U2796" i="1"/>
  <c r="U2041" i="1"/>
  <c r="U2792" i="1"/>
  <c r="U2179" i="1"/>
  <c r="U2931" i="1"/>
  <c r="U2170" i="1"/>
  <c r="U2930" i="1"/>
  <c r="U2349" i="1"/>
  <c r="U2193" i="1"/>
  <c r="U2088" i="1"/>
  <c r="U2089" i="1"/>
  <c r="U3767" i="1"/>
  <c r="U3578" i="1"/>
  <c r="U3426" i="1"/>
  <c r="U2999" i="1"/>
  <c r="U2845" i="1"/>
  <c r="U3442" i="1"/>
  <c r="U3469" i="1"/>
  <c r="U2113" i="1"/>
  <c r="U2847" i="1"/>
  <c r="U2880" i="1"/>
  <c r="U3297" i="1"/>
  <c r="U2033" i="1"/>
  <c r="U2008" i="1"/>
  <c r="U2324" i="1"/>
  <c r="U2159" i="1"/>
  <c r="U3267" i="1"/>
  <c r="U3545" i="1"/>
  <c r="U3524" i="1"/>
  <c r="U3683" i="1"/>
  <c r="U3183" i="1"/>
  <c r="U2703" i="1"/>
  <c r="U2223" i="1"/>
  <c r="U3395" i="1"/>
  <c r="U2895" i="1"/>
  <c r="U3487" i="1"/>
  <c r="U2919" i="1"/>
  <c r="U2399" i="1"/>
  <c r="U3659" i="1"/>
  <c r="U3094" i="1"/>
  <c r="U2566" i="1"/>
  <c r="U3708" i="1"/>
  <c r="U3116" i="1"/>
  <c r="U2565" i="1"/>
  <c r="U2060" i="1"/>
  <c r="U3231" i="1"/>
  <c r="U2692" i="1"/>
  <c r="U2142" i="1"/>
  <c r="U3371" i="1"/>
  <c r="U2817" i="1"/>
  <c r="U3370" i="1"/>
  <c r="U2793" i="1"/>
  <c r="U3207" i="1"/>
  <c r="U2471" i="1"/>
  <c r="U3202" i="1"/>
  <c r="U2442" i="1"/>
  <c r="U3449" i="1"/>
  <c r="U2657" i="1"/>
  <c r="U2050" i="1"/>
  <c r="U3067" i="1"/>
  <c r="U2997" i="1"/>
  <c r="U2217" i="1"/>
  <c r="U2216" i="1"/>
  <c r="U3113" i="1"/>
  <c r="U3153" i="1"/>
  <c r="U2335" i="1"/>
  <c r="U3368" i="1"/>
  <c r="U2394" i="1"/>
  <c r="U2908" i="1"/>
  <c r="U3676" i="1"/>
  <c r="U3678" i="1"/>
  <c r="U2720" i="1"/>
  <c r="U2015" i="1"/>
  <c r="U2756" i="1"/>
  <c r="U2014" i="1"/>
  <c r="U2753" i="1"/>
  <c r="U3722" i="1"/>
  <c r="U2891" i="1"/>
  <c r="U2138" i="1"/>
  <c r="U2890" i="1"/>
  <c r="U2410" i="1"/>
  <c r="U2246" i="1"/>
  <c r="U2137" i="1"/>
  <c r="U2139" i="1"/>
  <c r="U1998" i="1"/>
  <c r="U3768" i="1"/>
  <c r="U3512" i="1"/>
  <c r="U3081" i="1"/>
  <c r="U2925" i="1"/>
  <c r="U2204" i="1"/>
  <c r="U2117" i="1"/>
  <c r="U2966" i="1"/>
  <c r="U3087" i="1"/>
  <c r="U2740" i="1"/>
  <c r="U3169" i="1"/>
  <c r="U3749" i="1"/>
  <c r="U3120" i="1"/>
  <c r="U2191" i="1"/>
  <c r="U2285" i="1"/>
  <c r="U3618" i="1"/>
  <c r="U3525" i="1"/>
  <c r="U3504" i="1"/>
  <c r="U3663" i="1"/>
  <c r="U3163" i="1"/>
  <c r="U2683" i="1"/>
  <c r="U2203" i="1"/>
  <c r="U3375" i="1"/>
  <c r="U2875" i="1"/>
  <c r="U3460" i="1"/>
  <c r="U2897" i="1"/>
  <c r="U2378" i="1"/>
  <c r="U3733" i="1"/>
  <c r="U3072" i="1"/>
  <c r="U2545" i="1"/>
  <c r="U3681" i="1"/>
  <c r="U3071" i="1"/>
  <c r="U2544" i="1"/>
  <c r="U2606" i="1"/>
  <c r="U3208" i="1"/>
  <c r="U2648" i="1"/>
  <c r="U2121" i="1"/>
  <c r="U3347" i="1"/>
  <c r="U2794" i="1"/>
  <c r="U3319" i="1"/>
  <c r="U2771" i="1"/>
  <c r="U3176" i="1"/>
  <c r="U2446" i="1"/>
  <c r="U3170" i="1"/>
  <c r="U2413" i="1"/>
  <c r="U3413" i="1"/>
  <c r="U2625" i="1"/>
  <c r="U2027" i="1"/>
  <c r="U3036" i="1"/>
  <c r="U2957" i="1"/>
  <c r="U2104" i="1"/>
  <c r="U2188" i="1"/>
  <c r="U3077" i="1"/>
  <c r="U3112" i="1"/>
  <c r="U2302" i="1"/>
  <c r="U3326" i="1"/>
  <c r="U2365" i="1"/>
  <c r="U2869" i="1"/>
  <c r="U3728" i="1"/>
  <c r="U3634" i="1"/>
  <c r="U2681" i="1"/>
  <c r="U1990" i="1"/>
  <c r="U2718" i="1"/>
  <c r="U1989" i="1"/>
  <c r="U2679" i="1"/>
  <c r="U2512" i="1"/>
  <c r="U2857" i="1"/>
  <c r="U2032" i="1"/>
  <c r="U2854" i="1"/>
  <c r="U2474" i="1"/>
  <c r="U2295" i="1"/>
  <c r="U2194" i="1"/>
  <c r="U2195" i="1"/>
  <c r="U2090" i="1"/>
  <c r="U2001" i="1"/>
  <c r="U3601" i="1"/>
  <c r="U3158" i="1"/>
  <c r="U2445" i="1"/>
  <c r="U2958" i="1"/>
  <c r="U3379" i="1"/>
  <c r="U2435" i="1"/>
  <c r="U2528" i="1"/>
  <c r="U2864" i="1"/>
  <c r="U3390" i="1"/>
  <c r="U2934" i="1"/>
  <c r="U3751" i="1"/>
  <c r="U2709" i="1"/>
  <c r="U2345" i="1"/>
  <c r="U3405" i="1"/>
  <c r="U3464" i="1"/>
  <c r="U3603" i="1"/>
  <c r="U3123" i="1"/>
  <c r="U2643" i="1"/>
  <c r="U2103" i="1"/>
  <c r="U3315" i="1"/>
  <c r="U2835" i="1"/>
  <c r="U3411" i="1"/>
  <c r="U2852" i="1"/>
  <c r="U2336" i="1"/>
  <c r="U3609" i="1"/>
  <c r="U3028" i="1"/>
  <c r="U2502" i="1"/>
  <c r="U3632" i="1"/>
  <c r="U3027" i="1"/>
  <c r="U2501" i="1"/>
  <c r="U3756" i="1"/>
  <c r="U3160" i="1"/>
  <c r="U2585" i="1"/>
  <c r="U2079" i="1"/>
  <c r="U2885" i="1"/>
  <c r="U2373" i="1"/>
  <c r="U2111" i="1"/>
  <c r="U2641" i="1"/>
  <c r="U2407" i="1"/>
  <c r="U2734" i="1"/>
  <c r="U3252" i="1"/>
  <c r="U2780" i="1"/>
  <c r="U3534" i="1"/>
  <c r="U2962" i="1"/>
  <c r="U3266" i="1"/>
  <c r="U3385" i="1"/>
  <c r="U3444" i="1"/>
  <c r="U3583" i="1"/>
  <c r="U3103" i="1"/>
  <c r="U2623" i="1"/>
  <c r="U2083" i="1"/>
  <c r="U3295" i="1"/>
  <c r="U2815" i="1"/>
  <c r="U3387" i="1"/>
  <c r="U2830" i="1"/>
  <c r="U2315" i="1"/>
  <c r="U3582" i="1"/>
  <c r="U3006" i="1"/>
  <c r="U2481" i="1"/>
  <c r="U3608" i="1"/>
  <c r="U3005" i="1"/>
  <c r="U2417" i="1"/>
  <c r="U3731" i="1"/>
  <c r="U3137" i="1"/>
  <c r="U2564" i="1"/>
  <c r="U2059" i="1"/>
  <c r="U3271" i="1"/>
  <c r="U2661" i="1"/>
  <c r="U3246" i="1"/>
  <c r="U2705" i="1"/>
  <c r="U3078" i="1"/>
  <c r="U2366" i="1"/>
  <c r="U3041" i="1"/>
  <c r="U2257" i="1"/>
  <c r="U3302" i="1"/>
  <c r="U2541" i="1"/>
  <c r="U3739" i="1"/>
  <c r="U2942" i="1"/>
  <c r="U2731" i="1"/>
  <c r="U2022" i="1"/>
  <c r="U2102" i="1"/>
  <c r="U2956" i="1"/>
  <c r="U2992" i="1"/>
  <c r="U2215" i="1"/>
  <c r="U3069" i="1"/>
  <c r="U2272" i="1"/>
  <c r="U2722" i="1"/>
  <c r="U3542" i="1"/>
  <c r="U3499" i="1"/>
  <c r="U2578" i="1"/>
  <c r="U3540" i="1"/>
  <c r="U2611" i="1"/>
  <c r="U3539" i="1"/>
  <c r="U2575" i="1"/>
  <c r="U3712" i="1"/>
  <c r="U2026" i="1"/>
  <c r="U2708" i="1"/>
  <c r="U2284" i="1"/>
  <c r="U2055" i="1"/>
  <c r="U3439" i="1"/>
  <c r="U2134" i="1"/>
  <c r="U2405" i="1"/>
  <c r="U2278" i="1"/>
  <c r="U2342" i="1"/>
  <c r="U2926" i="1"/>
  <c r="U2160" i="1"/>
  <c r="U3290" i="1"/>
  <c r="U3325" i="1"/>
  <c r="U3364" i="1"/>
  <c r="U3523" i="1"/>
  <c r="U3043" i="1"/>
  <c r="U2503" i="1"/>
  <c r="U3715" i="1"/>
  <c r="U3235" i="1"/>
  <c r="U2755" i="1"/>
  <c r="U3311" i="1"/>
  <c r="U2764" i="1"/>
  <c r="U2168" i="1"/>
  <c r="U3509" i="1"/>
  <c r="U2939" i="1"/>
  <c r="U2418" i="1"/>
  <c r="U3508" i="1"/>
  <c r="U2871" i="1"/>
  <c r="U2354" i="1"/>
  <c r="U3656" i="1"/>
  <c r="U3048" i="1"/>
  <c r="U2500" i="1"/>
  <c r="U1999" i="1"/>
  <c r="U3128" i="1"/>
  <c r="U2447" i="1"/>
  <c r="U2569" i="1"/>
  <c r="U3721" i="1"/>
  <c r="U2277" i="1"/>
  <c r="U3748" i="1"/>
  <c r="U2061" i="1"/>
  <c r="U2320" i="1"/>
  <c r="U2174" i="1"/>
  <c r="U2218" i="1"/>
  <c r="U2733" i="1"/>
  <c r="U2288" i="1"/>
  <c r="U3622" i="1"/>
  <c r="U3305" i="1"/>
  <c r="U3344" i="1"/>
  <c r="U3503" i="1"/>
  <c r="U3023" i="1"/>
  <c r="U2483" i="1"/>
  <c r="U3695" i="1"/>
  <c r="U3215" i="1"/>
  <c r="U2735" i="1"/>
  <c r="U3287" i="1"/>
  <c r="U2652" i="1"/>
  <c r="U2147" i="1"/>
  <c r="U3482" i="1"/>
  <c r="U2917" i="1"/>
  <c r="U2397" i="1"/>
  <c r="U3481" i="1"/>
  <c r="U2849" i="1"/>
  <c r="U2333" i="1"/>
  <c r="U3631" i="1"/>
  <c r="U3026" i="1"/>
  <c r="U2479" i="1"/>
  <c r="U3771" i="1"/>
  <c r="U3106" i="1"/>
  <c r="U3746" i="1"/>
  <c r="U3150" i="1"/>
  <c r="U2617" i="1"/>
  <c r="U2951" i="1"/>
  <c r="U3629" i="1"/>
  <c r="U2819" i="1"/>
  <c r="U2152" i="1"/>
  <c r="U3168" i="1"/>
  <c r="U2436" i="1"/>
  <c r="U3590" i="1"/>
  <c r="U3510" i="1"/>
  <c r="U2584" i="1"/>
  <c r="U2767" i="1"/>
  <c r="U1994" i="1"/>
  <c r="U2554" i="1"/>
  <c r="U2837" i="1"/>
  <c r="U2018" i="1"/>
  <c r="U2911" i="1"/>
  <c r="U2155" i="1"/>
  <c r="U2550" i="1"/>
  <c r="U3278" i="1"/>
  <c r="U3190" i="1"/>
  <c r="U2361" i="1"/>
  <c r="U3362" i="1"/>
  <c r="U2485" i="1"/>
  <c r="U3361" i="1"/>
  <c r="U2422" i="1"/>
  <c r="U3392" i="1"/>
  <c r="U2506" i="1"/>
  <c r="U3526" i="1"/>
  <c r="U2594" i="1"/>
  <c r="U2970" i="1"/>
  <c r="U2746" i="1"/>
  <c r="U2978" i="1"/>
  <c r="U2825" i="1"/>
  <c r="U2478" i="1"/>
  <c r="U2370" i="1"/>
  <c r="U2106" i="1"/>
  <c r="U2148" i="1"/>
  <c r="U2529" i="1"/>
  <c r="U2450" i="1"/>
  <c r="U2434" i="1"/>
  <c r="U3211" i="1"/>
  <c r="U3430" i="1"/>
  <c r="U3610" i="1"/>
  <c r="U2058" i="1"/>
  <c r="U3125" i="1"/>
  <c r="U2574" i="1"/>
  <c r="U2346" i="1"/>
  <c r="U3724" i="1"/>
  <c r="U3483" i="1"/>
  <c r="U2763" i="1"/>
  <c r="U3595" i="1"/>
  <c r="U2715" i="1"/>
  <c r="U2986" i="1"/>
  <c r="U2043" i="1"/>
  <c r="U2894" i="1"/>
  <c r="U3781" i="1"/>
  <c r="U2738" i="1"/>
  <c r="U3580" i="1"/>
  <c r="U2759" i="1"/>
  <c r="U3547" i="1"/>
  <c r="U2618" i="1"/>
  <c r="U3060" i="1"/>
  <c r="U3142" i="1"/>
  <c r="U3559" i="1"/>
  <c r="U2573" i="1"/>
  <c r="U3200" i="1"/>
  <c r="U2200" i="1"/>
  <c r="U2909" i="1"/>
  <c r="U2461" i="1"/>
  <c r="U2157" i="1"/>
  <c r="U3730" i="1"/>
  <c r="U2456" i="1"/>
  <c r="U2953" i="1"/>
  <c r="U1992" i="1"/>
  <c r="U3459" i="1"/>
  <c r="U3025" i="1"/>
  <c r="U3630" i="1"/>
  <c r="U2424" i="1"/>
  <c r="U2902" i="1"/>
  <c r="U3437" i="1"/>
  <c r="U2348" i="1"/>
  <c r="U2813" i="1"/>
  <c r="U2896" i="1"/>
  <c r="U3397" i="1"/>
  <c r="U2251" i="1"/>
  <c r="U2421" i="1"/>
  <c r="U2696" i="1"/>
  <c r="U3249" i="1"/>
  <c r="U3697" i="1"/>
  <c r="U3019" i="1"/>
  <c r="U3698" i="1"/>
  <c r="U3343" i="1"/>
  <c r="U3760" i="1"/>
  <c r="U3734" i="1"/>
  <c r="U2628" i="1"/>
  <c r="U3447" i="1"/>
  <c r="U2980" i="1"/>
  <c r="U3007" i="1"/>
  <c r="U2339" i="1"/>
  <c r="U2184" i="1"/>
  <c r="U3149" i="1"/>
  <c r="U2298" i="1"/>
  <c r="U2225" i="1"/>
  <c r="U3762" i="1"/>
  <c r="U3248" i="1"/>
  <c r="U3651" i="1"/>
  <c r="U2381" i="1"/>
  <c r="U3440" i="1"/>
  <c r="U3014" i="1"/>
  <c r="U2940" i="1"/>
  <c r="U2318" i="1"/>
  <c r="U2011" i="1"/>
  <c r="U3704" i="1"/>
  <c r="U3463" i="1"/>
  <c r="U2663" i="1"/>
  <c r="U3575" i="1"/>
  <c r="U2695" i="1"/>
  <c r="U2874" i="1"/>
  <c r="U2023" i="1"/>
  <c r="U2872" i="1"/>
  <c r="U3657" i="1"/>
  <c r="U2716" i="1"/>
  <c r="U3556" i="1"/>
  <c r="U2627" i="1"/>
  <c r="U3520" i="1"/>
  <c r="U2597" i="1"/>
  <c r="U3038" i="1"/>
  <c r="U3109" i="1"/>
  <c r="U3522" i="1"/>
  <c r="U2548" i="1"/>
  <c r="U3132" i="1"/>
  <c r="U2175" i="1"/>
  <c r="U3738" i="1"/>
  <c r="U2430" i="1"/>
  <c r="U2130" i="1"/>
  <c r="U3689" i="1"/>
  <c r="U2428" i="1"/>
  <c r="U2873" i="1"/>
  <c r="U3774" i="1"/>
  <c r="U3410" i="1"/>
  <c r="U2989" i="1"/>
  <c r="U3586" i="1"/>
  <c r="U2390" i="1"/>
  <c r="U2866" i="1"/>
  <c r="U3349" i="1"/>
  <c r="U2319" i="1"/>
  <c r="U2777" i="1"/>
  <c r="U3054" i="1"/>
  <c r="U3488" i="1"/>
  <c r="U2477" i="1"/>
  <c r="U2539" i="1"/>
  <c r="U2998" i="1"/>
  <c r="U3334" i="1"/>
  <c r="U2325" i="1"/>
  <c r="U2469" i="1"/>
  <c r="U3644" i="1"/>
  <c r="U2463" i="1"/>
  <c r="U2631" i="1"/>
  <c r="U3457" i="1"/>
  <c r="U3480" i="1"/>
  <c r="U3694" i="1"/>
  <c r="U3416" i="1"/>
  <c r="U2004" i="1"/>
  <c r="U2021" i="1"/>
  <c r="U2765" i="1"/>
  <c r="U2868" i="1"/>
  <c r="U2540" i="1"/>
  <c r="U2667" i="1"/>
  <c r="U2677" i="1"/>
  <c r="U3602" i="1"/>
  <c r="U2812" i="1"/>
  <c r="U3389" i="1"/>
  <c r="U3291" i="1"/>
  <c r="U2626" i="1"/>
  <c r="U2787" i="1"/>
  <c r="U2176" i="1"/>
  <c r="U2025" i="1"/>
  <c r="U3684" i="1"/>
  <c r="U3443" i="1"/>
  <c r="U2603" i="1"/>
  <c r="U3555" i="1"/>
  <c r="U2675" i="1"/>
  <c r="U2808" i="1"/>
  <c r="U2003" i="1"/>
  <c r="U2850" i="1"/>
  <c r="U3557" i="1"/>
  <c r="U2693" i="1"/>
  <c r="U3531" i="1"/>
  <c r="U2542" i="1"/>
  <c r="U3496" i="1"/>
  <c r="U3770" i="1"/>
  <c r="U3016" i="1"/>
  <c r="U3045" i="1"/>
  <c r="U3489" i="1"/>
  <c r="U2308" i="1"/>
  <c r="U3101" i="1"/>
  <c r="U2150" i="1"/>
  <c r="U3551" i="1"/>
  <c r="U2401" i="1"/>
  <c r="U2072" i="1"/>
  <c r="U3502" i="1"/>
  <c r="U2274" i="1"/>
  <c r="U2836" i="1"/>
  <c r="U3638" i="1"/>
  <c r="U3322" i="1"/>
  <c r="U2948" i="1"/>
  <c r="U3498" i="1"/>
  <c r="U2359" i="1"/>
  <c r="U2642" i="1"/>
  <c r="U3299" i="1"/>
  <c r="U2287" i="1"/>
  <c r="U2742" i="1"/>
  <c r="U3130" i="1"/>
  <c r="U3574" i="1"/>
  <c r="U2538" i="1"/>
  <c r="U2605" i="1"/>
  <c r="U3080" i="1"/>
  <c r="U3427" i="1"/>
  <c r="U3205" i="1"/>
  <c r="U2221" i="1"/>
  <c r="U1986" i="1"/>
  <c r="U3515" i="1"/>
  <c r="U2784" i="1"/>
  <c r="U2458" i="1"/>
  <c r="U2971" i="1"/>
  <c r="U2232" i="1"/>
  <c r="U3422" i="1"/>
  <c r="U3417" i="1"/>
  <c r="U2798" i="1"/>
  <c r="U3402" i="1"/>
  <c r="U3216" i="1"/>
  <c r="U3573" i="1"/>
  <c r="U2751" i="1"/>
  <c r="U2404" i="1"/>
  <c r="U2640" i="1"/>
  <c r="U3165" i="1"/>
  <c r="U2510" i="1"/>
  <c r="U2624" i="1"/>
  <c r="U2077" i="1"/>
  <c r="U3040" i="1"/>
  <c r="U3664" i="1"/>
  <c r="U3363" i="1"/>
  <c r="U2523" i="1"/>
  <c r="U3535" i="1"/>
  <c r="U2655" i="1"/>
  <c r="U2786" i="1"/>
  <c r="U3759" i="1"/>
  <c r="U2828" i="1"/>
  <c r="U3532" i="1"/>
  <c r="U2671" i="1"/>
  <c r="U3507" i="1"/>
  <c r="U2521" i="1"/>
  <c r="U3471" i="1"/>
  <c r="U3719" i="1"/>
  <c r="U2993" i="1"/>
  <c r="U3013" i="1"/>
  <c r="U3451" i="1"/>
  <c r="U2282" i="1"/>
  <c r="U3068" i="1"/>
  <c r="U2124" i="1"/>
  <c r="U3467" i="1"/>
  <c r="U2369" i="1"/>
  <c r="U2047" i="1"/>
  <c r="U3462" i="1"/>
  <c r="U2242" i="1"/>
  <c r="U2799" i="1"/>
  <c r="U3110" i="1"/>
  <c r="U3229" i="1"/>
  <c r="U2907" i="1"/>
  <c r="U3452" i="1"/>
  <c r="U2327" i="1"/>
  <c r="U2609" i="1"/>
  <c r="U3254" i="1"/>
  <c r="U2258" i="1"/>
  <c r="U2704" i="1"/>
  <c r="U3217" i="1"/>
  <c r="U3667" i="1"/>
  <c r="U2604" i="1"/>
  <c r="U2678" i="1"/>
  <c r="U3157" i="1"/>
  <c r="U3513" i="1"/>
  <c r="U2028" i="1"/>
  <c r="U2932" i="1"/>
  <c r="U3717" i="1"/>
  <c r="U3124" i="1"/>
  <c r="U3122" i="1"/>
  <c r="U2666" i="1"/>
  <c r="U3765" i="1"/>
  <c r="U3484" i="1"/>
  <c r="U3323" i="1"/>
  <c r="U2423" i="1"/>
  <c r="U3335" i="1"/>
  <c r="U3636" i="1"/>
  <c r="U2610" i="1"/>
  <c r="U3633" i="1"/>
  <c r="U2761" i="1"/>
  <c r="U3357" i="1"/>
  <c r="U2522" i="1"/>
  <c r="U3456" i="1"/>
  <c r="U2437" i="1"/>
  <c r="U3320" i="1"/>
  <c r="U3670" i="1"/>
  <c r="U2860" i="1"/>
  <c r="U2920" i="1"/>
  <c r="U3378" i="1"/>
  <c r="U2202" i="1"/>
  <c r="U2974" i="1"/>
  <c r="U3776" i="1"/>
  <c r="U3373" i="1"/>
  <c r="U2305" i="1"/>
  <c r="U2178" i="1"/>
  <c r="U3369" i="1"/>
  <c r="U2071" i="1"/>
  <c r="U2725" i="1"/>
  <c r="U2762" i="1"/>
  <c r="U2613" i="1"/>
  <c r="U2833" i="1"/>
  <c r="U3318" i="1"/>
  <c r="U2266" i="1"/>
  <c r="U2482" i="1"/>
  <c r="U3172" i="1"/>
  <c r="U2007" i="1"/>
  <c r="U2632" i="1"/>
  <c r="U3661" i="1"/>
  <c r="U2247" i="1"/>
  <c r="U2748" i="1"/>
  <c r="U2829" i="1"/>
  <c r="U3692" i="1"/>
  <c r="U3693" i="1"/>
  <c r="U2809" i="1"/>
  <c r="U3386" i="1"/>
  <c r="U3561" i="1"/>
  <c r="U2967" i="1"/>
  <c r="U2592" i="1"/>
  <c r="U2531" i="1"/>
  <c r="U3745" i="1"/>
  <c r="U3424" i="1"/>
  <c r="U3303" i="1"/>
  <c r="U2403" i="1"/>
  <c r="U3275" i="1"/>
  <c r="U3611" i="1"/>
  <c r="U2589" i="1"/>
  <c r="U3558" i="1"/>
  <c r="U2739" i="1"/>
  <c r="U3332" i="1"/>
  <c r="U2396" i="1"/>
  <c r="U3431" i="1"/>
  <c r="U2416" i="1"/>
  <c r="U3296" i="1"/>
  <c r="U3646" i="1"/>
  <c r="U2749" i="1"/>
  <c r="U2887" i="1"/>
  <c r="U3342" i="1"/>
  <c r="U2177" i="1"/>
  <c r="U2944" i="1"/>
  <c r="U3699" i="1"/>
  <c r="U3329" i="1"/>
  <c r="U2074" i="1"/>
  <c r="U3737" i="1"/>
  <c r="U3327" i="1"/>
  <c r="U2046" i="1"/>
  <c r="U2686" i="1"/>
  <c r="U2685" i="1"/>
  <c r="U2454" i="1"/>
  <c r="U2645" i="1"/>
  <c r="U3274" i="1"/>
  <c r="U2119" i="1"/>
  <c r="U2451" i="1"/>
  <c r="U3129" i="1"/>
  <c r="U3753" i="1"/>
  <c r="U2561" i="1"/>
  <c r="U3761" i="1"/>
  <c r="U2414" i="1"/>
  <c r="U2900" i="1"/>
  <c r="U2901" i="1"/>
  <c r="U3669" i="1"/>
  <c r="U2201" i="1"/>
  <c r="U2281" i="1"/>
  <c r="U2279" i="1"/>
  <c r="U2636" i="1"/>
  <c r="U2593" i="1"/>
  <c r="U3554" i="1"/>
  <c r="U2507" i="1"/>
  <c r="U3685" i="1"/>
  <c r="U3304" i="1"/>
  <c r="U3143" i="1"/>
  <c r="U2343" i="1"/>
  <c r="U3175" i="1"/>
  <c r="U3436" i="1"/>
  <c r="U2526" i="1"/>
  <c r="U3433" i="1"/>
  <c r="U2524" i="1"/>
  <c r="U3257" i="1"/>
  <c r="U2291" i="1"/>
  <c r="U3185" i="1"/>
  <c r="U2290" i="1"/>
  <c r="U3061" i="1"/>
  <c r="U3570" i="1"/>
  <c r="U2660" i="1"/>
  <c r="U2665" i="1"/>
  <c r="U3104" i="1"/>
  <c r="U2075" i="1"/>
  <c r="U2752" i="1"/>
  <c r="U3552" i="1"/>
  <c r="U3196" i="1"/>
  <c r="U3194" i="1"/>
  <c r="U3598" i="1"/>
  <c r="U3032" i="1"/>
  <c r="U3778" i="1"/>
  <c r="U2580" i="1"/>
  <c r="U2515" i="1"/>
  <c r="U2154" i="1"/>
  <c r="U2425" i="1"/>
  <c r="U3147" i="1"/>
  <c r="U3579" i="1"/>
  <c r="U2237" i="1"/>
  <c r="U3012" i="1"/>
  <c r="U3613" i="1"/>
  <c r="U2472" i="1"/>
  <c r="U2087" i="1"/>
  <c r="U2824" i="1"/>
  <c r="U3140" i="1"/>
  <c r="U3400" i="1"/>
  <c r="U2002" i="1"/>
  <c r="U2372" i="1"/>
  <c r="U3201" i="1"/>
  <c r="U2062" i="1"/>
  <c r="U2322" i="1"/>
  <c r="U2508" i="1"/>
  <c r="U3353" i="1"/>
  <c r="U3538" i="1"/>
  <c r="U3645" i="1"/>
  <c r="U3284" i="1"/>
  <c r="U3083" i="1"/>
  <c r="U2323" i="1"/>
  <c r="U3155" i="1"/>
  <c r="U3360" i="1"/>
  <c r="U2505" i="1"/>
  <c r="U3409" i="1"/>
  <c r="U2460" i="1"/>
  <c r="U3232" i="1"/>
  <c r="U2270" i="1"/>
  <c r="U3092" i="1"/>
  <c r="U2269" i="1"/>
  <c r="U3039" i="1"/>
  <c r="U3546" i="1"/>
  <c r="U2638" i="1"/>
  <c r="U2634" i="1"/>
  <c r="U2912" i="1"/>
  <c r="U2052" i="1"/>
  <c r="U2596" i="1"/>
  <c r="U3412" i="1"/>
  <c r="U3156" i="1"/>
  <c r="U2840" i="1"/>
  <c r="U3550" i="1"/>
  <c r="U2954" i="1"/>
  <c r="U3729" i="1"/>
  <c r="U2330" i="1"/>
  <c r="U2487" i="1"/>
  <c r="U2069" i="1"/>
  <c r="U2392" i="1"/>
  <c r="U3107" i="1"/>
  <c r="U3497" i="1"/>
  <c r="U2209" i="1"/>
  <c r="U2818" i="1"/>
  <c r="U3569" i="1"/>
  <c r="U2440" i="1"/>
  <c r="U2350" i="1"/>
  <c r="U2899" i="1"/>
  <c r="U3222" i="1"/>
  <c r="U2051" i="1"/>
  <c r="U2053" i="1"/>
  <c r="U2433" i="1"/>
  <c r="U2498" i="1"/>
  <c r="U2262" i="1"/>
  <c r="U2224" i="1"/>
  <c r="U2402" i="1"/>
  <c r="U2933" i="1"/>
  <c r="U2009" i="1"/>
  <c r="U3625" i="1"/>
  <c r="U3264" i="1"/>
  <c r="U3063" i="1"/>
  <c r="U2303" i="1"/>
  <c r="U3135" i="1"/>
  <c r="U3336" i="1"/>
  <c r="U2484" i="1"/>
  <c r="U3382" i="1"/>
  <c r="U2439" i="1"/>
  <c r="U3209" i="1"/>
  <c r="U2249" i="1"/>
  <c r="U3070" i="1"/>
  <c r="U2248" i="1"/>
  <c r="U3017" i="1"/>
  <c r="U3519" i="1"/>
  <c r="U3750" i="1"/>
  <c r="U2602" i="1"/>
  <c r="U2881" i="1"/>
  <c r="U2029" i="1"/>
  <c r="U2571" i="1"/>
  <c r="U3374" i="1"/>
  <c r="U3118" i="1"/>
  <c r="U2730" i="1"/>
  <c r="U3372" i="1"/>
  <c r="U2913" i="1"/>
  <c r="U3688" i="1"/>
  <c r="U2301" i="1"/>
  <c r="U2426" i="1"/>
  <c r="U3628" i="1"/>
  <c r="U2328" i="1"/>
  <c r="U3064" i="1"/>
  <c r="U3450" i="1"/>
  <c r="U2149" i="1"/>
  <c r="U2778" i="1"/>
  <c r="U3476" i="1"/>
  <c r="U2408" i="1"/>
  <c r="U2412" i="1"/>
  <c r="U3057" i="1"/>
  <c r="U3313" i="1"/>
  <c r="U2091" i="1"/>
  <c r="U2146" i="1"/>
  <c r="U2497" i="1"/>
  <c r="U3616" i="1"/>
  <c r="U2064" i="1"/>
  <c r="U3649" i="1"/>
  <c r="U2289" i="1"/>
  <c r="U2779" i="1"/>
  <c r="U2509" i="1"/>
  <c r="U3605" i="1"/>
  <c r="U3244" i="1"/>
  <c r="U2943" i="1"/>
  <c r="U2283" i="1"/>
  <c r="U3115" i="1"/>
  <c r="U3260" i="1"/>
  <c r="U2462" i="1"/>
  <c r="U3358" i="1"/>
  <c r="U2355" i="1"/>
  <c r="U3186" i="1"/>
  <c r="U2207" i="1"/>
  <c r="U3004" i="1"/>
  <c r="U2206" i="1"/>
  <c r="U2994" i="1"/>
  <c r="U3294" i="1"/>
  <c r="U3713" i="1"/>
  <c r="U2576" i="1"/>
  <c r="U2851" i="1"/>
  <c r="U2006" i="1"/>
  <c r="U2516" i="1"/>
  <c r="U3339" i="1"/>
  <c r="U2921" i="1"/>
  <c r="U2689" i="1"/>
  <c r="U3328" i="1"/>
  <c r="U2876" i="1"/>
  <c r="U3639" i="1"/>
  <c r="U2241" i="1"/>
  <c r="U2393" i="1"/>
  <c r="U3588" i="1"/>
  <c r="U2299" i="1"/>
  <c r="U3024" i="1"/>
  <c r="U3401" i="1"/>
  <c r="U2118" i="1"/>
  <c r="U2633" i="1"/>
  <c r="U3434" i="1"/>
  <c r="U2135" i="1"/>
  <c r="U2475" i="1"/>
  <c r="U3136" i="1"/>
  <c r="U3399" i="1"/>
  <c r="U2141" i="1"/>
  <c r="U2199" i="1"/>
  <c r="U2558" i="1"/>
  <c r="U3690" i="1"/>
  <c r="U3000" i="1"/>
  <c r="U2198" i="1"/>
  <c r="U2476" i="1"/>
  <c r="U3171" i="1"/>
  <c r="U2066" i="1"/>
  <c r="U2680" i="1"/>
  <c r="U2240" i="1"/>
  <c r="U2991" i="1"/>
  <c r="U2877" i="1"/>
  <c r="U2654" i="1"/>
  <c r="U2491" i="1"/>
  <c r="U3310" i="1"/>
  <c r="U3105" i="1"/>
  <c r="U3671" i="1"/>
  <c r="U2165" i="1"/>
  <c r="U2629" i="1"/>
  <c r="U3008" i="1"/>
  <c r="U3655" i="1"/>
  <c r="U3763" i="1"/>
  <c r="U2167" i="1"/>
  <c r="U2859" i="1"/>
  <c r="U2115" i="1"/>
  <c r="U3348" i="1"/>
  <c r="U3288" i="1"/>
  <c r="U3220" i="1"/>
  <c r="U3384" i="1"/>
  <c r="U2389" i="1"/>
  <c r="U2973" i="1"/>
  <c r="U3233" i="1"/>
  <c r="U2078" i="1"/>
  <c r="U2770" i="1"/>
  <c r="U2153" i="1"/>
  <c r="U2419" i="1"/>
  <c r="U2383" i="1"/>
  <c r="U3741" i="1"/>
  <c r="U2699" i="1"/>
  <c r="U3706" i="1"/>
  <c r="U2429" i="1"/>
  <c r="U2551" i="1"/>
  <c r="U2827" i="1"/>
  <c r="U2783" i="1"/>
  <c r="U3473" i="1"/>
  <c r="U2700" i="1"/>
  <c r="U3059" i="1"/>
  <c r="U3306" i="1"/>
  <c r="U3214" i="1"/>
  <c r="U2013" i="1"/>
  <c r="U2988" i="1"/>
  <c r="U2329" i="1"/>
  <c r="U3031" i="1"/>
  <c r="U2918" i="1"/>
  <c r="U2691" i="1"/>
  <c r="U2785" i="1"/>
  <c r="U3593" i="1"/>
  <c r="U3127" i="1"/>
  <c r="U2019" i="1"/>
  <c r="U2186" i="1"/>
  <c r="U2650" i="1"/>
  <c r="U3030" i="1"/>
  <c r="U3675" i="1"/>
  <c r="U3144" i="1"/>
  <c r="U2264" i="1"/>
  <c r="U2133" i="1"/>
  <c r="U2560" i="1"/>
  <c r="Y3570" i="1"/>
  <c r="AA3416" i="1"/>
  <c r="AA2979" i="1"/>
  <c r="H2" i="1"/>
  <c r="H1192" i="1" s="1"/>
  <c r="B3573" i="1"/>
  <c r="B3572" i="1"/>
  <c r="B3571" i="1"/>
  <c r="B3570" i="1"/>
  <c r="B3569" i="1"/>
  <c r="B3568" i="1"/>
  <c r="B3567" i="1"/>
  <c r="B3566" i="1"/>
  <c r="B3565" i="1"/>
  <c r="B3564" i="1"/>
  <c r="B3563" i="1"/>
  <c r="B3562" i="1"/>
  <c r="B3561" i="1"/>
  <c r="B3560" i="1"/>
  <c r="B3559" i="1"/>
  <c r="B3558" i="1"/>
  <c r="B3557" i="1"/>
  <c r="B3556" i="1"/>
  <c r="B3555" i="1"/>
  <c r="B3554" i="1"/>
  <c r="B3553" i="1"/>
  <c r="B3552" i="1"/>
  <c r="B3551" i="1"/>
  <c r="B3550" i="1"/>
  <c r="B3549" i="1"/>
  <c r="B3548" i="1"/>
  <c r="B3547" i="1"/>
  <c r="B3546" i="1"/>
  <c r="B3545" i="1"/>
  <c r="B3544" i="1"/>
  <c r="B3543" i="1"/>
  <c r="B3542" i="1"/>
  <c r="B3541" i="1"/>
  <c r="B3540" i="1"/>
  <c r="B3539" i="1"/>
  <c r="B3538" i="1"/>
  <c r="B3537" i="1"/>
  <c r="B3536" i="1"/>
  <c r="B3535" i="1"/>
  <c r="B3534" i="1"/>
  <c r="B3533" i="1"/>
  <c r="B3532" i="1"/>
  <c r="B3531" i="1"/>
  <c r="B3530" i="1"/>
  <c r="B3529" i="1"/>
  <c r="B3528" i="1"/>
  <c r="B3527" i="1"/>
  <c r="B3526" i="1"/>
  <c r="B3525" i="1"/>
  <c r="B3524" i="1"/>
  <c r="B3523" i="1"/>
  <c r="B3522" i="1"/>
  <c r="B3521" i="1"/>
  <c r="B3520" i="1"/>
  <c r="B3519" i="1"/>
  <c r="B3518" i="1"/>
  <c r="B3517" i="1"/>
  <c r="B3516" i="1"/>
  <c r="B3515" i="1"/>
  <c r="B3514" i="1"/>
  <c r="B3513" i="1"/>
  <c r="B3512" i="1"/>
  <c r="B3511" i="1"/>
  <c r="B3510" i="1"/>
  <c r="B3509" i="1"/>
  <c r="B3508" i="1"/>
  <c r="B3507" i="1"/>
  <c r="B3506" i="1"/>
  <c r="B3505" i="1"/>
  <c r="B3504" i="1"/>
  <c r="B3503" i="1"/>
  <c r="B3502" i="1"/>
  <c r="B3501" i="1"/>
  <c r="B3500" i="1"/>
  <c r="B3499" i="1"/>
  <c r="B3498" i="1"/>
  <c r="B3497" i="1"/>
  <c r="B3496" i="1"/>
  <c r="B3495" i="1"/>
  <c r="B3494" i="1"/>
  <c r="B3493" i="1"/>
  <c r="B3492" i="1"/>
  <c r="B3491" i="1"/>
  <c r="B3490" i="1"/>
  <c r="B3489" i="1"/>
  <c r="B3488" i="1"/>
  <c r="B3487" i="1"/>
  <c r="B3486" i="1"/>
  <c r="B3485" i="1"/>
  <c r="B3484" i="1"/>
  <c r="B3483" i="1"/>
  <c r="B3482" i="1"/>
  <c r="B3481" i="1"/>
  <c r="B3480" i="1"/>
  <c r="B3479" i="1"/>
  <c r="B3478" i="1"/>
  <c r="B3477" i="1"/>
  <c r="B3476" i="1"/>
  <c r="B3475" i="1"/>
  <c r="B3474" i="1"/>
  <c r="B3473" i="1"/>
  <c r="B3472" i="1"/>
  <c r="B3471" i="1"/>
  <c r="B3470" i="1"/>
  <c r="B3469" i="1"/>
  <c r="B3468" i="1"/>
  <c r="B3467" i="1"/>
  <c r="B3466" i="1"/>
  <c r="B3465" i="1"/>
  <c r="B3464" i="1"/>
  <c r="B3463" i="1"/>
  <c r="B3462" i="1"/>
  <c r="B3461" i="1"/>
  <c r="B3460" i="1"/>
  <c r="B3459" i="1"/>
  <c r="B3458" i="1"/>
  <c r="B3457" i="1"/>
  <c r="B3456" i="1"/>
  <c r="B3455" i="1"/>
  <c r="B3454" i="1"/>
  <c r="B3453" i="1"/>
  <c r="B3452" i="1"/>
  <c r="B3451" i="1"/>
  <c r="B3450" i="1"/>
  <c r="B3449" i="1"/>
  <c r="B3448" i="1"/>
  <c r="B3447" i="1"/>
  <c r="B3446" i="1"/>
  <c r="B3445" i="1"/>
  <c r="B3444" i="1"/>
  <c r="B3443" i="1"/>
  <c r="B3442" i="1"/>
  <c r="B3441" i="1"/>
  <c r="B3440" i="1"/>
  <c r="B3439" i="1"/>
  <c r="B3438" i="1"/>
  <c r="B3437" i="1"/>
  <c r="B3436" i="1"/>
  <c r="B3435" i="1"/>
  <c r="B3434" i="1"/>
  <c r="B3433" i="1"/>
  <c r="B3432" i="1"/>
  <c r="B3431" i="1"/>
  <c r="B3430" i="1"/>
  <c r="B3429" i="1"/>
  <c r="B3428" i="1"/>
  <c r="B3427" i="1"/>
  <c r="B3426" i="1"/>
  <c r="B3425" i="1"/>
  <c r="B3424" i="1"/>
  <c r="B3423" i="1"/>
  <c r="B3422" i="1"/>
  <c r="B3421" i="1"/>
  <c r="B3420" i="1"/>
  <c r="B3419" i="1"/>
  <c r="B3418" i="1"/>
  <c r="B3417" i="1"/>
  <c r="B3416" i="1"/>
  <c r="B3415" i="1"/>
  <c r="B3414" i="1"/>
  <c r="B3413" i="1"/>
  <c r="B3412" i="1"/>
  <c r="B3411" i="1"/>
  <c r="B3410" i="1"/>
  <c r="B3409" i="1"/>
  <c r="B3408" i="1"/>
  <c r="B3407" i="1"/>
  <c r="B3406" i="1"/>
  <c r="B3405" i="1"/>
  <c r="B3404" i="1"/>
  <c r="B3403" i="1"/>
  <c r="B3402" i="1"/>
  <c r="B3401" i="1"/>
  <c r="B3400" i="1"/>
  <c r="B3399" i="1"/>
  <c r="B3398" i="1"/>
  <c r="B3397" i="1"/>
  <c r="B3396" i="1"/>
  <c r="B3395" i="1"/>
  <c r="B3394" i="1"/>
  <c r="B3393" i="1"/>
  <c r="B3392" i="1"/>
  <c r="B3391" i="1"/>
  <c r="B3390" i="1"/>
  <c r="B3389" i="1"/>
  <c r="B3388" i="1"/>
  <c r="B3387" i="1"/>
  <c r="B3386" i="1"/>
  <c r="B3385" i="1"/>
  <c r="B3384" i="1"/>
  <c r="B3383" i="1"/>
  <c r="B3382" i="1"/>
  <c r="B3381" i="1"/>
  <c r="B3380" i="1"/>
  <c r="B3379" i="1"/>
  <c r="B3378" i="1"/>
  <c r="B3377" i="1"/>
  <c r="B3376" i="1"/>
  <c r="B3375" i="1"/>
  <c r="B3374" i="1"/>
  <c r="B3373" i="1"/>
  <c r="B3372" i="1"/>
  <c r="B3371" i="1"/>
  <c r="B3370" i="1"/>
  <c r="B3369" i="1"/>
  <c r="B3368" i="1"/>
  <c r="B3367" i="1"/>
  <c r="B3366" i="1"/>
  <c r="B3365" i="1"/>
  <c r="B3364" i="1"/>
  <c r="B3363" i="1"/>
  <c r="B3362" i="1"/>
  <c r="B3361" i="1"/>
  <c r="B3360" i="1"/>
  <c r="B3359" i="1"/>
  <c r="B3358" i="1"/>
  <c r="B3357" i="1"/>
  <c r="B3356" i="1"/>
  <c r="B3355" i="1"/>
  <c r="B3354" i="1"/>
  <c r="B3353" i="1"/>
  <c r="B3352" i="1"/>
  <c r="B3351" i="1"/>
  <c r="B3350" i="1"/>
  <c r="B3349" i="1"/>
  <c r="B3348" i="1"/>
  <c r="B3347" i="1"/>
  <c r="B3346" i="1"/>
  <c r="B3345" i="1"/>
  <c r="B3344" i="1"/>
  <c r="B3343" i="1"/>
  <c r="B3342" i="1"/>
  <c r="B3341" i="1"/>
  <c r="B3340" i="1"/>
  <c r="B3339" i="1"/>
  <c r="B3338" i="1"/>
  <c r="B3337" i="1"/>
  <c r="B3336" i="1"/>
  <c r="B3335" i="1"/>
  <c r="B3334" i="1"/>
  <c r="B3333" i="1"/>
  <c r="B3332" i="1"/>
  <c r="B3331" i="1"/>
  <c r="B3330" i="1"/>
  <c r="B3329" i="1"/>
  <c r="B3328" i="1"/>
  <c r="B3327" i="1"/>
  <c r="B3326" i="1"/>
  <c r="B3325" i="1"/>
  <c r="B3324" i="1"/>
  <c r="B3323" i="1"/>
  <c r="B3322" i="1"/>
  <c r="B3321" i="1"/>
  <c r="B3320" i="1"/>
  <c r="B3319" i="1"/>
  <c r="B3318" i="1"/>
  <c r="B3317" i="1"/>
  <c r="B3316" i="1"/>
  <c r="B3315" i="1"/>
  <c r="B3314" i="1"/>
  <c r="B3313" i="1"/>
  <c r="B3312" i="1"/>
  <c r="B3311" i="1"/>
  <c r="B3310" i="1"/>
  <c r="B3309" i="1"/>
  <c r="B3308" i="1"/>
  <c r="B3307" i="1"/>
  <c r="B3306" i="1"/>
  <c r="B3305" i="1"/>
  <c r="B3304" i="1"/>
  <c r="B3303" i="1"/>
  <c r="B3302" i="1"/>
  <c r="B3301" i="1"/>
  <c r="B3300" i="1"/>
  <c r="B3299" i="1"/>
  <c r="B3298" i="1"/>
  <c r="B3297" i="1"/>
  <c r="B3296" i="1"/>
  <c r="B3295" i="1"/>
  <c r="B3294" i="1"/>
  <c r="B3293" i="1"/>
  <c r="B3292" i="1"/>
  <c r="B3291" i="1"/>
  <c r="B3290" i="1"/>
  <c r="B3289" i="1"/>
  <c r="B3288" i="1"/>
  <c r="B3287" i="1"/>
  <c r="B3286" i="1"/>
  <c r="B3285" i="1"/>
  <c r="B3284" i="1"/>
  <c r="B3283" i="1"/>
  <c r="B3282" i="1"/>
  <c r="B3281" i="1"/>
  <c r="B3280" i="1"/>
  <c r="B3279" i="1"/>
  <c r="B3278" i="1"/>
  <c r="B3277" i="1"/>
  <c r="B3276" i="1"/>
  <c r="B3275" i="1"/>
  <c r="B3274" i="1"/>
  <c r="B3273" i="1"/>
  <c r="B3272" i="1"/>
  <c r="B3271" i="1"/>
  <c r="B3270" i="1"/>
  <c r="B3269" i="1"/>
  <c r="B3268" i="1"/>
  <c r="B3267" i="1"/>
  <c r="B3266" i="1"/>
  <c r="B3265" i="1"/>
  <c r="B3264" i="1"/>
  <c r="B3263" i="1"/>
  <c r="B3262" i="1"/>
  <c r="B3261" i="1"/>
  <c r="B3260" i="1"/>
  <c r="B3259" i="1"/>
  <c r="B3258" i="1"/>
  <c r="B3257" i="1"/>
  <c r="B3256" i="1"/>
  <c r="B3255" i="1"/>
  <c r="B3254" i="1"/>
  <c r="B3253" i="1"/>
  <c r="B3252" i="1"/>
  <c r="B3251" i="1"/>
  <c r="B3250" i="1"/>
  <c r="B3249" i="1"/>
  <c r="B3248" i="1"/>
  <c r="B3247" i="1"/>
  <c r="B3246" i="1"/>
  <c r="B3245" i="1"/>
  <c r="B3244" i="1"/>
  <c r="B3243" i="1"/>
  <c r="B3242" i="1"/>
  <c r="B3241" i="1"/>
  <c r="B3240" i="1"/>
  <c r="B3239" i="1"/>
  <c r="B3238" i="1"/>
  <c r="B3237" i="1"/>
  <c r="B3236" i="1"/>
  <c r="B3235" i="1"/>
  <c r="B3234" i="1"/>
  <c r="B3233" i="1"/>
  <c r="B3232" i="1"/>
  <c r="B3231" i="1"/>
  <c r="B3230" i="1"/>
  <c r="B3229" i="1"/>
  <c r="B3228" i="1"/>
  <c r="B3227" i="1"/>
  <c r="B3226" i="1"/>
  <c r="B3225" i="1"/>
  <c r="B3224" i="1"/>
  <c r="B3223" i="1"/>
  <c r="B3222" i="1"/>
  <c r="B3221" i="1"/>
  <c r="B3220" i="1"/>
  <c r="B3219" i="1"/>
  <c r="B3218" i="1"/>
  <c r="B3217" i="1"/>
  <c r="B3216" i="1"/>
  <c r="B3215" i="1"/>
  <c r="B3214" i="1"/>
  <c r="B3213" i="1"/>
  <c r="B3212" i="1"/>
  <c r="B3211" i="1"/>
  <c r="B3210" i="1"/>
  <c r="B3209" i="1"/>
  <c r="B3208" i="1"/>
  <c r="B3207" i="1"/>
  <c r="B3206" i="1"/>
  <c r="B3205" i="1"/>
  <c r="B3204" i="1"/>
  <c r="B3203" i="1"/>
  <c r="B3202" i="1"/>
  <c r="B3201" i="1"/>
  <c r="B3200" i="1"/>
  <c r="B3199" i="1"/>
  <c r="B3198" i="1"/>
  <c r="B3197" i="1"/>
  <c r="B3196" i="1"/>
  <c r="B3195" i="1"/>
  <c r="B3194" i="1"/>
  <c r="B3193" i="1"/>
  <c r="B3192" i="1"/>
  <c r="B3191" i="1"/>
  <c r="B3190" i="1"/>
  <c r="B3189" i="1"/>
  <c r="B3188" i="1"/>
  <c r="B3187" i="1"/>
  <c r="B3186" i="1"/>
  <c r="B3185" i="1"/>
  <c r="B3184" i="1"/>
  <c r="B3183" i="1"/>
  <c r="B3182" i="1"/>
  <c r="B3181" i="1"/>
  <c r="B3180" i="1"/>
  <c r="B3179" i="1"/>
  <c r="B3178" i="1"/>
  <c r="B3177" i="1"/>
  <c r="B3176" i="1"/>
  <c r="B3175" i="1"/>
  <c r="B3174" i="1"/>
  <c r="B3173" i="1"/>
  <c r="B3172" i="1"/>
  <c r="B3171" i="1"/>
  <c r="B3170" i="1"/>
  <c r="B3169" i="1"/>
  <c r="B3168" i="1"/>
  <c r="B3167" i="1"/>
  <c r="B3166" i="1"/>
  <c r="B3165" i="1"/>
  <c r="B3164" i="1"/>
  <c r="B3163" i="1"/>
  <c r="B3162" i="1"/>
  <c r="B3161" i="1"/>
  <c r="B3160" i="1"/>
  <c r="B3159" i="1"/>
  <c r="B3158" i="1"/>
  <c r="B3157" i="1"/>
  <c r="B3156" i="1"/>
  <c r="B3155" i="1"/>
  <c r="B3154" i="1"/>
  <c r="B3153" i="1"/>
  <c r="B3152" i="1"/>
  <c r="B3151" i="1"/>
  <c r="B3150" i="1"/>
  <c r="B3149" i="1"/>
  <c r="B3148" i="1"/>
  <c r="B3147" i="1"/>
  <c r="B3146" i="1"/>
  <c r="B3145" i="1"/>
  <c r="B3144" i="1"/>
  <c r="B3143" i="1"/>
  <c r="B3142" i="1"/>
  <c r="B3141" i="1"/>
  <c r="B3140" i="1"/>
  <c r="B3139" i="1"/>
  <c r="B3138" i="1"/>
  <c r="B3137" i="1"/>
  <c r="B3136" i="1"/>
  <c r="B3135" i="1"/>
  <c r="B3134" i="1"/>
  <c r="B3133" i="1"/>
  <c r="B3132" i="1"/>
  <c r="B3131" i="1"/>
  <c r="B3130" i="1"/>
  <c r="B3129" i="1"/>
  <c r="B3128" i="1"/>
  <c r="B3127" i="1"/>
  <c r="B3126" i="1"/>
  <c r="B3125" i="1"/>
  <c r="B3124" i="1"/>
  <c r="B3123" i="1"/>
  <c r="B3122" i="1"/>
  <c r="B3121" i="1"/>
  <c r="B3120" i="1"/>
  <c r="B3119" i="1"/>
  <c r="B3118" i="1"/>
  <c r="B3117" i="1"/>
  <c r="B3116" i="1"/>
  <c r="B3115" i="1"/>
  <c r="B3114" i="1"/>
  <c r="B3113" i="1"/>
  <c r="B3112" i="1"/>
  <c r="B3111" i="1"/>
  <c r="B3110" i="1"/>
  <c r="B3109" i="1"/>
  <c r="B3108" i="1"/>
  <c r="B3107" i="1"/>
  <c r="B3106" i="1"/>
  <c r="B3105" i="1"/>
  <c r="B3104" i="1"/>
  <c r="B3103" i="1"/>
  <c r="B3102" i="1"/>
  <c r="B3101" i="1"/>
  <c r="B3100" i="1"/>
  <c r="B3099" i="1"/>
  <c r="B3098" i="1"/>
  <c r="B3097" i="1"/>
  <c r="B3096" i="1"/>
  <c r="B3095" i="1"/>
  <c r="B3094" i="1"/>
  <c r="B3093" i="1"/>
  <c r="B3092" i="1"/>
  <c r="B3091" i="1"/>
  <c r="B3090" i="1"/>
  <c r="B3089" i="1"/>
  <c r="B3088" i="1"/>
  <c r="B3087" i="1"/>
  <c r="B3086" i="1"/>
  <c r="B3085" i="1"/>
  <c r="B3084" i="1"/>
  <c r="B3083" i="1"/>
  <c r="B3082" i="1"/>
  <c r="B3081" i="1"/>
  <c r="B3080" i="1"/>
  <c r="B3079" i="1"/>
  <c r="B3078" i="1"/>
  <c r="B3077" i="1"/>
  <c r="B3076" i="1"/>
  <c r="B3075" i="1"/>
  <c r="B3074" i="1"/>
  <c r="B3073" i="1"/>
  <c r="B3072" i="1"/>
  <c r="B3071" i="1"/>
  <c r="B3070" i="1"/>
  <c r="B3069" i="1"/>
  <c r="B3068" i="1"/>
  <c r="B3067" i="1"/>
  <c r="B3066" i="1"/>
  <c r="B3065" i="1"/>
  <c r="B3064" i="1"/>
  <c r="B3063" i="1"/>
  <c r="B3062" i="1"/>
  <c r="B3061" i="1"/>
  <c r="B3060" i="1"/>
  <c r="B3059" i="1"/>
  <c r="B3058" i="1"/>
  <c r="B3057" i="1"/>
  <c r="B3056" i="1"/>
  <c r="B3055" i="1"/>
  <c r="B3054" i="1"/>
  <c r="B3053" i="1"/>
  <c r="B3052" i="1"/>
  <c r="B3051" i="1"/>
  <c r="B3050" i="1"/>
  <c r="B3049" i="1"/>
  <c r="B3048" i="1"/>
  <c r="B3047" i="1"/>
  <c r="B3046" i="1"/>
  <c r="B3045" i="1"/>
  <c r="B3044" i="1"/>
  <c r="B3043" i="1"/>
  <c r="B3042" i="1"/>
  <c r="B3041" i="1"/>
  <c r="B3040" i="1"/>
  <c r="B3039" i="1"/>
  <c r="B3038" i="1"/>
  <c r="B3037" i="1"/>
  <c r="B3036" i="1"/>
  <c r="B3035" i="1"/>
  <c r="B3034" i="1"/>
  <c r="B3033" i="1"/>
  <c r="B3032" i="1"/>
  <c r="B3031" i="1"/>
  <c r="B3030" i="1"/>
  <c r="B3029" i="1"/>
  <c r="B3028" i="1"/>
  <c r="B3027" i="1"/>
  <c r="B3026" i="1"/>
  <c r="B3025" i="1"/>
  <c r="B3024" i="1"/>
  <c r="B3023" i="1"/>
  <c r="B3022" i="1"/>
  <c r="B3021" i="1"/>
  <c r="B3020" i="1"/>
  <c r="B3019" i="1"/>
  <c r="B3018" i="1"/>
  <c r="B3017" i="1"/>
  <c r="B3016" i="1"/>
  <c r="B3015" i="1"/>
  <c r="B3014" i="1"/>
  <c r="B3013" i="1"/>
  <c r="B3012" i="1"/>
  <c r="B3011" i="1"/>
  <c r="B3010" i="1"/>
  <c r="B3009" i="1"/>
  <c r="B3008" i="1"/>
  <c r="B3007" i="1"/>
  <c r="B3006" i="1"/>
  <c r="B3005" i="1"/>
  <c r="B3004" i="1"/>
  <c r="B3003" i="1"/>
  <c r="B3002" i="1"/>
  <c r="B3001" i="1"/>
  <c r="B3000" i="1"/>
  <c r="B2999" i="1"/>
  <c r="B2998" i="1"/>
  <c r="B2997" i="1"/>
  <c r="B2996" i="1"/>
  <c r="B2995" i="1"/>
  <c r="B2994" i="1"/>
  <c r="B2993" i="1"/>
  <c r="B2992" i="1"/>
  <c r="B2991" i="1"/>
  <c r="B2990" i="1"/>
  <c r="B2989" i="1"/>
  <c r="B2988" i="1"/>
  <c r="B2987" i="1"/>
  <c r="B2986" i="1"/>
  <c r="B2985" i="1"/>
  <c r="B2984" i="1"/>
  <c r="B2983" i="1"/>
  <c r="B2982" i="1"/>
  <c r="B2981" i="1"/>
  <c r="B2980" i="1"/>
  <c r="B2979" i="1"/>
  <c r="B2978" i="1"/>
  <c r="B2977" i="1"/>
  <c r="B2976" i="1"/>
  <c r="B2975" i="1"/>
  <c r="B2974" i="1"/>
  <c r="B2973" i="1"/>
  <c r="B2972" i="1"/>
  <c r="B2971" i="1"/>
  <c r="B2970" i="1"/>
  <c r="B2969" i="1"/>
  <c r="B2968" i="1"/>
  <c r="B2967" i="1"/>
  <c r="B2966" i="1"/>
  <c r="B2965" i="1"/>
  <c r="B2964" i="1"/>
  <c r="B2963" i="1"/>
  <c r="B2962" i="1"/>
  <c r="B2961" i="1"/>
  <c r="B2960" i="1"/>
  <c r="B2959" i="1"/>
  <c r="B2958" i="1"/>
  <c r="B2957" i="1"/>
  <c r="B2956" i="1"/>
  <c r="B2955" i="1"/>
  <c r="B2954" i="1"/>
  <c r="B2953" i="1"/>
  <c r="B2952" i="1"/>
  <c r="B2951" i="1"/>
  <c r="B2950" i="1"/>
  <c r="B2949" i="1"/>
  <c r="B2948" i="1"/>
  <c r="B2947" i="1"/>
  <c r="B2946" i="1"/>
  <c r="B2945" i="1"/>
  <c r="B2944" i="1"/>
  <c r="B2943" i="1"/>
  <c r="B2942" i="1"/>
  <c r="B2941" i="1"/>
  <c r="B2940" i="1"/>
  <c r="B2939" i="1"/>
  <c r="B2938" i="1"/>
  <c r="B2937" i="1"/>
  <c r="B2936" i="1"/>
  <c r="B2935" i="1"/>
  <c r="B2934" i="1"/>
  <c r="B2933" i="1"/>
  <c r="B2932" i="1"/>
  <c r="B2931" i="1"/>
  <c r="B2930" i="1"/>
  <c r="B2929" i="1"/>
  <c r="B2928" i="1"/>
  <c r="B2927" i="1"/>
  <c r="B2926" i="1"/>
  <c r="B2925" i="1"/>
  <c r="B2924" i="1"/>
  <c r="B2923" i="1"/>
  <c r="B2922" i="1"/>
  <c r="B2921" i="1"/>
  <c r="B2920" i="1"/>
  <c r="B2919" i="1"/>
  <c r="B2918" i="1"/>
  <c r="B2917" i="1"/>
  <c r="B2916" i="1"/>
  <c r="B2915" i="1"/>
  <c r="B2914" i="1"/>
  <c r="B2913" i="1"/>
  <c r="B2912" i="1"/>
  <c r="B2911" i="1"/>
  <c r="B2910" i="1"/>
  <c r="B2909" i="1"/>
  <c r="B2908" i="1"/>
  <c r="B2907" i="1"/>
  <c r="B2906" i="1"/>
  <c r="B2905" i="1"/>
  <c r="B2904" i="1"/>
  <c r="B2903" i="1"/>
  <c r="B2902" i="1"/>
  <c r="B2901" i="1"/>
  <c r="B2900" i="1"/>
  <c r="B2899" i="1"/>
  <c r="B2898" i="1"/>
  <c r="B2897" i="1"/>
  <c r="B2896" i="1"/>
  <c r="B2895" i="1"/>
  <c r="B2894" i="1"/>
  <c r="B2893" i="1"/>
  <c r="B2892" i="1"/>
  <c r="B2891" i="1"/>
  <c r="B2890" i="1"/>
  <c r="B2889" i="1"/>
  <c r="B2888" i="1"/>
  <c r="B2887" i="1"/>
  <c r="B2886" i="1"/>
  <c r="B2885" i="1"/>
  <c r="B2884" i="1"/>
  <c r="B2883" i="1"/>
  <c r="B2882" i="1"/>
  <c r="B2881" i="1"/>
  <c r="B2880" i="1"/>
  <c r="B2879" i="1"/>
  <c r="B2878" i="1"/>
  <c r="B2877" i="1"/>
  <c r="B2876" i="1"/>
  <c r="B2875" i="1"/>
  <c r="B2874" i="1"/>
  <c r="B2873" i="1"/>
  <c r="B2872" i="1"/>
  <c r="B2871" i="1"/>
  <c r="B2870" i="1"/>
  <c r="B2869" i="1"/>
  <c r="B2868" i="1"/>
  <c r="B2867" i="1"/>
  <c r="B2866" i="1"/>
  <c r="B2865" i="1"/>
  <c r="B2864" i="1"/>
  <c r="B2863" i="1"/>
  <c r="B2862" i="1"/>
  <c r="B2861" i="1"/>
  <c r="B2860" i="1"/>
  <c r="B2859" i="1"/>
  <c r="B2858" i="1"/>
  <c r="B2857" i="1"/>
  <c r="B2856" i="1"/>
  <c r="B2855" i="1"/>
  <c r="B2854" i="1"/>
  <c r="B2853" i="1"/>
  <c r="B2852" i="1"/>
  <c r="B2851" i="1"/>
  <c r="B2850" i="1"/>
  <c r="B2849" i="1"/>
  <c r="B2848" i="1"/>
  <c r="B2847" i="1"/>
  <c r="B2846" i="1"/>
  <c r="B2845" i="1"/>
  <c r="B2844" i="1"/>
  <c r="B2843" i="1"/>
  <c r="B2842" i="1"/>
  <c r="B2841" i="1"/>
  <c r="B2840" i="1"/>
  <c r="B2839" i="1"/>
  <c r="B2838" i="1"/>
  <c r="B2837" i="1"/>
  <c r="B2836" i="1"/>
  <c r="B2835" i="1"/>
  <c r="B2834" i="1"/>
  <c r="B2833" i="1"/>
  <c r="B2832" i="1"/>
  <c r="B2831" i="1"/>
  <c r="B2830" i="1"/>
  <c r="B2829" i="1"/>
  <c r="B2828" i="1"/>
  <c r="B2827" i="1"/>
  <c r="B2826" i="1"/>
  <c r="B2825" i="1"/>
  <c r="B2824" i="1"/>
  <c r="B2823" i="1"/>
  <c r="B2822" i="1"/>
  <c r="B2821" i="1"/>
  <c r="B2820" i="1"/>
  <c r="B2819" i="1"/>
  <c r="B2818" i="1"/>
  <c r="B2817" i="1"/>
  <c r="B2816" i="1"/>
  <c r="B2815" i="1"/>
  <c r="B2814" i="1"/>
  <c r="B2813" i="1"/>
  <c r="B2812" i="1"/>
  <c r="B2811" i="1"/>
  <c r="B2810" i="1"/>
  <c r="B2809" i="1"/>
  <c r="B2808" i="1"/>
  <c r="B2807" i="1"/>
  <c r="B2806" i="1"/>
  <c r="B2805" i="1"/>
  <c r="B2804" i="1"/>
  <c r="B2803" i="1"/>
  <c r="B2802" i="1"/>
  <c r="B2801" i="1"/>
  <c r="B2800" i="1"/>
  <c r="B2799" i="1"/>
  <c r="B2798" i="1"/>
  <c r="B2797" i="1"/>
  <c r="B2796" i="1"/>
  <c r="B2795" i="1"/>
  <c r="B2794" i="1"/>
  <c r="B2793" i="1"/>
  <c r="B2792" i="1"/>
  <c r="B2791" i="1"/>
  <c r="B2790" i="1"/>
  <c r="B2789" i="1"/>
  <c r="B2788" i="1"/>
  <c r="B2787" i="1"/>
  <c r="B2786" i="1"/>
  <c r="B2785" i="1"/>
  <c r="B2784" i="1"/>
  <c r="B2783" i="1"/>
  <c r="B2782" i="1"/>
  <c r="B2781" i="1"/>
  <c r="B2780" i="1"/>
  <c r="B2779" i="1"/>
  <c r="B2778" i="1"/>
  <c r="B2777" i="1"/>
  <c r="B2776" i="1"/>
  <c r="B2775" i="1"/>
  <c r="B2774" i="1"/>
  <c r="B2773" i="1"/>
  <c r="B2772" i="1"/>
  <c r="B2771" i="1"/>
  <c r="B2770" i="1"/>
  <c r="B2769" i="1"/>
  <c r="B2768" i="1"/>
  <c r="B2767" i="1"/>
  <c r="B2766" i="1"/>
  <c r="B2765" i="1"/>
  <c r="B2764" i="1"/>
  <c r="B2763" i="1"/>
  <c r="B2762" i="1"/>
  <c r="B2761" i="1"/>
  <c r="B2760" i="1"/>
  <c r="B2759" i="1"/>
  <c r="B2758" i="1"/>
  <c r="B2757" i="1"/>
  <c r="B2756" i="1"/>
  <c r="B2755" i="1"/>
  <c r="B2754" i="1"/>
  <c r="B2753" i="1"/>
  <c r="B2752" i="1"/>
  <c r="B2751" i="1"/>
  <c r="B2750" i="1"/>
  <c r="B2749" i="1"/>
  <c r="B2748" i="1"/>
  <c r="B2747" i="1"/>
  <c r="B2746" i="1"/>
  <c r="B2745" i="1"/>
  <c r="B2744" i="1"/>
  <c r="B2743" i="1"/>
  <c r="B2742" i="1"/>
  <c r="B2741" i="1"/>
  <c r="B2740" i="1"/>
  <c r="B2739" i="1"/>
  <c r="B2738" i="1"/>
  <c r="B2737" i="1"/>
  <c r="B2736" i="1"/>
  <c r="B2735" i="1"/>
  <c r="B2734" i="1"/>
  <c r="B2733" i="1"/>
  <c r="B2732" i="1"/>
  <c r="B2731" i="1"/>
  <c r="B2730" i="1"/>
  <c r="B2729" i="1"/>
  <c r="B2728" i="1"/>
  <c r="B2727" i="1"/>
  <c r="B2726" i="1"/>
  <c r="B2725" i="1"/>
  <c r="B2724" i="1"/>
  <c r="B2723" i="1"/>
  <c r="B2722" i="1"/>
  <c r="B2721" i="1"/>
  <c r="B2720" i="1"/>
  <c r="B2719" i="1"/>
  <c r="B2718" i="1"/>
  <c r="B2717" i="1"/>
  <c r="B2716" i="1"/>
  <c r="B2715" i="1"/>
  <c r="B2714" i="1"/>
  <c r="B2713" i="1"/>
  <c r="B2712" i="1"/>
  <c r="B2711" i="1"/>
  <c r="B2710" i="1"/>
  <c r="B2709" i="1"/>
  <c r="B2708" i="1"/>
  <c r="B2707" i="1"/>
  <c r="B2706" i="1"/>
  <c r="B2705" i="1"/>
  <c r="B2704" i="1"/>
  <c r="B2703" i="1"/>
  <c r="B2702" i="1"/>
  <c r="B2701" i="1"/>
  <c r="B2700" i="1"/>
  <c r="B2699" i="1"/>
  <c r="B2698" i="1"/>
  <c r="B2697" i="1"/>
  <c r="B2696" i="1"/>
  <c r="B2695" i="1"/>
  <c r="B2694" i="1"/>
  <c r="B2693" i="1"/>
  <c r="B2692" i="1"/>
  <c r="B2691" i="1"/>
  <c r="B2690" i="1"/>
  <c r="B2689" i="1"/>
  <c r="B2688" i="1"/>
  <c r="B2687" i="1"/>
  <c r="B2686" i="1"/>
  <c r="B2685" i="1"/>
  <c r="B2684" i="1"/>
  <c r="B2683" i="1"/>
  <c r="B2682" i="1"/>
  <c r="B2681" i="1"/>
  <c r="B2680" i="1"/>
  <c r="B2679" i="1"/>
  <c r="B2678" i="1"/>
  <c r="B2677" i="1"/>
  <c r="B2676" i="1"/>
  <c r="B2675" i="1"/>
  <c r="B2674" i="1"/>
  <c r="B2673" i="1"/>
  <c r="B2672" i="1"/>
  <c r="B2671" i="1"/>
  <c r="B2670" i="1"/>
  <c r="B2669" i="1"/>
  <c r="B2668" i="1"/>
  <c r="B2667" i="1"/>
  <c r="B2666" i="1"/>
  <c r="B2665" i="1"/>
  <c r="B2664" i="1"/>
  <c r="B2663" i="1"/>
  <c r="B2662" i="1"/>
  <c r="B2661" i="1"/>
  <c r="B2660" i="1"/>
  <c r="B2659" i="1"/>
  <c r="B2658" i="1"/>
  <c r="B2657" i="1"/>
  <c r="B2656" i="1"/>
  <c r="B2655" i="1"/>
  <c r="B2654" i="1"/>
  <c r="B2653" i="1"/>
  <c r="B2652" i="1"/>
  <c r="B2651" i="1"/>
  <c r="B2650" i="1"/>
  <c r="B2649" i="1"/>
  <c r="B2648" i="1"/>
  <c r="B2647" i="1"/>
  <c r="B2646" i="1"/>
  <c r="B2645" i="1"/>
  <c r="B2644" i="1"/>
  <c r="B2643" i="1"/>
  <c r="B2642" i="1"/>
  <c r="B2641" i="1"/>
  <c r="B2640" i="1"/>
  <c r="B2639" i="1"/>
  <c r="B2638" i="1"/>
  <c r="B2637" i="1"/>
  <c r="B2636" i="1"/>
  <c r="B2635" i="1"/>
  <c r="B2634" i="1"/>
  <c r="B2633" i="1"/>
  <c r="B2632" i="1"/>
  <c r="B2631" i="1"/>
  <c r="B2630" i="1"/>
  <c r="B2629" i="1"/>
  <c r="B2628" i="1"/>
  <c r="B2627" i="1"/>
  <c r="B2626" i="1"/>
  <c r="B2625" i="1"/>
  <c r="B2624" i="1"/>
  <c r="B2623" i="1"/>
  <c r="B2622" i="1"/>
  <c r="B2621" i="1"/>
  <c r="B2620" i="1"/>
  <c r="B2619" i="1"/>
  <c r="B2618" i="1"/>
  <c r="B2617" i="1"/>
  <c r="B2616" i="1"/>
  <c r="B2615" i="1"/>
  <c r="B2614" i="1"/>
  <c r="B2613" i="1"/>
  <c r="B2612" i="1"/>
  <c r="B2611" i="1"/>
  <c r="B2610" i="1"/>
  <c r="B2609" i="1"/>
  <c r="B2608" i="1"/>
  <c r="B2607" i="1"/>
  <c r="B2606" i="1"/>
  <c r="B2605" i="1"/>
  <c r="B2604" i="1"/>
  <c r="B2603" i="1"/>
  <c r="B2602" i="1"/>
  <c r="B2601" i="1"/>
  <c r="B2600" i="1"/>
  <c r="B2599" i="1"/>
  <c r="B2598" i="1"/>
  <c r="B2597" i="1"/>
  <c r="B2596" i="1"/>
  <c r="B2595" i="1"/>
  <c r="B2594" i="1"/>
  <c r="B2593" i="1"/>
  <c r="B2592" i="1"/>
  <c r="B2591" i="1"/>
  <c r="B2590" i="1"/>
  <c r="B2589" i="1"/>
  <c r="B2588" i="1"/>
  <c r="B2587" i="1"/>
  <c r="B2586" i="1"/>
  <c r="B2585" i="1"/>
  <c r="B2584" i="1"/>
  <c r="B2583" i="1"/>
  <c r="B2582" i="1"/>
  <c r="B2581" i="1"/>
  <c r="B2580" i="1"/>
  <c r="B2579" i="1"/>
  <c r="B2578" i="1"/>
  <c r="B2577" i="1"/>
  <c r="B2576" i="1"/>
  <c r="B2575" i="1"/>
  <c r="B2574" i="1"/>
  <c r="B2573" i="1"/>
  <c r="B2572" i="1"/>
  <c r="B2571" i="1"/>
  <c r="B2570" i="1"/>
  <c r="B2569" i="1"/>
  <c r="B2568" i="1"/>
  <c r="B2567" i="1"/>
  <c r="B2566" i="1"/>
  <c r="B2565" i="1"/>
  <c r="B2564" i="1"/>
  <c r="B2563" i="1"/>
  <c r="B2562" i="1"/>
  <c r="B2561" i="1"/>
  <c r="B2560" i="1"/>
  <c r="B2559" i="1"/>
  <c r="B2558" i="1"/>
  <c r="B2557" i="1"/>
  <c r="B2556" i="1"/>
  <c r="B2555" i="1"/>
  <c r="B2554" i="1"/>
  <c r="B2553" i="1"/>
  <c r="B2552" i="1"/>
  <c r="B2551" i="1"/>
  <c r="B2550" i="1"/>
  <c r="B2549" i="1"/>
  <c r="B2548" i="1"/>
  <c r="B2547" i="1"/>
  <c r="B2546" i="1"/>
  <c r="B2545" i="1"/>
  <c r="B2544" i="1"/>
  <c r="B2543" i="1"/>
  <c r="B2542" i="1"/>
  <c r="B2541" i="1"/>
  <c r="B2540" i="1"/>
  <c r="B2539" i="1"/>
  <c r="B2538" i="1"/>
  <c r="B2537" i="1"/>
  <c r="B2536" i="1"/>
  <c r="B2535" i="1"/>
  <c r="B2534" i="1"/>
  <c r="B2533" i="1"/>
  <c r="B2532" i="1"/>
  <c r="B2531" i="1"/>
  <c r="B2530" i="1"/>
  <c r="B2529" i="1"/>
  <c r="B2528" i="1"/>
  <c r="B2527" i="1"/>
  <c r="B2526" i="1"/>
  <c r="B2525" i="1"/>
  <c r="B2524" i="1"/>
  <c r="B2523" i="1"/>
  <c r="B2522" i="1"/>
  <c r="B2521" i="1"/>
  <c r="B2520" i="1"/>
  <c r="B2519" i="1"/>
  <c r="B2518" i="1"/>
  <c r="B2517" i="1"/>
  <c r="B2516" i="1"/>
  <c r="B2515" i="1"/>
  <c r="B2514" i="1"/>
  <c r="B2513" i="1"/>
  <c r="B2512" i="1"/>
  <c r="B2511" i="1"/>
  <c r="B2510" i="1"/>
  <c r="B2509" i="1"/>
  <c r="B2508" i="1"/>
  <c r="B2507" i="1"/>
  <c r="B2506" i="1"/>
  <c r="B2505" i="1"/>
  <c r="B2504" i="1"/>
  <c r="B2503" i="1"/>
  <c r="B2502" i="1"/>
  <c r="B2501" i="1"/>
  <c r="B2500" i="1"/>
  <c r="B2499" i="1"/>
  <c r="B2498" i="1"/>
  <c r="B2497" i="1"/>
  <c r="B2496" i="1"/>
  <c r="B2495" i="1"/>
  <c r="B2494" i="1"/>
  <c r="B2493" i="1"/>
  <c r="B2492" i="1"/>
  <c r="B2491" i="1"/>
  <c r="B2490" i="1"/>
  <c r="B2489" i="1"/>
  <c r="B2488" i="1"/>
  <c r="B2487" i="1"/>
  <c r="B2486" i="1"/>
  <c r="B2485" i="1"/>
  <c r="B2484" i="1"/>
  <c r="B2483" i="1"/>
  <c r="B2482" i="1"/>
  <c r="B2481" i="1"/>
  <c r="B2480" i="1"/>
  <c r="B2479" i="1"/>
  <c r="B2478" i="1"/>
  <c r="B2477" i="1"/>
  <c r="B2476" i="1"/>
  <c r="B2475" i="1"/>
  <c r="B2474" i="1"/>
  <c r="B2473" i="1"/>
  <c r="B2472" i="1"/>
  <c r="B2471" i="1"/>
  <c r="B2470" i="1"/>
  <c r="B2469" i="1"/>
  <c r="B2468" i="1"/>
  <c r="B2467" i="1"/>
  <c r="B2466" i="1"/>
  <c r="B2465" i="1"/>
  <c r="B2464" i="1"/>
  <c r="B2463" i="1"/>
  <c r="B2462" i="1"/>
  <c r="B2461" i="1"/>
  <c r="B2460" i="1"/>
  <c r="B2459" i="1"/>
  <c r="B2458" i="1"/>
  <c r="B2457" i="1"/>
  <c r="B2456" i="1"/>
  <c r="B2455" i="1"/>
  <c r="B2454" i="1"/>
  <c r="B2453" i="1"/>
  <c r="B2452" i="1"/>
  <c r="B2451" i="1"/>
  <c r="B2450" i="1"/>
  <c r="B2449" i="1"/>
  <c r="B2448" i="1"/>
  <c r="B2447" i="1"/>
  <c r="B2446" i="1"/>
  <c r="B2445" i="1"/>
  <c r="B2444" i="1"/>
  <c r="B2443" i="1"/>
  <c r="B2442" i="1"/>
  <c r="B2441" i="1"/>
  <c r="B2440" i="1"/>
  <c r="B2439" i="1"/>
  <c r="B2438" i="1"/>
  <c r="B2437" i="1"/>
  <c r="B2436" i="1"/>
  <c r="B2435" i="1"/>
  <c r="B2434" i="1"/>
  <c r="B2433" i="1"/>
  <c r="B2432" i="1"/>
  <c r="B2431" i="1"/>
  <c r="B2430" i="1"/>
  <c r="B2429" i="1"/>
  <c r="B2428" i="1"/>
  <c r="B2427" i="1"/>
  <c r="B2426" i="1"/>
  <c r="B2425" i="1"/>
  <c r="B2424" i="1"/>
  <c r="B2423" i="1"/>
  <c r="B2422" i="1"/>
  <c r="B2421" i="1"/>
  <c r="B2420" i="1"/>
  <c r="B2419" i="1"/>
  <c r="B2418" i="1"/>
  <c r="B2417" i="1"/>
  <c r="B2416" i="1"/>
  <c r="B2415" i="1"/>
  <c r="B2414" i="1"/>
  <c r="B2413" i="1"/>
  <c r="B2412" i="1"/>
  <c r="B2411" i="1"/>
  <c r="B2410" i="1"/>
  <c r="B2409" i="1"/>
  <c r="B2408" i="1"/>
  <c r="B2407" i="1"/>
  <c r="B2406" i="1"/>
  <c r="B2405" i="1"/>
  <c r="B2404" i="1"/>
  <c r="B2403" i="1"/>
  <c r="B2402" i="1"/>
  <c r="B2401" i="1"/>
  <c r="B2400" i="1"/>
  <c r="B2399" i="1"/>
  <c r="B2398" i="1"/>
  <c r="B2397" i="1"/>
  <c r="B2396" i="1"/>
  <c r="B2395" i="1"/>
  <c r="B2394" i="1"/>
  <c r="B2393" i="1"/>
  <c r="B2392" i="1"/>
  <c r="B2391" i="1"/>
  <c r="B2390" i="1"/>
  <c r="B2389" i="1"/>
  <c r="B2388" i="1"/>
  <c r="B2387" i="1"/>
  <c r="B2386" i="1"/>
  <c r="B2385" i="1"/>
  <c r="B2384" i="1"/>
  <c r="B2383" i="1"/>
  <c r="B2382" i="1"/>
  <c r="B2381" i="1"/>
  <c r="B2380" i="1"/>
  <c r="B2379" i="1"/>
  <c r="B2378" i="1"/>
  <c r="B2377" i="1"/>
  <c r="B2376" i="1"/>
  <c r="B2375" i="1"/>
  <c r="B2374" i="1"/>
  <c r="B2373" i="1"/>
  <c r="B2372" i="1"/>
  <c r="B2371" i="1"/>
  <c r="B2370" i="1"/>
  <c r="B2369" i="1"/>
  <c r="B2368" i="1"/>
  <c r="B2367" i="1"/>
  <c r="B2366" i="1"/>
  <c r="B2365" i="1"/>
  <c r="B2364" i="1"/>
  <c r="B2363" i="1"/>
  <c r="B2362" i="1"/>
  <c r="B2361" i="1"/>
  <c r="B2360" i="1"/>
  <c r="B2359" i="1"/>
  <c r="B2358" i="1"/>
  <c r="B2357" i="1"/>
  <c r="B2356" i="1"/>
  <c r="B2355" i="1"/>
  <c r="B2354" i="1"/>
  <c r="B2353" i="1"/>
  <c r="B2352" i="1"/>
  <c r="B2351" i="1"/>
  <c r="B2350" i="1"/>
  <c r="B2349" i="1"/>
  <c r="B2348" i="1"/>
  <c r="B2347" i="1"/>
  <c r="B2346" i="1"/>
  <c r="B2345" i="1"/>
  <c r="B2344" i="1"/>
  <c r="B2343" i="1"/>
  <c r="B2342" i="1"/>
  <c r="B2341" i="1"/>
  <c r="B2340" i="1"/>
  <c r="B2339" i="1"/>
  <c r="B2338" i="1"/>
  <c r="B2337" i="1"/>
  <c r="B2336" i="1"/>
  <c r="B2335" i="1"/>
  <c r="B2334" i="1"/>
  <c r="B2333" i="1"/>
  <c r="B2332" i="1"/>
  <c r="B2331" i="1"/>
  <c r="B2330" i="1"/>
  <c r="B2329" i="1"/>
  <c r="B2328" i="1"/>
  <c r="B2327" i="1"/>
  <c r="B2326" i="1"/>
  <c r="B2325" i="1"/>
  <c r="B2324" i="1"/>
  <c r="B2323" i="1"/>
  <c r="B2322" i="1"/>
  <c r="B2321" i="1"/>
  <c r="B2320" i="1"/>
  <c r="B2319" i="1"/>
  <c r="B2318" i="1"/>
  <c r="B2317" i="1"/>
  <c r="B2316" i="1"/>
  <c r="B2315" i="1"/>
  <c r="B2314" i="1"/>
  <c r="B2313" i="1"/>
  <c r="B2312" i="1"/>
  <c r="B2311" i="1"/>
  <c r="B2310" i="1"/>
  <c r="B2309" i="1"/>
  <c r="B2308" i="1"/>
  <c r="B2307" i="1"/>
  <c r="B2306" i="1"/>
  <c r="B2305" i="1"/>
  <c r="B2304" i="1"/>
  <c r="B2303" i="1"/>
  <c r="B2302" i="1"/>
  <c r="B2301" i="1"/>
  <c r="B2300" i="1"/>
  <c r="B2299" i="1"/>
  <c r="B2298" i="1"/>
  <c r="B2297" i="1"/>
  <c r="B2296" i="1"/>
  <c r="B2295" i="1"/>
  <c r="B2294" i="1"/>
  <c r="B2293" i="1"/>
  <c r="B2292" i="1"/>
  <c r="B2291" i="1"/>
  <c r="B2290" i="1"/>
  <c r="B2289" i="1"/>
  <c r="B2288" i="1"/>
  <c r="B2287" i="1"/>
  <c r="B2286" i="1"/>
  <c r="B2285" i="1"/>
  <c r="B2284" i="1"/>
  <c r="B2283" i="1"/>
  <c r="B2282" i="1"/>
  <c r="B2281" i="1"/>
  <c r="B2280" i="1"/>
  <c r="B2279" i="1"/>
  <c r="B2278" i="1"/>
  <c r="B2277" i="1"/>
  <c r="B2276" i="1"/>
  <c r="B2275" i="1"/>
  <c r="B2274" i="1"/>
  <c r="B2273" i="1"/>
  <c r="B2272" i="1"/>
  <c r="B2271" i="1"/>
  <c r="B2270" i="1"/>
  <c r="B2269" i="1"/>
  <c r="B2268" i="1"/>
  <c r="B2267" i="1"/>
  <c r="B2266" i="1"/>
  <c r="B2265" i="1"/>
  <c r="B2264" i="1"/>
  <c r="B2263" i="1"/>
  <c r="B2262" i="1"/>
  <c r="B2261" i="1"/>
  <c r="B2260" i="1"/>
  <c r="B2259" i="1"/>
  <c r="B2258" i="1"/>
  <c r="B2257" i="1"/>
  <c r="B2256" i="1"/>
  <c r="B2255" i="1"/>
  <c r="B2254" i="1"/>
  <c r="B2253" i="1"/>
  <c r="B2252" i="1"/>
  <c r="B2251" i="1"/>
  <c r="B2250" i="1"/>
  <c r="B2249" i="1"/>
  <c r="B2248" i="1"/>
  <c r="B2247" i="1"/>
  <c r="B2246" i="1"/>
  <c r="B2245" i="1"/>
  <c r="B2244" i="1"/>
  <c r="B2243" i="1"/>
  <c r="B2242" i="1"/>
  <c r="B2241" i="1"/>
  <c r="B2240" i="1"/>
  <c r="B2239" i="1"/>
  <c r="B2238" i="1"/>
  <c r="B2237" i="1"/>
  <c r="B2236" i="1"/>
  <c r="B2235" i="1"/>
  <c r="B2234" i="1"/>
  <c r="B2233" i="1"/>
  <c r="B2232" i="1"/>
  <c r="B2231" i="1"/>
  <c r="B2230" i="1"/>
  <c r="B2229" i="1"/>
  <c r="B2228" i="1"/>
  <c r="B2227" i="1"/>
  <c r="B2226" i="1"/>
  <c r="B2225" i="1"/>
  <c r="B2224" i="1"/>
  <c r="B2223" i="1"/>
  <c r="B2222" i="1"/>
  <c r="B2221" i="1"/>
  <c r="B2220" i="1"/>
  <c r="B2219" i="1"/>
  <c r="B2218" i="1"/>
  <c r="B2217" i="1"/>
  <c r="B2216" i="1"/>
  <c r="B2215" i="1"/>
  <c r="B2214" i="1"/>
  <c r="B2213" i="1"/>
  <c r="B2212" i="1"/>
  <c r="B2211" i="1"/>
  <c r="B2210" i="1"/>
  <c r="B2209" i="1"/>
  <c r="B2208" i="1"/>
  <c r="B2207" i="1"/>
  <c r="B2206" i="1"/>
  <c r="B2205" i="1"/>
  <c r="B2204" i="1"/>
  <c r="B2203" i="1"/>
  <c r="B2202" i="1"/>
  <c r="B2201" i="1"/>
  <c r="B2200" i="1"/>
  <c r="B2199" i="1"/>
  <c r="B2198" i="1"/>
  <c r="B2197" i="1"/>
  <c r="B2196" i="1"/>
  <c r="B2195" i="1"/>
  <c r="B2194" i="1"/>
  <c r="B2193" i="1"/>
  <c r="B2192" i="1"/>
  <c r="B2191" i="1"/>
  <c r="B2190" i="1"/>
  <c r="B2189" i="1"/>
  <c r="B2188" i="1"/>
  <c r="B2187" i="1"/>
  <c r="B2186" i="1"/>
  <c r="B2185" i="1"/>
  <c r="B2184" i="1"/>
  <c r="B2183" i="1"/>
  <c r="B2182" i="1"/>
  <c r="B2181" i="1"/>
  <c r="B2180" i="1"/>
  <c r="B2179" i="1"/>
  <c r="B2178" i="1"/>
  <c r="B2177" i="1"/>
  <c r="B2176" i="1"/>
  <c r="B2175" i="1"/>
  <c r="B2174" i="1"/>
  <c r="B2173" i="1"/>
  <c r="B2172" i="1"/>
  <c r="B2171" i="1"/>
  <c r="B2170" i="1"/>
  <c r="B2169" i="1"/>
  <c r="B2168" i="1"/>
  <c r="B2167" i="1"/>
  <c r="B2166" i="1"/>
  <c r="B2165" i="1"/>
  <c r="B2164" i="1"/>
  <c r="B2163" i="1"/>
  <c r="B2162" i="1"/>
  <c r="B2161" i="1"/>
  <c r="B2160" i="1"/>
  <c r="B2159" i="1"/>
  <c r="B2158" i="1"/>
  <c r="B2157" i="1"/>
  <c r="B2156" i="1"/>
  <c r="B2155" i="1"/>
  <c r="B2154" i="1"/>
  <c r="B2153" i="1"/>
  <c r="B2152" i="1"/>
  <c r="B2151" i="1"/>
  <c r="B2150" i="1"/>
  <c r="B2149" i="1"/>
  <c r="B2148" i="1"/>
  <c r="B2147" i="1"/>
  <c r="B2146" i="1"/>
  <c r="B2145" i="1"/>
  <c r="B2144" i="1"/>
  <c r="B2143" i="1"/>
  <c r="B2142" i="1"/>
  <c r="B2141" i="1"/>
  <c r="B2140" i="1"/>
  <c r="B2139" i="1"/>
  <c r="B2138" i="1"/>
  <c r="B2137" i="1"/>
  <c r="B2136" i="1"/>
  <c r="B2135" i="1"/>
  <c r="B2134" i="1"/>
  <c r="B2133" i="1"/>
  <c r="B2132" i="1"/>
  <c r="B2131" i="1"/>
  <c r="B2130" i="1"/>
  <c r="B2129" i="1"/>
  <c r="B2128" i="1"/>
  <c r="B2127" i="1"/>
  <c r="B2126" i="1"/>
  <c r="B2125" i="1"/>
  <c r="B2124" i="1"/>
  <c r="B2123" i="1"/>
  <c r="B2122" i="1"/>
  <c r="B2121" i="1"/>
  <c r="B2120" i="1"/>
  <c r="B2119" i="1"/>
  <c r="B2118" i="1"/>
  <c r="B2117" i="1"/>
  <c r="B2116" i="1"/>
  <c r="B2115" i="1"/>
  <c r="B2114" i="1"/>
  <c r="B2113" i="1"/>
  <c r="B2112" i="1"/>
  <c r="B2111" i="1"/>
  <c r="B2110" i="1"/>
  <c r="B2109" i="1"/>
  <c r="B2108" i="1"/>
  <c r="B2107" i="1"/>
  <c r="B2106" i="1"/>
  <c r="B2105" i="1"/>
  <c r="B2104" i="1"/>
  <c r="B2103" i="1"/>
  <c r="B2102" i="1"/>
  <c r="B2101" i="1"/>
  <c r="B2100" i="1"/>
  <c r="B2099" i="1"/>
  <c r="B2098" i="1"/>
  <c r="B2097" i="1"/>
  <c r="B2096" i="1"/>
  <c r="B2095" i="1"/>
  <c r="B2094" i="1"/>
  <c r="B2093" i="1"/>
  <c r="B2092" i="1"/>
  <c r="B2091" i="1"/>
  <c r="B2090" i="1"/>
  <c r="B2089" i="1"/>
  <c r="B2088" i="1"/>
  <c r="B2087" i="1"/>
  <c r="B2086" i="1"/>
  <c r="B2085" i="1"/>
  <c r="B2084" i="1"/>
  <c r="B2083" i="1"/>
  <c r="B2082" i="1"/>
  <c r="B2081" i="1"/>
  <c r="B2080" i="1"/>
  <c r="B2079" i="1"/>
  <c r="B2078" i="1"/>
  <c r="B2077" i="1"/>
  <c r="B2076" i="1"/>
  <c r="B2075" i="1"/>
  <c r="B2074" i="1"/>
  <c r="B2073" i="1"/>
  <c r="B2072" i="1"/>
  <c r="B2071" i="1"/>
  <c r="B2069" i="1"/>
  <c r="B2068" i="1"/>
  <c r="B2067" i="1"/>
  <c r="B2066" i="1"/>
  <c r="B2065" i="1"/>
  <c r="B2064" i="1"/>
  <c r="B2063" i="1"/>
  <c r="B2062" i="1"/>
  <c r="B2061" i="1"/>
  <c r="B2060" i="1"/>
  <c r="B2059" i="1"/>
  <c r="B2058" i="1"/>
  <c r="B2057" i="1"/>
  <c r="B2056" i="1"/>
  <c r="B2055" i="1"/>
  <c r="B2054" i="1"/>
  <c r="B2053" i="1"/>
  <c r="B2052" i="1"/>
  <c r="B2051" i="1"/>
  <c r="B2050" i="1"/>
  <c r="B2049" i="1"/>
  <c r="B2048" i="1"/>
  <c r="B2047" i="1"/>
  <c r="B2046" i="1"/>
  <c r="B2045" i="1"/>
  <c r="B2044" i="1"/>
  <c r="B2043" i="1"/>
  <c r="B2042" i="1"/>
  <c r="B2041" i="1"/>
  <c r="B2040" i="1"/>
  <c r="B2039" i="1"/>
  <c r="B2038" i="1"/>
  <c r="B2037" i="1"/>
  <c r="B2036" i="1"/>
  <c r="B2035" i="1"/>
  <c r="B2034" i="1"/>
  <c r="B2033" i="1"/>
  <c r="B2032" i="1"/>
  <c r="B2031" i="1"/>
  <c r="B2030" i="1"/>
  <c r="B2029" i="1"/>
  <c r="B2028" i="1"/>
  <c r="B2027" i="1"/>
  <c r="B2026" i="1"/>
  <c r="B2025" i="1"/>
  <c r="B2024" i="1"/>
  <c r="B2023" i="1"/>
  <c r="B2022" i="1"/>
  <c r="B2021" i="1"/>
  <c r="B2020" i="1"/>
  <c r="B2019" i="1"/>
  <c r="B2018" i="1"/>
  <c r="B2017" i="1"/>
  <c r="B2016" i="1"/>
  <c r="B2015" i="1"/>
  <c r="B2014" i="1"/>
  <c r="B2013" i="1"/>
  <c r="B2012" i="1"/>
  <c r="B2011" i="1"/>
  <c r="B2010" i="1"/>
  <c r="B2009" i="1"/>
  <c r="B2008" i="1"/>
  <c r="B2007" i="1"/>
  <c r="B2006" i="1"/>
  <c r="B2005" i="1"/>
  <c r="B2004" i="1"/>
  <c r="B2003" i="1"/>
  <c r="B2002" i="1"/>
  <c r="B2001" i="1"/>
  <c r="B2000" i="1"/>
  <c r="B1999" i="1"/>
  <c r="B1998" i="1"/>
  <c r="B1997" i="1"/>
  <c r="B1996" i="1"/>
  <c r="B1995" i="1"/>
  <c r="B1994" i="1"/>
  <c r="B1993" i="1"/>
  <c r="B1992" i="1"/>
  <c r="B1991" i="1"/>
  <c r="B1990" i="1"/>
  <c r="B1989" i="1"/>
  <c r="B1988" i="1"/>
  <c r="B1987" i="1"/>
  <c r="B1986" i="1"/>
  <c r="B1985" i="1"/>
  <c r="B1984" i="1"/>
  <c r="B1983" i="1"/>
  <c r="B1982" i="1"/>
  <c r="B1981" i="1"/>
  <c r="B1980" i="1"/>
  <c r="B1979" i="1"/>
  <c r="B1978" i="1"/>
  <c r="B1977" i="1"/>
  <c r="B1976" i="1"/>
  <c r="B1975" i="1"/>
  <c r="B1974" i="1"/>
  <c r="B1973" i="1"/>
  <c r="B1972" i="1"/>
  <c r="B1971" i="1"/>
  <c r="B1970" i="1"/>
  <c r="B1969" i="1"/>
  <c r="B1968" i="1"/>
  <c r="B1967" i="1"/>
  <c r="B1966" i="1"/>
  <c r="R3" i="1" s="1"/>
  <c r="R4" i="1" s="1"/>
  <c r="B1965" i="1"/>
  <c r="B1964" i="1"/>
  <c r="B1963" i="1"/>
  <c r="B1962" i="1"/>
  <c r="B1961" i="1"/>
  <c r="B1960" i="1"/>
  <c r="B1959" i="1"/>
  <c r="B1958" i="1"/>
  <c r="B1957" i="1"/>
  <c r="B1956" i="1"/>
  <c r="B1955" i="1"/>
  <c r="B1954" i="1"/>
  <c r="B1953" i="1"/>
  <c r="B1952" i="1"/>
  <c r="B1951" i="1"/>
  <c r="B1950" i="1"/>
  <c r="B1949" i="1"/>
  <c r="B1948" i="1"/>
  <c r="B1947" i="1"/>
  <c r="B1946" i="1"/>
  <c r="B1945" i="1"/>
  <c r="B1944" i="1"/>
  <c r="B1943" i="1"/>
  <c r="B1942" i="1"/>
  <c r="B1941" i="1"/>
  <c r="B1940" i="1"/>
  <c r="B1939" i="1"/>
  <c r="B1938" i="1"/>
  <c r="B1937" i="1"/>
  <c r="B1936" i="1"/>
  <c r="B1935" i="1"/>
  <c r="B1934" i="1"/>
  <c r="B1933" i="1"/>
  <c r="B1932" i="1"/>
  <c r="B1931" i="1"/>
  <c r="B1930" i="1"/>
  <c r="B1929" i="1"/>
  <c r="B1928" i="1"/>
  <c r="B1927" i="1"/>
  <c r="B1926" i="1"/>
  <c r="B1925" i="1"/>
  <c r="B1924" i="1"/>
  <c r="B1923" i="1"/>
  <c r="B1922" i="1"/>
  <c r="B1921" i="1"/>
  <c r="B1920" i="1"/>
  <c r="B1919" i="1"/>
  <c r="B1918" i="1"/>
  <c r="B1917" i="1"/>
  <c r="B1916" i="1"/>
  <c r="B1915" i="1"/>
  <c r="B1914" i="1"/>
  <c r="B1913" i="1"/>
  <c r="B1912" i="1"/>
  <c r="B1911" i="1"/>
  <c r="B1910" i="1"/>
  <c r="B1909" i="1"/>
  <c r="B1908" i="1"/>
  <c r="B1907" i="1"/>
  <c r="B1906" i="1"/>
  <c r="B1905" i="1"/>
  <c r="B1904" i="1"/>
  <c r="B1903" i="1"/>
  <c r="B1902" i="1"/>
  <c r="B1901" i="1"/>
  <c r="B1900" i="1"/>
  <c r="B1899" i="1"/>
  <c r="B1898" i="1"/>
  <c r="B1897" i="1"/>
  <c r="B1896" i="1"/>
  <c r="B1895" i="1"/>
  <c r="B1894" i="1"/>
  <c r="B1893" i="1"/>
  <c r="B1892" i="1"/>
  <c r="B1891" i="1"/>
  <c r="B1890" i="1"/>
  <c r="B1889" i="1"/>
  <c r="B1888" i="1"/>
  <c r="B1887" i="1"/>
  <c r="B1886" i="1"/>
  <c r="B1885" i="1"/>
  <c r="B1884" i="1"/>
  <c r="B1883" i="1"/>
  <c r="B1882" i="1"/>
  <c r="B1881" i="1"/>
  <c r="B1880" i="1"/>
  <c r="B1879" i="1"/>
  <c r="B1878" i="1"/>
  <c r="B1877" i="1"/>
  <c r="B1876" i="1"/>
  <c r="B1875" i="1"/>
  <c r="B1874" i="1"/>
  <c r="B1873" i="1"/>
  <c r="B1872" i="1"/>
  <c r="B1871" i="1"/>
  <c r="B1870" i="1"/>
  <c r="B1869" i="1"/>
  <c r="B1868" i="1"/>
  <c r="B1867" i="1"/>
  <c r="B1866" i="1"/>
  <c r="B1865" i="1"/>
  <c r="B1864" i="1"/>
  <c r="B1863" i="1"/>
  <c r="B1862" i="1"/>
  <c r="B1861" i="1"/>
  <c r="B1860" i="1"/>
  <c r="B1859" i="1"/>
  <c r="B1858" i="1"/>
  <c r="B1857" i="1"/>
  <c r="B1856" i="1"/>
  <c r="B1855" i="1"/>
  <c r="B1854" i="1"/>
  <c r="B1853" i="1"/>
  <c r="B1852" i="1"/>
  <c r="B1851" i="1"/>
  <c r="B1850" i="1"/>
  <c r="B1849" i="1"/>
  <c r="B1848" i="1"/>
  <c r="B1847" i="1"/>
  <c r="B1846" i="1"/>
  <c r="B1845" i="1"/>
  <c r="B1844" i="1"/>
  <c r="B1843" i="1"/>
  <c r="B1842" i="1"/>
  <c r="B1841" i="1"/>
  <c r="B1840" i="1"/>
  <c r="B1839" i="1"/>
  <c r="B1838" i="1"/>
  <c r="B1837" i="1"/>
  <c r="B1836" i="1"/>
  <c r="B1835" i="1"/>
  <c r="B1834" i="1"/>
  <c r="B1833" i="1"/>
  <c r="B1832" i="1"/>
  <c r="B1831" i="1"/>
  <c r="B1830" i="1"/>
  <c r="B1829" i="1"/>
  <c r="B1828" i="1"/>
  <c r="B1827" i="1"/>
  <c r="B1826" i="1"/>
  <c r="B1825" i="1"/>
  <c r="B1824" i="1"/>
  <c r="B1823" i="1"/>
  <c r="B1822" i="1"/>
  <c r="B1821" i="1"/>
  <c r="B1820" i="1"/>
  <c r="B1819" i="1"/>
  <c r="B1818" i="1"/>
  <c r="B1817" i="1"/>
  <c r="B1816" i="1"/>
  <c r="B1815" i="1"/>
  <c r="B1814" i="1"/>
  <c r="B1813" i="1"/>
  <c r="B1812" i="1"/>
  <c r="B1811" i="1"/>
  <c r="B1810" i="1"/>
  <c r="B1809" i="1"/>
  <c r="B1808" i="1"/>
  <c r="B1807" i="1"/>
  <c r="B1806" i="1"/>
  <c r="B1805" i="1"/>
  <c r="B1804" i="1"/>
  <c r="B1803" i="1"/>
  <c r="B1802" i="1"/>
  <c r="B1801" i="1"/>
  <c r="B1800" i="1"/>
  <c r="B1799" i="1"/>
  <c r="B1798" i="1"/>
  <c r="B1797" i="1"/>
  <c r="B1796" i="1"/>
  <c r="B1795" i="1"/>
  <c r="B1794" i="1"/>
  <c r="B1793" i="1"/>
  <c r="B1792" i="1"/>
  <c r="B1791" i="1"/>
  <c r="B1790" i="1"/>
  <c r="B1789" i="1"/>
  <c r="B1788" i="1"/>
  <c r="B1787" i="1"/>
  <c r="B1786" i="1"/>
  <c r="B1785" i="1"/>
  <c r="B1784" i="1"/>
  <c r="B1783" i="1"/>
  <c r="B1782" i="1"/>
  <c r="B1781" i="1"/>
  <c r="B1780" i="1"/>
  <c r="B1779" i="1"/>
  <c r="B1778" i="1"/>
  <c r="B1777" i="1"/>
  <c r="B1776" i="1"/>
  <c r="B1775" i="1"/>
  <c r="B1774" i="1"/>
  <c r="B1773" i="1"/>
  <c r="B1772" i="1"/>
  <c r="B1771" i="1"/>
  <c r="B1770" i="1"/>
  <c r="B1769" i="1"/>
  <c r="B1768" i="1"/>
  <c r="B1767" i="1"/>
  <c r="B1766" i="1"/>
  <c r="B1765" i="1"/>
  <c r="B1764" i="1"/>
  <c r="B1763" i="1"/>
  <c r="B1762" i="1"/>
  <c r="B1761" i="1"/>
  <c r="B1760" i="1"/>
  <c r="B1759" i="1"/>
  <c r="B1758" i="1"/>
  <c r="B1757" i="1"/>
  <c r="B1756" i="1"/>
  <c r="B1755" i="1"/>
  <c r="B1754" i="1"/>
  <c r="B1753" i="1"/>
  <c r="B1752" i="1"/>
  <c r="B1751" i="1"/>
  <c r="B1750" i="1"/>
  <c r="B1749" i="1"/>
  <c r="B1748" i="1"/>
  <c r="B1747" i="1"/>
  <c r="B1746" i="1"/>
  <c r="B1745" i="1"/>
  <c r="B1744" i="1"/>
  <c r="B1743" i="1"/>
  <c r="B1742" i="1"/>
  <c r="B1741" i="1"/>
  <c r="B1740" i="1"/>
  <c r="B1739" i="1"/>
  <c r="B1738" i="1"/>
  <c r="B1737" i="1"/>
  <c r="B1736" i="1"/>
  <c r="B1735" i="1"/>
  <c r="B1734" i="1"/>
  <c r="B1733" i="1"/>
  <c r="B1732" i="1"/>
  <c r="B1731" i="1"/>
  <c r="B1730" i="1"/>
  <c r="B1729" i="1"/>
  <c r="B1728" i="1"/>
  <c r="B1727" i="1"/>
  <c r="B1726" i="1"/>
  <c r="B1725" i="1"/>
  <c r="B1724" i="1"/>
  <c r="B1723" i="1"/>
  <c r="B1722" i="1"/>
  <c r="B1721" i="1"/>
  <c r="B1720" i="1"/>
  <c r="B1719" i="1"/>
  <c r="B1718" i="1"/>
  <c r="B1717" i="1"/>
  <c r="B1716" i="1"/>
  <c r="B1715" i="1"/>
  <c r="B1714" i="1"/>
  <c r="B1713" i="1"/>
  <c r="B1712" i="1"/>
  <c r="B1711" i="1"/>
  <c r="B1710" i="1"/>
  <c r="B1709" i="1"/>
  <c r="B1708" i="1"/>
  <c r="B1707" i="1"/>
  <c r="B1706" i="1"/>
  <c r="B1705" i="1"/>
  <c r="B1704" i="1"/>
  <c r="B1703" i="1"/>
  <c r="B1702" i="1"/>
  <c r="B1701" i="1"/>
  <c r="B1700" i="1"/>
  <c r="B1699" i="1"/>
  <c r="B1698" i="1"/>
  <c r="B1697" i="1"/>
  <c r="B1696" i="1"/>
  <c r="B1695" i="1"/>
  <c r="B1694" i="1"/>
  <c r="B1693" i="1"/>
  <c r="B1692" i="1"/>
  <c r="B1691" i="1"/>
  <c r="B1690" i="1"/>
  <c r="B1689" i="1"/>
  <c r="B1688" i="1"/>
  <c r="B1687" i="1"/>
  <c r="B1686" i="1"/>
  <c r="B1685" i="1"/>
  <c r="B1684" i="1"/>
  <c r="B1683" i="1"/>
  <c r="B1682" i="1"/>
  <c r="B1681" i="1"/>
  <c r="B1680" i="1"/>
  <c r="B1679" i="1"/>
  <c r="B1678" i="1"/>
  <c r="B1677" i="1"/>
  <c r="B1676" i="1"/>
  <c r="B1675" i="1"/>
  <c r="B1674" i="1"/>
  <c r="B1673" i="1"/>
  <c r="B1672" i="1"/>
  <c r="B1671" i="1"/>
  <c r="B1670" i="1"/>
  <c r="B1669" i="1"/>
  <c r="B1668" i="1"/>
  <c r="B1667" i="1"/>
  <c r="B1666" i="1"/>
  <c r="B1665" i="1"/>
  <c r="B1664" i="1"/>
  <c r="B1663" i="1"/>
  <c r="B1662" i="1"/>
  <c r="B1661" i="1"/>
  <c r="B1660" i="1"/>
  <c r="B1659" i="1"/>
  <c r="B1658" i="1"/>
  <c r="B1657" i="1"/>
  <c r="B1656" i="1"/>
  <c r="B1655" i="1"/>
  <c r="B1654" i="1"/>
  <c r="B1653" i="1"/>
  <c r="B1652" i="1"/>
  <c r="B1651" i="1"/>
  <c r="B1650" i="1"/>
  <c r="B1649" i="1"/>
  <c r="B1648" i="1"/>
  <c r="B1647" i="1"/>
  <c r="B1646" i="1"/>
  <c r="B1645" i="1"/>
  <c r="B1644" i="1"/>
  <c r="B1643" i="1"/>
  <c r="B1642" i="1"/>
  <c r="B1641" i="1"/>
  <c r="B1640" i="1"/>
  <c r="B1639" i="1"/>
  <c r="B1638" i="1"/>
  <c r="B1637" i="1"/>
  <c r="B1636" i="1"/>
  <c r="B1635" i="1"/>
  <c r="B1634" i="1"/>
  <c r="B1633" i="1"/>
  <c r="B1632" i="1"/>
  <c r="B1631" i="1"/>
  <c r="B1630" i="1"/>
  <c r="B1629" i="1"/>
  <c r="B1628" i="1"/>
  <c r="B1627" i="1"/>
  <c r="B1626" i="1"/>
  <c r="B1625" i="1"/>
  <c r="B1624" i="1"/>
  <c r="B1623" i="1"/>
  <c r="B1622" i="1"/>
  <c r="B1621" i="1"/>
  <c r="B1620" i="1"/>
  <c r="B1619" i="1"/>
  <c r="B1618" i="1"/>
  <c r="B1617" i="1"/>
  <c r="B1616" i="1"/>
  <c r="B1615" i="1"/>
  <c r="B1614" i="1"/>
  <c r="B1613" i="1"/>
  <c r="B1612" i="1"/>
  <c r="B1611" i="1"/>
  <c r="B1610" i="1"/>
  <c r="B1609" i="1"/>
  <c r="B1608" i="1"/>
  <c r="B1607" i="1"/>
  <c r="B1606" i="1"/>
  <c r="B1605" i="1"/>
  <c r="B1604" i="1"/>
  <c r="B1603" i="1"/>
  <c r="B1602" i="1"/>
  <c r="B1601" i="1"/>
  <c r="B1600" i="1"/>
  <c r="B1599" i="1"/>
  <c r="B1598" i="1"/>
  <c r="B1597" i="1"/>
  <c r="B1596" i="1"/>
  <c r="B1595" i="1"/>
  <c r="B1594" i="1"/>
  <c r="B1593" i="1"/>
  <c r="B1592" i="1"/>
  <c r="B1591" i="1"/>
  <c r="B1590" i="1"/>
  <c r="B1589" i="1"/>
  <c r="B1588" i="1"/>
  <c r="B1587" i="1"/>
  <c r="B1586" i="1"/>
  <c r="B1585" i="1"/>
  <c r="B1584" i="1"/>
  <c r="B1583" i="1"/>
  <c r="B1582" i="1"/>
  <c r="B1581" i="1"/>
  <c r="B1580" i="1"/>
  <c r="B1579" i="1"/>
  <c r="B1578" i="1"/>
  <c r="B1577" i="1"/>
  <c r="B1576" i="1"/>
  <c r="B1575" i="1"/>
  <c r="B1574" i="1"/>
  <c r="B1573" i="1"/>
  <c r="B1572" i="1"/>
  <c r="B1571" i="1"/>
  <c r="B1570" i="1"/>
  <c r="B1569" i="1"/>
  <c r="B1568" i="1"/>
  <c r="B1567" i="1"/>
  <c r="B1566" i="1"/>
  <c r="B1565" i="1"/>
  <c r="B1564" i="1"/>
  <c r="B1563" i="1"/>
  <c r="B1562" i="1"/>
  <c r="B1561" i="1"/>
  <c r="B1560" i="1"/>
  <c r="B1559" i="1"/>
  <c r="B1558" i="1"/>
  <c r="B1557" i="1"/>
  <c r="B1556" i="1"/>
  <c r="B1555" i="1"/>
  <c r="B1554" i="1"/>
  <c r="B1553" i="1"/>
  <c r="B1552" i="1"/>
  <c r="B1551" i="1"/>
  <c r="B1550" i="1"/>
  <c r="B1549" i="1"/>
  <c r="B1548" i="1"/>
  <c r="B1547" i="1"/>
  <c r="B1546" i="1"/>
  <c r="B1545" i="1"/>
  <c r="B1544" i="1"/>
  <c r="B1543" i="1"/>
  <c r="B1542" i="1"/>
  <c r="B1541" i="1"/>
  <c r="B1540" i="1"/>
  <c r="B1539" i="1"/>
  <c r="B1538" i="1"/>
  <c r="B1537" i="1"/>
  <c r="B1536" i="1"/>
  <c r="B1535" i="1"/>
  <c r="B1534" i="1"/>
  <c r="B1533" i="1"/>
  <c r="B1532" i="1"/>
  <c r="B1531" i="1"/>
  <c r="B1530" i="1"/>
  <c r="B1529" i="1"/>
  <c r="B1528" i="1"/>
  <c r="B1527" i="1"/>
  <c r="B1526" i="1"/>
  <c r="B1525" i="1"/>
  <c r="B1524" i="1"/>
  <c r="B1523" i="1"/>
  <c r="B1522" i="1"/>
  <c r="B1521" i="1"/>
  <c r="B1520" i="1"/>
  <c r="B1519" i="1"/>
  <c r="B1518" i="1"/>
  <c r="B1517" i="1"/>
  <c r="B1516" i="1"/>
  <c r="B1515" i="1"/>
  <c r="B1514" i="1"/>
  <c r="B1513" i="1"/>
  <c r="B1512" i="1"/>
  <c r="B1511" i="1"/>
  <c r="B1510" i="1"/>
  <c r="B1509" i="1"/>
  <c r="B1508" i="1"/>
  <c r="B1507" i="1"/>
  <c r="B1506" i="1"/>
  <c r="B1505" i="1"/>
  <c r="B1504" i="1"/>
  <c r="B1503" i="1"/>
  <c r="B1502" i="1"/>
  <c r="B1501" i="1"/>
  <c r="B1500" i="1"/>
  <c r="B1499" i="1"/>
  <c r="B1498" i="1"/>
  <c r="B1497" i="1"/>
  <c r="B1496" i="1"/>
  <c r="B1495" i="1"/>
  <c r="B1494" i="1"/>
  <c r="B1493" i="1"/>
  <c r="B1492" i="1"/>
  <c r="B1491" i="1"/>
  <c r="B1490" i="1"/>
  <c r="B1489" i="1"/>
  <c r="B1488" i="1"/>
  <c r="B1487" i="1"/>
  <c r="B1486" i="1"/>
  <c r="B1485" i="1"/>
  <c r="B1484" i="1"/>
  <c r="B1483" i="1"/>
  <c r="B1482" i="1"/>
  <c r="B1481" i="1"/>
  <c r="B1480" i="1"/>
  <c r="B1479" i="1"/>
  <c r="B1478" i="1"/>
  <c r="B1477" i="1"/>
  <c r="B1476" i="1"/>
  <c r="B1475" i="1"/>
  <c r="B1474" i="1"/>
  <c r="B1473" i="1"/>
  <c r="B1472" i="1"/>
  <c r="B1471" i="1"/>
  <c r="B1470" i="1"/>
  <c r="B1469" i="1"/>
  <c r="B1468" i="1"/>
  <c r="B1467" i="1"/>
  <c r="B1466" i="1"/>
  <c r="B1465" i="1"/>
  <c r="B1464" i="1"/>
  <c r="B1463" i="1"/>
  <c r="B1462" i="1"/>
  <c r="B1461" i="1"/>
  <c r="B1460" i="1"/>
  <c r="B1459" i="1"/>
  <c r="B1458" i="1"/>
  <c r="B1457" i="1"/>
  <c r="B1456" i="1"/>
  <c r="B1455" i="1"/>
  <c r="B1454" i="1"/>
  <c r="B1453" i="1"/>
  <c r="B1452" i="1"/>
  <c r="B1451" i="1"/>
  <c r="B1450" i="1"/>
  <c r="B1449" i="1"/>
  <c r="B1448" i="1"/>
  <c r="B1447" i="1"/>
  <c r="B1446" i="1"/>
  <c r="B1445" i="1"/>
  <c r="B1444" i="1"/>
  <c r="B1443" i="1"/>
  <c r="B1442" i="1"/>
  <c r="B1441" i="1"/>
  <c r="B1440" i="1"/>
  <c r="B1439" i="1"/>
  <c r="B1438" i="1"/>
  <c r="B1437" i="1"/>
  <c r="B1436" i="1"/>
  <c r="B1435" i="1"/>
  <c r="B1434" i="1"/>
  <c r="B1433" i="1"/>
  <c r="B1432" i="1"/>
  <c r="B1431" i="1"/>
  <c r="B1430" i="1"/>
  <c r="B1429" i="1"/>
  <c r="B1428" i="1"/>
  <c r="B1427" i="1"/>
  <c r="B1426" i="1"/>
  <c r="B1425" i="1"/>
  <c r="B1424" i="1"/>
  <c r="B1423" i="1"/>
  <c r="B1422" i="1"/>
  <c r="B1421" i="1"/>
  <c r="B1420" i="1"/>
  <c r="B1419" i="1"/>
  <c r="B1418" i="1"/>
  <c r="B1417" i="1"/>
  <c r="B1416" i="1"/>
  <c r="B1415" i="1"/>
  <c r="B1414" i="1"/>
  <c r="B1413" i="1"/>
  <c r="B1412" i="1"/>
  <c r="B1411" i="1"/>
  <c r="B1410" i="1"/>
  <c r="B1409" i="1"/>
  <c r="B1408" i="1"/>
  <c r="B1407" i="1"/>
  <c r="B1406" i="1"/>
  <c r="B1405" i="1"/>
  <c r="B1404" i="1"/>
  <c r="B1403" i="1"/>
  <c r="B1402" i="1"/>
  <c r="B1401" i="1"/>
  <c r="B1400" i="1"/>
  <c r="B1399" i="1"/>
  <c r="B1398" i="1"/>
  <c r="B1397" i="1"/>
  <c r="B1396" i="1"/>
  <c r="B1395" i="1"/>
  <c r="B1394" i="1"/>
  <c r="B1393" i="1"/>
  <c r="B1392" i="1"/>
  <c r="B1391" i="1"/>
  <c r="B1390" i="1"/>
  <c r="B1389" i="1"/>
  <c r="B1388" i="1"/>
  <c r="B1387" i="1"/>
  <c r="B1386" i="1"/>
  <c r="B1385" i="1"/>
  <c r="B1384" i="1"/>
  <c r="B1383" i="1"/>
  <c r="B1382" i="1"/>
  <c r="B1381" i="1"/>
  <c r="B1380" i="1"/>
  <c r="B1379" i="1"/>
  <c r="B1378" i="1"/>
  <c r="B1377" i="1"/>
  <c r="B1376" i="1"/>
  <c r="B1375" i="1"/>
  <c r="B1374" i="1"/>
  <c r="B1373" i="1"/>
  <c r="B1372" i="1"/>
  <c r="B1371" i="1"/>
  <c r="B1370" i="1"/>
  <c r="B1369" i="1"/>
  <c r="B1368" i="1"/>
  <c r="B1367" i="1"/>
  <c r="B1366" i="1"/>
  <c r="B1365" i="1"/>
  <c r="B1364" i="1"/>
  <c r="B1363" i="1"/>
  <c r="B1362" i="1"/>
  <c r="B1361" i="1"/>
  <c r="B1360" i="1"/>
  <c r="B1359" i="1"/>
  <c r="B1358" i="1"/>
  <c r="B1357" i="1"/>
  <c r="B1356" i="1"/>
  <c r="B1355" i="1"/>
  <c r="B1354" i="1"/>
  <c r="B1353" i="1"/>
  <c r="B1352" i="1"/>
  <c r="B1351" i="1"/>
  <c r="B1350" i="1"/>
  <c r="B1349" i="1"/>
  <c r="B1348" i="1"/>
  <c r="B1347" i="1"/>
  <c r="B1346" i="1"/>
  <c r="B1345" i="1"/>
  <c r="B1344" i="1"/>
  <c r="B1343" i="1"/>
  <c r="B1342" i="1"/>
  <c r="B1341" i="1"/>
  <c r="B1340" i="1"/>
  <c r="B1339" i="1"/>
  <c r="B1338" i="1"/>
  <c r="B1337" i="1"/>
  <c r="B1336" i="1"/>
  <c r="B1335" i="1"/>
  <c r="B1334" i="1"/>
  <c r="B1333" i="1"/>
  <c r="B1332" i="1"/>
  <c r="B1331" i="1"/>
  <c r="B1330" i="1"/>
  <c r="B1329" i="1"/>
  <c r="B1328" i="1"/>
  <c r="B1327" i="1"/>
  <c r="B1326" i="1"/>
  <c r="B1325" i="1"/>
  <c r="B1324" i="1"/>
  <c r="B1323" i="1"/>
  <c r="B1322" i="1"/>
  <c r="B1321" i="1"/>
  <c r="B1320" i="1"/>
  <c r="B1319" i="1"/>
  <c r="B1318" i="1"/>
  <c r="B1317" i="1"/>
  <c r="B1316" i="1"/>
  <c r="B1315" i="1"/>
  <c r="B1314" i="1"/>
  <c r="B1313" i="1"/>
  <c r="B1312" i="1"/>
  <c r="B1311" i="1"/>
  <c r="B1310" i="1"/>
  <c r="B1309" i="1"/>
  <c r="B1308" i="1"/>
  <c r="B1307" i="1"/>
  <c r="B1306" i="1"/>
  <c r="B1305" i="1"/>
  <c r="B1304" i="1"/>
  <c r="B1303" i="1"/>
  <c r="B1302" i="1"/>
  <c r="B1301" i="1"/>
  <c r="B1300" i="1"/>
  <c r="B1299" i="1"/>
  <c r="B1298" i="1"/>
  <c r="B1297" i="1"/>
  <c r="B1296" i="1"/>
  <c r="B1295" i="1"/>
  <c r="B1294" i="1"/>
  <c r="B1293" i="1"/>
  <c r="B1292" i="1"/>
  <c r="B1291" i="1"/>
  <c r="B1290" i="1"/>
  <c r="B1289" i="1"/>
  <c r="B1288" i="1"/>
  <c r="B1287" i="1"/>
  <c r="B1286" i="1"/>
  <c r="B1285" i="1"/>
  <c r="B1284" i="1"/>
  <c r="B1283" i="1"/>
  <c r="B1282" i="1"/>
  <c r="B1281" i="1"/>
  <c r="B1280" i="1"/>
  <c r="B1279" i="1"/>
  <c r="B1278" i="1"/>
  <c r="B1277" i="1"/>
  <c r="B1276" i="1"/>
  <c r="B1275" i="1"/>
  <c r="B1274" i="1"/>
  <c r="B1273" i="1"/>
  <c r="B1272" i="1"/>
  <c r="B1271" i="1"/>
  <c r="B1270" i="1"/>
  <c r="B1269" i="1"/>
  <c r="B1268" i="1"/>
  <c r="B1267" i="1"/>
  <c r="B1266" i="1"/>
  <c r="B1265" i="1"/>
  <c r="B1264" i="1"/>
  <c r="B1263" i="1"/>
  <c r="B1262" i="1"/>
  <c r="B1261" i="1"/>
  <c r="B1260" i="1"/>
  <c r="B1259" i="1"/>
  <c r="B1258" i="1"/>
  <c r="B1257" i="1"/>
  <c r="B1256" i="1"/>
  <c r="B1255" i="1"/>
  <c r="B1254" i="1"/>
  <c r="B1253" i="1"/>
  <c r="B1252" i="1"/>
  <c r="B1251" i="1"/>
  <c r="B1250" i="1"/>
  <c r="B1249" i="1"/>
  <c r="B1248" i="1"/>
  <c r="B1247" i="1"/>
  <c r="B1246" i="1"/>
  <c r="B1245" i="1"/>
  <c r="B1244" i="1"/>
  <c r="B1243" i="1"/>
  <c r="B1242" i="1"/>
  <c r="B1241" i="1"/>
  <c r="B1240" i="1"/>
  <c r="B1239" i="1"/>
  <c r="B1238" i="1"/>
  <c r="B1237" i="1"/>
  <c r="B1236" i="1"/>
  <c r="B1235" i="1"/>
  <c r="B1234" i="1"/>
  <c r="B1233" i="1"/>
  <c r="B1232" i="1"/>
  <c r="B1231" i="1"/>
  <c r="B1230" i="1"/>
  <c r="B1229" i="1"/>
  <c r="B1228" i="1"/>
  <c r="B1227" i="1"/>
  <c r="B1226" i="1"/>
  <c r="B1225" i="1"/>
  <c r="B1224" i="1"/>
  <c r="B1223" i="1"/>
  <c r="B1222" i="1"/>
  <c r="B1221" i="1"/>
  <c r="B1220" i="1"/>
  <c r="B1219" i="1"/>
  <c r="B1218" i="1"/>
  <c r="B1217" i="1"/>
  <c r="B1216" i="1"/>
  <c r="B1215" i="1"/>
  <c r="B1214" i="1"/>
  <c r="B1213" i="1"/>
  <c r="B1212" i="1"/>
  <c r="B1211" i="1"/>
  <c r="B1210" i="1"/>
  <c r="B1209" i="1"/>
  <c r="B1208" i="1"/>
  <c r="B1207" i="1"/>
  <c r="B1206" i="1"/>
  <c r="B1205" i="1"/>
  <c r="B1204" i="1"/>
  <c r="B1203" i="1"/>
  <c r="B1202" i="1"/>
  <c r="B1201" i="1"/>
  <c r="B1200" i="1"/>
  <c r="B1199" i="1"/>
  <c r="B1198" i="1"/>
  <c r="B1197" i="1"/>
  <c r="B1196" i="1"/>
  <c r="B1195" i="1"/>
  <c r="B1194" i="1"/>
  <c r="B1193" i="1"/>
  <c r="B1192" i="1"/>
  <c r="B1191" i="1"/>
  <c r="B1190" i="1"/>
  <c r="B1189" i="1"/>
  <c r="B1188" i="1"/>
  <c r="B1187" i="1"/>
  <c r="B1186" i="1"/>
  <c r="B1185" i="1"/>
  <c r="B1184" i="1"/>
  <c r="B1183" i="1"/>
  <c r="B1182" i="1"/>
  <c r="B1181" i="1"/>
  <c r="B1180" i="1"/>
  <c r="B1179" i="1"/>
  <c r="B1178" i="1"/>
  <c r="B1177" i="1"/>
  <c r="B1176" i="1"/>
  <c r="B1175" i="1"/>
  <c r="B1174" i="1"/>
  <c r="B1173" i="1"/>
  <c r="B1172" i="1"/>
  <c r="B1171" i="1"/>
  <c r="B1170" i="1"/>
  <c r="B1169" i="1"/>
  <c r="B1168" i="1"/>
  <c r="B1167" i="1"/>
  <c r="B1166" i="1"/>
  <c r="B1165" i="1"/>
  <c r="B1164" i="1"/>
  <c r="B1163" i="1"/>
  <c r="B1162" i="1"/>
  <c r="B1161" i="1"/>
  <c r="B1160" i="1"/>
  <c r="B1159" i="1"/>
  <c r="B1158" i="1"/>
  <c r="B1157" i="1"/>
  <c r="B1156" i="1"/>
  <c r="B1155" i="1"/>
  <c r="B1154" i="1"/>
  <c r="B1153" i="1"/>
  <c r="B1152" i="1"/>
  <c r="B1151" i="1"/>
  <c r="B1150" i="1"/>
  <c r="B1149" i="1"/>
  <c r="B1148" i="1"/>
  <c r="B1147" i="1"/>
  <c r="B1146" i="1"/>
  <c r="B1145" i="1"/>
  <c r="B1144" i="1"/>
  <c r="B1143" i="1"/>
  <c r="B1142" i="1"/>
  <c r="B1141" i="1"/>
  <c r="B1140" i="1"/>
  <c r="B1139" i="1"/>
  <c r="B1138" i="1"/>
  <c r="B1137" i="1"/>
  <c r="B1136" i="1"/>
  <c r="B1135" i="1"/>
  <c r="B1134" i="1"/>
  <c r="B1133" i="1"/>
  <c r="B1132" i="1"/>
  <c r="B1131" i="1"/>
  <c r="B1130" i="1"/>
  <c r="B1129" i="1"/>
  <c r="B1128" i="1"/>
  <c r="B1127" i="1"/>
  <c r="B1126" i="1"/>
  <c r="B1125" i="1"/>
  <c r="B1124" i="1"/>
  <c r="B1123" i="1"/>
  <c r="B1122" i="1"/>
  <c r="B1121" i="1"/>
  <c r="B1120" i="1"/>
  <c r="B1119" i="1"/>
  <c r="B1118" i="1"/>
  <c r="B1117" i="1"/>
  <c r="B1116" i="1"/>
  <c r="B1115" i="1"/>
  <c r="B1114" i="1"/>
  <c r="B1113" i="1"/>
  <c r="B1112" i="1"/>
  <c r="B1111" i="1"/>
  <c r="B1110" i="1"/>
  <c r="B1109" i="1"/>
  <c r="B1108" i="1"/>
  <c r="B1107" i="1"/>
  <c r="B1106" i="1"/>
  <c r="B1105" i="1"/>
  <c r="B1104" i="1"/>
  <c r="B1103" i="1"/>
  <c r="B1102" i="1"/>
  <c r="B1101" i="1"/>
  <c r="B1100" i="1"/>
  <c r="B1099" i="1"/>
  <c r="B1098" i="1"/>
  <c r="B1097" i="1"/>
  <c r="B1096" i="1"/>
  <c r="B1095" i="1"/>
  <c r="B1094" i="1"/>
  <c r="B1093" i="1"/>
  <c r="B1092" i="1"/>
  <c r="B1091" i="1"/>
  <c r="B1090" i="1"/>
  <c r="B1089" i="1"/>
  <c r="B1088" i="1"/>
  <c r="B1087" i="1"/>
  <c r="B1086" i="1"/>
  <c r="B1085" i="1"/>
  <c r="B1084" i="1"/>
  <c r="B1083" i="1"/>
  <c r="B1082" i="1"/>
  <c r="B1081" i="1"/>
  <c r="B1080" i="1"/>
  <c r="B1079" i="1"/>
  <c r="B1078" i="1"/>
  <c r="B1077" i="1"/>
  <c r="B1076" i="1"/>
  <c r="B1075" i="1"/>
  <c r="B1074" i="1"/>
  <c r="B1073" i="1"/>
  <c r="B1072" i="1"/>
  <c r="B1071" i="1"/>
  <c r="B1070" i="1"/>
  <c r="B1069" i="1"/>
  <c r="B1068" i="1"/>
  <c r="B1067" i="1"/>
  <c r="B1066" i="1"/>
  <c r="B1065" i="1"/>
  <c r="B1064" i="1"/>
  <c r="B1063" i="1"/>
  <c r="B1062" i="1"/>
  <c r="B1061" i="1"/>
  <c r="B1060" i="1"/>
  <c r="B1059" i="1"/>
  <c r="B1058" i="1"/>
  <c r="B1057" i="1"/>
  <c r="B1056" i="1"/>
  <c r="B1055" i="1"/>
  <c r="B1054" i="1"/>
  <c r="B1053" i="1"/>
  <c r="B1052" i="1"/>
  <c r="B1051" i="1"/>
  <c r="B1050" i="1"/>
  <c r="B1049" i="1"/>
  <c r="B1048" i="1"/>
  <c r="B1047" i="1"/>
  <c r="B1046" i="1"/>
  <c r="B1045" i="1"/>
  <c r="B1044" i="1"/>
  <c r="B1043" i="1"/>
  <c r="B1042" i="1"/>
  <c r="B1041" i="1"/>
  <c r="B1040" i="1"/>
  <c r="B1039" i="1"/>
  <c r="B1038" i="1"/>
  <c r="B1037" i="1"/>
  <c r="B1036" i="1"/>
  <c r="B1035" i="1"/>
  <c r="B1034" i="1"/>
  <c r="B1033" i="1"/>
  <c r="B1032" i="1"/>
  <c r="B1031" i="1"/>
  <c r="B1030" i="1"/>
  <c r="B1029" i="1"/>
  <c r="B1028" i="1"/>
  <c r="B1027" i="1"/>
  <c r="B1026" i="1"/>
  <c r="B1025" i="1"/>
  <c r="B1024" i="1"/>
  <c r="B1023" i="1"/>
  <c r="B1022" i="1"/>
  <c r="B1021" i="1"/>
  <c r="B1020" i="1"/>
  <c r="B1019" i="1"/>
  <c r="B1018" i="1"/>
  <c r="B1017" i="1"/>
  <c r="B1016" i="1"/>
  <c r="B1015" i="1"/>
  <c r="B1014" i="1"/>
  <c r="B1013" i="1"/>
  <c r="B1012" i="1"/>
  <c r="B1011" i="1"/>
  <c r="B1010" i="1"/>
  <c r="B1009" i="1"/>
  <c r="B1008" i="1"/>
  <c r="B1007" i="1"/>
  <c r="B1006" i="1"/>
  <c r="B1005" i="1"/>
  <c r="B1004" i="1"/>
  <c r="B1003" i="1"/>
  <c r="B1002" i="1"/>
  <c r="B1001" i="1"/>
  <c r="B1000" i="1"/>
  <c r="B999" i="1"/>
  <c r="B998" i="1"/>
  <c r="B997" i="1"/>
  <c r="B996" i="1"/>
  <c r="B995" i="1"/>
  <c r="B994" i="1"/>
  <c r="B993" i="1"/>
  <c r="B992" i="1"/>
  <c r="B991" i="1"/>
  <c r="B990" i="1"/>
  <c r="B989" i="1"/>
  <c r="B988" i="1"/>
  <c r="B987" i="1"/>
  <c r="B986" i="1"/>
  <c r="B985" i="1"/>
  <c r="B984" i="1"/>
  <c r="B983" i="1"/>
  <c r="B982" i="1"/>
  <c r="B981" i="1"/>
  <c r="B980" i="1"/>
  <c r="B979" i="1"/>
  <c r="B978" i="1"/>
  <c r="B977" i="1"/>
  <c r="B976" i="1"/>
  <c r="B975" i="1"/>
  <c r="B974" i="1"/>
  <c r="B973" i="1"/>
  <c r="B972" i="1"/>
  <c r="B971" i="1"/>
  <c r="B970" i="1"/>
  <c r="B969" i="1"/>
  <c r="B968" i="1"/>
  <c r="B967" i="1"/>
  <c r="B966" i="1"/>
  <c r="B965" i="1"/>
  <c r="B964" i="1"/>
  <c r="B963" i="1"/>
  <c r="B962" i="1"/>
  <c r="B961" i="1"/>
  <c r="B960" i="1"/>
  <c r="B959" i="1"/>
  <c r="B958" i="1"/>
  <c r="B957" i="1"/>
  <c r="B956" i="1"/>
  <c r="B955" i="1"/>
  <c r="B954" i="1"/>
  <c r="B953" i="1"/>
  <c r="B952" i="1"/>
  <c r="B951" i="1"/>
  <c r="B950" i="1"/>
  <c r="B949" i="1"/>
  <c r="B948" i="1"/>
  <c r="B947" i="1"/>
  <c r="B946" i="1"/>
  <c r="B945" i="1"/>
  <c r="B944" i="1"/>
  <c r="B943" i="1"/>
  <c r="B942" i="1"/>
  <c r="B941" i="1"/>
  <c r="B940" i="1"/>
  <c r="B939" i="1"/>
  <c r="B938" i="1"/>
  <c r="B937" i="1"/>
  <c r="B936" i="1"/>
  <c r="B935" i="1"/>
  <c r="B934" i="1"/>
  <c r="B933" i="1"/>
  <c r="B932" i="1"/>
  <c r="B931" i="1"/>
  <c r="B930" i="1"/>
  <c r="B929" i="1"/>
  <c r="B928" i="1"/>
  <c r="B927" i="1"/>
  <c r="B926" i="1"/>
  <c r="B925" i="1"/>
  <c r="B924" i="1"/>
  <c r="B923" i="1"/>
  <c r="B922" i="1"/>
  <c r="B921" i="1"/>
  <c r="B920" i="1"/>
  <c r="B919" i="1"/>
  <c r="B918" i="1"/>
  <c r="B917" i="1"/>
  <c r="B916" i="1"/>
  <c r="B915" i="1"/>
  <c r="B914" i="1"/>
  <c r="B913" i="1"/>
  <c r="B912" i="1"/>
  <c r="B911" i="1"/>
  <c r="B910" i="1"/>
  <c r="B909" i="1"/>
  <c r="B908" i="1"/>
  <c r="B907" i="1"/>
  <c r="B906" i="1"/>
  <c r="B905" i="1"/>
  <c r="B904" i="1"/>
  <c r="B903" i="1"/>
  <c r="B902" i="1"/>
  <c r="B901" i="1"/>
  <c r="B900" i="1"/>
  <c r="B899" i="1"/>
  <c r="B898" i="1"/>
  <c r="B897" i="1"/>
  <c r="B896" i="1"/>
  <c r="B895" i="1"/>
  <c r="B894" i="1"/>
  <c r="B893" i="1"/>
  <c r="B892" i="1"/>
  <c r="B891" i="1"/>
  <c r="B890" i="1"/>
  <c r="B889" i="1"/>
  <c r="B888" i="1"/>
  <c r="B887" i="1"/>
  <c r="B886" i="1"/>
  <c r="B885" i="1"/>
  <c r="B884" i="1"/>
  <c r="B883" i="1"/>
  <c r="B882" i="1"/>
  <c r="B881" i="1"/>
  <c r="B880" i="1"/>
  <c r="B879" i="1"/>
  <c r="B878" i="1"/>
  <c r="B877" i="1"/>
  <c r="B876" i="1"/>
  <c r="B875" i="1"/>
  <c r="B874" i="1"/>
  <c r="B873" i="1"/>
  <c r="B872" i="1"/>
  <c r="B871" i="1"/>
  <c r="B870" i="1"/>
  <c r="B869" i="1"/>
  <c r="B868" i="1"/>
  <c r="B867" i="1"/>
  <c r="B866" i="1"/>
  <c r="B865" i="1"/>
  <c r="B864" i="1"/>
  <c r="B863" i="1"/>
  <c r="B862" i="1"/>
  <c r="B861" i="1"/>
  <c r="B860" i="1"/>
  <c r="B859" i="1"/>
  <c r="B858" i="1"/>
  <c r="B857" i="1"/>
  <c r="B856" i="1"/>
  <c r="B855" i="1"/>
  <c r="B854" i="1"/>
  <c r="B853" i="1"/>
  <c r="B852" i="1"/>
  <c r="B851" i="1"/>
  <c r="B850" i="1"/>
  <c r="B849" i="1"/>
  <c r="B848" i="1"/>
  <c r="B847" i="1"/>
  <c r="B846" i="1"/>
  <c r="B845" i="1"/>
  <c r="B844" i="1"/>
  <c r="B843" i="1"/>
  <c r="B842" i="1"/>
  <c r="B841" i="1"/>
  <c r="B840" i="1"/>
  <c r="B839" i="1"/>
  <c r="B838" i="1"/>
  <c r="B837" i="1"/>
  <c r="B836" i="1"/>
  <c r="B835" i="1"/>
  <c r="B834" i="1"/>
  <c r="B833" i="1"/>
  <c r="B832" i="1"/>
  <c r="B831" i="1"/>
  <c r="B830" i="1"/>
  <c r="B829" i="1"/>
  <c r="B828" i="1"/>
  <c r="B827" i="1"/>
  <c r="B826" i="1"/>
  <c r="B825" i="1"/>
  <c r="B824" i="1"/>
  <c r="B823" i="1"/>
  <c r="B822" i="1"/>
  <c r="B821" i="1"/>
  <c r="B820" i="1"/>
  <c r="B819" i="1"/>
  <c r="B818" i="1"/>
  <c r="B817" i="1"/>
  <c r="B816" i="1"/>
  <c r="B815" i="1"/>
  <c r="B814" i="1"/>
  <c r="B813" i="1"/>
  <c r="B812" i="1"/>
  <c r="B811" i="1"/>
  <c r="B810" i="1"/>
  <c r="B809" i="1"/>
  <c r="B808" i="1"/>
  <c r="B807" i="1"/>
  <c r="B806" i="1"/>
  <c r="B805" i="1"/>
  <c r="B804" i="1"/>
  <c r="B803" i="1"/>
  <c r="B802" i="1"/>
  <c r="B801" i="1"/>
  <c r="B800" i="1"/>
  <c r="B799" i="1"/>
  <c r="B798" i="1"/>
  <c r="B797" i="1"/>
  <c r="B796" i="1"/>
  <c r="B795" i="1"/>
  <c r="B794" i="1"/>
  <c r="B793" i="1"/>
  <c r="B792" i="1"/>
  <c r="B791" i="1"/>
  <c r="B790" i="1"/>
  <c r="B789" i="1"/>
  <c r="B788" i="1"/>
  <c r="B787" i="1"/>
  <c r="B786" i="1"/>
  <c r="B785" i="1"/>
  <c r="B784" i="1"/>
  <c r="B783" i="1"/>
  <c r="B782" i="1"/>
  <c r="B781" i="1"/>
  <c r="B780" i="1"/>
  <c r="B779" i="1"/>
  <c r="B778" i="1"/>
  <c r="B777" i="1"/>
  <c r="B776" i="1"/>
  <c r="B775" i="1"/>
  <c r="B774" i="1"/>
  <c r="B773" i="1"/>
  <c r="B772" i="1"/>
  <c r="B771" i="1"/>
  <c r="B770" i="1"/>
  <c r="B769" i="1"/>
  <c r="B768" i="1"/>
  <c r="B767" i="1"/>
  <c r="B766" i="1"/>
  <c r="B765" i="1"/>
  <c r="B764" i="1"/>
  <c r="B763" i="1"/>
  <c r="B762" i="1"/>
  <c r="B761" i="1"/>
  <c r="B760" i="1"/>
  <c r="B759" i="1"/>
  <c r="B758" i="1"/>
  <c r="B757" i="1"/>
  <c r="B756" i="1"/>
  <c r="B755" i="1"/>
  <c r="B754" i="1"/>
  <c r="B753" i="1"/>
  <c r="B752" i="1"/>
  <c r="B751" i="1"/>
  <c r="B750" i="1"/>
  <c r="B749" i="1"/>
  <c r="B748" i="1"/>
  <c r="B747" i="1"/>
  <c r="B746" i="1"/>
  <c r="B745" i="1"/>
  <c r="B744" i="1"/>
  <c r="B743" i="1"/>
  <c r="B742" i="1"/>
  <c r="B741" i="1"/>
  <c r="B740" i="1"/>
  <c r="B739" i="1"/>
  <c r="B738" i="1"/>
  <c r="B737" i="1"/>
  <c r="B736" i="1"/>
  <c r="B735" i="1"/>
  <c r="B734" i="1"/>
  <c r="B733" i="1"/>
  <c r="B732" i="1"/>
  <c r="B731" i="1"/>
  <c r="B730" i="1"/>
  <c r="B729" i="1"/>
  <c r="B728" i="1"/>
  <c r="B727" i="1"/>
  <c r="B726" i="1"/>
  <c r="B725" i="1"/>
  <c r="B724" i="1"/>
  <c r="B723" i="1"/>
  <c r="B722" i="1"/>
  <c r="B721" i="1"/>
  <c r="B720" i="1"/>
  <c r="B719" i="1"/>
  <c r="B718" i="1"/>
  <c r="B717" i="1"/>
  <c r="B716" i="1"/>
  <c r="B715" i="1"/>
  <c r="B714" i="1"/>
  <c r="B713" i="1"/>
  <c r="B712" i="1"/>
  <c r="B711" i="1"/>
  <c r="B710" i="1"/>
  <c r="B709" i="1"/>
  <c r="B708" i="1"/>
  <c r="B707" i="1"/>
  <c r="B706" i="1"/>
  <c r="B705" i="1"/>
  <c r="B704" i="1"/>
  <c r="B703" i="1"/>
  <c r="B702" i="1"/>
  <c r="B701" i="1"/>
  <c r="B700" i="1"/>
  <c r="B699" i="1"/>
  <c r="B698" i="1"/>
  <c r="B697" i="1"/>
  <c r="B696" i="1"/>
  <c r="B695" i="1"/>
  <c r="B694" i="1"/>
  <c r="B693" i="1"/>
  <c r="B692" i="1"/>
  <c r="B691" i="1"/>
  <c r="B690" i="1"/>
  <c r="B689" i="1"/>
  <c r="B688" i="1"/>
  <c r="B687" i="1"/>
  <c r="B686" i="1"/>
  <c r="B685" i="1"/>
  <c r="B684" i="1"/>
  <c r="B683" i="1"/>
  <c r="B682" i="1"/>
  <c r="B681" i="1"/>
  <c r="B680" i="1"/>
  <c r="B679" i="1"/>
  <c r="B678" i="1"/>
  <c r="B677" i="1"/>
  <c r="B676" i="1"/>
  <c r="B675" i="1"/>
  <c r="B674" i="1"/>
  <c r="B673" i="1"/>
  <c r="B672" i="1"/>
  <c r="B671" i="1"/>
  <c r="B670" i="1"/>
  <c r="B669" i="1"/>
  <c r="B668" i="1"/>
  <c r="B667" i="1"/>
  <c r="B666" i="1"/>
  <c r="B665" i="1"/>
  <c r="B664" i="1"/>
  <c r="B663" i="1"/>
  <c r="B662" i="1"/>
  <c r="B661" i="1"/>
  <c r="B660" i="1"/>
  <c r="B659" i="1"/>
  <c r="B658" i="1"/>
  <c r="B657" i="1"/>
  <c r="B656" i="1"/>
  <c r="B655" i="1"/>
  <c r="B654" i="1"/>
  <c r="B653" i="1"/>
  <c r="B652" i="1"/>
  <c r="B651" i="1"/>
  <c r="B650" i="1"/>
  <c r="B649" i="1"/>
  <c r="B648" i="1"/>
  <c r="B647" i="1"/>
  <c r="B646" i="1"/>
  <c r="B645" i="1"/>
  <c r="B644" i="1"/>
  <c r="B643" i="1"/>
  <c r="B642" i="1"/>
  <c r="B641" i="1"/>
  <c r="B640" i="1"/>
  <c r="B639" i="1"/>
  <c r="B638" i="1"/>
  <c r="B637" i="1"/>
  <c r="B636" i="1"/>
  <c r="B635" i="1"/>
  <c r="B634" i="1"/>
  <c r="B633" i="1"/>
  <c r="B632" i="1"/>
  <c r="B631" i="1"/>
  <c r="B630" i="1"/>
  <c r="B629" i="1"/>
  <c r="B628" i="1"/>
  <c r="B627" i="1"/>
  <c r="B626" i="1"/>
  <c r="B625" i="1"/>
  <c r="B624" i="1"/>
  <c r="B623" i="1"/>
  <c r="B622" i="1"/>
  <c r="B621" i="1"/>
  <c r="B620" i="1"/>
  <c r="B619" i="1"/>
  <c r="B618" i="1"/>
  <c r="B617" i="1"/>
  <c r="B616" i="1"/>
  <c r="B615" i="1"/>
  <c r="B614" i="1"/>
  <c r="B613" i="1"/>
  <c r="B612" i="1"/>
  <c r="B611" i="1"/>
  <c r="B610" i="1"/>
  <c r="B609" i="1"/>
  <c r="B608" i="1"/>
  <c r="B607" i="1"/>
  <c r="B606" i="1"/>
  <c r="B605" i="1"/>
  <c r="B604" i="1"/>
  <c r="B603" i="1"/>
  <c r="B602" i="1"/>
  <c r="B601" i="1"/>
  <c r="B600" i="1"/>
  <c r="B599" i="1"/>
  <c r="B598" i="1"/>
  <c r="B597" i="1"/>
  <c r="B596" i="1"/>
  <c r="B595" i="1"/>
  <c r="B594" i="1"/>
  <c r="B593" i="1"/>
  <c r="B592" i="1"/>
  <c r="B591" i="1"/>
  <c r="B590" i="1"/>
  <c r="B589" i="1"/>
  <c r="B588" i="1"/>
  <c r="B587" i="1"/>
  <c r="B586" i="1"/>
  <c r="B585" i="1"/>
  <c r="B584" i="1"/>
  <c r="B583" i="1"/>
  <c r="B582" i="1"/>
  <c r="B581" i="1"/>
  <c r="B580" i="1"/>
  <c r="B579" i="1"/>
  <c r="B578" i="1"/>
  <c r="B577" i="1"/>
  <c r="B576" i="1"/>
  <c r="B575" i="1"/>
  <c r="B574" i="1"/>
  <c r="B573" i="1"/>
  <c r="B572" i="1"/>
  <c r="B571" i="1"/>
  <c r="B570" i="1"/>
  <c r="B569" i="1"/>
  <c r="B568" i="1"/>
  <c r="B567" i="1"/>
  <c r="B566" i="1"/>
  <c r="B565" i="1"/>
  <c r="B564" i="1"/>
  <c r="B563" i="1"/>
  <c r="B562" i="1"/>
  <c r="B561" i="1"/>
  <c r="B560" i="1"/>
  <c r="B559" i="1"/>
  <c r="B558" i="1"/>
  <c r="B557" i="1"/>
  <c r="B556" i="1"/>
  <c r="B555" i="1"/>
  <c r="B554" i="1"/>
  <c r="B553" i="1"/>
  <c r="B552" i="1"/>
  <c r="B551" i="1"/>
  <c r="B550" i="1"/>
  <c r="B549" i="1"/>
  <c r="B548" i="1"/>
  <c r="B547" i="1"/>
  <c r="B546" i="1"/>
  <c r="B545" i="1"/>
  <c r="B544" i="1"/>
  <c r="B543" i="1"/>
  <c r="B542" i="1"/>
  <c r="B541" i="1"/>
  <c r="B540" i="1"/>
  <c r="B539" i="1"/>
  <c r="B538" i="1"/>
  <c r="B537" i="1"/>
  <c r="B536" i="1"/>
  <c r="B535" i="1"/>
  <c r="B534" i="1"/>
  <c r="B533" i="1"/>
  <c r="B532" i="1"/>
  <c r="B531" i="1"/>
  <c r="B530" i="1"/>
  <c r="B529" i="1"/>
  <c r="B528" i="1"/>
  <c r="B527" i="1"/>
  <c r="B526" i="1"/>
  <c r="B525" i="1"/>
  <c r="B524" i="1"/>
  <c r="B523" i="1"/>
  <c r="B522" i="1"/>
  <c r="B521" i="1"/>
  <c r="B520" i="1"/>
  <c r="B519" i="1"/>
  <c r="B518" i="1"/>
  <c r="B517" i="1"/>
  <c r="B516" i="1"/>
  <c r="B515" i="1"/>
  <c r="B514" i="1"/>
  <c r="B513" i="1"/>
  <c r="B512" i="1"/>
  <c r="B511" i="1"/>
  <c r="B510" i="1"/>
  <c r="B509" i="1"/>
  <c r="B508" i="1"/>
  <c r="B507" i="1"/>
  <c r="B506" i="1"/>
  <c r="B505" i="1"/>
  <c r="B504" i="1"/>
  <c r="B503" i="1"/>
  <c r="B502" i="1"/>
  <c r="B501" i="1"/>
  <c r="B500" i="1"/>
  <c r="B499" i="1"/>
  <c r="B498" i="1"/>
  <c r="B497" i="1"/>
  <c r="B496" i="1"/>
  <c r="B495" i="1"/>
  <c r="B494" i="1"/>
  <c r="B493" i="1"/>
  <c r="B492" i="1"/>
  <c r="B491" i="1"/>
  <c r="B490" i="1"/>
  <c r="B489" i="1"/>
  <c r="B488" i="1"/>
  <c r="B487" i="1"/>
  <c r="B486" i="1"/>
  <c r="B485" i="1"/>
  <c r="B484" i="1"/>
  <c r="B483" i="1"/>
  <c r="B482" i="1"/>
  <c r="B481" i="1"/>
  <c r="B480" i="1"/>
  <c r="B479" i="1"/>
  <c r="B478" i="1"/>
  <c r="B477" i="1"/>
  <c r="B476" i="1"/>
  <c r="B475" i="1"/>
  <c r="B474" i="1"/>
  <c r="B473" i="1"/>
  <c r="B472" i="1"/>
  <c r="B471" i="1"/>
  <c r="B470" i="1"/>
  <c r="B469" i="1"/>
  <c r="B468" i="1"/>
  <c r="B467" i="1"/>
  <c r="B466" i="1"/>
  <c r="B465" i="1"/>
  <c r="B464" i="1"/>
  <c r="B463" i="1"/>
  <c r="B462" i="1"/>
  <c r="B461" i="1"/>
  <c r="B460" i="1"/>
  <c r="B459" i="1"/>
  <c r="B458" i="1"/>
  <c r="B457" i="1"/>
  <c r="B456" i="1"/>
  <c r="B455" i="1"/>
  <c r="B454" i="1"/>
  <c r="B453" i="1"/>
  <c r="B452" i="1"/>
  <c r="B451" i="1"/>
  <c r="B450" i="1"/>
  <c r="B449" i="1"/>
  <c r="B448" i="1"/>
  <c r="B447" i="1"/>
  <c r="B446" i="1"/>
  <c r="B445" i="1"/>
  <c r="B444" i="1"/>
  <c r="B443" i="1"/>
  <c r="B442" i="1"/>
  <c r="B441" i="1"/>
  <c r="B440" i="1"/>
  <c r="B439" i="1"/>
  <c r="B438" i="1"/>
  <c r="B437" i="1"/>
  <c r="B436" i="1"/>
  <c r="B435" i="1"/>
  <c r="B434" i="1"/>
  <c r="B433" i="1"/>
  <c r="B432" i="1"/>
  <c r="B431" i="1"/>
  <c r="B430" i="1"/>
  <c r="B429" i="1"/>
  <c r="B428" i="1"/>
  <c r="B427" i="1"/>
  <c r="B426" i="1"/>
  <c r="B425" i="1"/>
  <c r="B424" i="1"/>
  <c r="B423" i="1"/>
  <c r="B422" i="1"/>
  <c r="B421" i="1"/>
  <c r="B420" i="1"/>
  <c r="B419" i="1"/>
  <c r="B418" i="1"/>
  <c r="B417" i="1"/>
  <c r="B416" i="1"/>
  <c r="B415" i="1"/>
  <c r="B414" i="1"/>
  <c r="B413" i="1"/>
  <c r="B412" i="1"/>
  <c r="B411" i="1"/>
  <c r="B410" i="1"/>
  <c r="B409" i="1"/>
  <c r="B408" i="1"/>
  <c r="B407" i="1"/>
  <c r="B406" i="1"/>
  <c r="B405" i="1"/>
  <c r="B404" i="1"/>
  <c r="B403" i="1"/>
  <c r="B402" i="1"/>
  <c r="B401" i="1"/>
  <c r="B400" i="1"/>
  <c r="B399" i="1"/>
  <c r="B398" i="1"/>
  <c r="B397" i="1"/>
  <c r="B396" i="1"/>
  <c r="B395" i="1"/>
  <c r="B394" i="1"/>
  <c r="B393" i="1"/>
  <c r="B392" i="1"/>
  <c r="B391" i="1"/>
  <c r="B390" i="1"/>
  <c r="B389" i="1"/>
  <c r="B388" i="1"/>
  <c r="B387" i="1"/>
  <c r="B386" i="1"/>
  <c r="B385" i="1"/>
  <c r="B384" i="1"/>
  <c r="B383" i="1"/>
  <c r="B382" i="1"/>
  <c r="B381" i="1"/>
  <c r="B380" i="1"/>
  <c r="B379" i="1"/>
  <c r="B378" i="1"/>
  <c r="B377" i="1"/>
  <c r="B376" i="1"/>
  <c r="B375" i="1"/>
  <c r="B374" i="1"/>
  <c r="B373" i="1"/>
  <c r="B372" i="1"/>
  <c r="B371" i="1"/>
  <c r="B370" i="1"/>
  <c r="B369" i="1"/>
  <c r="B368" i="1"/>
  <c r="B367" i="1"/>
  <c r="B366" i="1"/>
  <c r="B365" i="1"/>
  <c r="B364" i="1"/>
  <c r="B363" i="1"/>
  <c r="B362" i="1"/>
  <c r="B361" i="1"/>
  <c r="B360" i="1"/>
  <c r="B359" i="1"/>
  <c r="B358" i="1"/>
  <c r="B357" i="1"/>
  <c r="B356" i="1"/>
  <c r="B355" i="1"/>
  <c r="B354" i="1"/>
  <c r="B353" i="1"/>
  <c r="B352" i="1"/>
  <c r="B351" i="1"/>
  <c r="B350" i="1"/>
  <c r="B349" i="1"/>
  <c r="B348" i="1"/>
  <c r="B347" i="1"/>
  <c r="B346" i="1"/>
  <c r="B345" i="1"/>
  <c r="B344" i="1"/>
  <c r="B343" i="1"/>
  <c r="B342" i="1"/>
  <c r="B341" i="1"/>
  <c r="B340" i="1"/>
  <c r="B339" i="1"/>
  <c r="B338" i="1"/>
  <c r="B337" i="1"/>
  <c r="B336" i="1"/>
  <c r="B335" i="1"/>
  <c r="B334" i="1"/>
  <c r="B333" i="1"/>
  <c r="B332" i="1"/>
  <c r="B331" i="1"/>
  <c r="B330" i="1"/>
  <c r="B329" i="1"/>
  <c r="B328" i="1"/>
  <c r="B327" i="1"/>
  <c r="B326" i="1"/>
  <c r="B325" i="1"/>
  <c r="B324" i="1"/>
  <c r="B323" i="1"/>
  <c r="B322" i="1"/>
  <c r="B321" i="1"/>
  <c r="B320" i="1"/>
  <c r="B319" i="1"/>
  <c r="B318" i="1"/>
  <c r="B317" i="1"/>
  <c r="B316" i="1"/>
  <c r="B315" i="1"/>
  <c r="B314" i="1"/>
  <c r="B313" i="1"/>
  <c r="B312" i="1"/>
  <c r="B311" i="1"/>
  <c r="B310" i="1"/>
  <c r="B309" i="1"/>
  <c r="B308" i="1"/>
  <c r="B307" i="1"/>
  <c r="B306" i="1"/>
  <c r="B305" i="1"/>
  <c r="B304" i="1"/>
  <c r="B303" i="1"/>
  <c r="B302" i="1"/>
  <c r="B301" i="1"/>
  <c r="B300" i="1"/>
  <c r="B299" i="1"/>
  <c r="B298" i="1"/>
  <c r="B297" i="1"/>
  <c r="B296" i="1"/>
  <c r="B295" i="1"/>
  <c r="B294" i="1"/>
  <c r="B293" i="1"/>
  <c r="B292" i="1"/>
  <c r="B291" i="1"/>
  <c r="B290" i="1"/>
  <c r="B289" i="1"/>
  <c r="B288" i="1"/>
  <c r="B287" i="1"/>
  <c r="B286" i="1"/>
  <c r="B285" i="1"/>
  <c r="B284" i="1"/>
  <c r="B283" i="1"/>
  <c r="B282" i="1"/>
  <c r="B281" i="1"/>
  <c r="B280" i="1"/>
  <c r="B279" i="1"/>
  <c r="B278" i="1"/>
  <c r="B277" i="1"/>
  <c r="B276" i="1"/>
  <c r="B275" i="1"/>
  <c r="B274" i="1"/>
  <c r="B273" i="1"/>
  <c r="B272" i="1"/>
  <c r="B271" i="1"/>
  <c r="B270" i="1"/>
  <c r="B269" i="1"/>
  <c r="B268" i="1"/>
  <c r="B267" i="1"/>
  <c r="B266" i="1"/>
  <c r="B265" i="1"/>
  <c r="B264" i="1"/>
  <c r="B263" i="1"/>
  <c r="B262" i="1"/>
  <c r="B261" i="1"/>
  <c r="B260" i="1"/>
  <c r="B259" i="1"/>
  <c r="B258" i="1"/>
  <c r="B257" i="1"/>
  <c r="B256" i="1"/>
  <c r="B255" i="1"/>
  <c r="B254" i="1"/>
  <c r="B253" i="1"/>
  <c r="B252" i="1"/>
  <c r="B251" i="1"/>
  <c r="B250" i="1"/>
  <c r="B249" i="1"/>
  <c r="B248" i="1"/>
  <c r="B247" i="1"/>
  <c r="B246" i="1"/>
  <c r="B245" i="1"/>
  <c r="B244" i="1"/>
  <c r="B243" i="1"/>
  <c r="B242" i="1"/>
  <c r="B241" i="1"/>
  <c r="B240" i="1"/>
  <c r="B239" i="1"/>
  <c r="B238" i="1"/>
  <c r="B237" i="1"/>
  <c r="B236" i="1"/>
  <c r="B235" i="1"/>
  <c r="B234" i="1"/>
  <c r="B233" i="1"/>
  <c r="B232" i="1"/>
  <c r="B231" i="1"/>
  <c r="B230" i="1"/>
  <c r="B229" i="1"/>
  <c r="B228" i="1"/>
  <c r="B227" i="1"/>
  <c r="B226" i="1"/>
  <c r="B225" i="1"/>
  <c r="B224" i="1"/>
  <c r="B223" i="1"/>
  <c r="B222" i="1"/>
  <c r="B221" i="1"/>
  <c r="B220" i="1"/>
  <c r="B219" i="1"/>
  <c r="B218" i="1"/>
  <c r="B217" i="1"/>
  <c r="B216" i="1"/>
  <c r="B215" i="1"/>
  <c r="B214" i="1"/>
  <c r="B213" i="1"/>
  <c r="B212" i="1"/>
  <c r="B211" i="1"/>
  <c r="B210" i="1"/>
  <c r="B209" i="1"/>
  <c r="B208" i="1"/>
  <c r="B207" i="1"/>
  <c r="B206" i="1"/>
  <c r="B205" i="1"/>
  <c r="B204" i="1"/>
  <c r="B203" i="1"/>
  <c r="B202" i="1"/>
  <c r="B201" i="1"/>
  <c r="B200" i="1"/>
  <c r="B199" i="1"/>
  <c r="B198" i="1"/>
  <c r="B197" i="1"/>
  <c r="B196" i="1"/>
  <c r="B195" i="1"/>
  <c r="B194" i="1"/>
  <c r="B193" i="1"/>
  <c r="B192" i="1"/>
  <c r="B191" i="1"/>
  <c r="B190" i="1"/>
  <c r="B189" i="1"/>
  <c r="B188" i="1"/>
  <c r="B187" i="1"/>
  <c r="B186" i="1"/>
  <c r="B185" i="1"/>
  <c r="B184" i="1"/>
  <c r="B183" i="1"/>
  <c r="B182" i="1"/>
  <c r="B181" i="1"/>
  <c r="B180" i="1"/>
  <c r="B179" i="1"/>
  <c r="B178" i="1"/>
  <c r="B177" i="1"/>
  <c r="B176" i="1"/>
  <c r="B175" i="1"/>
  <c r="B174" i="1"/>
  <c r="B173" i="1"/>
  <c r="B172" i="1"/>
  <c r="B171" i="1"/>
  <c r="B170" i="1"/>
  <c r="B169" i="1"/>
  <c r="B168" i="1"/>
  <c r="B167" i="1"/>
  <c r="B166" i="1"/>
  <c r="B165" i="1"/>
  <c r="B164" i="1"/>
  <c r="B163" i="1"/>
  <c r="B162" i="1"/>
  <c r="B161" i="1"/>
  <c r="B160" i="1"/>
  <c r="B159" i="1"/>
  <c r="B158" i="1"/>
  <c r="B157" i="1"/>
  <c r="B156" i="1"/>
  <c r="B155" i="1"/>
  <c r="B154" i="1"/>
  <c r="B153" i="1"/>
  <c r="B152" i="1"/>
  <c r="B151" i="1"/>
  <c r="B150" i="1"/>
  <c r="B149" i="1"/>
  <c r="B148" i="1"/>
  <c r="B147" i="1"/>
  <c r="B146" i="1"/>
  <c r="B145" i="1"/>
  <c r="B144" i="1"/>
  <c r="B143" i="1"/>
  <c r="B142" i="1"/>
  <c r="B141" i="1"/>
  <c r="B140" i="1"/>
  <c r="B139" i="1"/>
  <c r="B138" i="1"/>
  <c r="B137" i="1"/>
  <c r="B136" i="1"/>
  <c r="B135" i="1"/>
  <c r="B134" i="1"/>
  <c r="B133" i="1"/>
  <c r="B132" i="1"/>
  <c r="B131" i="1"/>
  <c r="B130" i="1"/>
  <c r="B129" i="1"/>
  <c r="B128" i="1"/>
  <c r="B127" i="1"/>
  <c r="B126" i="1"/>
  <c r="B125" i="1"/>
  <c r="B124" i="1"/>
  <c r="B123" i="1"/>
  <c r="B122" i="1"/>
  <c r="B121" i="1"/>
  <c r="B120" i="1"/>
  <c r="B119" i="1"/>
  <c r="B118" i="1"/>
  <c r="B117" i="1"/>
  <c r="B116" i="1"/>
  <c r="B115" i="1"/>
  <c r="B114" i="1"/>
  <c r="B113" i="1"/>
  <c r="B112" i="1"/>
  <c r="B111" i="1"/>
  <c r="B110" i="1"/>
  <c r="B109" i="1"/>
  <c r="B108" i="1"/>
  <c r="B107" i="1"/>
  <c r="B106" i="1"/>
  <c r="B105" i="1"/>
  <c r="B104" i="1"/>
  <c r="B103" i="1"/>
  <c r="B102" i="1"/>
  <c r="B101" i="1"/>
  <c r="B100" i="1"/>
  <c r="B99" i="1"/>
  <c r="B98" i="1"/>
  <c r="B97" i="1"/>
  <c r="B96" i="1"/>
  <c r="B95" i="1"/>
  <c r="B94" i="1"/>
  <c r="B93" i="1"/>
  <c r="B92" i="1"/>
  <c r="B91" i="1"/>
  <c r="B90" i="1"/>
  <c r="B89" i="1"/>
  <c r="B88" i="1"/>
  <c r="B87" i="1"/>
  <c r="B86" i="1"/>
  <c r="B85" i="1"/>
  <c r="B84" i="1"/>
  <c r="B83" i="1"/>
  <c r="B82" i="1"/>
  <c r="B81" i="1"/>
  <c r="B80" i="1"/>
  <c r="B79" i="1"/>
  <c r="B78" i="1"/>
  <c r="B77" i="1"/>
  <c r="B76" i="1"/>
  <c r="B75" i="1"/>
  <c r="B74" i="1"/>
  <c r="B73" i="1"/>
  <c r="B72" i="1"/>
  <c r="B71" i="1"/>
  <c r="B70" i="1"/>
  <c r="B69" i="1"/>
  <c r="B68" i="1"/>
  <c r="B67" i="1"/>
  <c r="B66" i="1"/>
  <c r="B65" i="1"/>
  <c r="B64" i="1"/>
  <c r="B63" i="1"/>
  <c r="B62" i="1"/>
  <c r="B61" i="1"/>
  <c r="B60" i="1"/>
  <c r="B59" i="1"/>
  <c r="B58" i="1"/>
  <c r="B57" i="1"/>
  <c r="B56" i="1"/>
  <c r="B55" i="1"/>
  <c r="B54" i="1"/>
  <c r="B53" i="1"/>
  <c r="B52" i="1"/>
  <c r="B51" i="1"/>
  <c r="B50" i="1"/>
  <c r="B49" i="1"/>
  <c r="B48" i="1"/>
  <c r="B47" i="1"/>
  <c r="B46" i="1"/>
  <c r="B45" i="1"/>
  <c r="B44" i="1"/>
  <c r="B43" i="1"/>
  <c r="B42" i="1"/>
  <c r="B41" i="1"/>
  <c r="B40" i="1"/>
  <c r="B39" i="1"/>
  <c r="B38" i="1"/>
  <c r="B37" i="1"/>
  <c r="B36" i="1"/>
  <c r="B35" i="1"/>
  <c r="B34" i="1"/>
  <c r="B33" i="1"/>
  <c r="B32" i="1"/>
  <c r="B31" i="1"/>
  <c r="B30" i="1"/>
  <c r="B29" i="1"/>
  <c r="B28" i="1"/>
  <c r="B27" i="1"/>
  <c r="B26" i="1"/>
  <c r="B25" i="1"/>
  <c r="B24" i="1"/>
  <c r="B23" i="1"/>
  <c r="B22" i="1"/>
  <c r="B21" i="1"/>
  <c r="B20" i="1"/>
  <c r="B19" i="1"/>
  <c r="B18" i="1"/>
  <c r="B17" i="1"/>
  <c r="B16" i="1"/>
  <c r="B15" i="1"/>
  <c r="B14" i="1"/>
  <c r="B13" i="1"/>
  <c r="B12" i="1"/>
  <c r="B11" i="1"/>
  <c r="B10" i="1"/>
  <c r="B9" i="1"/>
  <c r="B8" i="1"/>
  <c r="B2070" i="1"/>
  <c r="B7" i="1"/>
  <c r="H1" i="1"/>
  <c r="S1936" i="1"/>
  <c r="S1934" i="1"/>
  <c r="S1933" i="1"/>
  <c r="S1932" i="1"/>
  <c r="S1875" i="1"/>
  <c r="S1872" i="1"/>
  <c r="S1869" i="1"/>
  <c r="S1854" i="1"/>
  <c r="S1823" i="1"/>
  <c r="S1822" i="1"/>
  <c r="S1819" i="1"/>
  <c r="S1814" i="1"/>
  <c r="S1796" i="1"/>
  <c r="S1761" i="1"/>
  <c r="S1759" i="1"/>
  <c r="S1758" i="1"/>
  <c r="S1727" i="1"/>
  <c r="S1700" i="1"/>
  <c r="S1698" i="1"/>
  <c r="S1697" i="1"/>
  <c r="S1696" i="1"/>
  <c r="S1692" i="1"/>
  <c r="S1687" i="1"/>
  <c r="S1662" i="1"/>
  <c r="S1656" i="1"/>
  <c r="S1651" i="1"/>
  <c r="S1636" i="1"/>
  <c r="S1631" i="1"/>
  <c r="S1622" i="1"/>
  <c r="S1620" i="1"/>
  <c r="S1601" i="1"/>
  <c r="S1592" i="1"/>
  <c r="S1590" i="1"/>
  <c r="S1589" i="1"/>
  <c r="S1588" i="1"/>
  <c r="S1559" i="1"/>
  <c r="S1558" i="1"/>
  <c r="S1557" i="1"/>
  <c r="S1517" i="1"/>
  <c r="S1496" i="1"/>
  <c r="S1492" i="1"/>
  <c r="S1481" i="1"/>
  <c r="S1462" i="1"/>
  <c r="S1457" i="1"/>
  <c r="S1452" i="1"/>
  <c r="S1451" i="1"/>
  <c r="S1423" i="1"/>
  <c r="S1404" i="1"/>
  <c r="S1403" i="1"/>
  <c r="S1402" i="1"/>
  <c r="S1397" i="1"/>
  <c r="S1383" i="1"/>
  <c r="S1382" i="1"/>
  <c r="S1377" i="1"/>
  <c r="S1375" i="1"/>
  <c r="S1362" i="1"/>
  <c r="S1357" i="1"/>
  <c r="S1355" i="1"/>
  <c r="S1354" i="1"/>
  <c r="S1337" i="1"/>
  <c r="S1335" i="1"/>
  <c r="S1334" i="1"/>
  <c r="S1333" i="1"/>
  <c r="S1317" i="1"/>
  <c r="S1315" i="1"/>
  <c r="S1314" i="1"/>
  <c r="S1313" i="1"/>
  <c r="S1312" i="1"/>
  <c r="S1295" i="1"/>
  <c r="S1294" i="1"/>
  <c r="S1293" i="1"/>
  <c r="S1292" i="1"/>
  <c r="S1287" i="1"/>
  <c r="S1274" i="1"/>
  <c r="S1272" i="1"/>
  <c r="S1252" i="1"/>
  <c r="S1244" i="1"/>
  <c r="S1232" i="1"/>
  <c r="S1224" i="1"/>
  <c r="S1223" i="1"/>
  <c r="S1204" i="1"/>
  <c r="S1203" i="1"/>
  <c r="S1202" i="1"/>
  <c r="S1197" i="1"/>
  <c r="AD2531" i="1"/>
  <c r="AB2531" i="1"/>
  <c r="Z2519" i="1"/>
  <c r="I2531" i="1"/>
  <c r="Z2531" i="1"/>
  <c r="I3573" i="1"/>
  <c r="I3572" i="1"/>
  <c r="I3571" i="1"/>
  <c r="I3570" i="1"/>
  <c r="I3569" i="1"/>
  <c r="I3568" i="1"/>
  <c r="I3567" i="1"/>
  <c r="I3566" i="1"/>
  <c r="I3565" i="1"/>
  <c r="I3564" i="1"/>
  <c r="I3563" i="1"/>
  <c r="I3562" i="1"/>
  <c r="I3561" i="1"/>
  <c r="I3560" i="1"/>
  <c r="I3559" i="1"/>
  <c r="I3558" i="1"/>
  <c r="I3557" i="1"/>
  <c r="I3556" i="1"/>
  <c r="I3555" i="1"/>
  <c r="I3554" i="1"/>
  <c r="I3553" i="1"/>
  <c r="I3552" i="1"/>
  <c r="I3551" i="1"/>
  <c r="I3550" i="1"/>
  <c r="I3549" i="1"/>
  <c r="I3548" i="1"/>
  <c r="I3547" i="1"/>
  <c r="I3546" i="1"/>
  <c r="I3545" i="1"/>
  <c r="I3544" i="1"/>
  <c r="I3543" i="1"/>
  <c r="I3542" i="1"/>
  <c r="I3541" i="1"/>
  <c r="I3540" i="1"/>
  <c r="I3539" i="1"/>
  <c r="I3538" i="1"/>
  <c r="I3537" i="1"/>
  <c r="I3536" i="1"/>
  <c r="I3535" i="1"/>
  <c r="I3534" i="1"/>
  <c r="I3533" i="1"/>
  <c r="I3532" i="1"/>
  <c r="I3531" i="1"/>
  <c r="I3530" i="1"/>
  <c r="I3529" i="1"/>
  <c r="I3528" i="1"/>
  <c r="I3527" i="1"/>
  <c r="I3526" i="1"/>
  <c r="I3525" i="1"/>
  <c r="I3524" i="1"/>
  <c r="I3523" i="1"/>
  <c r="I3522" i="1"/>
  <c r="I3521" i="1"/>
  <c r="I3520" i="1"/>
  <c r="I3519" i="1"/>
  <c r="I3518" i="1"/>
  <c r="I3517" i="1"/>
  <c r="I3516" i="1"/>
  <c r="I3515" i="1"/>
  <c r="I3514" i="1"/>
  <c r="I3513" i="1"/>
  <c r="I3512" i="1"/>
  <c r="I3511" i="1"/>
  <c r="I3510" i="1"/>
  <c r="I3509" i="1"/>
  <c r="I3508" i="1"/>
  <c r="I3507" i="1"/>
  <c r="I3506" i="1"/>
  <c r="I3505" i="1"/>
  <c r="I3504" i="1"/>
  <c r="I3503" i="1"/>
  <c r="I3502" i="1"/>
  <c r="I3501" i="1"/>
  <c r="I3500" i="1"/>
  <c r="I3499" i="1"/>
  <c r="I3498" i="1"/>
  <c r="I3497" i="1"/>
  <c r="I3496" i="1"/>
  <c r="I3495" i="1"/>
  <c r="I3494" i="1"/>
  <c r="I3493" i="1"/>
  <c r="I3492" i="1"/>
  <c r="I3491" i="1"/>
  <c r="I3490" i="1"/>
  <c r="I3489" i="1"/>
  <c r="I3488" i="1"/>
  <c r="I3487" i="1"/>
  <c r="I3486" i="1"/>
  <c r="I3485" i="1"/>
  <c r="I3484" i="1"/>
  <c r="I3483" i="1"/>
  <c r="I3482" i="1"/>
  <c r="I3481" i="1"/>
  <c r="I3480" i="1"/>
  <c r="I3479" i="1"/>
  <c r="I3478" i="1"/>
  <c r="I3477" i="1"/>
  <c r="I3476" i="1"/>
  <c r="I3475" i="1"/>
  <c r="I3474" i="1"/>
  <c r="I3473" i="1"/>
  <c r="I3472" i="1"/>
  <c r="I3471" i="1"/>
  <c r="I3470" i="1"/>
  <c r="I3469" i="1"/>
  <c r="I3468" i="1"/>
  <c r="I3467" i="1"/>
  <c r="I3466" i="1"/>
  <c r="I3465" i="1"/>
  <c r="I3464" i="1"/>
  <c r="I3463" i="1"/>
  <c r="I3462" i="1"/>
  <c r="I3461" i="1"/>
  <c r="I3459" i="1"/>
  <c r="I3458" i="1"/>
  <c r="I3457" i="1"/>
  <c r="I3456" i="1"/>
  <c r="I3455" i="1"/>
  <c r="I3454" i="1"/>
  <c r="I3453" i="1"/>
  <c r="I3452" i="1"/>
  <c r="I3451" i="1"/>
  <c r="I3450" i="1"/>
  <c r="I3449" i="1"/>
  <c r="I3448" i="1"/>
  <c r="I3447" i="1"/>
  <c r="I3446" i="1"/>
  <c r="I3445" i="1"/>
  <c r="I3444" i="1"/>
  <c r="I3443" i="1"/>
  <c r="I3442" i="1"/>
  <c r="I3441" i="1"/>
  <c r="I3440" i="1"/>
  <c r="I3439" i="1"/>
  <c r="I3438" i="1"/>
  <c r="I3437" i="1"/>
  <c r="I3436" i="1"/>
  <c r="I3435" i="1"/>
  <c r="I3434" i="1"/>
  <c r="I3433" i="1"/>
  <c r="I3432" i="1"/>
  <c r="I3431" i="1"/>
  <c r="I3430" i="1"/>
  <c r="I3429" i="1"/>
  <c r="I3428" i="1"/>
  <c r="I3427" i="1"/>
  <c r="I3426" i="1"/>
  <c r="I3425" i="1"/>
  <c r="I3424" i="1"/>
  <c r="I3423" i="1"/>
  <c r="I3422" i="1"/>
  <c r="I3421" i="1"/>
  <c r="I3420" i="1"/>
  <c r="I3419" i="1"/>
  <c r="I3418" i="1"/>
  <c r="I3417" i="1"/>
  <c r="I3416" i="1"/>
  <c r="I3415" i="1"/>
  <c r="I3414" i="1"/>
  <c r="I3413" i="1"/>
  <c r="I3412" i="1"/>
  <c r="I3411" i="1"/>
  <c r="I3410" i="1"/>
  <c r="I3409" i="1"/>
  <c r="I3408" i="1"/>
  <c r="I3407" i="1"/>
  <c r="I3406" i="1"/>
  <c r="I3405" i="1"/>
  <c r="I3404" i="1"/>
  <c r="I3403" i="1"/>
  <c r="I3402" i="1"/>
  <c r="I3401" i="1"/>
  <c r="I3400" i="1"/>
  <c r="I3399" i="1"/>
  <c r="I3398" i="1"/>
  <c r="I3397" i="1"/>
  <c r="I3396" i="1"/>
  <c r="I3395" i="1"/>
  <c r="I3394" i="1"/>
  <c r="I3393" i="1"/>
  <c r="I3392" i="1"/>
  <c r="I3391" i="1"/>
  <c r="I3390" i="1"/>
  <c r="I3389" i="1"/>
  <c r="I3388" i="1"/>
  <c r="I3387" i="1"/>
  <c r="I3386" i="1"/>
  <c r="I3385" i="1"/>
  <c r="I3384" i="1"/>
  <c r="I3383" i="1"/>
  <c r="I3382" i="1"/>
  <c r="I3381" i="1"/>
  <c r="I3380" i="1"/>
  <c r="I3379" i="1"/>
  <c r="I3378" i="1"/>
  <c r="I3377" i="1"/>
  <c r="I3376" i="1"/>
  <c r="I3375" i="1"/>
  <c r="I3374" i="1"/>
  <c r="I3373" i="1"/>
  <c r="I3372" i="1"/>
  <c r="I3371" i="1"/>
  <c r="I3370" i="1"/>
  <c r="I3369" i="1"/>
  <c r="I3368" i="1"/>
  <c r="I3367" i="1"/>
  <c r="I3366" i="1"/>
  <c r="I3365" i="1"/>
  <c r="I3364" i="1"/>
  <c r="I3363" i="1"/>
  <c r="I3362" i="1"/>
  <c r="I3361" i="1"/>
  <c r="I3360" i="1"/>
  <c r="I3359" i="1"/>
  <c r="I3358" i="1"/>
  <c r="I3357" i="1"/>
  <c r="I3356" i="1"/>
  <c r="I3355" i="1"/>
  <c r="I3354" i="1"/>
  <c r="I3353" i="1"/>
  <c r="I3352" i="1"/>
  <c r="I3351" i="1"/>
  <c r="I3350" i="1"/>
  <c r="I3349" i="1"/>
  <c r="I3348" i="1"/>
  <c r="I3347" i="1"/>
  <c r="I3346" i="1"/>
  <c r="I3345" i="1"/>
  <c r="I3344" i="1"/>
  <c r="I3343" i="1"/>
  <c r="I3342" i="1"/>
  <c r="I3341" i="1"/>
  <c r="I3340" i="1"/>
  <c r="I3339" i="1"/>
  <c r="I3338" i="1"/>
  <c r="I3337" i="1"/>
  <c r="I3336" i="1"/>
  <c r="I3335" i="1"/>
  <c r="I3334" i="1"/>
  <c r="I3333" i="1"/>
  <c r="I3332" i="1"/>
  <c r="I3331" i="1"/>
  <c r="I3330" i="1"/>
  <c r="I3329" i="1"/>
  <c r="I3328" i="1"/>
  <c r="I3327" i="1"/>
  <c r="I3326" i="1"/>
  <c r="I3325" i="1"/>
  <c r="I3324" i="1"/>
  <c r="I3323" i="1"/>
  <c r="I3322" i="1"/>
  <c r="I3321" i="1"/>
  <c r="I3320" i="1"/>
  <c r="I3319" i="1"/>
  <c r="I3318" i="1"/>
  <c r="I3317" i="1"/>
  <c r="I3316" i="1"/>
  <c r="I3315" i="1"/>
  <c r="I3314" i="1"/>
  <c r="I3313" i="1"/>
  <c r="I3312" i="1"/>
  <c r="I3311" i="1"/>
  <c r="I3310" i="1"/>
  <c r="I3309" i="1"/>
  <c r="I3308" i="1"/>
  <c r="I3307" i="1"/>
  <c r="I3306" i="1"/>
  <c r="I3305" i="1"/>
  <c r="I3304" i="1"/>
  <c r="I3303" i="1"/>
  <c r="I3302" i="1"/>
  <c r="I3301" i="1"/>
  <c r="I3300" i="1"/>
  <c r="I3299" i="1"/>
  <c r="I3298" i="1"/>
  <c r="I3297" i="1"/>
  <c r="I3296" i="1"/>
  <c r="I3295" i="1"/>
  <c r="I3294" i="1"/>
  <c r="I3293" i="1"/>
  <c r="I3292" i="1"/>
  <c r="I3291" i="1"/>
  <c r="I3290" i="1"/>
  <c r="I3289" i="1"/>
  <c r="I3288" i="1"/>
  <c r="I3287" i="1"/>
  <c r="I3286" i="1"/>
  <c r="I3285" i="1"/>
  <c r="I3284" i="1"/>
  <c r="I3283" i="1"/>
  <c r="I3282" i="1"/>
  <c r="I3281" i="1"/>
  <c r="I3280" i="1"/>
  <c r="I3279" i="1"/>
  <c r="I3278" i="1"/>
  <c r="I3277" i="1"/>
  <c r="I3276" i="1"/>
  <c r="I3275" i="1"/>
  <c r="I3274" i="1"/>
  <c r="I3273" i="1"/>
  <c r="I3272" i="1"/>
  <c r="I3271" i="1"/>
  <c r="I3270" i="1"/>
  <c r="I3269" i="1"/>
  <c r="I3268" i="1"/>
  <c r="I3267" i="1"/>
  <c r="I3266" i="1"/>
  <c r="I3265" i="1"/>
  <c r="I3264" i="1"/>
  <c r="I3263" i="1"/>
  <c r="I3262" i="1"/>
  <c r="I3261" i="1"/>
  <c r="I3260" i="1"/>
  <c r="I3259" i="1"/>
  <c r="I3258" i="1"/>
  <c r="I3257" i="1"/>
  <c r="I3256" i="1"/>
  <c r="I3255" i="1"/>
  <c r="I3254" i="1"/>
  <c r="I3253" i="1"/>
  <c r="I3252" i="1"/>
  <c r="I3251" i="1"/>
  <c r="I3250" i="1"/>
  <c r="I3249" i="1"/>
  <c r="I3248" i="1"/>
  <c r="I3247" i="1"/>
  <c r="I3246" i="1"/>
  <c r="I3245" i="1"/>
  <c r="I3244" i="1"/>
  <c r="I3243" i="1"/>
  <c r="I3242" i="1"/>
  <c r="I3241" i="1"/>
  <c r="I3240" i="1"/>
  <c r="I3239" i="1"/>
  <c r="I3238" i="1"/>
  <c r="I3237" i="1"/>
  <c r="I3236" i="1"/>
  <c r="I3235" i="1"/>
  <c r="I3234" i="1"/>
  <c r="I3233" i="1"/>
  <c r="I3232" i="1"/>
  <c r="I3231" i="1"/>
  <c r="I3230" i="1"/>
  <c r="I3229" i="1"/>
  <c r="I3228" i="1"/>
  <c r="I3227" i="1"/>
  <c r="I3226" i="1"/>
  <c r="I3225" i="1"/>
  <c r="I3224" i="1"/>
  <c r="I3223" i="1"/>
  <c r="I3222" i="1"/>
  <c r="I3221" i="1"/>
  <c r="I3220" i="1"/>
  <c r="I3219" i="1"/>
  <c r="I3218" i="1"/>
  <c r="I3217" i="1"/>
  <c r="I3216" i="1"/>
  <c r="I3215" i="1"/>
  <c r="I3214" i="1"/>
  <c r="I3213" i="1"/>
  <c r="I3212" i="1"/>
  <c r="I3211" i="1"/>
  <c r="I3210" i="1"/>
  <c r="I3209" i="1"/>
  <c r="I3208" i="1"/>
  <c r="I3207" i="1"/>
  <c r="I3206" i="1"/>
  <c r="I3205" i="1"/>
  <c r="I3204" i="1"/>
  <c r="I3203" i="1"/>
  <c r="I3202" i="1"/>
  <c r="I3201" i="1"/>
  <c r="I3200" i="1"/>
  <c r="I3199" i="1"/>
  <c r="I3198" i="1"/>
  <c r="I3197" i="1"/>
  <c r="I3196" i="1"/>
  <c r="I3195" i="1"/>
  <c r="I3194" i="1"/>
  <c r="I3193" i="1"/>
  <c r="I3192" i="1"/>
  <c r="I3191" i="1"/>
  <c r="I3190" i="1"/>
  <c r="I3189" i="1"/>
  <c r="I3188" i="1"/>
  <c r="I3187" i="1"/>
  <c r="I3186" i="1"/>
  <c r="I3185" i="1"/>
  <c r="I3184" i="1"/>
  <c r="I3183" i="1"/>
  <c r="I3182" i="1"/>
  <c r="I3181" i="1"/>
  <c r="I3180" i="1"/>
  <c r="I3179" i="1"/>
  <c r="I3178" i="1"/>
  <c r="I3177" i="1"/>
  <c r="I3176" i="1"/>
  <c r="I3175" i="1"/>
  <c r="I3174" i="1"/>
  <c r="I3173" i="1"/>
  <c r="I3172" i="1"/>
  <c r="I3171" i="1"/>
  <c r="I3170" i="1"/>
  <c r="I3169" i="1"/>
  <c r="I3168" i="1"/>
  <c r="I3167" i="1"/>
  <c r="I3166" i="1"/>
  <c r="I3165" i="1"/>
  <c r="I3164" i="1"/>
  <c r="I3163" i="1"/>
  <c r="I3162" i="1"/>
  <c r="I3161" i="1"/>
  <c r="I3160" i="1"/>
  <c r="I3159" i="1"/>
  <c r="I3158" i="1"/>
  <c r="I3157" i="1"/>
  <c r="I3156" i="1"/>
  <c r="I3155" i="1"/>
  <c r="I3154" i="1"/>
  <c r="I3153" i="1"/>
  <c r="I3152" i="1"/>
  <c r="I3151" i="1"/>
  <c r="I3150" i="1"/>
  <c r="I3149" i="1"/>
  <c r="I3148" i="1"/>
  <c r="I3147" i="1"/>
  <c r="I3146" i="1"/>
  <c r="I3145" i="1"/>
  <c r="I3144" i="1"/>
  <c r="I3143" i="1"/>
  <c r="I3142" i="1"/>
  <c r="I3141" i="1"/>
  <c r="I3140" i="1"/>
  <c r="I3139" i="1"/>
  <c r="I3138" i="1"/>
  <c r="I3137" i="1"/>
  <c r="I3136" i="1"/>
  <c r="I3135" i="1"/>
  <c r="I3134" i="1"/>
  <c r="I3133" i="1"/>
  <c r="I3132" i="1"/>
  <c r="I3131" i="1"/>
  <c r="I3130" i="1"/>
  <c r="I3129" i="1"/>
  <c r="I3128" i="1"/>
  <c r="I3127" i="1"/>
  <c r="I3126" i="1"/>
  <c r="I3125" i="1"/>
  <c r="I3124" i="1"/>
  <c r="I3123" i="1"/>
  <c r="I3122" i="1"/>
  <c r="I3121" i="1"/>
  <c r="I3120" i="1"/>
  <c r="I3119" i="1"/>
  <c r="I3118" i="1"/>
  <c r="I3117" i="1"/>
  <c r="I3116" i="1"/>
  <c r="I3115" i="1"/>
  <c r="I3114" i="1"/>
  <c r="I3113" i="1"/>
  <c r="I3112" i="1"/>
  <c r="I3111" i="1"/>
  <c r="I3110" i="1"/>
  <c r="I3109" i="1"/>
  <c r="I3108" i="1"/>
  <c r="I3107" i="1"/>
  <c r="I3106" i="1"/>
  <c r="I3105" i="1"/>
  <c r="I3104" i="1"/>
  <c r="I3103" i="1"/>
  <c r="I3102" i="1"/>
  <c r="I3101" i="1"/>
  <c r="I3100" i="1"/>
  <c r="I3099" i="1"/>
  <c r="I3098" i="1"/>
  <c r="I3097" i="1"/>
  <c r="I3096" i="1"/>
  <c r="I3095" i="1"/>
  <c r="I3094" i="1"/>
  <c r="I3093" i="1"/>
  <c r="I3092" i="1"/>
  <c r="I3091" i="1"/>
  <c r="I3090" i="1"/>
  <c r="I3089" i="1"/>
  <c r="I3088" i="1"/>
  <c r="I3087" i="1"/>
  <c r="I3086" i="1"/>
  <c r="I3085" i="1"/>
  <c r="I3084" i="1"/>
  <c r="I3083" i="1"/>
  <c r="I3082" i="1"/>
  <c r="I3081" i="1"/>
  <c r="I3080" i="1"/>
  <c r="I3079" i="1"/>
  <c r="I3078" i="1"/>
  <c r="I3077" i="1"/>
  <c r="I3076" i="1"/>
  <c r="I3075" i="1"/>
  <c r="I3074" i="1"/>
  <c r="I3073" i="1"/>
  <c r="I3072" i="1"/>
  <c r="I3071" i="1"/>
  <c r="I3070" i="1"/>
  <c r="I3069" i="1"/>
  <c r="I3068" i="1"/>
  <c r="I3067" i="1"/>
  <c r="I3066" i="1"/>
  <c r="I3065" i="1"/>
  <c r="I3064" i="1"/>
  <c r="I3063" i="1"/>
  <c r="I3062" i="1"/>
  <c r="I3061" i="1"/>
  <c r="I3060" i="1"/>
  <c r="I3059" i="1"/>
  <c r="I3058" i="1"/>
  <c r="I3057" i="1"/>
  <c r="I3056" i="1"/>
  <c r="I3055" i="1"/>
  <c r="I3054" i="1"/>
  <c r="I3053" i="1"/>
  <c r="I3052" i="1"/>
  <c r="I3051" i="1"/>
  <c r="I3050" i="1"/>
  <c r="I3049" i="1"/>
  <c r="I3048" i="1"/>
  <c r="I3047" i="1"/>
  <c r="I3046" i="1"/>
  <c r="I3045" i="1"/>
  <c r="I3044" i="1"/>
  <c r="I3043" i="1"/>
  <c r="I3042" i="1"/>
  <c r="I3041" i="1"/>
  <c r="I3040" i="1"/>
  <c r="I3039" i="1"/>
  <c r="I3038" i="1"/>
  <c r="I3037" i="1"/>
  <c r="I3036" i="1"/>
  <c r="I3035" i="1"/>
  <c r="I3034" i="1"/>
  <c r="I3033" i="1"/>
  <c r="I3032" i="1"/>
  <c r="I3031" i="1"/>
  <c r="I3030" i="1"/>
  <c r="I3029" i="1"/>
  <c r="I3028" i="1"/>
  <c r="I3027" i="1"/>
  <c r="I3026" i="1"/>
  <c r="I3025" i="1"/>
  <c r="I3024" i="1"/>
  <c r="I3023" i="1"/>
  <c r="I3022" i="1"/>
  <c r="I3021" i="1"/>
  <c r="I3020" i="1"/>
  <c r="I3019" i="1"/>
  <c r="I3018" i="1"/>
  <c r="I3017" i="1"/>
  <c r="I3016" i="1"/>
  <c r="I3015" i="1"/>
  <c r="I3014" i="1"/>
  <c r="I3013" i="1"/>
  <c r="I3012" i="1"/>
  <c r="I3011" i="1"/>
  <c r="I3010" i="1"/>
  <c r="I3009" i="1"/>
  <c r="I3008" i="1"/>
  <c r="I3007" i="1"/>
  <c r="I3006" i="1"/>
  <c r="I3005" i="1"/>
  <c r="I3004" i="1"/>
  <c r="I3003" i="1"/>
  <c r="I3002" i="1"/>
  <c r="I3001" i="1"/>
  <c r="I3000" i="1"/>
  <c r="I2999" i="1"/>
  <c r="I2998" i="1"/>
  <c r="I2997" i="1"/>
  <c r="I2996" i="1"/>
  <c r="I2995" i="1"/>
  <c r="I2994" i="1"/>
  <c r="I2993" i="1"/>
  <c r="I2992" i="1"/>
  <c r="I2991" i="1"/>
  <c r="I2990" i="1"/>
  <c r="I2989" i="1"/>
  <c r="I2988" i="1"/>
  <c r="I2987" i="1"/>
  <c r="I2986" i="1"/>
  <c r="I2985" i="1"/>
  <c r="I2984" i="1"/>
  <c r="I2983" i="1"/>
  <c r="I2982" i="1"/>
  <c r="I2981" i="1"/>
  <c r="I2980" i="1"/>
  <c r="I2979" i="1"/>
  <c r="I2978" i="1"/>
  <c r="I2977" i="1"/>
  <c r="I2976" i="1"/>
  <c r="I2975" i="1"/>
  <c r="I2974" i="1"/>
  <c r="I2973" i="1"/>
  <c r="I2972" i="1"/>
  <c r="I2971" i="1"/>
  <c r="I2970" i="1"/>
  <c r="I2969" i="1"/>
  <c r="I2968" i="1"/>
  <c r="I2967" i="1"/>
  <c r="I2966" i="1"/>
  <c r="I2965" i="1"/>
  <c r="I2964" i="1"/>
  <c r="I2963" i="1"/>
  <c r="I2962" i="1"/>
  <c r="I2961" i="1"/>
  <c r="I2960" i="1"/>
  <c r="I2959" i="1"/>
  <c r="I2958" i="1"/>
  <c r="I2957" i="1"/>
  <c r="I2956" i="1"/>
  <c r="I2955" i="1"/>
  <c r="I2954" i="1"/>
  <c r="I2953" i="1"/>
  <c r="I2952" i="1"/>
  <c r="I2951" i="1"/>
  <c r="I2950" i="1"/>
  <c r="I2949" i="1"/>
  <c r="I2948" i="1"/>
  <c r="I2947" i="1"/>
  <c r="I2946" i="1"/>
  <c r="I2945" i="1"/>
  <c r="I2944" i="1"/>
  <c r="I2943" i="1"/>
  <c r="I2942" i="1"/>
  <c r="I2941" i="1"/>
  <c r="I2940" i="1"/>
  <c r="I2939" i="1"/>
  <c r="I2938" i="1"/>
  <c r="I2937" i="1"/>
  <c r="I2936" i="1"/>
  <c r="I2935" i="1"/>
  <c r="I2934" i="1"/>
  <c r="I2933" i="1"/>
  <c r="I2932" i="1"/>
  <c r="I2931" i="1"/>
  <c r="I2930" i="1"/>
  <c r="I2929" i="1"/>
  <c r="I2928" i="1"/>
  <c r="I2927" i="1"/>
  <c r="I2926" i="1"/>
  <c r="I2925" i="1"/>
  <c r="I2924" i="1"/>
  <c r="I2923" i="1"/>
  <c r="I2922" i="1"/>
  <c r="I2921" i="1"/>
  <c r="I2920" i="1"/>
  <c r="I2919" i="1"/>
  <c r="I2918" i="1"/>
  <c r="I2917" i="1"/>
  <c r="I2916" i="1"/>
  <c r="I2915" i="1"/>
  <c r="I2914" i="1"/>
  <c r="I2913" i="1"/>
  <c r="I2912" i="1"/>
  <c r="I2911" i="1"/>
  <c r="I2910" i="1"/>
  <c r="I2909" i="1"/>
  <c r="I2908" i="1"/>
  <c r="I2907" i="1"/>
  <c r="I2906" i="1"/>
  <c r="I2905" i="1"/>
  <c r="I2904" i="1"/>
  <c r="I2903" i="1"/>
  <c r="I2902" i="1"/>
  <c r="I2901" i="1"/>
  <c r="I2900" i="1"/>
  <c r="I2899" i="1"/>
  <c r="I2898" i="1"/>
  <c r="I2897" i="1"/>
  <c r="I2896" i="1"/>
  <c r="I2895" i="1"/>
  <c r="I2894" i="1"/>
  <c r="I2893" i="1"/>
  <c r="I2892" i="1"/>
  <c r="I2891" i="1"/>
  <c r="I2890" i="1"/>
  <c r="I2889" i="1"/>
  <c r="I2888" i="1"/>
  <c r="I2887" i="1"/>
  <c r="I2886" i="1"/>
  <c r="I2885" i="1"/>
  <c r="I2884" i="1"/>
  <c r="I2883" i="1"/>
  <c r="I2882" i="1"/>
  <c r="I2881" i="1"/>
  <c r="I2880" i="1"/>
  <c r="I2879" i="1"/>
  <c r="I2878" i="1"/>
  <c r="I2877" i="1"/>
  <c r="I2876" i="1"/>
  <c r="I2875" i="1"/>
  <c r="I2874" i="1"/>
  <c r="I2873" i="1"/>
  <c r="I2872" i="1"/>
  <c r="I2871" i="1"/>
  <c r="I2870" i="1"/>
  <c r="I2869" i="1"/>
  <c r="I2868" i="1"/>
  <c r="I2867" i="1"/>
  <c r="I2866" i="1"/>
  <c r="I2865" i="1"/>
  <c r="I2864" i="1"/>
  <c r="I2863" i="1"/>
  <c r="I2862" i="1"/>
  <c r="I2861" i="1"/>
  <c r="I2860" i="1"/>
  <c r="I2859" i="1"/>
  <c r="I2858" i="1"/>
  <c r="I2857" i="1"/>
  <c r="I2856" i="1"/>
  <c r="I2855" i="1"/>
  <c r="I2854" i="1"/>
  <c r="I2853" i="1"/>
  <c r="I2852" i="1"/>
  <c r="I2851" i="1"/>
  <c r="I2850" i="1"/>
  <c r="I2849" i="1"/>
  <c r="I2848" i="1"/>
  <c r="I2847" i="1"/>
  <c r="I2846" i="1"/>
  <c r="I2845" i="1"/>
  <c r="I2844" i="1"/>
  <c r="I2843" i="1"/>
  <c r="I2842" i="1"/>
  <c r="I2841" i="1"/>
  <c r="I2840" i="1"/>
  <c r="I2839" i="1"/>
  <c r="I2838" i="1"/>
  <c r="I2837" i="1"/>
  <c r="I2836" i="1"/>
  <c r="I2835" i="1"/>
  <c r="I2834" i="1"/>
  <c r="I2833" i="1"/>
  <c r="I2832" i="1"/>
  <c r="I2831" i="1"/>
  <c r="I2830" i="1"/>
  <c r="I2829" i="1"/>
  <c r="I2828" i="1"/>
  <c r="I2827" i="1"/>
  <c r="I2826" i="1"/>
  <c r="I2825" i="1"/>
  <c r="I2824" i="1"/>
  <c r="I2823" i="1"/>
  <c r="I2822" i="1"/>
  <c r="I2821" i="1"/>
  <c r="I2820" i="1"/>
  <c r="I2819" i="1"/>
  <c r="I2818" i="1"/>
  <c r="I2817" i="1"/>
  <c r="I2816" i="1"/>
  <c r="I2815" i="1"/>
  <c r="I2814" i="1"/>
  <c r="I2813" i="1"/>
  <c r="I2812" i="1"/>
  <c r="I2811" i="1"/>
  <c r="I2810" i="1"/>
  <c r="I2809" i="1"/>
  <c r="I2808" i="1"/>
  <c r="I2807" i="1"/>
  <c r="I2806" i="1"/>
  <c r="I2805" i="1"/>
  <c r="I2804" i="1"/>
  <c r="I2803" i="1"/>
  <c r="I2802" i="1"/>
  <c r="I2801" i="1"/>
  <c r="I2800" i="1"/>
  <c r="I2799" i="1"/>
  <c r="I2798" i="1"/>
  <c r="I2797" i="1"/>
  <c r="I2796" i="1"/>
  <c r="I2795" i="1"/>
  <c r="I2794" i="1"/>
  <c r="I2793" i="1"/>
  <c r="I2792" i="1"/>
  <c r="I2791" i="1"/>
  <c r="I2790" i="1"/>
  <c r="I2789" i="1"/>
  <c r="I2788" i="1"/>
  <c r="I2787" i="1"/>
  <c r="I2786" i="1"/>
  <c r="I2785" i="1"/>
  <c r="I2784" i="1"/>
  <c r="I2783" i="1"/>
  <c r="I2782" i="1"/>
  <c r="I2781" i="1"/>
  <c r="I2780" i="1"/>
  <c r="I2779" i="1"/>
  <c r="I2778" i="1"/>
  <c r="I2777" i="1"/>
  <c r="I2776" i="1"/>
  <c r="I2775" i="1"/>
  <c r="I2774" i="1"/>
  <c r="I2773" i="1"/>
  <c r="I2772" i="1"/>
  <c r="I2771" i="1"/>
  <c r="I2770" i="1"/>
  <c r="I2769" i="1"/>
  <c r="I2768" i="1"/>
  <c r="I2767" i="1"/>
  <c r="I2766" i="1"/>
  <c r="I2765" i="1"/>
  <c r="I2764" i="1"/>
  <c r="I2763" i="1"/>
  <c r="I2762" i="1"/>
  <c r="I2761" i="1"/>
  <c r="I2760" i="1"/>
  <c r="I2759" i="1"/>
  <c r="I2758" i="1"/>
  <c r="I2757" i="1"/>
  <c r="I2756" i="1"/>
  <c r="I2755" i="1"/>
  <c r="I2754" i="1"/>
  <c r="I2753" i="1"/>
  <c r="I2752" i="1"/>
  <c r="I2751" i="1"/>
  <c r="I2750" i="1"/>
  <c r="I2749" i="1"/>
  <c r="I2748" i="1"/>
  <c r="I2747" i="1"/>
  <c r="I2746" i="1"/>
  <c r="I2745" i="1"/>
  <c r="I2744" i="1"/>
  <c r="I2743" i="1"/>
  <c r="I2742" i="1"/>
  <c r="I2741" i="1"/>
  <c r="I2740" i="1"/>
  <c r="I2739" i="1"/>
  <c r="I2738" i="1"/>
  <c r="I2737" i="1"/>
  <c r="I2736" i="1"/>
  <c r="I2735" i="1"/>
  <c r="I2734" i="1"/>
  <c r="I2733" i="1"/>
  <c r="I2732" i="1"/>
  <c r="I2731" i="1"/>
  <c r="I2730" i="1"/>
  <c r="I2729" i="1"/>
  <c r="I2728" i="1"/>
  <c r="I2727" i="1"/>
  <c r="I2726" i="1"/>
  <c r="I2725" i="1"/>
  <c r="I2724" i="1"/>
  <c r="I2723" i="1"/>
  <c r="I2722" i="1"/>
  <c r="I2721" i="1"/>
  <c r="I2720" i="1"/>
  <c r="I2719" i="1"/>
  <c r="I2718" i="1"/>
  <c r="I2717" i="1"/>
  <c r="I2716" i="1"/>
  <c r="I2715" i="1"/>
  <c r="I2714" i="1"/>
  <c r="I2713" i="1"/>
  <c r="I2712" i="1"/>
  <c r="I2711" i="1"/>
  <c r="I2710" i="1"/>
  <c r="I2709" i="1"/>
  <c r="I2708" i="1"/>
  <c r="I2707" i="1"/>
  <c r="I2706" i="1"/>
  <c r="I2705" i="1"/>
  <c r="I2704" i="1"/>
  <c r="I2703" i="1"/>
  <c r="I2702" i="1"/>
  <c r="I2701" i="1"/>
  <c r="I2700" i="1"/>
  <c r="I2699" i="1"/>
  <c r="I2698" i="1"/>
  <c r="I2697" i="1"/>
  <c r="I2696" i="1"/>
  <c r="I2695" i="1"/>
  <c r="I2694" i="1"/>
  <c r="I2693" i="1"/>
  <c r="I2692" i="1"/>
  <c r="I2691" i="1"/>
  <c r="I2690" i="1"/>
  <c r="I2689" i="1"/>
  <c r="I2688" i="1"/>
  <c r="I2687" i="1"/>
  <c r="I2686" i="1"/>
  <c r="I2685" i="1"/>
  <c r="I2684" i="1"/>
  <c r="I2683" i="1"/>
  <c r="I2682" i="1"/>
  <c r="I2681" i="1"/>
  <c r="I2680" i="1"/>
  <c r="I2679" i="1"/>
  <c r="I2678" i="1"/>
  <c r="I2677" i="1"/>
  <c r="I2676" i="1"/>
  <c r="I2675" i="1"/>
  <c r="I2674" i="1"/>
  <c r="I2673" i="1"/>
  <c r="I2672" i="1"/>
  <c r="I2671" i="1"/>
  <c r="I2670" i="1"/>
  <c r="I2669" i="1"/>
  <c r="I2668" i="1"/>
  <c r="I2667" i="1"/>
  <c r="I2666" i="1"/>
  <c r="I2665" i="1"/>
  <c r="I2664" i="1"/>
  <c r="I2663" i="1"/>
  <c r="I2662" i="1"/>
  <c r="I2661" i="1"/>
  <c r="I2660" i="1"/>
  <c r="I2659" i="1"/>
  <c r="I2658" i="1"/>
  <c r="I2657" i="1"/>
  <c r="I2656" i="1"/>
  <c r="I2655" i="1"/>
  <c r="I2654" i="1"/>
  <c r="I2653" i="1"/>
  <c r="I2652" i="1"/>
  <c r="I2651" i="1"/>
  <c r="I2650" i="1"/>
  <c r="I2649" i="1"/>
  <c r="I2648" i="1"/>
  <c r="I2647" i="1"/>
  <c r="I2646" i="1"/>
  <c r="I2645" i="1"/>
  <c r="I2644" i="1"/>
  <c r="I2643" i="1"/>
  <c r="I2642" i="1"/>
  <c r="I2641" i="1"/>
  <c r="I2640" i="1"/>
  <c r="I2639" i="1"/>
  <c r="I2638" i="1"/>
  <c r="I2637" i="1"/>
  <c r="I2636" i="1"/>
  <c r="I2635" i="1"/>
  <c r="I2634" i="1"/>
  <c r="I2633" i="1"/>
  <c r="I2632" i="1"/>
  <c r="I2631" i="1"/>
  <c r="I2630" i="1"/>
  <c r="I2629" i="1"/>
  <c r="I2628" i="1"/>
  <c r="I2627" i="1"/>
  <c r="I2626" i="1"/>
  <c r="I2625" i="1"/>
  <c r="I2624" i="1"/>
  <c r="I2623" i="1"/>
  <c r="I2622" i="1"/>
  <c r="I2621" i="1"/>
  <c r="I2620" i="1"/>
  <c r="I2619" i="1"/>
  <c r="I2618" i="1"/>
  <c r="I2617" i="1"/>
  <c r="I2616" i="1"/>
  <c r="I2615" i="1"/>
  <c r="I2614" i="1"/>
  <c r="I2613" i="1"/>
  <c r="I2612" i="1"/>
  <c r="I2611" i="1"/>
  <c r="I2610" i="1"/>
  <c r="I2609" i="1"/>
  <c r="I2608" i="1"/>
  <c r="I2607" i="1"/>
  <c r="I2606" i="1"/>
  <c r="I2605" i="1"/>
  <c r="I2604" i="1"/>
  <c r="I2603" i="1"/>
  <c r="I2602" i="1"/>
  <c r="I2601" i="1"/>
  <c r="I2600" i="1"/>
  <c r="I2599" i="1"/>
  <c r="I2598" i="1"/>
  <c r="I2597" i="1"/>
  <c r="I2596" i="1"/>
  <c r="I2595" i="1"/>
  <c r="I2594" i="1"/>
  <c r="I2593" i="1"/>
  <c r="I2592" i="1"/>
  <c r="I2591" i="1"/>
  <c r="I2590" i="1"/>
  <c r="I2589" i="1"/>
  <c r="I2588" i="1"/>
  <c r="I2587" i="1"/>
  <c r="I2586" i="1"/>
  <c r="I2585" i="1"/>
  <c r="I2584" i="1"/>
  <c r="I2583" i="1"/>
  <c r="I2582" i="1"/>
  <c r="I2581" i="1"/>
  <c r="I2580" i="1"/>
  <c r="I2579" i="1"/>
  <c r="I2578" i="1"/>
  <c r="I2577" i="1"/>
  <c r="I2576" i="1"/>
  <c r="I2575" i="1"/>
  <c r="I2574" i="1"/>
  <c r="I2573" i="1"/>
  <c r="I2572" i="1"/>
  <c r="I2571" i="1"/>
  <c r="I2570" i="1"/>
  <c r="I2569" i="1"/>
  <c r="I2568" i="1"/>
  <c r="I2567" i="1"/>
  <c r="I2566" i="1"/>
  <c r="I2565" i="1"/>
  <c r="I2564" i="1"/>
  <c r="I2563" i="1"/>
  <c r="I2562" i="1"/>
  <c r="I2561" i="1"/>
  <c r="I2560" i="1"/>
  <c r="I2559" i="1"/>
  <c r="I2558" i="1"/>
  <c r="I2557" i="1"/>
  <c r="I2556" i="1"/>
  <c r="I2555" i="1"/>
  <c r="I2554" i="1"/>
  <c r="I2553" i="1"/>
  <c r="I2552" i="1"/>
  <c r="I2551" i="1"/>
  <c r="I2550" i="1"/>
  <c r="I2549" i="1"/>
  <c r="I2548" i="1"/>
  <c r="I2547" i="1"/>
  <c r="I2546" i="1"/>
  <c r="I2545" i="1"/>
  <c r="I2544" i="1"/>
  <c r="I2543" i="1"/>
  <c r="I2542" i="1"/>
  <c r="I2541" i="1"/>
  <c r="I2540" i="1"/>
  <c r="I2539" i="1"/>
  <c r="I2538" i="1"/>
  <c r="I2537" i="1"/>
  <c r="I2536" i="1"/>
  <c r="I2535" i="1"/>
  <c r="I2534" i="1"/>
  <c r="I2533" i="1"/>
  <c r="I2532" i="1"/>
  <c r="I2530" i="1"/>
  <c r="I2529" i="1"/>
  <c r="I2528" i="1"/>
  <c r="I2527" i="1"/>
  <c r="I2526" i="1"/>
  <c r="I2525" i="1"/>
  <c r="I2524" i="1"/>
  <c r="I2523" i="1"/>
  <c r="I2522" i="1"/>
  <c r="I2521" i="1"/>
  <c r="I2520" i="1"/>
  <c r="I2519" i="1"/>
  <c r="I2518" i="1"/>
  <c r="I2517" i="1"/>
  <c r="I2516" i="1"/>
  <c r="I2515" i="1"/>
  <c r="I2514" i="1"/>
  <c r="I2513" i="1"/>
  <c r="I2512" i="1"/>
  <c r="I2511" i="1"/>
  <c r="I2510" i="1"/>
  <c r="I2509" i="1"/>
  <c r="I2508" i="1"/>
  <c r="I2507" i="1"/>
  <c r="I2506" i="1"/>
  <c r="I2505" i="1"/>
  <c r="I2504" i="1"/>
  <c r="I2503" i="1"/>
  <c r="I2502" i="1"/>
  <c r="I2501" i="1"/>
  <c r="I2500" i="1"/>
  <c r="I2499" i="1"/>
  <c r="I2498" i="1"/>
  <c r="I2497" i="1"/>
  <c r="I2496" i="1"/>
  <c r="I2495" i="1"/>
  <c r="I2494" i="1"/>
  <c r="I2493" i="1"/>
  <c r="I2492" i="1"/>
  <c r="I2491" i="1"/>
  <c r="I2490" i="1"/>
  <c r="I2489" i="1"/>
  <c r="I2488" i="1"/>
  <c r="I2487" i="1"/>
  <c r="I2486" i="1"/>
  <c r="I2485" i="1"/>
  <c r="I2484" i="1"/>
  <c r="I2483" i="1"/>
  <c r="I2482" i="1"/>
  <c r="I2481" i="1"/>
  <c r="I2480" i="1"/>
  <c r="I2479" i="1"/>
  <c r="I2478" i="1"/>
  <c r="I2477" i="1"/>
  <c r="I2476" i="1"/>
  <c r="I2475" i="1"/>
  <c r="I2474" i="1"/>
  <c r="I2473" i="1"/>
  <c r="I2472" i="1"/>
  <c r="I2471" i="1"/>
  <c r="I2470" i="1"/>
  <c r="I2469" i="1"/>
  <c r="I2468" i="1"/>
  <c r="I2467" i="1"/>
  <c r="I2466" i="1"/>
  <c r="I2465" i="1"/>
  <c r="I2464" i="1"/>
  <c r="I2463" i="1"/>
  <c r="I2462" i="1"/>
  <c r="I2461" i="1"/>
  <c r="I2460" i="1"/>
  <c r="I2459" i="1"/>
  <c r="I2458" i="1"/>
  <c r="I2457" i="1"/>
  <c r="I2456" i="1"/>
  <c r="I2455" i="1"/>
  <c r="I2454" i="1"/>
  <c r="I2453" i="1"/>
  <c r="I2452" i="1"/>
  <c r="I2451" i="1"/>
  <c r="I2450" i="1"/>
  <c r="I2449" i="1"/>
  <c r="I2448" i="1"/>
  <c r="I2447" i="1"/>
  <c r="I2446" i="1"/>
  <c r="I2445" i="1"/>
  <c r="I2444" i="1"/>
  <c r="I2443" i="1"/>
  <c r="I2442" i="1"/>
  <c r="I2441" i="1"/>
  <c r="I2440" i="1"/>
  <c r="I2439" i="1"/>
  <c r="I2438" i="1"/>
  <c r="I2437" i="1"/>
  <c r="I2436" i="1"/>
  <c r="I2435" i="1"/>
  <c r="I2434" i="1"/>
  <c r="I2433" i="1"/>
  <c r="I2432" i="1"/>
  <c r="I2431" i="1"/>
  <c r="I2430" i="1"/>
  <c r="I2429" i="1"/>
  <c r="I2428" i="1"/>
  <c r="I2427" i="1"/>
  <c r="I2426" i="1"/>
  <c r="I2425" i="1"/>
  <c r="I2424" i="1"/>
  <c r="I2423" i="1"/>
  <c r="I2422" i="1"/>
  <c r="I2421" i="1"/>
  <c r="I2420" i="1"/>
  <c r="I2419" i="1"/>
  <c r="I2418" i="1"/>
  <c r="I2417" i="1"/>
  <c r="I2416" i="1"/>
  <c r="I2415" i="1"/>
  <c r="I2414" i="1"/>
  <c r="I2413" i="1"/>
  <c r="I2412" i="1"/>
  <c r="I2411" i="1"/>
  <c r="I2410" i="1"/>
  <c r="I2409" i="1"/>
  <c r="I2408" i="1"/>
  <c r="I2407" i="1"/>
  <c r="I2406" i="1"/>
  <c r="I2405" i="1"/>
  <c r="I2404" i="1"/>
  <c r="I2403" i="1"/>
  <c r="I2402" i="1"/>
  <c r="I2401" i="1"/>
  <c r="I2400" i="1"/>
  <c r="I2399" i="1"/>
  <c r="I2398" i="1"/>
  <c r="I2397" i="1"/>
  <c r="I2396" i="1"/>
  <c r="I2395" i="1"/>
  <c r="I2394" i="1"/>
  <c r="I2393" i="1"/>
  <c r="I2392" i="1"/>
  <c r="I2391" i="1"/>
  <c r="I2390" i="1"/>
  <c r="I2389" i="1"/>
  <c r="I2388" i="1"/>
  <c r="I2387" i="1"/>
  <c r="I2386" i="1"/>
  <c r="I2385" i="1"/>
  <c r="I2384" i="1"/>
  <c r="I2383" i="1"/>
  <c r="I2382" i="1"/>
  <c r="I2381" i="1"/>
  <c r="I2380" i="1"/>
  <c r="I2379" i="1"/>
  <c r="I2378" i="1"/>
  <c r="I2377" i="1"/>
  <c r="I2376" i="1"/>
  <c r="I2375" i="1"/>
  <c r="I2374" i="1"/>
  <c r="I2373" i="1"/>
  <c r="I2372" i="1"/>
  <c r="I2371" i="1"/>
  <c r="I2370" i="1"/>
  <c r="I2369" i="1"/>
  <c r="I2368" i="1"/>
  <c r="I2367" i="1"/>
  <c r="I2366" i="1"/>
  <c r="I2365" i="1"/>
  <c r="I2364" i="1"/>
  <c r="I2363" i="1"/>
  <c r="I2362" i="1"/>
  <c r="I2361" i="1"/>
  <c r="I2360" i="1"/>
  <c r="I2359" i="1"/>
  <c r="I2358" i="1"/>
  <c r="I2357" i="1"/>
  <c r="I2356" i="1"/>
  <c r="I2355" i="1"/>
  <c r="I2354" i="1"/>
  <c r="I2353" i="1"/>
  <c r="I2352" i="1"/>
  <c r="I2351" i="1"/>
  <c r="I2350" i="1"/>
  <c r="I2349" i="1"/>
  <c r="I2348" i="1"/>
  <c r="I2347" i="1"/>
  <c r="I2346" i="1"/>
  <c r="I2345" i="1"/>
  <c r="I2344" i="1"/>
  <c r="I2343" i="1"/>
  <c r="I2342" i="1"/>
  <c r="I2341" i="1"/>
  <c r="I2340" i="1"/>
  <c r="I2339" i="1"/>
  <c r="I2338" i="1"/>
  <c r="I2337" i="1"/>
  <c r="I2336" i="1"/>
  <c r="I2335" i="1"/>
  <c r="I2334" i="1"/>
  <c r="I2333" i="1"/>
  <c r="I2332" i="1"/>
  <c r="I2331" i="1"/>
  <c r="I2330" i="1"/>
  <c r="I2329" i="1"/>
  <c r="I2328" i="1"/>
  <c r="I2327" i="1"/>
  <c r="I2326" i="1"/>
  <c r="I2325" i="1"/>
  <c r="I2324" i="1"/>
  <c r="I2323" i="1"/>
  <c r="I2322" i="1"/>
  <c r="I2321" i="1"/>
  <c r="I2320" i="1"/>
  <c r="I2319" i="1"/>
  <c r="I2318" i="1"/>
  <c r="I2317" i="1"/>
  <c r="I2316" i="1"/>
  <c r="I2315" i="1"/>
  <c r="I2314" i="1"/>
  <c r="I2313" i="1"/>
  <c r="I2312" i="1"/>
  <c r="I2311" i="1"/>
  <c r="I2310" i="1"/>
  <c r="I2309" i="1"/>
  <c r="I2308" i="1"/>
  <c r="I2307" i="1"/>
  <c r="I2306" i="1"/>
  <c r="I2305" i="1"/>
  <c r="I2304" i="1"/>
  <c r="I2303" i="1"/>
  <c r="I2302" i="1"/>
  <c r="I2301" i="1"/>
  <c r="I2300" i="1"/>
  <c r="I2299" i="1"/>
  <c r="I2298" i="1"/>
  <c r="I2297" i="1"/>
  <c r="I2296" i="1"/>
  <c r="I2295" i="1"/>
  <c r="I2294" i="1"/>
  <c r="I2293" i="1"/>
  <c r="I2292" i="1"/>
  <c r="I2291" i="1"/>
  <c r="I2290" i="1"/>
  <c r="I2289" i="1"/>
  <c r="I2288" i="1"/>
  <c r="I2287" i="1"/>
  <c r="I2286" i="1"/>
  <c r="I2285" i="1"/>
  <c r="I2284" i="1"/>
  <c r="I2283" i="1"/>
  <c r="I2282" i="1"/>
  <c r="I2281" i="1"/>
  <c r="I2280" i="1"/>
  <c r="I2279" i="1"/>
  <c r="I2278" i="1"/>
  <c r="I2277" i="1"/>
  <c r="I2276" i="1"/>
  <c r="I2275" i="1"/>
  <c r="I2274" i="1"/>
  <c r="I2273" i="1"/>
  <c r="I2272" i="1"/>
  <c r="I2271" i="1"/>
  <c r="I2270" i="1"/>
  <c r="I2269" i="1"/>
  <c r="I2268" i="1"/>
  <c r="I2267" i="1"/>
  <c r="I2266" i="1"/>
  <c r="I2265" i="1"/>
  <c r="I2264" i="1"/>
  <c r="I2263" i="1"/>
  <c r="I2262" i="1"/>
  <c r="I2261" i="1"/>
  <c r="I2260" i="1"/>
  <c r="I2259" i="1"/>
  <c r="I2258" i="1"/>
  <c r="I2257" i="1"/>
  <c r="I2256" i="1"/>
  <c r="I2255" i="1"/>
  <c r="I2254" i="1"/>
  <c r="I2253" i="1"/>
  <c r="I2252" i="1"/>
  <c r="I2251" i="1"/>
  <c r="I2250" i="1"/>
  <c r="I2249" i="1"/>
  <c r="I2248" i="1"/>
  <c r="I2247" i="1"/>
  <c r="I2246" i="1"/>
  <c r="I2245" i="1"/>
  <c r="I2244" i="1"/>
  <c r="I2243" i="1"/>
  <c r="I2242" i="1"/>
  <c r="I2241" i="1"/>
  <c r="I2240" i="1"/>
  <c r="I2239" i="1"/>
  <c r="I2238" i="1"/>
  <c r="I2237" i="1"/>
  <c r="I2236" i="1"/>
  <c r="I2235" i="1"/>
  <c r="I2234" i="1"/>
  <c r="I2233" i="1"/>
  <c r="I2232" i="1"/>
  <c r="I2231" i="1"/>
  <c r="I2230" i="1"/>
  <c r="I2229" i="1"/>
  <c r="I2228" i="1"/>
  <c r="I2227" i="1"/>
  <c r="I2226" i="1"/>
  <c r="I2225" i="1"/>
  <c r="I2224" i="1"/>
  <c r="I2223" i="1"/>
  <c r="I2222" i="1"/>
  <c r="I2221" i="1"/>
  <c r="I2220" i="1"/>
  <c r="I2219" i="1"/>
  <c r="I2218" i="1"/>
  <c r="I2217" i="1"/>
  <c r="I2216" i="1"/>
  <c r="I2215" i="1"/>
  <c r="I2214" i="1"/>
  <c r="I2213" i="1"/>
  <c r="I2212" i="1"/>
  <c r="I2211" i="1"/>
  <c r="I2210" i="1"/>
  <c r="I2209" i="1"/>
  <c r="I2208" i="1"/>
  <c r="I2207" i="1"/>
  <c r="I2206" i="1"/>
  <c r="I2205" i="1"/>
  <c r="I2204" i="1"/>
  <c r="I2203" i="1"/>
  <c r="I2202" i="1"/>
  <c r="I2201" i="1"/>
  <c r="I2200" i="1"/>
  <c r="I2199" i="1"/>
  <c r="I2198" i="1"/>
  <c r="I2197" i="1"/>
  <c r="I2196" i="1"/>
  <c r="I2195" i="1"/>
  <c r="I2194" i="1"/>
  <c r="I2193" i="1"/>
  <c r="I2192" i="1"/>
  <c r="I2191" i="1"/>
  <c r="I2190" i="1"/>
  <c r="I2189" i="1"/>
  <c r="I2188" i="1"/>
  <c r="I2187" i="1"/>
  <c r="I2186" i="1"/>
  <c r="I2185" i="1"/>
  <c r="I2184" i="1"/>
  <c r="I2183" i="1"/>
  <c r="I2182" i="1"/>
  <c r="I2181" i="1"/>
  <c r="I2180" i="1"/>
  <c r="I2179" i="1"/>
  <c r="I2178" i="1"/>
  <c r="I2177" i="1"/>
  <c r="I2176" i="1"/>
  <c r="I2175" i="1"/>
  <c r="I2174" i="1"/>
  <c r="I2173" i="1"/>
  <c r="I2172" i="1"/>
  <c r="I2171" i="1"/>
  <c r="I2170" i="1"/>
  <c r="I2169" i="1"/>
  <c r="I2168" i="1"/>
  <c r="I2167" i="1"/>
  <c r="I2166" i="1"/>
  <c r="I2165" i="1"/>
  <c r="I2164" i="1"/>
  <c r="I2163" i="1"/>
  <c r="I2162" i="1"/>
  <c r="I2161" i="1"/>
  <c r="I2160" i="1"/>
  <c r="I2159" i="1"/>
  <c r="I2158" i="1"/>
  <c r="I2157" i="1"/>
  <c r="I2156" i="1"/>
  <c r="I2155" i="1"/>
  <c r="I2154" i="1"/>
  <c r="I2153" i="1"/>
  <c r="I2152" i="1"/>
  <c r="I2151" i="1"/>
  <c r="I2150" i="1"/>
  <c r="I2149" i="1"/>
  <c r="I2148" i="1"/>
  <c r="I2147" i="1"/>
  <c r="I2146" i="1"/>
  <c r="I2145" i="1"/>
  <c r="I2144" i="1"/>
  <c r="I2143" i="1"/>
  <c r="I2142" i="1"/>
  <c r="I2141" i="1"/>
  <c r="I2140" i="1"/>
  <c r="I2139" i="1"/>
  <c r="I2138" i="1"/>
  <c r="I2137" i="1"/>
  <c r="I2136" i="1"/>
  <c r="I2135" i="1"/>
  <c r="I2134" i="1"/>
  <c r="I2133" i="1"/>
  <c r="I2132" i="1"/>
  <c r="I2131" i="1"/>
  <c r="I2130" i="1"/>
  <c r="I2129" i="1"/>
  <c r="I2128" i="1"/>
  <c r="I2127" i="1"/>
  <c r="I2126" i="1"/>
  <c r="I2125" i="1"/>
  <c r="I2124" i="1"/>
  <c r="I2123" i="1"/>
  <c r="I2122" i="1"/>
  <c r="I2121" i="1"/>
  <c r="I2120" i="1"/>
  <c r="I2119" i="1"/>
  <c r="I2118" i="1"/>
  <c r="I2117" i="1"/>
  <c r="I2116" i="1"/>
  <c r="I2115" i="1"/>
  <c r="I2114" i="1"/>
  <c r="I2113" i="1"/>
  <c r="I2112" i="1"/>
  <c r="I2111" i="1"/>
  <c r="I2110" i="1"/>
  <c r="I2109" i="1"/>
  <c r="I2108" i="1"/>
  <c r="I2107" i="1"/>
  <c r="I2106" i="1"/>
  <c r="I2105" i="1"/>
  <c r="I2104" i="1"/>
  <c r="I2103" i="1"/>
  <c r="I2102" i="1"/>
  <c r="I2101" i="1"/>
  <c r="I2100" i="1"/>
  <c r="I2099" i="1"/>
  <c r="I2098" i="1"/>
  <c r="I2097" i="1"/>
  <c r="I2096" i="1"/>
  <c r="I2095" i="1"/>
  <c r="I2094" i="1"/>
  <c r="I2093" i="1"/>
  <c r="I2092" i="1"/>
  <c r="I2091" i="1"/>
  <c r="I2090" i="1"/>
  <c r="I2089" i="1"/>
  <c r="I2088" i="1"/>
  <c r="I2087" i="1"/>
  <c r="I2086" i="1"/>
  <c r="I2085" i="1"/>
  <c r="I2084" i="1"/>
  <c r="I2083" i="1"/>
  <c r="I2082" i="1"/>
  <c r="I2081" i="1"/>
  <c r="I2080" i="1"/>
  <c r="I2079" i="1"/>
  <c r="I2078" i="1"/>
  <c r="I2077" i="1"/>
  <c r="I2076" i="1"/>
  <c r="I2075" i="1"/>
  <c r="I2074" i="1"/>
  <c r="I2073" i="1"/>
  <c r="I2072" i="1"/>
  <c r="I2071" i="1"/>
  <c r="I2070" i="1"/>
  <c r="I2069" i="1"/>
  <c r="I2068" i="1"/>
  <c r="I2067" i="1"/>
  <c r="I2066" i="1"/>
  <c r="I2065" i="1"/>
  <c r="I2064" i="1"/>
  <c r="I2063" i="1"/>
  <c r="I2062" i="1"/>
  <c r="I2061" i="1"/>
  <c r="I2060" i="1"/>
  <c r="I2059" i="1"/>
  <c r="I2058" i="1"/>
  <c r="I2057" i="1"/>
  <c r="I2056" i="1"/>
  <c r="I2055" i="1"/>
  <c r="I2054" i="1"/>
  <c r="I2053" i="1"/>
  <c r="I2052" i="1"/>
  <c r="I2051" i="1"/>
  <c r="I2050" i="1"/>
  <c r="I2049" i="1"/>
  <c r="I2048" i="1"/>
  <c r="I2047" i="1"/>
  <c r="I2046" i="1"/>
  <c r="I2045" i="1"/>
  <c r="I2044" i="1"/>
  <c r="I2043" i="1"/>
  <c r="I2042" i="1"/>
  <c r="I2041" i="1"/>
  <c r="I2040" i="1"/>
  <c r="I2039" i="1"/>
  <c r="I2038" i="1"/>
  <c r="I2037" i="1"/>
  <c r="I2036" i="1"/>
  <c r="I2035" i="1"/>
  <c r="I2034" i="1"/>
  <c r="I2033" i="1"/>
  <c r="I2032" i="1"/>
  <c r="I2031" i="1"/>
  <c r="I2030" i="1"/>
  <c r="I2029" i="1"/>
  <c r="I2028" i="1"/>
  <c r="I2027" i="1"/>
  <c r="I2026" i="1"/>
  <c r="I2025" i="1"/>
  <c r="I2024" i="1"/>
  <c r="I2023" i="1"/>
  <c r="I2022" i="1"/>
  <c r="I2021" i="1"/>
  <c r="I2020" i="1"/>
  <c r="I2019" i="1"/>
  <c r="I2018" i="1"/>
  <c r="I2017" i="1"/>
  <c r="I2016" i="1"/>
  <c r="I2015" i="1"/>
  <c r="I2014" i="1"/>
  <c r="I2013" i="1"/>
  <c r="I2012" i="1"/>
  <c r="I2011" i="1"/>
  <c r="I2010" i="1"/>
  <c r="I2009" i="1"/>
  <c r="I2008" i="1"/>
  <c r="I2007" i="1"/>
  <c r="I2006" i="1"/>
  <c r="I2005" i="1"/>
  <c r="I2004" i="1"/>
  <c r="I2003" i="1"/>
  <c r="I2002" i="1"/>
  <c r="I2001" i="1"/>
  <c r="I2000" i="1"/>
  <c r="I1999" i="1"/>
  <c r="I1998" i="1"/>
  <c r="I1997" i="1"/>
  <c r="I1996" i="1"/>
  <c r="I1995" i="1"/>
  <c r="I1994" i="1"/>
  <c r="I1993" i="1"/>
  <c r="I1992" i="1"/>
  <c r="I1991" i="1"/>
  <c r="I1990" i="1"/>
  <c r="I1989" i="1"/>
  <c r="I1988" i="1"/>
  <c r="I1987" i="1"/>
  <c r="I1986" i="1"/>
  <c r="I1985" i="1"/>
  <c r="I1984" i="1"/>
  <c r="I1983" i="1"/>
  <c r="I1982" i="1"/>
  <c r="I1981" i="1"/>
  <c r="I1980" i="1"/>
  <c r="I1979" i="1"/>
  <c r="I1978" i="1"/>
  <c r="I1977" i="1"/>
  <c r="I1976" i="1"/>
  <c r="I1975" i="1"/>
  <c r="I1974" i="1"/>
  <c r="I1973" i="1"/>
  <c r="I1972" i="1"/>
  <c r="I1971" i="1"/>
  <c r="I1970" i="1"/>
  <c r="I1969" i="1"/>
  <c r="I1968" i="1"/>
  <c r="I1967" i="1"/>
  <c r="I1966" i="1"/>
  <c r="I1965" i="1"/>
  <c r="I1964" i="1"/>
  <c r="S1964" i="1" s="1"/>
  <c r="I1963" i="1"/>
  <c r="I1962" i="1"/>
  <c r="I1961" i="1"/>
  <c r="I1960" i="1"/>
  <c r="I1959" i="1"/>
  <c r="I1958" i="1"/>
  <c r="I1957" i="1"/>
  <c r="I1956" i="1"/>
  <c r="I1955" i="1"/>
  <c r="I1954" i="1"/>
  <c r="I1953" i="1"/>
  <c r="I1952" i="1"/>
  <c r="I1951" i="1"/>
  <c r="I1950" i="1"/>
  <c r="I1949" i="1"/>
  <c r="I1948" i="1"/>
  <c r="I1947" i="1"/>
  <c r="I1946" i="1"/>
  <c r="S1946" i="1" s="1"/>
  <c r="I1945" i="1"/>
  <c r="I1944" i="1"/>
  <c r="I1943" i="1"/>
  <c r="I1942" i="1"/>
  <c r="I1941" i="1"/>
  <c r="I1940" i="1"/>
  <c r="I1939" i="1"/>
  <c r="I1938" i="1"/>
  <c r="I1937" i="1"/>
  <c r="I1936" i="1"/>
  <c r="I1935" i="1"/>
  <c r="I1934" i="1"/>
  <c r="I1933" i="1"/>
  <c r="I1932" i="1"/>
  <c r="I1931" i="1"/>
  <c r="I1930" i="1"/>
  <c r="I1929" i="1"/>
  <c r="I1928" i="1"/>
  <c r="I1927" i="1"/>
  <c r="I1926" i="1"/>
  <c r="I1925" i="1"/>
  <c r="I1924" i="1"/>
  <c r="I1923" i="1"/>
  <c r="I1922" i="1"/>
  <c r="I1921" i="1"/>
  <c r="I1920" i="1"/>
  <c r="I1919" i="1"/>
  <c r="I1918" i="1"/>
  <c r="I1917" i="1"/>
  <c r="I1916" i="1"/>
  <c r="I1915" i="1"/>
  <c r="I1914" i="1"/>
  <c r="S1914" i="1" s="1"/>
  <c r="I1913" i="1"/>
  <c r="I1912" i="1"/>
  <c r="I1911" i="1"/>
  <c r="I1910" i="1"/>
  <c r="I1909" i="1"/>
  <c r="I1908" i="1"/>
  <c r="I1907" i="1"/>
  <c r="I1906" i="1"/>
  <c r="I1905" i="1"/>
  <c r="I1904" i="1"/>
  <c r="I1903" i="1"/>
  <c r="I1902" i="1"/>
  <c r="S1902" i="1" s="1"/>
  <c r="I1901" i="1"/>
  <c r="I1900" i="1"/>
  <c r="I1899" i="1"/>
  <c r="I1898" i="1"/>
  <c r="I1897" i="1"/>
  <c r="S1897" i="1" s="1"/>
  <c r="I1896" i="1"/>
  <c r="I1895" i="1"/>
  <c r="I1894" i="1"/>
  <c r="I1893" i="1"/>
  <c r="I1892" i="1"/>
  <c r="I1891" i="1"/>
  <c r="I1890" i="1"/>
  <c r="I1889" i="1"/>
  <c r="I1888" i="1"/>
  <c r="I1887" i="1"/>
  <c r="I1886" i="1"/>
  <c r="I1885" i="1"/>
  <c r="I1884" i="1"/>
  <c r="S1884" i="1" s="1"/>
  <c r="I1883" i="1"/>
  <c r="I1882" i="1"/>
  <c r="I1881" i="1"/>
  <c r="I1880" i="1"/>
  <c r="I1879" i="1"/>
  <c r="I1878" i="1"/>
  <c r="I1877" i="1"/>
  <c r="I1876" i="1"/>
  <c r="I1875" i="1"/>
  <c r="I1874" i="1"/>
  <c r="I1873" i="1"/>
  <c r="S1873" i="1" s="1"/>
  <c r="I1872" i="1"/>
  <c r="I1871" i="1"/>
  <c r="I1870" i="1"/>
  <c r="I1869" i="1"/>
  <c r="I1868" i="1"/>
  <c r="I1867" i="1"/>
  <c r="I1866" i="1"/>
  <c r="I1865" i="1"/>
  <c r="I1864" i="1"/>
  <c r="I1863" i="1"/>
  <c r="I1862" i="1"/>
  <c r="I1861" i="1"/>
  <c r="I1860" i="1"/>
  <c r="I1859" i="1"/>
  <c r="I1858" i="1"/>
  <c r="I1857" i="1"/>
  <c r="I1856" i="1"/>
  <c r="I1855" i="1"/>
  <c r="I1854" i="1"/>
  <c r="I1853" i="1"/>
  <c r="I1852" i="1"/>
  <c r="S1852" i="1" s="1"/>
  <c r="I1851" i="1"/>
  <c r="I1850" i="1"/>
  <c r="I1849" i="1"/>
  <c r="I1848" i="1"/>
  <c r="I1847" i="1"/>
  <c r="I1846" i="1"/>
  <c r="I1845" i="1"/>
  <c r="I1844" i="1"/>
  <c r="I1843" i="1"/>
  <c r="S1843" i="1" s="1"/>
  <c r="I1842" i="1"/>
  <c r="I1841" i="1"/>
  <c r="I1840" i="1"/>
  <c r="I1839" i="1"/>
  <c r="I1838" i="1"/>
  <c r="I1837" i="1"/>
  <c r="I1836" i="1"/>
  <c r="I1835" i="1"/>
  <c r="I1834" i="1"/>
  <c r="I1833" i="1"/>
  <c r="I1832" i="1"/>
  <c r="I1831" i="1"/>
  <c r="I1830" i="1"/>
  <c r="I1829" i="1"/>
  <c r="I1828" i="1"/>
  <c r="I1827" i="1"/>
  <c r="I1826" i="1"/>
  <c r="S1826" i="1" s="1"/>
  <c r="I1825" i="1"/>
  <c r="I1824" i="1"/>
  <c r="S1824" i="1" s="1"/>
  <c r="I1823" i="1"/>
  <c r="I1822" i="1"/>
  <c r="I1821" i="1"/>
  <c r="I1820" i="1"/>
  <c r="I1819" i="1"/>
  <c r="I1818" i="1"/>
  <c r="I1817" i="1"/>
  <c r="I1816" i="1"/>
  <c r="I1815" i="1"/>
  <c r="I1814" i="1"/>
  <c r="I1813" i="1"/>
  <c r="I1812" i="1"/>
  <c r="I1811" i="1"/>
  <c r="I1810" i="1"/>
  <c r="I1809" i="1"/>
  <c r="I1808" i="1"/>
  <c r="I1807" i="1"/>
  <c r="I1806" i="1"/>
  <c r="I1805" i="1"/>
  <c r="S1805" i="1" s="1"/>
  <c r="I1804" i="1"/>
  <c r="I1803" i="1"/>
  <c r="I1802" i="1"/>
  <c r="I1801" i="1"/>
  <c r="I1800" i="1"/>
  <c r="I1799" i="1"/>
  <c r="I1798" i="1"/>
  <c r="I1797" i="1"/>
  <c r="I1796" i="1"/>
  <c r="I1795" i="1"/>
  <c r="S1795" i="1" s="1"/>
  <c r="I1794" i="1"/>
  <c r="S1794" i="1" s="1"/>
  <c r="I1793" i="1"/>
  <c r="I1792" i="1"/>
  <c r="I1791" i="1"/>
  <c r="I1790" i="1"/>
  <c r="I1789" i="1"/>
  <c r="I1788" i="1"/>
  <c r="I1787" i="1"/>
  <c r="I1786" i="1"/>
  <c r="I1785" i="1"/>
  <c r="I1784" i="1"/>
  <c r="I1783" i="1"/>
  <c r="I1782" i="1"/>
  <c r="I1781" i="1"/>
  <c r="I1780" i="1"/>
  <c r="I1779" i="1"/>
  <c r="S1779" i="1" s="1"/>
  <c r="I1778" i="1"/>
  <c r="I1777" i="1"/>
  <c r="S1777" i="1" s="1"/>
  <c r="I1776" i="1"/>
  <c r="I1775" i="1"/>
  <c r="I1774" i="1"/>
  <c r="I1773" i="1"/>
  <c r="I1772" i="1"/>
  <c r="I1771" i="1"/>
  <c r="S1771" i="1" s="1"/>
  <c r="I1770" i="1"/>
  <c r="I1769" i="1"/>
  <c r="I1768" i="1"/>
  <c r="I1767" i="1"/>
  <c r="I1766" i="1"/>
  <c r="I1765" i="1"/>
  <c r="I1764" i="1"/>
  <c r="I1763" i="1"/>
  <c r="I1762" i="1"/>
  <c r="I1761" i="1"/>
  <c r="I1760" i="1"/>
  <c r="I1759" i="1"/>
  <c r="I1758" i="1"/>
  <c r="I1757" i="1"/>
  <c r="S1757" i="1" s="1"/>
  <c r="I1756" i="1"/>
  <c r="I1755" i="1"/>
  <c r="I1754" i="1"/>
  <c r="I1753" i="1"/>
  <c r="I1752" i="1"/>
  <c r="I1751" i="1"/>
  <c r="I1750" i="1"/>
  <c r="I1749" i="1"/>
  <c r="I1748" i="1"/>
  <c r="S1748" i="1" s="1"/>
  <c r="I1747" i="1"/>
  <c r="I1746" i="1"/>
  <c r="S1746" i="1" s="1"/>
  <c r="I1745" i="1"/>
  <c r="I1744" i="1"/>
  <c r="I1743" i="1"/>
  <c r="I1742" i="1"/>
  <c r="I1741" i="1"/>
  <c r="S1741" i="1" s="1"/>
  <c r="I1740" i="1"/>
  <c r="I1739" i="1"/>
  <c r="I1738" i="1"/>
  <c r="I1737" i="1"/>
  <c r="I1736" i="1"/>
  <c r="I1735" i="1"/>
  <c r="I1734" i="1"/>
  <c r="I1733" i="1"/>
  <c r="I1732" i="1"/>
  <c r="I1731" i="1"/>
  <c r="S1731" i="1" s="1"/>
  <c r="I1730" i="1"/>
  <c r="I1729" i="1"/>
  <c r="S1729" i="1" s="1"/>
  <c r="I1728" i="1"/>
  <c r="S1728" i="1" s="1"/>
  <c r="I1727" i="1"/>
  <c r="I1726" i="1"/>
  <c r="S1726" i="1" s="1"/>
  <c r="I1725" i="1"/>
  <c r="I1724" i="1"/>
  <c r="I1723" i="1"/>
  <c r="I1722" i="1"/>
  <c r="I1721" i="1"/>
  <c r="I1720" i="1"/>
  <c r="I1719" i="1"/>
  <c r="I1718" i="1"/>
  <c r="I1717" i="1"/>
  <c r="S1717" i="1" s="1"/>
  <c r="I1716" i="1"/>
  <c r="I1715" i="1"/>
  <c r="I1714" i="1"/>
  <c r="I1713" i="1"/>
  <c r="I1712" i="1"/>
  <c r="S1712" i="1" s="1"/>
  <c r="I1711" i="1"/>
  <c r="S1711" i="1" s="1"/>
  <c r="I1710" i="1"/>
  <c r="S1710" i="1" s="1"/>
  <c r="I1709" i="1"/>
  <c r="S1709" i="1" s="1"/>
  <c r="I1708" i="1"/>
  <c r="I1707" i="1"/>
  <c r="I1706" i="1"/>
  <c r="I1705" i="1"/>
  <c r="I1704" i="1"/>
  <c r="I1703" i="1"/>
  <c r="I1702" i="1"/>
  <c r="I1701" i="1"/>
  <c r="I1700" i="1"/>
  <c r="I1699" i="1"/>
  <c r="I1698" i="1"/>
  <c r="I1697" i="1"/>
  <c r="I1696" i="1"/>
  <c r="I1695" i="1"/>
  <c r="I1694" i="1"/>
  <c r="I1693" i="1"/>
  <c r="I1692" i="1"/>
  <c r="I1691" i="1"/>
  <c r="I1690" i="1"/>
  <c r="I1689" i="1"/>
  <c r="I1688" i="1"/>
  <c r="I1687" i="1"/>
  <c r="I1686" i="1"/>
  <c r="I1685" i="1"/>
  <c r="I1684" i="1"/>
  <c r="I1683" i="1"/>
  <c r="I1682" i="1"/>
  <c r="I1681" i="1"/>
  <c r="S1681" i="1" s="1"/>
  <c r="I1680" i="1"/>
  <c r="S1680" i="1" s="1"/>
  <c r="I1679" i="1"/>
  <c r="I1678" i="1"/>
  <c r="I1677" i="1"/>
  <c r="I1676" i="1"/>
  <c r="I1675" i="1"/>
  <c r="I1674" i="1"/>
  <c r="I1673" i="1"/>
  <c r="I1672" i="1"/>
  <c r="I1671" i="1"/>
  <c r="I1670" i="1"/>
  <c r="S1670" i="1" s="1"/>
  <c r="I1669" i="1"/>
  <c r="I1668" i="1"/>
  <c r="S1668" i="1" s="1"/>
  <c r="I1667" i="1"/>
  <c r="S1667" i="1" s="1"/>
  <c r="I1666" i="1"/>
  <c r="S1666" i="1" s="1"/>
  <c r="I1665" i="1"/>
  <c r="I1664" i="1"/>
  <c r="I1663" i="1"/>
  <c r="I1662" i="1"/>
  <c r="I1661" i="1"/>
  <c r="I1660" i="1"/>
  <c r="I1659" i="1"/>
  <c r="I1658" i="1"/>
  <c r="I1657" i="1"/>
  <c r="I1656" i="1"/>
  <c r="I1655" i="1"/>
  <c r="I1654" i="1"/>
  <c r="I1653" i="1"/>
  <c r="I1652" i="1"/>
  <c r="I1651" i="1"/>
  <c r="I1650" i="1"/>
  <c r="S1650" i="1" s="1"/>
  <c r="I1649" i="1"/>
  <c r="S1649" i="1" s="1"/>
  <c r="I1648" i="1"/>
  <c r="S1648" i="1" s="1"/>
  <c r="I1647" i="1"/>
  <c r="I1646" i="1"/>
  <c r="I1645" i="1"/>
  <c r="I1644" i="1"/>
  <c r="I1643" i="1"/>
  <c r="I1642" i="1"/>
  <c r="I1641" i="1"/>
  <c r="I1640" i="1"/>
  <c r="I1639" i="1"/>
  <c r="I1638" i="1"/>
  <c r="I1637" i="1"/>
  <c r="S1637" i="1" s="1"/>
  <c r="I1636" i="1"/>
  <c r="I1635" i="1"/>
  <c r="I1634" i="1"/>
  <c r="I1633" i="1"/>
  <c r="I1632" i="1"/>
  <c r="S1632" i="1" s="1"/>
  <c r="I1631" i="1"/>
  <c r="I1630" i="1"/>
  <c r="I1629" i="1"/>
  <c r="I1628" i="1"/>
  <c r="I1627" i="1"/>
  <c r="I1626" i="1"/>
  <c r="S1626" i="1" s="1"/>
  <c r="I1625" i="1"/>
  <c r="I1624" i="1"/>
  <c r="I1623" i="1"/>
  <c r="I1622" i="1"/>
  <c r="I1621" i="1"/>
  <c r="I1620" i="1"/>
  <c r="I1619" i="1"/>
  <c r="S1619" i="1" s="1"/>
  <c r="I1618" i="1"/>
  <c r="S1618" i="1" s="1"/>
  <c r="I1617" i="1"/>
  <c r="I1616" i="1"/>
  <c r="I1615" i="1"/>
  <c r="I1614" i="1"/>
  <c r="I1613" i="1"/>
  <c r="I1612" i="1"/>
  <c r="I1611" i="1"/>
  <c r="I1610" i="1"/>
  <c r="I1609" i="1"/>
  <c r="S1609" i="1" s="1"/>
  <c r="I1608" i="1"/>
  <c r="I1607" i="1"/>
  <c r="S1607" i="1" s="1"/>
  <c r="I1606" i="1"/>
  <c r="S1606" i="1" s="1"/>
  <c r="I1605" i="1"/>
  <c r="I1604" i="1"/>
  <c r="I1603" i="1"/>
  <c r="I1602" i="1"/>
  <c r="S1602" i="1" s="1"/>
  <c r="I1601" i="1"/>
  <c r="I1600" i="1"/>
  <c r="I1599" i="1"/>
  <c r="I1598" i="1"/>
  <c r="I1597" i="1"/>
  <c r="I1596" i="1"/>
  <c r="I1595" i="1"/>
  <c r="I1594" i="1"/>
  <c r="I1593" i="1"/>
  <c r="I1592" i="1"/>
  <c r="I1591" i="1"/>
  <c r="I1590" i="1"/>
  <c r="I1589" i="1"/>
  <c r="I1588" i="1"/>
  <c r="I1587" i="1"/>
  <c r="S1587" i="1" s="1"/>
  <c r="I1586" i="1"/>
  <c r="I1585" i="1"/>
  <c r="I1584" i="1"/>
  <c r="I1583" i="1"/>
  <c r="I1582" i="1"/>
  <c r="I1581" i="1"/>
  <c r="I1580" i="1"/>
  <c r="I1579" i="1"/>
  <c r="I1578" i="1"/>
  <c r="S1578" i="1" s="1"/>
  <c r="I1577" i="1"/>
  <c r="I1576" i="1"/>
  <c r="S1576" i="1" s="1"/>
  <c r="I1575" i="1"/>
  <c r="I1574" i="1"/>
  <c r="I1573" i="1"/>
  <c r="I1572" i="1"/>
  <c r="S1572" i="1" s="1"/>
  <c r="I1571" i="1"/>
  <c r="S1571" i="1" s="1"/>
  <c r="I1570" i="1"/>
  <c r="S1570" i="1" s="1"/>
  <c r="I1569" i="1"/>
  <c r="I1568" i="1"/>
  <c r="I1567" i="1"/>
  <c r="I1566" i="1"/>
  <c r="I1565" i="1"/>
  <c r="I1564" i="1"/>
  <c r="I1563" i="1"/>
  <c r="I1562" i="1"/>
  <c r="I1561" i="1"/>
  <c r="S1561" i="1" s="1"/>
  <c r="I1560" i="1"/>
  <c r="I1559" i="1"/>
  <c r="I1558" i="1"/>
  <c r="I1557" i="1"/>
  <c r="I1556" i="1"/>
  <c r="I1555" i="1"/>
  <c r="I1554" i="1"/>
  <c r="I1553" i="1"/>
  <c r="I1552" i="1"/>
  <c r="I1551" i="1"/>
  <c r="I1550" i="1"/>
  <c r="I1549" i="1"/>
  <c r="I1548" i="1"/>
  <c r="S1548" i="1" s="1"/>
  <c r="I1547" i="1"/>
  <c r="I1546" i="1"/>
  <c r="S1546" i="1" s="1"/>
  <c r="I1545" i="1"/>
  <c r="I1544" i="1"/>
  <c r="I1543" i="1"/>
  <c r="I1542" i="1"/>
  <c r="I1541" i="1"/>
  <c r="S1541" i="1" s="1"/>
  <c r="I1540" i="1"/>
  <c r="I1539" i="1"/>
  <c r="I1538" i="1"/>
  <c r="I1537" i="1"/>
  <c r="I1536" i="1"/>
  <c r="I1535" i="1"/>
  <c r="I1534" i="1"/>
  <c r="I1533" i="1"/>
  <c r="I1532" i="1"/>
  <c r="I1531" i="1"/>
  <c r="S1531" i="1" s="1"/>
  <c r="I1530" i="1"/>
  <c r="I1529" i="1"/>
  <c r="S1529" i="1" s="1"/>
  <c r="I1528" i="1"/>
  <c r="S1528" i="1" s="1"/>
  <c r="I1527" i="1"/>
  <c r="S1527" i="1" s="1"/>
  <c r="I1526" i="1"/>
  <c r="S1526" i="1" s="1"/>
  <c r="I1525" i="1"/>
  <c r="I1524" i="1"/>
  <c r="I1523" i="1"/>
  <c r="I1522" i="1"/>
  <c r="I1521" i="1"/>
  <c r="I1520" i="1"/>
  <c r="I1519" i="1"/>
  <c r="I1518" i="1"/>
  <c r="I1517" i="1"/>
  <c r="I1516" i="1"/>
  <c r="I1515" i="1"/>
  <c r="I1514" i="1"/>
  <c r="I1513" i="1"/>
  <c r="I1512" i="1"/>
  <c r="S1512" i="1" s="1"/>
  <c r="I1511" i="1"/>
  <c r="S1511" i="1" s="1"/>
  <c r="I1510" i="1"/>
  <c r="S1510" i="1" s="1"/>
  <c r="I1509" i="1"/>
  <c r="S1509" i="1" s="1"/>
  <c r="I1508" i="1"/>
  <c r="I1507" i="1"/>
  <c r="I1506" i="1"/>
  <c r="I1505" i="1"/>
  <c r="I1504" i="1"/>
  <c r="I1503" i="1"/>
  <c r="I1502" i="1"/>
  <c r="I1501" i="1"/>
  <c r="I1500" i="1"/>
  <c r="S1500" i="1" s="1"/>
  <c r="I1499" i="1"/>
  <c r="I1498" i="1"/>
  <c r="I1497" i="1"/>
  <c r="S1497" i="1" s="1"/>
  <c r="I1496" i="1"/>
  <c r="I1495" i="1"/>
  <c r="I1494" i="1"/>
  <c r="I1493" i="1"/>
  <c r="I1492" i="1"/>
  <c r="I1491" i="1"/>
  <c r="I1490" i="1"/>
  <c r="I1489" i="1"/>
  <c r="I1488" i="1"/>
  <c r="I1487" i="1"/>
  <c r="S1487" i="1" s="1"/>
  <c r="I1486" i="1"/>
  <c r="I1485" i="1"/>
  <c r="I1484" i="1"/>
  <c r="I1483" i="1"/>
  <c r="I1482" i="1"/>
  <c r="I1481" i="1"/>
  <c r="I1480" i="1"/>
  <c r="S1480" i="1" s="1"/>
  <c r="I1479" i="1"/>
  <c r="I1478" i="1"/>
  <c r="I1477" i="1"/>
  <c r="I1476" i="1"/>
  <c r="I1475" i="1"/>
  <c r="I1474" i="1"/>
  <c r="I1473" i="1"/>
  <c r="I1472" i="1"/>
  <c r="I1471" i="1"/>
  <c r="I1470" i="1"/>
  <c r="S1470" i="1" s="1"/>
  <c r="I1469" i="1"/>
  <c r="I1468" i="1"/>
  <c r="S1468" i="1" s="1"/>
  <c r="I1467" i="1"/>
  <c r="S1467" i="1" s="1"/>
  <c r="I1466" i="1"/>
  <c r="S1466" i="1" s="1"/>
  <c r="I1465" i="1"/>
  <c r="I1464" i="1"/>
  <c r="I1463" i="1"/>
  <c r="I1462" i="1"/>
  <c r="I1461" i="1"/>
  <c r="I1460" i="1"/>
  <c r="I1459" i="1"/>
  <c r="I1458" i="1"/>
  <c r="I1457" i="1"/>
  <c r="I1456" i="1"/>
  <c r="I1455" i="1"/>
  <c r="I1454" i="1"/>
  <c r="I1453" i="1"/>
  <c r="I1452" i="1"/>
  <c r="I1451" i="1"/>
  <c r="I1450" i="1"/>
  <c r="S1450" i="1" s="1"/>
  <c r="I1449" i="1"/>
  <c r="S1449" i="1" s="1"/>
  <c r="I1448" i="1"/>
  <c r="I1447" i="1"/>
  <c r="I1446" i="1"/>
  <c r="I1445" i="1"/>
  <c r="I1444" i="1"/>
  <c r="I1443" i="1"/>
  <c r="I1442" i="1"/>
  <c r="I1441" i="1"/>
  <c r="S1441" i="1" s="1"/>
  <c r="I1440" i="1"/>
  <c r="I1439" i="1"/>
  <c r="I1438" i="1"/>
  <c r="S1438" i="1" s="1"/>
  <c r="I1437" i="1"/>
  <c r="I1436" i="1"/>
  <c r="I1435" i="1"/>
  <c r="I1434" i="1"/>
  <c r="I1433" i="1"/>
  <c r="I1432" i="1"/>
  <c r="I1431" i="1"/>
  <c r="I1430" i="1"/>
  <c r="I1429" i="1"/>
  <c r="S1429" i="1" s="1"/>
  <c r="I1428" i="1"/>
  <c r="I1427" i="1"/>
  <c r="S1427" i="1" s="1"/>
  <c r="I1426" i="1"/>
  <c r="S1426" i="1" s="1"/>
  <c r="I1425" i="1"/>
  <c r="I1424" i="1"/>
  <c r="I1423" i="1"/>
  <c r="I1422" i="1"/>
  <c r="S1422" i="1" s="1"/>
  <c r="I1421" i="1"/>
  <c r="I1420" i="1"/>
  <c r="I1419" i="1"/>
  <c r="I1418" i="1"/>
  <c r="I1417" i="1"/>
  <c r="S1417" i="1" s="1"/>
  <c r="I1416" i="1"/>
  <c r="I1415" i="1"/>
  <c r="S1415" i="1" s="1"/>
  <c r="I1414" i="1"/>
  <c r="S1414" i="1" s="1"/>
  <c r="I1413" i="1"/>
  <c r="S1413" i="1" s="1"/>
  <c r="I1412" i="1"/>
  <c r="S1412" i="1" s="1"/>
  <c r="I1411" i="1"/>
  <c r="I1410" i="1"/>
  <c r="I1409" i="1"/>
  <c r="I1408" i="1"/>
  <c r="I1407" i="1"/>
  <c r="S1407" i="1" s="1"/>
  <c r="I1406" i="1"/>
  <c r="I1405" i="1"/>
  <c r="S1405" i="1" s="1"/>
  <c r="I1404" i="1"/>
  <c r="I1403" i="1"/>
  <c r="I1402" i="1"/>
  <c r="I1401" i="1"/>
  <c r="I1400" i="1"/>
  <c r="I1399" i="1"/>
  <c r="I1398" i="1"/>
  <c r="I1397" i="1"/>
  <c r="I1396" i="1"/>
  <c r="I1395" i="1"/>
  <c r="S1395" i="1" s="1"/>
  <c r="I1394" i="1"/>
  <c r="S1394" i="1" s="1"/>
  <c r="I1393" i="1"/>
  <c r="S1393" i="1" s="1"/>
  <c r="I1392" i="1"/>
  <c r="I1391" i="1"/>
  <c r="I1390" i="1"/>
  <c r="I1389" i="1"/>
  <c r="I1388" i="1"/>
  <c r="I1387" i="1"/>
  <c r="S1387" i="1" s="1"/>
  <c r="I1386" i="1"/>
  <c r="I1385" i="1"/>
  <c r="S1385" i="1" s="1"/>
  <c r="I1384" i="1"/>
  <c r="I1383" i="1"/>
  <c r="I1382" i="1"/>
  <c r="I1381" i="1"/>
  <c r="I1380" i="1"/>
  <c r="I1379" i="1"/>
  <c r="I1378" i="1"/>
  <c r="I1377" i="1"/>
  <c r="I1376" i="1"/>
  <c r="I1375" i="1"/>
  <c r="I1374" i="1"/>
  <c r="S1374" i="1" s="1"/>
  <c r="I1373" i="1"/>
  <c r="S1373" i="1" s="1"/>
  <c r="I1372" i="1"/>
  <c r="S1372" i="1" s="1"/>
  <c r="I1371" i="1"/>
  <c r="I1370" i="1"/>
  <c r="I1369" i="1"/>
  <c r="I1368" i="1"/>
  <c r="I1367" i="1"/>
  <c r="S1367" i="1" s="1"/>
  <c r="I1366" i="1"/>
  <c r="I1365" i="1"/>
  <c r="S1365" i="1" s="1"/>
  <c r="I1364" i="1"/>
  <c r="I1363" i="1"/>
  <c r="I1362" i="1"/>
  <c r="I1361" i="1"/>
  <c r="I1360" i="1"/>
  <c r="I1359" i="1"/>
  <c r="I1358" i="1"/>
  <c r="I1357" i="1"/>
  <c r="I1356" i="1"/>
  <c r="I1355" i="1"/>
  <c r="I1354" i="1"/>
  <c r="I1353" i="1"/>
  <c r="S1353" i="1" s="1"/>
  <c r="I1352" i="1"/>
  <c r="S1352" i="1" s="1"/>
  <c r="I1351" i="1"/>
  <c r="I1350" i="1"/>
  <c r="I1349" i="1"/>
  <c r="I1348" i="1"/>
  <c r="I1347" i="1"/>
  <c r="S1347" i="1" s="1"/>
  <c r="I1346" i="1"/>
  <c r="I1345" i="1"/>
  <c r="S1345" i="1" s="1"/>
  <c r="I1344" i="1"/>
  <c r="I1343" i="1"/>
  <c r="I1342" i="1"/>
  <c r="S1342" i="1" s="1"/>
  <c r="I1341" i="1"/>
  <c r="I1340" i="1"/>
  <c r="I1339" i="1"/>
  <c r="I1338" i="1"/>
  <c r="I1337" i="1"/>
  <c r="I1336" i="1"/>
  <c r="I1335" i="1"/>
  <c r="I1334" i="1"/>
  <c r="I1333" i="1"/>
  <c r="I1332" i="1"/>
  <c r="S1332" i="1" s="1"/>
  <c r="I1331" i="1"/>
  <c r="I1330" i="1"/>
  <c r="I1329" i="1"/>
  <c r="I1328" i="1"/>
  <c r="I1327" i="1"/>
  <c r="S1327" i="1" s="1"/>
  <c r="I1326" i="1"/>
  <c r="I1325" i="1"/>
  <c r="S1325" i="1" s="1"/>
  <c r="I1324" i="1"/>
  <c r="I1323" i="1"/>
  <c r="I1322" i="1"/>
  <c r="I1321" i="1"/>
  <c r="I1320" i="1"/>
  <c r="I1319" i="1"/>
  <c r="I1318" i="1"/>
  <c r="I1317" i="1"/>
  <c r="I1316" i="1"/>
  <c r="I1315" i="1"/>
  <c r="I1314" i="1"/>
  <c r="I1313" i="1"/>
  <c r="I1312" i="1"/>
  <c r="I1311" i="1"/>
  <c r="I1310" i="1"/>
  <c r="I1309" i="1"/>
  <c r="I1308" i="1"/>
  <c r="I1307" i="1"/>
  <c r="S1307" i="1" s="1"/>
  <c r="I1306" i="1"/>
  <c r="I1305" i="1"/>
  <c r="S1305" i="1" s="1"/>
  <c r="I1304" i="1"/>
  <c r="S1304" i="1" s="1"/>
  <c r="I1303" i="1"/>
  <c r="I1302" i="1"/>
  <c r="S1302" i="1" s="1"/>
  <c r="I1301" i="1"/>
  <c r="I1300" i="1"/>
  <c r="I1299" i="1"/>
  <c r="I1298" i="1"/>
  <c r="I1297" i="1"/>
  <c r="S1297" i="1" s="1"/>
  <c r="I1296" i="1"/>
  <c r="I1295" i="1"/>
  <c r="I1294" i="1"/>
  <c r="I1293" i="1"/>
  <c r="I1292" i="1"/>
  <c r="I1291" i="1"/>
  <c r="I1290" i="1"/>
  <c r="I1289" i="1"/>
  <c r="I1288" i="1"/>
  <c r="I1287" i="1"/>
  <c r="I1286" i="1"/>
  <c r="I1285" i="1"/>
  <c r="S1285" i="1" s="1"/>
  <c r="I1284" i="1"/>
  <c r="I1283" i="1"/>
  <c r="S1283" i="1" s="1"/>
  <c r="I1282" i="1"/>
  <c r="I1281" i="1"/>
  <c r="I1280" i="1"/>
  <c r="I1279" i="1"/>
  <c r="I1278" i="1"/>
  <c r="I1277" i="1"/>
  <c r="S1277" i="1" s="1"/>
  <c r="I1276" i="1"/>
  <c r="I1275" i="1"/>
  <c r="S1275" i="1" s="1"/>
  <c r="I1274" i="1"/>
  <c r="I1273" i="1"/>
  <c r="S1273" i="1" s="1"/>
  <c r="I1272" i="1"/>
  <c r="I1271" i="1"/>
  <c r="I1270" i="1"/>
  <c r="I1269" i="1"/>
  <c r="I1268" i="1"/>
  <c r="I1267" i="1"/>
  <c r="S1267" i="1" s="1"/>
  <c r="I1266" i="1"/>
  <c r="I1265" i="1"/>
  <c r="S1265" i="1" s="1"/>
  <c r="I1264" i="1"/>
  <c r="S1264" i="1" s="1"/>
  <c r="I1263" i="1"/>
  <c r="I1262" i="1"/>
  <c r="S1262" i="1" s="1"/>
  <c r="I1261" i="1"/>
  <c r="I1260" i="1"/>
  <c r="I1259" i="1"/>
  <c r="I1258" i="1"/>
  <c r="I1257" i="1"/>
  <c r="S1257" i="1" s="1"/>
  <c r="I1256" i="1"/>
  <c r="I1255" i="1"/>
  <c r="I1254" i="1"/>
  <c r="S1254" i="1" s="1"/>
  <c r="I1253" i="1"/>
  <c r="S1253" i="1" s="1"/>
  <c r="I1252" i="1"/>
  <c r="I1251" i="1"/>
  <c r="I1250" i="1"/>
  <c r="I1249" i="1"/>
  <c r="I1248" i="1"/>
  <c r="I1247" i="1"/>
  <c r="S1247" i="1" s="1"/>
  <c r="I1246" i="1"/>
  <c r="I1245" i="1"/>
  <c r="S1245" i="1" s="1"/>
  <c r="I1244" i="1"/>
  <c r="I1243" i="1"/>
  <c r="S1243" i="1" s="1"/>
  <c r="I1242" i="1"/>
  <c r="S1242" i="1" s="1"/>
  <c r="I1241" i="1"/>
  <c r="I1240" i="1"/>
  <c r="I1239" i="1"/>
  <c r="I1238" i="1"/>
  <c r="I1237" i="1"/>
  <c r="S1237" i="1" s="1"/>
  <c r="I1236" i="1"/>
  <c r="I1235" i="1"/>
  <c r="S1235" i="1" s="1"/>
  <c r="I1234" i="1"/>
  <c r="S1234" i="1" s="1"/>
  <c r="I1233" i="1"/>
  <c r="S1233" i="1" s="1"/>
  <c r="I1232" i="1"/>
  <c r="I1231" i="1"/>
  <c r="I1230" i="1"/>
  <c r="I1229" i="1"/>
  <c r="I1228" i="1"/>
  <c r="I1227" i="1"/>
  <c r="S1227" i="1" s="1"/>
  <c r="I1226" i="1"/>
  <c r="I1225" i="1"/>
  <c r="S1225" i="1" s="1"/>
  <c r="I1224" i="1"/>
  <c r="I1223" i="1"/>
  <c r="I1222" i="1"/>
  <c r="S1222" i="1" s="1"/>
  <c r="I1221" i="1"/>
  <c r="I1220" i="1"/>
  <c r="I1219" i="1"/>
  <c r="I1218" i="1"/>
  <c r="I1217" i="1"/>
  <c r="S1217" i="1" s="1"/>
  <c r="I1216" i="1"/>
  <c r="I1215" i="1"/>
  <c r="S1215" i="1" s="1"/>
  <c r="I1214" i="1"/>
  <c r="S1214" i="1" s="1"/>
  <c r="I1213" i="1"/>
  <c r="S1213" i="1" s="1"/>
  <c r="I1212" i="1"/>
  <c r="S1212" i="1" s="1"/>
  <c r="I1211" i="1"/>
  <c r="I1210" i="1"/>
  <c r="I1209" i="1"/>
  <c r="I1208" i="1"/>
  <c r="I1207" i="1"/>
  <c r="S1207" i="1" s="1"/>
  <c r="I1206" i="1"/>
  <c r="I1205" i="1"/>
  <c r="S1205" i="1" s="1"/>
  <c r="I1204" i="1"/>
  <c r="I1203" i="1"/>
  <c r="I1202" i="1"/>
  <c r="I1201" i="1"/>
  <c r="I1200" i="1"/>
  <c r="I1199" i="1"/>
  <c r="I1198" i="1"/>
  <c r="I1197" i="1"/>
  <c r="I1196" i="1"/>
  <c r="I1195" i="1"/>
  <c r="S1195" i="1" s="1"/>
  <c r="I1194" i="1"/>
  <c r="S1194" i="1" s="1"/>
  <c r="I1193" i="1"/>
  <c r="S1193" i="1" s="1"/>
  <c r="I1192" i="1"/>
  <c r="I3460" i="1"/>
  <c r="I3600" i="1"/>
  <c r="I3599" i="1"/>
  <c r="I3598" i="1"/>
  <c r="I3597" i="1"/>
  <c r="I3596" i="1"/>
  <c r="I3595" i="1"/>
  <c r="I3594" i="1"/>
  <c r="I3593" i="1"/>
  <c r="I3592" i="1"/>
  <c r="I3591" i="1"/>
  <c r="I3590" i="1"/>
  <c r="I3589" i="1"/>
  <c r="I3588" i="1"/>
  <c r="I3587" i="1"/>
  <c r="I3586" i="1"/>
  <c r="I3585" i="1"/>
  <c r="I3584" i="1"/>
  <c r="I3583" i="1"/>
  <c r="I3582" i="1"/>
  <c r="I3581" i="1"/>
  <c r="I3580" i="1"/>
  <c r="I3579" i="1"/>
  <c r="I3578" i="1"/>
  <c r="I3577" i="1"/>
  <c r="I3576" i="1"/>
  <c r="I3575" i="1"/>
  <c r="I3574" i="1"/>
  <c r="M2866" i="1" l="1"/>
  <c r="M2867" i="1" s="1"/>
  <c r="M2868" i="1" s="1"/>
  <c r="M2869" i="1" s="1"/>
  <c r="M2870" i="1" s="1"/>
  <c r="M2871" i="1" s="1"/>
  <c r="M2872" i="1" s="1"/>
  <c r="M2873" i="1" s="1"/>
  <c r="M2874" i="1" s="1"/>
  <c r="M2875" i="1" s="1"/>
  <c r="M2876" i="1" s="1"/>
  <c r="M2877" i="1" s="1"/>
  <c r="M2878" i="1" s="1"/>
  <c r="M2879" i="1" s="1"/>
  <c r="M2880" i="1" s="1"/>
  <c r="M2881" i="1" s="1"/>
  <c r="M2882" i="1" s="1"/>
  <c r="M2883" i="1" s="1"/>
  <c r="M2884" i="1" s="1"/>
  <c r="M2885" i="1" s="1"/>
  <c r="M2886" i="1" s="1"/>
  <c r="M2887" i="1" s="1"/>
  <c r="M2888" i="1" s="1"/>
  <c r="M2889" i="1" s="1"/>
  <c r="M2890" i="1" s="1"/>
  <c r="M2891" i="1" s="1"/>
  <c r="M2892" i="1" s="1"/>
  <c r="M2893" i="1" s="1"/>
  <c r="M2894" i="1" s="1"/>
  <c r="M2895" i="1" s="1"/>
  <c r="M2896" i="1" s="1"/>
  <c r="M2897" i="1" s="1"/>
  <c r="M2898" i="1" s="1"/>
  <c r="M2899" i="1" s="1"/>
  <c r="M2900" i="1" s="1"/>
  <c r="M2901" i="1" s="1"/>
  <c r="M2902" i="1" s="1"/>
  <c r="M2903" i="1" s="1"/>
  <c r="M2904" i="1" s="1"/>
  <c r="M2905" i="1" s="1"/>
  <c r="M2906" i="1" s="1"/>
  <c r="M2907" i="1" s="1"/>
  <c r="M2908" i="1" s="1"/>
  <c r="M2909" i="1" s="1"/>
  <c r="M2910" i="1" s="1"/>
  <c r="M2911" i="1" s="1"/>
  <c r="M2912" i="1" s="1"/>
  <c r="M2913" i="1" s="1"/>
  <c r="M2914" i="1" s="1"/>
  <c r="M2915" i="1" s="1"/>
  <c r="M2916" i="1" s="1"/>
  <c r="M2917" i="1" s="1"/>
  <c r="M2918" i="1" s="1"/>
  <c r="M2919" i="1" s="1"/>
  <c r="M2920" i="1" s="1"/>
  <c r="M2921" i="1" s="1"/>
  <c r="M2922" i="1" s="1"/>
  <c r="M2923" i="1" s="1"/>
  <c r="M2924" i="1" s="1"/>
  <c r="M2925" i="1" s="1"/>
  <c r="M2926" i="1" s="1"/>
  <c r="M2927" i="1" s="1"/>
  <c r="M2928" i="1" s="1"/>
  <c r="M2929" i="1" s="1"/>
  <c r="M2930" i="1" s="1"/>
  <c r="M2931" i="1" s="1"/>
  <c r="M2932" i="1" s="1"/>
  <c r="M2933" i="1" s="1"/>
  <c r="M2934" i="1" s="1"/>
  <c r="M2935" i="1" s="1"/>
  <c r="M2936" i="1" s="1"/>
  <c r="M2937" i="1" s="1"/>
  <c r="M2938" i="1" s="1"/>
  <c r="M2939" i="1" s="1"/>
  <c r="M2940" i="1" s="1"/>
  <c r="M2941" i="1" s="1"/>
  <c r="M2942" i="1" s="1"/>
  <c r="M2943" i="1" s="1"/>
  <c r="M2944" i="1" s="1"/>
  <c r="M2945" i="1" s="1"/>
  <c r="M2946" i="1" s="1"/>
  <c r="M2947" i="1" s="1"/>
  <c r="M2948" i="1" s="1"/>
  <c r="M2949" i="1" s="1"/>
  <c r="M2950" i="1" s="1"/>
  <c r="M2951" i="1" s="1"/>
  <c r="M2952" i="1" s="1"/>
  <c r="M2953" i="1" s="1"/>
  <c r="M2954" i="1" s="1"/>
  <c r="M2955" i="1" s="1"/>
  <c r="M2956" i="1" s="1"/>
  <c r="M2957" i="1" s="1"/>
  <c r="M2958" i="1" s="1"/>
  <c r="M2959" i="1" s="1"/>
  <c r="M2960" i="1" s="1"/>
  <c r="M2961" i="1" s="1"/>
  <c r="M2962" i="1" s="1"/>
  <c r="M2963" i="1" s="1"/>
  <c r="M2964" i="1" s="1"/>
  <c r="M2965" i="1" s="1"/>
  <c r="M2966" i="1" s="1"/>
  <c r="M2967" i="1" s="1"/>
  <c r="M2968" i="1" s="1"/>
  <c r="M2969" i="1" s="1"/>
  <c r="M2970" i="1" s="1"/>
  <c r="M2971" i="1" s="1"/>
  <c r="M2972" i="1" s="1"/>
  <c r="M2973" i="1" s="1"/>
  <c r="M2974" i="1" s="1"/>
  <c r="M2975" i="1" s="1"/>
  <c r="M2976" i="1" s="1"/>
  <c r="M2977" i="1" s="1"/>
  <c r="M2978" i="1" s="1"/>
  <c r="M2979" i="1" s="1"/>
  <c r="M2980" i="1" s="1"/>
  <c r="M2981" i="1" s="1"/>
  <c r="M2982" i="1" s="1"/>
  <c r="M2983" i="1" s="1"/>
  <c r="M2984" i="1" s="1"/>
  <c r="M2985" i="1" s="1"/>
  <c r="M2986" i="1" s="1"/>
  <c r="M2987" i="1" s="1"/>
  <c r="M2988" i="1" s="1"/>
  <c r="M2989" i="1" s="1"/>
  <c r="M2990" i="1" s="1"/>
  <c r="M2991" i="1" s="1"/>
  <c r="M2992" i="1" s="1"/>
  <c r="M2993" i="1" s="1"/>
  <c r="M2994" i="1" s="1"/>
  <c r="M2995" i="1" s="1"/>
  <c r="M2996" i="1" s="1"/>
  <c r="M2997" i="1" s="1"/>
  <c r="M2998" i="1" s="1"/>
  <c r="M2999" i="1" s="1"/>
  <c r="M3000" i="1" s="1"/>
  <c r="M3001" i="1" s="1"/>
  <c r="M3002" i="1" s="1"/>
  <c r="M3003" i="1" s="1"/>
  <c r="M3004" i="1" s="1"/>
  <c r="M3005" i="1" s="1"/>
  <c r="M3006" i="1" s="1"/>
  <c r="M3007" i="1" s="1"/>
  <c r="M3008" i="1" s="1"/>
  <c r="M3009" i="1" s="1"/>
  <c r="M3010" i="1" s="1"/>
  <c r="M3011" i="1" s="1"/>
  <c r="M3012" i="1" s="1"/>
  <c r="M3013" i="1" s="1"/>
  <c r="M3014" i="1" s="1"/>
  <c r="M3015" i="1" s="1"/>
  <c r="M3016" i="1" s="1"/>
  <c r="M3017" i="1" s="1"/>
  <c r="M3018" i="1" s="1"/>
  <c r="M3019" i="1" s="1"/>
  <c r="M3020" i="1" s="1"/>
  <c r="M3021" i="1" s="1"/>
  <c r="M3022" i="1" s="1"/>
  <c r="M3023" i="1" s="1"/>
  <c r="M3024" i="1" s="1"/>
  <c r="M3025" i="1" s="1"/>
  <c r="M3026" i="1" s="1"/>
  <c r="M3027" i="1" s="1"/>
  <c r="M3028" i="1" s="1"/>
  <c r="M3029" i="1" s="1"/>
  <c r="M3030" i="1" s="1"/>
  <c r="M3031" i="1" s="1"/>
  <c r="M3032" i="1" s="1"/>
  <c r="M3033" i="1" s="1"/>
  <c r="M3034" i="1" s="1"/>
  <c r="M3035" i="1" s="1"/>
  <c r="M3036" i="1" s="1"/>
  <c r="M3037" i="1" s="1"/>
  <c r="M3038" i="1" s="1"/>
  <c r="M3039" i="1" s="1"/>
  <c r="M3040" i="1" s="1"/>
  <c r="M3041" i="1" s="1"/>
  <c r="M3042" i="1" s="1"/>
  <c r="M3043" i="1" s="1"/>
  <c r="M3044" i="1" s="1"/>
  <c r="M3045" i="1" s="1"/>
  <c r="M3046" i="1" s="1"/>
  <c r="M3047" i="1" s="1"/>
  <c r="M3048" i="1" s="1"/>
  <c r="M3049" i="1" s="1"/>
  <c r="M3050" i="1" s="1"/>
  <c r="M3051" i="1" s="1"/>
  <c r="M3052" i="1" s="1"/>
  <c r="M3053" i="1" s="1"/>
  <c r="M3054" i="1" s="1"/>
  <c r="M3055" i="1" s="1"/>
  <c r="M3056" i="1" s="1"/>
  <c r="M3057" i="1" s="1"/>
  <c r="M3058" i="1" s="1"/>
  <c r="M3059" i="1" s="1"/>
  <c r="M3060" i="1" s="1"/>
  <c r="M3061" i="1" s="1"/>
  <c r="M3062" i="1" s="1"/>
  <c r="M3063" i="1" s="1"/>
  <c r="M3064" i="1" s="1"/>
  <c r="M3065" i="1" s="1"/>
  <c r="M3066" i="1" s="1"/>
  <c r="M3067" i="1" s="1"/>
  <c r="M3068" i="1" s="1"/>
  <c r="M3069" i="1" s="1"/>
  <c r="M3070" i="1" s="1"/>
  <c r="M3071" i="1" s="1"/>
  <c r="M3072" i="1" s="1"/>
  <c r="M3073" i="1" s="1"/>
  <c r="M3074" i="1" s="1"/>
  <c r="M3075" i="1" s="1"/>
  <c r="M3076" i="1" s="1"/>
  <c r="M3077" i="1" s="1"/>
  <c r="M3078" i="1" s="1"/>
  <c r="M3079" i="1" s="1"/>
  <c r="M3080" i="1" s="1"/>
  <c r="M3081" i="1" s="1"/>
  <c r="M3082" i="1" s="1"/>
  <c r="M3083" i="1" s="1"/>
  <c r="M3084" i="1" s="1"/>
  <c r="M3085" i="1" s="1"/>
  <c r="M3086" i="1" s="1"/>
  <c r="M3087" i="1" s="1"/>
  <c r="M3088" i="1" s="1"/>
  <c r="M3089" i="1" s="1"/>
  <c r="M3090" i="1" s="1"/>
  <c r="M3091" i="1" s="1"/>
  <c r="M3092" i="1" s="1"/>
  <c r="M3093" i="1" s="1"/>
  <c r="M3094" i="1" s="1"/>
  <c r="M3095" i="1" s="1"/>
  <c r="M3096" i="1" s="1"/>
  <c r="M3097" i="1" s="1"/>
  <c r="M3098" i="1" s="1"/>
  <c r="M3099" i="1" s="1"/>
  <c r="M3100" i="1" s="1"/>
  <c r="M3101" i="1" s="1"/>
  <c r="M3102" i="1" s="1"/>
  <c r="M3103" i="1" s="1"/>
  <c r="M3104" i="1" s="1"/>
  <c r="M3105" i="1" s="1"/>
  <c r="M3106" i="1" s="1"/>
  <c r="M3107" i="1" s="1"/>
  <c r="M3108" i="1" s="1"/>
  <c r="M3109" i="1" s="1"/>
  <c r="M3110" i="1" s="1"/>
  <c r="M3111" i="1" s="1"/>
  <c r="M3112" i="1" s="1"/>
  <c r="M3113" i="1" s="1"/>
  <c r="M3114" i="1" s="1"/>
  <c r="M3115" i="1" s="1"/>
  <c r="M3116" i="1" s="1"/>
  <c r="M3117" i="1" s="1"/>
  <c r="M3118" i="1" s="1"/>
  <c r="M3119" i="1" s="1"/>
  <c r="M3120" i="1" s="1"/>
  <c r="M3121" i="1" s="1"/>
  <c r="M3122" i="1" s="1"/>
  <c r="M3123" i="1" s="1"/>
  <c r="M3124" i="1" s="1"/>
  <c r="M3125" i="1" s="1"/>
  <c r="M3126" i="1" s="1"/>
  <c r="M3127" i="1" s="1"/>
  <c r="M3128" i="1" s="1"/>
  <c r="M3129" i="1" s="1"/>
  <c r="M3130" i="1" s="1"/>
  <c r="M3131" i="1" s="1"/>
  <c r="M3132" i="1" s="1"/>
  <c r="M3133" i="1" s="1"/>
  <c r="M3134" i="1" s="1"/>
  <c r="M3135" i="1" s="1"/>
  <c r="M3136" i="1" s="1"/>
  <c r="M3137" i="1" s="1"/>
  <c r="M3138" i="1" s="1"/>
  <c r="M3139" i="1" s="1"/>
  <c r="M3140" i="1" s="1"/>
  <c r="M3141" i="1" s="1"/>
  <c r="M3142" i="1" s="1"/>
  <c r="M3143" i="1" s="1"/>
  <c r="M3144" i="1" s="1"/>
  <c r="M3145" i="1" s="1"/>
  <c r="M3146" i="1" s="1"/>
  <c r="M3147" i="1" s="1"/>
  <c r="M3148" i="1" s="1"/>
  <c r="M3149" i="1" s="1"/>
  <c r="M3150" i="1" s="1"/>
  <c r="M3151" i="1" s="1"/>
  <c r="M3152" i="1" s="1"/>
  <c r="M3153" i="1" s="1"/>
  <c r="M3154" i="1" s="1"/>
  <c r="M3155" i="1" s="1"/>
  <c r="M3156" i="1" s="1"/>
  <c r="M3157" i="1" s="1"/>
  <c r="M3158" i="1" s="1"/>
  <c r="M3159" i="1" s="1"/>
  <c r="M3160" i="1" s="1"/>
  <c r="M3161" i="1" s="1"/>
  <c r="M3162" i="1" s="1"/>
  <c r="M3163" i="1" s="1"/>
  <c r="M3164" i="1" s="1"/>
  <c r="M3165" i="1" s="1"/>
  <c r="M3166" i="1" s="1"/>
  <c r="M3167" i="1" s="1"/>
  <c r="M3168" i="1" s="1"/>
  <c r="M3169" i="1" s="1"/>
  <c r="M3170" i="1" s="1"/>
  <c r="M3171" i="1" s="1"/>
  <c r="M3172" i="1" s="1"/>
  <c r="M3173" i="1" s="1"/>
  <c r="M3174" i="1" s="1"/>
  <c r="M3175" i="1" s="1"/>
  <c r="M3176" i="1" s="1"/>
  <c r="M3177" i="1" s="1"/>
  <c r="M3178" i="1" s="1"/>
  <c r="M3179" i="1" s="1"/>
  <c r="M3180" i="1" s="1"/>
  <c r="M3181" i="1" s="1"/>
  <c r="M3182" i="1" s="1"/>
  <c r="M3183" i="1" s="1"/>
  <c r="M3184" i="1" s="1"/>
  <c r="M3185" i="1" s="1"/>
  <c r="M3186" i="1" s="1"/>
  <c r="M3187" i="1" s="1"/>
  <c r="M3188" i="1" s="1"/>
  <c r="M3189" i="1" s="1"/>
  <c r="M3190" i="1" s="1"/>
  <c r="M3191" i="1" s="1"/>
  <c r="M3192" i="1" s="1"/>
  <c r="M3193" i="1" s="1"/>
  <c r="M3194" i="1" s="1"/>
  <c r="M3195" i="1" s="1"/>
  <c r="M3196" i="1" s="1"/>
  <c r="M3197" i="1" s="1"/>
  <c r="M3198" i="1" s="1"/>
  <c r="M3199" i="1" s="1"/>
  <c r="M3200" i="1" s="1"/>
  <c r="M3201" i="1" s="1"/>
  <c r="M3202" i="1" s="1"/>
  <c r="M3203" i="1" s="1"/>
  <c r="M3204" i="1" s="1"/>
  <c r="M3205" i="1" s="1"/>
  <c r="M3206" i="1" s="1"/>
  <c r="M3207" i="1" s="1"/>
  <c r="M3208" i="1" s="1"/>
  <c r="M3209" i="1" s="1"/>
  <c r="M3210" i="1" s="1"/>
  <c r="M3211" i="1" s="1"/>
  <c r="M3212" i="1" s="1"/>
  <c r="M3213" i="1" s="1"/>
  <c r="M3214" i="1" s="1"/>
  <c r="M3215" i="1" s="1"/>
  <c r="M3216" i="1" s="1"/>
  <c r="M3217" i="1" s="1"/>
  <c r="M3218" i="1" s="1"/>
  <c r="M3219" i="1" s="1"/>
  <c r="M3220" i="1" s="1"/>
  <c r="M3221" i="1" s="1"/>
  <c r="M3222" i="1" s="1"/>
  <c r="M3223" i="1" s="1"/>
  <c r="M3224" i="1" s="1"/>
  <c r="M3225" i="1" s="1"/>
  <c r="M3226" i="1" s="1"/>
  <c r="M3227" i="1" s="1"/>
  <c r="M3228" i="1" s="1"/>
  <c r="M3229" i="1" s="1"/>
  <c r="M3230" i="1" s="1"/>
  <c r="M3231" i="1" s="1"/>
  <c r="M3232" i="1" s="1"/>
  <c r="M3233" i="1" s="1"/>
  <c r="M3234" i="1" s="1"/>
  <c r="M3235" i="1" s="1"/>
  <c r="M3236" i="1" s="1"/>
  <c r="M3237" i="1" s="1"/>
  <c r="M3238" i="1" s="1"/>
  <c r="M3239" i="1" s="1"/>
  <c r="M3240" i="1" s="1"/>
  <c r="M3241" i="1" s="1"/>
  <c r="M3242" i="1" s="1"/>
  <c r="M3243" i="1" s="1"/>
  <c r="M3244" i="1" s="1"/>
  <c r="M3245" i="1" s="1"/>
  <c r="M3246" i="1" s="1"/>
  <c r="M3247" i="1" s="1"/>
  <c r="M3248" i="1" s="1"/>
  <c r="M3249" i="1" s="1"/>
  <c r="M3250" i="1" s="1"/>
  <c r="M3251" i="1" s="1"/>
  <c r="M3252" i="1" s="1"/>
  <c r="M3253" i="1" s="1"/>
  <c r="M3254" i="1" s="1"/>
  <c r="M3255" i="1" s="1"/>
  <c r="M3256" i="1" s="1"/>
  <c r="M3257" i="1" s="1"/>
  <c r="M3258" i="1" s="1"/>
  <c r="M3259" i="1" s="1"/>
  <c r="M3260" i="1" s="1"/>
  <c r="M3261" i="1" s="1"/>
  <c r="M3262" i="1" s="1"/>
  <c r="M3263" i="1" s="1"/>
  <c r="M3264" i="1" s="1"/>
  <c r="M3265" i="1" s="1"/>
  <c r="M3266" i="1" s="1"/>
  <c r="M3267" i="1" s="1"/>
  <c r="M3268" i="1" s="1"/>
  <c r="M3269" i="1" s="1"/>
  <c r="M3270" i="1" s="1"/>
  <c r="M3271" i="1" s="1"/>
  <c r="M3272" i="1" s="1"/>
  <c r="M3273" i="1" s="1"/>
  <c r="M3274" i="1" s="1"/>
  <c r="M3275" i="1" s="1"/>
  <c r="M3276" i="1" s="1"/>
  <c r="M3277" i="1" s="1"/>
  <c r="M3278" i="1" s="1"/>
  <c r="M3279" i="1" s="1"/>
  <c r="M3280" i="1" s="1"/>
  <c r="M3281" i="1" s="1"/>
  <c r="M3282" i="1" s="1"/>
  <c r="M3283" i="1" s="1"/>
  <c r="M3284" i="1" s="1"/>
  <c r="M3285" i="1" s="1"/>
  <c r="M3286" i="1" s="1"/>
  <c r="M3287" i="1" s="1"/>
  <c r="M3288" i="1" s="1"/>
  <c r="M3289" i="1" s="1"/>
  <c r="M3290" i="1" s="1"/>
  <c r="M3291" i="1" s="1"/>
  <c r="M3292" i="1" s="1"/>
  <c r="M3293" i="1" s="1"/>
  <c r="M3294" i="1" s="1"/>
  <c r="M3295" i="1" s="1"/>
  <c r="M3296" i="1" s="1"/>
  <c r="M3297" i="1" s="1"/>
  <c r="M3298" i="1" s="1"/>
  <c r="M3299" i="1" s="1"/>
  <c r="M3300" i="1" s="1"/>
  <c r="M3301" i="1" s="1"/>
  <c r="M3302" i="1" s="1"/>
  <c r="M3303" i="1" s="1"/>
  <c r="M3304" i="1" s="1"/>
  <c r="M3305" i="1" s="1"/>
  <c r="M3306" i="1" s="1"/>
  <c r="M3307" i="1" s="1"/>
  <c r="M3308" i="1" s="1"/>
  <c r="M3309" i="1" s="1"/>
  <c r="M3310" i="1" s="1"/>
  <c r="M3311" i="1" s="1"/>
  <c r="M3312" i="1" s="1"/>
  <c r="M3313" i="1" s="1"/>
  <c r="M3314" i="1" s="1"/>
  <c r="M3315" i="1" s="1"/>
  <c r="M3316" i="1" s="1"/>
  <c r="M3317" i="1" s="1"/>
  <c r="M3318" i="1" s="1"/>
  <c r="M3319" i="1" s="1"/>
  <c r="M3320" i="1" s="1"/>
  <c r="M3321" i="1" s="1"/>
  <c r="M3322" i="1" s="1"/>
  <c r="M3323" i="1" s="1"/>
  <c r="M3324" i="1" s="1"/>
  <c r="M3325" i="1" s="1"/>
  <c r="M3326" i="1" s="1"/>
  <c r="M3327" i="1" s="1"/>
  <c r="M3328" i="1" s="1"/>
  <c r="M3329" i="1" s="1"/>
  <c r="M3330" i="1" s="1"/>
  <c r="M3331" i="1" s="1"/>
  <c r="M3332" i="1" s="1"/>
  <c r="M3333" i="1" s="1"/>
  <c r="M3334" i="1" s="1"/>
  <c r="M3335" i="1" s="1"/>
  <c r="M3336" i="1" s="1"/>
  <c r="M3337" i="1" s="1"/>
  <c r="M3338" i="1" s="1"/>
  <c r="M3339" i="1" s="1"/>
  <c r="M3340" i="1" s="1"/>
  <c r="M3341" i="1" s="1"/>
  <c r="M3342" i="1" s="1"/>
  <c r="M3343" i="1" s="1"/>
  <c r="M3344" i="1" s="1"/>
  <c r="M3345" i="1" s="1"/>
  <c r="M3346" i="1" s="1"/>
  <c r="M3347" i="1" s="1"/>
  <c r="M3348" i="1" s="1"/>
  <c r="M3349" i="1" s="1"/>
  <c r="M3350" i="1" s="1"/>
  <c r="M3351" i="1" s="1"/>
  <c r="M3352" i="1" s="1"/>
  <c r="M3353" i="1" s="1"/>
  <c r="M3354" i="1" s="1"/>
  <c r="M3355" i="1" s="1"/>
  <c r="M3356" i="1" s="1"/>
  <c r="M3357" i="1" s="1"/>
  <c r="M3358" i="1" s="1"/>
  <c r="M3359" i="1" s="1"/>
  <c r="M3360" i="1" s="1"/>
  <c r="M3361" i="1" s="1"/>
  <c r="M3362" i="1" s="1"/>
  <c r="M3363" i="1" s="1"/>
  <c r="M3364" i="1" s="1"/>
  <c r="M3365" i="1" s="1"/>
  <c r="M3366" i="1" s="1"/>
  <c r="M3367" i="1" s="1"/>
  <c r="M3368" i="1" s="1"/>
  <c r="M3369" i="1" s="1"/>
  <c r="M3370" i="1" s="1"/>
  <c r="M3371" i="1" s="1"/>
  <c r="M3372" i="1" s="1"/>
  <c r="M3373" i="1" s="1"/>
  <c r="M3374" i="1" s="1"/>
  <c r="M3375" i="1" s="1"/>
  <c r="M3376" i="1" s="1"/>
  <c r="M3377" i="1" s="1"/>
  <c r="M3378" i="1" s="1"/>
  <c r="M3379" i="1" s="1"/>
  <c r="M3380" i="1" s="1"/>
  <c r="M3381" i="1" s="1"/>
  <c r="M3382" i="1" s="1"/>
  <c r="M3383" i="1" s="1"/>
  <c r="M3384" i="1" s="1"/>
  <c r="M3385" i="1" s="1"/>
  <c r="M3386" i="1" s="1"/>
  <c r="M3387" i="1" s="1"/>
  <c r="M3388" i="1" s="1"/>
  <c r="M3389" i="1" s="1"/>
  <c r="M3390" i="1" s="1"/>
  <c r="M3391" i="1" s="1"/>
  <c r="M3392" i="1" s="1"/>
  <c r="M3393" i="1" s="1"/>
  <c r="M3394" i="1" s="1"/>
  <c r="M3395" i="1" s="1"/>
  <c r="M3396" i="1" s="1"/>
  <c r="M3397" i="1" s="1"/>
  <c r="M3398" i="1" s="1"/>
  <c r="M3399" i="1" s="1"/>
  <c r="M3400" i="1" s="1"/>
  <c r="M3401" i="1" s="1"/>
  <c r="M3402" i="1" s="1"/>
  <c r="M3403" i="1" s="1"/>
  <c r="M3404" i="1" s="1"/>
  <c r="M3405" i="1" s="1"/>
  <c r="M3406" i="1" s="1"/>
  <c r="M3407" i="1" s="1"/>
  <c r="M3408" i="1" s="1"/>
  <c r="M3409" i="1" s="1"/>
  <c r="M3410" i="1" s="1"/>
  <c r="M3411" i="1" s="1"/>
  <c r="M3412" i="1" s="1"/>
  <c r="M3413" i="1" s="1"/>
  <c r="M3414" i="1" s="1"/>
  <c r="M3415" i="1" s="1"/>
  <c r="M3416" i="1" s="1"/>
  <c r="M3417" i="1" s="1"/>
  <c r="M3418" i="1" s="1"/>
  <c r="M3419" i="1" s="1"/>
  <c r="M3420" i="1" s="1"/>
  <c r="M3421" i="1" s="1"/>
  <c r="M3422" i="1" s="1"/>
  <c r="M3423" i="1" s="1"/>
  <c r="M3424" i="1" s="1"/>
  <c r="M3425" i="1" s="1"/>
  <c r="M3426" i="1" s="1"/>
  <c r="M3427" i="1" s="1"/>
  <c r="M3428" i="1" s="1"/>
  <c r="M3429" i="1" s="1"/>
  <c r="M3430" i="1" s="1"/>
  <c r="M3431" i="1" s="1"/>
  <c r="M3432" i="1" s="1"/>
  <c r="M3433" i="1" s="1"/>
  <c r="M3434" i="1" s="1"/>
  <c r="M3435" i="1" s="1"/>
  <c r="M3436" i="1" s="1"/>
  <c r="M3437" i="1" s="1"/>
  <c r="M3438" i="1" s="1"/>
  <c r="M3439" i="1" s="1"/>
  <c r="M3440" i="1" s="1"/>
  <c r="M3441" i="1" s="1"/>
  <c r="M3442" i="1" s="1"/>
  <c r="M3443" i="1" s="1"/>
  <c r="M3444" i="1" s="1"/>
  <c r="M3445" i="1" s="1"/>
  <c r="M3446" i="1" s="1"/>
  <c r="M3447" i="1" s="1"/>
  <c r="M3448" i="1" s="1"/>
  <c r="M3449" i="1" s="1"/>
  <c r="M3450" i="1" s="1"/>
  <c r="M3451" i="1" s="1"/>
  <c r="M3452" i="1" s="1"/>
  <c r="M3453" i="1" s="1"/>
  <c r="M3454" i="1" s="1"/>
  <c r="M3455" i="1" s="1"/>
  <c r="M3456" i="1" s="1"/>
  <c r="M3457" i="1" s="1"/>
  <c r="M3458" i="1" s="1"/>
  <c r="M3459" i="1" s="1"/>
  <c r="M3460" i="1" s="1"/>
  <c r="M3461" i="1" s="1"/>
  <c r="M3462" i="1" s="1"/>
  <c r="M3463" i="1" s="1"/>
  <c r="M3464" i="1" s="1"/>
  <c r="M3465" i="1" s="1"/>
  <c r="M3466" i="1" s="1"/>
  <c r="M3467" i="1" s="1"/>
  <c r="M3468" i="1" s="1"/>
  <c r="M3469" i="1" s="1"/>
  <c r="M3470" i="1" s="1"/>
  <c r="M3471" i="1" s="1"/>
  <c r="M3472" i="1" s="1"/>
  <c r="M3473" i="1" s="1"/>
  <c r="M3474" i="1" s="1"/>
  <c r="M3475" i="1" s="1"/>
  <c r="M3476" i="1" s="1"/>
  <c r="M3477" i="1" s="1"/>
  <c r="M3478" i="1" s="1"/>
  <c r="M3479" i="1" s="1"/>
  <c r="M3480" i="1" s="1"/>
  <c r="M3481" i="1" s="1"/>
  <c r="M3482" i="1" s="1"/>
  <c r="M3483" i="1" s="1"/>
  <c r="M3484" i="1" s="1"/>
  <c r="M3485" i="1" s="1"/>
  <c r="M3486" i="1" s="1"/>
  <c r="M3487" i="1" s="1"/>
  <c r="M3488" i="1" s="1"/>
  <c r="M3489" i="1" s="1"/>
  <c r="M3490" i="1" s="1"/>
  <c r="M3491" i="1" s="1"/>
  <c r="M3492" i="1" s="1"/>
  <c r="M3493" i="1" s="1"/>
  <c r="M3494" i="1" s="1"/>
  <c r="M3495" i="1" s="1"/>
  <c r="M3496" i="1" s="1"/>
  <c r="M3497" i="1" s="1"/>
  <c r="M3498" i="1" s="1"/>
  <c r="M3499" i="1" s="1"/>
  <c r="M3500" i="1" s="1"/>
  <c r="M3501" i="1" s="1"/>
  <c r="M3502" i="1" s="1"/>
  <c r="M3503" i="1" s="1"/>
  <c r="M3504" i="1" s="1"/>
  <c r="M3505" i="1" s="1"/>
  <c r="M3506" i="1" s="1"/>
  <c r="M3507" i="1" s="1"/>
  <c r="M3508" i="1" s="1"/>
  <c r="M3509" i="1" s="1"/>
  <c r="M3510" i="1" s="1"/>
  <c r="M3511" i="1" s="1"/>
  <c r="M3512" i="1" s="1"/>
  <c r="M3513" i="1" s="1"/>
  <c r="M3514" i="1" s="1"/>
  <c r="M3515" i="1" s="1"/>
  <c r="M3516" i="1" s="1"/>
  <c r="M3517" i="1" s="1"/>
  <c r="M3518" i="1" s="1"/>
  <c r="M3519" i="1" s="1"/>
  <c r="M3520" i="1" s="1"/>
  <c r="M3521" i="1" s="1"/>
  <c r="M3522" i="1" s="1"/>
  <c r="M3523" i="1" s="1"/>
  <c r="M3524" i="1" s="1"/>
  <c r="M3525" i="1" s="1"/>
  <c r="M3526" i="1" s="1"/>
  <c r="M3527" i="1" s="1"/>
  <c r="M3528" i="1" s="1"/>
  <c r="M3529" i="1" s="1"/>
  <c r="M3530" i="1" s="1"/>
  <c r="M3531" i="1" s="1"/>
  <c r="M3532" i="1" s="1"/>
  <c r="M3533" i="1" s="1"/>
  <c r="M3534" i="1" s="1"/>
  <c r="M3535" i="1" s="1"/>
  <c r="M3536" i="1" s="1"/>
  <c r="M3537" i="1" s="1"/>
  <c r="M3538" i="1" s="1"/>
  <c r="M3539" i="1" s="1"/>
  <c r="M3540" i="1" s="1"/>
  <c r="M3541" i="1" s="1"/>
  <c r="M3542" i="1" s="1"/>
  <c r="M3543" i="1" s="1"/>
  <c r="M3544" i="1" s="1"/>
  <c r="M3545" i="1" s="1"/>
  <c r="M3546" i="1" s="1"/>
  <c r="M3547" i="1" s="1"/>
  <c r="M3548" i="1" s="1"/>
  <c r="M3549" i="1" s="1"/>
  <c r="M3550" i="1" s="1"/>
  <c r="M3551" i="1" s="1"/>
  <c r="M3552" i="1" s="1"/>
  <c r="M3553" i="1" s="1"/>
  <c r="M3554" i="1" s="1"/>
  <c r="M3555" i="1" s="1"/>
  <c r="M3556" i="1" s="1"/>
  <c r="M3557" i="1" s="1"/>
  <c r="M3558" i="1" s="1"/>
  <c r="M3559" i="1" s="1"/>
  <c r="M3560" i="1" s="1"/>
  <c r="M3561" i="1" s="1"/>
  <c r="M3562" i="1" s="1"/>
  <c r="M3563" i="1" s="1"/>
  <c r="M3564" i="1" s="1"/>
  <c r="M3565" i="1" s="1"/>
  <c r="M3566" i="1" s="1"/>
  <c r="M3567" i="1" s="1"/>
  <c r="M3568" i="1" s="1"/>
  <c r="M3569" i="1" s="1"/>
  <c r="M3570" i="1" s="1"/>
  <c r="M3571" i="1" s="1"/>
  <c r="M3572" i="1" s="1"/>
  <c r="M3573" i="1" s="1"/>
  <c r="M3574" i="1" s="1"/>
  <c r="M3575" i="1" s="1"/>
  <c r="M3576" i="1" s="1"/>
  <c r="M3577" i="1" s="1"/>
  <c r="M3578" i="1" s="1"/>
  <c r="M3579" i="1" s="1"/>
  <c r="M3580" i="1" s="1"/>
  <c r="M3581" i="1" s="1"/>
  <c r="M3582" i="1" s="1"/>
  <c r="M3583" i="1" s="1"/>
  <c r="M3584" i="1" s="1"/>
  <c r="M3585" i="1" s="1"/>
  <c r="M3586" i="1" s="1"/>
  <c r="M3587" i="1" s="1"/>
  <c r="M3588" i="1" s="1"/>
  <c r="M3589" i="1" s="1"/>
  <c r="M3590" i="1" s="1"/>
  <c r="M3591" i="1" s="1"/>
  <c r="M3592" i="1" s="1"/>
  <c r="M3593" i="1" s="1"/>
  <c r="M3594" i="1" s="1"/>
  <c r="M3595" i="1" s="1"/>
  <c r="M3596" i="1" s="1"/>
  <c r="M3597" i="1" s="1"/>
  <c r="M3598" i="1" s="1"/>
  <c r="M3599" i="1" s="1"/>
  <c r="M3600" i="1" s="1"/>
  <c r="M3601" i="1" s="1"/>
  <c r="M3602" i="1" s="1"/>
  <c r="M3603" i="1" s="1"/>
  <c r="M3604" i="1" s="1"/>
  <c r="M3605" i="1" s="1"/>
  <c r="M3606" i="1" s="1"/>
  <c r="M3607" i="1" s="1"/>
  <c r="M3608" i="1" s="1"/>
  <c r="M3609" i="1" s="1"/>
  <c r="M3610" i="1" s="1"/>
  <c r="M3611" i="1" s="1"/>
  <c r="M3612" i="1" s="1"/>
  <c r="M3613" i="1" s="1"/>
  <c r="M3614" i="1" s="1"/>
  <c r="M3615" i="1" s="1"/>
  <c r="M3616" i="1" s="1"/>
  <c r="M3617" i="1" s="1"/>
  <c r="M3618" i="1" s="1"/>
  <c r="M3619" i="1" s="1"/>
  <c r="M3620" i="1" s="1"/>
  <c r="M3621" i="1" s="1"/>
  <c r="M3622" i="1" s="1"/>
  <c r="M3623" i="1" s="1"/>
  <c r="M3624" i="1" s="1"/>
  <c r="M3625" i="1" s="1"/>
  <c r="M3626" i="1" s="1"/>
  <c r="M3627" i="1" s="1"/>
  <c r="M3628" i="1" s="1"/>
  <c r="M3629" i="1" s="1"/>
  <c r="M3630" i="1" s="1"/>
  <c r="M3631" i="1" s="1"/>
  <c r="M3632" i="1" s="1"/>
  <c r="M3633" i="1" s="1"/>
  <c r="M3634" i="1" s="1"/>
  <c r="M3635" i="1" s="1"/>
  <c r="O3" i="1"/>
  <c r="O2" i="1" s="1"/>
  <c r="R3610" i="1"/>
  <c r="R3609" i="1"/>
  <c r="R3608" i="1"/>
  <c r="R3607" i="1"/>
  <c r="R3606" i="1"/>
  <c r="R1969" i="1"/>
  <c r="R1968" i="1"/>
  <c r="R1967" i="1"/>
  <c r="R1966" i="1"/>
  <c r="R1985" i="1"/>
  <c r="R1984" i="1"/>
  <c r="R1983" i="1"/>
  <c r="R1982" i="1"/>
  <c r="R1981" i="1"/>
  <c r="R1980" i="1"/>
  <c r="R1979" i="1"/>
  <c r="R1978" i="1"/>
  <c r="R1977" i="1"/>
  <c r="R1976" i="1"/>
  <c r="R1975" i="1"/>
  <c r="R1974" i="1"/>
  <c r="R1973" i="1"/>
  <c r="R1972" i="1"/>
  <c r="R1971" i="1"/>
  <c r="R1970" i="1"/>
  <c r="R3461" i="1"/>
  <c r="R3441" i="1"/>
  <c r="R3421" i="1"/>
  <c r="R3401" i="1"/>
  <c r="R3381" i="1"/>
  <c r="R3361" i="1"/>
  <c r="R3341" i="1"/>
  <c r="R3321" i="1"/>
  <c r="R3301" i="1"/>
  <c r="R3281" i="1"/>
  <c r="R3261" i="1"/>
  <c r="R3241" i="1"/>
  <c r="R3221" i="1"/>
  <c r="R3201" i="1"/>
  <c r="R3181" i="1"/>
  <c r="R3161" i="1"/>
  <c r="R3141" i="1"/>
  <c r="R3121" i="1"/>
  <c r="R3101" i="1"/>
  <c r="R3081" i="1"/>
  <c r="R3061" i="1"/>
  <c r="R3041" i="1"/>
  <c r="R3021" i="1"/>
  <c r="R3001" i="1"/>
  <c r="R2981" i="1"/>
  <c r="R2961" i="1"/>
  <c r="R2941" i="1"/>
  <c r="R2921" i="1"/>
  <c r="R2901" i="1"/>
  <c r="R2881" i="1"/>
  <c r="R2861" i="1"/>
  <c r="R2841" i="1"/>
  <c r="R2821" i="1"/>
  <c r="R2801" i="1"/>
  <c r="R2781" i="1"/>
  <c r="R2761" i="1"/>
  <c r="R2741" i="1"/>
  <c r="R2721" i="1"/>
  <c r="R2701" i="1"/>
  <c r="R2681" i="1"/>
  <c r="R2661" i="1"/>
  <c r="R2641" i="1"/>
  <c r="R2621" i="1"/>
  <c r="R2601" i="1"/>
  <c r="R2581" i="1"/>
  <c r="R2561" i="1"/>
  <c r="R2541" i="1"/>
  <c r="R2521" i="1"/>
  <c r="R2501" i="1"/>
  <c r="R2481" i="1"/>
  <c r="R2461" i="1"/>
  <c r="R2441" i="1"/>
  <c r="R2421" i="1"/>
  <c r="R2401" i="1"/>
  <c r="R2381" i="1"/>
  <c r="R2361" i="1"/>
  <c r="R2341" i="1"/>
  <c r="R2321" i="1"/>
  <c r="R2301" i="1"/>
  <c r="R2281" i="1"/>
  <c r="R2261" i="1"/>
  <c r="R2241" i="1"/>
  <c r="R2221" i="1"/>
  <c r="R2201" i="1"/>
  <c r="R2181" i="1"/>
  <c r="R2161" i="1"/>
  <c r="R2141" i="1"/>
  <c r="R2121" i="1"/>
  <c r="R2101" i="1"/>
  <c r="R2081" i="1"/>
  <c r="R2061" i="1"/>
  <c r="R2041" i="1"/>
  <c r="R2021" i="1"/>
  <c r="R2001" i="1"/>
  <c r="R3433" i="1"/>
  <c r="R3460" i="1"/>
  <c r="R3440" i="1"/>
  <c r="R3420" i="1"/>
  <c r="R3400" i="1"/>
  <c r="R3380" i="1"/>
  <c r="R3360" i="1"/>
  <c r="R3340" i="1"/>
  <c r="R3320" i="1"/>
  <c r="R3300" i="1"/>
  <c r="R3280" i="1"/>
  <c r="R3260" i="1"/>
  <c r="R3240" i="1"/>
  <c r="R3220" i="1"/>
  <c r="R3200" i="1"/>
  <c r="R3180" i="1"/>
  <c r="R3160" i="1"/>
  <c r="R3140" i="1"/>
  <c r="R3120" i="1"/>
  <c r="R3100" i="1"/>
  <c r="R3080" i="1"/>
  <c r="R3060" i="1"/>
  <c r="R3040" i="1"/>
  <c r="R3020" i="1"/>
  <c r="R3000" i="1"/>
  <c r="R2980" i="1"/>
  <c r="R2960" i="1"/>
  <c r="R2940" i="1"/>
  <c r="R2920" i="1"/>
  <c r="R2900" i="1"/>
  <c r="R2880" i="1"/>
  <c r="R2860" i="1"/>
  <c r="R2840" i="1"/>
  <c r="R2820" i="1"/>
  <c r="R2800" i="1"/>
  <c r="R2780" i="1"/>
  <c r="R2760" i="1"/>
  <c r="R2740" i="1"/>
  <c r="R2720" i="1"/>
  <c r="R2700" i="1"/>
  <c r="R2680" i="1"/>
  <c r="R2660" i="1"/>
  <c r="R2640" i="1"/>
  <c r="R2620" i="1"/>
  <c r="R2600" i="1"/>
  <c r="R2580" i="1"/>
  <c r="R2560" i="1"/>
  <c r="R2540" i="1"/>
  <c r="R2520" i="1"/>
  <c r="R2500" i="1"/>
  <c r="R2480" i="1"/>
  <c r="R2460" i="1"/>
  <c r="R2440" i="1"/>
  <c r="R2420" i="1"/>
  <c r="R2400" i="1"/>
  <c r="R2380" i="1"/>
  <c r="R2360" i="1"/>
  <c r="R2340" i="1"/>
  <c r="R2320" i="1"/>
  <c r="R2300" i="1"/>
  <c r="R2280" i="1"/>
  <c r="R2260" i="1"/>
  <c r="R2240" i="1"/>
  <c r="R2220" i="1"/>
  <c r="R2200" i="1"/>
  <c r="R2180" i="1"/>
  <c r="R2160" i="1"/>
  <c r="R2140" i="1"/>
  <c r="R2120" i="1"/>
  <c r="R2100" i="1"/>
  <c r="R2080" i="1"/>
  <c r="R2060" i="1"/>
  <c r="R2040" i="1"/>
  <c r="R2020" i="1"/>
  <c r="R2000" i="1"/>
  <c r="R3459" i="1"/>
  <c r="R3439" i="1"/>
  <c r="R3419" i="1"/>
  <c r="R3399" i="1"/>
  <c r="R3379" i="1"/>
  <c r="R3359" i="1"/>
  <c r="R3339" i="1"/>
  <c r="R3319" i="1"/>
  <c r="R3299" i="1"/>
  <c r="R3279" i="1"/>
  <c r="R3259" i="1"/>
  <c r="R3239" i="1"/>
  <c r="R3219" i="1"/>
  <c r="R3199" i="1"/>
  <c r="R3179" i="1"/>
  <c r="R3159" i="1"/>
  <c r="R3139" i="1"/>
  <c r="R3119" i="1"/>
  <c r="R3099" i="1"/>
  <c r="R3079" i="1"/>
  <c r="R3059" i="1"/>
  <c r="R3039" i="1"/>
  <c r="R3019" i="1"/>
  <c r="R2999" i="1"/>
  <c r="R2979" i="1"/>
  <c r="R2959" i="1"/>
  <c r="R2939" i="1"/>
  <c r="R2919" i="1"/>
  <c r="R2899" i="1"/>
  <c r="R2879" i="1"/>
  <c r="R2859" i="1"/>
  <c r="R2839" i="1"/>
  <c r="R2819" i="1"/>
  <c r="R2799" i="1"/>
  <c r="R2779" i="1"/>
  <c r="R2759" i="1"/>
  <c r="R2739" i="1"/>
  <c r="R2719" i="1"/>
  <c r="R2699" i="1"/>
  <c r="R2679" i="1"/>
  <c r="R2659" i="1"/>
  <c r="R2639" i="1"/>
  <c r="R2619" i="1"/>
  <c r="R2599" i="1"/>
  <c r="R2579" i="1"/>
  <c r="R2559" i="1"/>
  <c r="R2539" i="1"/>
  <c r="R2519" i="1"/>
  <c r="R2499" i="1"/>
  <c r="R2479" i="1"/>
  <c r="R2459" i="1"/>
  <c r="R2439" i="1"/>
  <c r="R2419" i="1"/>
  <c r="R2399" i="1"/>
  <c r="R2379" i="1"/>
  <c r="R2359" i="1"/>
  <c r="R2339" i="1"/>
  <c r="R2319" i="1"/>
  <c r="R2299" i="1"/>
  <c r="R2279" i="1"/>
  <c r="R2259" i="1"/>
  <c r="R2239" i="1"/>
  <c r="R2219" i="1"/>
  <c r="R2199" i="1"/>
  <c r="R2179" i="1"/>
  <c r="R2159" i="1"/>
  <c r="R2139" i="1"/>
  <c r="R2119" i="1"/>
  <c r="R2099" i="1"/>
  <c r="R2079" i="1"/>
  <c r="R2059" i="1"/>
  <c r="R2039" i="1"/>
  <c r="R2019" i="1"/>
  <c r="R1999" i="1"/>
  <c r="R3453" i="1"/>
  <c r="R3413" i="1"/>
  <c r="R3458" i="1"/>
  <c r="R3438" i="1"/>
  <c r="R3418" i="1"/>
  <c r="R3398" i="1"/>
  <c r="R3378" i="1"/>
  <c r="R3358" i="1"/>
  <c r="R3338" i="1"/>
  <c r="R3318" i="1"/>
  <c r="R3298" i="1"/>
  <c r="R3278" i="1"/>
  <c r="R3258" i="1"/>
  <c r="R3238" i="1"/>
  <c r="R3218" i="1"/>
  <c r="R3198" i="1"/>
  <c r="R3178" i="1"/>
  <c r="R3158" i="1"/>
  <c r="R3138" i="1"/>
  <c r="R3118" i="1"/>
  <c r="R3098" i="1"/>
  <c r="R3078" i="1"/>
  <c r="R3058" i="1"/>
  <c r="R3038" i="1"/>
  <c r="R3018" i="1"/>
  <c r="R2998" i="1"/>
  <c r="R2978" i="1"/>
  <c r="R2958" i="1"/>
  <c r="R2938" i="1"/>
  <c r="R2918" i="1"/>
  <c r="R2898" i="1"/>
  <c r="R2878" i="1"/>
  <c r="R2858" i="1"/>
  <c r="R2838" i="1"/>
  <c r="R2818" i="1"/>
  <c r="R2798" i="1"/>
  <c r="R2778" i="1"/>
  <c r="R2758" i="1"/>
  <c r="R2738" i="1"/>
  <c r="R2718" i="1"/>
  <c r="R2698" i="1"/>
  <c r="R2678" i="1"/>
  <c r="R2658" i="1"/>
  <c r="R2638" i="1"/>
  <c r="R2618" i="1"/>
  <c r="R2598" i="1"/>
  <c r="R2578" i="1"/>
  <c r="R2558" i="1"/>
  <c r="R2538" i="1"/>
  <c r="R2518" i="1"/>
  <c r="R2498" i="1"/>
  <c r="R2478" i="1"/>
  <c r="R2458" i="1"/>
  <c r="R2438" i="1"/>
  <c r="R2418" i="1"/>
  <c r="R2398" i="1"/>
  <c r="R2378" i="1"/>
  <c r="R2358" i="1"/>
  <c r="R2338" i="1"/>
  <c r="R2318" i="1"/>
  <c r="R2298" i="1"/>
  <c r="R2278" i="1"/>
  <c r="R2258" i="1"/>
  <c r="R2238" i="1"/>
  <c r="R2218" i="1"/>
  <c r="R2198" i="1"/>
  <c r="R2178" i="1"/>
  <c r="R2158" i="1"/>
  <c r="R2138" i="1"/>
  <c r="R2118" i="1"/>
  <c r="R2098" i="1"/>
  <c r="R2078" i="1"/>
  <c r="R2058" i="1"/>
  <c r="R2038" i="1"/>
  <c r="R2018" i="1"/>
  <c r="R1998" i="1"/>
  <c r="R3457" i="1"/>
  <c r="R3437" i="1"/>
  <c r="R3417" i="1"/>
  <c r="R3397" i="1"/>
  <c r="R3377" i="1"/>
  <c r="R3357" i="1"/>
  <c r="R3337" i="1"/>
  <c r="R3317" i="1"/>
  <c r="R3297" i="1"/>
  <c r="R3277" i="1"/>
  <c r="R3257" i="1"/>
  <c r="R3237" i="1"/>
  <c r="R3217" i="1"/>
  <c r="R3197" i="1"/>
  <c r="R3177" i="1"/>
  <c r="R3157" i="1"/>
  <c r="R3137" i="1"/>
  <c r="R3117" i="1"/>
  <c r="R3097" i="1"/>
  <c r="R3077" i="1"/>
  <c r="R3057" i="1"/>
  <c r="R3037" i="1"/>
  <c r="R3017" i="1"/>
  <c r="R2997" i="1"/>
  <c r="R2977" i="1"/>
  <c r="R2957" i="1"/>
  <c r="R2937" i="1"/>
  <c r="R2917" i="1"/>
  <c r="R2897" i="1"/>
  <c r="R2877" i="1"/>
  <c r="R2857" i="1"/>
  <c r="R2837" i="1"/>
  <c r="R2817" i="1"/>
  <c r="R2797" i="1"/>
  <c r="R2777" i="1"/>
  <c r="R2757" i="1"/>
  <c r="R2737" i="1"/>
  <c r="R2717" i="1"/>
  <c r="R2697" i="1"/>
  <c r="R2677" i="1"/>
  <c r="R2657" i="1"/>
  <c r="R2637" i="1"/>
  <c r="R2617" i="1"/>
  <c r="R2597" i="1"/>
  <c r="R2577" i="1"/>
  <c r="R2557" i="1"/>
  <c r="R2537" i="1"/>
  <c r="R2517" i="1"/>
  <c r="R2497" i="1"/>
  <c r="R2477" i="1"/>
  <c r="R2457" i="1"/>
  <c r="R2437" i="1"/>
  <c r="R2417" i="1"/>
  <c r="R2397" i="1"/>
  <c r="R2377" i="1"/>
  <c r="R2357" i="1"/>
  <c r="R2337" i="1"/>
  <c r="R2317" i="1"/>
  <c r="R2297" i="1"/>
  <c r="R2277" i="1"/>
  <c r="R2257" i="1"/>
  <c r="R2237" i="1"/>
  <c r="R2217" i="1"/>
  <c r="R2197" i="1"/>
  <c r="R2177" i="1"/>
  <c r="R2157" i="1"/>
  <c r="R2137" i="1"/>
  <c r="R2117" i="1"/>
  <c r="R2097" i="1"/>
  <c r="R2077" i="1"/>
  <c r="R2057" i="1"/>
  <c r="R2037" i="1"/>
  <c r="R2017" i="1"/>
  <c r="R1997" i="1"/>
  <c r="R3456" i="1"/>
  <c r="R3436" i="1"/>
  <c r="R3416" i="1"/>
  <c r="R3396" i="1"/>
  <c r="R3376" i="1"/>
  <c r="R3356" i="1"/>
  <c r="R3336" i="1"/>
  <c r="R3316" i="1"/>
  <c r="R3296" i="1"/>
  <c r="R3276" i="1"/>
  <c r="R3256" i="1"/>
  <c r="R3236" i="1"/>
  <c r="R3216" i="1"/>
  <c r="R3196" i="1"/>
  <c r="R3176" i="1"/>
  <c r="R3156" i="1"/>
  <c r="R3136" i="1"/>
  <c r="R3116" i="1"/>
  <c r="R3096" i="1"/>
  <c r="R3076" i="1"/>
  <c r="R3056" i="1"/>
  <c r="R3036" i="1"/>
  <c r="R3016" i="1"/>
  <c r="R2996" i="1"/>
  <c r="R2976" i="1"/>
  <c r="R2956" i="1"/>
  <c r="R2936" i="1"/>
  <c r="R2916" i="1"/>
  <c r="R2896" i="1"/>
  <c r="R2876" i="1"/>
  <c r="R2856" i="1"/>
  <c r="R2836" i="1"/>
  <c r="R2816" i="1"/>
  <c r="R2796" i="1"/>
  <c r="R2776" i="1"/>
  <c r="R2756" i="1"/>
  <c r="R2736" i="1"/>
  <c r="R2716" i="1"/>
  <c r="R2696" i="1"/>
  <c r="R2676" i="1"/>
  <c r="R2656" i="1"/>
  <c r="R2636" i="1"/>
  <c r="R2616" i="1"/>
  <c r="R2596" i="1"/>
  <c r="R2576" i="1"/>
  <c r="R2556" i="1"/>
  <c r="R2536" i="1"/>
  <c r="R2516" i="1"/>
  <c r="R2496" i="1"/>
  <c r="R2476" i="1"/>
  <c r="R2456" i="1"/>
  <c r="R2436" i="1"/>
  <c r="R2416" i="1"/>
  <c r="R2396" i="1"/>
  <c r="R2376" i="1"/>
  <c r="R2356" i="1"/>
  <c r="R2336" i="1"/>
  <c r="R2316" i="1"/>
  <c r="R2296" i="1"/>
  <c r="R2276" i="1"/>
  <c r="R2256" i="1"/>
  <c r="R2236" i="1"/>
  <c r="R2216" i="1"/>
  <c r="R2196" i="1"/>
  <c r="R2176" i="1"/>
  <c r="R2156" i="1"/>
  <c r="R2136" i="1"/>
  <c r="R2116" i="1"/>
  <c r="R2096" i="1"/>
  <c r="R2076" i="1"/>
  <c r="R2056" i="1"/>
  <c r="R2036" i="1"/>
  <c r="R2016" i="1"/>
  <c r="R1996" i="1"/>
  <c r="R3455" i="1"/>
  <c r="R3435" i="1"/>
  <c r="R3415" i="1"/>
  <c r="R3395" i="1"/>
  <c r="R3375" i="1"/>
  <c r="R3355" i="1"/>
  <c r="R3335" i="1"/>
  <c r="R3315" i="1"/>
  <c r="R3295" i="1"/>
  <c r="R3275" i="1"/>
  <c r="R3255" i="1"/>
  <c r="R3235" i="1"/>
  <c r="R3215" i="1"/>
  <c r="R3195" i="1"/>
  <c r="R3175" i="1"/>
  <c r="R3155" i="1"/>
  <c r="R3135" i="1"/>
  <c r="R3115" i="1"/>
  <c r="R3095" i="1"/>
  <c r="R3075" i="1"/>
  <c r="R3055" i="1"/>
  <c r="R3035" i="1"/>
  <c r="R3015" i="1"/>
  <c r="R2995" i="1"/>
  <c r="R2975" i="1"/>
  <c r="R2955" i="1"/>
  <c r="R2935" i="1"/>
  <c r="R2915" i="1"/>
  <c r="R2895" i="1"/>
  <c r="R2875" i="1"/>
  <c r="R2855" i="1"/>
  <c r="R2835" i="1"/>
  <c r="R2815" i="1"/>
  <c r="R2795" i="1"/>
  <c r="R2775" i="1"/>
  <c r="R2755" i="1"/>
  <c r="R2735" i="1"/>
  <c r="R2715" i="1"/>
  <c r="R2695" i="1"/>
  <c r="R2675" i="1"/>
  <c r="R2655" i="1"/>
  <c r="R2635" i="1"/>
  <c r="R2615" i="1"/>
  <c r="R2595" i="1"/>
  <c r="R2575" i="1"/>
  <c r="R2555" i="1"/>
  <c r="R2535" i="1"/>
  <c r="R2515" i="1"/>
  <c r="R2495" i="1"/>
  <c r="R2475" i="1"/>
  <c r="R2455" i="1"/>
  <c r="R2435" i="1"/>
  <c r="R2415" i="1"/>
  <c r="R2395" i="1"/>
  <c r="R2375" i="1"/>
  <c r="R2355" i="1"/>
  <c r="R2335" i="1"/>
  <c r="R2315" i="1"/>
  <c r="R2295" i="1"/>
  <c r="R2275" i="1"/>
  <c r="R2255" i="1"/>
  <c r="R2235" i="1"/>
  <c r="R2215" i="1"/>
  <c r="R2195" i="1"/>
  <c r="R2175" i="1"/>
  <c r="R2155" i="1"/>
  <c r="R2135" i="1"/>
  <c r="R2115" i="1"/>
  <c r="R2095" i="1"/>
  <c r="R2075" i="1"/>
  <c r="R2055" i="1"/>
  <c r="R2035" i="1"/>
  <c r="R2015" i="1"/>
  <c r="R1995" i="1"/>
  <c r="R3454" i="1"/>
  <c r="R3434" i="1"/>
  <c r="R3414" i="1"/>
  <c r="R3394" i="1"/>
  <c r="R3374" i="1"/>
  <c r="R3354" i="1"/>
  <c r="R3334" i="1"/>
  <c r="R3314" i="1"/>
  <c r="R3294" i="1"/>
  <c r="R3274" i="1"/>
  <c r="R3254" i="1"/>
  <c r="R3234" i="1"/>
  <c r="R3214" i="1"/>
  <c r="R3194" i="1"/>
  <c r="R3174" i="1"/>
  <c r="R3154" i="1"/>
  <c r="R3134" i="1"/>
  <c r="R3114" i="1"/>
  <c r="R3094" i="1"/>
  <c r="R3074" i="1"/>
  <c r="R3054" i="1"/>
  <c r="R3034" i="1"/>
  <c r="R3014" i="1"/>
  <c r="R2994" i="1"/>
  <c r="R2974" i="1"/>
  <c r="R2954" i="1"/>
  <c r="R2934" i="1"/>
  <c r="R2914" i="1"/>
  <c r="R2894" i="1"/>
  <c r="R2874" i="1"/>
  <c r="R2854" i="1"/>
  <c r="R2834" i="1"/>
  <c r="R2814" i="1"/>
  <c r="R2794" i="1"/>
  <c r="R2774" i="1"/>
  <c r="R2754" i="1"/>
  <c r="R2734" i="1"/>
  <c r="R2714" i="1"/>
  <c r="R2694" i="1"/>
  <c r="R2674" i="1"/>
  <c r="R2654" i="1"/>
  <c r="R2634" i="1"/>
  <c r="R2614" i="1"/>
  <c r="R2594" i="1"/>
  <c r="R2574" i="1"/>
  <c r="R2554" i="1"/>
  <c r="R2534" i="1"/>
  <c r="R2514" i="1"/>
  <c r="R2494" i="1"/>
  <c r="R2474" i="1"/>
  <c r="R2454" i="1"/>
  <c r="R2434" i="1"/>
  <c r="R2414" i="1"/>
  <c r="R2394" i="1"/>
  <c r="R2374" i="1"/>
  <c r="R2354" i="1"/>
  <c r="R2334" i="1"/>
  <c r="R2314" i="1"/>
  <c r="R2294" i="1"/>
  <c r="R2274" i="1"/>
  <c r="R2254" i="1"/>
  <c r="R2234" i="1"/>
  <c r="R2214" i="1"/>
  <c r="R2194" i="1"/>
  <c r="R2174" i="1"/>
  <c r="R2154" i="1"/>
  <c r="R2134" i="1"/>
  <c r="R2114" i="1"/>
  <c r="R2094" i="1"/>
  <c r="R2074" i="1"/>
  <c r="R2054" i="1"/>
  <c r="R2034" i="1"/>
  <c r="R2014" i="1"/>
  <c r="R1994" i="1"/>
  <c r="R3452" i="1"/>
  <c r="R3432" i="1"/>
  <c r="R3412" i="1"/>
  <c r="R3392" i="1"/>
  <c r="R3372" i="1"/>
  <c r="R3352" i="1"/>
  <c r="R3332" i="1"/>
  <c r="R3312" i="1"/>
  <c r="R3292" i="1"/>
  <c r="R3272" i="1"/>
  <c r="R3252" i="1"/>
  <c r="R3232" i="1"/>
  <c r="R3212" i="1"/>
  <c r="R3192" i="1"/>
  <c r="R3172" i="1"/>
  <c r="R3152" i="1"/>
  <c r="R3132" i="1"/>
  <c r="R3112" i="1"/>
  <c r="R3092" i="1"/>
  <c r="R3072" i="1"/>
  <c r="R3052" i="1"/>
  <c r="R3032" i="1"/>
  <c r="R3012" i="1"/>
  <c r="R2992" i="1"/>
  <c r="R2972" i="1"/>
  <c r="R2952" i="1"/>
  <c r="R2932" i="1"/>
  <c r="R2912" i="1"/>
  <c r="R2892" i="1"/>
  <c r="R2872" i="1"/>
  <c r="R2852" i="1"/>
  <c r="R2832" i="1"/>
  <c r="R2812" i="1"/>
  <c r="R2792" i="1"/>
  <c r="R2772" i="1"/>
  <c r="R2752" i="1"/>
  <c r="R2732" i="1"/>
  <c r="R2712" i="1"/>
  <c r="R2692" i="1"/>
  <c r="R2672" i="1"/>
  <c r="R2652" i="1"/>
  <c r="R2632" i="1"/>
  <c r="R2612" i="1"/>
  <c r="R2592" i="1"/>
  <c r="R2572" i="1"/>
  <c r="R2552" i="1"/>
  <c r="R2532" i="1"/>
  <c r="R2512" i="1"/>
  <c r="R2492" i="1"/>
  <c r="R2472" i="1"/>
  <c r="R2452" i="1"/>
  <c r="R2432" i="1"/>
  <c r="R2412" i="1"/>
  <c r="R2392" i="1"/>
  <c r="R2372" i="1"/>
  <c r="R2352" i="1"/>
  <c r="R2332" i="1"/>
  <c r="R2312" i="1"/>
  <c r="R2292" i="1"/>
  <c r="R2272" i="1"/>
  <c r="R2252" i="1"/>
  <c r="R2232" i="1"/>
  <c r="R2212" i="1"/>
  <c r="R2192" i="1"/>
  <c r="R2172" i="1"/>
  <c r="R2152" i="1"/>
  <c r="R2132" i="1"/>
  <c r="R2112" i="1"/>
  <c r="R2092" i="1"/>
  <c r="R2072" i="1"/>
  <c r="R2052" i="1"/>
  <c r="R2032" i="1"/>
  <c r="R2012" i="1"/>
  <c r="R1992" i="1"/>
  <c r="R3451" i="1"/>
  <c r="R3431" i="1"/>
  <c r="R3411" i="1"/>
  <c r="R3391" i="1"/>
  <c r="R3371" i="1"/>
  <c r="R3351" i="1"/>
  <c r="R3331" i="1"/>
  <c r="R3311" i="1"/>
  <c r="R3291" i="1"/>
  <c r="R3271" i="1"/>
  <c r="R3251" i="1"/>
  <c r="R3231" i="1"/>
  <c r="R3211" i="1"/>
  <c r="R3191" i="1"/>
  <c r="R3171" i="1"/>
  <c r="R3151" i="1"/>
  <c r="R3131" i="1"/>
  <c r="R3111" i="1"/>
  <c r="R3091" i="1"/>
  <c r="R3071" i="1"/>
  <c r="R3051" i="1"/>
  <c r="R3031" i="1"/>
  <c r="R3011" i="1"/>
  <c r="R2991" i="1"/>
  <c r="R2971" i="1"/>
  <c r="R2951" i="1"/>
  <c r="R2931" i="1"/>
  <c r="R2911" i="1"/>
  <c r="R2891" i="1"/>
  <c r="R2871" i="1"/>
  <c r="R2851" i="1"/>
  <c r="R2831" i="1"/>
  <c r="R2811" i="1"/>
  <c r="R2791" i="1"/>
  <c r="R2771" i="1"/>
  <c r="R2751" i="1"/>
  <c r="R2731" i="1"/>
  <c r="R2711" i="1"/>
  <c r="R2691" i="1"/>
  <c r="R2671" i="1"/>
  <c r="R2651" i="1"/>
  <c r="R2631" i="1"/>
  <c r="R2611" i="1"/>
  <c r="R2591" i="1"/>
  <c r="R2571" i="1"/>
  <c r="R2551" i="1"/>
  <c r="R2531" i="1"/>
  <c r="R2511" i="1"/>
  <c r="R2491" i="1"/>
  <c r="R2471" i="1"/>
  <c r="R2451" i="1"/>
  <c r="R2431" i="1"/>
  <c r="R2411" i="1"/>
  <c r="R2391" i="1"/>
  <c r="R2371" i="1"/>
  <c r="R2351" i="1"/>
  <c r="R2331" i="1"/>
  <c r="R2311" i="1"/>
  <c r="R2291" i="1"/>
  <c r="R2271" i="1"/>
  <c r="R2251" i="1"/>
  <c r="R2231" i="1"/>
  <c r="R2211" i="1"/>
  <c r="R2191" i="1"/>
  <c r="R2171" i="1"/>
  <c r="R2151" i="1"/>
  <c r="R2131" i="1"/>
  <c r="R2111" i="1"/>
  <c r="R2091" i="1"/>
  <c r="R2071" i="1"/>
  <c r="R2051" i="1"/>
  <c r="R2031" i="1"/>
  <c r="R2011" i="1"/>
  <c r="R1991" i="1"/>
  <c r="R3450" i="1"/>
  <c r="R3430" i="1"/>
  <c r="R3410" i="1"/>
  <c r="R3390" i="1"/>
  <c r="R3370" i="1"/>
  <c r="R3350" i="1"/>
  <c r="R3330" i="1"/>
  <c r="R3310" i="1"/>
  <c r="R3290" i="1"/>
  <c r="R3270" i="1"/>
  <c r="R3250" i="1"/>
  <c r="R3230" i="1"/>
  <c r="R3210" i="1"/>
  <c r="R3190" i="1"/>
  <c r="R3170" i="1"/>
  <c r="R3150" i="1"/>
  <c r="R3130" i="1"/>
  <c r="R3110" i="1"/>
  <c r="R3090" i="1"/>
  <c r="R3070" i="1"/>
  <c r="R3050" i="1"/>
  <c r="R3030" i="1"/>
  <c r="R3010" i="1"/>
  <c r="R2990" i="1"/>
  <c r="R2970" i="1"/>
  <c r="R2950" i="1"/>
  <c r="R2930" i="1"/>
  <c r="R2910" i="1"/>
  <c r="R2890" i="1"/>
  <c r="R2870" i="1"/>
  <c r="R2850" i="1"/>
  <c r="R2830" i="1"/>
  <c r="R2810" i="1"/>
  <c r="R2790" i="1"/>
  <c r="R2770" i="1"/>
  <c r="R2750" i="1"/>
  <c r="R2730" i="1"/>
  <c r="R2710" i="1"/>
  <c r="R2690" i="1"/>
  <c r="R2670" i="1"/>
  <c r="R2650" i="1"/>
  <c r="R2630" i="1"/>
  <c r="R2610" i="1"/>
  <c r="R2590" i="1"/>
  <c r="R2570" i="1"/>
  <c r="R2550" i="1"/>
  <c r="R2530" i="1"/>
  <c r="R2510" i="1"/>
  <c r="R2490" i="1"/>
  <c r="R2470" i="1"/>
  <c r="R2450" i="1"/>
  <c r="R2430" i="1"/>
  <c r="R2410" i="1"/>
  <c r="R2390" i="1"/>
  <c r="R2370" i="1"/>
  <c r="R2350" i="1"/>
  <c r="R2330" i="1"/>
  <c r="R2310" i="1"/>
  <c r="R2290" i="1"/>
  <c r="R2270" i="1"/>
  <c r="R2250" i="1"/>
  <c r="R2230" i="1"/>
  <c r="R2210" i="1"/>
  <c r="R2190" i="1"/>
  <c r="R2170" i="1"/>
  <c r="R2150" i="1"/>
  <c r="R2130" i="1"/>
  <c r="R2110" i="1"/>
  <c r="R2090" i="1"/>
  <c r="R2070" i="1"/>
  <c r="R2050" i="1"/>
  <c r="R2030" i="1"/>
  <c r="R2010" i="1"/>
  <c r="R1990" i="1"/>
  <c r="R3447" i="1"/>
  <c r="R3403" i="1"/>
  <c r="R3353" i="1"/>
  <c r="R3308" i="1"/>
  <c r="R3266" i="1"/>
  <c r="R3224" i="1"/>
  <c r="R3182" i="1"/>
  <c r="R3129" i="1"/>
  <c r="R3087" i="1"/>
  <c r="R3045" i="1"/>
  <c r="R3003" i="1"/>
  <c r="R2953" i="1"/>
  <c r="R2908" i="1"/>
  <c r="R2866" i="1"/>
  <c r="R2824" i="1"/>
  <c r="R2782" i="1"/>
  <c r="R2729" i="1"/>
  <c r="R2687" i="1"/>
  <c r="R2645" i="1"/>
  <c r="R2603" i="1"/>
  <c r="R2553" i="1"/>
  <c r="R2508" i="1"/>
  <c r="R2466" i="1"/>
  <c r="R2424" i="1"/>
  <c r="R2382" i="1"/>
  <c r="R2329" i="1"/>
  <c r="R2287" i="1"/>
  <c r="R2245" i="1"/>
  <c r="R2203" i="1"/>
  <c r="R2153" i="1"/>
  <c r="R2108" i="1"/>
  <c r="R2066" i="1"/>
  <c r="R2024" i="1"/>
  <c r="R3325" i="1"/>
  <c r="R2966" i="1"/>
  <c r="R2345" i="1"/>
  <c r="R3463" i="1"/>
  <c r="R3228" i="1"/>
  <c r="R2786" i="1"/>
  <c r="R2473" i="1"/>
  <c r="R3227" i="1"/>
  <c r="R2964" i="1"/>
  <c r="R2522" i="1"/>
  <c r="R3184" i="1"/>
  <c r="R2784" i="1"/>
  <c r="R2205" i="1"/>
  <c r="R3267" i="1"/>
  <c r="R2867" i="1"/>
  <c r="R2425" i="1"/>
  <c r="R2025" i="1"/>
  <c r="R3446" i="1"/>
  <c r="R3402" i="1"/>
  <c r="R3349" i="1"/>
  <c r="R3307" i="1"/>
  <c r="R3265" i="1"/>
  <c r="R3223" i="1"/>
  <c r="R3173" i="1"/>
  <c r="R3128" i="1"/>
  <c r="R3086" i="1"/>
  <c r="R3044" i="1"/>
  <c r="R3002" i="1"/>
  <c r="R2949" i="1"/>
  <c r="R2907" i="1"/>
  <c r="R2865" i="1"/>
  <c r="R2823" i="1"/>
  <c r="R2773" i="1"/>
  <c r="R2728" i="1"/>
  <c r="R2686" i="1"/>
  <c r="R2644" i="1"/>
  <c r="R2602" i="1"/>
  <c r="R2549" i="1"/>
  <c r="R2507" i="1"/>
  <c r="R2465" i="1"/>
  <c r="R2423" i="1"/>
  <c r="R2373" i="1"/>
  <c r="R2328" i="1"/>
  <c r="R2286" i="1"/>
  <c r="R2244" i="1"/>
  <c r="R2202" i="1"/>
  <c r="R2149" i="1"/>
  <c r="R2107" i="1"/>
  <c r="R2065" i="1"/>
  <c r="R2023" i="1"/>
  <c r="R2726" i="1"/>
  <c r="R2505" i="1"/>
  <c r="R2368" i="1"/>
  <c r="R2284" i="1"/>
  <c r="R2242" i="1"/>
  <c r="R2147" i="1"/>
  <c r="R2063" i="1"/>
  <c r="R3202" i="1"/>
  <c r="R2265" i="1"/>
  <c r="R3409" i="1"/>
  <c r="R2704" i="1"/>
  <c r="R2304" i="1"/>
  <c r="R2033" i="1"/>
  <c r="R2829" i="1"/>
  <c r="R2253" i="1"/>
  <c r="R3144" i="1"/>
  <c r="R2649" i="1"/>
  <c r="R2123" i="1"/>
  <c r="R3185" i="1"/>
  <c r="R2743" i="1"/>
  <c r="R2248" i="1"/>
  <c r="R3226" i="1"/>
  <c r="R2868" i="1"/>
  <c r="R2342" i="1"/>
  <c r="R3309" i="1"/>
  <c r="R3004" i="1"/>
  <c r="R2646" i="1"/>
  <c r="R2162" i="1"/>
  <c r="R3445" i="1"/>
  <c r="R3393" i="1"/>
  <c r="R3348" i="1"/>
  <c r="R3306" i="1"/>
  <c r="R3264" i="1"/>
  <c r="R3222" i="1"/>
  <c r="R3169" i="1"/>
  <c r="R3127" i="1"/>
  <c r="R3085" i="1"/>
  <c r="R3043" i="1"/>
  <c r="R2993" i="1"/>
  <c r="R2948" i="1"/>
  <c r="R2906" i="1"/>
  <c r="R2864" i="1"/>
  <c r="R2822" i="1"/>
  <c r="R2769" i="1"/>
  <c r="R2727" i="1"/>
  <c r="R2685" i="1"/>
  <c r="R2643" i="1"/>
  <c r="R2593" i="1"/>
  <c r="R2548" i="1"/>
  <c r="R2506" i="1"/>
  <c r="R2464" i="1"/>
  <c r="R2422" i="1"/>
  <c r="R2369" i="1"/>
  <c r="R2327" i="1"/>
  <c r="R2285" i="1"/>
  <c r="R2243" i="1"/>
  <c r="R2193" i="1"/>
  <c r="R2148" i="1"/>
  <c r="R2106" i="1"/>
  <c r="R2064" i="1"/>
  <c r="R2022" i="1"/>
  <c r="R2413" i="1"/>
  <c r="R2013" i="1"/>
  <c r="R3424" i="1"/>
  <c r="R2486" i="1"/>
  <c r="R2173" i="1"/>
  <c r="R2883" i="1"/>
  <c r="R2388" i="1"/>
  <c r="R1988" i="1"/>
  <c r="R3145" i="1"/>
  <c r="R2745" i="1"/>
  <c r="R2303" i="1"/>
  <c r="R2029" i="1"/>
  <c r="R2828" i="1"/>
  <c r="R2073" i="1"/>
  <c r="R3269" i="1"/>
  <c r="R2785" i="1"/>
  <c r="R2164" i="1"/>
  <c r="R3405" i="1"/>
  <c r="R2963" i="1"/>
  <c r="R2468" i="1"/>
  <c r="R3404" i="1"/>
  <c r="R2783" i="1"/>
  <c r="R2109" i="1"/>
  <c r="R3444" i="1"/>
  <c r="R3389" i="1"/>
  <c r="R3347" i="1"/>
  <c r="R3305" i="1"/>
  <c r="R3263" i="1"/>
  <c r="R3213" i="1"/>
  <c r="R3168" i="1"/>
  <c r="R3126" i="1"/>
  <c r="R3084" i="1"/>
  <c r="R3042" i="1"/>
  <c r="R2989" i="1"/>
  <c r="R2947" i="1"/>
  <c r="R2905" i="1"/>
  <c r="R2863" i="1"/>
  <c r="R2813" i="1"/>
  <c r="R2768" i="1"/>
  <c r="R2684" i="1"/>
  <c r="R2642" i="1"/>
  <c r="R2589" i="1"/>
  <c r="R2547" i="1"/>
  <c r="R2463" i="1"/>
  <c r="R2326" i="1"/>
  <c r="R2189" i="1"/>
  <c r="R2105" i="1"/>
  <c r="R3286" i="1"/>
  <c r="R2833" i="1"/>
  <c r="R2524" i="1"/>
  <c r="R2513" i="1"/>
  <c r="R3443" i="1"/>
  <c r="R3388" i="1"/>
  <c r="R3346" i="1"/>
  <c r="R3304" i="1"/>
  <c r="R3262" i="1"/>
  <c r="R3209" i="1"/>
  <c r="R3167" i="1"/>
  <c r="R3125" i="1"/>
  <c r="R3083" i="1"/>
  <c r="R3033" i="1"/>
  <c r="R2988" i="1"/>
  <c r="R2946" i="1"/>
  <c r="R2904" i="1"/>
  <c r="R2862" i="1"/>
  <c r="R2809" i="1"/>
  <c r="R2767" i="1"/>
  <c r="R2725" i="1"/>
  <c r="R2683" i="1"/>
  <c r="R2633" i="1"/>
  <c r="R2588" i="1"/>
  <c r="R2546" i="1"/>
  <c r="R2504" i="1"/>
  <c r="R2462" i="1"/>
  <c r="R2409" i="1"/>
  <c r="R2367" i="1"/>
  <c r="R2325" i="1"/>
  <c r="R2283" i="1"/>
  <c r="R2233" i="1"/>
  <c r="R2188" i="1"/>
  <c r="R2146" i="1"/>
  <c r="R2104" i="1"/>
  <c r="R2062" i="1"/>
  <c r="R2009" i="1"/>
  <c r="R2847" i="1"/>
  <c r="R2973" i="1"/>
  <c r="R2483" i="1"/>
  <c r="R2653" i="1"/>
  <c r="R2249" i="1"/>
  <c r="R2122" i="1"/>
  <c r="R2384" i="1"/>
  <c r="R2246" i="1"/>
  <c r="R3442" i="1"/>
  <c r="R3387" i="1"/>
  <c r="R3345" i="1"/>
  <c r="R3303" i="1"/>
  <c r="R3253" i="1"/>
  <c r="R3208" i="1"/>
  <c r="R3166" i="1"/>
  <c r="R3124" i="1"/>
  <c r="R3082" i="1"/>
  <c r="R3029" i="1"/>
  <c r="R2987" i="1"/>
  <c r="R2945" i="1"/>
  <c r="R2903" i="1"/>
  <c r="R2853" i="1"/>
  <c r="R2808" i="1"/>
  <c r="R2766" i="1"/>
  <c r="R2724" i="1"/>
  <c r="R2682" i="1"/>
  <c r="R2629" i="1"/>
  <c r="R2587" i="1"/>
  <c r="R2545" i="1"/>
  <c r="R2503" i="1"/>
  <c r="R2453" i="1"/>
  <c r="R2408" i="1"/>
  <c r="R2366" i="1"/>
  <c r="R2324" i="1"/>
  <c r="R2282" i="1"/>
  <c r="R2229" i="1"/>
  <c r="R2187" i="1"/>
  <c r="R2145" i="1"/>
  <c r="R2103" i="1"/>
  <c r="R2053" i="1"/>
  <c r="R2008" i="1"/>
  <c r="R3068" i="1"/>
  <c r="R2268" i="1"/>
  <c r="R2005" i="1"/>
  <c r="R2402" i="1"/>
  <c r="R2002" i="1"/>
  <c r="R2967" i="1"/>
  <c r="R2567" i="1"/>
  <c r="R2209" i="1"/>
  <c r="R3229" i="1"/>
  <c r="R2882" i="1"/>
  <c r="R2482" i="1"/>
  <c r="R2166" i="1"/>
  <c r="R2965" i="1"/>
  <c r="R2386" i="1"/>
  <c r="R3364" i="1"/>
  <c r="R3093" i="1"/>
  <c r="R2827" i="1"/>
  <c r="R2648" i="1"/>
  <c r="R2293" i="1"/>
  <c r="R2069" i="1"/>
  <c r="R3313" i="1"/>
  <c r="R3005" i="1"/>
  <c r="R2742" i="1"/>
  <c r="R2563" i="1"/>
  <c r="R2163" i="1"/>
  <c r="R3088" i="1"/>
  <c r="R2604" i="1"/>
  <c r="R3429" i="1"/>
  <c r="R3386" i="1"/>
  <c r="R3344" i="1"/>
  <c r="R3302" i="1"/>
  <c r="R3249" i="1"/>
  <c r="R3207" i="1"/>
  <c r="R3165" i="1"/>
  <c r="R3123" i="1"/>
  <c r="R3073" i="1"/>
  <c r="R3028" i="1"/>
  <c r="R2986" i="1"/>
  <c r="R2944" i="1"/>
  <c r="R2902" i="1"/>
  <c r="R2849" i="1"/>
  <c r="R2807" i="1"/>
  <c r="R2765" i="1"/>
  <c r="R2723" i="1"/>
  <c r="R2673" i="1"/>
  <c r="R2628" i="1"/>
  <c r="R2586" i="1"/>
  <c r="R2544" i="1"/>
  <c r="R2502" i="1"/>
  <c r="R2449" i="1"/>
  <c r="R2407" i="1"/>
  <c r="R2365" i="1"/>
  <c r="R2323" i="1"/>
  <c r="R2273" i="1"/>
  <c r="R2228" i="1"/>
  <c r="R2186" i="1"/>
  <c r="R2144" i="1"/>
  <c r="R2102" i="1"/>
  <c r="R2049" i="1"/>
  <c r="R2007" i="1"/>
  <c r="R2889" i="1"/>
  <c r="R2928" i="1"/>
  <c r="R2525" i="1"/>
  <c r="R2703" i="1"/>
  <c r="R1986" i="1"/>
  <c r="R2606" i="1"/>
  <c r="R2067" i="1"/>
  <c r="R3428" i="1"/>
  <c r="R3385" i="1"/>
  <c r="R3343" i="1"/>
  <c r="R3293" i="1"/>
  <c r="R3248" i="1"/>
  <c r="R3206" i="1"/>
  <c r="R3164" i="1"/>
  <c r="R3122" i="1"/>
  <c r="R3069" i="1"/>
  <c r="R3027" i="1"/>
  <c r="R2985" i="1"/>
  <c r="R2943" i="1"/>
  <c r="R2893" i="1"/>
  <c r="R2848" i="1"/>
  <c r="R2806" i="1"/>
  <c r="R2764" i="1"/>
  <c r="R2722" i="1"/>
  <c r="R2669" i="1"/>
  <c r="R2627" i="1"/>
  <c r="R2585" i="1"/>
  <c r="R2543" i="1"/>
  <c r="R2493" i="1"/>
  <c r="R2448" i="1"/>
  <c r="R2406" i="1"/>
  <c r="R2364" i="1"/>
  <c r="R2322" i="1"/>
  <c r="R2269" i="1"/>
  <c r="R2227" i="1"/>
  <c r="R2185" i="1"/>
  <c r="R2143" i="1"/>
  <c r="R2093" i="1"/>
  <c r="R2048" i="1"/>
  <c r="R2006" i="1"/>
  <c r="R2942" i="1"/>
  <c r="R2142" i="1"/>
  <c r="R3328" i="1"/>
  <c r="R2573" i="1"/>
  <c r="R2307" i="1"/>
  <c r="R2128" i="1"/>
  <c r="R3366" i="1"/>
  <c r="R3365" i="1"/>
  <c r="R3323" i="1"/>
  <c r="R3007" i="1"/>
  <c r="R2565" i="1"/>
  <c r="R2523" i="1"/>
  <c r="R2207" i="1"/>
  <c r="R3406" i="1"/>
  <c r="R2922" i="1"/>
  <c r="R2385" i="1"/>
  <c r="R3142" i="1"/>
  <c r="R2689" i="1"/>
  <c r="R2289" i="1"/>
  <c r="R3046" i="1"/>
  <c r="R2688" i="1"/>
  <c r="R2204" i="1"/>
  <c r="R3427" i="1"/>
  <c r="R3384" i="1"/>
  <c r="R3342" i="1"/>
  <c r="R3289" i="1"/>
  <c r="R3247" i="1"/>
  <c r="R3205" i="1"/>
  <c r="R3163" i="1"/>
  <c r="R3113" i="1"/>
  <c r="R3026" i="1"/>
  <c r="R2984" i="1"/>
  <c r="R2805" i="1"/>
  <c r="R2763" i="1"/>
  <c r="R2713" i="1"/>
  <c r="R2668" i="1"/>
  <c r="R2626" i="1"/>
  <c r="R2584" i="1"/>
  <c r="R2542" i="1"/>
  <c r="R2489" i="1"/>
  <c r="R2447" i="1"/>
  <c r="R2405" i="1"/>
  <c r="R2363" i="1"/>
  <c r="R2313" i="1"/>
  <c r="R2226" i="1"/>
  <c r="R2184" i="1"/>
  <c r="R2089" i="1"/>
  <c r="R2047" i="1"/>
  <c r="R3367" i="1"/>
  <c r="R2083" i="1"/>
  <c r="R3053" i="1"/>
  <c r="R2387" i="1"/>
  <c r="R3186" i="1"/>
  <c r="R2744" i="1"/>
  <c r="R2428" i="1"/>
  <c r="R3322" i="1"/>
  <c r="R2869" i="1"/>
  <c r="R2343" i="1"/>
  <c r="R3089" i="1"/>
  <c r="R2647" i="1"/>
  <c r="R2068" i="1"/>
  <c r="R3183" i="1"/>
  <c r="R2825" i="1"/>
  <c r="R2383" i="1"/>
  <c r="R3426" i="1"/>
  <c r="R3383" i="1"/>
  <c r="R3333" i="1"/>
  <c r="R3288" i="1"/>
  <c r="R3246" i="1"/>
  <c r="R3204" i="1"/>
  <c r="R3162" i="1"/>
  <c r="R3109" i="1"/>
  <c r="R3067" i="1"/>
  <c r="R3025" i="1"/>
  <c r="R2983" i="1"/>
  <c r="R2933" i="1"/>
  <c r="R2888" i="1"/>
  <c r="R2846" i="1"/>
  <c r="R2804" i="1"/>
  <c r="R2762" i="1"/>
  <c r="R2709" i="1"/>
  <c r="R2667" i="1"/>
  <c r="R2625" i="1"/>
  <c r="R2583" i="1"/>
  <c r="R2533" i="1"/>
  <c r="R2488" i="1"/>
  <c r="R2446" i="1"/>
  <c r="R2404" i="1"/>
  <c r="R2362" i="1"/>
  <c r="R2309" i="1"/>
  <c r="R2267" i="1"/>
  <c r="R2225" i="1"/>
  <c r="R2183" i="1"/>
  <c r="R2133" i="1"/>
  <c r="R2088" i="1"/>
  <c r="R2046" i="1"/>
  <c r="R2004" i="1"/>
  <c r="R3373" i="1"/>
  <c r="R2528" i="1"/>
  <c r="R2349" i="1"/>
  <c r="R2086" i="1"/>
  <c r="R2662" i="1"/>
  <c r="R2167" i="1"/>
  <c r="R3408" i="1"/>
  <c r="R3187" i="1"/>
  <c r="R2924" i="1"/>
  <c r="R2429" i="1"/>
  <c r="R1987" i="1"/>
  <c r="R3407" i="1"/>
  <c r="R3273" i="1"/>
  <c r="R3049" i="1"/>
  <c r="R2702" i="1"/>
  <c r="R2302" i="1"/>
  <c r="R3462" i="1"/>
  <c r="R3006" i="1"/>
  <c r="R2427" i="1"/>
  <c r="R3268" i="1"/>
  <c r="R2826" i="1"/>
  <c r="R2247" i="1"/>
  <c r="R3133" i="1"/>
  <c r="R2562" i="1"/>
  <c r="R3425" i="1"/>
  <c r="R3382" i="1"/>
  <c r="R3329" i="1"/>
  <c r="R3287" i="1"/>
  <c r="R3245" i="1"/>
  <c r="R3203" i="1"/>
  <c r="R3153" i="1"/>
  <c r="R3108" i="1"/>
  <c r="R3066" i="1"/>
  <c r="R3024" i="1"/>
  <c r="R2982" i="1"/>
  <c r="R2929" i="1"/>
  <c r="R2887" i="1"/>
  <c r="R2845" i="1"/>
  <c r="R2803" i="1"/>
  <c r="R2753" i="1"/>
  <c r="R2708" i="1"/>
  <c r="R2666" i="1"/>
  <c r="R2624" i="1"/>
  <c r="R2582" i="1"/>
  <c r="R2529" i="1"/>
  <c r="R2487" i="1"/>
  <c r="R2445" i="1"/>
  <c r="R2403" i="1"/>
  <c r="R2353" i="1"/>
  <c r="R2308" i="1"/>
  <c r="R2266" i="1"/>
  <c r="R2224" i="1"/>
  <c r="R2182" i="1"/>
  <c r="R2129" i="1"/>
  <c r="R2087" i="1"/>
  <c r="R2045" i="1"/>
  <c r="R2003" i="1"/>
  <c r="R3107" i="1"/>
  <c r="R2609" i="1"/>
  <c r="R2262" i="1"/>
  <c r="R3103" i="1"/>
  <c r="R2608" i="1"/>
  <c r="R2124" i="1"/>
  <c r="R2873" i="1"/>
  <c r="R2165" i="1"/>
  <c r="R3048" i="1"/>
  <c r="R2564" i="1"/>
  <c r="R2027" i="1"/>
  <c r="R3449" i="1"/>
  <c r="R2913" i="1"/>
  <c r="R2426" i="1"/>
  <c r="R3448" i="1"/>
  <c r="R2962" i="1"/>
  <c r="R2733" i="1"/>
  <c r="R2509" i="1"/>
  <c r="R2288" i="1"/>
  <c r="R3244" i="1"/>
  <c r="R3149" i="1"/>
  <c r="R3065" i="1"/>
  <c r="R3023" i="1"/>
  <c r="R2886" i="1"/>
  <c r="R2844" i="1"/>
  <c r="R2802" i="1"/>
  <c r="R2749" i="1"/>
  <c r="R2707" i="1"/>
  <c r="R2665" i="1"/>
  <c r="R2623" i="1"/>
  <c r="R2444" i="1"/>
  <c r="R2223" i="1"/>
  <c r="R2044" i="1"/>
  <c r="R3465" i="1"/>
  <c r="R2746" i="1"/>
  <c r="R2346" i="1"/>
  <c r="R3464" i="1"/>
  <c r="R3282" i="1"/>
  <c r="R3008" i="1"/>
  <c r="R2566" i="1"/>
  <c r="R2082" i="1"/>
  <c r="R2923" i="1"/>
  <c r="R2344" i="1"/>
  <c r="R3423" i="1"/>
  <c r="R3369" i="1"/>
  <c r="R3327" i="1"/>
  <c r="R3285" i="1"/>
  <c r="R3243" i="1"/>
  <c r="R3193" i="1"/>
  <c r="R3148" i="1"/>
  <c r="R3106" i="1"/>
  <c r="R3064" i="1"/>
  <c r="R3022" i="1"/>
  <c r="R2969" i="1"/>
  <c r="R2927" i="1"/>
  <c r="R2885" i="1"/>
  <c r="R2843" i="1"/>
  <c r="R2793" i="1"/>
  <c r="R2748" i="1"/>
  <c r="R2706" i="1"/>
  <c r="R2664" i="1"/>
  <c r="R2622" i="1"/>
  <c r="R2569" i="1"/>
  <c r="R2527" i="1"/>
  <c r="R2485" i="1"/>
  <c r="R2443" i="1"/>
  <c r="R2393" i="1"/>
  <c r="R2348" i="1"/>
  <c r="R2306" i="1"/>
  <c r="R2264" i="1"/>
  <c r="R2222" i="1"/>
  <c r="R2169" i="1"/>
  <c r="R2127" i="1"/>
  <c r="R2085" i="1"/>
  <c r="R2043" i="1"/>
  <c r="R1993" i="1"/>
  <c r="R3283" i="1"/>
  <c r="R3233" i="1"/>
  <c r="R3188" i="1"/>
  <c r="R3146" i="1"/>
  <c r="R3104" i="1"/>
  <c r="R3062" i="1"/>
  <c r="R3009" i="1"/>
  <c r="R2925" i="1"/>
  <c r="R2788" i="1"/>
  <c r="R2433" i="1"/>
  <c r="R2125" i="1"/>
  <c r="R2787" i="1"/>
  <c r="R2208" i="1"/>
  <c r="R3102" i="1"/>
  <c r="R2607" i="1"/>
  <c r="R2028" i="1"/>
  <c r="R3143" i="1"/>
  <c r="R2693" i="1"/>
  <c r="R2206" i="1"/>
  <c r="R3047" i="1"/>
  <c r="R2605" i="1"/>
  <c r="R2113" i="1"/>
  <c r="R3225" i="1"/>
  <c r="R2909" i="1"/>
  <c r="R2467" i="1"/>
  <c r="R3422" i="1"/>
  <c r="R3368" i="1"/>
  <c r="R3326" i="1"/>
  <c r="R3284" i="1"/>
  <c r="R3242" i="1"/>
  <c r="R3189" i="1"/>
  <c r="R3147" i="1"/>
  <c r="R3105" i="1"/>
  <c r="R3063" i="1"/>
  <c r="R3013" i="1"/>
  <c r="R2968" i="1"/>
  <c r="R2926" i="1"/>
  <c r="R2884" i="1"/>
  <c r="R2842" i="1"/>
  <c r="R2789" i="1"/>
  <c r="R2747" i="1"/>
  <c r="R2705" i="1"/>
  <c r="R2663" i="1"/>
  <c r="R2613" i="1"/>
  <c r="R2568" i="1"/>
  <c r="R2526" i="1"/>
  <c r="R2484" i="1"/>
  <c r="R2442" i="1"/>
  <c r="R2389" i="1"/>
  <c r="R2347" i="1"/>
  <c r="R2305" i="1"/>
  <c r="R2263" i="1"/>
  <c r="R2213" i="1"/>
  <c r="R2168" i="1"/>
  <c r="R2126" i="1"/>
  <c r="R2084" i="1"/>
  <c r="R2042" i="1"/>
  <c r="R1989" i="1"/>
  <c r="R3324" i="1"/>
  <c r="R2469" i="1"/>
  <c r="R2026" i="1"/>
  <c r="R2333" i="1"/>
  <c r="R3363" i="1"/>
  <c r="R3362" i="1"/>
  <c r="R3781" i="1"/>
  <c r="R3761" i="1"/>
  <c r="R3741" i="1"/>
  <c r="R3721" i="1"/>
  <c r="R3701" i="1"/>
  <c r="R3681" i="1"/>
  <c r="R3661" i="1"/>
  <c r="R3641" i="1"/>
  <c r="R3621" i="1"/>
  <c r="R3601" i="1"/>
  <c r="R3581" i="1"/>
  <c r="R3561" i="1"/>
  <c r="R3541" i="1"/>
  <c r="R3521" i="1"/>
  <c r="R3501" i="1"/>
  <c r="R3481" i="1"/>
  <c r="R3743" i="1"/>
  <c r="R3703" i="1"/>
  <c r="R3683" i="1"/>
  <c r="R3663" i="1"/>
  <c r="R3643" i="1"/>
  <c r="R3623" i="1"/>
  <c r="R3603" i="1"/>
  <c r="R3583" i="1"/>
  <c r="R3563" i="1"/>
  <c r="R3543" i="1"/>
  <c r="R3503" i="1"/>
  <c r="R3483" i="1"/>
  <c r="R3742" i="1"/>
  <c r="R3702" i="1"/>
  <c r="R3682" i="1"/>
  <c r="R3662" i="1"/>
  <c r="R3642" i="1"/>
  <c r="R3622" i="1"/>
  <c r="R3602" i="1"/>
  <c r="R3582" i="1"/>
  <c r="R3562" i="1"/>
  <c r="R3542" i="1"/>
  <c r="R3522" i="1"/>
  <c r="R3502" i="1"/>
  <c r="R3482" i="1"/>
  <c r="R3780" i="1"/>
  <c r="R3760" i="1"/>
  <c r="R3740" i="1"/>
  <c r="R3720" i="1"/>
  <c r="R3700" i="1"/>
  <c r="R3680" i="1"/>
  <c r="R3660" i="1"/>
  <c r="R3640" i="1"/>
  <c r="R3620" i="1"/>
  <c r="R3600" i="1"/>
  <c r="R3580" i="1"/>
  <c r="R3560" i="1"/>
  <c r="R3540" i="1"/>
  <c r="R3520" i="1"/>
  <c r="R3500" i="1"/>
  <c r="R3480" i="1"/>
  <c r="R3733" i="1"/>
  <c r="R3779" i="1"/>
  <c r="R3759" i="1"/>
  <c r="R3739" i="1"/>
  <c r="R3719" i="1"/>
  <c r="R3699" i="1"/>
  <c r="R3679" i="1"/>
  <c r="R3659" i="1"/>
  <c r="R3639" i="1"/>
  <c r="R3619" i="1"/>
  <c r="R3599" i="1"/>
  <c r="R3579" i="1"/>
  <c r="R3559" i="1"/>
  <c r="R3539" i="1"/>
  <c r="R3519" i="1"/>
  <c r="R3499" i="1"/>
  <c r="R3479" i="1"/>
  <c r="R3664" i="1"/>
  <c r="R3723" i="1"/>
  <c r="R3778" i="1"/>
  <c r="R3758" i="1"/>
  <c r="R3738" i="1"/>
  <c r="R3718" i="1"/>
  <c r="R3698" i="1"/>
  <c r="R3678" i="1"/>
  <c r="R3658" i="1"/>
  <c r="R3638" i="1"/>
  <c r="R3618" i="1"/>
  <c r="R3598" i="1"/>
  <c r="R3578" i="1"/>
  <c r="R3558" i="1"/>
  <c r="R3538" i="1"/>
  <c r="R3518" i="1"/>
  <c r="R3498" i="1"/>
  <c r="R3478" i="1"/>
  <c r="R3777" i="1"/>
  <c r="R3757" i="1"/>
  <c r="R3737" i="1"/>
  <c r="R3717" i="1"/>
  <c r="R3697" i="1"/>
  <c r="R3677" i="1"/>
  <c r="R3657" i="1"/>
  <c r="R3637" i="1"/>
  <c r="R3617" i="1"/>
  <c r="R3597" i="1"/>
  <c r="R3577" i="1"/>
  <c r="R3557" i="1"/>
  <c r="R3537" i="1"/>
  <c r="R3517" i="1"/>
  <c r="R3497" i="1"/>
  <c r="R3477" i="1"/>
  <c r="R3776" i="1"/>
  <c r="R3756" i="1"/>
  <c r="R3736" i="1"/>
  <c r="R3716" i="1"/>
  <c r="R3696" i="1"/>
  <c r="R3676" i="1"/>
  <c r="R3656" i="1"/>
  <c r="R3636" i="1"/>
  <c r="R3616" i="1"/>
  <c r="R3596" i="1"/>
  <c r="R3576" i="1"/>
  <c r="R3556" i="1"/>
  <c r="R3536" i="1"/>
  <c r="R3516" i="1"/>
  <c r="R3496" i="1"/>
  <c r="R3476" i="1"/>
  <c r="R3633" i="1"/>
  <c r="R3667" i="1"/>
  <c r="R3526" i="1"/>
  <c r="R3725" i="1"/>
  <c r="R3704" i="1"/>
  <c r="R3775" i="1"/>
  <c r="R3755" i="1"/>
  <c r="R3735" i="1"/>
  <c r="R3715" i="1"/>
  <c r="R3695" i="1"/>
  <c r="R3675" i="1"/>
  <c r="R3655" i="1"/>
  <c r="R3635" i="1"/>
  <c r="R3615" i="1"/>
  <c r="R3595" i="1"/>
  <c r="R3575" i="1"/>
  <c r="R3555" i="1"/>
  <c r="R3535" i="1"/>
  <c r="R3515" i="1"/>
  <c r="R3495" i="1"/>
  <c r="R3475" i="1"/>
  <c r="R3573" i="1"/>
  <c r="R3687" i="1"/>
  <c r="R3566" i="1"/>
  <c r="R3685" i="1"/>
  <c r="R3544" i="1"/>
  <c r="R3774" i="1"/>
  <c r="R3754" i="1"/>
  <c r="R3734" i="1"/>
  <c r="R3714" i="1"/>
  <c r="R3694" i="1"/>
  <c r="R3674" i="1"/>
  <c r="R3654" i="1"/>
  <c r="R3634" i="1"/>
  <c r="R3614" i="1"/>
  <c r="R3594" i="1"/>
  <c r="R3574" i="1"/>
  <c r="R3554" i="1"/>
  <c r="R3534" i="1"/>
  <c r="R3514" i="1"/>
  <c r="R3494" i="1"/>
  <c r="R3474" i="1"/>
  <c r="R3773" i="1"/>
  <c r="R3753" i="1"/>
  <c r="R3713" i="1"/>
  <c r="R3693" i="1"/>
  <c r="R3673" i="1"/>
  <c r="R3653" i="1"/>
  <c r="R3613" i="1"/>
  <c r="R3593" i="1"/>
  <c r="R3553" i="1"/>
  <c r="R3533" i="1"/>
  <c r="R3513" i="1"/>
  <c r="R3493" i="1"/>
  <c r="R3473" i="1"/>
  <c r="R3727" i="1"/>
  <c r="R3546" i="1"/>
  <c r="R3665" i="1"/>
  <c r="R3564" i="1"/>
  <c r="R3772" i="1"/>
  <c r="R3752" i="1"/>
  <c r="R3732" i="1"/>
  <c r="R3712" i="1"/>
  <c r="R3692" i="1"/>
  <c r="R3672" i="1"/>
  <c r="R3652" i="1"/>
  <c r="R3632" i="1"/>
  <c r="R3612" i="1"/>
  <c r="R3592" i="1"/>
  <c r="R3572" i="1"/>
  <c r="R3552" i="1"/>
  <c r="R3532" i="1"/>
  <c r="R3512" i="1"/>
  <c r="R3492" i="1"/>
  <c r="R3472" i="1"/>
  <c r="R3770" i="1"/>
  <c r="R3710" i="1"/>
  <c r="R3650" i="1"/>
  <c r="R3570" i="1"/>
  <c r="R3530" i="1"/>
  <c r="R3490" i="1"/>
  <c r="R3470" i="1"/>
  <c r="R3529" i="1"/>
  <c r="R3768" i="1"/>
  <c r="R3748" i="1"/>
  <c r="R3728" i="1"/>
  <c r="R3688" i="1"/>
  <c r="R3668" i="1"/>
  <c r="R3648" i="1"/>
  <c r="R3628" i="1"/>
  <c r="R3588" i="1"/>
  <c r="R3568" i="1"/>
  <c r="R3548" i="1"/>
  <c r="R3528" i="1"/>
  <c r="R3508" i="1"/>
  <c r="R3488" i="1"/>
  <c r="R3468" i="1"/>
  <c r="R3767" i="1"/>
  <c r="R3647" i="1"/>
  <c r="R3587" i="1"/>
  <c r="R3547" i="1"/>
  <c r="R3507" i="1"/>
  <c r="R3467" i="1"/>
  <c r="R3766" i="1"/>
  <c r="R3706" i="1"/>
  <c r="R3666" i="1"/>
  <c r="R3626" i="1"/>
  <c r="R3586" i="1"/>
  <c r="R3486" i="1"/>
  <c r="R3765" i="1"/>
  <c r="R3645" i="1"/>
  <c r="R3605" i="1"/>
  <c r="R3565" i="1"/>
  <c r="R3525" i="1"/>
  <c r="R3485" i="1"/>
  <c r="R3744" i="1"/>
  <c r="R3724" i="1"/>
  <c r="R3644" i="1"/>
  <c r="R3604" i="1"/>
  <c r="R3524" i="1"/>
  <c r="R3523" i="1"/>
  <c r="R3722" i="1"/>
  <c r="R3771" i="1"/>
  <c r="R3751" i="1"/>
  <c r="R3731" i="1"/>
  <c r="R3711" i="1"/>
  <c r="R3691" i="1"/>
  <c r="R3671" i="1"/>
  <c r="R3651" i="1"/>
  <c r="R3631" i="1"/>
  <c r="R3611" i="1"/>
  <c r="R3591" i="1"/>
  <c r="R3571" i="1"/>
  <c r="R3551" i="1"/>
  <c r="R3531" i="1"/>
  <c r="R3511" i="1"/>
  <c r="R3491" i="1"/>
  <c r="R3471" i="1"/>
  <c r="R3750" i="1"/>
  <c r="R3730" i="1"/>
  <c r="R3690" i="1"/>
  <c r="R3670" i="1"/>
  <c r="R3630" i="1"/>
  <c r="R3590" i="1"/>
  <c r="R3550" i="1"/>
  <c r="R3510" i="1"/>
  <c r="R3769" i="1"/>
  <c r="R3749" i="1"/>
  <c r="R3729" i="1"/>
  <c r="R3709" i="1"/>
  <c r="R3689" i="1"/>
  <c r="R3669" i="1"/>
  <c r="R3649" i="1"/>
  <c r="R3629" i="1"/>
  <c r="R3589" i="1"/>
  <c r="R3569" i="1"/>
  <c r="R3549" i="1"/>
  <c r="R3509" i="1"/>
  <c r="R3489" i="1"/>
  <c r="R3469" i="1"/>
  <c r="R3708" i="1"/>
  <c r="R3747" i="1"/>
  <c r="R3707" i="1"/>
  <c r="R3627" i="1"/>
  <c r="R3567" i="1"/>
  <c r="R3527" i="1"/>
  <c r="R3487" i="1"/>
  <c r="R3746" i="1"/>
  <c r="R3726" i="1"/>
  <c r="R3686" i="1"/>
  <c r="R3646" i="1"/>
  <c r="R3506" i="1"/>
  <c r="R3466" i="1"/>
  <c r="R3745" i="1"/>
  <c r="R3705" i="1"/>
  <c r="R3625" i="1"/>
  <c r="R3585" i="1"/>
  <c r="R3545" i="1"/>
  <c r="R3505" i="1"/>
  <c r="R3764" i="1"/>
  <c r="R3684" i="1"/>
  <c r="R3624" i="1"/>
  <c r="R3584" i="1"/>
  <c r="R3504" i="1"/>
  <c r="R3484" i="1"/>
  <c r="R3763" i="1"/>
  <c r="R3762" i="1"/>
  <c r="V1988" i="1"/>
  <c r="S3" i="1"/>
  <c r="S4" i="1" s="1"/>
  <c r="S3594" i="1" s="1"/>
  <c r="S1363" i="1"/>
  <c r="S1384" i="1"/>
  <c r="S1323" i="1"/>
  <c r="S1344" i="1"/>
  <c r="S1364" i="1"/>
  <c r="S1303" i="1"/>
  <c r="S1679" i="1"/>
  <c r="S1899" i="1"/>
  <c r="S1343" i="1"/>
  <c r="S1740" i="1"/>
  <c r="S1263" i="1"/>
  <c r="S1322" i="1"/>
  <c r="S1437" i="1"/>
  <c r="S1498" i="1"/>
  <c r="S1772" i="1"/>
  <c r="S1255" i="1"/>
  <c r="S1392" i="1"/>
  <c r="S1282" i="1"/>
  <c r="S1324" i="1"/>
  <c r="S1439" i="1"/>
  <c r="S1742" i="1"/>
  <c r="S1842" i="1"/>
  <c r="S1192" i="1"/>
  <c r="S1540" i="1"/>
  <c r="S1639" i="1"/>
  <c r="S1479" i="1"/>
  <c r="S1542" i="1"/>
  <c r="S1844" i="1"/>
  <c r="S1903" i="1"/>
  <c r="S1284" i="1"/>
  <c r="S1191" i="1"/>
  <c r="S1201" i="1"/>
  <c r="S1211" i="1"/>
  <c r="S1221" i="1"/>
  <c r="S1231" i="1"/>
  <c r="S1241" i="1"/>
  <c r="S1251" i="1"/>
  <c r="S1261" i="1"/>
  <c r="S1271" i="1"/>
  <c r="S1281" i="1"/>
  <c r="S1291" i="1"/>
  <c r="S1301" i="1"/>
  <c r="S1311" i="1"/>
  <c r="S1321" i="1"/>
  <c r="S1331" i="1"/>
  <c r="S1341" i="1"/>
  <c r="S1351" i="1"/>
  <c r="S1361" i="1"/>
  <c r="S1371" i="1"/>
  <c r="S1381" i="1"/>
  <c r="S1391" i="1"/>
  <c r="S1401" i="1"/>
  <c r="S1411" i="1"/>
  <c r="S1421" i="1"/>
  <c r="S1448" i="1"/>
  <c r="S1461" i="1"/>
  <c r="S1491" i="1"/>
  <c r="S1508" i="1"/>
  <c r="S1552" i="1"/>
  <c r="S1569" i="1"/>
  <c r="S1586" i="1"/>
  <c r="S1630" i="1"/>
  <c r="S1647" i="1"/>
  <c r="S1691" i="1"/>
  <c r="S1708" i="1"/>
  <c r="S1752" i="1"/>
  <c r="S1769" i="1"/>
  <c r="S1896" i="1"/>
  <c r="S1436" i="1"/>
  <c r="S1478" i="1"/>
  <c r="S1522" i="1"/>
  <c r="S1539" i="1"/>
  <c r="S1556" i="1"/>
  <c r="S1600" i="1"/>
  <c r="S1617" i="1"/>
  <c r="S1661" i="1"/>
  <c r="S1678" i="1"/>
  <c r="S1722" i="1"/>
  <c r="S1739" i="1"/>
  <c r="S1756" i="1"/>
  <c r="S1770" i="1"/>
  <c r="S1793" i="1"/>
  <c r="S1839" i="1"/>
  <c r="S1867" i="1"/>
  <c r="S1929" i="1"/>
  <c r="S1963" i="1"/>
  <c r="S1440" i="1"/>
  <c r="S1482" i="1"/>
  <c r="S1499" i="1"/>
  <c r="S1516" i="1"/>
  <c r="S1560" i="1"/>
  <c r="S1577" i="1"/>
  <c r="S1621" i="1"/>
  <c r="S1638" i="1"/>
  <c r="S1682" i="1"/>
  <c r="S1699" i="1"/>
  <c r="S1716" i="1"/>
  <c r="S1760" i="1"/>
  <c r="S1853" i="1"/>
  <c r="S1905" i="1"/>
  <c r="S1196" i="1"/>
  <c r="S1206" i="1"/>
  <c r="S1216" i="1"/>
  <c r="S1226" i="1"/>
  <c r="S1236" i="1"/>
  <c r="S1246" i="1"/>
  <c r="S1256" i="1"/>
  <c r="S1266" i="1"/>
  <c r="S1276" i="1"/>
  <c r="S1286" i="1"/>
  <c r="S1296" i="1"/>
  <c r="S1306" i="1"/>
  <c r="S1316" i="1"/>
  <c r="S1326" i="1"/>
  <c r="S1336" i="1"/>
  <c r="S1346" i="1"/>
  <c r="S1356" i="1"/>
  <c r="S1366" i="1"/>
  <c r="S1376" i="1"/>
  <c r="S1386" i="1"/>
  <c r="S1396" i="1"/>
  <c r="S1406" i="1"/>
  <c r="S1416" i="1"/>
  <c r="S1428" i="1"/>
  <c r="S1456" i="1"/>
  <c r="S1469" i="1"/>
  <c r="S1486" i="1"/>
  <c r="S1530" i="1"/>
  <c r="S1547" i="1"/>
  <c r="S1591" i="1"/>
  <c r="S1608" i="1"/>
  <c r="S1652" i="1"/>
  <c r="S1669" i="1"/>
  <c r="S1686" i="1"/>
  <c r="S1730" i="1"/>
  <c r="S1747" i="1"/>
  <c r="S1778" i="1"/>
  <c r="S1798" i="1"/>
  <c r="S1825" i="1"/>
  <c r="S1883" i="1"/>
  <c r="S1945" i="1"/>
  <c r="S1442" i="1"/>
  <c r="S1501" i="1"/>
  <c r="S1518" i="1"/>
  <c r="S1562" i="1"/>
  <c r="S1579" i="1"/>
  <c r="S1596" i="1"/>
  <c r="S1640" i="1"/>
  <c r="S1657" i="1"/>
  <c r="S1701" i="1"/>
  <c r="S1718" i="1"/>
  <c r="S1762" i="1"/>
  <c r="S1782" i="1"/>
  <c r="S1806" i="1"/>
  <c r="S1827" i="1"/>
  <c r="S1855" i="1"/>
  <c r="S1915" i="1"/>
  <c r="S1198" i="1"/>
  <c r="S1208" i="1"/>
  <c r="S1218" i="1"/>
  <c r="S1228" i="1"/>
  <c r="S1238" i="1"/>
  <c r="S1248" i="1"/>
  <c r="S1258" i="1"/>
  <c r="S1268" i="1"/>
  <c r="S1278" i="1"/>
  <c r="S1288" i="1"/>
  <c r="S1298" i="1"/>
  <c r="S1308" i="1"/>
  <c r="S1318" i="1"/>
  <c r="S1328" i="1"/>
  <c r="S1338" i="1"/>
  <c r="S1348" i="1"/>
  <c r="S1358" i="1"/>
  <c r="S1368" i="1"/>
  <c r="S1378" i="1"/>
  <c r="S1388" i="1"/>
  <c r="S1398" i="1"/>
  <c r="S1408" i="1"/>
  <c r="S1418" i="1"/>
  <c r="S1430" i="1"/>
  <c r="S1458" i="1"/>
  <c r="S1471" i="1"/>
  <c r="S1488" i="1"/>
  <c r="S1532" i="1"/>
  <c r="S1549" i="1"/>
  <c r="S1566" i="1"/>
  <c r="S1610" i="1"/>
  <c r="S1627" i="1"/>
  <c r="S1671" i="1"/>
  <c r="S1688" i="1"/>
  <c r="S1732" i="1"/>
  <c r="S1749" i="1"/>
  <c r="S1766" i="1"/>
  <c r="S1885" i="1"/>
  <c r="S1947" i="1"/>
  <c r="S1502" i="1"/>
  <c r="S1519" i="1"/>
  <c r="S1536" i="1"/>
  <c r="S1580" i="1"/>
  <c r="S1597" i="1"/>
  <c r="S1641" i="1"/>
  <c r="S1658" i="1"/>
  <c r="S1702" i="1"/>
  <c r="S1719" i="1"/>
  <c r="S1736" i="1"/>
  <c r="S1783" i="1"/>
  <c r="S1807" i="1"/>
  <c r="S1835" i="1"/>
  <c r="S1856" i="1"/>
  <c r="S1916" i="1"/>
  <c r="S1199" i="1"/>
  <c r="S1209" i="1"/>
  <c r="S1219" i="1"/>
  <c r="S1229" i="1"/>
  <c r="S1239" i="1"/>
  <c r="S1249" i="1"/>
  <c r="S1259" i="1"/>
  <c r="S1269" i="1"/>
  <c r="S1279" i="1"/>
  <c r="S1289" i="1"/>
  <c r="S1299" i="1"/>
  <c r="S1309" i="1"/>
  <c r="S1319" i="1"/>
  <c r="S1329" i="1"/>
  <c r="S1339" i="1"/>
  <c r="S1349" i="1"/>
  <c r="S1359" i="1"/>
  <c r="S1369" i="1"/>
  <c r="S1379" i="1"/>
  <c r="S1389" i="1"/>
  <c r="S1399" i="1"/>
  <c r="S1409" i="1"/>
  <c r="S1419" i="1"/>
  <c r="S1431" i="1"/>
  <c r="S1446" i="1"/>
  <c r="S1459" i="1"/>
  <c r="S1472" i="1"/>
  <c r="S1489" i="1"/>
  <c r="S1506" i="1"/>
  <c r="S1550" i="1"/>
  <c r="S1567" i="1"/>
  <c r="S1611" i="1"/>
  <c r="S1628" i="1"/>
  <c r="S1672" i="1"/>
  <c r="S1689" i="1"/>
  <c r="S1706" i="1"/>
  <c r="S1750" i="1"/>
  <c r="S1767" i="1"/>
  <c r="S1886" i="1"/>
  <c r="S1961" i="1"/>
  <c r="S1951" i="1"/>
  <c r="S1941" i="1"/>
  <c r="S1931" i="1"/>
  <c r="S1921" i="1"/>
  <c r="S1911" i="1"/>
  <c r="S1901" i="1"/>
  <c r="S1891" i="1"/>
  <c r="S1881" i="1"/>
  <c r="S1871" i="1"/>
  <c r="S1861" i="1"/>
  <c r="S1851" i="1"/>
  <c r="S1841" i="1"/>
  <c r="S1831" i="1"/>
  <c r="S1821" i="1"/>
  <c r="S1811" i="1"/>
  <c r="S1801" i="1"/>
  <c r="S1791" i="1"/>
  <c r="S1781" i="1"/>
  <c r="S1960" i="1"/>
  <c r="S1950" i="1"/>
  <c r="S1940" i="1"/>
  <c r="S1930" i="1"/>
  <c r="S1920" i="1"/>
  <c r="S1910" i="1"/>
  <c r="S1900" i="1"/>
  <c r="S1890" i="1"/>
  <c r="S1880" i="1"/>
  <c r="S1870" i="1"/>
  <c r="S1860" i="1"/>
  <c r="S1850" i="1"/>
  <c r="S1840" i="1"/>
  <c r="S1830" i="1"/>
  <c r="S1820" i="1"/>
  <c r="S1810" i="1"/>
  <c r="S1800" i="1"/>
  <c r="S1790" i="1"/>
  <c r="S1780" i="1"/>
  <c r="S1958" i="1"/>
  <c r="S1948" i="1"/>
  <c r="S1938" i="1"/>
  <c r="S1928" i="1"/>
  <c r="S1918" i="1"/>
  <c r="S1908" i="1"/>
  <c r="S1898" i="1"/>
  <c r="S1888" i="1"/>
  <c r="S1878" i="1"/>
  <c r="S1868" i="1"/>
  <c r="S1858" i="1"/>
  <c r="S1848" i="1"/>
  <c r="S1838" i="1"/>
  <c r="S1828" i="1"/>
  <c r="S1818" i="1"/>
  <c r="S1943" i="1"/>
  <c r="S1926" i="1"/>
  <c r="S1882" i="1"/>
  <c r="S1865" i="1"/>
  <c r="S1849" i="1"/>
  <c r="S1789" i="1"/>
  <c r="S1776" i="1"/>
  <c r="S1956" i="1"/>
  <c r="S1912" i="1"/>
  <c r="S1895" i="1"/>
  <c r="S1879" i="1"/>
  <c r="S1834" i="1"/>
  <c r="S1817" i="1"/>
  <c r="S1804" i="1"/>
  <c r="S1788" i="1"/>
  <c r="S1765" i="1"/>
  <c r="S1755" i="1"/>
  <c r="S1745" i="1"/>
  <c r="S1735" i="1"/>
  <c r="S1725" i="1"/>
  <c r="S1715" i="1"/>
  <c r="S1705" i="1"/>
  <c r="S1695" i="1"/>
  <c r="S1685" i="1"/>
  <c r="S1675" i="1"/>
  <c r="S1665" i="1"/>
  <c r="S1655" i="1"/>
  <c r="S1645" i="1"/>
  <c r="S1635" i="1"/>
  <c r="S1625" i="1"/>
  <c r="S1615" i="1"/>
  <c r="S1605" i="1"/>
  <c r="S1595" i="1"/>
  <c r="S1585" i="1"/>
  <c r="S1575" i="1"/>
  <c r="S1565" i="1"/>
  <c r="S1555" i="1"/>
  <c r="S1545" i="1"/>
  <c r="S1535" i="1"/>
  <c r="S1525" i="1"/>
  <c r="S1515" i="1"/>
  <c r="S1505" i="1"/>
  <c r="S1495" i="1"/>
  <c r="S1485" i="1"/>
  <c r="S1475" i="1"/>
  <c r="S1465" i="1"/>
  <c r="S1455" i="1"/>
  <c r="S1445" i="1"/>
  <c r="S1435" i="1"/>
  <c r="S1425" i="1"/>
  <c r="S1942" i="1"/>
  <c r="S1925" i="1"/>
  <c r="S1909" i="1"/>
  <c r="S1864" i="1"/>
  <c r="S1847" i="1"/>
  <c r="S1775" i="1"/>
  <c r="S1955" i="1"/>
  <c r="S1939" i="1"/>
  <c r="S1894" i="1"/>
  <c r="S1877" i="1"/>
  <c r="S1833" i="1"/>
  <c r="S1816" i="1"/>
  <c r="S1803" i="1"/>
  <c r="S1787" i="1"/>
  <c r="S1764" i="1"/>
  <c r="S1754" i="1"/>
  <c r="S1744" i="1"/>
  <c r="S1734" i="1"/>
  <c r="S1724" i="1"/>
  <c r="S1714" i="1"/>
  <c r="S1704" i="1"/>
  <c r="S1694" i="1"/>
  <c r="S1684" i="1"/>
  <c r="S1674" i="1"/>
  <c r="S1664" i="1"/>
  <c r="S1654" i="1"/>
  <c r="S1644" i="1"/>
  <c r="S1634" i="1"/>
  <c r="S1624" i="1"/>
  <c r="S1614" i="1"/>
  <c r="S1604" i="1"/>
  <c r="S1594" i="1"/>
  <c r="S1584" i="1"/>
  <c r="S1574" i="1"/>
  <c r="S1564" i="1"/>
  <c r="S1554" i="1"/>
  <c r="S1544" i="1"/>
  <c r="S1534" i="1"/>
  <c r="S1524" i="1"/>
  <c r="S1514" i="1"/>
  <c r="S1504" i="1"/>
  <c r="S1494" i="1"/>
  <c r="S1484" i="1"/>
  <c r="S1474" i="1"/>
  <c r="S1464" i="1"/>
  <c r="S1454" i="1"/>
  <c r="S1444" i="1"/>
  <c r="S1434" i="1"/>
  <c r="S1424" i="1"/>
  <c r="S1924" i="1"/>
  <c r="S1907" i="1"/>
  <c r="S1863" i="1"/>
  <c r="S1846" i="1"/>
  <c r="S1774" i="1"/>
  <c r="S1954" i="1"/>
  <c r="S1937" i="1"/>
  <c r="S1893" i="1"/>
  <c r="S1876" i="1"/>
  <c r="S1832" i="1"/>
  <c r="S1815" i="1"/>
  <c r="S1802" i="1"/>
  <c r="S1786" i="1"/>
  <c r="S1763" i="1"/>
  <c r="S1753" i="1"/>
  <c r="S1743" i="1"/>
  <c r="S1733" i="1"/>
  <c r="S1723" i="1"/>
  <c r="S1713" i="1"/>
  <c r="S1703" i="1"/>
  <c r="S1693" i="1"/>
  <c r="S1683" i="1"/>
  <c r="S1673" i="1"/>
  <c r="S1663" i="1"/>
  <c r="S1653" i="1"/>
  <c r="S1643" i="1"/>
  <c r="S1633" i="1"/>
  <c r="S1623" i="1"/>
  <c r="S1613" i="1"/>
  <c r="S1603" i="1"/>
  <c r="S1593" i="1"/>
  <c r="S1583" i="1"/>
  <c r="S1573" i="1"/>
  <c r="S1563" i="1"/>
  <c r="S1553" i="1"/>
  <c r="S1543" i="1"/>
  <c r="S1533" i="1"/>
  <c r="S1523" i="1"/>
  <c r="S1513" i="1"/>
  <c r="S1503" i="1"/>
  <c r="S1493" i="1"/>
  <c r="S1483" i="1"/>
  <c r="S1473" i="1"/>
  <c r="S1463" i="1"/>
  <c r="S1453" i="1"/>
  <c r="S1443" i="1"/>
  <c r="S1433" i="1"/>
  <c r="S1923" i="1"/>
  <c r="S1906" i="1"/>
  <c r="S1862" i="1"/>
  <c r="S1845" i="1"/>
  <c r="S1829" i="1"/>
  <c r="S1799" i="1"/>
  <c r="S1773" i="1"/>
  <c r="S1952" i="1"/>
  <c r="S1935" i="1"/>
  <c r="S1919" i="1"/>
  <c r="S1874" i="1"/>
  <c r="S1857" i="1"/>
  <c r="S1813" i="1"/>
  <c r="S1797" i="1"/>
  <c r="S1784" i="1"/>
  <c r="S1965" i="1"/>
  <c r="S1949" i="1"/>
  <c r="S1904" i="1"/>
  <c r="S1887" i="1"/>
  <c r="S1944" i="1"/>
  <c r="S1927" i="1"/>
  <c r="S1957" i="1"/>
  <c r="S1913" i="1"/>
  <c r="S1476" i="1"/>
  <c r="S1520" i="1"/>
  <c r="S1537" i="1"/>
  <c r="S1581" i="1"/>
  <c r="S1598" i="1"/>
  <c r="S1642" i="1"/>
  <c r="S1659" i="1"/>
  <c r="S1676" i="1"/>
  <c r="S1720" i="1"/>
  <c r="S1737" i="1"/>
  <c r="S1808" i="1"/>
  <c r="S1836" i="1"/>
  <c r="S1859" i="1"/>
  <c r="S1917" i="1"/>
  <c r="S1953" i="1"/>
  <c r="S1200" i="1"/>
  <c r="S1210" i="1"/>
  <c r="S1220" i="1"/>
  <c r="S1230" i="1"/>
  <c r="S1240" i="1"/>
  <c r="S1250" i="1"/>
  <c r="S1260" i="1"/>
  <c r="S1270" i="1"/>
  <c r="S1280" i="1"/>
  <c r="S1290" i="1"/>
  <c r="S1300" i="1"/>
  <c r="S1310" i="1"/>
  <c r="S1320" i="1"/>
  <c r="S1330" i="1"/>
  <c r="S1340" i="1"/>
  <c r="S1350" i="1"/>
  <c r="S1360" i="1"/>
  <c r="S1370" i="1"/>
  <c r="S1380" i="1"/>
  <c r="S1390" i="1"/>
  <c r="S1400" i="1"/>
  <c r="S1410" i="1"/>
  <c r="S1420" i="1"/>
  <c r="S1432" i="1"/>
  <c r="S1447" i="1"/>
  <c r="S1460" i="1"/>
  <c r="S1490" i="1"/>
  <c r="S1507" i="1"/>
  <c r="S1551" i="1"/>
  <c r="S1568" i="1"/>
  <c r="S1612" i="1"/>
  <c r="S1629" i="1"/>
  <c r="S1646" i="1"/>
  <c r="S1690" i="1"/>
  <c r="S1707" i="1"/>
  <c r="S1751" i="1"/>
  <c r="S1768" i="1"/>
  <c r="S1785" i="1"/>
  <c r="S1809" i="1"/>
  <c r="S1889" i="1"/>
  <c r="S1922" i="1"/>
  <c r="S1959" i="1"/>
  <c r="S1477" i="1"/>
  <c r="S1521" i="1"/>
  <c r="S1538" i="1"/>
  <c r="S1582" i="1"/>
  <c r="S1599" i="1"/>
  <c r="S1616" i="1"/>
  <c r="S1660" i="1"/>
  <c r="S1677" i="1"/>
  <c r="S1721" i="1"/>
  <c r="S1738" i="1"/>
  <c r="S1792" i="1"/>
  <c r="S1812" i="1"/>
  <c r="S1837" i="1"/>
  <c r="S1866" i="1"/>
  <c r="S1892" i="1"/>
  <c r="S1962" i="1"/>
  <c r="H1193" i="1"/>
  <c r="H1194" i="1" s="1"/>
  <c r="H1195" i="1" s="1"/>
  <c r="H1196" i="1" s="1"/>
  <c r="H1197" i="1" s="1"/>
  <c r="H1198" i="1" s="1"/>
  <c r="H1199" i="1" s="1"/>
  <c r="H1200" i="1" s="1"/>
  <c r="H1201" i="1" s="1"/>
  <c r="H1202" i="1" s="1"/>
  <c r="H1203" i="1" s="1"/>
  <c r="H1204" i="1" s="1"/>
  <c r="H1205" i="1" s="1"/>
  <c r="H1206" i="1" s="1"/>
  <c r="H1207" i="1" s="1"/>
  <c r="H1208" i="1" s="1"/>
  <c r="H1209" i="1" s="1"/>
  <c r="H1210" i="1" s="1"/>
  <c r="H1211" i="1" s="1"/>
  <c r="H1212" i="1" s="1"/>
  <c r="H1213" i="1" s="1"/>
  <c r="H1214" i="1" s="1"/>
  <c r="H1215" i="1" s="1"/>
  <c r="H1216" i="1" s="1"/>
  <c r="H1217" i="1" s="1"/>
  <c r="H1218" i="1" s="1"/>
  <c r="H1219" i="1" s="1"/>
  <c r="H1220" i="1" s="1"/>
  <c r="H1221" i="1" s="1"/>
  <c r="H1222" i="1" s="1"/>
  <c r="H1223" i="1" s="1"/>
  <c r="H1224" i="1" s="1"/>
  <c r="H1225" i="1" s="1"/>
  <c r="H1226" i="1" s="1"/>
  <c r="H1227" i="1" s="1"/>
  <c r="H1228" i="1" s="1"/>
  <c r="H1229" i="1" s="1"/>
  <c r="H1230" i="1" s="1"/>
  <c r="H1231" i="1" s="1"/>
  <c r="H1232" i="1" s="1"/>
  <c r="H1233" i="1" s="1"/>
  <c r="H1234" i="1" s="1"/>
  <c r="H1235" i="1" s="1"/>
  <c r="H1236" i="1" s="1"/>
  <c r="H1237" i="1" s="1"/>
  <c r="H1238" i="1" s="1"/>
  <c r="H1239" i="1" s="1"/>
  <c r="H1240" i="1" s="1"/>
  <c r="H1241" i="1" s="1"/>
  <c r="H1242" i="1" s="1"/>
  <c r="H1243" i="1" s="1"/>
  <c r="H1244" i="1" s="1"/>
  <c r="H1245" i="1" s="1"/>
  <c r="H1246" i="1" s="1"/>
  <c r="H1247" i="1" s="1"/>
  <c r="H1248" i="1" s="1"/>
  <c r="H1249" i="1" s="1"/>
  <c r="H1250" i="1" s="1"/>
  <c r="H1251" i="1" s="1"/>
  <c r="H1252" i="1" s="1"/>
  <c r="H1253" i="1" s="1"/>
  <c r="H1254" i="1" s="1"/>
  <c r="H1255" i="1" s="1"/>
  <c r="H1256" i="1" s="1"/>
  <c r="H1257" i="1" s="1"/>
  <c r="H1258" i="1" s="1"/>
  <c r="H1259" i="1" s="1"/>
  <c r="H1260" i="1" s="1"/>
  <c r="H1261" i="1" s="1"/>
  <c r="H1262" i="1" s="1"/>
  <c r="H1263" i="1" s="1"/>
  <c r="H1264" i="1" s="1"/>
  <c r="H1265" i="1" s="1"/>
  <c r="H1266" i="1" s="1"/>
  <c r="H1267" i="1" s="1"/>
  <c r="H1268" i="1" s="1"/>
  <c r="H1269" i="1" s="1"/>
  <c r="H1270" i="1" s="1"/>
  <c r="H1271" i="1" s="1"/>
  <c r="H1272" i="1" s="1"/>
  <c r="H1273" i="1" s="1"/>
  <c r="H1274" i="1" s="1"/>
  <c r="H1275" i="1" s="1"/>
  <c r="H1276" i="1" s="1"/>
  <c r="H1277" i="1" s="1"/>
  <c r="H1278" i="1" s="1"/>
  <c r="H1279" i="1" s="1"/>
  <c r="H1280" i="1" s="1"/>
  <c r="H1281" i="1" s="1"/>
  <c r="H1282" i="1" s="1"/>
  <c r="H1283" i="1" s="1"/>
  <c r="H1284" i="1" s="1"/>
  <c r="H1285" i="1" s="1"/>
  <c r="H1286" i="1" s="1"/>
  <c r="H1287" i="1" s="1"/>
  <c r="H1288" i="1" s="1"/>
  <c r="H1289" i="1" s="1"/>
  <c r="H1290" i="1" s="1"/>
  <c r="H1291" i="1" s="1"/>
  <c r="H1292" i="1" s="1"/>
  <c r="H1293" i="1" s="1"/>
  <c r="H1294" i="1" s="1"/>
  <c r="H1295" i="1" s="1"/>
  <c r="H1296" i="1" s="1"/>
  <c r="H1297" i="1" s="1"/>
  <c r="H1298" i="1" s="1"/>
  <c r="H1299" i="1" s="1"/>
  <c r="H1300" i="1" s="1"/>
  <c r="H1301" i="1" s="1"/>
  <c r="H1302" i="1" s="1"/>
  <c r="H1303" i="1" s="1"/>
  <c r="H1304" i="1" s="1"/>
  <c r="H1305" i="1" s="1"/>
  <c r="H1306" i="1" s="1"/>
  <c r="H1307" i="1" s="1"/>
  <c r="H1308" i="1" s="1"/>
  <c r="H1309" i="1" s="1"/>
  <c r="H1310" i="1" s="1"/>
  <c r="H1311" i="1" s="1"/>
  <c r="H1312" i="1" s="1"/>
  <c r="H1313" i="1" s="1"/>
  <c r="H1314" i="1" s="1"/>
  <c r="H1315" i="1" s="1"/>
  <c r="H1316" i="1" s="1"/>
  <c r="H1317" i="1" s="1"/>
  <c r="H1318" i="1" s="1"/>
  <c r="H1319" i="1" s="1"/>
  <c r="H1320" i="1" s="1"/>
  <c r="H1321" i="1" s="1"/>
  <c r="H1322" i="1" s="1"/>
  <c r="H1323" i="1" s="1"/>
  <c r="H1324" i="1" s="1"/>
  <c r="H1325" i="1" s="1"/>
  <c r="H1326" i="1" s="1"/>
  <c r="H1327" i="1" s="1"/>
  <c r="H1328" i="1" s="1"/>
  <c r="H1329" i="1" s="1"/>
  <c r="H1330" i="1" s="1"/>
  <c r="H1331" i="1" s="1"/>
  <c r="H1332" i="1" s="1"/>
  <c r="H1333" i="1" s="1"/>
  <c r="H1334" i="1" s="1"/>
  <c r="H1335" i="1" s="1"/>
  <c r="H1336" i="1" s="1"/>
  <c r="H1337" i="1" s="1"/>
  <c r="H1338" i="1" s="1"/>
  <c r="H1339" i="1" s="1"/>
  <c r="H1340" i="1" s="1"/>
  <c r="H1341" i="1" s="1"/>
  <c r="H1342" i="1" s="1"/>
  <c r="H1343" i="1" s="1"/>
  <c r="H1344" i="1" s="1"/>
  <c r="H1345" i="1" s="1"/>
  <c r="H1346" i="1" s="1"/>
  <c r="H1347" i="1" s="1"/>
  <c r="H1348" i="1" s="1"/>
  <c r="H1349" i="1" s="1"/>
  <c r="H1350" i="1" s="1"/>
  <c r="H1351" i="1" s="1"/>
  <c r="H1352" i="1" s="1"/>
  <c r="H1353" i="1" s="1"/>
  <c r="H1354" i="1" s="1"/>
  <c r="H1355" i="1" s="1"/>
  <c r="H1356" i="1" s="1"/>
  <c r="H1357" i="1" s="1"/>
  <c r="H1358" i="1" s="1"/>
  <c r="H1359" i="1" s="1"/>
  <c r="H1360" i="1" s="1"/>
  <c r="H1361" i="1" s="1"/>
  <c r="H1362" i="1" s="1"/>
  <c r="H1363" i="1" s="1"/>
  <c r="H1364" i="1" s="1"/>
  <c r="H1365" i="1" s="1"/>
  <c r="H1366" i="1" s="1"/>
  <c r="H1367" i="1" s="1"/>
  <c r="H1368" i="1" s="1"/>
  <c r="H1369" i="1" s="1"/>
  <c r="H1370" i="1" s="1"/>
  <c r="H1371" i="1" s="1"/>
  <c r="H1372" i="1" s="1"/>
  <c r="H1373" i="1" s="1"/>
  <c r="H1374" i="1" s="1"/>
  <c r="H1375" i="1" s="1"/>
  <c r="H1376" i="1" s="1"/>
  <c r="H1377" i="1" s="1"/>
  <c r="H1378" i="1" s="1"/>
  <c r="H1379" i="1" s="1"/>
  <c r="H1380" i="1" s="1"/>
  <c r="H1381" i="1" s="1"/>
  <c r="H1382" i="1" s="1"/>
  <c r="H1383" i="1" s="1"/>
  <c r="H1384" i="1" s="1"/>
  <c r="H1385" i="1" s="1"/>
  <c r="H1386" i="1" s="1"/>
  <c r="H1387" i="1" s="1"/>
  <c r="H1388" i="1" s="1"/>
  <c r="H1389" i="1" s="1"/>
  <c r="H1390" i="1" s="1"/>
  <c r="H1391" i="1" s="1"/>
  <c r="H1392" i="1" s="1"/>
  <c r="H1393" i="1" s="1"/>
  <c r="H1394" i="1" s="1"/>
  <c r="H1395" i="1" s="1"/>
  <c r="H1396" i="1" s="1"/>
  <c r="H1397" i="1" s="1"/>
  <c r="H1398" i="1" s="1"/>
  <c r="H1399" i="1" s="1"/>
  <c r="H1400" i="1" s="1"/>
  <c r="H1401" i="1" s="1"/>
  <c r="H1402" i="1" s="1"/>
  <c r="H1403" i="1" s="1"/>
  <c r="H1404" i="1" s="1"/>
  <c r="H1405" i="1" s="1"/>
  <c r="H1406" i="1" s="1"/>
  <c r="H1407" i="1" s="1"/>
  <c r="H1408" i="1" s="1"/>
  <c r="H1409" i="1" s="1"/>
  <c r="H1410" i="1" s="1"/>
  <c r="H1411" i="1" s="1"/>
  <c r="H1412" i="1" s="1"/>
  <c r="H1413" i="1" s="1"/>
  <c r="H1414" i="1" s="1"/>
  <c r="H1415" i="1" s="1"/>
  <c r="H1416" i="1" s="1"/>
  <c r="H1417" i="1" s="1"/>
  <c r="H1418" i="1" s="1"/>
  <c r="H1419" i="1" s="1"/>
  <c r="H1420" i="1" s="1"/>
  <c r="H1421" i="1" s="1"/>
  <c r="H1422" i="1" s="1"/>
  <c r="H1423" i="1" s="1"/>
  <c r="H1424" i="1" s="1"/>
  <c r="H1425" i="1" s="1"/>
  <c r="H1426" i="1" s="1"/>
  <c r="H1427" i="1" s="1"/>
  <c r="H1428" i="1" s="1"/>
  <c r="H1429" i="1" s="1"/>
  <c r="H1430" i="1" s="1"/>
  <c r="H1431" i="1" s="1"/>
  <c r="H1432" i="1" s="1"/>
  <c r="H1433" i="1" s="1"/>
  <c r="H1434" i="1" s="1"/>
  <c r="H1435" i="1" s="1"/>
  <c r="H1436" i="1" s="1"/>
  <c r="H1437" i="1" s="1"/>
  <c r="H1438" i="1" s="1"/>
  <c r="H1439" i="1" s="1"/>
  <c r="H1440" i="1" s="1"/>
  <c r="H1441" i="1" s="1"/>
  <c r="H1442" i="1" s="1"/>
  <c r="H1443" i="1" s="1"/>
  <c r="H1444" i="1" s="1"/>
  <c r="H1445" i="1" s="1"/>
  <c r="H1446" i="1" s="1"/>
  <c r="H1447" i="1" s="1"/>
  <c r="H1448" i="1" s="1"/>
  <c r="H1449" i="1" s="1"/>
  <c r="H1450" i="1" s="1"/>
  <c r="H1451" i="1" s="1"/>
  <c r="H1452" i="1" s="1"/>
  <c r="H1453" i="1" s="1"/>
  <c r="H1454" i="1" s="1"/>
  <c r="H1455" i="1" s="1"/>
  <c r="H1456" i="1" s="1"/>
  <c r="H1457" i="1" s="1"/>
  <c r="H1458" i="1" s="1"/>
  <c r="H1459" i="1" s="1"/>
  <c r="H1460" i="1" s="1"/>
  <c r="H1461" i="1" s="1"/>
  <c r="H1462" i="1" s="1"/>
  <c r="H1463" i="1" s="1"/>
  <c r="H1464" i="1" s="1"/>
  <c r="H1465" i="1" s="1"/>
  <c r="H1466" i="1" s="1"/>
  <c r="H1467" i="1" s="1"/>
  <c r="H1468" i="1" s="1"/>
  <c r="H1469" i="1" s="1"/>
  <c r="H1470" i="1" s="1"/>
  <c r="H1471" i="1" s="1"/>
  <c r="H1472" i="1" s="1"/>
  <c r="H1473" i="1" s="1"/>
  <c r="H1474" i="1" s="1"/>
  <c r="H1475" i="1" s="1"/>
  <c r="H1476" i="1" s="1"/>
  <c r="H1477" i="1" s="1"/>
  <c r="H1478" i="1" s="1"/>
  <c r="H1479" i="1" s="1"/>
  <c r="H1480" i="1" s="1"/>
  <c r="H1481" i="1" s="1"/>
  <c r="H1482" i="1" s="1"/>
  <c r="H1483" i="1" s="1"/>
  <c r="H1484" i="1" s="1"/>
  <c r="H1485" i="1" s="1"/>
  <c r="H1486" i="1" s="1"/>
  <c r="H1487" i="1" s="1"/>
  <c r="H1488" i="1" s="1"/>
  <c r="H1489" i="1" s="1"/>
  <c r="H1490" i="1" s="1"/>
  <c r="H1491" i="1" s="1"/>
  <c r="H1492" i="1" s="1"/>
  <c r="H1493" i="1" s="1"/>
  <c r="H1494" i="1" s="1"/>
  <c r="H1495" i="1" s="1"/>
  <c r="H1496" i="1" s="1"/>
  <c r="H1497" i="1" s="1"/>
  <c r="H1498" i="1" s="1"/>
  <c r="H1499" i="1" s="1"/>
  <c r="H1500" i="1" s="1"/>
  <c r="H1501" i="1" s="1"/>
  <c r="H1502" i="1" s="1"/>
  <c r="H1503" i="1" s="1"/>
  <c r="H1504" i="1" s="1"/>
  <c r="H1505" i="1" s="1"/>
  <c r="H1506" i="1" s="1"/>
  <c r="H1507" i="1" s="1"/>
  <c r="H1508" i="1" s="1"/>
  <c r="H1509" i="1" s="1"/>
  <c r="H1510" i="1" s="1"/>
  <c r="H1511" i="1" s="1"/>
  <c r="H1512" i="1" s="1"/>
  <c r="H1513" i="1" s="1"/>
  <c r="H1514" i="1" s="1"/>
  <c r="H1515" i="1" s="1"/>
  <c r="H1516" i="1" s="1"/>
  <c r="H1517" i="1" s="1"/>
  <c r="H1518" i="1" s="1"/>
  <c r="H1519" i="1" s="1"/>
  <c r="H1520" i="1" s="1"/>
  <c r="H1521" i="1" s="1"/>
  <c r="H1522" i="1" s="1"/>
  <c r="H1523" i="1" s="1"/>
  <c r="H1524" i="1" s="1"/>
  <c r="H1525" i="1" s="1"/>
  <c r="H1526" i="1" s="1"/>
  <c r="H1527" i="1" s="1"/>
  <c r="H1528" i="1" s="1"/>
  <c r="H1529" i="1" s="1"/>
  <c r="H1530" i="1" s="1"/>
  <c r="H1531" i="1" s="1"/>
  <c r="H1532" i="1" s="1"/>
  <c r="H1533" i="1" s="1"/>
  <c r="H1534" i="1" s="1"/>
  <c r="H1535" i="1" s="1"/>
  <c r="H1536" i="1" s="1"/>
  <c r="H1537" i="1" s="1"/>
  <c r="H1538" i="1" s="1"/>
  <c r="H1539" i="1" s="1"/>
  <c r="H1540" i="1" s="1"/>
  <c r="H1541" i="1" s="1"/>
  <c r="H1542" i="1" s="1"/>
  <c r="H1543" i="1" s="1"/>
  <c r="H1544" i="1" s="1"/>
  <c r="H1545" i="1" s="1"/>
  <c r="H1546" i="1" s="1"/>
  <c r="H1547" i="1" s="1"/>
  <c r="H1548" i="1" s="1"/>
  <c r="H1549" i="1" s="1"/>
  <c r="H1550" i="1" s="1"/>
  <c r="H1551" i="1" s="1"/>
  <c r="H1552" i="1" s="1"/>
  <c r="H1553" i="1" s="1"/>
  <c r="H1554" i="1" s="1"/>
  <c r="H1555" i="1" s="1"/>
  <c r="H1556" i="1" s="1"/>
  <c r="H1557" i="1" s="1"/>
  <c r="H1558" i="1" s="1"/>
  <c r="H1559" i="1" s="1"/>
  <c r="H1560" i="1" s="1"/>
  <c r="H1561" i="1" s="1"/>
  <c r="H1562" i="1" s="1"/>
  <c r="H1563" i="1" s="1"/>
  <c r="H1564" i="1" s="1"/>
  <c r="H1565" i="1" s="1"/>
  <c r="H1566" i="1" s="1"/>
  <c r="H1567" i="1" s="1"/>
  <c r="H1568" i="1" s="1"/>
  <c r="H1569" i="1" s="1"/>
  <c r="H1570" i="1" s="1"/>
  <c r="H1571" i="1" s="1"/>
  <c r="H1572" i="1" s="1"/>
  <c r="H1573" i="1" s="1"/>
  <c r="H1574" i="1" s="1"/>
  <c r="H1575" i="1" s="1"/>
  <c r="H1576" i="1" s="1"/>
  <c r="H1577" i="1" s="1"/>
  <c r="H1578" i="1" s="1"/>
  <c r="H1579" i="1" s="1"/>
  <c r="H1580" i="1" s="1"/>
  <c r="H1581" i="1" s="1"/>
  <c r="H1582" i="1" s="1"/>
  <c r="H1583" i="1" s="1"/>
  <c r="H1584" i="1" s="1"/>
  <c r="H1585" i="1" s="1"/>
  <c r="H1586" i="1" s="1"/>
  <c r="H1587" i="1" s="1"/>
  <c r="H1588" i="1" s="1"/>
  <c r="H1589" i="1" s="1"/>
  <c r="H1590" i="1" s="1"/>
  <c r="H1591" i="1" s="1"/>
  <c r="H1592" i="1" s="1"/>
  <c r="H1593" i="1" s="1"/>
  <c r="H1594" i="1" s="1"/>
  <c r="H1595" i="1" s="1"/>
  <c r="H1596" i="1" s="1"/>
  <c r="H1597" i="1" s="1"/>
  <c r="H1598" i="1" s="1"/>
  <c r="H1599" i="1" s="1"/>
  <c r="H1600" i="1" s="1"/>
  <c r="H1601" i="1" s="1"/>
  <c r="H1602" i="1" s="1"/>
  <c r="H1603" i="1" s="1"/>
  <c r="H1604" i="1" s="1"/>
  <c r="H1605" i="1" s="1"/>
  <c r="H1606" i="1" s="1"/>
  <c r="H1607" i="1" s="1"/>
  <c r="H1608" i="1" s="1"/>
  <c r="H1609" i="1" s="1"/>
  <c r="H1610" i="1" s="1"/>
  <c r="H1611" i="1" s="1"/>
  <c r="H1612" i="1" s="1"/>
  <c r="H1613" i="1" s="1"/>
  <c r="H1614" i="1" s="1"/>
  <c r="H1615" i="1" s="1"/>
  <c r="H1616" i="1" s="1"/>
  <c r="H1617" i="1" s="1"/>
  <c r="H1618" i="1" s="1"/>
  <c r="H1619" i="1" s="1"/>
  <c r="H1620" i="1" s="1"/>
  <c r="H1621" i="1" s="1"/>
  <c r="H1622" i="1" s="1"/>
  <c r="H1623" i="1" s="1"/>
  <c r="H1624" i="1" s="1"/>
  <c r="H1625" i="1" s="1"/>
  <c r="H1626" i="1" s="1"/>
  <c r="H1627" i="1" s="1"/>
  <c r="H1628" i="1" s="1"/>
  <c r="H1629" i="1" s="1"/>
  <c r="H1630" i="1" s="1"/>
  <c r="H1631" i="1" s="1"/>
  <c r="H1632" i="1" s="1"/>
  <c r="H1633" i="1" s="1"/>
  <c r="H1634" i="1" s="1"/>
  <c r="H1635" i="1" s="1"/>
  <c r="H1636" i="1" s="1"/>
  <c r="H1637" i="1" s="1"/>
  <c r="H1638" i="1" s="1"/>
  <c r="H1639" i="1" s="1"/>
  <c r="H1640" i="1" s="1"/>
  <c r="H1641" i="1" s="1"/>
  <c r="H1642" i="1" s="1"/>
  <c r="H1643" i="1" s="1"/>
  <c r="H1644" i="1" s="1"/>
  <c r="H1645" i="1" s="1"/>
  <c r="H1646" i="1" s="1"/>
  <c r="H1647" i="1" s="1"/>
  <c r="H1648" i="1" s="1"/>
  <c r="H1649" i="1" s="1"/>
  <c r="H1650" i="1" s="1"/>
  <c r="H1651" i="1" s="1"/>
  <c r="H1652" i="1" s="1"/>
  <c r="H1653" i="1" s="1"/>
  <c r="H1654" i="1" s="1"/>
  <c r="H1655" i="1" s="1"/>
  <c r="H1656" i="1" s="1"/>
  <c r="H1657" i="1" s="1"/>
  <c r="H1658" i="1" s="1"/>
  <c r="H1659" i="1" s="1"/>
  <c r="H1660" i="1" s="1"/>
  <c r="H1661" i="1" s="1"/>
  <c r="H1662" i="1" s="1"/>
  <c r="H1663" i="1" s="1"/>
  <c r="H1664" i="1" s="1"/>
  <c r="H1665" i="1" s="1"/>
  <c r="H1666" i="1" s="1"/>
  <c r="H1667" i="1" s="1"/>
  <c r="H1668" i="1" s="1"/>
  <c r="H1669" i="1" s="1"/>
  <c r="H1670" i="1" s="1"/>
  <c r="H1671" i="1" s="1"/>
  <c r="H1672" i="1" s="1"/>
  <c r="H1673" i="1" s="1"/>
  <c r="H1674" i="1" s="1"/>
  <c r="H1675" i="1" s="1"/>
  <c r="H1676" i="1" s="1"/>
  <c r="H1677" i="1" s="1"/>
  <c r="H1678" i="1" s="1"/>
  <c r="H1679" i="1" s="1"/>
  <c r="H1680" i="1" s="1"/>
  <c r="H1681" i="1" s="1"/>
  <c r="H1682" i="1" s="1"/>
  <c r="H1683" i="1" s="1"/>
  <c r="H1684" i="1" s="1"/>
  <c r="H1685" i="1" s="1"/>
  <c r="H1686" i="1" s="1"/>
  <c r="H1687" i="1" s="1"/>
  <c r="H1688" i="1" s="1"/>
  <c r="H1689" i="1" s="1"/>
  <c r="H1690" i="1" s="1"/>
  <c r="H1691" i="1" s="1"/>
  <c r="H1692" i="1" s="1"/>
  <c r="H1693" i="1" s="1"/>
  <c r="H1694" i="1" s="1"/>
  <c r="H1695" i="1" s="1"/>
  <c r="H1696" i="1" s="1"/>
  <c r="H1697" i="1" s="1"/>
  <c r="H1698" i="1" s="1"/>
  <c r="H1699" i="1" s="1"/>
  <c r="H1700" i="1" s="1"/>
  <c r="H1701" i="1" s="1"/>
  <c r="H1702" i="1" s="1"/>
  <c r="H1703" i="1" s="1"/>
  <c r="H1704" i="1" s="1"/>
  <c r="H1705" i="1" s="1"/>
  <c r="H1706" i="1" s="1"/>
  <c r="H1707" i="1" s="1"/>
  <c r="H1708" i="1" s="1"/>
  <c r="H1709" i="1" s="1"/>
  <c r="H1710" i="1" s="1"/>
  <c r="H1711" i="1" s="1"/>
  <c r="H1712" i="1" s="1"/>
  <c r="H1713" i="1" s="1"/>
  <c r="H1714" i="1" s="1"/>
  <c r="H1715" i="1" s="1"/>
  <c r="H1716" i="1" s="1"/>
  <c r="H1717" i="1" s="1"/>
  <c r="H1718" i="1" s="1"/>
  <c r="H1719" i="1" s="1"/>
  <c r="H1720" i="1" s="1"/>
  <c r="H1721" i="1" s="1"/>
  <c r="H1722" i="1" s="1"/>
  <c r="H1723" i="1" s="1"/>
  <c r="H1724" i="1" s="1"/>
  <c r="H1725" i="1" s="1"/>
  <c r="H1726" i="1" s="1"/>
  <c r="H1727" i="1" s="1"/>
  <c r="H1728" i="1" s="1"/>
  <c r="H1729" i="1" s="1"/>
  <c r="H1730" i="1" s="1"/>
  <c r="H1731" i="1" s="1"/>
  <c r="H1732" i="1" s="1"/>
  <c r="H1733" i="1" s="1"/>
  <c r="H1734" i="1" s="1"/>
  <c r="H1735" i="1" s="1"/>
  <c r="H1736" i="1" s="1"/>
  <c r="H1737" i="1" s="1"/>
  <c r="H1738" i="1" s="1"/>
  <c r="H1739" i="1" s="1"/>
  <c r="H1740" i="1" s="1"/>
  <c r="H1741" i="1" s="1"/>
  <c r="H1742" i="1" s="1"/>
  <c r="H1743" i="1" s="1"/>
  <c r="H1744" i="1" s="1"/>
  <c r="H1745" i="1" s="1"/>
  <c r="H1746" i="1" s="1"/>
  <c r="H1747" i="1" s="1"/>
  <c r="H1748" i="1" s="1"/>
  <c r="H1749" i="1" s="1"/>
  <c r="H1750" i="1" s="1"/>
  <c r="H1751" i="1" s="1"/>
  <c r="H1752" i="1" s="1"/>
  <c r="H1753" i="1" s="1"/>
  <c r="H1754" i="1" s="1"/>
  <c r="H1755" i="1" s="1"/>
  <c r="H1756" i="1" s="1"/>
  <c r="H1757" i="1" s="1"/>
  <c r="H1758" i="1" s="1"/>
  <c r="H1759" i="1" s="1"/>
  <c r="H1760" i="1" s="1"/>
  <c r="H1761" i="1" s="1"/>
  <c r="H1762" i="1" s="1"/>
  <c r="H1763" i="1" s="1"/>
  <c r="H1764" i="1" s="1"/>
  <c r="H1765" i="1" s="1"/>
  <c r="H1766" i="1" s="1"/>
  <c r="H1767" i="1" s="1"/>
  <c r="H1768" i="1" s="1"/>
  <c r="H1769" i="1" s="1"/>
  <c r="H1770" i="1" s="1"/>
  <c r="H1771" i="1" s="1"/>
  <c r="H1772" i="1" s="1"/>
  <c r="H1773" i="1" s="1"/>
  <c r="H1774" i="1" s="1"/>
  <c r="H1775" i="1" s="1"/>
  <c r="H1776" i="1" s="1"/>
  <c r="H1777" i="1" s="1"/>
  <c r="H1778" i="1" s="1"/>
  <c r="H1779" i="1" s="1"/>
  <c r="H1780" i="1" s="1"/>
  <c r="H1781" i="1" s="1"/>
  <c r="H1782" i="1" s="1"/>
  <c r="H1783" i="1" s="1"/>
  <c r="H1784" i="1" s="1"/>
  <c r="H1785" i="1" s="1"/>
  <c r="H1786" i="1" s="1"/>
  <c r="H1787" i="1" s="1"/>
  <c r="H1788" i="1" s="1"/>
  <c r="H1789" i="1" s="1"/>
  <c r="H1790" i="1" s="1"/>
  <c r="H1791" i="1" s="1"/>
  <c r="H1792" i="1" s="1"/>
  <c r="H1793" i="1" s="1"/>
  <c r="H1794" i="1" s="1"/>
  <c r="H1795" i="1" s="1"/>
  <c r="H1796" i="1" s="1"/>
  <c r="H1797" i="1" s="1"/>
  <c r="H1798" i="1" s="1"/>
  <c r="H1799" i="1" s="1"/>
  <c r="H1800" i="1" s="1"/>
  <c r="H1801" i="1" s="1"/>
  <c r="H1802" i="1" s="1"/>
  <c r="H1803" i="1" s="1"/>
  <c r="H1804" i="1" s="1"/>
  <c r="H1805" i="1" s="1"/>
  <c r="H1806" i="1" s="1"/>
  <c r="H1807" i="1" s="1"/>
  <c r="H1808" i="1" s="1"/>
  <c r="H1809" i="1" s="1"/>
  <c r="H1810" i="1" s="1"/>
  <c r="H1811" i="1" s="1"/>
  <c r="H1812" i="1" s="1"/>
  <c r="H1813" i="1" s="1"/>
  <c r="H1814" i="1" s="1"/>
  <c r="H1815" i="1" s="1"/>
  <c r="H1816" i="1" s="1"/>
  <c r="H1817" i="1" s="1"/>
  <c r="H1818" i="1" s="1"/>
  <c r="H1819" i="1" s="1"/>
  <c r="H1820" i="1" s="1"/>
  <c r="H1821" i="1" s="1"/>
  <c r="H1822" i="1" s="1"/>
  <c r="H1823" i="1" s="1"/>
  <c r="H1824" i="1" s="1"/>
  <c r="H1825" i="1" s="1"/>
  <c r="H1826" i="1" s="1"/>
  <c r="H1827" i="1" s="1"/>
  <c r="H1828" i="1" s="1"/>
  <c r="H1829" i="1" s="1"/>
  <c r="H1830" i="1" s="1"/>
  <c r="H1831" i="1" s="1"/>
  <c r="H1832" i="1" s="1"/>
  <c r="H1833" i="1" s="1"/>
  <c r="H1834" i="1" s="1"/>
  <c r="H1835" i="1" s="1"/>
  <c r="H1836" i="1" s="1"/>
  <c r="H1837" i="1" s="1"/>
  <c r="H1838" i="1" s="1"/>
  <c r="H1839" i="1" s="1"/>
  <c r="H1840" i="1" s="1"/>
  <c r="H1841" i="1" s="1"/>
  <c r="H1842" i="1" s="1"/>
  <c r="H1843" i="1" s="1"/>
  <c r="H1844" i="1" s="1"/>
  <c r="H1845" i="1" s="1"/>
  <c r="H1846" i="1" s="1"/>
  <c r="H1847" i="1" s="1"/>
  <c r="H1848" i="1" s="1"/>
  <c r="H1849" i="1" s="1"/>
  <c r="H1850" i="1" s="1"/>
  <c r="H1851" i="1" s="1"/>
  <c r="H1852" i="1" s="1"/>
  <c r="H1853" i="1" s="1"/>
  <c r="H1854" i="1" s="1"/>
  <c r="H1855" i="1" s="1"/>
  <c r="H1856" i="1" s="1"/>
  <c r="H1857" i="1" s="1"/>
  <c r="H1858" i="1" s="1"/>
  <c r="H1859" i="1" s="1"/>
  <c r="H1860" i="1" s="1"/>
  <c r="H1861" i="1" s="1"/>
  <c r="H1862" i="1" s="1"/>
  <c r="H1863" i="1" s="1"/>
  <c r="H1864" i="1" s="1"/>
  <c r="H1865" i="1" s="1"/>
  <c r="H1866" i="1" s="1"/>
  <c r="H1867" i="1" s="1"/>
  <c r="H1868" i="1" s="1"/>
  <c r="H1869" i="1" s="1"/>
  <c r="H1870" i="1" s="1"/>
  <c r="H1871" i="1" s="1"/>
  <c r="H1872" i="1" s="1"/>
  <c r="H1873" i="1" s="1"/>
  <c r="H1874" i="1" s="1"/>
  <c r="H1875" i="1" s="1"/>
  <c r="H1876" i="1" s="1"/>
  <c r="H1877" i="1" s="1"/>
  <c r="H1878" i="1" s="1"/>
  <c r="H1879" i="1" s="1"/>
  <c r="H1880" i="1" s="1"/>
  <c r="H1881" i="1" s="1"/>
  <c r="H1882" i="1" s="1"/>
  <c r="H1883" i="1" s="1"/>
  <c r="H1884" i="1" s="1"/>
  <c r="H1885" i="1" s="1"/>
  <c r="H1886" i="1" s="1"/>
  <c r="H1887" i="1" s="1"/>
  <c r="H1888" i="1" s="1"/>
  <c r="H1889" i="1" s="1"/>
  <c r="H1890" i="1" s="1"/>
  <c r="H1891" i="1" s="1"/>
  <c r="H1892" i="1" s="1"/>
  <c r="H1893" i="1" s="1"/>
  <c r="H1894" i="1" s="1"/>
  <c r="H1895" i="1" s="1"/>
  <c r="H1896" i="1" s="1"/>
  <c r="H1897" i="1" s="1"/>
  <c r="H1898" i="1" s="1"/>
  <c r="H1899" i="1" s="1"/>
  <c r="H1900" i="1" s="1"/>
  <c r="H1901" i="1" s="1"/>
  <c r="H1902" i="1" s="1"/>
  <c r="H1903" i="1" s="1"/>
  <c r="H1904" i="1" s="1"/>
  <c r="H1905" i="1" s="1"/>
  <c r="H1906" i="1" s="1"/>
  <c r="H1907" i="1" s="1"/>
  <c r="H1908" i="1" s="1"/>
  <c r="H1909" i="1" s="1"/>
  <c r="H1910" i="1" s="1"/>
  <c r="H1911" i="1" s="1"/>
  <c r="H1912" i="1" s="1"/>
  <c r="H1913" i="1" s="1"/>
  <c r="H1914" i="1" s="1"/>
  <c r="H1915" i="1" s="1"/>
  <c r="H1916" i="1" s="1"/>
  <c r="H1917" i="1" s="1"/>
  <c r="H1918" i="1" s="1"/>
  <c r="H1919" i="1" s="1"/>
  <c r="H1920" i="1" s="1"/>
  <c r="H1921" i="1" s="1"/>
  <c r="H1922" i="1" s="1"/>
  <c r="H1923" i="1" s="1"/>
  <c r="H1924" i="1" s="1"/>
  <c r="H1925" i="1" s="1"/>
  <c r="H1926" i="1" s="1"/>
  <c r="H1927" i="1" s="1"/>
  <c r="H1928" i="1" s="1"/>
  <c r="H1929" i="1" s="1"/>
  <c r="H1930" i="1" s="1"/>
  <c r="H1931" i="1" s="1"/>
  <c r="H1932" i="1" s="1"/>
  <c r="H1933" i="1" s="1"/>
  <c r="H1934" i="1" s="1"/>
  <c r="H1935" i="1" s="1"/>
  <c r="H1936" i="1" s="1"/>
  <c r="H1937" i="1" s="1"/>
  <c r="H1938" i="1" s="1"/>
  <c r="H1939" i="1" s="1"/>
  <c r="H1940" i="1" s="1"/>
  <c r="H1941" i="1" s="1"/>
  <c r="H1942" i="1" s="1"/>
  <c r="H1943" i="1" s="1"/>
  <c r="H1944" i="1" s="1"/>
  <c r="H1945" i="1" s="1"/>
  <c r="H1946" i="1" s="1"/>
  <c r="H1947" i="1" s="1"/>
  <c r="H1948" i="1" s="1"/>
  <c r="H1949" i="1" s="1"/>
  <c r="H1950" i="1" s="1"/>
  <c r="H1951" i="1" s="1"/>
  <c r="H1952" i="1" s="1"/>
  <c r="H1953" i="1" s="1"/>
  <c r="H1954" i="1" s="1"/>
  <c r="H1955" i="1" s="1"/>
  <c r="H1956" i="1" s="1"/>
  <c r="H1957" i="1" s="1"/>
  <c r="H1958" i="1" s="1"/>
  <c r="H1959" i="1" s="1"/>
  <c r="H1960" i="1" s="1"/>
  <c r="H1961" i="1" s="1"/>
  <c r="H1962" i="1" s="1"/>
  <c r="H1963" i="1" s="1"/>
  <c r="H1964" i="1" s="1"/>
  <c r="H1965" i="1" s="1"/>
  <c r="H1966" i="1" s="1"/>
  <c r="H1967" i="1" s="1"/>
  <c r="H1968" i="1" s="1"/>
  <c r="H1969" i="1" s="1"/>
  <c r="H1970" i="1" s="1"/>
  <c r="H1971" i="1" s="1"/>
  <c r="H1972" i="1" s="1"/>
  <c r="H1973" i="1" s="1"/>
  <c r="H1974" i="1" s="1"/>
  <c r="H1975" i="1" s="1"/>
  <c r="H1976" i="1" s="1"/>
  <c r="H1977" i="1" s="1"/>
  <c r="H1978" i="1" s="1"/>
  <c r="H1979" i="1" s="1"/>
  <c r="H1980" i="1" s="1"/>
  <c r="H1981" i="1" s="1"/>
  <c r="H1982" i="1" s="1"/>
  <c r="H1983" i="1" s="1"/>
  <c r="H1984" i="1" s="1"/>
  <c r="H1985" i="1" s="1"/>
  <c r="H1986" i="1" s="1"/>
  <c r="H1987" i="1" s="1"/>
  <c r="H1988" i="1" s="1"/>
  <c r="H1989" i="1" s="1"/>
  <c r="H1990" i="1" s="1"/>
  <c r="H1991" i="1" s="1"/>
  <c r="H1992" i="1" s="1"/>
  <c r="H1993" i="1" s="1"/>
  <c r="H1994" i="1" s="1"/>
  <c r="H1995" i="1" s="1"/>
  <c r="H1996" i="1" s="1"/>
  <c r="H1997" i="1" s="1"/>
  <c r="H1998" i="1" s="1"/>
  <c r="H1999" i="1" s="1"/>
  <c r="H2000" i="1" s="1"/>
  <c r="H2001" i="1" s="1"/>
  <c r="H2002" i="1" s="1"/>
  <c r="H2003" i="1" s="1"/>
  <c r="H2004" i="1" s="1"/>
  <c r="H2005" i="1" s="1"/>
  <c r="H2006" i="1" s="1"/>
  <c r="H2007" i="1" s="1"/>
  <c r="H2008" i="1" s="1"/>
  <c r="H2009" i="1" s="1"/>
  <c r="H2010" i="1" s="1"/>
  <c r="H2011" i="1" s="1"/>
  <c r="H2012" i="1" s="1"/>
  <c r="H2013" i="1" s="1"/>
  <c r="H2014" i="1" s="1"/>
  <c r="H2015" i="1" s="1"/>
  <c r="H2016" i="1" s="1"/>
  <c r="H2017" i="1" s="1"/>
  <c r="H2018" i="1" s="1"/>
  <c r="H2019" i="1" s="1"/>
  <c r="H2020" i="1" s="1"/>
  <c r="H2021" i="1" s="1"/>
  <c r="H2022" i="1" s="1"/>
  <c r="H2023" i="1" s="1"/>
  <c r="H2024" i="1" s="1"/>
  <c r="H2025" i="1" s="1"/>
  <c r="H2026" i="1" s="1"/>
  <c r="H2027" i="1" s="1"/>
  <c r="H2028" i="1" s="1"/>
  <c r="H2029" i="1" s="1"/>
  <c r="H2030" i="1" s="1"/>
  <c r="H2031" i="1" s="1"/>
  <c r="H2032" i="1" s="1"/>
  <c r="H2033" i="1" s="1"/>
  <c r="H2034" i="1" s="1"/>
  <c r="H2035" i="1" s="1"/>
  <c r="H2036" i="1" s="1"/>
  <c r="H2037" i="1" s="1"/>
  <c r="H2038" i="1" s="1"/>
  <c r="H2039" i="1" s="1"/>
  <c r="H2040" i="1" s="1"/>
  <c r="H2041" i="1" s="1"/>
  <c r="H2042" i="1" s="1"/>
  <c r="H2043" i="1" s="1"/>
  <c r="H2044" i="1" s="1"/>
  <c r="H2045" i="1" s="1"/>
  <c r="H2046" i="1" s="1"/>
  <c r="H2047" i="1" s="1"/>
  <c r="H2048" i="1" s="1"/>
  <c r="H2049" i="1" s="1"/>
  <c r="H2050" i="1" s="1"/>
  <c r="H2051" i="1" s="1"/>
  <c r="H2052" i="1" s="1"/>
  <c r="H2053" i="1" s="1"/>
  <c r="H2054" i="1" s="1"/>
  <c r="H2055" i="1" s="1"/>
  <c r="H2056" i="1" s="1"/>
  <c r="H2057" i="1" s="1"/>
  <c r="H2058" i="1" s="1"/>
  <c r="H2059" i="1" s="1"/>
  <c r="H2060" i="1" s="1"/>
  <c r="H2061" i="1" s="1"/>
  <c r="H2062" i="1" s="1"/>
  <c r="H2063" i="1" s="1"/>
  <c r="H2064" i="1" s="1"/>
  <c r="H2065" i="1" s="1"/>
  <c r="H2066" i="1" s="1"/>
  <c r="H2067" i="1" s="1"/>
  <c r="H2068" i="1" s="1"/>
  <c r="H2069" i="1" s="1"/>
  <c r="H2070" i="1" s="1"/>
  <c r="H2071" i="1" s="1"/>
  <c r="H2072" i="1" s="1"/>
  <c r="H2073" i="1" s="1"/>
  <c r="H2074" i="1" s="1"/>
  <c r="H2075" i="1" s="1"/>
  <c r="H2076" i="1" s="1"/>
  <c r="H2077" i="1" s="1"/>
  <c r="H2078" i="1" s="1"/>
  <c r="H2079" i="1" s="1"/>
  <c r="H2080" i="1" s="1"/>
  <c r="H2081" i="1" s="1"/>
  <c r="H2082" i="1" s="1"/>
  <c r="H2083" i="1" s="1"/>
  <c r="H2084" i="1" s="1"/>
  <c r="H2085" i="1" s="1"/>
  <c r="H2086" i="1" s="1"/>
  <c r="H2087" i="1" s="1"/>
  <c r="H2088" i="1" s="1"/>
  <c r="H2089" i="1" s="1"/>
  <c r="H2090" i="1" s="1"/>
  <c r="H2091" i="1" s="1"/>
  <c r="H2092" i="1" s="1"/>
  <c r="H2093" i="1" s="1"/>
  <c r="H2094" i="1" s="1"/>
  <c r="H2095" i="1" s="1"/>
  <c r="H2096" i="1" s="1"/>
  <c r="H2097" i="1" s="1"/>
  <c r="H2098" i="1" s="1"/>
  <c r="H2099" i="1" s="1"/>
  <c r="H2100" i="1" s="1"/>
  <c r="H2101" i="1" s="1"/>
  <c r="H2102" i="1" s="1"/>
  <c r="H2103" i="1" s="1"/>
  <c r="H2104" i="1" s="1"/>
  <c r="H2105" i="1" s="1"/>
  <c r="H2106" i="1" s="1"/>
  <c r="H2107" i="1" s="1"/>
  <c r="H2108" i="1" s="1"/>
  <c r="H2109" i="1" s="1"/>
  <c r="H2110" i="1" s="1"/>
  <c r="H2111" i="1" s="1"/>
  <c r="H2112" i="1" s="1"/>
  <c r="H2113" i="1" s="1"/>
  <c r="H2114" i="1" s="1"/>
  <c r="H2115" i="1" s="1"/>
  <c r="H2116" i="1" s="1"/>
  <c r="H2117" i="1" s="1"/>
  <c r="H2118" i="1" s="1"/>
  <c r="H2119" i="1" s="1"/>
  <c r="H2120" i="1" s="1"/>
  <c r="H2121" i="1" s="1"/>
  <c r="H2122" i="1" s="1"/>
  <c r="H2123" i="1" s="1"/>
  <c r="H2124" i="1" s="1"/>
  <c r="H2125" i="1" s="1"/>
  <c r="H2126" i="1" s="1"/>
  <c r="H2127" i="1" s="1"/>
  <c r="H2128" i="1" s="1"/>
  <c r="H2129" i="1" s="1"/>
  <c r="H2130" i="1" s="1"/>
  <c r="H2131" i="1" s="1"/>
  <c r="H2132" i="1" s="1"/>
  <c r="H2133" i="1" s="1"/>
  <c r="H2134" i="1" s="1"/>
  <c r="H2135" i="1" s="1"/>
  <c r="H2136" i="1" s="1"/>
  <c r="H2137" i="1" s="1"/>
  <c r="H2138" i="1" s="1"/>
  <c r="H2139" i="1" s="1"/>
  <c r="H2140" i="1" s="1"/>
  <c r="H2141" i="1" s="1"/>
  <c r="H2142" i="1" s="1"/>
  <c r="H2143" i="1" s="1"/>
  <c r="H2144" i="1" s="1"/>
  <c r="H2145" i="1" s="1"/>
  <c r="H2146" i="1" s="1"/>
  <c r="H2147" i="1" s="1"/>
  <c r="H2148" i="1" s="1"/>
  <c r="H2149" i="1" s="1"/>
  <c r="H2150" i="1" s="1"/>
  <c r="H2151" i="1" s="1"/>
  <c r="H2152" i="1" s="1"/>
  <c r="H2153" i="1" s="1"/>
  <c r="H2154" i="1" s="1"/>
  <c r="H2155" i="1" s="1"/>
  <c r="H2156" i="1" s="1"/>
  <c r="H2157" i="1" s="1"/>
  <c r="H2158" i="1" s="1"/>
  <c r="H2159" i="1" s="1"/>
  <c r="H2160" i="1" s="1"/>
  <c r="H2161" i="1" s="1"/>
  <c r="H2162" i="1" s="1"/>
  <c r="H2163" i="1" s="1"/>
  <c r="H2164" i="1" s="1"/>
  <c r="H2165" i="1" s="1"/>
  <c r="H2166" i="1" s="1"/>
  <c r="H2167" i="1" s="1"/>
  <c r="H2168" i="1" s="1"/>
  <c r="H2169" i="1" s="1"/>
  <c r="H2170" i="1" s="1"/>
  <c r="H2171" i="1" s="1"/>
  <c r="H2172" i="1" s="1"/>
  <c r="H2173" i="1" s="1"/>
  <c r="H2174" i="1" s="1"/>
  <c r="H2175" i="1" s="1"/>
  <c r="H2176" i="1" s="1"/>
  <c r="H2177" i="1" s="1"/>
  <c r="H2178" i="1" s="1"/>
  <c r="H2179" i="1" s="1"/>
  <c r="H2180" i="1" s="1"/>
  <c r="H2181" i="1" s="1"/>
  <c r="H2182" i="1" s="1"/>
  <c r="H2183" i="1" s="1"/>
  <c r="H2184" i="1" s="1"/>
  <c r="H2185" i="1" s="1"/>
  <c r="H2186" i="1" s="1"/>
  <c r="H2187" i="1" s="1"/>
  <c r="H2188" i="1" s="1"/>
  <c r="H2189" i="1" s="1"/>
  <c r="H2190" i="1" s="1"/>
  <c r="H2191" i="1" s="1"/>
  <c r="H2192" i="1" s="1"/>
  <c r="H2193" i="1" s="1"/>
  <c r="H2194" i="1" s="1"/>
  <c r="H2195" i="1" s="1"/>
  <c r="H2196" i="1" s="1"/>
  <c r="H2197" i="1" s="1"/>
  <c r="H2198" i="1" s="1"/>
  <c r="H2199" i="1" s="1"/>
  <c r="H2200" i="1" s="1"/>
  <c r="H2201" i="1" s="1"/>
  <c r="H2202" i="1" s="1"/>
  <c r="H2203" i="1" s="1"/>
  <c r="H2204" i="1" s="1"/>
  <c r="H2205" i="1" s="1"/>
  <c r="H2206" i="1" s="1"/>
  <c r="H2207" i="1" s="1"/>
  <c r="H2208" i="1" s="1"/>
  <c r="H2209" i="1" s="1"/>
  <c r="H2210" i="1" s="1"/>
  <c r="H2211" i="1" s="1"/>
  <c r="H2212" i="1" s="1"/>
  <c r="H2213" i="1" s="1"/>
  <c r="H2214" i="1" s="1"/>
  <c r="H2215" i="1" s="1"/>
  <c r="H2216" i="1" s="1"/>
  <c r="H2217" i="1" s="1"/>
  <c r="H2218" i="1" s="1"/>
  <c r="H2219" i="1" s="1"/>
  <c r="H2220" i="1" s="1"/>
  <c r="H2221" i="1" s="1"/>
  <c r="H2222" i="1" s="1"/>
  <c r="H2223" i="1" s="1"/>
  <c r="H2224" i="1" s="1"/>
  <c r="H2225" i="1" s="1"/>
  <c r="H2226" i="1" s="1"/>
  <c r="H2227" i="1" s="1"/>
  <c r="H2228" i="1" s="1"/>
  <c r="H2229" i="1" s="1"/>
  <c r="H2230" i="1" s="1"/>
  <c r="H2231" i="1" s="1"/>
  <c r="H2232" i="1" s="1"/>
  <c r="H2233" i="1" s="1"/>
  <c r="H2234" i="1" s="1"/>
  <c r="H2235" i="1" s="1"/>
  <c r="H2236" i="1" s="1"/>
  <c r="H2237" i="1" s="1"/>
  <c r="H2238" i="1" s="1"/>
  <c r="H2239" i="1" s="1"/>
  <c r="H2240" i="1" s="1"/>
  <c r="H2241" i="1" s="1"/>
  <c r="H2242" i="1" s="1"/>
  <c r="H2243" i="1" s="1"/>
  <c r="H2244" i="1" s="1"/>
  <c r="H2245" i="1" s="1"/>
  <c r="H2246" i="1" s="1"/>
  <c r="H2247" i="1" s="1"/>
  <c r="H2248" i="1" s="1"/>
  <c r="H2249" i="1" s="1"/>
  <c r="H2250" i="1" s="1"/>
  <c r="H2251" i="1" s="1"/>
  <c r="H2252" i="1" s="1"/>
  <c r="H2253" i="1" s="1"/>
  <c r="H2254" i="1" s="1"/>
  <c r="H2255" i="1" s="1"/>
  <c r="H2256" i="1" s="1"/>
  <c r="H2257" i="1" s="1"/>
  <c r="H2258" i="1" s="1"/>
  <c r="H2259" i="1" s="1"/>
  <c r="H2260" i="1" s="1"/>
  <c r="H2261" i="1" s="1"/>
  <c r="H2262" i="1" s="1"/>
  <c r="H2263" i="1" s="1"/>
  <c r="H2264" i="1" s="1"/>
  <c r="H2265" i="1" s="1"/>
  <c r="H2266" i="1" s="1"/>
  <c r="H2267" i="1" s="1"/>
  <c r="H2268" i="1" s="1"/>
  <c r="H2269" i="1" s="1"/>
  <c r="H2270" i="1" s="1"/>
  <c r="H2271" i="1" s="1"/>
  <c r="H2272" i="1" s="1"/>
  <c r="H2273" i="1" s="1"/>
  <c r="H2274" i="1" s="1"/>
  <c r="H2275" i="1" s="1"/>
  <c r="H2276" i="1" s="1"/>
  <c r="H2277" i="1" s="1"/>
  <c r="H2278" i="1" s="1"/>
  <c r="H2279" i="1" s="1"/>
  <c r="H2280" i="1" s="1"/>
  <c r="H2281" i="1" s="1"/>
  <c r="H2282" i="1" s="1"/>
  <c r="H2283" i="1" s="1"/>
  <c r="H2284" i="1" s="1"/>
  <c r="H2285" i="1" s="1"/>
  <c r="H2286" i="1" s="1"/>
  <c r="H2287" i="1" s="1"/>
  <c r="H2288" i="1" s="1"/>
  <c r="H2289" i="1" s="1"/>
  <c r="H2290" i="1" s="1"/>
  <c r="H2291" i="1" s="1"/>
  <c r="H2292" i="1" s="1"/>
  <c r="H2293" i="1" s="1"/>
  <c r="H2294" i="1" s="1"/>
  <c r="H2295" i="1" s="1"/>
  <c r="H2296" i="1" s="1"/>
  <c r="H2297" i="1" s="1"/>
  <c r="H2298" i="1" s="1"/>
  <c r="H2299" i="1" s="1"/>
  <c r="H2300" i="1" s="1"/>
  <c r="H2301" i="1" s="1"/>
  <c r="H2302" i="1" s="1"/>
  <c r="H2303" i="1" s="1"/>
  <c r="H2304" i="1" s="1"/>
  <c r="H2305" i="1" s="1"/>
  <c r="H2306" i="1" s="1"/>
  <c r="H2307" i="1" s="1"/>
  <c r="H2308" i="1" s="1"/>
  <c r="H2309" i="1" s="1"/>
  <c r="H2310" i="1" s="1"/>
  <c r="H2311" i="1" s="1"/>
  <c r="H2312" i="1" s="1"/>
  <c r="H2313" i="1" s="1"/>
  <c r="H2314" i="1" s="1"/>
  <c r="H2315" i="1" s="1"/>
  <c r="H2316" i="1" s="1"/>
  <c r="H2317" i="1" s="1"/>
  <c r="H2318" i="1" s="1"/>
  <c r="H2319" i="1" s="1"/>
  <c r="H2320" i="1" s="1"/>
  <c r="H2321" i="1" s="1"/>
  <c r="H2322" i="1" s="1"/>
  <c r="H2323" i="1" s="1"/>
  <c r="H2324" i="1" s="1"/>
  <c r="H2325" i="1" s="1"/>
  <c r="H2326" i="1" s="1"/>
  <c r="H2327" i="1" s="1"/>
  <c r="H2328" i="1" s="1"/>
  <c r="H2329" i="1" s="1"/>
  <c r="H2330" i="1" s="1"/>
  <c r="H2331" i="1" s="1"/>
  <c r="H2332" i="1" s="1"/>
  <c r="H2333" i="1" s="1"/>
  <c r="H2334" i="1" s="1"/>
  <c r="H2335" i="1" s="1"/>
  <c r="H2336" i="1" s="1"/>
  <c r="H2337" i="1" s="1"/>
  <c r="H2338" i="1" s="1"/>
  <c r="H2339" i="1" s="1"/>
  <c r="H2340" i="1" s="1"/>
  <c r="H2341" i="1" s="1"/>
  <c r="H2342" i="1" s="1"/>
  <c r="H2343" i="1" s="1"/>
  <c r="H2344" i="1" s="1"/>
  <c r="H2345" i="1" s="1"/>
  <c r="H2346" i="1" s="1"/>
  <c r="H2347" i="1" s="1"/>
  <c r="H2348" i="1" s="1"/>
  <c r="H2349" i="1" s="1"/>
  <c r="H2350" i="1" s="1"/>
  <c r="H2351" i="1" s="1"/>
  <c r="H2352" i="1" s="1"/>
  <c r="H2353" i="1" s="1"/>
  <c r="H2354" i="1" s="1"/>
  <c r="H2355" i="1" s="1"/>
  <c r="H2356" i="1" s="1"/>
  <c r="H2357" i="1" s="1"/>
  <c r="H2358" i="1" s="1"/>
  <c r="H2359" i="1" s="1"/>
  <c r="H2360" i="1" s="1"/>
  <c r="H2361" i="1" s="1"/>
  <c r="H2362" i="1" s="1"/>
  <c r="H2363" i="1" s="1"/>
  <c r="H2364" i="1" s="1"/>
  <c r="H2365" i="1" s="1"/>
  <c r="H2366" i="1" s="1"/>
  <c r="H2367" i="1" s="1"/>
  <c r="H2368" i="1" s="1"/>
  <c r="H2369" i="1" s="1"/>
  <c r="H2370" i="1" s="1"/>
  <c r="H2371" i="1" s="1"/>
  <c r="H2372" i="1" s="1"/>
  <c r="H2373" i="1" s="1"/>
  <c r="H2374" i="1" s="1"/>
  <c r="H2375" i="1" s="1"/>
  <c r="H2376" i="1" s="1"/>
  <c r="H2377" i="1" s="1"/>
  <c r="H2378" i="1" s="1"/>
  <c r="H2379" i="1" s="1"/>
  <c r="H2380" i="1" s="1"/>
  <c r="H2381" i="1" s="1"/>
  <c r="H2382" i="1" s="1"/>
  <c r="H2383" i="1" s="1"/>
  <c r="H2384" i="1" s="1"/>
  <c r="H2385" i="1" s="1"/>
  <c r="H2386" i="1" s="1"/>
  <c r="H2387" i="1" s="1"/>
  <c r="H2388" i="1" s="1"/>
  <c r="H2389" i="1" s="1"/>
  <c r="H2390" i="1" s="1"/>
  <c r="H2391" i="1" s="1"/>
  <c r="H2392" i="1" s="1"/>
  <c r="H2393" i="1" s="1"/>
  <c r="H2394" i="1" s="1"/>
  <c r="H2395" i="1" s="1"/>
  <c r="H2396" i="1" s="1"/>
  <c r="H2397" i="1" s="1"/>
  <c r="H2398" i="1" s="1"/>
  <c r="H2399" i="1" s="1"/>
  <c r="H2400" i="1" s="1"/>
  <c r="H2401" i="1" s="1"/>
  <c r="H2402" i="1" s="1"/>
  <c r="H2403" i="1" s="1"/>
  <c r="H2404" i="1" s="1"/>
  <c r="H2405" i="1" s="1"/>
  <c r="H2406" i="1" s="1"/>
  <c r="H2407" i="1" s="1"/>
  <c r="H2408" i="1" s="1"/>
  <c r="H2409" i="1" s="1"/>
  <c r="H2410" i="1" s="1"/>
  <c r="H2411" i="1" s="1"/>
  <c r="H2412" i="1" s="1"/>
  <c r="H2413" i="1" s="1"/>
  <c r="H2414" i="1" s="1"/>
  <c r="H2415" i="1" s="1"/>
  <c r="H2416" i="1" s="1"/>
  <c r="H2417" i="1" s="1"/>
  <c r="H2418" i="1" s="1"/>
  <c r="H2419" i="1" s="1"/>
  <c r="H2420" i="1" s="1"/>
  <c r="H2421" i="1" s="1"/>
  <c r="H2422" i="1" s="1"/>
  <c r="H2423" i="1" s="1"/>
  <c r="H2424" i="1" s="1"/>
  <c r="H2425" i="1" s="1"/>
  <c r="H2426" i="1" s="1"/>
  <c r="H2427" i="1" s="1"/>
  <c r="H2428" i="1" s="1"/>
  <c r="H2429" i="1" s="1"/>
  <c r="H2430" i="1" s="1"/>
  <c r="H2431" i="1" s="1"/>
  <c r="H2432" i="1" s="1"/>
  <c r="H2433" i="1" s="1"/>
  <c r="H2434" i="1" s="1"/>
  <c r="H2435" i="1" s="1"/>
  <c r="H2436" i="1" s="1"/>
  <c r="H2437" i="1" s="1"/>
  <c r="H2438" i="1" s="1"/>
  <c r="H2439" i="1" s="1"/>
  <c r="H2440" i="1" s="1"/>
  <c r="H2441" i="1" s="1"/>
  <c r="H2442" i="1" s="1"/>
  <c r="H2443" i="1" s="1"/>
  <c r="H2444" i="1" s="1"/>
  <c r="H2445" i="1" s="1"/>
  <c r="H2446" i="1" s="1"/>
  <c r="H2447" i="1" s="1"/>
  <c r="H2448" i="1" s="1"/>
  <c r="H2449" i="1" s="1"/>
  <c r="H2450" i="1" s="1"/>
  <c r="H2451" i="1" s="1"/>
  <c r="H2452" i="1" s="1"/>
  <c r="H2453" i="1" s="1"/>
  <c r="H2454" i="1" s="1"/>
  <c r="H2455" i="1" s="1"/>
  <c r="H2456" i="1" s="1"/>
  <c r="H2457" i="1" s="1"/>
  <c r="H2458" i="1" s="1"/>
  <c r="H2459" i="1" s="1"/>
  <c r="H2460" i="1" s="1"/>
  <c r="H2461" i="1" s="1"/>
  <c r="H2462" i="1" s="1"/>
  <c r="H2463" i="1" s="1"/>
  <c r="H2464" i="1" s="1"/>
  <c r="H2465" i="1" s="1"/>
  <c r="H2466" i="1" s="1"/>
  <c r="H2467" i="1" s="1"/>
  <c r="H2468" i="1" s="1"/>
  <c r="H2469" i="1" s="1"/>
  <c r="H2470" i="1" s="1"/>
  <c r="H2471" i="1" s="1"/>
  <c r="H2472" i="1" s="1"/>
  <c r="H2473" i="1" s="1"/>
  <c r="H2474" i="1" s="1"/>
  <c r="H2475" i="1" s="1"/>
  <c r="H2476" i="1" s="1"/>
  <c r="H2477" i="1" s="1"/>
  <c r="H2478" i="1" s="1"/>
  <c r="H2479" i="1" s="1"/>
  <c r="H2480" i="1" s="1"/>
  <c r="H2481" i="1" s="1"/>
  <c r="H2482" i="1" s="1"/>
  <c r="H2483" i="1" s="1"/>
  <c r="H2484" i="1" s="1"/>
  <c r="H2485" i="1" s="1"/>
  <c r="H2486" i="1" s="1"/>
  <c r="H2487" i="1" s="1"/>
  <c r="H2488" i="1" s="1"/>
  <c r="H2489" i="1" s="1"/>
  <c r="H2490" i="1" s="1"/>
  <c r="H2491" i="1" s="1"/>
  <c r="H2492" i="1" s="1"/>
  <c r="H2493" i="1" s="1"/>
  <c r="H2494" i="1" s="1"/>
  <c r="H2495" i="1" s="1"/>
  <c r="H2496" i="1" s="1"/>
  <c r="H2497" i="1" s="1"/>
  <c r="H2498" i="1" s="1"/>
  <c r="H2499" i="1" s="1"/>
  <c r="H2500" i="1" s="1"/>
  <c r="H2501" i="1" s="1"/>
  <c r="H2502" i="1" s="1"/>
  <c r="H2503" i="1" s="1"/>
  <c r="H2504" i="1" s="1"/>
  <c r="H2505" i="1" s="1"/>
  <c r="H2506" i="1" s="1"/>
  <c r="H2507" i="1" s="1"/>
  <c r="H2508" i="1" s="1"/>
  <c r="H2509" i="1" s="1"/>
  <c r="H2510" i="1" s="1"/>
  <c r="H2511" i="1" s="1"/>
  <c r="H2512" i="1" s="1"/>
  <c r="H2513" i="1" s="1"/>
  <c r="H2514" i="1" s="1"/>
  <c r="H2515" i="1" s="1"/>
  <c r="H2516" i="1" s="1"/>
  <c r="H2517" i="1" s="1"/>
  <c r="H2518" i="1" s="1"/>
  <c r="H2519" i="1" s="1"/>
  <c r="H2520" i="1" s="1"/>
  <c r="H2521" i="1" s="1"/>
  <c r="H2522" i="1" s="1"/>
  <c r="H2523" i="1" s="1"/>
  <c r="H2524" i="1" s="1"/>
  <c r="H2525" i="1" s="1"/>
  <c r="H2526" i="1" s="1"/>
  <c r="H2527" i="1" s="1"/>
  <c r="H2528" i="1" s="1"/>
  <c r="H2529" i="1" s="1"/>
  <c r="H2530" i="1" s="1"/>
  <c r="H2531" i="1" s="1"/>
  <c r="H2532" i="1" s="1"/>
  <c r="H2533" i="1" s="1"/>
  <c r="H2534" i="1" s="1"/>
  <c r="H2535" i="1" s="1"/>
  <c r="H2536" i="1" s="1"/>
  <c r="H2537" i="1" s="1"/>
  <c r="H2538" i="1" s="1"/>
  <c r="H2539" i="1" s="1"/>
  <c r="H2540" i="1" s="1"/>
  <c r="H2541" i="1" s="1"/>
  <c r="H2542" i="1" s="1"/>
  <c r="H2543" i="1" s="1"/>
  <c r="H2544" i="1" s="1"/>
  <c r="H2545" i="1" s="1"/>
  <c r="H2546" i="1" s="1"/>
  <c r="H2547" i="1" s="1"/>
  <c r="H2548" i="1" s="1"/>
  <c r="H2549" i="1" s="1"/>
  <c r="H2550" i="1" s="1"/>
  <c r="H2551" i="1" s="1"/>
  <c r="H2552" i="1" s="1"/>
  <c r="H2553" i="1" s="1"/>
  <c r="H2554" i="1" s="1"/>
  <c r="H2555" i="1" s="1"/>
  <c r="H2556" i="1" s="1"/>
  <c r="H2557" i="1" s="1"/>
  <c r="H2558" i="1" s="1"/>
  <c r="H2559" i="1" s="1"/>
  <c r="H2560" i="1" s="1"/>
  <c r="H2561" i="1" s="1"/>
  <c r="H2562" i="1" s="1"/>
  <c r="H2563" i="1" s="1"/>
  <c r="H2564" i="1" s="1"/>
  <c r="H2565" i="1" s="1"/>
  <c r="H2566" i="1" s="1"/>
  <c r="H2567" i="1" s="1"/>
  <c r="H2568" i="1" s="1"/>
  <c r="H2569" i="1" s="1"/>
  <c r="H2570" i="1" s="1"/>
  <c r="H2571" i="1" s="1"/>
  <c r="H2572" i="1" s="1"/>
  <c r="H2573" i="1" s="1"/>
  <c r="H2574" i="1" s="1"/>
  <c r="H2575" i="1" s="1"/>
  <c r="H2576" i="1" s="1"/>
  <c r="H2577" i="1" s="1"/>
  <c r="H2578" i="1" s="1"/>
  <c r="H2579" i="1" s="1"/>
  <c r="H2580" i="1" s="1"/>
  <c r="H2581" i="1" s="1"/>
  <c r="H2582" i="1" s="1"/>
  <c r="H2583" i="1" s="1"/>
  <c r="H2584" i="1" s="1"/>
  <c r="H2585" i="1" s="1"/>
  <c r="H2586" i="1" s="1"/>
  <c r="H2587" i="1" s="1"/>
  <c r="H2588" i="1" s="1"/>
  <c r="H2589" i="1" s="1"/>
  <c r="H2590" i="1" s="1"/>
  <c r="H2591" i="1" s="1"/>
  <c r="H2592" i="1" s="1"/>
  <c r="H2593" i="1" s="1"/>
  <c r="H2594" i="1" s="1"/>
  <c r="H2595" i="1" s="1"/>
  <c r="H2596" i="1" s="1"/>
  <c r="H2597" i="1" s="1"/>
  <c r="H2598" i="1" s="1"/>
  <c r="H2599" i="1" s="1"/>
  <c r="H2600" i="1" s="1"/>
  <c r="H2601" i="1" s="1"/>
  <c r="H2602" i="1" s="1"/>
  <c r="H2603" i="1" s="1"/>
  <c r="H2604" i="1" s="1"/>
  <c r="H2605" i="1" s="1"/>
  <c r="H2606" i="1" s="1"/>
  <c r="H2607" i="1" s="1"/>
  <c r="H2608" i="1" s="1"/>
  <c r="H2609" i="1" s="1"/>
  <c r="H2610" i="1" s="1"/>
  <c r="H2611" i="1" s="1"/>
  <c r="H2612" i="1" s="1"/>
  <c r="H2613" i="1" s="1"/>
  <c r="H2614" i="1" s="1"/>
  <c r="H2615" i="1" s="1"/>
  <c r="H2616" i="1" s="1"/>
  <c r="H2617" i="1" s="1"/>
  <c r="H2618" i="1" s="1"/>
  <c r="H2619" i="1" s="1"/>
  <c r="H2620" i="1" s="1"/>
  <c r="H2621" i="1" s="1"/>
  <c r="H2622" i="1" s="1"/>
  <c r="H2623" i="1" s="1"/>
  <c r="H2624" i="1" s="1"/>
  <c r="H2625" i="1" s="1"/>
  <c r="H2626" i="1" s="1"/>
  <c r="H2627" i="1" s="1"/>
  <c r="H2628" i="1" s="1"/>
  <c r="H2629" i="1" s="1"/>
  <c r="H2630" i="1" s="1"/>
  <c r="H2631" i="1" s="1"/>
  <c r="H2632" i="1" s="1"/>
  <c r="H2633" i="1" s="1"/>
  <c r="H2634" i="1" s="1"/>
  <c r="H2635" i="1" s="1"/>
  <c r="H2636" i="1" s="1"/>
  <c r="H2637" i="1" s="1"/>
  <c r="H2638" i="1" s="1"/>
  <c r="H2639" i="1" s="1"/>
  <c r="H2640" i="1" s="1"/>
  <c r="H2641" i="1" s="1"/>
  <c r="H2642" i="1" s="1"/>
  <c r="H2643" i="1" s="1"/>
  <c r="H2644" i="1" s="1"/>
  <c r="H2645" i="1" s="1"/>
  <c r="H2646" i="1" s="1"/>
  <c r="H2647" i="1" s="1"/>
  <c r="H2648" i="1" s="1"/>
  <c r="H2649" i="1" s="1"/>
  <c r="H2650" i="1" s="1"/>
  <c r="H2651" i="1" s="1"/>
  <c r="H2652" i="1" s="1"/>
  <c r="H2653" i="1" s="1"/>
  <c r="H2654" i="1" s="1"/>
  <c r="H2655" i="1" s="1"/>
  <c r="H2656" i="1" s="1"/>
  <c r="H2657" i="1" s="1"/>
  <c r="H2658" i="1" s="1"/>
  <c r="H2659" i="1" s="1"/>
  <c r="H2660" i="1" s="1"/>
  <c r="H2661" i="1" s="1"/>
  <c r="H2662" i="1" s="1"/>
  <c r="H2663" i="1" s="1"/>
  <c r="H2664" i="1" s="1"/>
  <c r="H2665" i="1" s="1"/>
  <c r="H2666" i="1" s="1"/>
  <c r="H2667" i="1" s="1"/>
  <c r="H2668" i="1" s="1"/>
  <c r="H2669" i="1" s="1"/>
  <c r="H2670" i="1" s="1"/>
  <c r="H2671" i="1" s="1"/>
  <c r="H2672" i="1" s="1"/>
  <c r="H2673" i="1" s="1"/>
  <c r="H2674" i="1" s="1"/>
  <c r="H2675" i="1" s="1"/>
  <c r="H2676" i="1" s="1"/>
  <c r="H2677" i="1" s="1"/>
  <c r="H2678" i="1" s="1"/>
  <c r="H2679" i="1" s="1"/>
  <c r="H2680" i="1" s="1"/>
  <c r="H2681" i="1" s="1"/>
  <c r="H2682" i="1" s="1"/>
  <c r="H2683" i="1" s="1"/>
  <c r="H2684" i="1" s="1"/>
  <c r="H2685" i="1" s="1"/>
  <c r="H2686" i="1" s="1"/>
  <c r="H2687" i="1" s="1"/>
  <c r="H2688" i="1" s="1"/>
  <c r="H2689" i="1" s="1"/>
  <c r="H2690" i="1" s="1"/>
  <c r="H2691" i="1" s="1"/>
  <c r="H2692" i="1" s="1"/>
  <c r="H2693" i="1" s="1"/>
  <c r="H2694" i="1" s="1"/>
  <c r="H2695" i="1" s="1"/>
  <c r="H2696" i="1" s="1"/>
  <c r="H2697" i="1" s="1"/>
  <c r="H2698" i="1" s="1"/>
  <c r="H2699" i="1" s="1"/>
  <c r="H2700" i="1" s="1"/>
  <c r="H2701" i="1" s="1"/>
  <c r="H2702" i="1" s="1"/>
  <c r="H2703" i="1" s="1"/>
  <c r="H2704" i="1" s="1"/>
  <c r="H2705" i="1" s="1"/>
  <c r="H2706" i="1" s="1"/>
  <c r="H2707" i="1" s="1"/>
  <c r="H2708" i="1" s="1"/>
  <c r="H2709" i="1" s="1"/>
  <c r="H2710" i="1" s="1"/>
  <c r="H2711" i="1" s="1"/>
  <c r="H2712" i="1" s="1"/>
  <c r="H2713" i="1" s="1"/>
  <c r="H2714" i="1" s="1"/>
  <c r="H2715" i="1" s="1"/>
  <c r="H2716" i="1" s="1"/>
  <c r="H2717" i="1" s="1"/>
  <c r="H2718" i="1" s="1"/>
  <c r="H2719" i="1" s="1"/>
  <c r="H2720" i="1" s="1"/>
  <c r="H2721" i="1" s="1"/>
  <c r="H2722" i="1" s="1"/>
  <c r="H2723" i="1" s="1"/>
  <c r="H2724" i="1" s="1"/>
  <c r="H2725" i="1" s="1"/>
  <c r="H2726" i="1" s="1"/>
  <c r="H2727" i="1" s="1"/>
  <c r="H2728" i="1" s="1"/>
  <c r="H2729" i="1" s="1"/>
  <c r="H2730" i="1" s="1"/>
  <c r="H2731" i="1" s="1"/>
  <c r="H2732" i="1" s="1"/>
  <c r="H2733" i="1" s="1"/>
  <c r="H2734" i="1" s="1"/>
  <c r="H2735" i="1" s="1"/>
  <c r="H2736" i="1" s="1"/>
  <c r="H2737" i="1" s="1"/>
  <c r="H2738" i="1" s="1"/>
  <c r="H2739" i="1" s="1"/>
  <c r="H2740" i="1" s="1"/>
  <c r="H2741" i="1" s="1"/>
  <c r="H2742" i="1" s="1"/>
  <c r="H2743" i="1" s="1"/>
  <c r="H2744" i="1" s="1"/>
  <c r="H2745" i="1" s="1"/>
  <c r="H2746" i="1" s="1"/>
  <c r="H2747" i="1" s="1"/>
  <c r="H2748" i="1" s="1"/>
  <c r="H2749" i="1" s="1"/>
  <c r="H2750" i="1" s="1"/>
  <c r="H2751" i="1" s="1"/>
  <c r="H2752" i="1" s="1"/>
  <c r="H2753" i="1" s="1"/>
  <c r="H2754" i="1" s="1"/>
  <c r="H2755" i="1" s="1"/>
  <c r="H2756" i="1" s="1"/>
  <c r="H2757" i="1" s="1"/>
  <c r="H2758" i="1" s="1"/>
  <c r="H2759" i="1" s="1"/>
  <c r="H2760" i="1" s="1"/>
  <c r="H2761" i="1" s="1"/>
  <c r="H2762" i="1" s="1"/>
  <c r="H2763" i="1" s="1"/>
  <c r="H2764" i="1" s="1"/>
  <c r="H2765" i="1" s="1"/>
  <c r="H2766" i="1" s="1"/>
  <c r="H2767" i="1" s="1"/>
  <c r="H2768" i="1" s="1"/>
  <c r="H2769" i="1" s="1"/>
  <c r="H2770" i="1" s="1"/>
  <c r="H2771" i="1" s="1"/>
  <c r="H2772" i="1" s="1"/>
  <c r="H2773" i="1" s="1"/>
  <c r="H2774" i="1" s="1"/>
  <c r="H2775" i="1" s="1"/>
  <c r="H2776" i="1" s="1"/>
  <c r="H2777" i="1" s="1"/>
  <c r="H2778" i="1" s="1"/>
  <c r="H2779" i="1" s="1"/>
  <c r="H2780" i="1" s="1"/>
  <c r="H2781" i="1" s="1"/>
  <c r="H2782" i="1" s="1"/>
  <c r="H2783" i="1" s="1"/>
  <c r="H2784" i="1" s="1"/>
  <c r="H2785" i="1" s="1"/>
  <c r="H2786" i="1" s="1"/>
  <c r="H2787" i="1" s="1"/>
  <c r="H2788" i="1" s="1"/>
  <c r="H2789" i="1" s="1"/>
  <c r="H2790" i="1" s="1"/>
  <c r="H2791" i="1" s="1"/>
  <c r="H2792" i="1" s="1"/>
  <c r="H2793" i="1" s="1"/>
  <c r="H2794" i="1" s="1"/>
  <c r="H2795" i="1" s="1"/>
  <c r="H2796" i="1" s="1"/>
  <c r="H2797" i="1" s="1"/>
  <c r="H2798" i="1" s="1"/>
  <c r="H2799" i="1" s="1"/>
  <c r="H2800" i="1" s="1"/>
  <c r="H2801" i="1" s="1"/>
  <c r="H2802" i="1" s="1"/>
  <c r="H2803" i="1" s="1"/>
  <c r="H2804" i="1" s="1"/>
  <c r="H2805" i="1" s="1"/>
  <c r="H2806" i="1" s="1"/>
  <c r="H2807" i="1" s="1"/>
  <c r="H2808" i="1" s="1"/>
  <c r="H2809" i="1" s="1"/>
  <c r="H2810" i="1" s="1"/>
  <c r="H2811" i="1" s="1"/>
  <c r="H2812" i="1" s="1"/>
  <c r="H2813" i="1" s="1"/>
  <c r="H2814" i="1" s="1"/>
  <c r="H2815" i="1" s="1"/>
  <c r="H2816" i="1" s="1"/>
  <c r="H2817" i="1" s="1"/>
  <c r="H2818" i="1" s="1"/>
  <c r="H2819" i="1" s="1"/>
  <c r="H2820" i="1" s="1"/>
  <c r="H2821" i="1" s="1"/>
  <c r="H2822" i="1" s="1"/>
  <c r="H2823" i="1" s="1"/>
  <c r="H2824" i="1" s="1"/>
  <c r="H2825" i="1" s="1"/>
  <c r="H2826" i="1" s="1"/>
  <c r="H2827" i="1" s="1"/>
  <c r="H2828" i="1" s="1"/>
  <c r="H2829" i="1" s="1"/>
  <c r="H2830" i="1" s="1"/>
  <c r="H2831" i="1" s="1"/>
  <c r="H2832" i="1" s="1"/>
  <c r="H2833" i="1" s="1"/>
  <c r="H2834" i="1" s="1"/>
  <c r="H2835" i="1" s="1"/>
  <c r="H2836" i="1" s="1"/>
  <c r="H2837" i="1" s="1"/>
  <c r="H2838" i="1" s="1"/>
  <c r="H2839" i="1" s="1"/>
  <c r="H2840" i="1" s="1"/>
  <c r="H2841" i="1" s="1"/>
  <c r="H2842" i="1" s="1"/>
  <c r="H2843" i="1" s="1"/>
  <c r="H2844" i="1" s="1"/>
  <c r="H2845" i="1" s="1"/>
  <c r="H2846" i="1" s="1"/>
  <c r="H2847" i="1" s="1"/>
  <c r="H2848" i="1" s="1"/>
  <c r="H2849" i="1" s="1"/>
  <c r="H2850" i="1" s="1"/>
  <c r="H2851" i="1" s="1"/>
  <c r="H2852" i="1" s="1"/>
  <c r="H2853" i="1" s="1"/>
  <c r="H2854" i="1" s="1"/>
  <c r="H2855" i="1" s="1"/>
  <c r="H2856" i="1" s="1"/>
  <c r="H2857" i="1" s="1"/>
  <c r="H2858" i="1" s="1"/>
  <c r="H2859" i="1" s="1"/>
  <c r="H2860" i="1" s="1"/>
  <c r="H2861" i="1" s="1"/>
  <c r="H2862" i="1" s="1"/>
  <c r="H2863" i="1" s="1"/>
  <c r="H2864" i="1" s="1"/>
  <c r="H2865" i="1" s="1"/>
  <c r="H2866" i="1" s="1"/>
  <c r="H2867" i="1" s="1"/>
  <c r="H2868" i="1" s="1"/>
  <c r="H2869" i="1" s="1"/>
  <c r="H2870" i="1" s="1"/>
  <c r="H2871" i="1" s="1"/>
  <c r="H2872" i="1" s="1"/>
  <c r="H2873" i="1" s="1"/>
  <c r="H2874" i="1" s="1"/>
  <c r="H2875" i="1" s="1"/>
  <c r="H2876" i="1" s="1"/>
  <c r="H2877" i="1" s="1"/>
  <c r="H2878" i="1" s="1"/>
  <c r="H2879" i="1" s="1"/>
  <c r="H2880" i="1" s="1"/>
  <c r="H2881" i="1" s="1"/>
  <c r="H2882" i="1" s="1"/>
  <c r="H2883" i="1" s="1"/>
  <c r="H2884" i="1" s="1"/>
  <c r="H2885" i="1" s="1"/>
  <c r="H2886" i="1" s="1"/>
  <c r="H2887" i="1" s="1"/>
  <c r="H2888" i="1" s="1"/>
  <c r="H2889" i="1" s="1"/>
  <c r="H2890" i="1" s="1"/>
  <c r="H2891" i="1" s="1"/>
  <c r="H2892" i="1" s="1"/>
  <c r="H2893" i="1" s="1"/>
  <c r="H2894" i="1" s="1"/>
  <c r="H2895" i="1" s="1"/>
  <c r="H2896" i="1" s="1"/>
  <c r="H2897" i="1" s="1"/>
  <c r="H2898" i="1" s="1"/>
  <c r="H2899" i="1" s="1"/>
  <c r="H2900" i="1" s="1"/>
  <c r="H2901" i="1" s="1"/>
  <c r="H2902" i="1" s="1"/>
  <c r="H2903" i="1" s="1"/>
  <c r="H2904" i="1" s="1"/>
  <c r="H2905" i="1" s="1"/>
  <c r="H2906" i="1" s="1"/>
  <c r="H2907" i="1" s="1"/>
  <c r="H2908" i="1" s="1"/>
  <c r="H2909" i="1" s="1"/>
  <c r="H2910" i="1" s="1"/>
  <c r="H2911" i="1" s="1"/>
  <c r="H2912" i="1" s="1"/>
  <c r="H2913" i="1" s="1"/>
  <c r="H2914" i="1" s="1"/>
  <c r="H2915" i="1" s="1"/>
  <c r="H2916" i="1" s="1"/>
  <c r="H2917" i="1" s="1"/>
  <c r="H2918" i="1" s="1"/>
  <c r="H2919" i="1" s="1"/>
  <c r="H2920" i="1" s="1"/>
  <c r="H2921" i="1" s="1"/>
  <c r="H2922" i="1" s="1"/>
  <c r="H2923" i="1" s="1"/>
  <c r="H2924" i="1" s="1"/>
  <c r="H2925" i="1" s="1"/>
  <c r="H2926" i="1" s="1"/>
  <c r="H2927" i="1" s="1"/>
  <c r="H2928" i="1" s="1"/>
  <c r="H2929" i="1" s="1"/>
  <c r="H2930" i="1" s="1"/>
  <c r="H2931" i="1" s="1"/>
  <c r="H2932" i="1" s="1"/>
  <c r="H2933" i="1" s="1"/>
  <c r="H2934" i="1" s="1"/>
  <c r="H2935" i="1" s="1"/>
  <c r="H2936" i="1" s="1"/>
  <c r="H2937" i="1" s="1"/>
  <c r="H2938" i="1" s="1"/>
  <c r="H2939" i="1" s="1"/>
  <c r="H2940" i="1" s="1"/>
  <c r="H2941" i="1" s="1"/>
  <c r="H2942" i="1" s="1"/>
  <c r="H2943" i="1" s="1"/>
  <c r="H2944" i="1" s="1"/>
  <c r="H2945" i="1" s="1"/>
  <c r="H2946" i="1" s="1"/>
  <c r="H2947" i="1" s="1"/>
  <c r="H2948" i="1" s="1"/>
  <c r="H2949" i="1" s="1"/>
  <c r="H2950" i="1" s="1"/>
  <c r="H2951" i="1" s="1"/>
  <c r="H2952" i="1" s="1"/>
  <c r="H2953" i="1" s="1"/>
  <c r="H2954" i="1" s="1"/>
  <c r="H2955" i="1" s="1"/>
  <c r="H2956" i="1" s="1"/>
  <c r="H2957" i="1" s="1"/>
  <c r="H2958" i="1" s="1"/>
  <c r="H2959" i="1" s="1"/>
  <c r="H2960" i="1" s="1"/>
  <c r="H2961" i="1" s="1"/>
  <c r="H2962" i="1" s="1"/>
  <c r="H2963" i="1" s="1"/>
  <c r="H2964" i="1" s="1"/>
  <c r="H2965" i="1" s="1"/>
  <c r="H2966" i="1" s="1"/>
  <c r="H2967" i="1" s="1"/>
  <c r="H2968" i="1" s="1"/>
  <c r="H2969" i="1" s="1"/>
  <c r="H2970" i="1" s="1"/>
  <c r="H2971" i="1" s="1"/>
  <c r="H2972" i="1" s="1"/>
  <c r="H2973" i="1" s="1"/>
  <c r="H2974" i="1" s="1"/>
  <c r="H2975" i="1" s="1"/>
  <c r="H2976" i="1" s="1"/>
  <c r="H2977" i="1" s="1"/>
  <c r="H2978" i="1" s="1"/>
  <c r="H2979" i="1" s="1"/>
  <c r="H2980" i="1" s="1"/>
  <c r="H2981" i="1" s="1"/>
  <c r="H2982" i="1" s="1"/>
  <c r="H2983" i="1" s="1"/>
  <c r="H2984" i="1" s="1"/>
  <c r="H2985" i="1" s="1"/>
  <c r="H2986" i="1" s="1"/>
  <c r="H2987" i="1" s="1"/>
  <c r="H2988" i="1" s="1"/>
  <c r="H2989" i="1" s="1"/>
  <c r="H2990" i="1" s="1"/>
  <c r="H2991" i="1" s="1"/>
  <c r="H2992" i="1" s="1"/>
  <c r="H2993" i="1" s="1"/>
  <c r="H2994" i="1" s="1"/>
  <c r="H2995" i="1" s="1"/>
  <c r="H2996" i="1" s="1"/>
  <c r="H2997" i="1" s="1"/>
  <c r="H2998" i="1" s="1"/>
  <c r="H2999" i="1" s="1"/>
  <c r="H3000" i="1" s="1"/>
  <c r="H3001" i="1" s="1"/>
  <c r="H3002" i="1" s="1"/>
  <c r="H3003" i="1" s="1"/>
  <c r="H3004" i="1" s="1"/>
  <c r="H3005" i="1" s="1"/>
  <c r="H3006" i="1" s="1"/>
  <c r="H3007" i="1" s="1"/>
  <c r="H3008" i="1" s="1"/>
  <c r="H3009" i="1" s="1"/>
  <c r="H3010" i="1" s="1"/>
  <c r="H3011" i="1" s="1"/>
  <c r="H3012" i="1" s="1"/>
  <c r="H3013" i="1" s="1"/>
  <c r="H3014" i="1" s="1"/>
  <c r="H3015" i="1" s="1"/>
  <c r="H3016" i="1" s="1"/>
  <c r="H3017" i="1" s="1"/>
  <c r="H3018" i="1" s="1"/>
  <c r="H3019" i="1" s="1"/>
  <c r="H3020" i="1" s="1"/>
  <c r="H3021" i="1" s="1"/>
  <c r="H3022" i="1" s="1"/>
  <c r="H3023" i="1" s="1"/>
  <c r="H3024" i="1" s="1"/>
  <c r="H3025" i="1" s="1"/>
  <c r="H3026" i="1" s="1"/>
  <c r="H3027" i="1" s="1"/>
  <c r="H3028" i="1" s="1"/>
  <c r="H3029" i="1" s="1"/>
  <c r="H3030" i="1" s="1"/>
  <c r="H3031" i="1" s="1"/>
  <c r="H3032" i="1" s="1"/>
  <c r="H3033" i="1" s="1"/>
  <c r="H3034" i="1" s="1"/>
  <c r="H3035" i="1" s="1"/>
  <c r="H3036" i="1" s="1"/>
  <c r="H3037" i="1" s="1"/>
  <c r="H3038" i="1" s="1"/>
  <c r="H3039" i="1" s="1"/>
  <c r="H3040" i="1" s="1"/>
  <c r="H3041" i="1" s="1"/>
  <c r="H3042" i="1" s="1"/>
  <c r="H3043" i="1" s="1"/>
  <c r="H3044" i="1" s="1"/>
  <c r="H3045" i="1" s="1"/>
  <c r="H3046" i="1" s="1"/>
  <c r="H3047" i="1" s="1"/>
  <c r="H3048" i="1" s="1"/>
  <c r="H3049" i="1" s="1"/>
  <c r="H3050" i="1" s="1"/>
  <c r="H3051" i="1" s="1"/>
  <c r="H3052" i="1" s="1"/>
  <c r="H3053" i="1" s="1"/>
  <c r="H3054" i="1" s="1"/>
  <c r="H3055" i="1" s="1"/>
  <c r="H3056" i="1" s="1"/>
  <c r="H3057" i="1" s="1"/>
  <c r="H3058" i="1" s="1"/>
  <c r="H3059" i="1" s="1"/>
  <c r="H3060" i="1" s="1"/>
  <c r="H3061" i="1" s="1"/>
  <c r="H3062" i="1" s="1"/>
  <c r="H3063" i="1" s="1"/>
  <c r="H3064" i="1" s="1"/>
  <c r="H3065" i="1" s="1"/>
  <c r="H3066" i="1" s="1"/>
  <c r="H3067" i="1" s="1"/>
  <c r="H3068" i="1" s="1"/>
  <c r="H3069" i="1" s="1"/>
  <c r="H3070" i="1" s="1"/>
  <c r="H3071" i="1" s="1"/>
  <c r="H3072" i="1" s="1"/>
  <c r="H3073" i="1" s="1"/>
  <c r="H3074" i="1" s="1"/>
  <c r="H3075" i="1" s="1"/>
  <c r="H3076" i="1" s="1"/>
  <c r="H3077" i="1" s="1"/>
  <c r="H3078" i="1" s="1"/>
  <c r="H3079" i="1" s="1"/>
  <c r="H3080" i="1" s="1"/>
  <c r="H3081" i="1" s="1"/>
  <c r="H3082" i="1" s="1"/>
  <c r="H3083" i="1" s="1"/>
  <c r="H3084" i="1" s="1"/>
  <c r="H3085" i="1" s="1"/>
  <c r="H3086" i="1" s="1"/>
  <c r="H3087" i="1" s="1"/>
  <c r="H3088" i="1" s="1"/>
  <c r="H3089" i="1" s="1"/>
  <c r="H3090" i="1" s="1"/>
  <c r="H3091" i="1" s="1"/>
  <c r="H3092" i="1" s="1"/>
  <c r="H3093" i="1" s="1"/>
  <c r="H3094" i="1" s="1"/>
  <c r="H3095" i="1" s="1"/>
  <c r="H3096" i="1" s="1"/>
  <c r="H3097" i="1" s="1"/>
  <c r="H3098" i="1" s="1"/>
  <c r="H3099" i="1" s="1"/>
  <c r="H3100" i="1" s="1"/>
  <c r="H3101" i="1" s="1"/>
  <c r="H3102" i="1" s="1"/>
  <c r="H3103" i="1" s="1"/>
  <c r="H3104" i="1" s="1"/>
  <c r="H3105" i="1" s="1"/>
  <c r="H3106" i="1" s="1"/>
  <c r="H3107" i="1" s="1"/>
  <c r="H3108" i="1" s="1"/>
  <c r="H3109" i="1" s="1"/>
  <c r="H3110" i="1" s="1"/>
  <c r="H3111" i="1" s="1"/>
  <c r="H3112" i="1" s="1"/>
  <c r="H3113" i="1" s="1"/>
  <c r="H3114" i="1" s="1"/>
  <c r="H3115" i="1" s="1"/>
  <c r="H3116" i="1" s="1"/>
  <c r="H3117" i="1" s="1"/>
  <c r="H3118" i="1" s="1"/>
  <c r="H3119" i="1" s="1"/>
  <c r="H3120" i="1" s="1"/>
  <c r="H3121" i="1" s="1"/>
  <c r="H3122" i="1" s="1"/>
  <c r="H3123" i="1" s="1"/>
  <c r="H3124" i="1" s="1"/>
  <c r="H3125" i="1" s="1"/>
  <c r="H3126" i="1" s="1"/>
  <c r="H3127" i="1" s="1"/>
  <c r="H3128" i="1" s="1"/>
  <c r="H3129" i="1" s="1"/>
  <c r="H3130" i="1" s="1"/>
  <c r="H3131" i="1" s="1"/>
  <c r="H3132" i="1" s="1"/>
  <c r="H3133" i="1" s="1"/>
  <c r="H3134" i="1" s="1"/>
  <c r="H3135" i="1" s="1"/>
  <c r="H3136" i="1" s="1"/>
  <c r="H3137" i="1" s="1"/>
  <c r="H3138" i="1" s="1"/>
  <c r="H3139" i="1" s="1"/>
  <c r="H3140" i="1" s="1"/>
  <c r="H3141" i="1" s="1"/>
  <c r="H3142" i="1" s="1"/>
  <c r="H3143" i="1" s="1"/>
  <c r="H3144" i="1" s="1"/>
  <c r="H3145" i="1" s="1"/>
  <c r="H3146" i="1" s="1"/>
  <c r="H3147" i="1" s="1"/>
  <c r="H3148" i="1" s="1"/>
  <c r="H3149" i="1" s="1"/>
  <c r="H3150" i="1" s="1"/>
  <c r="H3151" i="1" s="1"/>
  <c r="H3152" i="1" s="1"/>
  <c r="H3153" i="1" s="1"/>
  <c r="H3154" i="1" s="1"/>
  <c r="H3155" i="1" s="1"/>
  <c r="H3156" i="1" s="1"/>
  <c r="H3157" i="1" s="1"/>
  <c r="H3158" i="1" s="1"/>
  <c r="H3159" i="1" s="1"/>
  <c r="H3160" i="1" s="1"/>
  <c r="H3161" i="1" s="1"/>
  <c r="H3162" i="1" s="1"/>
  <c r="H3163" i="1" s="1"/>
  <c r="H3164" i="1" s="1"/>
  <c r="H3165" i="1" s="1"/>
  <c r="H3166" i="1" s="1"/>
  <c r="H3167" i="1" s="1"/>
  <c r="H3168" i="1" s="1"/>
  <c r="H3169" i="1" s="1"/>
  <c r="H3170" i="1" s="1"/>
  <c r="H3171" i="1" s="1"/>
  <c r="H3172" i="1" s="1"/>
  <c r="H3173" i="1" s="1"/>
  <c r="H3174" i="1" s="1"/>
  <c r="H3175" i="1" s="1"/>
  <c r="H3176" i="1" s="1"/>
  <c r="H3177" i="1" s="1"/>
  <c r="H3178" i="1" s="1"/>
  <c r="H3179" i="1" s="1"/>
  <c r="H3180" i="1" s="1"/>
  <c r="H3181" i="1" s="1"/>
  <c r="H3182" i="1" s="1"/>
  <c r="H3183" i="1" s="1"/>
  <c r="H3184" i="1" s="1"/>
  <c r="H3185" i="1" s="1"/>
  <c r="H3186" i="1" s="1"/>
  <c r="H3187" i="1" s="1"/>
  <c r="H3188" i="1" s="1"/>
  <c r="H3189" i="1" s="1"/>
  <c r="H3190" i="1" s="1"/>
  <c r="H3191" i="1" s="1"/>
  <c r="H3192" i="1" s="1"/>
  <c r="H3193" i="1" s="1"/>
  <c r="H3194" i="1" s="1"/>
  <c r="H3195" i="1" s="1"/>
  <c r="H3196" i="1" s="1"/>
  <c r="H3197" i="1" s="1"/>
  <c r="H3198" i="1" s="1"/>
  <c r="H3199" i="1" s="1"/>
  <c r="H3200" i="1" s="1"/>
  <c r="H3201" i="1" s="1"/>
  <c r="H3202" i="1" s="1"/>
  <c r="H3203" i="1" s="1"/>
  <c r="H3204" i="1" s="1"/>
  <c r="H3205" i="1" s="1"/>
  <c r="H3206" i="1" s="1"/>
  <c r="H3207" i="1" s="1"/>
  <c r="H3208" i="1" s="1"/>
  <c r="H3209" i="1" s="1"/>
  <c r="H3210" i="1" s="1"/>
  <c r="H3211" i="1" s="1"/>
  <c r="H3212" i="1" s="1"/>
  <c r="H3213" i="1" s="1"/>
  <c r="H3214" i="1" s="1"/>
  <c r="H3215" i="1" s="1"/>
  <c r="H3216" i="1" s="1"/>
  <c r="H3217" i="1" s="1"/>
  <c r="H3218" i="1" s="1"/>
  <c r="H3219" i="1" s="1"/>
  <c r="H3220" i="1" s="1"/>
  <c r="H3221" i="1" s="1"/>
  <c r="H3222" i="1" s="1"/>
  <c r="H3223" i="1" s="1"/>
  <c r="H3224" i="1" s="1"/>
  <c r="H3225" i="1" s="1"/>
  <c r="H3226" i="1" s="1"/>
  <c r="H3227" i="1" s="1"/>
  <c r="H3228" i="1" s="1"/>
  <c r="H3229" i="1" s="1"/>
  <c r="H3230" i="1" s="1"/>
  <c r="H3231" i="1" s="1"/>
  <c r="H3232" i="1" s="1"/>
  <c r="H3233" i="1" s="1"/>
  <c r="H3234" i="1" s="1"/>
  <c r="H3235" i="1" s="1"/>
  <c r="H3236" i="1" s="1"/>
  <c r="H3237" i="1" s="1"/>
  <c r="H3238" i="1" s="1"/>
  <c r="H3239" i="1" s="1"/>
  <c r="H3240" i="1" s="1"/>
  <c r="H3241" i="1" s="1"/>
  <c r="H3242" i="1" s="1"/>
  <c r="H3243" i="1" s="1"/>
  <c r="H3244" i="1" s="1"/>
  <c r="H3245" i="1" s="1"/>
  <c r="H3246" i="1" s="1"/>
  <c r="H3247" i="1" s="1"/>
  <c r="H3248" i="1" s="1"/>
  <c r="H3249" i="1" s="1"/>
  <c r="H3250" i="1" s="1"/>
  <c r="H3251" i="1" s="1"/>
  <c r="H3252" i="1" s="1"/>
  <c r="H3253" i="1" s="1"/>
  <c r="H3254" i="1" s="1"/>
  <c r="H3255" i="1" s="1"/>
  <c r="H3256" i="1" s="1"/>
  <c r="H3257" i="1" s="1"/>
  <c r="H3258" i="1" s="1"/>
  <c r="H3259" i="1" s="1"/>
  <c r="H3260" i="1" s="1"/>
  <c r="H3261" i="1" s="1"/>
  <c r="H3262" i="1" s="1"/>
  <c r="H3263" i="1" s="1"/>
  <c r="H3264" i="1" s="1"/>
  <c r="H3265" i="1" s="1"/>
  <c r="H3266" i="1" s="1"/>
  <c r="H3267" i="1" s="1"/>
  <c r="H3268" i="1" s="1"/>
  <c r="H3269" i="1" s="1"/>
  <c r="H3270" i="1" s="1"/>
  <c r="H3271" i="1" s="1"/>
  <c r="H3272" i="1" s="1"/>
  <c r="H3273" i="1" s="1"/>
  <c r="H3274" i="1" s="1"/>
  <c r="H3275" i="1" s="1"/>
  <c r="H3276" i="1" s="1"/>
  <c r="H3277" i="1" s="1"/>
  <c r="H3278" i="1" s="1"/>
  <c r="H3279" i="1" s="1"/>
  <c r="H3280" i="1" s="1"/>
  <c r="H3281" i="1" s="1"/>
  <c r="H3282" i="1" s="1"/>
  <c r="H3283" i="1" s="1"/>
  <c r="H3284" i="1" s="1"/>
  <c r="H3285" i="1" s="1"/>
  <c r="H3286" i="1" s="1"/>
  <c r="H3287" i="1" s="1"/>
  <c r="H3288" i="1" s="1"/>
  <c r="H3289" i="1" s="1"/>
  <c r="H3290" i="1" s="1"/>
  <c r="H3291" i="1" s="1"/>
  <c r="H3292" i="1" s="1"/>
  <c r="H3293" i="1" s="1"/>
  <c r="H3294" i="1" s="1"/>
  <c r="H3295" i="1" s="1"/>
  <c r="H3296" i="1" s="1"/>
  <c r="H3297" i="1" s="1"/>
  <c r="H3298" i="1" s="1"/>
  <c r="H3299" i="1" s="1"/>
  <c r="H3300" i="1" s="1"/>
  <c r="H3301" i="1" s="1"/>
  <c r="H3302" i="1" s="1"/>
  <c r="H3303" i="1" s="1"/>
  <c r="H3304" i="1" s="1"/>
  <c r="H3305" i="1" s="1"/>
  <c r="H3306" i="1" s="1"/>
  <c r="H3307" i="1" s="1"/>
  <c r="H3308" i="1" s="1"/>
  <c r="H3309" i="1" s="1"/>
  <c r="H3310" i="1" s="1"/>
  <c r="H3311" i="1" s="1"/>
  <c r="H3312" i="1" s="1"/>
  <c r="H3313" i="1" s="1"/>
  <c r="H3314" i="1" s="1"/>
  <c r="H3315" i="1" s="1"/>
  <c r="H3316" i="1" s="1"/>
  <c r="H3317" i="1" s="1"/>
  <c r="H3318" i="1" s="1"/>
  <c r="H3319" i="1" s="1"/>
  <c r="H3320" i="1" s="1"/>
  <c r="H3321" i="1" s="1"/>
  <c r="H3322" i="1" s="1"/>
  <c r="H3323" i="1" s="1"/>
  <c r="H3324" i="1" s="1"/>
  <c r="H3325" i="1" s="1"/>
  <c r="H3326" i="1" s="1"/>
  <c r="H3327" i="1" s="1"/>
  <c r="H3328" i="1" s="1"/>
  <c r="H3329" i="1" s="1"/>
  <c r="H3330" i="1" s="1"/>
  <c r="H3331" i="1" s="1"/>
  <c r="H3332" i="1" s="1"/>
  <c r="H3333" i="1" s="1"/>
  <c r="H3334" i="1" s="1"/>
  <c r="H3335" i="1" s="1"/>
  <c r="H3336" i="1" s="1"/>
  <c r="H3337" i="1" s="1"/>
  <c r="H3338" i="1" s="1"/>
  <c r="H3339" i="1" s="1"/>
  <c r="H3340" i="1" s="1"/>
  <c r="H3341" i="1" s="1"/>
  <c r="H3342" i="1" s="1"/>
  <c r="H3343" i="1" s="1"/>
  <c r="H3344" i="1" s="1"/>
  <c r="H3345" i="1" s="1"/>
  <c r="H3346" i="1" s="1"/>
  <c r="H3347" i="1" s="1"/>
  <c r="H3348" i="1" s="1"/>
  <c r="H3349" i="1" s="1"/>
  <c r="H3350" i="1" s="1"/>
  <c r="H3351" i="1" s="1"/>
  <c r="H3352" i="1" s="1"/>
  <c r="H3353" i="1" s="1"/>
  <c r="H3354" i="1" s="1"/>
  <c r="H3355" i="1" s="1"/>
  <c r="H3356" i="1" s="1"/>
  <c r="H3357" i="1" s="1"/>
  <c r="H3358" i="1" s="1"/>
  <c r="H3359" i="1" s="1"/>
  <c r="H3360" i="1" s="1"/>
  <c r="H3361" i="1" s="1"/>
  <c r="H3362" i="1" s="1"/>
  <c r="H3363" i="1" s="1"/>
  <c r="H3364" i="1" s="1"/>
  <c r="H3365" i="1" s="1"/>
  <c r="H3366" i="1" s="1"/>
  <c r="H3367" i="1" s="1"/>
  <c r="H3368" i="1" s="1"/>
  <c r="H3369" i="1" s="1"/>
  <c r="H3370" i="1" s="1"/>
  <c r="H3371" i="1" s="1"/>
  <c r="H3372" i="1" s="1"/>
  <c r="H3373" i="1" s="1"/>
  <c r="H3374" i="1" s="1"/>
  <c r="H3375" i="1" s="1"/>
  <c r="H3376" i="1" s="1"/>
  <c r="H3377" i="1" s="1"/>
  <c r="H3378" i="1" s="1"/>
  <c r="H3379" i="1" s="1"/>
  <c r="H3380" i="1" s="1"/>
  <c r="H3381" i="1" s="1"/>
  <c r="H3382" i="1" s="1"/>
  <c r="H3383" i="1" s="1"/>
  <c r="H3384" i="1" s="1"/>
  <c r="H3385" i="1" s="1"/>
  <c r="H3386" i="1" s="1"/>
  <c r="H3387" i="1" s="1"/>
  <c r="H3388" i="1" s="1"/>
  <c r="H3389" i="1" s="1"/>
  <c r="H3390" i="1" s="1"/>
  <c r="H3391" i="1" s="1"/>
  <c r="H3392" i="1" s="1"/>
  <c r="H3393" i="1" s="1"/>
  <c r="H3394" i="1" s="1"/>
  <c r="H3395" i="1" s="1"/>
  <c r="H3396" i="1" s="1"/>
  <c r="H3397" i="1" s="1"/>
  <c r="H3398" i="1" s="1"/>
  <c r="H3399" i="1" s="1"/>
  <c r="H3400" i="1" s="1"/>
  <c r="H3401" i="1" s="1"/>
  <c r="H3402" i="1" s="1"/>
  <c r="H3403" i="1" s="1"/>
  <c r="H3404" i="1" s="1"/>
  <c r="H3405" i="1" s="1"/>
  <c r="H3406" i="1" s="1"/>
  <c r="H3407" i="1" s="1"/>
  <c r="H3408" i="1" s="1"/>
  <c r="H3409" i="1" s="1"/>
  <c r="H3410" i="1" s="1"/>
  <c r="H3411" i="1" s="1"/>
  <c r="H3412" i="1" s="1"/>
  <c r="H3413" i="1" s="1"/>
  <c r="H3414" i="1" s="1"/>
  <c r="H3415" i="1" s="1"/>
  <c r="H3416" i="1" s="1"/>
  <c r="H3417" i="1" s="1"/>
  <c r="H3418" i="1" s="1"/>
  <c r="H3419" i="1" s="1"/>
  <c r="H3420" i="1" s="1"/>
  <c r="H3421" i="1" s="1"/>
  <c r="H3422" i="1" s="1"/>
  <c r="H3423" i="1" s="1"/>
  <c r="H3424" i="1" s="1"/>
  <c r="H3425" i="1" s="1"/>
  <c r="H3426" i="1" s="1"/>
  <c r="H3427" i="1" s="1"/>
  <c r="H3428" i="1" s="1"/>
  <c r="H3429" i="1" s="1"/>
  <c r="H3430" i="1" s="1"/>
  <c r="H3431" i="1" s="1"/>
  <c r="H3432" i="1" s="1"/>
  <c r="H3433" i="1" s="1"/>
  <c r="H3434" i="1" s="1"/>
  <c r="H3435" i="1" s="1"/>
  <c r="H3436" i="1" s="1"/>
  <c r="H3437" i="1" s="1"/>
  <c r="H3438" i="1" s="1"/>
  <c r="H3439" i="1" s="1"/>
  <c r="H3440" i="1" s="1"/>
  <c r="H3441" i="1" s="1"/>
  <c r="H3442" i="1" s="1"/>
  <c r="H3443" i="1" s="1"/>
  <c r="H3444" i="1" s="1"/>
  <c r="H3445" i="1" s="1"/>
  <c r="H3446" i="1" s="1"/>
  <c r="H3447" i="1" s="1"/>
  <c r="H3448" i="1" s="1"/>
  <c r="H3449" i="1" s="1"/>
  <c r="H3450" i="1" s="1"/>
  <c r="H3451" i="1" s="1"/>
  <c r="H3452" i="1" s="1"/>
  <c r="H3453" i="1" s="1"/>
  <c r="H3454" i="1" s="1"/>
  <c r="H3455" i="1" s="1"/>
  <c r="H3456" i="1" s="1"/>
  <c r="H3457" i="1" s="1"/>
  <c r="H3458" i="1" s="1"/>
  <c r="H3459" i="1" s="1"/>
  <c r="H3460" i="1" s="1"/>
  <c r="H3461" i="1" s="1"/>
  <c r="H3462" i="1" s="1"/>
  <c r="H3463" i="1" s="1"/>
  <c r="H3464" i="1" s="1"/>
  <c r="H3465" i="1" s="1"/>
  <c r="H3466" i="1" s="1"/>
  <c r="H3467" i="1" s="1"/>
  <c r="H3468" i="1" s="1"/>
  <c r="H3469" i="1" s="1"/>
  <c r="H3470" i="1" s="1"/>
  <c r="H3471" i="1" s="1"/>
  <c r="H3472" i="1" s="1"/>
  <c r="H3473" i="1" s="1"/>
  <c r="H3474" i="1" s="1"/>
  <c r="H3475" i="1" s="1"/>
  <c r="H3476" i="1" s="1"/>
  <c r="H3477" i="1" s="1"/>
  <c r="H3478" i="1" s="1"/>
  <c r="H3479" i="1" s="1"/>
  <c r="H3480" i="1" s="1"/>
  <c r="H3481" i="1" s="1"/>
  <c r="H3482" i="1" s="1"/>
  <c r="H3483" i="1" s="1"/>
  <c r="H3484" i="1" s="1"/>
  <c r="H3485" i="1" s="1"/>
  <c r="H3486" i="1" s="1"/>
  <c r="H3487" i="1" s="1"/>
  <c r="H3488" i="1" s="1"/>
  <c r="H3489" i="1" s="1"/>
  <c r="H3490" i="1" s="1"/>
  <c r="H3491" i="1" s="1"/>
  <c r="H3492" i="1" s="1"/>
  <c r="H3493" i="1" s="1"/>
  <c r="H3494" i="1" s="1"/>
  <c r="H3495" i="1" s="1"/>
  <c r="H3496" i="1" s="1"/>
  <c r="H3497" i="1" s="1"/>
  <c r="H3498" i="1" s="1"/>
  <c r="H3499" i="1" s="1"/>
  <c r="H3500" i="1" s="1"/>
  <c r="H3501" i="1" s="1"/>
  <c r="H3502" i="1" s="1"/>
  <c r="H3503" i="1" s="1"/>
  <c r="H3504" i="1" s="1"/>
  <c r="H3505" i="1" s="1"/>
  <c r="H3506" i="1" s="1"/>
  <c r="H3507" i="1" s="1"/>
  <c r="H3508" i="1" s="1"/>
  <c r="H3509" i="1" s="1"/>
  <c r="H3510" i="1" s="1"/>
  <c r="H3511" i="1" s="1"/>
  <c r="H3512" i="1" s="1"/>
  <c r="H3513" i="1" s="1"/>
  <c r="H3514" i="1" s="1"/>
  <c r="H3515" i="1" s="1"/>
  <c r="H3516" i="1" s="1"/>
  <c r="H3517" i="1" s="1"/>
  <c r="H3518" i="1" s="1"/>
  <c r="H3519" i="1" s="1"/>
  <c r="H3520" i="1" s="1"/>
  <c r="H3521" i="1" s="1"/>
  <c r="H3522" i="1" s="1"/>
  <c r="H3523" i="1" s="1"/>
  <c r="H3524" i="1" s="1"/>
  <c r="H3525" i="1" s="1"/>
  <c r="H3526" i="1" s="1"/>
  <c r="H3527" i="1" s="1"/>
  <c r="H3528" i="1" s="1"/>
  <c r="H3529" i="1" s="1"/>
  <c r="H3530" i="1" s="1"/>
  <c r="H3531" i="1" s="1"/>
  <c r="H3532" i="1" s="1"/>
  <c r="H3533" i="1" s="1"/>
  <c r="H3534" i="1" s="1"/>
  <c r="H3535" i="1" s="1"/>
  <c r="H3536" i="1" s="1"/>
  <c r="H3537" i="1" s="1"/>
  <c r="H3538" i="1" s="1"/>
  <c r="H3539" i="1" s="1"/>
  <c r="H3540" i="1" s="1"/>
  <c r="H3541" i="1" s="1"/>
  <c r="H3542" i="1" s="1"/>
  <c r="H3543" i="1" s="1"/>
  <c r="H3544" i="1" s="1"/>
  <c r="H3545" i="1" s="1"/>
  <c r="H3546" i="1" s="1"/>
  <c r="H3547" i="1" s="1"/>
  <c r="H3548" i="1" s="1"/>
  <c r="H3549" i="1" s="1"/>
  <c r="H3550" i="1" s="1"/>
  <c r="H3551" i="1" s="1"/>
  <c r="H3552" i="1" s="1"/>
  <c r="H3553" i="1" s="1"/>
  <c r="H3554" i="1" s="1"/>
  <c r="H3555" i="1" s="1"/>
  <c r="H3556" i="1" s="1"/>
  <c r="H3557" i="1" s="1"/>
  <c r="H3558" i="1" s="1"/>
  <c r="H3559" i="1" s="1"/>
  <c r="H3560" i="1" s="1"/>
  <c r="H3561" i="1" s="1"/>
  <c r="H3562" i="1" s="1"/>
  <c r="H3563" i="1" s="1"/>
  <c r="H3564" i="1" s="1"/>
  <c r="H3565" i="1" s="1"/>
  <c r="H3566" i="1" s="1"/>
  <c r="H3567" i="1" s="1"/>
  <c r="H3568" i="1" s="1"/>
  <c r="H3569" i="1" s="1"/>
  <c r="H3570" i="1" s="1"/>
  <c r="H3571" i="1" s="1"/>
  <c r="H3572" i="1" s="1"/>
  <c r="H3573" i="1" s="1"/>
  <c r="H3574" i="1" s="1"/>
  <c r="H3575" i="1" s="1"/>
  <c r="H3576" i="1" s="1"/>
  <c r="H3577" i="1" s="1"/>
  <c r="H3578" i="1" s="1"/>
  <c r="H3579" i="1" s="1"/>
  <c r="H3580" i="1" s="1"/>
  <c r="H3581" i="1" s="1"/>
  <c r="H3582" i="1" s="1"/>
  <c r="H3583" i="1" s="1"/>
  <c r="H3584" i="1" s="1"/>
  <c r="H3585" i="1" s="1"/>
  <c r="H3586" i="1" s="1"/>
  <c r="H3587" i="1" s="1"/>
  <c r="H3588" i="1" s="1"/>
  <c r="H3589" i="1" s="1"/>
  <c r="H3590" i="1" s="1"/>
  <c r="H3591" i="1" s="1"/>
  <c r="H3592" i="1" s="1"/>
  <c r="H3593" i="1" s="1"/>
  <c r="H3594" i="1" s="1"/>
  <c r="H3595" i="1" s="1"/>
  <c r="H3596" i="1" s="1"/>
  <c r="H3597" i="1" s="1"/>
  <c r="H3598" i="1" s="1"/>
  <c r="H3599" i="1" s="1"/>
  <c r="H3600" i="1" s="1"/>
  <c r="C3545" i="1"/>
  <c r="C3544" i="1"/>
  <c r="C3543" i="1"/>
  <c r="C3542" i="1"/>
  <c r="C3541" i="1"/>
  <c r="C3540" i="1"/>
  <c r="C3539" i="1"/>
  <c r="C3538" i="1"/>
  <c r="C3537" i="1"/>
  <c r="C3536" i="1"/>
  <c r="C3535" i="1"/>
  <c r="C3534" i="1"/>
  <c r="C3533" i="1"/>
  <c r="C3532" i="1"/>
  <c r="C3531" i="1"/>
  <c r="C3530" i="1"/>
  <c r="C3529" i="1"/>
  <c r="C3528" i="1"/>
  <c r="C3527" i="1"/>
  <c r="C3526" i="1"/>
  <c r="C3525" i="1"/>
  <c r="C3524" i="1"/>
  <c r="C3523" i="1"/>
  <c r="C3522" i="1"/>
  <c r="C3521" i="1"/>
  <c r="C3520" i="1"/>
  <c r="C3519" i="1"/>
  <c r="C3518" i="1"/>
  <c r="C3517" i="1"/>
  <c r="C3516" i="1"/>
  <c r="C3515" i="1"/>
  <c r="C3514" i="1"/>
  <c r="C3513" i="1"/>
  <c r="C3512" i="1"/>
  <c r="C3511" i="1"/>
  <c r="C3510" i="1"/>
  <c r="C3509" i="1"/>
  <c r="C3508" i="1"/>
  <c r="C3507" i="1"/>
  <c r="C3506" i="1"/>
  <c r="C3505" i="1"/>
  <c r="C3504" i="1"/>
  <c r="C3503" i="1"/>
  <c r="C3502" i="1"/>
  <c r="C3501" i="1"/>
  <c r="C3500" i="1"/>
  <c r="C3499" i="1"/>
  <c r="C3498" i="1"/>
  <c r="C3497" i="1"/>
  <c r="C3496" i="1"/>
  <c r="C3495" i="1"/>
  <c r="C3494" i="1"/>
  <c r="C3493" i="1"/>
  <c r="C3492" i="1"/>
  <c r="C3491" i="1"/>
  <c r="C3490" i="1"/>
  <c r="C3489" i="1"/>
  <c r="C3488" i="1"/>
  <c r="C3487" i="1"/>
  <c r="C3486" i="1"/>
  <c r="C3485" i="1"/>
  <c r="C3484" i="1"/>
  <c r="C3483" i="1"/>
  <c r="C3482" i="1"/>
  <c r="C3481" i="1"/>
  <c r="C3480" i="1"/>
  <c r="C3479" i="1"/>
  <c r="C3478" i="1"/>
  <c r="C3477" i="1"/>
  <c r="P3635" i="1" l="1"/>
  <c r="M3636" i="1"/>
  <c r="S1967" i="1"/>
  <c r="S1984" i="1"/>
  <c r="S1970" i="1"/>
  <c r="S1980" i="1"/>
  <c r="S1969" i="1"/>
  <c r="S1981" i="1"/>
  <c r="S1985" i="1"/>
  <c r="S1968" i="1"/>
  <c r="S1971" i="1"/>
  <c r="S1972" i="1"/>
  <c r="S1978" i="1"/>
  <c r="S1974" i="1"/>
  <c r="S1976" i="1"/>
  <c r="S1975" i="1"/>
  <c r="S1966" i="1"/>
  <c r="S1982" i="1"/>
  <c r="S1973" i="1"/>
  <c r="S1983" i="1"/>
  <c r="S1979" i="1"/>
  <c r="S1977" i="1"/>
  <c r="S3457" i="1"/>
  <c r="S3446" i="1"/>
  <c r="S3423" i="1"/>
  <c r="S3302" i="1"/>
  <c r="S3417" i="1"/>
  <c r="S3432" i="1"/>
  <c r="S3351" i="1"/>
  <c r="S3327" i="1"/>
  <c r="S3206" i="1"/>
  <c r="S3273" i="1"/>
  <c r="S3133" i="1"/>
  <c r="S2978" i="1"/>
  <c r="S3015" i="1"/>
  <c r="S2991" i="1"/>
  <c r="S2988" i="1"/>
  <c r="S3080" i="1"/>
  <c r="S2342" i="1"/>
  <c r="S2802" i="1"/>
  <c r="S2581" i="1"/>
  <c r="S2944" i="1"/>
  <c r="S2306" i="1"/>
  <c r="S2064" i="1"/>
  <c r="S2004" i="1"/>
  <c r="S2184" i="1"/>
  <c r="S2613" i="1"/>
  <c r="S2687" i="1"/>
  <c r="S2749" i="1"/>
  <c r="S3226" i="1"/>
  <c r="S2281" i="1"/>
  <c r="S2047" i="1"/>
  <c r="S2673" i="1"/>
  <c r="S2291" i="1"/>
  <c r="S2567" i="1"/>
  <c r="S2619" i="1"/>
  <c r="S3426" i="1"/>
  <c r="S3403" i="1"/>
  <c r="S3282" i="1"/>
  <c r="S3397" i="1"/>
  <c r="S3412" i="1"/>
  <c r="S3350" i="1"/>
  <c r="S3549" i="1"/>
  <c r="S3186" i="1"/>
  <c r="S3253" i="1"/>
  <c r="S3113" i="1"/>
  <c r="S3153" i="1"/>
  <c r="S2995" i="1"/>
  <c r="S3221" i="1"/>
  <c r="S3086" i="1"/>
  <c r="S2984" i="1"/>
  <c r="S2276" i="1"/>
  <c r="S2701" i="1"/>
  <c r="S2401" i="1"/>
  <c r="S2074" i="1"/>
  <c r="S2462" i="1"/>
  <c r="S2109" i="1"/>
  <c r="S2065" i="1"/>
  <c r="S2213" i="1"/>
  <c r="S2676" i="1"/>
  <c r="S2827" i="1"/>
  <c r="S2909" i="1"/>
  <c r="S2503" i="1"/>
  <c r="S2919" i="1"/>
  <c r="S3239" i="1"/>
  <c r="S2857" i="1"/>
  <c r="S3332" i="1"/>
  <c r="S3053" i="1"/>
  <c r="S3065" i="1"/>
  <c r="S2192" i="1"/>
  <c r="S2130" i="1"/>
  <c r="S3445" i="1"/>
  <c r="S3343" i="1"/>
  <c r="S3381" i="1"/>
  <c r="S3337" i="1"/>
  <c r="S3454" i="1"/>
  <c r="S3490" i="1"/>
  <c r="S3388" i="1"/>
  <c r="S3250" i="1"/>
  <c r="S3193" i="1"/>
  <c r="S3013" i="1"/>
  <c r="S2997" i="1"/>
  <c r="S3174" i="1"/>
  <c r="S3130" i="1"/>
  <c r="S3026" i="1"/>
  <c r="S3165" i="1"/>
  <c r="S2222" i="1"/>
  <c r="S2973" i="1"/>
  <c r="S2633" i="1"/>
  <c r="S2303" i="1"/>
  <c r="S2361" i="1"/>
  <c r="S2594" i="1"/>
  <c r="S2146" i="1"/>
  <c r="S2208" i="1"/>
  <c r="S2250" i="1"/>
  <c r="S3295" i="1"/>
  <c r="S3322" i="1"/>
  <c r="S2712" i="1"/>
  <c r="S3386" i="1"/>
  <c r="S3225" i="1"/>
  <c r="S3184" i="1"/>
  <c r="S3366" i="1"/>
  <c r="S3363" i="1"/>
  <c r="S3401" i="1"/>
  <c r="S3357" i="1"/>
  <c r="S3427" i="1"/>
  <c r="S3468" i="1"/>
  <c r="S3205" i="1"/>
  <c r="S3213" i="1"/>
  <c r="S3137" i="1"/>
  <c r="S3150" i="1"/>
  <c r="S3046" i="1"/>
  <c r="S2025" i="1"/>
  <c r="S2393" i="1"/>
  <c r="S2832" i="1"/>
  <c r="S2561" i="1"/>
  <c r="S2076" i="1"/>
  <c r="S2861" i="1"/>
  <c r="S2316" i="1"/>
  <c r="S2011" i="1"/>
  <c r="S2907" i="1"/>
  <c r="S3425" i="1"/>
  <c r="S3323" i="1"/>
  <c r="S3459" i="1"/>
  <c r="S3317" i="1"/>
  <c r="S3434" i="1"/>
  <c r="S3330" i="1"/>
  <c r="S3391" i="1"/>
  <c r="S3230" i="1"/>
  <c r="S3251" i="1"/>
  <c r="S2993" i="1"/>
  <c r="S2977" i="1"/>
  <c r="S3154" i="1"/>
  <c r="S3110" i="1"/>
  <c r="S3006" i="1"/>
  <c r="S2981" i="1"/>
  <c r="S2666" i="1"/>
  <c r="S2355" i="1"/>
  <c r="S2584" i="1"/>
  <c r="S2172" i="1"/>
  <c r="S2522" i="1"/>
  <c r="S2308" i="1"/>
  <c r="S2440" i="1"/>
  <c r="S2823" i="1"/>
  <c r="S3214" i="1"/>
  <c r="S2193" i="1"/>
  <c r="S3409" i="1"/>
  <c r="S3131" i="1"/>
  <c r="S3309" i="1"/>
  <c r="S2126" i="1"/>
  <c r="S3405" i="1"/>
  <c r="S3204" i="1"/>
  <c r="S2035" i="1"/>
  <c r="S2450" i="1"/>
  <c r="S3394" i="1"/>
  <c r="S2094" i="1"/>
  <c r="S3458" i="1"/>
  <c r="S3395" i="1"/>
  <c r="S3374" i="1"/>
  <c r="S3367" i="1"/>
  <c r="S3308" i="1"/>
  <c r="S3276" i="1"/>
  <c r="S3188" i="1"/>
  <c r="S3147" i="1"/>
  <c r="S3179" i="1"/>
  <c r="S3172" i="1"/>
  <c r="S3050" i="1"/>
  <c r="S3024" i="1"/>
  <c r="S3123" i="1"/>
  <c r="S2113" i="1"/>
  <c r="S2721" i="1"/>
  <c r="S2144" i="1"/>
  <c r="S2112" i="1"/>
  <c r="S2876" i="1"/>
  <c r="S2412" i="1"/>
  <c r="S2174" i="1"/>
  <c r="S2548" i="1"/>
  <c r="S2680" i="1"/>
  <c r="S2506" i="1"/>
  <c r="S2251" i="1"/>
  <c r="S3463" i="1"/>
  <c r="S3060" i="1"/>
  <c r="S2003" i="1"/>
  <c r="S3431" i="1"/>
  <c r="S2998" i="1"/>
  <c r="S2924" i="1"/>
  <c r="S3157" i="1"/>
  <c r="S3311" i="1"/>
  <c r="S2185" i="1"/>
  <c r="S3449" i="1"/>
  <c r="S3061" i="1"/>
  <c r="S3365" i="1"/>
  <c r="S3399" i="1"/>
  <c r="S3345" i="1"/>
  <c r="S3438" i="1"/>
  <c r="S3379" i="1"/>
  <c r="S3456" i="1"/>
  <c r="S3354" i="1"/>
  <c r="S3288" i="1"/>
  <c r="S3390" i="1"/>
  <c r="S3256" i="1"/>
  <c r="S3267" i="1"/>
  <c r="S3127" i="1"/>
  <c r="S3156" i="1"/>
  <c r="S3152" i="1"/>
  <c r="S3030" i="1"/>
  <c r="S3084" i="1"/>
  <c r="S3041" i="1"/>
  <c r="S2151" i="1"/>
  <c r="S2762" i="1"/>
  <c r="S2165" i="1"/>
  <c r="S2166" i="1"/>
  <c r="S2922" i="1"/>
  <c r="S2936" i="1"/>
  <c r="S2553" i="1"/>
  <c r="S2658" i="1"/>
  <c r="S2840" i="1"/>
  <c r="S2085" i="1"/>
  <c r="S2116" i="1"/>
  <c r="S3342" i="1"/>
  <c r="S3246" i="1"/>
  <c r="S3018" i="1"/>
  <c r="S3595" i="1"/>
  <c r="S2454" i="1"/>
  <c r="S2441" i="1"/>
  <c r="S2421" i="1"/>
  <c r="S3194" i="1"/>
  <c r="S3461" i="1"/>
  <c r="S3170" i="1"/>
  <c r="S2483" i="1"/>
  <c r="S3073" i="1"/>
  <c r="S2381" i="1"/>
  <c r="S2566" i="1"/>
  <c r="S3385" i="1"/>
  <c r="S3190" i="1"/>
  <c r="S3100" i="1"/>
  <c r="S2256" i="1"/>
  <c r="S2205" i="1"/>
  <c r="S3359" i="1"/>
  <c r="S3236" i="1"/>
  <c r="S3132" i="1"/>
  <c r="S2554" i="1"/>
  <c r="S2614" i="1"/>
  <c r="S2196" i="1"/>
  <c r="S3305" i="1"/>
  <c r="S3430" i="1"/>
  <c r="S3047" i="1"/>
  <c r="S3112" i="1"/>
  <c r="S2744" i="1"/>
  <c r="S2932" i="1"/>
  <c r="S2080" i="1"/>
  <c r="S2951" i="1"/>
  <c r="S2930" i="1"/>
  <c r="S2122" i="1"/>
  <c r="S3462" i="1"/>
  <c r="S3319" i="1"/>
  <c r="S3296" i="1"/>
  <c r="S3294" i="1"/>
  <c r="S3429" i="1"/>
  <c r="S3257" i="1"/>
  <c r="S3196" i="1"/>
  <c r="S3207" i="1"/>
  <c r="S3138" i="1"/>
  <c r="S3096" i="1"/>
  <c r="S3092" i="1"/>
  <c r="S3009" i="1"/>
  <c r="S3143" i="1"/>
  <c r="S3040" i="1"/>
  <c r="S2684" i="1"/>
  <c r="S2792" i="1"/>
  <c r="S2574" i="1"/>
  <c r="S2562" i="1"/>
  <c r="S2090" i="1"/>
  <c r="S2775" i="1"/>
  <c r="S2898" i="1"/>
  <c r="S3486" i="1"/>
  <c r="S3151" i="1"/>
  <c r="S2559" i="1"/>
  <c r="S3437" i="1"/>
  <c r="S3059" i="1"/>
  <c r="S3199" i="1"/>
  <c r="S3383" i="1"/>
  <c r="S2975" i="1"/>
  <c r="S2242" i="1"/>
  <c r="S3297" i="1"/>
  <c r="S3090" i="1"/>
  <c r="S3419" i="1"/>
  <c r="S3167" i="1"/>
  <c r="S3398" i="1"/>
  <c r="S3307" i="1"/>
  <c r="S3136" i="1"/>
  <c r="S2211" i="1"/>
  <c r="S2678" i="1"/>
  <c r="S3316" i="1"/>
  <c r="S2356" i="1"/>
  <c r="S3285" i="1"/>
  <c r="S3464" i="1"/>
  <c r="S3442" i="1"/>
  <c r="S3500" i="1"/>
  <c r="S3535" i="1"/>
  <c r="S3493" i="1"/>
  <c r="S3349" i="1"/>
  <c r="S3237" i="1"/>
  <c r="S3176" i="1"/>
  <c r="S3187" i="1"/>
  <c r="S3118" i="1"/>
  <c r="S3076" i="1"/>
  <c r="S3072" i="1"/>
  <c r="S2989" i="1"/>
  <c r="S3081" i="1"/>
  <c r="S3121" i="1"/>
  <c r="S2606" i="1"/>
  <c r="S2110" i="1"/>
  <c r="S2905" i="1"/>
  <c r="S2149" i="1"/>
  <c r="S3466" i="1"/>
  <c r="S2465" i="1"/>
  <c r="S3348" i="1"/>
  <c r="S2453" i="1"/>
  <c r="S2191" i="1"/>
  <c r="S3303" i="1"/>
  <c r="S3210" i="1"/>
  <c r="S3003" i="1"/>
  <c r="S2796" i="1"/>
  <c r="S2099" i="1"/>
  <c r="S3283" i="1"/>
  <c r="S3229" i="1"/>
  <c r="S2530" i="1"/>
  <c r="S3325" i="1"/>
  <c r="S3287" i="1"/>
  <c r="S3067" i="1"/>
  <c r="S3020" i="1"/>
  <c r="S2235" i="1"/>
  <c r="S3339" i="1"/>
  <c r="S3227" i="1"/>
  <c r="S3122" i="1"/>
  <c r="S3480" i="1"/>
  <c r="S3255" i="1"/>
  <c r="S3052" i="1"/>
  <c r="S3005" i="1"/>
  <c r="S2623" i="1"/>
  <c r="S2058" i="1"/>
  <c r="S2304" i="1"/>
  <c r="S2935" i="1"/>
  <c r="S2179" i="1"/>
  <c r="S3079" i="1"/>
  <c r="S2507" i="1"/>
  <c r="S3443" i="1"/>
  <c r="S3352" i="1"/>
  <c r="S2176" i="1"/>
  <c r="S3529" i="1"/>
  <c r="S3162" i="1"/>
  <c r="S2318" i="1"/>
  <c r="S3074" i="1"/>
  <c r="S3263" i="1"/>
  <c r="S2271" i="1"/>
  <c r="S3314" i="1"/>
  <c r="S3116" i="1"/>
  <c r="S2234" i="1"/>
  <c r="S3197" i="1"/>
  <c r="S2143" i="1"/>
  <c r="S2565" i="1"/>
  <c r="S2267" i="1"/>
  <c r="S2309" i="1"/>
  <c r="S2652" i="1"/>
  <c r="S3371" i="1"/>
  <c r="S3068" i="1"/>
  <c r="S2173" i="1"/>
  <c r="S3035" i="1"/>
  <c r="S3377" i="1"/>
  <c r="S3093" i="1"/>
  <c r="S3066" i="1"/>
  <c r="S2784" i="1"/>
  <c r="S3414" i="1"/>
  <c r="S3094" i="1"/>
  <c r="S3389" i="1"/>
  <c r="S3070" i="1"/>
  <c r="S2052" i="1"/>
  <c r="S2856" i="1"/>
  <c r="S2418" i="1"/>
  <c r="S2564" i="1"/>
  <c r="S3436" i="1"/>
  <c r="S3278" i="1"/>
  <c r="S3029" i="1"/>
  <c r="S3422" i="1"/>
  <c r="S3433" i="1"/>
  <c r="S3217" i="1"/>
  <c r="S3098" i="1"/>
  <c r="S3219" i="1"/>
  <c r="S3460" i="1"/>
  <c r="S3507" i="1"/>
  <c r="S3182" i="1"/>
  <c r="S2996" i="1"/>
  <c r="S3032" i="1"/>
  <c r="S3148" i="1"/>
  <c r="S3261" i="1"/>
  <c r="S2005" i="1"/>
  <c r="S2326" i="1"/>
  <c r="S2654" i="1"/>
  <c r="S3384" i="1"/>
  <c r="S3382" i="1"/>
  <c r="S3400" i="1"/>
  <c r="S3375" i="1"/>
  <c r="S3450" i="1"/>
  <c r="S3347" i="1"/>
  <c r="S3177" i="1"/>
  <c r="S3254" i="1"/>
  <c r="S3159" i="1"/>
  <c r="S3058" i="1"/>
  <c r="S3095" i="1"/>
  <c r="S3012" i="1"/>
  <c r="S3128" i="1"/>
  <c r="S3000" i="1"/>
  <c r="S3104" i="1"/>
  <c r="S2022" i="1"/>
  <c r="S2376" i="1"/>
  <c r="S2726" i="1"/>
  <c r="S2285" i="1"/>
  <c r="S2773" i="1"/>
  <c r="S2347" i="1"/>
  <c r="S2389" i="1"/>
  <c r="S2037" i="1"/>
  <c r="S3291" i="1"/>
  <c r="S3055" i="1"/>
  <c r="S2124" i="1"/>
  <c r="S3452" i="1"/>
  <c r="S3048" i="1"/>
  <c r="S3233" i="1"/>
  <c r="S3439" i="1"/>
  <c r="S3249" i="1"/>
  <c r="S3435" i="1"/>
  <c r="S3241" i="1"/>
  <c r="S2024" i="1"/>
  <c r="S2433" i="1"/>
  <c r="S2794" i="1"/>
  <c r="S3334" i="1"/>
  <c r="S3247" i="1"/>
  <c r="S3169" i="1"/>
  <c r="S2233" i="1"/>
  <c r="S2850" i="1"/>
  <c r="S3378" i="1"/>
  <c r="S3216" i="1"/>
  <c r="S3264" i="1"/>
  <c r="S2312" i="1"/>
  <c r="S2818" i="1"/>
  <c r="S3444" i="1"/>
  <c r="S3455" i="1"/>
  <c r="S3428" i="1"/>
  <c r="S3244" i="1"/>
  <c r="S3016" i="1"/>
  <c r="S3025" i="1"/>
  <c r="S3424" i="1"/>
  <c r="S3402" i="1"/>
  <c r="S3415" i="1"/>
  <c r="S3413" i="1"/>
  <c r="S3235" i="1"/>
  <c r="S3078" i="1"/>
  <c r="S3102" i="1"/>
  <c r="S3526" i="1"/>
  <c r="S3364" i="1"/>
  <c r="S3362" i="1"/>
  <c r="S3380" i="1"/>
  <c r="S3335" i="1"/>
  <c r="S3370" i="1"/>
  <c r="S3570" i="1"/>
  <c r="S3266" i="1"/>
  <c r="S3234" i="1"/>
  <c r="S3139" i="1"/>
  <c r="S3038" i="1"/>
  <c r="S3075" i="1"/>
  <c r="S2992" i="1"/>
  <c r="S3108" i="1"/>
  <c r="S3183" i="1"/>
  <c r="S2127" i="1"/>
  <c r="S2404" i="1"/>
  <c r="S2107" i="1"/>
  <c r="S2346" i="1"/>
  <c r="S2793" i="1"/>
  <c r="S2477" i="1"/>
  <c r="S2549" i="1"/>
  <c r="S2532" i="1"/>
  <c r="S2302" i="1"/>
  <c r="S2226" i="1"/>
  <c r="S2243" i="1"/>
  <c r="S2100" i="1"/>
  <c r="S2813" i="1"/>
  <c r="S2894" i="1"/>
  <c r="S2644" i="1"/>
  <c r="S2631" i="1"/>
  <c r="S2945" i="1"/>
  <c r="S2527" i="1"/>
  <c r="S2867" i="1"/>
  <c r="S2328" i="1"/>
  <c r="S2688" i="1"/>
  <c r="S2199" i="1"/>
  <c r="S2579" i="1"/>
  <c r="S2929" i="1"/>
  <c r="S2460" i="1"/>
  <c r="S2860" i="1"/>
  <c r="S2154" i="1"/>
  <c r="S2182" i="1"/>
  <c r="S2873" i="1"/>
  <c r="S2734" i="1"/>
  <c r="S2891" i="1"/>
  <c r="S2955" i="1"/>
  <c r="S2537" i="1"/>
  <c r="S2877" i="1"/>
  <c r="S2348" i="1"/>
  <c r="S2698" i="1"/>
  <c r="S2229" i="1"/>
  <c r="S2589" i="1"/>
  <c r="S2939" i="1"/>
  <c r="S2480" i="1"/>
  <c r="S2880" i="1"/>
  <c r="S2044" i="1"/>
  <c r="S2933" i="1"/>
  <c r="S2481" i="1"/>
  <c r="S2167" i="1"/>
  <c r="S2263" i="1"/>
  <c r="S2842" i="1"/>
  <c r="S2482" i="1"/>
  <c r="S2572" i="1"/>
  <c r="S2384" i="1"/>
  <c r="S2253" i="1"/>
  <c r="S2125" i="1"/>
  <c r="S2311" i="1"/>
  <c r="S2262" i="1"/>
  <c r="S2943" i="1"/>
  <c r="S2672" i="1"/>
  <c r="S2363" i="1"/>
  <c r="S2255" i="1"/>
  <c r="S2351" i="1"/>
  <c r="S2120" i="1"/>
  <c r="S2962" i="1"/>
  <c r="S1991" i="1"/>
  <c r="S2754" i="1"/>
  <c r="S2901" i="1"/>
  <c r="S2227" i="1"/>
  <c r="S2547" i="1"/>
  <c r="S2887" i="1"/>
  <c r="S2378" i="1"/>
  <c r="S2718" i="1"/>
  <c r="S2249" i="1"/>
  <c r="S2599" i="1"/>
  <c r="S2949" i="1"/>
  <c r="S2510" i="1"/>
  <c r="S2910" i="1"/>
  <c r="S2704" i="1"/>
  <c r="S2476" i="1"/>
  <c r="S2986" i="1"/>
  <c r="S3201" i="1"/>
  <c r="S2983" i="1"/>
  <c r="S3262" i="1"/>
  <c r="S2097" i="1"/>
  <c r="S2524" i="1"/>
  <c r="S2212" i="1"/>
  <c r="S2341" i="1"/>
  <c r="S2883" i="1"/>
  <c r="S2603" i="1"/>
  <c r="S2635" i="1"/>
  <c r="S2405" i="1"/>
  <c r="S2331" i="1"/>
  <c r="S2147" i="1"/>
  <c r="S2435" i="1"/>
  <c r="S2283" i="1"/>
  <c r="S2964" i="1"/>
  <c r="S2706" i="1"/>
  <c r="S2424" i="1"/>
  <c r="S2272" i="1"/>
  <c r="S2395" i="1"/>
  <c r="S2145" i="1"/>
  <c r="S2133" i="1"/>
  <c r="S2001" i="1"/>
  <c r="S2774" i="1"/>
  <c r="S2931" i="1"/>
  <c r="S2257" i="1"/>
  <c r="S2557" i="1"/>
  <c r="S2897" i="1"/>
  <c r="S2408" i="1"/>
  <c r="S2748" i="1"/>
  <c r="S2279" i="1"/>
  <c r="S2609" i="1"/>
  <c r="S2959" i="1"/>
  <c r="S2520" i="1"/>
  <c r="S2920" i="1"/>
  <c r="S2752" i="1"/>
  <c r="S2621" i="1"/>
  <c r="S2926" i="1"/>
  <c r="S2102" i="1"/>
  <c r="S2434" i="1"/>
  <c r="S2282" i="1"/>
  <c r="S2683" i="1"/>
  <c r="S2386" i="1"/>
  <c r="S2571" i="1"/>
  <c r="S2746" i="1"/>
  <c r="S2485" i="1"/>
  <c r="S2333" i="1"/>
  <c r="S2456" i="1"/>
  <c r="S2321" i="1"/>
  <c r="S2186" i="1"/>
  <c r="S2021" i="1"/>
  <c r="S2814" i="1"/>
  <c r="S2705" i="1"/>
  <c r="S2277" i="1"/>
  <c r="S2577" i="1"/>
  <c r="S2927" i="1"/>
  <c r="S2428" i="1"/>
  <c r="S2828" i="1"/>
  <c r="S2319" i="1"/>
  <c r="S2629" i="1"/>
  <c r="S2150" i="1"/>
  <c r="S2550" i="1"/>
  <c r="S2950" i="1"/>
  <c r="S2075" i="1"/>
  <c r="S2224" i="1"/>
  <c r="S2036" i="1"/>
  <c r="S2415" i="1"/>
  <c r="S2616" i="1"/>
  <c r="S2043" i="1"/>
  <c r="S2803" i="1"/>
  <c r="S2541" i="1"/>
  <c r="S2512" i="1"/>
  <c r="S2332" i="1"/>
  <c r="S2723" i="1"/>
  <c r="S2464" i="1"/>
  <c r="S2632" i="1"/>
  <c r="S2766" i="1"/>
  <c r="S2546" i="1"/>
  <c r="S2411" i="1"/>
  <c r="S2473" i="1"/>
  <c r="S2365" i="1"/>
  <c r="S2202" i="1"/>
  <c r="S2041" i="1"/>
  <c r="S2834" i="1"/>
  <c r="S2715" i="1"/>
  <c r="S2287" i="1"/>
  <c r="S2597" i="1"/>
  <c r="S2937" i="1"/>
  <c r="S2448" i="1"/>
  <c r="S2838" i="1"/>
  <c r="S2329" i="1"/>
  <c r="S2649" i="1"/>
  <c r="S2180" i="1"/>
  <c r="S2580" i="1"/>
  <c r="S2451" i="1"/>
  <c r="S2135" i="1"/>
  <c r="S2314" i="1"/>
  <c r="S3008" i="1"/>
  <c r="S3161" i="1"/>
  <c r="S3064" i="1"/>
  <c r="S3164" i="1"/>
  <c r="S3120" i="1"/>
  <c r="S2092" i="1"/>
  <c r="S2436" i="1"/>
  <c r="S2781" i="1"/>
  <c r="S2087" i="1"/>
  <c r="S2844" i="1"/>
  <c r="S2604" i="1"/>
  <c r="S2573" i="1"/>
  <c r="S2385" i="1"/>
  <c r="S2764" i="1"/>
  <c r="S2543" i="1"/>
  <c r="S2646" i="1"/>
  <c r="S2786" i="1"/>
  <c r="S1998" i="1"/>
  <c r="S2563" i="1"/>
  <c r="S2455" i="1"/>
  <c r="S2534" i="1"/>
  <c r="S2382" i="1"/>
  <c r="S2215" i="1"/>
  <c r="S2071" i="1"/>
  <c r="S2854" i="1"/>
  <c r="S2725" i="1"/>
  <c r="S2297" i="1"/>
  <c r="S2627" i="1"/>
  <c r="S2947" i="1"/>
  <c r="S2478" i="1"/>
  <c r="S2848" i="1"/>
  <c r="S2339" i="1"/>
  <c r="S2679" i="1"/>
  <c r="S2210" i="1"/>
  <c r="S2610" i="1"/>
  <c r="S2266" i="1"/>
  <c r="S2059" i="1"/>
  <c r="S2372" i="1"/>
  <c r="S1995" i="1"/>
  <c r="S3134" i="1"/>
  <c r="S2056" i="1"/>
  <c r="S2493" i="1"/>
  <c r="S2104" i="1"/>
  <c r="S1996" i="1"/>
  <c r="S2674" i="1"/>
  <c r="S2682" i="1"/>
  <c r="S2463" i="1"/>
  <c r="S2812" i="1"/>
  <c r="S2821" i="1"/>
  <c r="S2575" i="1"/>
  <c r="S2806" i="1"/>
  <c r="S2008" i="1"/>
  <c r="S2624" i="1"/>
  <c r="S2472" i="1"/>
  <c r="S2551" i="1"/>
  <c r="S2426" i="1"/>
  <c r="S2231" i="1"/>
  <c r="S2101" i="1"/>
  <c r="S2874" i="1"/>
  <c r="S2735" i="1"/>
  <c r="S2307" i="1"/>
  <c r="S2657" i="1"/>
  <c r="S2957" i="1"/>
  <c r="S2508" i="1"/>
  <c r="S2858" i="1"/>
  <c r="S2349" i="1"/>
  <c r="S2709" i="1"/>
  <c r="S2220" i="1"/>
  <c r="S2620" i="1"/>
  <c r="S2055" i="1"/>
  <c r="S2881" i="1"/>
  <c r="S3441" i="1"/>
  <c r="S3440" i="1"/>
  <c r="S3355" i="1"/>
  <c r="S3392" i="1"/>
  <c r="S3473" i="1"/>
  <c r="S3569" i="1"/>
  <c r="S3410" i="1"/>
  <c r="S3310" i="1"/>
  <c r="S3265" i="1"/>
  <c r="S3270" i="1"/>
  <c r="S3211" i="1"/>
  <c r="S3119" i="1"/>
  <c r="S3107" i="1"/>
  <c r="S3242" i="1"/>
  <c r="S3056" i="1"/>
  <c r="S3222" i="1"/>
  <c r="S3010" i="1"/>
  <c r="S3168" i="1"/>
  <c r="S3085" i="1"/>
  <c r="S2982" i="1"/>
  <c r="S3062" i="1"/>
  <c r="S3004" i="1"/>
  <c r="S2822" i="1"/>
  <c r="S1999" i="1"/>
  <c r="S3406" i="1"/>
  <c r="S3404" i="1"/>
  <c r="S3418" i="1"/>
  <c r="S3421" i="1"/>
  <c r="S3420" i="1"/>
  <c r="S3315" i="1"/>
  <c r="S3372" i="1"/>
  <c r="S3453" i="1"/>
  <c r="S3329" i="1"/>
  <c r="S3451" i="1"/>
  <c r="S3387" i="1"/>
  <c r="S3245" i="1"/>
  <c r="S3275" i="1"/>
  <c r="S3269" i="1"/>
  <c r="S3099" i="1"/>
  <c r="S3087" i="1"/>
  <c r="S3180" i="1"/>
  <c r="S3036" i="1"/>
  <c r="S3114" i="1"/>
  <c r="S3171" i="1"/>
  <c r="S2990" i="1"/>
  <c r="S3088" i="1"/>
  <c r="S3023" i="1"/>
  <c r="S3063" i="1"/>
  <c r="S2980" i="1"/>
  <c r="S3002" i="1"/>
  <c r="S1993" i="1"/>
  <c r="S2514" i="1"/>
  <c r="S2863" i="1"/>
  <c r="S2137" i="1"/>
  <c r="S2013" i="1"/>
  <c r="S2015" i="1"/>
  <c r="S2902" i="1"/>
  <c r="S2722" i="1"/>
  <c r="S2542" i="1"/>
  <c r="S2952" i="1"/>
  <c r="S2862" i="1"/>
  <c r="S2636" i="1"/>
  <c r="S2866" i="1"/>
  <c r="S2038" i="1"/>
  <c r="S2641" i="1"/>
  <c r="S2516" i="1"/>
  <c r="S2893" i="1"/>
  <c r="S2443" i="1"/>
  <c r="S2244" i="1"/>
  <c r="S2111" i="1"/>
  <c r="S2942" i="1"/>
  <c r="S2745" i="1"/>
  <c r="S2327" i="1"/>
  <c r="S2667" i="1"/>
  <c r="S2967" i="1"/>
  <c r="S2518" i="1"/>
  <c r="S2878" i="1"/>
  <c r="S2359" i="1"/>
  <c r="S2719" i="1"/>
  <c r="S2230" i="1"/>
  <c r="S2630" i="1"/>
  <c r="S1992" i="1"/>
  <c r="S2912" i="1"/>
  <c r="S2882" i="1"/>
  <c r="S2152" i="1"/>
  <c r="S3220" i="1"/>
  <c r="S3028" i="1"/>
  <c r="S3160" i="1"/>
  <c r="S3142" i="1"/>
  <c r="S3163" i="1"/>
  <c r="S3103" i="1"/>
  <c r="S2651" i="1"/>
  <c r="S2906" i="1"/>
  <c r="S2223" i="1"/>
  <c r="S2057" i="1"/>
  <c r="S2032" i="1"/>
  <c r="S2946" i="1"/>
  <c r="S2852" i="1"/>
  <c r="S2642" i="1"/>
  <c r="S2904" i="1"/>
  <c r="S2686" i="1"/>
  <c r="S2048" i="1"/>
  <c r="S2655" i="1"/>
  <c r="S2533" i="1"/>
  <c r="S2914" i="1"/>
  <c r="S2521" i="1"/>
  <c r="S2274" i="1"/>
  <c r="S2121" i="1"/>
  <c r="S2134" i="1"/>
  <c r="S2755" i="1"/>
  <c r="S2337" i="1"/>
  <c r="S2677" i="1"/>
  <c r="S2148" i="1"/>
  <c r="S2528" i="1"/>
  <c r="S2888" i="1"/>
  <c r="S2379" i="1"/>
  <c r="S2729" i="1"/>
  <c r="S2240" i="1"/>
  <c r="S2650" i="1"/>
  <c r="S2391" i="1"/>
  <c r="S2445" i="1"/>
  <c r="S2072" i="1"/>
  <c r="S3346" i="1"/>
  <c r="S3344" i="1"/>
  <c r="S3358" i="1"/>
  <c r="S3361" i="1"/>
  <c r="S3360" i="1"/>
  <c r="S3416" i="1"/>
  <c r="S3312" i="1"/>
  <c r="S3393" i="1"/>
  <c r="S3369" i="1"/>
  <c r="S3299" i="1"/>
  <c r="S3258" i="1"/>
  <c r="S3185" i="1"/>
  <c r="S3215" i="1"/>
  <c r="S3209" i="1"/>
  <c r="S3039" i="1"/>
  <c r="S3027" i="1"/>
  <c r="S3117" i="1"/>
  <c r="S2976" i="1"/>
  <c r="S3054" i="1"/>
  <c r="S3111" i="1"/>
  <c r="S3149" i="1"/>
  <c r="S3279" i="1"/>
  <c r="S3022" i="1"/>
  <c r="S3140" i="1"/>
  <c r="S3141" i="1"/>
  <c r="S3202" i="1"/>
  <c r="S2923" i="1"/>
  <c r="S2724" i="1"/>
  <c r="S2422" i="1"/>
  <c r="S2324" i="1"/>
  <c r="S2119" i="1"/>
  <c r="S2093" i="1"/>
  <c r="S2601" i="1"/>
  <c r="S2284" i="1"/>
  <c r="S2068" i="1"/>
  <c r="S2731" i="1"/>
  <c r="S2611" i="1"/>
  <c r="S2582" i="1"/>
  <c r="S2335" i="1"/>
  <c r="S2161" i="1"/>
  <c r="S2203" i="1"/>
  <c r="S2785" i="1"/>
  <c r="S2357" i="1"/>
  <c r="S2697" i="1"/>
  <c r="S2238" i="1"/>
  <c r="S2578" i="1"/>
  <c r="S2908" i="1"/>
  <c r="S2399" i="1"/>
  <c r="S2779" i="1"/>
  <c r="S2260" i="1"/>
  <c r="S2730" i="1"/>
  <c r="S2086" i="1"/>
  <c r="S2884" i="1"/>
  <c r="S2972" i="1"/>
  <c r="S3324" i="1"/>
  <c r="S3292" i="1"/>
  <c r="S3290" i="1"/>
  <c r="S3238" i="1"/>
  <c r="S3272" i="1"/>
  <c r="S3195" i="1"/>
  <c r="S3189" i="1"/>
  <c r="S3019" i="1"/>
  <c r="S3007" i="1"/>
  <c r="S3097" i="1"/>
  <c r="S3240" i="1"/>
  <c r="S3034" i="1"/>
  <c r="S3091" i="1"/>
  <c r="S3129" i="1"/>
  <c r="S3203" i="1"/>
  <c r="S3145" i="1"/>
  <c r="S3044" i="1"/>
  <c r="S3045" i="1"/>
  <c r="S3259" i="1"/>
  <c r="S2692" i="1"/>
  <c r="S2772" i="1"/>
  <c r="S2525" i="1"/>
  <c r="S2402" i="1"/>
  <c r="S2162" i="1"/>
  <c r="S2029" i="1"/>
  <c r="S2142" i="1"/>
  <c r="S2645" i="1"/>
  <c r="S2301" i="1"/>
  <c r="S2078" i="1"/>
  <c r="S2751" i="1"/>
  <c r="S2656" i="1"/>
  <c r="S1990" i="1"/>
  <c r="S2626" i="1"/>
  <c r="S2352" i="1"/>
  <c r="S2261" i="1"/>
  <c r="S2245" i="1"/>
  <c r="S2795" i="1"/>
  <c r="S2367" i="1"/>
  <c r="S2727" i="1"/>
  <c r="S2248" i="1"/>
  <c r="S2608" i="1"/>
  <c r="S2918" i="1"/>
  <c r="S2409" i="1"/>
  <c r="S2809" i="1"/>
  <c r="S2280" i="1"/>
  <c r="S2750" i="1"/>
  <c r="S2023" i="1"/>
  <c r="S2783" i="1"/>
  <c r="S2105" i="1"/>
  <c r="S3396" i="1"/>
  <c r="S3306" i="1"/>
  <c r="S3321" i="1"/>
  <c r="S3376" i="1"/>
  <c r="S3554" i="1"/>
  <c r="S3353" i="1"/>
  <c r="S3448" i="1"/>
  <c r="S3331" i="1"/>
  <c r="S3218" i="1"/>
  <c r="S3252" i="1"/>
  <c r="S3271" i="1"/>
  <c r="S3268" i="1"/>
  <c r="S2999" i="1"/>
  <c r="S2987" i="1"/>
  <c r="S3077" i="1"/>
  <c r="S3175" i="1"/>
  <c r="S3014" i="1"/>
  <c r="S3071" i="1"/>
  <c r="S3109" i="1"/>
  <c r="S3166" i="1"/>
  <c r="S3083" i="1"/>
  <c r="S3105" i="1"/>
  <c r="S3125" i="1"/>
  <c r="S3260" i="1"/>
  <c r="S2602" i="1"/>
  <c r="S2954" i="1"/>
  <c r="S2556" i="1"/>
  <c r="S2526" i="1"/>
  <c r="S2296" i="1"/>
  <c r="S2045" i="1"/>
  <c r="S2164" i="1"/>
  <c r="S2696" i="1"/>
  <c r="S2345" i="1"/>
  <c r="S2088" i="1"/>
  <c r="S2771" i="1"/>
  <c r="S2892" i="1"/>
  <c r="S2020" i="1"/>
  <c r="S2661" i="1"/>
  <c r="S2474" i="1"/>
  <c r="S2383" i="1"/>
  <c r="S2292" i="1"/>
  <c r="S2805" i="1"/>
  <c r="S2377" i="1"/>
  <c r="S2737" i="1"/>
  <c r="S2258" i="1"/>
  <c r="S2618" i="1"/>
  <c r="S2928" i="1"/>
  <c r="S2419" i="1"/>
  <c r="S2819" i="1"/>
  <c r="S2320" i="1"/>
  <c r="S2780" i="1"/>
  <c r="S2375" i="1"/>
  <c r="S2966" i="1"/>
  <c r="S3326" i="1"/>
  <c r="S3338" i="1"/>
  <c r="S3340" i="1"/>
  <c r="S3373" i="1"/>
  <c r="S3304" i="1"/>
  <c r="S3320" i="1"/>
  <c r="S3286" i="1"/>
  <c r="S3284" i="1"/>
  <c r="S3298" i="1"/>
  <c r="S3301" i="1"/>
  <c r="S3300" i="1"/>
  <c r="S3356" i="1"/>
  <c r="S3514" i="1"/>
  <c r="S3333" i="1"/>
  <c r="S3368" i="1"/>
  <c r="S3408" i="1"/>
  <c r="S3198" i="1"/>
  <c r="S3232" i="1"/>
  <c r="S3231" i="1"/>
  <c r="S3248" i="1"/>
  <c r="S2979" i="1"/>
  <c r="S3243" i="1"/>
  <c r="S3057" i="1"/>
  <c r="S3155" i="1"/>
  <c r="S2994" i="1"/>
  <c r="S3051" i="1"/>
  <c r="S3089" i="1"/>
  <c r="S3146" i="1"/>
  <c r="S3021" i="1"/>
  <c r="S3200" i="1"/>
  <c r="S3043" i="1"/>
  <c r="S3566" i="1"/>
  <c r="S2392" i="1"/>
  <c r="S2664" i="1"/>
  <c r="S2593" i="1"/>
  <c r="S2374" i="1"/>
  <c r="S2062" i="1"/>
  <c r="S2183" i="1"/>
  <c r="S2002" i="1"/>
  <c r="S2016" i="1"/>
  <c r="S2716" i="1"/>
  <c r="S2362" i="1"/>
  <c r="S2098" i="1"/>
  <c r="S2831" i="1"/>
  <c r="S2956" i="1"/>
  <c r="S2050" i="1"/>
  <c r="S2675" i="1"/>
  <c r="S2535" i="1"/>
  <c r="S2444" i="1"/>
  <c r="S2336" i="1"/>
  <c r="S2815" i="1"/>
  <c r="S2397" i="1"/>
  <c r="S2747" i="1"/>
  <c r="S2278" i="1"/>
  <c r="S2628" i="1"/>
  <c r="S2948" i="1"/>
  <c r="S2449" i="1"/>
  <c r="S2829" i="1"/>
  <c r="S2350" i="1"/>
  <c r="S2810" i="1"/>
  <c r="S2323" i="1"/>
  <c r="S2843" i="1"/>
  <c r="S3341" i="1"/>
  <c r="S3411" i="1"/>
  <c r="S3318" i="1"/>
  <c r="S3465" i="1"/>
  <c r="S3483" i="1"/>
  <c r="S3502" i="1"/>
  <c r="S3281" i="1"/>
  <c r="S3280" i="1"/>
  <c r="S3336" i="1"/>
  <c r="S3494" i="1"/>
  <c r="S3313" i="1"/>
  <c r="S3289" i="1"/>
  <c r="S3328" i="1"/>
  <c r="S3178" i="1"/>
  <c r="S3212" i="1"/>
  <c r="S3191" i="1"/>
  <c r="S3228" i="1"/>
  <c r="S3224" i="1"/>
  <c r="S3181" i="1"/>
  <c r="S3037" i="1"/>
  <c r="S3135" i="1"/>
  <c r="S3033" i="1"/>
  <c r="S3031" i="1"/>
  <c r="S3069" i="1"/>
  <c r="S3126" i="1"/>
  <c r="S3144" i="1"/>
  <c r="S3101" i="1"/>
  <c r="S3124" i="1"/>
  <c r="S3001" i="1"/>
  <c r="S2175" i="1"/>
  <c r="S2702" i="1"/>
  <c r="S2665" i="1"/>
  <c r="S2425" i="1"/>
  <c r="S2106" i="1"/>
  <c r="S2206" i="1"/>
  <c r="S2046" i="1"/>
  <c r="S2033" i="1"/>
  <c r="S2079" i="1"/>
  <c r="S2756" i="1"/>
  <c r="S2406" i="1"/>
  <c r="S2108" i="1"/>
  <c r="S2156" i="1"/>
  <c r="S2132" i="1"/>
  <c r="S2060" i="1"/>
  <c r="S2693" i="1"/>
  <c r="S2552" i="1"/>
  <c r="S2461" i="1"/>
  <c r="S2353" i="1"/>
  <c r="S2845" i="1"/>
  <c r="S2457" i="1"/>
  <c r="S2777" i="1"/>
  <c r="S2288" i="1"/>
  <c r="S2638" i="1"/>
  <c r="S2129" i="1"/>
  <c r="S2509" i="1"/>
  <c r="S2849" i="1"/>
  <c r="S2420" i="1"/>
  <c r="S2820" i="1"/>
  <c r="S2265" i="1"/>
  <c r="S2496" i="1"/>
  <c r="S2742" i="1"/>
  <c r="S3474" i="1"/>
  <c r="S3293" i="1"/>
  <c r="S3447" i="1"/>
  <c r="S3407" i="1"/>
  <c r="S3277" i="1"/>
  <c r="S3192" i="1"/>
  <c r="S3274" i="1"/>
  <c r="S3208" i="1"/>
  <c r="S3173" i="1"/>
  <c r="S3158" i="1"/>
  <c r="S3017" i="1"/>
  <c r="S3115" i="1"/>
  <c r="S3223" i="1"/>
  <c r="S3011" i="1"/>
  <c r="S3049" i="1"/>
  <c r="S3106" i="1"/>
  <c r="S3082" i="1"/>
  <c r="S2985" i="1"/>
  <c r="S3042" i="1"/>
  <c r="S2089" i="1"/>
  <c r="S2019" i="1"/>
  <c r="S1989" i="1"/>
  <c r="S2743" i="1"/>
  <c r="S2703" i="1"/>
  <c r="S2452" i="1"/>
  <c r="S2225" i="1"/>
  <c r="S2252" i="1"/>
  <c r="S2063" i="1"/>
  <c r="S2077" i="1"/>
  <c r="S1986" i="1"/>
  <c r="S2095" i="1"/>
  <c r="S1987" i="1"/>
  <c r="S2776" i="1"/>
  <c r="S2423" i="1"/>
  <c r="S2118" i="1"/>
  <c r="S2171" i="1"/>
  <c r="S2157" i="1"/>
  <c r="S2070" i="1"/>
  <c r="S2753" i="1"/>
  <c r="S2596" i="1"/>
  <c r="S2505" i="1"/>
  <c r="S2431" i="1"/>
  <c r="S2875" i="1"/>
  <c r="S2467" i="1"/>
  <c r="S2797" i="1"/>
  <c r="S2298" i="1"/>
  <c r="S2648" i="1"/>
  <c r="S2139" i="1"/>
  <c r="S2539" i="1"/>
  <c r="S2879" i="1"/>
  <c r="S2430" i="1"/>
  <c r="S2830" i="1"/>
  <c r="S2054" i="1"/>
  <c r="S2872" i="1"/>
  <c r="S2622" i="1"/>
  <c r="S3587" i="1"/>
  <c r="S3555" i="1"/>
  <c r="S3489" i="1"/>
  <c r="S3515" i="1"/>
  <c r="S3584" i="1"/>
  <c r="S3586" i="1"/>
  <c r="S3475" i="1"/>
  <c r="S3469" i="1"/>
  <c r="S3559" i="1"/>
  <c r="S3588" i="1"/>
  <c r="S3548" i="1"/>
  <c r="S3565" i="1"/>
  <c r="S3538" i="1"/>
  <c r="S3499" i="1"/>
  <c r="S3552" i="1"/>
  <c r="S3527" i="1"/>
  <c r="S3491" i="1"/>
  <c r="S3550" i="1"/>
  <c r="S3582" i="1"/>
  <c r="S3545" i="1"/>
  <c r="S3498" i="1"/>
  <c r="S3557" i="1"/>
  <c r="S3556" i="1"/>
  <c r="S3532" i="1"/>
  <c r="S3470" i="1"/>
  <c r="S3600" i="1"/>
  <c r="S3577" i="1"/>
  <c r="S3576" i="1"/>
  <c r="S3519" i="1"/>
  <c r="S3572" i="1"/>
  <c r="S3571" i="1"/>
  <c r="S3478" i="1"/>
  <c r="S3537" i="1"/>
  <c r="S3505" i="1"/>
  <c r="S3561" i="1"/>
  <c r="S3517" i="1"/>
  <c r="S3516" i="1"/>
  <c r="S3568" i="1"/>
  <c r="S3580" i="1"/>
  <c r="S3539" i="1"/>
  <c r="S3558" i="1"/>
  <c r="S3583" i="1"/>
  <c r="S3536" i="1"/>
  <c r="S3485" i="1"/>
  <c r="S3541" i="1"/>
  <c r="S3497" i="1"/>
  <c r="S3573" i="1"/>
  <c r="S3511" i="1"/>
  <c r="S3547" i="1"/>
  <c r="S3593" i="1"/>
  <c r="S3525" i="1"/>
  <c r="S3510" i="1"/>
  <c r="S3488" i="1"/>
  <c r="S3597" i="1"/>
  <c r="S3563" i="1"/>
  <c r="S3521" i="1"/>
  <c r="S3553" i="1"/>
  <c r="S3543" i="1"/>
  <c r="S3501" i="1"/>
  <c r="S3533" i="1"/>
  <c r="S3508" i="1"/>
  <c r="S3596" i="1"/>
  <c r="S3546" i="1"/>
  <c r="S3503" i="1"/>
  <c r="S3513" i="1"/>
  <c r="S3567" i="1"/>
  <c r="S3592" i="1"/>
  <c r="S3506" i="1"/>
  <c r="S3534" i="1"/>
  <c r="S3487" i="1"/>
  <c r="S3581" i="1"/>
  <c r="S3599" i="1"/>
  <c r="S3564" i="1"/>
  <c r="S3477" i="1"/>
  <c r="S3496" i="1"/>
  <c r="S3512" i="1"/>
  <c r="S3528" i="1"/>
  <c r="S3551" i="1"/>
  <c r="S3590" i="1"/>
  <c r="S3575" i="1"/>
  <c r="S3492" i="1"/>
  <c r="S3471" i="1"/>
  <c r="S3472" i="1"/>
  <c r="S3591" i="1"/>
  <c r="S3574" i="1"/>
  <c r="S3544" i="1"/>
  <c r="S3562" i="1"/>
  <c r="S3560" i="1"/>
  <c r="S3476" i="1"/>
  <c r="S3530" i="1"/>
  <c r="S3504" i="1"/>
  <c r="S3542" i="1"/>
  <c r="S3540" i="1"/>
  <c r="S3484" i="1"/>
  <c r="S3522" i="1"/>
  <c r="S3520" i="1"/>
  <c r="S3531" i="1"/>
  <c r="S3589" i="1"/>
  <c r="S2643" i="1"/>
  <c r="S2414" i="1"/>
  <c r="S2825" i="1"/>
  <c r="S2427" i="1"/>
  <c r="S2707" i="1"/>
  <c r="S2128" i="1"/>
  <c r="S2438" i="1"/>
  <c r="S2708" i="1"/>
  <c r="S2159" i="1"/>
  <c r="S2429" i="1"/>
  <c r="S2739" i="1"/>
  <c r="S2310" i="1"/>
  <c r="S2640" i="1"/>
  <c r="S2163" i="1"/>
  <c r="S2264" i="1"/>
  <c r="S2824" i="1"/>
  <c r="S2178" i="1"/>
  <c r="S2458" i="1"/>
  <c r="S2728" i="1"/>
  <c r="S2189" i="1"/>
  <c r="S2479" i="1"/>
  <c r="S2759" i="1"/>
  <c r="S2330" i="1"/>
  <c r="S2660" i="1"/>
  <c r="S2523" i="1"/>
  <c r="S2761" i="1"/>
  <c r="S2442" i="1"/>
  <c r="S2555" i="1"/>
  <c r="S2141" i="1"/>
  <c r="S2096" i="1"/>
  <c r="S2576" i="1"/>
  <c r="S2066" i="1"/>
  <c r="S2515" i="1"/>
  <c r="S2591" i="1"/>
  <c r="S2181" i="1"/>
  <c r="S2123" i="1"/>
  <c r="S2763" i="1"/>
  <c r="S2017" i="1"/>
  <c r="S2486" i="1"/>
  <c r="S2082" i="1"/>
  <c r="S2816" i="1"/>
  <c r="S2018" i="1"/>
  <c r="S2691" i="1"/>
  <c r="S2913" i="1"/>
  <c r="S2201" i="1"/>
  <c r="S2030" i="1"/>
  <c r="S2713" i="1"/>
  <c r="S2491" i="1"/>
  <c r="S2916" i="1"/>
  <c r="S2694" i="1"/>
  <c r="S2475" i="1"/>
  <c r="S2911" i="1"/>
  <c r="S2915" i="1"/>
  <c r="S2177" i="1"/>
  <c r="S2487" i="1"/>
  <c r="S2757" i="1"/>
  <c r="S2218" i="1"/>
  <c r="S2488" i="1"/>
  <c r="S2778" i="1"/>
  <c r="S2209" i="1"/>
  <c r="S2519" i="1"/>
  <c r="S2789" i="1"/>
  <c r="S2380" i="1"/>
  <c r="S2710" i="1"/>
  <c r="S2014" i="1"/>
  <c r="S2495" i="1"/>
  <c r="S2293" i="1"/>
  <c r="S2083" i="1"/>
  <c r="S2544" i="1"/>
  <c r="S2026" i="1"/>
  <c r="S2204" i="1"/>
  <c r="S2801" i="1"/>
  <c r="S2671" i="1"/>
  <c r="S2511" i="1"/>
  <c r="S2804" i="1"/>
  <c r="S2605" i="1"/>
  <c r="S2034" i="1"/>
  <c r="S2836" i="1"/>
  <c r="S2028" i="1"/>
  <c r="S2711" i="1"/>
  <c r="S2934" i="1"/>
  <c r="S2214" i="1"/>
  <c r="S2612" i="1"/>
  <c r="S2040" i="1"/>
  <c r="S2733" i="1"/>
  <c r="S2714" i="1"/>
  <c r="S2921" i="1"/>
  <c r="S2925" i="1"/>
  <c r="S2197" i="1"/>
  <c r="S2497" i="1"/>
  <c r="S2767" i="1"/>
  <c r="S2228" i="1"/>
  <c r="S2498" i="1"/>
  <c r="S2808" i="1"/>
  <c r="S2219" i="1"/>
  <c r="S2529" i="1"/>
  <c r="S2799" i="1"/>
  <c r="S2410" i="1"/>
  <c r="S2720" i="1"/>
  <c r="S2325" i="1"/>
  <c r="S2053" i="1"/>
  <c r="S2313" i="1"/>
  <c r="S2236" i="1"/>
  <c r="S2084" i="1"/>
  <c r="S2153" i="1"/>
  <c r="S3598" i="1"/>
  <c r="S3524" i="1"/>
  <c r="S3518" i="1"/>
  <c r="S3481" i="1"/>
  <c r="S3467" i="1"/>
  <c r="S3585" i="1"/>
  <c r="S3578" i="1"/>
  <c r="S3523" i="1"/>
  <c r="S3482" i="1"/>
  <c r="S3479" i="1"/>
  <c r="S3495" i="1"/>
  <c r="S3509" i="1"/>
  <c r="S3579" i="1"/>
  <c r="S2765" i="1"/>
  <c r="S2965" i="1"/>
  <c r="S2317" i="1"/>
  <c r="S2517" i="1"/>
  <c r="S2717" i="1"/>
  <c r="S2917" i="1"/>
  <c r="S2268" i="1"/>
  <c r="S2468" i="1"/>
  <c r="S2668" i="1"/>
  <c r="S2868" i="1"/>
  <c r="S2169" i="1"/>
  <c r="S2369" i="1"/>
  <c r="S2569" i="1"/>
  <c r="S2769" i="1"/>
  <c r="S2969" i="1"/>
  <c r="S2270" i="1"/>
  <c r="S2470" i="1"/>
  <c r="S2670" i="1"/>
  <c r="S2870" i="1"/>
  <c r="S2221" i="1"/>
  <c r="S2782" i="1"/>
  <c r="S1994" i="1"/>
  <c r="S2042" i="1"/>
  <c r="S2103" i="1"/>
  <c r="S1997" i="1"/>
  <c r="S2290" i="1"/>
  <c r="S2490" i="1"/>
  <c r="S2690" i="1"/>
  <c r="S2890" i="1"/>
  <c r="S2315" i="1"/>
  <c r="S2403" i="1"/>
  <c r="S2841" i="1"/>
  <c r="S2136" i="1"/>
  <c r="S2864" i="1"/>
  <c r="S2732" i="1"/>
  <c r="S2741" i="1"/>
  <c r="S2300" i="1"/>
  <c r="S2500" i="1"/>
  <c r="S2700" i="1"/>
  <c r="S2900" i="1"/>
  <c r="S2155" i="1"/>
  <c r="S2446" i="1"/>
  <c r="S2432" i="1"/>
  <c r="S2343" i="1"/>
  <c r="S2585" i="1"/>
  <c r="S2344" i="1"/>
  <c r="S2246" i="1"/>
  <c r="S2625" i="1"/>
  <c r="S2471" i="1"/>
  <c r="S2073" i="1"/>
  <c r="S2012" i="1"/>
  <c r="S2006" i="1"/>
  <c r="S2364" i="1"/>
  <c r="S2031" i="1"/>
  <c r="S2583" i="1"/>
  <c r="S2963" i="1"/>
  <c r="S2492" i="1"/>
  <c r="S2941" i="1"/>
  <c r="S2835" i="1"/>
  <c r="S2187" i="1"/>
  <c r="S2387" i="1"/>
  <c r="S2587" i="1"/>
  <c r="S2787" i="1"/>
  <c r="S2138" i="1"/>
  <c r="S2338" i="1"/>
  <c r="S2538" i="1"/>
  <c r="S2738" i="1"/>
  <c r="S2938" i="1"/>
  <c r="S2239" i="1"/>
  <c r="S2439" i="1"/>
  <c r="S2639" i="1"/>
  <c r="S2839" i="1"/>
  <c r="S2140" i="1"/>
  <c r="S2340" i="1"/>
  <c r="S2540" i="1"/>
  <c r="S2740" i="1"/>
  <c r="S2940" i="1"/>
  <c r="S2685" i="1"/>
  <c r="S2195" i="1"/>
  <c r="S2494" i="1"/>
  <c r="S2354" i="1"/>
  <c r="S2295" i="1"/>
  <c r="S2513" i="1"/>
  <c r="S2049" i="1"/>
  <c r="S2663" i="1"/>
  <c r="S2531" i="1"/>
  <c r="S2484" i="1"/>
  <c r="S2826" i="1"/>
  <c r="S2791" i="1"/>
  <c r="S2273" i="1"/>
  <c r="S2833" i="1"/>
  <c r="S2396" i="1"/>
  <c r="S2051" i="1"/>
  <c r="S2305" i="1"/>
  <c r="S2216" i="1"/>
  <c r="S2961" i="1"/>
  <c r="S2855" i="1"/>
  <c r="S2207" i="1"/>
  <c r="S2407" i="1"/>
  <c r="S2607" i="1"/>
  <c r="S2807" i="1"/>
  <c r="S2158" i="1"/>
  <c r="S2358" i="1"/>
  <c r="S2558" i="1"/>
  <c r="S2758" i="1"/>
  <c r="S2958" i="1"/>
  <c r="S2259" i="1"/>
  <c r="S2459" i="1"/>
  <c r="S2659" i="1"/>
  <c r="S2859" i="1"/>
  <c r="S2160" i="1"/>
  <c r="S2360" i="1"/>
  <c r="S2560" i="1"/>
  <c r="S2760" i="1"/>
  <c r="S2960" i="1"/>
  <c r="S2117" i="1"/>
  <c r="S2115" i="1"/>
  <c r="S2653" i="1"/>
  <c r="S2194" i="1"/>
  <c r="S2294" i="1"/>
  <c r="S2067" i="1"/>
  <c r="S2681" i="1"/>
  <c r="S2615" i="1"/>
  <c r="S2501" i="1"/>
  <c r="S2846" i="1"/>
  <c r="S2811" i="1"/>
  <c r="S2394" i="1"/>
  <c r="S2595" i="1"/>
  <c r="S2504" i="1"/>
  <c r="S2853" i="1"/>
  <c r="S2413" i="1"/>
  <c r="S2061" i="1"/>
  <c r="S2322" i="1"/>
  <c r="S2232" i="1"/>
  <c r="S2536" i="1"/>
  <c r="S2896" i="1"/>
  <c r="S2971" i="1"/>
  <c r="S2865" i="1"/>
  <c r="S2217" i="1"/>
  <c r="S2417" i="1"/>
  <c r="S2617" i="1"/>
  <c r="S2817" i="1"/>
  <c r="S2168" i="1"/>
  <c r="S2368" i="1"/>
  <c r="S2568" i="1"/>
  <c r="S2768" i="1"/>
  <c r="S2968" i="1"/>
  <c r="S2269" i="1"/>
  <c r="S2469" i="1"/>
  <c r="S2669" i="1"/>
  <c r="S2869" i="1"/>
  <c r="S2170" i="1"/>
  <c r="S2370" i="1"/>
  <c r="S2570" i="1"/>
  <c r="S2770" i="1"/>
  <c r="S2970" i="1"/>
  <c r="S2586" i="1"/>
  <c r="S2027" i="1"/>
  <c r="S2466" i="1"/>
  <c r="S2634" i="1"/>
  <c r="S2114" i="1"/>
  <c r="S2007" i="1"/>
  <c r="S2953" i="1"/>
  <c r="S2886" i="1"/>
  <c r="S2502" i="1"/>
  <c r="S2851" i="1"/>
  <c r="S2131" i="1"/>
  <c r="S2000" i="1"/>
  <c r="S2081" i="1"/>
  <c r="S2662" i="1"/>
  <c r="S2974" i="1"/>
  <c r="S2885" i="1"/>
  <c r="S2237" i="1"/>
  <c r="S2437" i="1"/>
  <c r="S2637" i="1"/>
  <c r="S2837" i="1"/>
  <c r="S2188" i="1"/>
  <c r="S2388" i="1"/>
  <c r="S2588" i="1"/>
  <c r="S2788" i="1"/>
  <c r="S2289" i="1"/>
  <c r="S2489" i="1"/>
  <c r="S2689" i="1"/>
  <c r="S2889" i="1"/>
  <c r="S2190" i="1"/>
  <c r="S2390" i="1"/>
  <c r="S2590" i="1"/>
  <c r="S2790" i="1"/>
  <c r="S2009" i="1"/>
  <c r="S2241" i="1"/>
  <c r="S2039" i="1"/>
  <c r="S2069" i="1"/>
  <c r="S2416" i="1"/>
  <c r="S2254" i="1"/>
  <c r="S2903" i="1"/>
  <c r="S2736" i="1"/>
  <c r="S2592" i="1"/>
  <c r="S2545" i="1"/>
  <c r="S1988" i="1"/>
  <c r="S2871" i="1"/>
  <c r="S2334" i="1"/>
  <c r="S2010" i="1"/>
  <c r="S2091" i="1"/>
  <c r="S2366" i="1"/>
  <c r="S2275" i="1"/>
  <c r="S2695" i="1"/>
  <c r="S2895" i="1"/>
  <c r="S2247" i="1"/>
  <c r="S2447" i="1"/>
  <c r="S2647" i="1"/>
  <c r="S2847" i="1"/>
  <c r="S2198" i="1"/>
  <c r="S2398" i="1"/>
  <c r="S2598" i="1"/>
  <c r="S2798" i="1"/>
  <c r="S2299" i="1"/>
  <c r="S2499" i="1"/>
  <c r="S2699" i="1"/>
  <c r="S2899" i="1"/>
  <c r="S2200" i="1"/>
  <c r="S2400" i="1"/>
  <c r="S2600" i="1"/>
  <c r="S2800" i="1"/>
  <c r="S2371" i="1"/>
  <c r="S2286" i="1"/>
  <c r="S2373" i="1"/>
  <c r="V1989" i="1"/>
  <c r="J2976" i="1"/>
  <c r="J2977" i="1"/>
  <c r="C3476" i="1"/>
  <c r="C3475" i="1"/>
  <c r="C3474" i="1"/>
  <c r="C3473" i="1"/>
  <c r="C3472" i="1"/>
  <c r="C3471" i="1"/>
  <c r="C3470" i="1"/>
  <c r="C3469" i="1"/>
  <c r="C3468" i="1"/>
  <c r="C3467" i="1"/>
  <c r="C3466" i="1"/>
  <c r="C3465" i="1"/>
  <c r="C3464" i="1"/>
  <c r="C3463" i="1"/>
  <c r="C3462" i="1"/>
  <c r="C3461" i="1"/>
  <c r="C3460" i="1"/>
  <c r="C3459" i="1"/>
  <c r="C3458" i="1"/>
  <c r="C3457" i="1"/>
  <c r="C3456" i="1"/>
  <c r="C3455" i="1"/>
  <c r="C3454" i="1"/>
  <c r="C3453" i="1"/>
  <c r="C3452" i="1"/>
  <c r="C3451" i="1"/>
  <c r="C3450" i="1"/>
  <c r="C3449" i="1"/>
  <c r="C3448" i="1"/>
  <c r="C3447" i="1"/>
  <c r="C3446" i="1"/>
  <c r="C3445" i="1"/>
  <c r="C3444" i="1"/>
  <c r="C3443" i="1"/>
  <c r="C3442" i="1"/>
  <c r="C3441" i="1"/>
  <c r="C3440" i="1"/>
  <c r="C3439" i="1"/>
  <c r="C3438" i="1"/>
  <c r="C3437" i="1"/>
  <c r="C3436" i="1"/>
  <c r="C3435" i="1"/>
  <c r="C3434" i="1"/>
  <c r="C3433" i="1"/>
  <c r="C3432" i="1"/>
  <c r="C3431" i="1"/>
  <c r="C3430" i="1"/>
  <c r="C3429" i="1"/>
  <c r="C3428" i="1"/>
  <c r="C3427" i="1"/>
  <c r="C3426" i="1"/>
  <c r="C3425" i="1"/>
  <c r="C3424" i="1"/>
  <c r="C3423" i="1"/>
  <c r="C3422" i="1"/>
  <c r="C3421" i="1"/>
  <c r="C3420" i="1"/>
  <c r="C3419" i="1"/>
  <c r="C3418" i="1"/>
  <c r="C3417" i="1"/>
  <c r="C3416" i="1"/>
  <c r="C3415" i="1"/>
  <c r="C3414" i="1"/>
  <c r="C3413" i="1"/>
  <c r="C3412" i="1"/>
  <c r="C3411" i="1"/>
  <c r="C3410" i="1"/>
  <c r="C3409" i="1"/>
  <c r="P3636" i="1" l="1"/>
  <c r="M3637" i="1"/>
  <c r="V1990" i="1"/>
  <c r="J2978" i="1"/>
  <c r="D2" i="1"/>
  <c r="C3408" i="1"/>
  <c r="C3407" i="1"/>
  <c r="C3406" i="1"/>
  <c r="C3405" i="1"/>
  <c r="C3404" i="1"/>
  <c r="C3403" i="1"/>
  <c r="C3402" i="1"/>
  <c r="C3401" i="1"/>
  <c r="C3400" i="1"/>
  <c r="C3399" i="1"/>
  <c r="C3398" i="1"/>
  <c r="C3397" i="1"/>
  <c r="C3396" i="1"/>
  <c r="C3395" i="1"/>
  <c r="C3394" i="1"/>
  <c r="C3393" i="1"/>
  <c r="C3392" i="1"/>
  <c r="C3391" i="1"/>
  <c r="C3390" i="1"/>
  <c r="C3389" i="1"/>
  <c r="C3388" i="1"/>
  <c r="C3387" i="1"/>
  <c r="C3386" i="1"/>
  <c r="C3385" i="1"/>
  <c r="C3384" i="1"/>
  <c r="C3383" i="1"/>
  <c r="C3382" i="1"/>
  <c r="C3381" i="1"/>
  <c r="C3380" i="1"/>
  <c r="C3379" i="1"/>
  <c r="C3378" i="1"/>
  <c r="C3377" i="1"/>
  <c r="C3376" i="1"/>
  <c r="C3375" i="1"/>
  <c r="C3374" i="1"/>
  <c r="C3373" i="1"/>
  <c r="C3372" i="1"/>
  <c r="C3371" i="1"/>
  <c r="C3370" i="1"/>
  <c r="C3369" i="1"/>
  <c r="C3368" i="1"/>
  <c r="C3367" i="1"/>
  <c r="C3366" i="1"/>
  <c r="C3365" i="1"/>
  <c r="C3364" i="1"/>
  <c r="C3363" i="1"/>
  <c r="C3362" i="1"/>
  <c r="C3361" i="1"/>
  <c r="C3360" i="1"/>
  <c r="C3359" i="1"/>
  <c r="C3358" i="1"/>
  <c r="C3357" i="1"/>
  <c r="C3356" i="1"/>
  <c r="C3355" i="1"/>
  <c r="C3354" i="1"/>
  <c r="C3353" i="1"/>
  <c r="C3352" i="1"/>
  <c r="C3351" i="1"/>
  <c r="C3350" i="1"/>
  <c r="C3349" i="1"/>
  <c r="C3348" i="1"/>
  <c r="C3347" i="1"/>
  <c r="C3346" i="1"/>
  <c r="C3345" i="1"/>
  <c r="C3344" i="1"/>
  <c r="C3343" i="1"/>
  <c r="C3342" i="1"/>
  <c r="C3341" i="1"/>
  <c r="C3340" i="1"/>
  <c r="C3339" i="1"/>
  <c r="C3338" i="1"/>
  <c r="C3337" i="1"/>
  <c r="C3336" i="1"/>
  <c r="C3335" i="1"/>
  <c r="C3334" i="1"/>
  <c r="C3333" i="1"/>
  <c r="C3332" i="1"/>
  <c r="C3331" i="1"/>
  <c r="C3330" i="1"/>
  <c r="C3329" i="1"/>
  <c r="C3328" i="1"/>
  <c r="C3327" i="1"/>
  <c r="C3326" i="1"/>
  <c r="C3325" i="1"/>
  <c r="C3324" i="1"/>
  <c r="C3323" i="1"/>
  <c r="C3322" i="1"/>
  <c r="C3321" i="1"/>
  <c r="C3320" i="1"/>
  <c r="C3319" i="1"/>
  <c r="C3318" i="1"/>
  <c r="C3317" i="1"/>
  <c r="C3316" i="1"/>
  <c r="C3315" i="1"/>
  <c r="C3314" i="1"/>
  <c r="C3313" i="1"/>
  <c r="C3312" i="1"/>
  <c r="C3311" i="1"/>
  <c r="C3310" i="1"/>
  <c r="C3309" i="1"/>
  <c r="C3308" i="1"/>
  <c r="C3307" i="1"/>
  <c r="C3306" i="1"/>
  <c r="C3305" i="1"/>
  <c r="C3304" i="1"/>
  <c r="C3303" i="1"/>
  <c r="C3302" i="1"/>
  <c r="C3301" i="1"/>
  <c r="C3300" i="1"/>
  <c r="C3299" i="1"/>
  <c r="C3298" i="1"/>
  <c r="C3297" i="1"/>
  <c r="C3296" i="1"/>
  <c r="C3295" i="1"/>
  <c r="C3294" i="1"/>
  <c r="C3293" i="1"/>
  <c r="C3292" i="1"/>
  <c r="C3291" i="1"/>
  <c r="C3290" i="1"/>
  <c r="C3289" i="1"/>
  <c r="C3288" i="1"/>
  <c r="C3287" i="1"/>
  <c r="C3286" i="1"/>
  <c r="C3285" i="1"/>
  <c r="C3284" i="1"/>
  <c r="C3283" i="1"/>
  <c r="C3282" i="1"/>
  <c r="C3281" i="1"/>
  <c r="C3280" i="1"/>
  <c r="C3279" i="1"/>
  <c r="C3278" i="1"/>
  <c r="C3277" i="1"/>
  <c r="C3276" i="1"/>
  <c r="C3275" i="1"/>
  <c r="C3274" i="1"/>
  <c r="C3273" i="1"/>
  <c r="C3272" i="1"/>
  <c r="C3271" i="1"/>
  <c r="C3270" i="1"/>
  <c r="C3269" i="1"/>
  <c r="C3268" i="1"/>
  <c r="C3267" i="1"/>
  <c r="C3266" i="1"/>
  <c r="C3265" i="1"/>
  <c r="C3264" i="1"/>
  <c r="C3263" i="1"/>
  <c r="C3262" i="1"/>
  <c r="C3261" i="1"/>
  <c r="C3260" i="1"/>
  <c r="C3259" i="1"/>
  <c r="C3258" i="1"/>
  <c r="C3257" i="1"/>
  <c r="C3256" i="1"/>
  <c r="C3255" i="1"/>
  <c r="C3254" i="1"/>
  <c r="C3253" i="1"/>
  <c r="C3252" i="1"/>
  <c r="C3251" i="1"/>
  <c r="C3250" i="1"/>
  <c r="C3249" i="1"/>
  <c r="C3248" i="1"/>
  <c r="C3247" i="1"/>
  <c r="C3246" i="1"/>
  <c r="C3245" i="1"/>
  <c r="C3244" i="1"/>
  <c r="C3243" i="1"/>
  <c r="C3242" i="1"/>
  <c r="C3241" i="1"/>
  <c r="C3240" i="1"/>
  <c r="C3239" i="1"/>
  <c r="C3238" i="1"/>
  <c r="C3237" i="1"/>
  <c r="C3236" i="1"/>
  <c r="C3235" i="1"/>
  <c r="C3234" i="1"/>
  <c r="C3233" i="1"/>
  <c r="C3232" i="1"/>
  <c r="C3231" i="1"/>
  <c r="C3230" i="1"/>
  <c r="C3229" i="1"/>
  <c r="C3228" i="1"/>
  <c r="C3227" i="1"/>
  <c r="C3226" i="1"/>
  <c r="C3225" i="1"/>
  <c r="C3224" i="1"/>
  <c r="C3223" i="1"/>
  <c r="C3222" i="1"/>
  <c r="C3221" i="1"/>
  <c r="C3220" i="1"/>
  <c r="C3219" i="1"/>
  <c r="C3218" i="1"/>
  <c r="C3217" i="1"/>
  <c r="C3216" i="1"/>
  <c r="C3215" i="1"/>
  <c r="C3214" i="1"/>
  <c r="C3213" i="1"/>
  <c r="C3212" i="1"/>
  <c r="C3211" i="1"/>
  <c r="C3210" i="1"/>
  <c r="C3209" i="1"/>
  <c r="C3208" i="1"/>
  <c r="C3207" i="1"/>
  <c r="C3206" i="1"/>
  <c r="C3205" i="1"/>
  <c r="C3204" i="1"/>
  <c r="C3203" i="1"/>
  <c r="C3202" i="1"/>
  <c r="C3201" i="1"/>
  <c r="C3200" i="1"/>
  <c r="C3199" i="1"/>
  <c r="C3198" i="1"/>
  <c r="C3197" i="1"/>
  <c r="C3196" i="1"/>
  <c r="C3195" i="1"/>
  <c r="C3194" i="1"/>
  <c r="C3193" i="1"/>
  <c r="C3192" i="1"/>
  <c r="C3191" i="1"/>
  <c r="C3190" i="1"/>
  <c r="C3189" i="1"/>
  <c r="C3188" i="1"/>
  <c r="C3187" i="1"/>
  <c r="C3186" i="1"/>
  <c r="C3185" i="1"/>
  <c r="C3184" i="1"/>
  <c r="C3183" i="1"/>
  <c r="C3182" i="1"/>
  <c r="C3181" i="1"/>
  <c r="C3180" i="1"/>
  <c r="C3179" i="1"/>
  <c r="C3178" i="1"/>
  <c r="C3177" i="1"/>
  <c r="C3176" i="1"/>
  <c r="C3175" i="1"/>
  <c r="C3174" i="1"/>
  <c r="C3173" i="1"/>
  <c r="C3172" i="1"/>
  <c r="C3171" i="1"/>
  <c r="C3170" i="1"/>
  <c r="C3169" i="1"/>
  <c r="C3168" i="1"/>
  <c r="C3167" i="1"/>
  <c r="C3166" i="1"/>
  <c r="C3165" i="1"/>
  <c r="C3164" i="1"/>
  <c r="C3163" i="1"/>
  <c r="C3162" i="1"/>
  <c r="C3161" i="1"/>
  <c r="C3160" i="1"/>
  <c r="C3159" i="1"/>
  <c r="C3158" i="1"/>
  <c r="C3157" i="1"/>
  <c r="C3156" i="1"/>
  <c r="C3155" i="1"/>
  <c r="C3154" i="1"/>
  <c r="C3153" i="1"/>
  <c r="C3152" i="1"/>
  <c r="C3151" i="1"/>
  <c r="C3150" i="1"/>
  <c r="C3149" i="1"/>
  <c r="C3148" i="1"/>
  <c r="C3147" i="1"/>
  <c r="C3146" i="1"/>
  <c r="C3145" i="1"/>
  <c r="C3144" i="1"/>
  <c r="C3143" i="1"/>
  <c r="C3142" i="1"/>
  <c r="C3141" i="1"/>
  <c r="C3140" i="1"/>
  <c r="C3139" i="1"/>
  <c r="C3138" i="1"/>
  <c r="C3137" i="1"/>
  <c r="C3136" i="1"/>
  <c r="C3135" i="1"/>
  <c r="C3134" i="1"/>
  <c r="C3133" i="1"/>
  <c r="C3132" i="1"/>
  <c r="C3131" i="1"/>
  <c r="C3130" i="1"/>
  <c r="C3129" i="1"/>
  <c r="C3128" i="1"/>
  <c r="C3127" i="1"/>
  <c r="C3126" i="1"/>
  <c r="C3125" i="1"/>
  <c r="C3124" i="1"/>
  <c r="C3123" i="1"/>
  <c r="C3122" i="1"/>
  <c r="C3121" i="1"/>
  <c r="C3120" i="1"/>
  <c r="C3119" i="1"/>
  <c r="C3118" i="1"/>
  <c r="C3117" i="1"/>
  <c r="C3116" i="1"/>
  <c r="C3115" i="1"/>
  <c r="C3114" i="1"/>
  <c r="C3113" i="1"/>
  <c r="C3112" i="1"/>
  <c r="C3111" i="1"/>
  <c r="C3110" i="1"/>
  <c r="C3109" i="1"/>
  <c r="C3108" i="1"/>
  <c r="C3107" i="1"/>
  <c r="C3106" i="1"/>
  <c r="C3105" i="1"/>
  <c r="C3104" i="1"/>
  <c r="C3103" i="1"/>
  <c r="C3102" i="1"/>
  <c r="C3101" i="1"/>
  <c r="C3100" i="1"/>
  <c r="C3099" i="1"/>
  <c r="C3098" i="1"/>
  <c r="C3097" i="1"/>
  <c r="C3096" i="1"/>
  <c r="C3095" i="1"/>
  <c r="C3094" i="1"/>
  <c r="C3093" i="1"/>
  <c r="C3092" i="1"/>
  <c r="C3091" i="1"/>
  <c r="C3090" i="1"/>
  <c r="C3089" i="1"/>
  <c r="C3088" i="1"/>
  <c r="C3087" i="1"/>
  <c r="C3086" i="1"/>
  <c r="C3085" i="1"/>
  <c r="C3084" i="1"/>
  <c r="C3083" i="1"/>
  <c r="C3082" i="1"/>
  <c r="C3081" i="1"/>
  <c r="C3080" i="1"/>
  <c r="C3079" i="1"/>
  <c r="C3078" i="1"/>
  <c r="C3077" i="1"/>
  <c r="C3076" i="1"/>
  <c r="C3075" i="1"/>
  <c r="C3074" i="1"/>
  <c r="C3073" i="1"/>
  <c r="C3072" i="1"/>
  <c r="C3071" i="1"/>
  <c r="C3070" i="1"/>
  <c r="C3069" i="1"/>
  <c r="C3068" i="1"/>
  <c r="C3067" i="1"/>
  <c r="C3066" i="1"/>
  <c r="C3065" i="1"/>
  <c r="C3064" i="1"/>
  <c r="C3063" i="1"/>
  <c r="C3062" i="1"/>
  <c r="C3061" i="1"/>
  <c r="C3060" i="1"/>
  <c r="C3059" i="1"/>
  <c r="C3058" i="1"/>
  <c r="C3057" i="1"/>
  <c r="C3056" i="1"/>
  <c r="C3055" i="1"/>
  <c r="C3054" i="1"/>
  <c r="C3053" i="1"/>
  <c r="C3052" i="1"/>
  <c r="C3051" i="1"/>
  <c r="C3050" i="1"/>
  <c r="C3049" i="1"/>
  <c r="C3048" i="1"/>
  <c r="C3047" i="1"/>
  <c r="C3046" i="1"/>
  <c r="C3045" i="1"/>
  <c r="C3044" i="1"/>
  <c r="C3043" i="1"/>
  <c r="C3042" i="1"/>
  <c r="C3041" i="1"/>
  <c r="C3040" i="1"/>
  <c r="C3039" i="1"/>
  <c r="C3038" i="1"/>
  <c r="C3037" i="1"/>
  <c r="C3036" i="1"/>
  <c r="C3035" i="1"/>
  <c r="C3034" i="1"/>
  <c r="C3033" i="1"/>
  <c r="C3032" i="1"/>
  <c r="C3031" i="1"/>
  <c r="C3030" i="1"/>
  <c r="C3029" i="1"/>
  <c r="C3028" i="1"/>
  <c r="C3027" i="1"/>
  <c r="C3026" i="1"/>
  <c r="C3025" i="1"/>
  <c r="C3024" i="1"/>
  <c r="C3023" i="1"/>
  <c r="C3022" i="1"/>
  <c r="C3021" i="1"/>
  <c r="C3020" i="1"/>
  <c r="C3019" i="1"/>
  <c r="C3018" i="1"/>
  <c r="C3017" i="1"/>
  <c r="C3016" i="1"/>
  <c r="C3015" i="1"/>
  <c r="C3014" i="1"/>
  <c r="C3013" i="1"/>
  <c r="C3012" i="1"/>
  <c r="C3011" i="1"/>
  <c r="C3010" i="1"/>
  <c r="C3009" i="1"/>
  <c r="C3008" i="1"/>
  <c r="C3007" i="1"/>
  <c r="C3006" i="1"/>
  <c r="C3005" i="1"/>
  <c r="C3004" i="1"/>
  <c r="C3003" i="1"/>
  <c r="C3002" i="1"/>
  <c r="C3001" i="1"/>
  <c r="C3000" i="1"/>
  <c r="C2999" i="1"/>
  <c r="C2998" i="1"/>
  <c r="C2997" i="1"/>
  <c r="C2996" i="1"/>
  <c r="C2995" i="1"/>
  <c r="C2994" i="1"/>
  <c r="C2993" i="1"/>
  <c r="C2992" i="1"/>
  <c r="C2991" i="1"/>
  <c r="C2990" i="1"/>
  <c r="C2989" i="1"/>
  <c r="C2988" i="1"/>
  <c r="C2987" i="1"/>
  <c r="C2986" i="1"/>
  <c r="C2985" i="1"/>
  <c r="C2984" i="1"/>
  <c r="C2983" i="1"/>
  <c r="C2982" i="1"/>
  <c r="C2981" i="1"/>
  <c r="C2980" i="1"/>
  <c r="C2979" i="1"/>
  <c r="C2978" i="1"/>
  <c r="C2977" i="1"/>
  <c r="C2976" i="1"/>
  <c r="C2975" i="1"/>
  <c r="C2974" i="1"/>
  <c r="C2973" i="1"/>
  <c r="C2972" i="1"/>
  <c r="C2971" i="1"/>
  <c r="C2970" i="1"/>
  <c r="C2969" i="1"/>
  <c r="C2968" i="1"/>
  <c r="C2967" i="1"/>
  <c r="C2966" i="1"/>
  <c r="C2965" i="1"/>
  <c r="C2964" i="1"/>
  <c r="C2963" i="1"/>
  <c r="C2962" i="1"/>
  <c r="C2961" i="1"/>
  <c r="C2960" i="1"/>
  <c r="C2959" i="1"/>
  <c r="C2958" i="1"/>
  <c r="C2957" i="1"/>
  <c r="C2956" i="1"/>
  <c r="C2955" i="1"/>
  <c r="C2954" i="1"/>
  <c r="C2953" i="1"/>
  <c r="C2952" i="1"/>
  <c r="C2951" i="1"/>
  <c r="C2950" i="1"/>
  <c r="C2949" i="1"/>
  <c r="C2948" i="1"/>
  <c r="C2947" i="1"/>
  <c r="C2946" i="1"/>
  <c r="C2945" i="1"/>
  <c r="C2944" i="1"/>
  <c r="C2943" i="1"/>
  <c r="C2942" i="1"/>
  <c r="C2941" i="1"/>
  <c r="C2940" i="1"/>
  <c r="C2939" i="1"/>
  <c r="C2938" i="1"/>
  <c r="C2937" i="1"/>
  <c r="C2936" i="1"/>
  <c r="C2935" i="1"/>
  <c r="C2934" i="1"/>
  <c r="C2933" i="1"/>
  <c r="C2932" i="1"/>
  <c r="C2931" i="1"/>
  <c r="C2930" i="1"/>
  <c r="C2929" i="1"/>
  <c r="C2928" i="1"/>
  <c r="C2927" i="1"/>
  <c r="C2926" i="1"/>
  <c r="C2925" i="1"/>
  <c r="C2924" i="1"/>
  <c r="C2923" i="1"/>
  <c r="C2922" i="1"/>
  <c r="C2921" i="1"/>
  <c r="C2920" i="1"/>
  <c r="C2919" i="1"/>
  <c r="C2918" i="1"/>
  <c r="C2917" i="1"/>
  <c r="C2916" i="1"/>
  <c r="C2915" i="1"/>
  <c r="C2914" i="1"/>
  <c r="C2913" i="1"/>
  <c r="C2912" i="1"/>
  <c r="C2911" i="1"/>
  <c r="C2910" i="1"/>
  <c r="C2909" i="1"/>
  <c r="C2908" i="1"/>
  <c r="C2907" i="1"/>
  <c r="C2906" i="1"/>
  <c r="C2905" i="1"/>
  <c r="C2904" i="1"/>
  <c r="C2903" i="1"/>
  <c r="C2902" i="1"/>
  <c r="C2901" i="1"/>
  <c r="C2900" i="1"/>
  <c r="C2899" i="1"/>
  <c r="C2898" i="1"/>
  <c r="C2897" i="1"/>
  <c r="C2896" i="1"/>
  <c r="C2895" i="1"/>
  <c r="C2894" i="1"/>
  <c r="C2893" i="1"/>
  <c r="C2892" i="1"/>
  <c r="C2891" i="1"/>
  <c r="C2890" i="1"/>
  <c r="C2889" i="1"/>
  <c r="C2888" i="1"/>
  <c r="C2887" i="1"/>
  <c r="C2886" i="1"/>
  <c r="C2885" i="1"/>
  <c r="C2884" i="1"/>
  <c r="C2883" i="1"/>
  <c r="C2882" i="1"/>
  <c r="C2881" i="1"/>
  <c r="C2880" i="1"/>
  <c r="C2879" i="1"/>
  <c r="C2878" i="1"/>
  <c r="C2877" i="1"/>
  <c r="C2876" i="1"/>
  <c r="C2875" i="1"/>
  <c r="C2874" i="1"/>
  <c r="C2873" i="1"/>
  <c r="C2872" i="1"/>
  <c r="C2871" i="1"/>
  <c r="C2870" i="1"/>
  <c r="C2869" i="1"/>
  <c r="C2868" i="1"/>
  <c r="C2867" i="1"/>
  <c r="C2866" i="1"/>
  <c r="C2865" i="1"/>
  <c r="C2864" i="1"/>
  <c r="C2863" i="1"/>
  <c r="C2862" i="1"/>
  <c r="C2861" i="1"/>
  <c r="C2860" i="1"/>
  <c r="C2859" i="1"/>
  <c r="C2858" i="1"/>
  <c r="C2857" i="1"/>
  <c r="C2856" i="1"/>
  <c r="C2855" i="1"/>
  <c r="C2854" i="1"/>
  <c r="C2853" i="1"/>
  <c r="C2852" i="1"/>
  <c r="C2851" i="1"/>
  <c r="C2850" i="1"/>
  <c r="C2849" i="1"/>
  <c r="C2848" i="1"/>
  <c r="C2847" i="1"/>
  <c r="C2846" i="1"/>
  <c r="C2845" i="1"/>
  <c r="C2844" i="1"/>
  <c r="C2843" i="1"/>
  <c r="C2842" i="1"/>
  <c r="C2841" i="1"/>
  <c r="C2840" i="1"/>
  <c r="C2839" i="1"/>
  <c r="C2838" i="1"/>
  <c r="C2837" i="1"/>
  <c r="C2836" i="1"/>
  <c r="C2835" i="1"/>
  <c r="C2834" i="1"/>
  <c r="C2833" i="1"/>
  <c r="C2832" i="1"/>
  <c r="C2831" i="1"/>
  <c r="C2830" i="1"/>
  <c r="C2829" i="1"/>
  <c r="C2828" i="1"/>
  <c r="C2827" i="1"/>
  <c r="C2826" i="1"/>
  <c r="C2825" i="1"/>
  <c r="C2824" i="1"/>
  <c r="C2823" i="1"/>
  <c r="C2822" i="1"/>
  <c r="C2821" i="1"/>
  <c r="C2820" i="1"/>
  <c r="C2819" i="1"/>
  <c r="C2818" i="1"/>
  <c r="C2817" i="1"/>
  <c r="C2816" i="1"/>
  <c r="C2815" i="1"/>
  <c r="C2814" i="1"/>
  <c r="C2813" i="1"/>
  <c r="C2812" i="1"/>
  <c r="C2811" i="1"/>
  <c r="C2810" i="1"/>
  <c r="C2809" i="1"/>
  <c r="C2808" i="1"/>
  <c r="C2807" i="1"/>
  <c r="C2806" i="1"/>
  <c r="C2805" i="1"/>
  <c r="C2804" i="1"/>
  <c r="C2803" i="1"/>
  <c r="C2802" i="1"/>
  <c r="C2801" i="1"/>
  <c r="C2800" i="1"/>
  <c r="C2799" i="1"/>
  <c r="C2798" i="1"/>
  <c r="C2797" i="1"/>
  <c r="C2796" i="1"/>
  <c r="C2795" i="1"/>
  <c r="C2794" i="1"/>
  <c r="C2793" i="1"/>
  <c r="C2792" i="1"/>
  <c r="C2791" i="1"/>
  <c r="C2790" i="1"/>
  <c r="C2789" i="1"/>
  <c r="C2788" i="1"/>
  <c r="C2787" i="1"/>
  <c r="C2786" i="1"/>
  <c r="C2785" i="1"/>
  <c r="C2784" i="1"/>
  <c r="C2783" i="1"/>
  <c r="C2782" i="1"/>
  <c r="C2781" i="1"/>
  <c r="C2780" i="1"/>
  <c r="C2779" i="1"/>
  <c r="C2778" i="1"/>
  <c r="C2777" i="1"/>
  <c r="C2776" i="1"/>
  <c r="C2775" i="1"/>
  <c r="C2774" i="1"/>
  <c r="C2773" i="1"/>
  <c r="C2772" i="1"/>
  <c r="C2771" i="1"/>
  <c r="C2770" i="1"/>
  <c r="C2769" i="1"/>
  <c r="C2768" i="1"/>
  <c r="C2767" i="1"/>
  <c r="C2766" i="1"/>
  <c r="C2765" i="1"/>
  <c r="C2764" i="1"/>
  <c r="C2763" i="1"/>
  <c r="C2762" i="1"/>
  <c r="C2761" i="1"/>
  <c r="C2760" i="1"/>
  <c r="C2759" i="1"/>
  <c r="C2758" i="1"/>
  <c r="C2757" i="1"/>
  <c r="C2756" i="1"/>
  <c r="C2755" i="1"/>
  <c r="C2754" i="1"/>
  <c r="C2753" i="1"/>
  <c r="C2752" i="1"/>
  <c r="C2751" i="1"/>
  <c r="C2750" i="1"/>
  <c r="C2749" i="1"/>
  <c r="C2748" i="1"/>
  <c r="C2747" i="1"/>
  <c r="C2746" i="1"/>
  <c r="C2745" i="1"/>
  <c r="C2744" i="1"/>
  <c r="C2743" i="1"/>
  <c r="C2742" i="1"/>
  <c r="C2741" i="1"/>
  <c r="C2740" i="1"/>
  <c r="C2739" i="1"/>
  <c r="C2738" i="1"/>
  <c r="C2737" i="1"/>
  <c r="C2736" i="1"/>
  <c r="C2735" i="1"/>
  <c r="C2734" i="1"/>
  <c r="C2733" i="1"/>
  <c r="C2732" i="1"/>
  <c r="C2731" i="1"/>
  <c r="C2730" i="1"/>
  <c r="C2729" i="1"/>
  <c r="C2728" i="1"/>
  <c r="C2727" i="1"/>
  <c r="C2726" i="1"/>
  <c r="C2725" i="1"/>
  <c r="C2724" i="1"/>
  <c r="C2723" i="1"/>
  <c r="C2722" i="1"/>
  <c r="C2721" i="1"/>
  <c r="C2720" i="1"/>
  <c r="C2719" i="1"/>
  <c r="C2718" i="1"/>
  <c r="C2717" i="1"/>
  <c r="C2716" i="1"/>
  <c r="C2715" i="1"/>
  <c r="C2714" i="1"/>
  <c r="C2713" i="1"/>
  <c r="C2712" i="1"/>
  <c r="C2711" i="1"/>
  <c r="C2710" i="1"/>
  <c r="C2709" i="1"/>
  <c r="C2708" i="1"/>
  <c r="C2707" i="1"/>
  <c r="C2706" i="1"/>
  <c r="C2705" i="1"/>
  <c r="C2704" i="1"/>
  <c r="C2703" i="1"/>
  <c r="C2702" i="1"/>
  <c r="C2701" i="1"/>
  <c r="C2700" i="1"/>
  <c r="C2699" i="1"/>
  <c r="C2698" i="1"/>
  <c r="C2697" i="1"/>
  <c r="C2696" i="1"/>
  <c r="C2695" i="1"/>
  <c r="C2694" i="1"/>
  <c r="C2693" i="1"/>
  <c r="C2692" i="1"/>
  <c r="C2691" i="1"/>
  <c r="C2690" i="1"/>
  <c r="C2689" i="1"/>
  <c r="C2688" i="1"/>
  <c r="C2687" i="1"/>
  <c r="C2686" i="1"/>
  <c r="C2685" i="1"/>
  <c r="C2684" i="1"/>
  <c r="C2683" i="1"/>
  <c r="C2682" i="1"/>
  <c r="C2681" i="1"/>
  <c r="C2680" i="1"/>
  <c r="C2679" i="1"/>
  <c r="C2678" i="1"/>
  <c r="C2677" i="1"/>
  <c r="C2676" i="1"/>
  <c r="C2675" i="1"/>
  <c r="C2674" i="1"/>
  <c r="C2673" i="1"/>
  <c r="C2672" i="1"/>
  <c r="C2671" i="1"/>
  <c r="C2670" i="1"/>
  <c r="C2669" i="1"/>
  <c r="C2668" i="1"/>
  <c r="C2667" i="1"/>
  <c r="C2666" i="1"/>
  <c r="C2665" i="1"/>
  <c r="C2664" i="1"/>
  <c r="C2663" i="1"/>
  <c r="C2662" i="1"/>
  <c r="C2661" i="1"/>
  <c r="C2660" i="1"/>
  <c r="C2659" i="1"/>
  <c r="C2658" i="1"/>
  <c r="C2657" i="1"/>
  <c r="C2656" i="1"/>
  <c r="C2655" i="1"/>
  <c r="C2654" i="1"/>
  <c r="C2653" i="1"/>
  <c r="C2652" i="1"/>
  <c r="C2651" i="1"/>
  <c r="C2650" i="1"/>
  <c r="C2649" i="1"/>
  <c r="C2648" i="1"/>
  <c r="C2647" i="1"/>
  <c r="C2646" i="1"/>
  <c r="C2645" i="1"/>
  <c r="C2644" i="1"/>
  <c r="C2643" i="1"/>
  <c r="C2642" i="1"/>
  <c r="C2641" i="1"/>
  <c r="C2640" i="1"/>
  <c r="C2639" i="1"/>
  <c r="C2638" i="1"/>
  <c r="C2637" i="1"/>
  <c r="C2636" i="1"/>
  <c r="C2635" i="1"/>
  <c r="C2634" i="1"/>
  <c r="C2633" i="1"/>
  <c r="C2632" i="1"/>
  <c r="C2631" i="1"/>
  <c r="C2630" i="1"/>
  <c r="C2629" i="1"/>
  <c r="C2628" i="1"/>
  <c r="C2627" i="1"/>
  <c r="C2626" i="1"/>
  <c r="C2625" i="1"/>
  <c r="C2624" i="1"/>
  <c r="C2623" i="1"/>
  <c r="C2622" i="1"/>
  <c r="C2621" i="1"/>
  <c r="C2620" i="1"/>
  <c r="C2619" i="1"/>
  <c r="C2618" i="1"/>
  <c r="C2617" i="1"/>
  <c r="C2616" i="1"/>
  <c r="C2615" i="1"/>
  <c r="C2614" i="1"/>
  <c r="C2613" i="1"/>
  <c r="C2612" i="1"/>
  <c r="C2611" i="1"/>
  <c r="C2610" i="1"/>
  <c r="C2609" i="1"/>
  <c r="C2608" i="1"/>
  <c r="C2607" i="1"/>
  <c r="C2606" i="1"/>
  <c r="C2605" i="1"/>
  <c r="C2604" i="1"/>
  <c r="C2603" i="1"/>
  <c r="C2602" i="1"/>
  <c r="C2601" i="1"/>
  <c r="C2600" i="1"/>
  <c r="C2599" i="1"/>
  <c r="C2598" i="1"/>
  <c r="C2597" i="1"/>
  <c r="C2596" i="1"/>
  <c r="C2595" i="1"/>
  <c r="C2594" i="1"/>
  <c r="C2593" i="1"/>
  <c r="C2592" i="1"/>
  <c r="C2591" i="1"/>
  <c r="C2590" i="1"/>
  <c r="C2589" i="1"/>
  <c r="C2588" i="1"/>
  <c r="C2587" i="1"/>
  <c r="C2586" i="1"/>
  <c r="C2585" i="1"/>
  <c r="C2584" i="1"/>
  <c r="C2583" i="1"/>
  <c r="C2582" i="1"/>
  <c r="C2581" i="1"/>
  <c r="C2580" i="1"/>
  <c r="C2579" i="1"/>
  <c r="C2578" i="1"/>
  <c r="C2577" i="1"/>
  <c r="C2576" i="1"/>
  <c r="C2575" i="1"/>
  <c r="C2574" i="1"/>
  <c r="C2573" i="1"/>
  <c r="C2572" i="1"/>
  <c r="C2571" i="1"/>
  <c r="C2570" i="1"/>
  <c r="C2569" i="1"/>
  <c r="C2568" i="1"/>
  <c r="C2567" i="1"/>
  <c r="C2566" i="1"/>
  <c r="C2565" i="1"/>
  <c r="C2564" i="1"/>
  <c r="C2563" i="1"/>
  <c r="C2562" i="1"/>
  <c r="C2561" i="1"/>
  <c r="C2560" i="1"/>
  <c r="C2559" i="1"/>
  <c r="C2558" i="1"/>
  <c r="C2557" i="1"/>
  <c r="C2556" i="1"/>
  <c r="C2555" i="1"/>
  <c r="C2554" i="1"/>
  <c r="C2553" i="1"/>
  <c r="C2552" i="1"/>
  <c r="C2551" i="1"/>
  <c r="C2550" i="1"/>
  <c r="C2549" i="1"/>
  <c r="C2548" i="1"/>
  <c r="C2547" i="1"/>
  <c r="C2546" i="1"/>
  <c r="C2545" i="1"/>
  <c r="C2544" i="1"/>
  <c r="C2543" i="1"/>
  <c r="C2542" i="1"/>
  <c r="C2541" i="1"/>
  <c r="C2540" i="1"/>
  <c r="C2539" i="1"/>
  <c r="C2538" i="1"/>
  <c r="C2537" i="1"/>
  <c r="C2536" i="1"/>
  <c r="C2535" i="1"/>
  <c r="C2534" i="1"/>
  <c r="C2533" i="1"/>
  <c r="C2532" i="1"/>
  <c r="C2531" i="1"/>
  <c r="C2530" i="1"/>
  <c r="C2529" i="1"/>
  <c r="C2528" i="1"/>
  <c r="C2527" i="1"/>
  <c r="C2526" i="1"/>
  <c r="C2525" i="1"/>
  <c r="C2524" i="1"/>
  <c r="C2523" i="1"/>
  <c r="C2522" i="1"/>
  <c r="C2521" i="1"/>
  <c r="C2520" i="1"/>
  <c r="C2519" i="1"/>
  <c r="C2518" i="1"/>
  <c r="C2517" i="1"/>
  <c r="C2516" i="1"/>
  <c r="C2515" i="1"/>
  <c r="C2514" i="1"/>
  <c r="C2513" i="1"/>
  <c r="C2512" i="1"/>
  <c r="C2511" i="1"/>
  <c r="C2510" i="1"/>
  <c r="C2509" i="1"/>
  <c r="C2508" i="1"/>
  <c r="C2507" i="1"/>
  <c r="C2506" i="1"/>
  <c r="C2505" i="1"/>
  <c r="C2504" i="1"/>
  <c r="C2503" i="1"/>
  <c r="C2502" i="1"/>
  <c r="C2501" i="1"/>
  <c r="C2500" i="1"/>
  <c r="C2499" i="1"/>
  <c r="C2498" i="1"/>
  <c r="C2497" i="1"/>
  <c r="C2496" i="1"/>
  <c r="C2495" i="1"/>
  <c r="C2494" i="1"/>
  <c r="C2493" i="1"/>
  <c r="C2492" i="1"/>
  <c r="C2491" i="1"/>
  <c r="C2490" i="1"/>
  <c r="C2489" i="1"/>
  <c r="C2488" i="1"/>
  <c r="C2487" i="1"/>
  <c r="C2486" i="1"/>
  <c r="C2485" i="1"/>
  <c r="C2484" i="1"/>
  <c r="C2483" i="1"/>
  <c r="C2482" i="1"/>
  <c r="C2481" i="1"/>
  <c r="C2480" i="1"/>
  <c r="C2479" i="1"/>
  <c r="C2478" i="1"/>
  <c r="C2477" i="1"/>
  <c r="C2476" i="1"/>
  <c r="C2475" i="1"/>
  <c r="C2474" i="1"/>
  <c r="C2473" i="1"/>
  <c r="C2472" i="1"/>
  <c r="C2471" i="1"/>
  <c r="C2470" i="1"/>
  <c r="C2469" i="1"/>
  <c r="C2468" i="1"/>
  <c r="C2467" i="1"/>
  <c r="C2466" i="1"/>
  <c r="C2465" i="1"/>
  <c r="C2464" i="1"/>
  <c r="C2463" i="1"/>
  <c r="C2462" i="1"/>
  <c r="C2461" i="1"/>
  <c r="C2460" i="1"/>
  <c r="C2459" i="1"/>
  <c r="C2458" i="1"/>
  <c r="C2457" i="1"/>
  <c r="C2456" i="1"/>
  <c r="C2455" i="1"/>
  <c r="C2454" i="1"/>
  <c r="C2453" i="1"/>
  <c r="C2452" i="1"/>
  <c r="C2451" i="1"/>
  <c r="C2450" i="1"/>
  <c r="C2449" i="1"/>
  <c r="C2448" i="1"/>
  <c r="C2447" i="1"/>
  <c r="C2446" i="1"/>
  <c r="C2445" i="1"/>
  <c r="C2444" i="1"/>
  <c r="C2443" i="1"/>
  <c r="C2442" i="1"/>
  <c r="C2441" i="1"/>
  <c r="C2440" i="1"/>
  <c r="C2439" i="1"/>
  <c r="C2438" i="1"/>
  <c r="C2437" i="1"/>
  <c r="C2436" i="1"/>
  <c r="C2435" i="1"/>
  <c r="C2434" i="1"/>
  <c r="C2433" i="1"/>
  <c r="C2432" i="1"/>
  <c r="C2431" i="1"/>
  <c r="C2430" i="1"/>
  <c r="C2429" i="1"/>
  <c r="C2428" i="1"/>
  <c r="C2427" i="1"/>
  <c r="C2426" i="1"/>
  <c r="C2425" i="1"/>
  <c r="C2424" i="1"/>
  <c r="C2423" i="1"/>
  <c r="C2422" i="1"/>
  <c r="C2421" i="1"/>
  <c r="C2420" i="1"/>
  <c r="C2419" i="1"/>
  <c r="C2418" i="1"/>
  <c r="C2417" i="1"/>
  <c r="C2416" i="1"/>
  <c r="C2415" i="1"/>
  <c r="C2414" i="1"/>
  <c r="C2413" i="1"/>
  <c r="C2412" i="1"/>
  <c r="C2411" i="1"/>
  <c r="C2410" i="1"/>
  <c r="C2409" i="1"/>
  <c r="C2408" i="1"/>
  <c r="C2407" i="1"/>
  <c r="C2406" i="1"/>
  <c r="C2405" i="1"/>
  <c r="C2404" i="1"/>
  <c r="C2403" i="1"/>
  <c r="C2402" i="1"/>
  <c r="C2401" i="1"/>
  <c r="C2400" i="1"/>
  <c r="C2399" i="1"/>
  <c r="C2398" i="1"/>
  <c r="C2397" i="1"/>
  <c r="C2396" i="1"/>
  <c r="C2395" i="1"/>
  <c r="C2394" i="1"/>
  <c r="C2393" i="1"/>
  <c r="C2392" i="1"/>
  <c r="C2391" i="1"/>
  <c r="C2390" i="1"/>
  <c r="C2389" i="1"/>
  <c r="C2388" i="1"/>
  <c r="C2387" i="1"/>
  <c r="C2386" i="1"/>
  <c r="C2385" i="1"/>
  <c r="C2384" i="1"/>
  <c r="C2383" i="1"/>
  <c r="C2382" i="1"/>
  <c r="C2381" i="1"/>
  <c r="C2380" i="1"/>
  <c r="C2379" i="1"/>
  <c r="C2378" i="1"/>
  <c r="C2377" i="1"/>
  <c r="C2376" i="1"/>
  <c r="C2375" i="1"/>
  <c r="C2374" i="1"/>
  <c r="C2373" i="1"/>
  <c r="C2372" i="1"/>
  <c r="C2371" i="1"/>
  <c r="C2370" i="1"/>
  <c r="C2369" i="1"/>
  <c r="C2368" i="1"/>
  <c r="C2367" i="1"/>
  <c r="C2366" i="1"/>
  <c r="C2365" i="1"/>
  <c r="C2364" i="1"/>
  <c r="C2363" i="1"/>
  <c r="C2362" i="1"/>
  <c r="C2361" i="1"/>
  <c r="C2360" i="1"/>
  <c r="C2359" i="1"/>
  <c r="C2358" i="1"/>
  <c r="C2357" i="1"/>
  <c r="C2356" i="1"/>
  <c r="C2355" i="1"/>
  <c r="C2354" i="1"/>
  <c r="C2353" i="1"/>
  <c r="C2352" i="1"/>
  <c r="C2351" i="1"/>
  <c r="C2350" i="1"/>
  <c r="C2349" i="1"/>
  <c r="C2348" i="1"/>
  <c r="C2347" i="1"/>
  <c r="C2346" i="1"/>
  <c r="C2345" i="1"/>
  <c r="C2344" i="1"/>
  <c r="C2343" i="1"/>
  <c r="C2342" i="1"/>
  <c r="C2341" i="1"/>
  <c r="C2340" i="1"/>
  <c r="C2339" i="1"/>
  <c r="C2338" i="1"/>
  <c r="C2337" i="1"/>
  <c r="C2336" i="1"/>
  <c r="C2335" i="1"/>
  <c r="C2334" i="1"/>
  <c r="C2333" i="1"/>
  <c r="C2332" i="1"/>
  <c r="C2331" i="1"/>
  <c r="C2330" i="1"/>
  <c r="C2329" i="1"/>
  <c r="C2328" i="1"/>
  <c r="C2327" i="1"/>
  <c r="C2326" i="1"/>
  <c r="C2325" i="1"/>
  <c r="C2324" i="1"/>
  <c r="C2323" i="1"/>
  <c r="C2322" i="1"/>
  <c r="C2321" i="1"/>
  <c r="C2320" i="1"/>
  <c r="C2319" i="1"/>
  <c r="C2318" i="1"/>
  <c r="C2317" i="1"/>
  <c r="C2316" i="1"/>
  <c r="C2315" i="1"/>
  <c r="C2314" i="1"/>
  <c r="C2313" i="1"/>
  <c r="C2312" i="1"/>
  <c r="C2311" i="1"/>
  <c r="C2310" i="1"/>
  <c r="C2309" i="1"/>
  <c r="C2308" i="1"/>
  <c r="C2307" i="1"/>
  <c r="C2306" i="1"/>
  <c r="C2305" i="1"/>
  <c r="C2304" i="1"/>
  <c r="C2303" i="1"/>
  <c r="C2302" i="1"/>
  <c r="C2301" i="1"/>
  <c r="C2300" i="1"/>
  <c r="C2299" i="1"/>
  <c r="C2298" i="1"/>
  <c r="C2297" i="1"/>
  <c r="C2296" i="1"/>
  <c r="C2295" i="1"/>
  <c r="C2294" i="1"/>
  <c r="C2293" i="1"/>
  <c r="C2292" i="1"/>
  <c r="C2291" i="1"/>
  <c r="C2290" i="1"/>
  <c r="C2289" i="1"/>
  <c r="C2288" i="1"/>
  <c r="C2287" i="1"/>
  <c r="C2286" i="1"/>
  <c r="C2285" i="1"/>
  <c r="C2284" i="1"/>
  <c r="C2283" i="1"/>
  <c r="C2282" i="1"/>
  <c r="C2281" i="1"/>
  <c r="C2280" i="1"/>
  <c r="C2279" i="1"/>
  <c r="C2278" i="1"/>
  <c r="C2277" i="1"/>
  <c r="C2276" i="1"/>
  <c r="C2275" i="1"/>
  <c r="C2274" i="1"/>
  <c r="C2273" i="1"/>
  <c r="C2272" i="1"/>
  <c r="C2271" i="1"/>
  <c r="C2270" i="1"/>
  <c r="C2269" i="1"/>
  <c r="C2268" i="1"/>
  <c r="C2267" i="1"/>
  <c r="C2266" i="1"/>
  <c r="C2265" i="1"/>
  <c r="C2264" i="1"/>
  <c r="C2263" i="1"/>
  <c r="C2262" i="1"/>
  <c r="C2261" i="1"/>
  <c r="C2260" i="1"/>
  <c r="C2259" i="1"/>
  <c r="C2258" i="1"/>
  <c r="C2257" i="1"/>
  <c r="C2256" i="1"/>
  <c r="C2255" i="1"/>
  <c r="C2254" i="1"/>
  <c r="C2253" i="1"/>
  <c r="C2252" i="1"/>
  <c r="C2251" i="1"/>
  <c r="C2250" i="1"/>
  <c r="C2249" i="1"/>
  <c r="C2248" i="1"/>
  <c r="C2247" i="1"/>
  <c r="C2246" i="1"/>
  <c r="C2245" i="1"/>
  <c r="C2244" i="1"/>
  <c r="C2243" i="1"/>
  <c r="C2242" i="1"/>
  <c r="C2241" i="1"/>
  <c r="C2240" i="1"/>
  <c r="C2239" i="1"/>
  <c r="C2238" i="1"/>
  <c r="C2237" i="1"/>
  <c r="C2236" i="1"/>
  <c r="C2235" i="1"/>
  <c r="C2234" i="1"/>
  <c r="C2233" i="1"/>
  <c r="C2232" i="1"/>
  <c r="C2231" i="1"/>
  <c r="C2230" i="1"/>
  <c r="C2229" i="1"/>
  <c r="C2228" i="1"/>
  <c r="C2227" i="1"/>
  <c r="C2226" i="1"/>
  <c r="C2225" i="1"/>
  <c r="C2224" i="1"/>
  <c r="C2223" i="1"/>
  <c r="C2222" i="1"/>
  <c r="C2221" i="1"/>
  <c r="C2220" i="1"/>
  <c r="C2219" i="1"/>
  <c r="C2218" i="1"/>
  <c r="C2217" i="1"/>
  <c r="C2216" i="1"/>
  <c r="C2215" i="1"/>
  <c r="C2214" i="1"/>
  <c r="C2213" i="1"/>
  <c r="C2212" i="1"/>
  <c r="C2211" i="1"/>
  <c r="C2210" i="1"/>
  <c r="C2209" i="1"/>
  <c r="C2208" i="1"/>
  <c r="C2207" i="1"/>
  <c r="C2206" i="1"/>
  <c r="C2205" i="1"/>
  <c r="C2204" i="1"/>
  <c r="C2203" i="1"/>
  <c r="C2202" i="1"/>
  <c r="C2201" i="1"/>
  <c r="C2200" i="1"/>
  <c r="C2199" i="1"/>
  <c r="C2198" i="1"/>
  <c r="C2197" i="1"/>
  <c r="C2196" i="1"/>
  <c r="C2195" i="1"/>
  <c r="C2194" i="1"/>
  <c r="C2193" i="1"/>
  <c r="C2192" i="1"/>
  <c r="C2191" i="1"/>
  <c r="C2190" i="1"/>
  <c r="C2189" i="1"/>
  <c r="C2188" i="1"/>
  <c r="C2187" i="1"/>
  <c r="C2186" i="1"/>
  <c r="C2185" i="1"/>
  <c r="C2184" i="1"/>
  <c r="C2183" i="1"/>
  <c r="C2182" i="1"/>
  <c r="C2181" i="1"/>
  <c r="C2180" i="1"/>
  <c r="C2179" i="1"/>
  <c r="C2178" i="1"/>
  <c r="C2177" i="1"/>
  <c r="C2176" i="1"/>
  <c r="C2175" i="1"/>
  <c r="C2174" i="1"/>
  <c r="C2173" i="1"/>
  <c r="C2172" i="1"/>
  <c r="C2171" i="1"/>
  <c r="C2170" i="1"/>
  <c r="C2169" i="1"/>
  <c r="C2168" i="1"/>
  <c r="C2167" i="1"/>
  <c r="C2166" i="1"/>
  <c r="C2165" i="1"/>
  <c r="C2164" i="1"/>
  <c r="C2163" i="1"/>
  <c r="C2162" i="1"/>
  <c r="C2161" i="1"/>
  <c r="C2160" i="1"/>
  <c r="C2159" i="1"/>
  <c r="C2158" i="1"/>
  <c r="C2157" i="1"/>
  <c r="C2156" i="1"/>
  <c r="C2155" i="1"/>
  <c r="C2154" i="1"/>
  <c r="C2153" i="1"/>
  <c r="C2152" i="1"/>
  <c r="C2151" i="1"/>
  <c r="C2150" i="1"/>
  <c r="C2149" i="1"/>
  <c r="C2148" i="1"/>
  <c r="C2147" i="1"/>
  <c r="C2146" i="1"/>
  <c r="C2145" i="1"/>
  <c r="C2144" i="1"/>
  <c r="C2143" i="1"/>
  <c r="C2142" i="1"/>
  <c r="C2141" i="1"/>
  <c r="C2140" i="1"/>
  <c r="C2139" i="1"/>
  <c r="C2138" i="1"/>
  <c r="C2137" i="1"/>
  <c r="C2136" i="1"/>
  <c r="C2135" i="1"/>
  <c r="C2134" i="1"/>
  <c r="C2133" i="1"/>
  <c r="C2132" i="1"/>
  <c r="C2131" i="1"/>
  <c r="C2130" i="1"/>
  <c r="C2129" i="1"/>
  <c r="C2128" i="1"/>
  <c r="C2127" i="1"/>
  <c r="C2126" i="1"/>
  <c r="C2125" i="1"/>
  <c r="C2124" i="1"/>
  <c r="C2123" i="1"/>
  <c r="C2122" i="1"/>
  <c r="C2121" i="1"/>
  <c r="C2120" i="1"/>
  <c r="C2119" i="1"/>
  <c r="C2118" i="1"/>
  <c r="C2117" i="1"/>
  <c r="C2116" i="1"/>
  <c r="C2115" i="1"/>
  <c r="C2114" i="1"/>
  <c r="C2113" i="1"/>
  <c r="C2112" i="1"/>
  <c r="C2111" i="1"/>
  <c r="C2110" i="1"/>
  <c r="C2109" i="1"/>
  <c r="C2108" i="1"/>
  <c r="C2107" i="1"/>
  <c r="C2106" i="1"/>
  <c r="C2105" i="1"/>
  <c r="C2104" i="1"/>
  <c r="C2103" i="1"/>
  <c r="C2102" i="1"/>
  <c r="C2101" i="1"/>
  <c r="C2100" i="1"/>
  <c r="C2099" i="1"/>
  <c r="C2098" i="1"/>
  <c r="C2097" i="1"/>
  <c r="C2096" i="1"/>
  <c r="C2095" i="1"/>
  <c r="C2094" i="1"/>
  <c r="C2093" i="1"/>
  <c r="C2092" i="1"/>
  <c r="C2091" i="1"/>
  <c r="C2090" i="1"/>
  <c r="C2089" i="1"/>
  <c r="C2088" i="1"/>
  <c r="C2087" i="1"/>
  <c r="C2086" i="1"/>
  <c r="C2085" i="1"/>
  <c r="C2084" i="1"/>
  <c r="C2083" i="1"/>
  <c r="C2082" i="1"/>
  <c r="C2081" i="1"/>
  <c r="C2080" i="1"/>
  <c r="C2079" i="1"/>
  <c r="C2078" i="1"/>
  <c r="C2077" i="1"/>
  <c r="C2076" i="1"/>
  <c r="C2075" i="1"/>
  <c r="C2074" i="1"/>
  <c r="C2073" i="1"/>
  <c r="C2072" i="1"/>
  <c r="C2071" i="1"/>
  <c r="C2070" i="1"/>
  <c r="C2069" i="1"/>
  <c r="C2068" i="1"/>
  <c r="C2067" i="1"/>
  <c r="C2066" i="1"/>
  <c r="C2065" i="1"/>
  <c r="C2064" i="1"/>
  <c r="C2063" i="1"/>
  <c r="C2062" i="1"/>
  <c r="C2061" i="1"/>
  <c r="C2060" i="1"/>
  <c r="C2059" i="1"/>
  <c r="C2058" i="1"/>
  <c r="C2057" i="1"/>
  <c r="C2056" i="1"/>
  <c r="C2055" i="1"/>
  <c r="C2054" i="1"/>
  <c r="C2053" i="1"/>
  <c r="C2052" i="1"/>
  <c r="C2051" i="1"/>
  <c r="C2050" i="1"/>
  <c r="C2049" i="1"/>
  <c r="C2048" i="1"/>
  <c r="C2047" i="1"/>
  <c r="C2046" i="1"/>
  <c r="C2045" i="1"/>
  <c r="C2044" i="1"/>
  <c r="C2043" i="1"/>
  <c r="C2042" i="1"/>
  <c r="C2041" i="1"/>
  <c r="C2040" i="1"/>
  <c r="C2039" i="1"/>
  <c r="C2038" i="1"/>
  <c r="C2037" i="1"/>
  <c r="C2036" i="1"/>
  <c r="C2035" i="1"/>
  <c r="C2034" i="1"/>
  <c r="C2033" i="1"/>
  <c r="C2032" i="1"/>
  <c r="C2031" i="1"/>
  <c r="C2030" i="1"/>
  <c r="C2029" i="1"/>
  <c r="C2028" i="1"/>
  <c r="C2027" i="1"/>
  <c r="C2026" i="1"/>
  <c r="C2025" i="1"/>
  <c r="C2024" i="1"/>
  <c r="C2023" i="1"/>
  <c r="C2022" i="1"/>
  <c r="C2021" i="1"/>
  <c r="C2020" i="1"/>
  <c r="C2019" i="1"/>
  <c r="C2018" i="1"/>
  <c r="C2017" i="1"/>
  <c r="C2016" i="1"/>
  <c r="C2015" i="1"/>
  <c r="C2014" i="1"/>
  <c r="C2013" i="1"/>
  <c r="C2012" i="1"/>
  <c r="C2011" i="1"/>
  <c r="C2010" i="1"/>
  <c r="C2009" i="1"/>
  <c r="C2008" i="1"/>
  <c r="C2007" i="1"/>
  <c r="C2006" i="1"/>
  <c r="C2005" i="1"/>
  <c r="C2004" i="1"/>
  <c r="C2003" i="1"/>
  <c r="C2002" i="1"/>
  <c r="C2001" i="1"/>
  <c r="C2000" i="1"/>
  <c r="C1999" i="1"/>
  <c r="C1998" i="1"/>
  <c r="C1997" i="1"/>
  <c r="C1996" i="1"/>
  <c r="C1995" i="1"/>
  <c r="C1994" i="1"/>
  <c r="C1993" i="1"/>
  <c r="C1992" i="1"/>
  <c r="C1991" i="1"/>
  <c r="C1990" i="1"/>
  <c r="C1989" i="1"/>
  <c r="C1988" i="1"/>
  <c r="C1987" i="1"/>
  <c r="C1986" i="1"/>
  <c r="C1985" i="1"/>
  <c r="C1984" i="1"/>
  <c r="C1983" i="1"/>
  <c r="C1982" i="1"/>
  <c r="C1981" i="1"/>
  <c r="C1980" i="1"/>
  <c r="C1979" i="1"/>
  <c r="C1978" i="1"/>
  <c r="C1977" i="1"/>
  <c r="C1976" i="1"/>
  <c r="C1975" i="1"/>
  <c r="C1974" i="1"/>
  <c r="C1973" i="1"/>
  <c r="C1972" i="1"/>
  <c r="C1971" i="1"/>
  <c r="C1970" i="1"/>
  <c r="C1969" i="1"/>
  <c r="C1968" i="1"/>
  <c r="C1967" i="1"/>
  <c r="C1966" i="1"/>
  <c r="C1965" i="1"/>
  <c r="C1964" i="1"/>
  <c r="C1963" i="1"/>
  <c r="C1962" i="1"/>
  <c r="C1961" i="1"/>
  <c r="C1960" i="1"/>
  <c r="C1959" i="1"/>
  <c r="C1958" i="1"/>
  <c r="C1957" i="1"/>
  <c r="C1956" i="1"/>
  <c r="C1955" i="1"/>
  <c r="C1954" i="1"/>
  <c r="C1953" i="1"/>
  <c r="C1952" i="1"/>
  <c r="C1951" i="1"/>
  <c r="C1950" i="1"/>
  <c r="C1949" i="1"/>
  <c r="C1948" i="1"/>
  <c r="C1947" i="1"/>
  <c r="C1946" i="1"/>
  <c r="C1945" i="1"/>
  <c r="C1944" i="1"/>
  <c r="C1943" i="1"/>
  <c r="C1942" i="1"/>
  <c r="C1941" i="1"/>
  <c r="C1940" i="1"/>
  <c r="C1939" i="1"/>
  <c r="C1938" i="1"/>
  <c r="C1937" i="1"/>
  <c r="C1936" i="1"/>
  <c r="C1935" i="1"/>
  <c r="C1934" i="1"/>
  <c r="C1933" i="1"/>
  <c r="C1932" i="1"/>
  <c r="C1931" i="1"/>
  <c r="C1930" i="1"/>
  <c r="C1929" i="1"/>
  <c r="C1928" i="1"/>
  <c r="C1927" i="1"/>
  <c r="C1926" i="1"/>
  <c r="C1925" i="1"/>
  <c r="C1924" i="1"/>
  <c r="C1923" i="1"/>
  <c r="C1922" i="1"/>
  <c r="C1921" i="1"/>
  <c r="C1920" i="1"/>
  <c r="C1919" i="1"/>
  <c r="C1918" i="1"/>
  <c r="C1917" i="1"/>
  <c r="C1916" i="1"/>
  <c r="C1915" i="1"/>
  <c r="C1914" i="1"/>
  <c r="C1913" i="1"/>
  <c r="C1912" i="1"/>
  <c r="C1911" i="1"/>
  <c r="C1910" i="1"/>
  <c r="C1909" i="1"/>
  <c r="C1908" i="1"/>
  <c r="C1907" i="1"/>
  <c r="C1906" i="1"/>
  <c r="C1905" i="1"/>
  <c r="C1904" i="1"/>
  <c r="C1903" i="1"/>
  <c r="C1902" i="1"/>
  <c r="C1901" i="1"/>
  <c r="C1900" i="1"/>
  <c r="C1899" i="1"/>
  <c r="C1898" i="1"/>
  <c r="C1897" i="1"/>
  <c r="C1896" i="1"/>
  <c r="C1895" i="1"/>
  <c r="C1894" i="1"/>
  <c r="C1893" i="1"/>
  <c r="C1892" i="1"/>
  <c r="C1891" i="1"/>
  <c r="C1890" i="1"/>
  <c r="C1889" i="1"/>
  <c r="C1888" i="1"/>
  <c r="C1887" i="1"/>
  <c r="C1886" i="1"/>
  <c r="C1885" i="1"/>
  <c r="C1884" i="1"/>
  <c r="C1883" i="1"/>
  <c r="C1882" i="1"/>
  <c r="C1881" i="1"/>
  <c r="C1880" i="1"/>
  <c r="C1879" i="1"/>
  <c r="C1878" i="1"/>
  <c r="C1877" i="1"/>
  <c r="C1876" i="1"/>
  <c r="C1875" i="1"/>
  <c r="C1874" i="1"/>
  <c r="C1873" i="1"/>
  <c r="C1872" i="1"/>
  <c r="C1871" i="1"/>
  <c r="C1870" i="1"/>
  <c r="C1869" i="1"/>
  <c r="C1868" i="1"/>
  <c r="C1867" i="1"/>
  <c r="C1866" i="1"/>
  <c r="C1865" i="1"/>
  <c r="C1864" i="1"/>
  <c r="C1863" i="1"/>
  <c r="C1862" i="1"/>
  <c r="C1861" i="1"/>
  <c r="C1860" i="1"/>
  <c r="C1859" i="1"/>
  <c r="C1858" i="1"/>
  <c r="C1857" i="1"/>
  <c r="C1856" i="1"/>
  <c r="C1855" i="1"/>
  <c r="C1854" i="1"/>
  <c r="C1853" i="1"/>
  <c r="C1852" i="1"/>
  <c r="C1851" i="1"/>
  <c r="C1850" i="1"/>
  <c r="C1849" i="1"/>
  <c r="C1848" i="1"/>
  <c r="C1847" i="1"/>
  <c r="C1846" i="1"/>
  <c r="C1845" i="1"/>
  <c r="C1844" i="1"/>
  <c r="C1843" i="1"/>
  <c r="C1842" i="1"/>
  <c r="C1841" i="1"/>
  <c r="C1840" i="1"/>
  <c r="C1839" i="1"/>
  <c r="C1838" i="1"/>
  <c r="C1837" i="1"/>
  <c r="C1836" i="1"/>
  <c r="C1835" i="1"/>
  <c r="C1834" i="1"/>
  <c r="C1833" i="1"/>
  <c r="C1832" i="1"/>
  <c r="C1831" i="1"/>
  <c r="C1830" i="1"/>
  <c r="C1829" i="1"/>
  <c r="C1828" i="1"/>
  <c r="C1827" i="1"/>
  <c r="C1826" i="1"/>
  <c r="C1825" i="1"/>
  <c r="C1824" i="1"/>
  <c r="C1823" i="1"/>
  <c r="C1822" i="1"/>
  <c r="C1821" i="1"/>
  <c r="C1820" i="1"/>
  <c r="C1819" i="1"/>
  <c r="C1818" i="1"/>
  <c r="C1817" i="1"/>
  <c r="C1816" i="1"/>
  <c r="C1815" i="1"/>
  <c r="C1814" i="1"/>
  <c r="C1813" i="1"/>
  <c r="C1812" i="1"/>
  <c r="C1811" i="1"/>
  <c r="C1810" i="1"/>
  <c r="C1809" i="1"/>
  <c r="C1808" i="1"/>
  <c r="C1807" i="1"/>
  <c r="C1806" i="1"/>
  <c r="C1805" i="1"/>
  <c r="C1804" i="1"/>
  <c r="C1803" i="1"/>
  <c r="C1802" i="1"/>
  <c r="C1801" i="1"/>
  <c r="C1800" i="1"/>
  <c r="C1799" i="1"/>
  <c r="C1798" i="1"/>
  <c r="C1797" i="1"/>
  <c r="C1796" i="1"/>
  <c r="C1795" i="1"/>
  <c r="C1794" i="1"/>
  <c r="C1793" i="1"/>
  <c r="C1792" i="1"/>
  <c r="C1791" i="1"/>
  <c r="C1790" i="1"/>
  <c r="C1789" i="1"/>
  <c r="C1788" i="1"/>
  <c r="C1787" i="1"/>
  <c r="C1786" i="1"/>
  <c r="C1785" i="1"/>
  <c r="C1784" i="1"/>
  <c r="C1783" i="1"/>
  <c r="C1782" i="1"/>
  <c r="C1781" i="1"/>
  <c r="C1780" i="1"/>
  <c r="C1779" i="1"/>
  <c r="C1778" i="1"/>
  <c r="C1777" i="1"/>
  <c r="C1776" i="1"/>
  <c r="C1775" i="1"/>
  <c r="C1774" i="1"/>
  <c r="C1773" i="1"/>
  <c r="C1772" i="1"/>
  <c r="C1771" i="1"/>
  <c r="C1770" i="1"/>
  <c r="C1769" i="1"/>
  <c r="C1768" i="1"/>
  <c r="C1767" i="1"/>
  <c r="C1766" i="1"/>
  <c r="C1765" i="1"/>
  <c r="C1764" i="1"/>
  <c r="C1763" i="1"/>
  <c r="C1762" i="1"/>
  <c r="C1761" i="1"/>
  <c r="C1760" i="1"/>
  <c r="C1759" i="1"/>
  <c r="C1758" i="1"/>
  <c r="C1757" i="1"/>
  <c r="C1756" i="1"/>
  <c r="C1755" i="1"/>
  <c r="C1754" i="1"/>
  <c r="C1753" i="1"/>
  <c r="C1752" i="1"/>
  <c r="C1751" i="1"/>
  <c r="C1750" i="1"/>
  <c r="C1749" i="1"/>
  <c r="C1748" i="1"/>
  <c r="C1747" i="1"/>
  <c r="C1746" i="1"/>
  <c r="C1745" i="1"/>
  <c r="C1744" i="1"/>
  <c r="C1743" i="1"/>
  <c r="C1742" i="1"/>
  <c r="C1741" i="1"/>
  <c r="C1740" i="1"/>
  <c r="C1739" i="1"/>
  <c r="C1738" i="1"/>
  <c r="C1737" i="1"/>
  <c r="C1736" i="1"/>
  <c r="C1735" i="1"/>
  <c r="C1734" i="1"/>
  <c r="C1733" i="1"/>
  <c r="C1732" i="1"/>
  <c r="C1731" i="1"/>
  <c r="C1730" i="1"/>
  <c r="C1729" i="1"/>
  <c r="C1728" i="1"/>
  <c r="C1727" i="1"/>
  <c r="C1726" i="1"/>
  <c r="C1725" i="1"/>
  <c r="C1724" i="1"/>
  <c r="C1723" i="1"/>
  <c r="C1722" i="1"/>
  <c r="C1721" i="1"/>
  <c r="C1720" i="1"/>
  <c r="C1719" i="1"/>
  <c r="C1718" i="1"/>
  <c r="C1717" i="1"/>
  <c r="C1716" i="1"/>
  <c r="C1715" i="1"/>
  <c r="C1714" i="1"/>
  <c r="C1713" i="1"/>
  <c r="C1712" i="1"/>
  <c r="C1711" i="1"/>
  <c r="C1710" i="1"/>
  <c r="C1709" i="1"/>
  <c r="C1708" i="1"/>
  <c r="C1707" i="1"/>
  <c r="C1706" i="1"/>
  <c r="C1705" i="1"/>
  <c r="C1704" i="1"/>
  <c r="C1703" i="1"/>
  <c r="C1702" i="1"/>
  <c r="C1701" i="1"/>
  <c r="C1700" i="1"/>
  <c r="C1699" i="1"/>
  <c r="C1698" i="1"/>
  <c r="C1697" i="1"/>
  <c r="C1696" i="1"/>
  <c r="C1695" i="1"/>
  <c r="C1694" i="1"/>
  <c r="C1693" i="1"/>
  <c r="C1692" i="1"/>
  <c r="C1691" i="1"/>
  <c r="C1690" i="1"/>
  <c r="C1689" i="1"/>
  <c r="C1688" i="1"/>
  <c r="C1687" i="1"/>
  <c r="C1686" i="1"/>
  <c r="C1685" i="1"/>
  <c r="C1684" i="1"/>
  <c r="C1683" i="1"/>
  <c r="C1682" i="1"/>
  <c r="C1681" i="1"/>
  <c r="C1680" i="1"/>
  <c r="C1679" i="1"/>
  <c r="C1678" i="1"/>
  <c r="C1677" i="1"/>
  <c r="C1676" i="1"/>
  <c r="C1675" i="1"/>
  <c r="C1674" i="1"/>
  <c r="C1673" i="1"/>
  <c r="C1672" i="1"/>
  <c r="C1671" i="1"/>
  <c r="C1670" i="1"/>
  <c r="C1669" i="1"/>
  <c r="C1668" i="1"/>
  <c r="C1667" i="1"/>
  <c r="C1666" i="1"/>
  <c r="C1665" i="1"/>
  <c r="C1664" i="1"/>
  <c r="C1663" i="1"/>
  <c r="C1662" i="1"/>
  <c r="C1661" i="1"/>
  <c r="C1660" i="1"/>
  <c r="C1659" i="1"/>
  <c r="C1658" i="1"/>
  <c r="C1657" i="1"/>
  <c r="C1656" i="1"/>
  <c r="C1655" i="1"/>
  <c r="C1654" i="1"/>
  <c r="C1653" i="1"/>
  <c r="C1652" i="1"/>
  <c r="C1651" i="1"/>
  <c r="C1650" i="1"/>
  <c r="C1649" i="1"/>
  <c r="C1648" i="1"/>
  <c r="C1647" i="1"/>
  <c r="C1646" i="1"/>
  <c r="C1645" i="1"/>
  <c r="C1644" i="1"/>
  <c r="C1643" i="1"/>
  <c r="C1642" i="1"/>
  <c r="C1641" i="1"/>
  <c r="C1640" i="1"/>
  <c r="C1639" i="1"/>
  <c r="C1638" i="1"/>
  <c r="C1637" i="1"/>
  <c r="C1636" i="1"/>
  <c r="C1635" i="1"/>
  <c r="C1634" i="1"/>
  <c r="C1633" i="1"/>
  <c r="C1632" i="1"/>
  <c r="C1631" i="1"/>
  <c r="C1630" i="1"/>
  <c r="C1629" i="1"/>
  <c r="C1628" i="1"/>
  <c r="C1627" i="1"/>
  <c r="C1626" i="1"/>
  <c r="C1625" i="1"/>
  <c r="C1624" i="1"/>
  <c r="C1623" i="1"/>
  <c r="C1622" i="1"/>
  <c r="C1621" i="1"/>
  <c r="C1620" i="1"/>
  <c r="C1619" i="1"/>
  <c r="C1618" i="1"/>
  <c r="C1617" i="1"/>
  <c r="C1616" i="1"/>
  <c r="C1615" i="1"/>
  <c r="C1614" i="1"/>
  <c r="C1613" i="1"/>
  <c r="C1612" i="1"/>
  <c r="C1611" i="1"/>
  <c r="C1610" i="1"/>
  <c r="C1609" i="1"/>
  <c r="C1608" i="1"/>
  <c r="C1607" i="1"/>
  <c r="C1606" i="1"/>
  <c r="C1605" i="1"/>
  <c r="C1604" i="1"/>
  <c r="C1603" i="1"/>
  <c r="C1602" i="1"/>
  <c r="C1601" i="1"/>
  <c r="C1600" i="1"/>
  <c r="C1599" i="1"/>
  <c r="C1598" i="1"/>
  <c r="C1597" i="1"/>
  <c r="C1596" i="1"/>
  <c r="C1595" i="1"/>
  <c r="C1594" i="1"/>
  <c r="C1593" i="1"/>
  <c r="C1592" i="1"/>
  <c r="C1591" i="1"/>
  <c r="C1590" i="1"/>
  <c r="C1589" i="1"/>
  <c r="C1588" i="1"/>
  <c r="C1587" i="1"/>
  <c r="C1586" i="1"/>
  <c r="C1585" i="1"/>
  <c r="C1584" i="1"/>
  <c r="C1583" i="1"/>
  <c r="C1582" i="1"/>
  <c r="C1581" i="1"/>
  <c r="C1580" i="1"/>
  <c r="C1579" i="1"/>
  <c r="C1578" i="1"/>
  <c r="C1577" i="1"/>
  <c r="C1576" i="1"/>
  <c r="C1575" i="1"/>
  <c r="C1574" i="1"/>
  <c r="C1573" i="1"/>
  <c r="C1572" i="1"/>
  <c r="C1571" i="1"/>
  <c r="C1570" i="1"/>
  <c r="C1569" i="1"/>
  <c r="C1568" i="1"/>
  <c r="C1567" i="1"/>
  <c r="C1566" i="1"/>
  <c r="C1565" i="1"/>
  <c r="C1564" i="1"/>
  <c r="C1563" i="1"/>
  <c r="C1562" i="1"/>
  <c r="C1561" i="1"/>
  <c r="C1560" i="1"/>
  <c r="C1559" i="1"/>
  <c r="C1558" i="1"/>
  <c r="C1557" i="1"/>
  <c r="C1556" i="1"/>
  <c r="C1555" i="1"/>
  <c r="C1554" i="1"/>
  <c r="C1553" i="1"/>
  <c r="C1552" i="1"/>
  <c r="C1551" i="1"/>
  <c r="C1550" i="1"/>
  <c r="C1549" i="1"/>
  <c r="C1548" i="1"/>
  <c r="C1547" i="1"/>
  <c r="C1546" i="1"/>
  <c r="C1545" i="1"/>
  <c r="C1544" i="1"/>
  <c r="C1543" i="1"/>
  <c r="C1542" i="1"/>
  <c r="C1541" i="1"/>
  <c r="C1540" i="1"/>
  <c r="C1539" i="1"/>
  <c r="C1538" i="1"/>
  <c r="C1537" i="1"/>
  <c r="C1536" i="1"/>
  <c r="C1535" i="1"/>
  <c r="C1534" i="1"/>
  <c r="C1533" i="1"/>
  <c r="C1532" i="1"/>
  <c r="C1531" i="1"/>
  <c r="C1530" i="1"/>
  <c r="C1529" i="1"/>
  <c r="C1528" i="1"/>
  <c r="C1527" i="1"/>
  <c r="C1526" i="1"/>
  <c r="C1525" i="1"/>
  <c r="C1524" i="1"/>
  <c r="C1523" i="1"/>
  <c r="C1522" i="1"/>
  <c r="C1521" i="1"/>
  <c r="C1520" i="1"/>
  <c r="C1519" i="1"/>
  <c r="C1518" i="1"/>
  <c r="C1517" i="1"/>
  <c r="C1516" i="1"/>
  <c r="C1515" i="1"/>
  <c r="C1514" i="1"/>
  <c r="C1513" i="1"/>
  <c r="C1512" i="1"/>
  <c r="C1511" i="1"/>
  <c r="C1510" i="1"/>
  <c r="C1509" i="1"/>
  <c r="C1508" i="1"/>
  <c r="C1507" i="1"/>
  <c r="C1506" i="1"/>
  <c r="C1505" i="1"/>
  <c r="C1504" i="1"/>
  <c r="C1503" i="1"/>
  <c r="C1502" i="1"/>
  <c r="C1501" i="1"/>
  <c r="C1500" i="1"/>
  <c r="C1499" i="1"/>
  <c r="C1498" i="1"/>
  <c r="C1497" i="1"/>
  <c r="C1496" i="1"/>
  <c r="C1495" i="1"/>
  <c r="C1494" i="1"/>
  <c r="C1493" i="1"/>
  <c r="C1492" i="1"/>
  <c r="C1491" i="1"/>
  <c r="C1490" i="1"/>
  <c r="C1489" i="1"/>
  <c r="C1488" i="1"/>
  <c r="C1487" i="1"/>
  <c r="C1486" i="1"/>
  <c r="C1485" i="1"/>
  <c r="C1484" i="1"/>
  <c r="C1483" i="1"/>
  <c r="C1482" i="1"/>
  <c r="C1481" i="1"/>
  <c r="C1480" i="1"/>
  <c r="C1479" i="1"/>
  <c r="C1478" i="1"/>
  <c r="C1477" i="1"/>
  <c r="C1476" i="1"/>
  <c r="C1475" i="1"/>
  <c r="C1474" i="1"/>
  <c r="C1473" i="1"/>
  <c r="C1472" i="1"/>
  <c r="C1471" i="1"/>
  <c r="C1470" i="1"/>
  <c r="C1469" i="1"/>
  <c r="C1468" i="1"/>
  <c r="C1467" i="1"/>
  <c r="C1466" i="1"/>
  <c r="C1465" i="1"/>
  <c r="C1464" i="1"/>
  <c r="C1463" i="1"/>
  <c r="C1462" i="1"/>
  <c r="C1461" i="1"/>
  <c r="C1460" i="1"/>
  <c r="C1459" i="1"/>
  <c r="C1458" i="1"/>
  <c r="C1457" i="1"/>
  <c r="C1456" i="1"/>
  <c r="C1455" i="1"/>
  <c r="C1454" i="1"/>
  <c r="C1453" i="1"/>
  <c r="C1452" i="1"/>
  <c r="C1451" i="1"/>
  <c r="C1450" i="1"/>
  <c r="C1449" i="1"/>
  <c r="C1448" i="1"/>
  <c r="C1447" i="1"/>
  <c r="C1446" i="1"/>
  <c r="C1445" i="1"/>
  <c r="C1444" i="1"/>
  <c r="C1443" i="1"/>
  <c r="C1442" i="1"/>
  <c r="C1441" i="1"/>
  <c r="C1440" i="1"/>
  <c r="C1439" i="1"/>
  <c r="C1438" i="1"/>
  <c r="C1437" i="1"/>
  <c r="C1436" i="1"/>
  <c r="C1435" i="1"/>
  <c r="C1434" i="1"/>
  <c r="C1433" i="1"/>
  <c r="C1432" i="1"/>
  <c r="C1431" i="1"/>
  <c r="C1430" i="1"/>
  <c r="C1429" i="1"/>
  <c r="C1428" i="1"/>
  <c r="C1427" i="1"/>
  <c r="C1426" i="1"/>
  <c r="C1425" i="1"/>
  <c r="C1424" i="1"/>
  <c r="C1423" i="1"/>
  <c r="C1422" i="1"/>
  <c r="C1421" i="1"/>
  <c r="C1420" i="1"/>
  <c r="C1419" i="1"/>
  <c r="C1418" i="1"/>
  <c r="C1417" i="1"/>
  <c r="C1416" i="1"/>
  <c r="C1415" i="1"/>
  <c r="C1414" i="1"/>
  <c r="C1413" i="1"/>
  <c r="C1412" i="1"/>
  <c r="C1411" i="1"/>
  <c r="C1410" i="1"/>
  <c r="C1409" i="1"/>
  <c r="C1408" i="1"/>
  <c r="C1407" i="1"/>
  <c r="C1406" i="1"/>
  <c r="C1405" i="1"/>
  <c r="C1404" i="1"/>
  <c r="C1403" i="1"/>
  <c r="C1402" i="1"/>
  <c r="C1401" i="1"/>
  <c r="C1400" i="1"/>
  <c r="C1399" i="1"/>
  <c r="C1398" i="1"/>
  <c r="C1397" i="1"/>
  <c r="C1396" i="1"/>
  <c r="C1395" i="1"/>
  <c r="C1394" i="1"/>
  <c r="C1393" i="1"/>
  <c r="C1392" i="1"/>
  <c r="C1391" i="1"/>
  <c r="C1390" i="1"/>
  <c r="C1389" i="1"/>
  <c r="C1388" i="1"/>
  <c r="C1387" i="1"/>
  <c r="C1386" i="1"/>
  <c r="C1385" i="1"/>
  <c r="C1384" i="1"/>
  <c r="C1383" i="1"/>
  <c r="C1382" i="1"/>
  <c r="C1381" i="1"/>
  <c r="C1380" i="1"/>
  <c r="C1379" i="1"/>
  <c r="C1378" i="1"/>
  <c r="C1377" i="1"/>
  <c r="C1376" i="1"/>
  <c r="C1375" i="1"/>
  <c r="C1374" i="1"/>
  <c r="C1373" i="1"/>
  <c r="C1372" i="1"/>
  <c r="C1371" i="1"/>
  <c r="C1370" i="1"/>
  <c r="C1369" i="1"/>
  <c r="C1368" i="1"/>
  <c r="C1367" i="1"/>
  <c r="C1366" i="1"/>
  <c r="C1365" i="1"/>
  <c r="C1364" i="1"/>
  <c r="C1363" i="1"/>
  <c r="C1362" i="1"/>
  <c r="C1361" i="1"/>
  <c r="C1360" i="1"/>
  <c r="C1359" i="1"/>
  <c r="C1358" i="1"/>
  <c r="C1357" i="1"/>
  <c r="C1356" i="1"/>
  <c r="C1355" i="1"/>
  <c r="C1354" i="1"/>
  <c r="C1353" i="1"/>
  <c r="C1352" i="1"/>
  <c r="C1351" i="1"/>
  <c r="C1350" i="1"/>
  <c r="C1349" i="1"/>
  <c r="C1348" i="1"/>
  <c r="C1347" i="1"/>
  <c r="C1346" i="1"/>
  <c r="C1345" i="1"/>
  <c r="C1344" i="1"/>
  <c r="C1343" i="1"/>
  <c r="C1342" i="1"/>
  <c r="C1341" i="1"/>
  <c r="C1340" i="1"/>
  <c r="C1339" i="1"/>
  <c r="C1338" i="1"/>
  <c r="C1337" i="1"/>
  <c r="C1336" i="1"/>
  <c r="C1335" i="1"/>
  <c r="C1334" i="1"/>
  <c r="C1333" i="1"/>
  <c r="C1332" i="1"/>
  <c r="C1331" i="1"/>
  <c r="C1330" i="1"/>
  <c r="C1329" i="1"/>
  <c r="C1328" i="1"/>
  <c r="C1327" i="1"/>
  <c r="C1326" i="1"/>
  <c r="C1325" i="1"/>
  <c r="C1324" i="1"/>
  <c r="C1323" i="1"/>
  <c r="C1322" i="1"/>
  <c r="C1321" i="1"/>
  <c r="C1320" i="1"/>
  <c r="C1319" i="1"/>
  <c r="C1318" i="1"/>
  <c r="C1317" i="1"/>
  <c r="C1316" i="1"/>
  <c r="C1315" i="1"/>
  <c r="C1314" i="1"/>
  <c r="C1313" i="1"/>
  <c r="C1312" i="1"/>
  <c r="C1311" i="1"/>
  <c r="C1310" i="1"/>
  <c r="C1309" i="1"/>
  <c r="C1308" i="1"/>
  <c r="C1307" i="1"/>
  <c r="C1306" i="1"/>
  <c r="C1305" i="1"/>
  <c r="C1304" i="1"/>
  <c r="C1303" i="1"/>
  <c r="C1302" i="1"/>
  <c r="C1301" i="1"/>
  <c r="C1300" i="1"/>
  <c r="C1299" i="1"/>
  <c r="C1298" i="1"/>
  <c r="C1297" i="1"/>
  <c r="C1296" i="1"/>
  <c r="C1295" i="1"/>
  <c r="C1294" i="1"/>
  <c r="C1293" i="1"/>
  <c r="C1292" i="1"/>
  <c r="C1291" i="1"/>
  <c r="C1290" i="1"/>
  <c r="C1289" i="1"/>
  <c r="C1288" i="1"/>
  <c r="C1287" i="1"/>
  <c r="C1286" i="1"/>
  <c r="C1285" i="1"/>
  <c r="C1284" i="1"/>
  <c r="C1283" i="1"/>
  <c r="C1282" i="1"/>
  <c r="C1281" i="1"/>
  <c r="C1280" i="1"/>
  <c r="C1279" i="1"/>
  <c r="C1278" i="1"/>
  <c r="C1277" i="1"/>
  <c r="C1276" i="1"/>
  <c r="C1275" i="1"/>
  <c r="C1274" i="1"/>
  <c r="C1273" i="1"/>
  <c r="C1272" i="1"/>
  <c r="C1271" i="1"/>
  <c r="C1270" i="1"/>
  <c r="C1269" i="1"/>
  <c r="C1268" i="1"/>
  <c r="C1267" i="1"/>
  <c r="C1266" i="1"/>
  <c r="C1265" i="1"/>
  <c r="C1264" i="1"/>
  <c r="C1263" i="1"/>
  <c r="C1262" i="1"/>
  <c r="C1261" i="1"/>
  <c r="C1260" i="1"/>
  <c r="C1259" i="1"/>
  <c r="C1258" i="1"/>
  <c r="C1257" i="1"/>
  <c r="C1256" i="1"/>
  <c r="C1255" i="1"/>
  <c r="C1254" i="1"/>
  <c r="C1253" i="1"/>
  <c r="C1252" i="1"/>
  <c r="C1251" i="1"/>
  <c r="C1250" i="1"/>
  <c r="C1249" i="1"/>
  <c r="C1248" i="1"/>
  <c r="C1247" i="1"/>
  <c r="C1246" i="1"/>
  <c r="C1245" i="1"/>
  <c r="C1244" i="1"/>
  <c r="C1243" i="1"/>
  <c r="C1242" i="1"/>
  <c r="C1241" i="1"/>
  <c r="C1240" i="1"/>
  <c r="C1239" i="1"/>
  <c r="C1238" i="1"/>
  <c r="C1237" i="1"/>
  <c r="C1236" i="1"/>
  <c r="C1235" i="1"/>
  <c r="C1234" i="1"/>
  <c r="C1233" i="1"/>
  <c r="C1232" i="1"/>
  <c r="C1231" i="1"/>
  <c r="C1230" i="1"/>
  <c r="C1229" i="1"/>
  <c r="C1228" i="1"/>
  <c r="C1227" i="1"/>
  <c r="C1226" i="1"/>
  <c r="C1225" i="1"/>
  <c r="C1224" i="1"/>
  <c r="C1223" i="1"/>
  <c r="C1222" i="1"/>
  <c r="C1221" i="1"/>
  <c r="C1220" i="1"/>
  <c r="C1219" i="1"/>
  <c r="C1218" i="1"/>
  <c r="C1217" i="1"/>
  <c r="C1216" i="1"/>
  <c r="C1215" i="1"/>
  <c r="C1214" i="1"/>
  <c r="C1213" i="1"/>
  <c r="C1212" i="1"/>
  <c r="C1211" i="1"/>
  <c r="C1210" i="1"/>
  <c r="C1209" i="1"/>
  <c r="C1208" i="1"/>
  <c r="C1207" i="1"/>
  <c r="C1206" i="1"/>
  <c r="C1205" i="1"/>
  <c r="C1204" i="1"/>
  <c r="C1203" i="1"/>
  <c r="C1202" i="1"/>
  <c r="C1201" i="1"/>
  <c r="C1200" i="1"/>
  <c r="C1199" i="1"/>
  <c r="C1198" i="1"/>
  <c r="C1197" i="1"/>
  <c r="C1196" i="1"/>
  <c r="C1195" i="1"/>
  <c r="C1194" i="1"/>
  <c r="C1193" i="1"/>
  <c r="C1192" i="1"/>
  <c r="P3637" i="1" l="1"/>
  <c r="M3638" i="1"/>
  <c r="V1991" i="1"/>
  <c r="T3" i="1"/>
  <c r="T4" i="1" s="1"/>
  <c r="J2979" i="1"/>
  <c r="H6" i="77"/>
  <c r="D1192" i="1"/>
  <c r="D1193" i="1" s="1"/>
  <c r="C1" i="1"/>
  <c r="D1194" i="1" l="1"/>
  <c r="D1195" i="1" s="1"/>
  <c r="D1196" i="1" s="1"/>
  <c r="D1197" i="1" s="1"/>
  <c r="D1198" i="1" s="1"/>
  <c r="D1199" i="1" s="1"/>
  <c r="D1200" i="1" s="1"/>
  <c r="D1201" i="1" s="1"/>
  <c r="D1202" i="1" s="1"/>
  <c r="D1203" i="1" s="1"/>
  <c r="D1204" i="1" s="1"/>
  <c r="D1205" i="1" s="1"/>
  <c r="D1206" i="1" s="1"/>
  <c r="D1207" i="1" s="1"/>
  <c r="D1208" i="1" s="1"/>
  <c r="D1209" i="1" s="1"/>
  <c r="D1210" i="1" s="1"/>
  <c r="D1211" i="1" s="1"/>
  <c r="D1212" i="1" s="1"/>
  <c r="D1213" i="1" s="1"/>
  <c r="D1214" i="1" s="1"/>
  <c r="D1215" i="1" s="1"/>
  <c r="D1216" i="1" s="1"/>
  <c r="D1217" i="1" s="1"/>
  <c r="D1218" i="1" s="1"/>
  <c r="D1219" i="1" s="1"/>
  <c r="D1220" i="1" s="1"/>
  <c r="D1221" i="1" s="1"/>
  <c r="D1222" i="1" s="1"/>
  <c r="D1223" i="1" s="1"/>
  <c r="D1224" i="1" s="1"/>
  <c r="D1225" i="1" s="1"/>
  <c r="D1226" i="1" s="1"/>
  <c r="D1227" i="1" s="1"/>
  <c r="D1228" i="1" s="1"/>
  <c r="D1229" i="1" s="1"/>
  <c r="D1230" i="1" s="1"/>
  <c r="D1231" i="1" s="1"/>
  <c r="D1232" i="1" s="1"/>
  <c r="D1233" i="1" s="1"/>
  <c r="D1234" i="1" s="1"/>
  <c r="D1235" i="1" s="1"/>
  <c r="D1236" i="1" s="1"/>
  <c r="D1237" i="1" s="1"/>
  <c r="D1238" i="1" s="1"/>
  <c r="D1239" i="1" s="1"/>
  <c r="D1240" i="1" s="1"/>
  <c r="D1241" i="1" s="1"/>
  <c r="D1242" i="1" s="1"/>
  <c r="D1243" i="1" s="1"/>
  <c r="D1244" i="1" s="1"/>
  <c r="D1245" i="1" s="1"/>
  <c r="D1246" i="1" s="1"/>
  <c r="D1247" i="1" s="1"/>
  <c r="D1248" i="1" s="1"/>
  <c r="D1249" i="1" s="1"/>
  <c r="D1250" i="1" s="1"/>
  <c r="D1251" i="1" s="1"/>
  <c r="D1252" i="1" s="1"/>
  <c r="D1253" i="1" s="1"/>
  <c r="D1254" i="1" s="1"/>
  <c r="D1255" i="1" s="1"/>
  <c r="D1256" i="1" s="1"/>
  <c r="D1257" i="1" s="1"/>
  <c r="D1258" i="1" s="1"/>
  <c r="D1259" i="1" s="1"/>
  <c r="D1260" i="1" s="1"/>
  <c r="D1261" i="1" s="1"/>
  <c r="D1262" i="1" s="1"/>
  <c r="D1263" i="1" s="1"/>
  <c r="D1264" i="1" s="1"/>
  <c r="D1265" i="1" s="1"/>
  <c r="D1266" i="1" s="1"/>
  <c r="D1267" i="1" s="1"/>
  <c r="D1268" i="1" s="1"/>
  <c r="D1269" i="1" s="1"/>
  <c r="D1270" i="1" s="1"/>
  <c r="D1271" i="1" s="1"/>
  <c r="D1272" i="1" s="1"/>
  <c r="D1273" i="1" s="1"/>
  <c r="D1274" i="1" s="1"/>
  <c r="D1275" i="1" s="1"/>
  <c r="D1276" i="1" s="1"/>
  <c r="D1277" i="1" s="1"/>
  <c r="D1278" i="1" s="1"/>
  <c r="D1279" i="1" s="1"/>
  <c r="D1280" i="1" s="1"/>
  <c r="D1281" i="1" s="1"/>
  <c r="D1282" i="1" s="1"/>
  <c r="D1283" i="1" s="1"/>
  <c r="D1284" i="1" s="1"/>
  <c r="D1285" i="1" s="1"/>
  <c r="D1286" i="1" s="1"/>
  <c r="D1287" i="1" s="1"/>
  <c r="D1288" i="1" s="1"/>
  <c r="D1289" i="1" s="1"/>
  <c r="D1290" i="1" s="1"/>
  <c r="D1291" i="1" s="1"/>
  <c r="D1292" i="1" s="1"/>
  <c r="D1293" i="1" s="1"/>
  <c r="D1294" i="1" s="1"/>
  <c r="D1295" i="1" s="1"/>
  <c r="D1296" i="1" s="1"/>
  <c r="D1297" i="1" s="1"/>
  <c r="D1298" i="1" s="1"/>
  <c r="D1299" i="1" s="1"/>
  <c r="D1300" i="1" s="1"/>
  <c r="D1301" i="1" s="1"/>
  <c r="D1302" i="1" s="1"/>
  <c r="D1303" i="1" s="1"/>
  <c r="D1304" i="1" s="1"/>
  <c r="D1305" i="1" s="1"/>
  <c r="D1306" i="1" s="1"/>
  <c r="D1307" i="1" s="1"/>
  <c r="D1308" i="1" s="1"/>
  <c r="D1309" i="1" s="1"/>
  <c r="D1310" i="1" s="1"/>
  <c r="D1311" i="1" s="1"/>
  <c r="D1312" i="1" s="1"/>
  <c r="D1313" i="1" s="1"/>
  <c r="D1314" i="1" s="1"/>
  <c r="D1315" i="1" s="1"/>
  <c r="D1316" i="1" s="1"/>
  <c r="D1317" i="1" s="1"/>
  <c r="D1318" i="1" s="1"/>
  <c r="D1319" i="1" s="1"/>
  <c r="D1320" i="1" s="1"/>
  <c r="D1321" i="1" s="1"/>
  <c r="D1322" i="1" s="1"/>
  <c r="D1323" i="1" s="1"/>
  <c r="D1324" i="1" s="1"/>
  <c r="D1325" i="1" s="1"/>
  <c r="D1326" i="1" s="1"/>
  <c r="D1327" i="1" s="1"/>
  <c r="D1328" i="1" s="1"/>
  <c r="D1329" i="1" s="1"/>
  <c r="D1330" i="1" s="1"/>
  <c r="D1331" i="1" s="1"/>
  <c r="D1332" i="1" s="1"/>
  <c r="D1333" i="1" s="1"/>
  <c r="D1334" i="1" s="1"/>
  <c r="D1335" i="1" s="1"/>
  <c r="D1336" i="1" s="1"/>
  <c r="D1337" i="1" s="1"/>
  <c r="D1338" i="1" s="1"/>
  <c r="D1339" i="1" s="1"/>
  <c r="D1340" i="1" s="1"/>
  <c r="D1341" i="1" s="1"/>
  <c r="D1342" i="1" s="1"/>
  <c r="D1343" i="1" s="1"/>
  <c r="D1344" i="1" s="1"/>
  <c r="D1345" i="1" s="1"/>
  <c r="D1346" i="1" s="1"/>
  <c r="D1347" i="1" s="1"/>
  <c r="D1348" i="1" s="1"/>
  <c r="D1349" i="1" s="1"/>
  <c r="D1350" i="1" s="1"/>
  <c r="D1351" i="1" s="1"/>
  <c r="D1352" i="1" s="1"/>
  <c r="D1353" i="1" s="1"/>
  <c r="D1354" i="1" s="1"/>
  <c r="D1355" i="1" s="1"/>
  <c r="D1356" i="1" s="1"/>
  <c r="D1357" i="1" s="1"/>
  <c r="D1358" i="1" s="1"/>
  <c r="D1359" i="1" s="1"/>
  <c r="D1360" i="1" s="1"/>
  <c r="D1361" i="1" s="1"/>
  <c r="D1362" i="1" s="1"/>
  <c r="D1363" i="1" s="1"/>
  <c r="D1364" i="1" s="1"/>
  <c r="D1365" i="1" s="1"/>
  <c r="D1366" i="1" s="1"/>
  <c r="D1367" i="1" s="1"/>
  <c r="D1368" i="1" s="1"/>
  <c r="D1369" i="1" s="1"/>
  <c r="D1370" i="1" s="1"/>
  <c r="D1371" i="1" s="1"/>
  <c r="D1372" i="1" s="1"/>
  <c r="D1373" i="1" s="1"/>
  <c r="D1374" i="1" s="1"/>
  <c r="D1375" i="1" s="1"/>
  <c r="D1376" i="1" s="1"/>
  <c r="D1377" i="1" s="1"/>
  <c r="D1378" i="1" s="1"/>
  <c r="D1379" i="1" s="1"/>
  <c r="D1380" i="1" s="1"/>
  <c r="D1381" i="1" s="1"/>
  <c r="D1382" i="1" s="1"/>
  <c r="D1383" i="1" s="1"/>
  <c r="D1384" i="1" s="1"/>
  <c r="D1385" i="1" s="1"/>
  <c r="D1386" i="1" s="1"/>
  <c r="D1387" i="1" s="1"/>
  <c r="D1388" i="1" s="1"/>
  <c r="D1389" i="1" s="1"/>
  <c r="D1390" i="1" s="1"/>
  <c r="D1391" i="1" s="1"/>
  <c r="D1392" i="1" s="1"/>
  <c r="D1393" i="1" s="1"/>
  <c r="D1394" i="1" s="1"/>
  <c r="D1395" i="1" s="1"/>
  <c r="D1396" i="1" s="1"/>
  <c r="D1397" i="1" s="1"/>
  <c r="D1398" i="1" s="1"/>
  <c r="D1399" i="1" s="1"/>
  <c r="D1400" i="1" s="1"/>
  <c r="D1401" i="1" s="1"/>
  <c r="D1402" i="1" s="1"/>
  <c r="D1403" i="1" s="1"/>
  <c r="D1404" i="1" s="1"/>
  <c r="D1405" i="1" s="1"/>
  <c r="D1406" i="1" s="1"/>
  <c r="D1407" i="1" s="1"/>
  <c r="D1408" i="1" s="1"/>
  <c r="D1409" i="1" s="1"/>
  <c r="D1410" i="1" s="1"/>
  <c r="D1411" i="1" s="1"/>
  <c r="D1412" i="1" s="1"/>
  <c r="D1413" i="1" s="1"/>
  <c r="D1414" i="1" s="1"/>
  <c r="D1415" i="1" s="1"/>
  <c r="D1416" i="1" s="1"/>
  <c r="D1417" i="1" s="1"/>
  <c r="D1418" i="1" s="1"/>
  <c r="D1419" i="1" s="1"/>
  <c r="D1420" i="1" s="1"/>
  <c r="D1421" i="1" s="1"/>
  <c r="D1422" i="1" s="1"/>
  <c r="D1423" i="1" s="1"/>
  <c r="D1424" i="1" s="1"/>
  <c r="D1425" i="1" s="1"/>
  <c r="D1426" i="1" s="1"/>
  <c r="D1427" i="1" s="1"/>
  <c r="D1428" i="1" s="1"/>
  <c r="D1429" i="1" s="1"/>
  <c r="D1430" i="1" s="1"/>
  <c r="D1431" i="1" s="1"/>
  <c r="D1432" i="1" s="1"/>
  <c r="D1433" i="1" s="1"/>
  <c r="D1434" i="1" s="1"/>
  <c r="D1435" i="1" s="1"/>
  <c r="D1436" i="1" s="1"/>
  <c r="D1437" i="1" s="1"/>
  <c r="D1438" i="1" s="1"/>
  <c r="D1439" i="1" s="1"/>
  <c r="D1440" i="1" s="1"/>
  <c r="D1441" i="1" s="1"/>
  <c r="D1442" i="1" s="1"/>
  <c r="D1443" i="1" s="1"/>
  <c r="D1444" i="1" s="1"/>
  <c r="D1445" i="1" s="1"/>
  <c r="D1446" i="1" s="1"/>
  <c r="D1447" i="1" s="1"/>
  <c r="D1448" i="1" s="1"/>
  <c r="D1449" i="1" s="1"/>
  <c r="D1450" i="1" s="1"/>
  <c r="D1451" i="1" s="1"/>
  <c r="D1452" i="1" s="1"/>
  <c r="D1453" i="1" s="1"/>
  <c r="D1454" i="1" s="1"/>
  <c r="D1455" i="1" s="1"/>
  <c r="D1456" i="1" s="1"/>
  <c r="D1457" i="1" s="1"/>
  <c r="D1458" i="1" s="1"/>
  <c r="D1459" i="1" s="1"/>
  <c r="D1460" i="1" s="1"/>
  <c r="D1461" i="1" s="1"/>
  <c r="D1462" i="1" s="1"/>
  <c r="D1463" i="1" s="1"/>
  <c r="D1464" i="1" s="1"/>
  <c r="D1465" i="1" s="1"/>
  <c r="D1466" i="1" s="1"/>
  <c r="D1467" i="1" s="1"/>
  <c r="D1468" i="1" s="1"/>
  <c r="D1469" i="1" s="1"/>
  <c r="D1470" i="1" s="1"/>
  <c r="D1471" i="1" s="1"/>
  <c r="D1472" i="1" s="1"/>
  <c r="D1473" i="1" s="1"/>
  <c r="D1474" i="1" s="1"/>
  <c r="D1475" i="1" s="1"/>
  <c r="D1476" i="1" s="1"/>
  <c r="D1477" i="1" s="1"/>
  <c r="D1478" i="1" s="1"/>
  <c r="D1479" i="1" s="1"/>
  <c r="D1480" i="1" s="1"/>
  <c r="D1481" i="1" s="1"/>
  <c r="D1482" i="1" s="1"/>
  <c r="D1483" i="1" s="1"/>
  <c r="D1484" i="1" s="1"/>
  <c r="D1485" i="1" s="1"/>
  <c r="D1486" i="1" s="1"/>
  <c r="D1487" i="1" s="1"/>
  <c r="D1488" i="1" s="1"/>
  <c r="D1489" i="1" s="1"/>
  <c r="D1490" i="1" s="1"/>
  <c r="D1491" i="1" s="1"/>
  <c r="D1492" i="1" s="1"/>
  <c r="D1493" i="1" s="1"/>
  <c r="D1494" i="1" s="1"/>
  <c r="D1495" i="1" s="1"/>
  <c r="D1496" i="1" s="1"/>
  <c r="D1497" i="1" s="1"/>
  <c r="D1498" i="1" s="1"/>
  <c r="D1499" i="1" s="1"/>
  <c r="D1500" i="1" s="1"/>
  <c r="D1501" i="1" s="1"/>
  <c r="D1502" i="1" s="1"/>
  <c r="D1503" i="1" s="1"/>
  <c r="D1504" i="1" s="1"/>
  <c r="D1505" i="1" s="1"/>
  <c r="D1506" i="1" s="1"/>
  <c r="D1507" i="1" s="1"/>
  <c r="D1508" i="1" s="1"/>
  <c r="D1509" i="1" s="1"/>
  <c r="D1510" i="1" s="1"/>
  <c r="D1511" i="1" s="1"/>
  <c r="D1512" i="1" s="1"/>
  <c r="D1513" i="1" s="1"/>
  <c r="D1514" i="1" s="1"/>
  <c r="D1515" i="1" s="1"/>
  <c r="D1516" i="1" s="1"/>
  <c r="D1517" i="1" s="1"/>
  <c r="D1518" i="1" s="1"/>
  <c r="D1519" i="1" s="1"/>
  <c r="D1520" i="1" s="1"/>
  <c r="D1521" i="1" s="1"/>
  <c r="D1522" i="1" s="1"/>
  <c r="D1523" i="1" s="1"/>
  <c r="D1524" i="1" s="1"/>
  <c r="D1525" i="1" s="1"/>
  <c r="D1526" i="1" s="1"/>
  <c r="D1527" i="1" s="1"/>
  <c r="D1528" i="1" s="1"/>
  <c r="D1529" i="1" s="1"/>
  <c r="D1530" i="1" s="1"/>
  <c r="D1531" i="1" s="1"/>
  <c r="D1532" i="1" s="1"/>
  <c r="D1533" i="1" s="1"/>
  <c r="D1534" i="1" s="1"/>
  <c r="D1535" i="1" s="1"/>
  <c r="D1536" i="1" s="1"/>
  <c r="D1537" i="1" s="1"/>
  <c r="D1538" i="1" s="1"/>
  <c r="D1539" i="1" s="1"/>
  <c r="D1540" i="1" s="1"/>
  <c r="D1541" i="1" s="1"/>
  <c r="D1542" i="1" s="1"/>
  <c r="D1543" i="1" s="1"/>
  <c r="D1544" i="1" s="1"/>
  <c r="D1545" i="1" s="1"/>
  <c r="D1546" i="1" s="1"/>
  <c r="D1547" i="1" s="1"/>
  <c r="D1548" i="1" s="1"/>
  <c r="D1549" i="1" s="1"/>
  <c r="D1550" i="1" s="1"/>
  <c r="D1551" i="1" s="1"/>
  <c r="D1552" i="1" s="1"/>
  <c r="D1553" i="1" s="1"/>
  <c r="D1554" i="1" s="1"/>
  <c r="D1555" i="1" s="1"/>
  <c r="D1556" i="1" s="1"/>
  <c r="D1557" i="1" s="1"/>
  <c r="D1558" i="1" s="1"/>
  <c r="D1559" i="1" s="1"/>
  <c r="D1560" i="1" s="1"/>
  <c r="D1561" i="1" s="1"/>
  <c r="D1562" i="1" s="1"/>
  <c r="D1563" i="1" s="1"/>
  <c r="D1564" i="1" s="1"/>
  <c r="D1565" i="1" s="1"/>
  <c r="D1566" i="1" s="1"/>
  <c r="D1567" i="1" s="1"/>
  <c r="D1568" i="1" s="1"/>
  <c r="D1569" i="1" s="1"/>
  <c r="D1570" i="1" s="1"/>
  <c r="D1571" i="1" s="1"/>
  <c r="D1572" i="1" s="1"/>
  <c r="D1573" i="1" s="1"/>
  <c r="D1574" i="1" s="1"/>
  <c r="D1575" i="1" s="1"/>
  <c r="D1576" i="1" s="1"/>
  <c r="D1577" i="1" s="1"/>
  <c r="D1578" i="1" s="1"/>
  <c r="D1579" i="1" s="1"/>
  <c r="D1580" i="1" s="1"/>
  <c r="D1581" i="1" s="1"/>
  <c r="D1582" i="1" s="1"/>
  <c r="D1583" i="1" s="1"/>
  <c r="D1584" i="1" s="1"/>
  <c r="D1585" i="1" s="1"/>
  <c r="D1586" i="1" s="1"/>
  <c r="D1587" i="1" s="1"/>
  <c r="D1588" i="1" s="1"/>
  <c r="D1589" i="1" s="1"/>
  <c r="D1590" i="1" s="1"/>
  <c r="D1591" i="1" s="1"/>
  <c r="D1592" i="1" s="1"/>
  <c r="D1593" i="1" s="1"/>
  <c r="D1594" i="1" s="1"/>
  <c r="D1595" i="1" s="1"/>
  <c r="D1596" i="1" s="1"/>
  <c r="D1597" i="1" s="1"/>
  <c r="D1598" i="1" s="1"/>
  <c r="D1599" i="1" s="1"/>
  <c r="D1600" i="1" s="1"/>
  <c r="D1601" i="1" s="1"/>
  <c r="D1602" i="1" s="1"/>
  <c r="D1603" i="1" s="1"/>
  <c r="D1604" i="1" s="1"/>
  <c r="D1605" i="1" s="1"/>
  <c r="D1606" i="1" s="1"/>
  <c r="D1607" i="1" s="1"/>
  <c r="D1608" i="1" s="1"/>
  <c r="D1609" i="1" s="1"/>
  <c r="D1610" i="1" s="1"/>
  <c r="D1611" i="1" s="1"/>
  <c r="D1612" i="1" s="1"/>
  <c r="D1613" i="1" s="1"/>
  <c r="D1614" i="1" s="1"/>
  <c r="D1615" i="1" s="1"/>
  <c r="D1616" i="1" s="1"/>
  <c r="D1617" i="1" s="1"/>
  <c r="D1618" i="1" s="1"/>
  <c r="D1619" i="1" s="1"/>
  <c r="D1620" i="1" s="1"/>
  <c r="D1621" i="1" s="1"/>
  <c r="D1622" i="1" s="1"/>
  <c r="D1623" i="1" s="1"/>
  <c r="D1624" i="1" s="1"/>
  <c r="D1625" i="1" s="1"/>
  <c r="D1626" i="1" s="1"/>
  <c r="D1627" i="1" s="1"/>
  <c r="D1628" i="1" s="1"/>
  <c r="D1629" i="1" s="1"/>
  <c r="D1630" i="1" s="1"/>
  <c r="D1631" i="1" s="1"/>
  <c r="D1632" i="1" s="1"/>
  <c r="D1633" i="1" s="1"/>
  <c r="D1634" i="1" s="1"/>
  <c r="D1635" i="1" s="1"/>
  <c r="D1636" i="1" s="1"/>
  <c r="D1637" i="1" s="1"/>
  <c r="D1638" i="1" s="1"/>
  <c r="D1639" i="1" s="1"/>
  <c r="D1640" i="1" s="1"/>
  <c r="D1641" i="1" s="1"/>
  <c r="D1642" i="1" s="1"/>
  <c r="D1643" i="1" s="1"/>
  <c r="D1644" i="1" s="1"/>
  <c r="D1645" i="1" s="1"/>
  <c r="D1646" i="1" s="1"/>
  <c r="D1647" i="1" s="1"/>
  <c r="D1648" i="1" s="1"/>
  <c r="D1649" i="1" s="1"/>
  <c r="D1650" i="1" s="1"/>
  <c r="D1651" i="1" s="1"/>
  <c r="D1652" i="1" s="1"/>
  <c r="D1653" i="1" s="1"/>
  <c r="D1654" i="1" s="1"/>
  <c r="D1655" i="1" s="1"/>
  <c r="D1656" i="1" s="1"/>
  <c r="D1657" i="1" s="1"/>
  <c r="D1658" i="1" s="1"/>
  <c r="D1659" i="1" s="1"/>
  <c r="D1660" i="1" s="1"/>
  <c r="D1661" i="1" s="1"/>
  <c r="D1662" i="1" s="1"/>
  <c r="D1663" i="1" s="1"/>
  <c r="D1664" i="1" s="1"/>
  <c r="D1665" i="1" s="1"/>
  <c r="D1666" i="1" s="1"/>
  <c r="D1667" i="1" s="1"/>
  <c r="D1668" i="1" s="1"/>
  <c r="D1669" i="1" s="1"/>
  <c r="D1670" i="1" s="1"/>
  <c r="D1671" i="1" s="1"/>
  <c r="D1672" i="1" s="1"/>
  <c r="D1673" i="1" s="1"/>
  <c r="D1674" i="1" s="1"/>
  <c r="D1675" i="1" s="1"/>
  <c r="D1676" i="1" s="1"/>
  <c r="D1677" i="1" s="1"/>
  <c r="D1678" i="1" s="1"/>
  <c r="D1679" i="1" s="1"/>
  <c r="D1680" i="1" s="1"/>
  <c r="D1681" i="1" s="1"/>
  <c r="D1682" i="1" s="1"/>
  <c r="D1683" i="1" s="1"/>
  <c r="D1684" i="1" s="1"/>
  <c r="D1685" i="1" s="1"/>
  <c r="D1686" i="1" s="1"/>
  <c r="D1687" i="1" s="1"/>
  <c r="D1688" i="1" s="1"/>
  <c r="D1689" i="1" s="1"/>
  <c r="D1690" i="1" s="1"/>
  <c r="D1691" i="1" s="1"/>
  <c r="D1692" i="1" s="1"/>
  <c r="D1693" i="1" s="1"/>
  <c r="D1694" i="1" s="1"/>
  <c r="D1695" i="1" s="1"/>
  <c r="D1696" i="1" s="1"/>
  <c r="D1697" i="1" s="1"/>
  <c r="D1698" i="1" s="1"/>
  <c r="D1699" i="1" s="1"/>
  <c r="D1700" i="1" s="1"/>
  <c r="D1701" i="1" s="1"/>
  <c r="D1702" i="1" s="1"/>
  <c r="D1703" i="1" s="1"/>
  <c r="D1704" i="1" s="1"/>
  <c r="D1705" i="1" s="1"/>
  <c r="D1706" i="1" s="1"/>
  <c r="D1707" i="1" s="1"/>
  <c r="D1708" i="1" s="1"/>
  <c r="D1709" i="1" s="1"/>
  <c r="D1710" i="1" s="1"/>
  <c r="D1711" i="1" s="1"/>
  <c r="D1712" i="1" s="1"/>
  <c r="D1713" i="1" s="1"/>
  <c r="D1714" i="1" s="1"/>
  <c r="D1715" i="1" s="1"/>
  <c r="D1716" i="1" s="1"/>
  <c r="D1717" i="1" s="1"/>
  <c r="D1718" i="1" s="1"/>
  <c r="D1719" i="1" s="1"/>
  <c r="D1720" i="1" s="1"/>
  <c r="D1721" i="1" s="1"/>
  <c r="D1722" i="1" s="1"/>
  <c r="D1723" i="1" s="1"/>
  <c r="D1724" i="1" s="1"/>
  <c r="D1725" i="1" s="1"/>
  <c r="D1726" i="1" s="1"/>
  <c r="D1727" i="1" s="1"/>
  <c r="D1728" i="1" s="1"/>
  <c r="D1729" i="1" s="1"/>
  <c r="D1730" i="1" s="1"/>
  <c r="D1731" i="1" s="1"/>
  <c r="D1732" i="1" s="1"/>
  <c r="D1733" i="1" s="1"/>
  <c r="D1734" i="1" s="1"/>
  <c r="D1735" i="1" s="1"/>
  <c r="D1736" i="1" s="1"/>
  <c r="D1737" i="1" s="1"/>
  <c r="D1738" i="1" s="1"/>
  <c r="D1739" i="1" s="1"/>
  <c r="D1740" i="1" s="1"/>
  <c r="D1741" i="1" s="1"/>
  <c r="D1742" i="1" s="1"/>
  <c r="D1743" i="1" s="1"/>
  <c r="D1744" i="1" s="1"/>
  <c r="D1745" i="1" s="1"/>
  <c r="D1746" i="1" s="1"/>
  <c r="D1747" i="1" s="1"/>
  <c r="D1748" i="1" s="1"/>
  <c r="D1749" i="1" s="1"/>
  <c r="D1750" i="1" s="1"/>
  <c r="D1751" i="1" s="1"/>
  <c r="D1752" i="1" s="1"/>
  <c r="D1753" i="1" s="1"/>
  <c r="D1754" i="1" s="1"/>
  <c r="D1755" i="1" s="1"/>
  <c r="D1756" i="1" s="1"/>
  <c r="D1757" i="1" s="1"/>
  <c r="D1758" i="1" s="1"/>
  <c r="D1759" i="1" s="1"/>
  <c r="D1760" i="1" s="1"/>
  <c r="D1761" i="1" s="1"/>
  <c r="D1762" i="1" s="1"/>
  <c r="D1763" i="1" s="1"/>
  <c r="D1764" i="1" s="1"/>
  <c r="D1765" i="1" s="1"/>
  <c r="D1766" i="1" s="1"/>
  <c r="D1767" i="1" s="1"/>
  <c r="D1768" i="1" s="1"/>
  <c r="D1769" i="1" s="1"/>
  <c r="D1770" i="1" s="1"/>
  <c r="D1771" i="1" s="1"/>
  <c r="D1772" i="1" s="1"/>
  <c r="D1773" i="1" s="1"/>
  <c r="D1774" i="1" s="1"/>
  <c r="D1775" i="1" s="1"/>
  <c r="D1776" i="1" s="1"/>
  <c r="D1777" i="1" s="1"/>
  <c r="D1778" i="1" s="1"/>
  <c r="D1779" i="1" s="1"/>
  <c r="D1780" i="1" s="1"/>
  <c r="D1781" i="1" s="1"/>
  <c r="D1782" i="1" s="1"/>
  <c r="D1783" i="1" s="1"/>
  <c r="D1784" i="1" s="1"/>
  <c r="D1785" i="1" s="1"/>
  <c r="D1786" i="1" s="1"/>
  <c r="D1787" i="1" s="1"/>
  <c r="D1788" i="1" s="1"/>
  <c r="D1789" i="1" s="1"/>
  <c r="D1790" i="1" s="1"/>
  <c r="D1791" i="1" s="1"/>
  <c r="D1792" i="1" s="1"/>
  <c r="D1793" i="1" s="1"/>
  <c r="D1794" i="1" s="1"/>
  <c r="D1795" i="1" s="1"/>
  <c r="D1796" i="1" s="1"/>
  <c r="D1797" i="1" s="1"/>
  <c r="D1798" i="1" s="1"/>
  <c r="D1799" i="1" s="1"/>
  <c r="D1800" i="1" s="1"/>
  <c r="D1801" i="1" s="1"/>
  <c r="D1802" i="1" s="1"/>
  <c r="D1803" i="1" s="1"/>
  <c r="D1804" i="1" s="1"/>
  <c r="D1805" i="1" s="1"/>
  <c r="D1806" i="1" s="1"/>
  <c r="D1807" i="1" s="1"/>
  <c r="D1808" i="1" s="1"/>
  <c r="D1809" i="1" s="1"/>
  <c r="D1810" i="1" s="1"/>
  <c r="D1811" i="1" s="1"/>
  <c r="D1812" i="1" s="1"/>
  <c r="D1813" i="1" s="1"/>
  <c r="D1814" i="1" s="1"/>
  <c r="D1815" i="1" s="1"/>
  <c r="D1816" i="1" s="1"/>
  <c r="D1817" i="1" s="1"/>
  <c r="D1818" i="1" s="1"/>
  <c r="D1819" i="1" s="1"/>
  <c r="D1820" i="1" s="1"/>
  <c r="D1821" i="1" s="1"/>
  <c r="D1822" i="1" s="1"/>
  <c r="D1823" i="1" s="1"/>
  <c r="D1824" i="1" s="1"/>
  <c r="D1825" i="1" s="1"/>
  <c r="D1826" i="1" s="1"/>
  <c r="D1827" i="1" s="1"/>
  <c r="D1828" i="1" s="1"/>
  <c r="D1829" i="1" s="1"/>
  <c r="D1830" i="1" s="1"/>
  <c r="D1831" i="1" s="1"/>
  <c r="D1832" i="1" s="1"/>
  <c r="D1833" i="1" s="1"/>
  <c r="D1834" i="1" s="1"/>
  <c r="D1835" i="1" s="1"/>
  <c r="D1836" i="1" s="1"/>
  <c r="D1837" i="1" s="1"/>
  <c r="D1838" i="1" s="1"/>
  <c r="D1839" i="1" s="1"/>
  <c r="D1840" i="1" s="1"/>
  <c r="D1841" i="1" s="1"/>
  <c r="D1842" i="1" s="1"/>
  <c r="D1843" i="1" s="1"/>
  <c r="D1844" i="1" s="1"/>
  <c r="D1845" i="1" s="1"/>
  <c r="D1846" i="1" s="1"/>
  <c r="D1847" i="1" s="1"/>
  <c r="D1848" i="1" s="1"/>
  <c r="D1849" i="1" s="1"/>
  <c r="D1850" i="1" s="1"/>
  <c r="D1851" i="1" s="1"/>
  <c r="D1852" i="1" s="1"/>
  <c r="D1853" i="1" s="1"/>
  <c r="D1854" i="1" s="1"/>
  <c r="D1855" i="1" s="1"/>
  <c r="D1856" i="1" s="1"/>
  <c r="D1857" i="1" s="1"/>
  <c r="D1858" i="1" s="1"/>
  <c r="D1859" i="1" s="1"/>
  <c r="D1860" i="1" s="1"/>
  <c r="D1861" i="1" s="1"/>
  <c r="D1862" i="1" s="1"/>
  <c r="D1863" i="1" s="1"/>
  <c r="D1864" i="1" s="1"/>
  <c r="D1865" i="1" s="1"/>
  <c r="D1866" i="1" s="1"/>
  <c r="D1867" i="1" s="1"/>
  <c r="D1868" i="1" s="1"/>
  <c r="D1869" i="1" s="1"/>
  <c r="D1870" i="1" s="1"/>
  <c r="D1871" i="1" s="1"/>
  <c r="D1872" i="1" s="1"/>
  <c r="D1873" i="1" s="1"/>
  <c r="D1874" i="1" s="1"/>
  <c r="D1875" i="1" s="1"/>
  <c r="D1876" i="1" s="1"/>
  <c r="D1877" i="1" s="1"/>
  <c r="D1878" i="1" s="1"/>
  <c r="D1879" i="1" s="1"/>
  <c r="D1880" i="1" s="1"/>
  <c r="D1881" i="1" s="1"/>
  <c r="D1882" i="1" s="1"/>
  <c r="D1883" i="1" s="1"/>
  <c r="D1884" i="1" s="1"/>
  <c r="D1885" i="1" s="1"/>
  <c r="D1886" i="1" s="1"/>
  <c r="D1887" i="1" s="1"/>
  <c r="D1888" i="1" s="1"/>
  <c r="D1889" i="1" s="1"/>
  <c r="D1890" i="1" s="1"/>
  <c r="D1891" i="1" s="1"/>
  <c r="D1892" i="1" s="1"/>
  <c r="D1893" i="1" s="1"/>
  <c r="D1894" i="1" s="1"/>
  <c r="D1895" i="1" s="1"/>
  <c r="D1896" i="1" s="1"/>
  <c r="D1897" i="1" s="1"/>
  <c r="D1898" i="1" s="1"/>
  <c r="D1899" i="1" s="1"/>
  <c r="D1900" i="1" s="1"/>
  <c r="D1901" i="1" s="1"/>
  <c r="D1902" i="1" s="1"/>
  <c r="D1903" i="1" s="1"/>
  <c r="D1904" i="1" s="1"/>
  <c r="D1905" i="1" s="1"/>
  <c r="D1906" i="1" s="1"/>
  <c r="D1907" i="1" s="1"/>
  <c r="D1908" i="1" s="1"/>
  <c r="D1909" i="1" s="1"/>
  <c r="D1910" i="1" s="1"/>
  <c r="D1911" i="1" s="1"/>
  <c r="D1912" i="1" s="1"/>
  <c r="D1913" i="1" s="1"/>
  <c r="D1914" i="1" s="1"/>
  <c r="D1915" i="1" s="1"/>
  <c r="D1916" i="1" s="1"/>
  <c r="D1917" i="1" s="1"/>
  <c r="D1918" i="1" s="1"/>
  <c r="D1919" i="1" s="1"/>
  <c r="D1920" i="1" s="1"/>
  <c r="D1921" i="1" s="1"/>
  <c r="D1922" i="1" s="1"/>
  <c r="D1923" i="1" s="1"/>
  <c r="D1924" i="1" s="1"/>
  <c r="D1925" i="1" s="1"/>
  <c r="D1926" i="1" s="1"/>
  <c r="D1927" i="1" s="1"/>
  <c r="D1928" i="1" s="1"/>
  <c r="D1929" i="1" s="1"/>
  <c r="D1930" i="1" s="1"/>
  <c r="D1931" i="1" s="1"/>
  <c r="D1932" i="1" s="1"/>
  <c r="D1933" i="1" s="1"/>
  <c r="D1934" i="1" s="1"/>
  <c r="D1935" i="1" s="1"/>
  <c r="D1936" i="1" s="1"/>
  <c r="D1937" i="1" s="1"/>
  <c r="D1938" i="1" s="1"/>
  <c r="D1939" i="1" s="1"/>
  <c r="D1940" i="1" s="1"/>
  <c r="D1941" i="1" s="1"/>
  <c r="D1942" i="1" s="1"/>
  <c r="D1943" i="1" s="1"/>
  <c r="D1944" i="1" s="1"/>
  <c r="D1945" i="1" s="1"/>
  <c r="D1946" i="1" s="1"/>
  <c r="D1947" i="1" s="1"/>
  <c r="D1948" i="1" s="1"/>
  <c r="D1949" i="1" s="1"/>
  <c r="D1950" i="1" s="1"/>
  <c r="D1951" i="1" s="1"/>
  <c r="D1952" i="1" s="1"/>
  <c r="D1953" i="1" s="1"/>
  <c r="D1954" i="1" s="1"/>
  <c r="D1955" i="1" s="1"/>
  <c r="D1956" i="1" s="1"/>
  <c r="D1957" i="1" s="1"/>
  <c r="D1958" i="1" s="1"/>
  <c r="D1959" i="1" s="1"/>
  <c r="D1960" i="1" s="1"/>
  <c r="D1961" i="1" s="1"/>
  <c r="D1962" i="1" s="1"/>
  <c r="D1963" i="1" s="1"/>
  <c r="D1964" i="1" s="1"/>
  <c r="D1965" i="1" s="1"/>
  <c r="D1966" i="1" s="1"/>
  <c r="D1967" i="1" s="1"/>
  <c r="D1968" i="1" s="1"/>
  <c r="D1969" i="1" s="1"/>
  <c r="D1970" i="1" s="1"/>
  <c r="D1971" i="1" s="1"/>
  <c r="D1972" i="1" s="1"/>
  <c r="D1973" i="1" s="1"/>
  <c r="D1974" i="1" s="1"/>
  <c r="D1975" i="1" s="1"/>
  <c r="D1976" i="1" s="1"/>
  <c r="D1977" i="1" s="1"/>
  <c r="D1978" i="1" s="1"/>
  <c r="D1979" i="1" s="1"/>
  <c r="D1980" i="1" s="1"/>
  <c r="D1981" i="1" s="1"/>
  <c r="D1982" i="1" s="1"/>
  <c r="D1983" i="1" s="1"/>
  <c r="D1984" i="1" s="1"/>
  <c r="D1985" i="1" s="1"/>
  <c r="D1986" i="1" s="1"/>
  <c r="D1987" i="1" s="1"/>
  <c r="D1988" i="1" s="1"/>
  <c r="D1989" i="1" s="1"/>
  <c r="D1990" i="1" s="1"/>
  <c r="D1991" i="1" s="1"/>
  <c r="D1992" i="1" s="1"/>
  <c r="D1993" i="1" s="1"/>
  <c r="D1994" i="1" s="1"/>
  <c r="D1995" i="1" s="1"/>
  <c r="D1996" i="1" s="1"/>
  <c r="D1997" i="1" s="1"/>
  <c r="D1998" i="1" s="1"/>
  <c r="D1999" i="1" s="1"/>
  <c r="D2000" i="1" s="1"/>
  <c r="D2001" i="1" s="1"/>
  <c r="D2002" i="1" s="1"/>
  <c r="D2003" i="1" s="1"/>
  <c r="D2004" i="1" s="1"/>
  <c r="D2005" i="1" s="1"/>
  <c r="D2006" i="1" s="1"/>
  <c r="D2007" i="1" s="1"/>
  <c r="D2008" i="1" s="1"/>
  <c r="D2009" i="1" s="1"/>
  <c r="D2010" i="1" s="1"/>
  <c r="D2011" i="1" s="1"/>
  <c r="D2012" i="1" s="1"/>
  <c r="D2013" i="1" s="1"/>
  <c r="D2014" i="1" s="1"/>
  <c r="D2015" i="1" s="1"/>
  <c r="D2016" i="1" s="1"/>
  <c r="D2017" i="1" s="1"/>
  <c r="D2018" i="1" s="1"/>
  <c r="D2019" i="1" s="1"/>
  <c r="D2020" i="1" s="1"/>
  <c r="D2021" i="1" s="1"/>
  <c r="D2022" i="1" s="1"/>
  <c r="D2023" i="1" s="1"/>
  <c r="D2024" i="1" s="1"/>
  <c r="D2025" i="1" s="1"/>
  <c r="D2026" i="1" s="1"/>
  <c r="D2027" i="1" s="1"/>
  <c r="D2028" i="1" s="1"/>
  <c r="D2029" i="1" s="1"/>
  <c r="D2030" i="1" s="1"/>
  <c r="D2031" i="1" s="1"/>
  <c r="D2032" i="1" s="1"/>
  <c r="D2033" i="1" s="1"/>
  <c r="D2034" i="1" s="1"/>
  <c r="D2035" i="1" s="1"/>
  <c r="D2036" i="1" s="1"/>
  <c r="D2037" i="1" s="1"/>
  <c r="D2038" i="1" s="1"/>
  <c r="D2039" i="1" s="1"/>
  <c r="D2040" i="1" s="1"/>
  <c r="D2041" i="1" s="1"/>
  <c r="D2042" i="1" s="1"/>
  <c r="D2043" i="1" s="1"/>
  <c r="D2044" i="1" s="1"/>
  <c r="D2045" i="1" s="1"/>
  <c r="D2046" i="1" s="1"/>
  <c r="D2047" i="1" s="1"/>
  <c r="D2048" i="1" s="1"/>
  <c r="D2049" i="1" s="1"/>
  <c r="D2050" i="1" s="1"/>
  <c r="D2051" i="1" s="1"/>
  <c r="D2052" i="1" s="1"/>
  <c r="D2053" i="1" s="1"/>
  <c r="D2054" i="1" s="1"/>
  <c r="D2055" i="1" s="1"/>
  <c r="D2056" i="1" s="1"/>
  <c r="D2057" i="1" s="1"/>
  <c r="D2058" i="1" s="1"/>
  <c r="D2059" i="1" s="1"/>
  <c r="D2060" i="1" s="1"/>
  <c r="D2061" i="1" s="1"/>
  <c r="D2062" i="1" s="1"/>
  <c r="D2063" i="1" s="1"/>
  <c r="D2064" i="1" s="1"/>
  <c r="D2065" i="1" s="1"/>
  <c r="D2066" i="1" s="1"/>
  <c r="D2067" i="1" s="1"/>
  <c r="D2068" i="1" s="1"/>
  <c r="D2069" i="1" s="1"/>
  <c r="D2070" i="1" s="1"/>
  <c r="D2071" i="1" s="1"/>
  <c r="D2072" i="1" s="1"/>
  <c r="D2073" i="1" s="1"/>
  <c r="D2074" i="1" s="1"/>
  <c r="D2075" i="1" s="1"/>
  <c r="D2076" i="1" s="1"/>
  <c r="D2077" i="1" s="1"/>
  <c r="D2078" i="1" s="1"/>
  <c r="D2079" i="1" s="1"/>
  <c r="D2080" i="1" s="1"/>
  <c r="D2081" i="1" s="1"/>
  <c r="D2082" i="1" s="1"/>
  <c r="D2083" i="1" s="1"/>
  <c r="D2084" i="1" s="1"/>
  <c r="D2085" i="1" s="1"/>
  <c r="D2086" i="1" s="1"/>
  <c r="D2087" i="1" s="1"/>
  <c r="D2088" i="1" s="1"/>
  <c r="D2089" i="1" s="1"/>
  <c r="D2090" i="1" s="1"/>
  <c r="D2091" i="1" s="1"/>
  <c r="D2092" i="1" s="1"/>
  <c r="D2093" i="1" s="1"/>
  <c r="D2094" i="1" s="1"/>
  <c r="D2095" i="1" s="1"/>
  <c r="D2096" i="1" s="1"/>
  <c r="D2097" i="1" s="1"/>
  <c r="D2098" i="1" s="1"/>
  <c r="D2099" i="1" s="1"/>
  <c r="D2100" i="1" s="1"/>
  <c r="D2101" i="1" s="1"/>
  <c r="D2102" i="1" s="1"/>
  <c r="D2103" i="1" s="1"/>
  <c r="D2104" i="1" s="1"/>
  <c r="D2105" i="1" s="1"/>
  <c r="D2106" i="1" s="1"/>
  <c r="D2107" i="1" s="1"/>
  <c r="D2108" i="1" s="1"/>
  <c r="D2109" i="1" s="1"/>
  <c r="D2110" i="1" s="1"/>
  <c r="D2111" i="1" s="1"/>
  <c r="D2112" i="1" s="1"/>
  <c r="D2113" i="1" s="1"/>
  <c r="D2114" i="1" s="1"/>
  <c r="D2115" i="1" s="1"/>
  <c r="D2116" i="1" s="1"/>
  <c r="D2117" i="1" s="1"/>
  <c r="D2118" i="1" s="1"/>
  <c r="D2119" i="1" s="1"/>
  <c r="D2120" i="1" s="1"/>
  <c r="D2121" i="1" s="1"/>
  <c r="D2122" i="1" s="1"/>
  <c r="D2123" i="1" s="1"/>
  <c r="D2124" i="1" s="1"/>
  <c r="D2125" i="1" s="1"/>
  <c r="D2126" i="1" s="1"/>
  <c r="D2127" i="1" s="1"/>
  <c r="D2128" i="1" s="1"/>
  <c r="D2129" i="1" s="1"/>
  <c r="D2130" i="1" s="1"/>
  <c r="D2131" i="1" s="1"/>
  <c r="D2132" i="1" s="1"/>
  <c r="D2133" i="1" s="1"/>
  <c r="D2134" i="1" s="1"/>
  <c r="D2135" i="1" s="1"/>
  <c r="D2136" i="1" s="1"/>
  <c r="D2137" i="1" s="1"/>
  <c r="D2138" i="1" s="1"/>
  <c r="D2139" i="1" s="1"/>
  <c r="D2140" i="1" s="1"/>
  <c r="D2141" i="1" s="1"/>
  <c r="D2142" i="1" s="1"/>
  <c r="D2143" i="1" s="1"/>
  <c r="D2144" i="1" s="1"/>
  <c r="D2145" i="1" s="1"/>
  <c r="D2146" i="1" s="1"/>
  <c r="D2147" i="1" s="1"/>
  <c r="D2148" i="1" s="1"/>
  <c r="D2149" i="1" s="1"/>
  <c r="D2150" i="1" s="1"/>
  <c r="D2151" i="1" s="1"/>
  <c r="D2152" i="1" s="1"/>
  <c r="D2153" i="1" s="1"/>
  <c r="D2154" i="1" s="1"/>
  <c r="D2155" i="1" s="1"/>
  <c r="D2156" i="1" s="1"/>
  <c r="D2157" i="1" s="1"/>
  <c r="D2158" i="1" s="1"/>
  <c r="D2159" i="1" s="1"/>
  <c r="D2160" i="1" s="1"/>
  <c r="D2161" i="1" s="1"/>
  <c r="D2162" i="1" s="1"/>
  <c r="D2163" i="1" s="1"/>
  <c r="D2164" i="1" s="1"/>
  <c r="D2165" i="1" s="1"/>
  <c r="D2166" i="1" s="1"/>
  <c r="D2167" i="1" s="1"/>
  <c r="D2168" i="1" s="1"/>
  <c r="D2169" i="1" s="1"/>
  <c r="D2170" i="1" s="1"/>
  <c r="D2171" i="1" s="1"/>
  <c r="D2172" i="1" s="1"/>
  <c r="D2173" i="1" s="1"/>
  <c r="D2174" i="1" s="1"/>
  <c r="D2175" i="1" s="1"/>
  <c r="D2176" i="1" s="1"/>
  <c r="D2177" i="1" s="1"/>
  <c r="D2178" i="1" s="1"/>
  <c r="D2179" i="1" s="1"/>
  <c r="D2180" i="1" s="1"/>
  <c r="D2181" i="1" s="1"/>
  <c r="D2182" i="1" s="1"/>
  <c r="D2183" i="1" s="1"/>
  <c r="D2184" i="1" s="1"/>
  <c r="D2185" i="1" s="1"/>
  <c r="D2186" i="1" s="1"/>
  <c r="D2187" i="1" s="1"/>
  <c r="D2188" i="1" s="1"/>
  <c r="D2189" i="1" s="1"/>
  <c r="D2190" i="1" s="1"/>
  <c r="D2191" i="1" s="1"/>
  <c r="D2192" i="1" s="1"/>
  <c r="D2193" i="1" s="1"/>
  <c r="D2194" i="1" s="1"/>
  <c r="D2195" i="1" s="1"/>
  <c r="D2196" i="1" s="1"/>
  <c r="D2197" i="1" s="1"/>
  <c r="D2198" i="1" s="1"/>
  <c r="D2199" i="1" s="1"/>
  <c r="D2200" i="1" s="1"/>
  <c r="D2201" i="1" s="1"/>
  <c r="D2202" i="1" s="1"/>
  <c r="D2203" i="1" s="1"/>
  <c r="D2204" i="1" s="1"/>
  <c r="D2205" i="1" s="1"/>
  <c r="D2206" i="1" s="1"/>
  <c r="D2207" i="1" s="1"/>
  <c r="D2208" i="1" s="1"/>
  <c r="D2209" i="1" s="1"/>
  <c r="D2210" i="1" s="1"/>
  <c r="D2211" i="1" s="1"/>
  <c r="D2212" i="1" s="1"/>
  <c r="D2213" i="1" s="1"/>
  <c r="D2214" i="1" s="1"/>
  <c r="D2215" i="1" s="1"/>
  <c r="D2216" i="1" s="1"/>
  <c r="D2217" i="1" s="1"/>
  <c r="D2218" i="1" s="1"/>
  <c r="D2219" i="1" s="1"/>
  <c r="D2220" i="1" s="1"/>
  <c r="D2221" i="1" s="1"/>
  <c r="D2222" i="1" s="1"/>
  <c r="D2223" i="1" s="1"/>
  <c r="D2224" i="1" s="1"/>
  <c r="D2225" i="1" s="1"/>
  <c r="D2226" i="1" s="1"/>
  <c r="D2227" i="1" s="1"/>
  <c r="D2228" i="1" s="1"/>
  <c r="D2229" i="1" s="1"/>
  <c r="D2230" i="1" s="1"/>
  <c r="D2231" i="1" s="1"/>
  <c r="D2232" i="1" s="1"/>
  <c r="D2233" i="1" s="1"/>
  <c r="D2234" i="1" s="1"/>
  <c r="D2235" i="1" s="1"/>
  <c r="D2236" i="1" s="1"/>
  <c r="D2237" i="1" s="1"/>
  <c r="D2238" i="1" s="1"/>
  <c r="D2239" i="1" s="1"/>
  <c r="D2240" i="1" s="1"/>
  <c r="D2241" i="1" s="1"/>
  <c r="D2242" i="1" s="1"/>
  <c r="D2243" i="1" s="1"/>
  <c r="D2244" i="1" s="1"/>
  <c r="D2245" i="1" s="1"/>
  <c r="D2246" i="1" s="1"/>
  <c r="D2247" i="1" s="1"/>
  <c r="D2248" i="1" s="1"/>
  <c r="D2249" i="1" s="1"/>
  <c r="D2250" i="1" s="1"/>
  <c r="D2251" i="1" s="1"/>
  <c r="D2252" i="1" s="1"/>
  <c r="D2253" i="1" s="1"/>
  <c r="D2254" i="1" s="1"/>
  <c r="D2255" i="1" s="1"/>
  <c r="D2256" i="1" s="1"/>
  <c r="D2257" i="1" s="1"/>
  <c r="D2258" i="1" s="1"/>
  <c r="D2259" i="1" s="1"/>
  <c r="D2260" i="1" s="1"/>
  <c r="D2261" i="1" s="1"/>
  <c r="D2262" i="1" s="1"/>
  <c r="D2263" i="1" s="1"/>
  <c r="D2264" i="1" s="1"/>
  <c r="D2265" i="1" s="1"/>
  <c r="D2266" i="1" s="1"/>
  <c r="D2267" i="1" s="1"/>
  <c r="D2268" i="1" s="1"/>
  <c r="D2269" i="1" s="1"/>
  <c r="D2270" i="1" s="1"/>
  <c r="D2271" i="1" s="1"/>
  <c r="D2272" i="1" s="1"/>
  <c r="D2273" i="1" s="1"/>
  <c r="D2274" i="1" s="1"/>
  <c r="D2275" i="1" s="1"/>
  <c r="D2276" i="1" s="1"/>
  <c r="D2277" i="1" s="1"/>
  <c r="D2278" i="1" s="1"/>
  <c r="D2279" i="1" s="1"/>
  <c r="D2280" i="1" s="1"/>
  <c r="D2281" i="1" s="1"/>
  <c r="D2282" i="1" s="1"/>
  <c r="D2283" i="1" s="1"/>
  <c r="D2284" i="1" s="1"/>
  <c r="D2285" i="1" s="1"/>
  <c r="D2286" i="1" s="1"/>
  <c r="D2287" i="1" s="1"/>
  <c r="D2288" i="1" s="1"/>
  <c r="D2289" i="1" s="1"/>
  <c r="D2290" i="1" s="1"/>
  <c r="D2291" i="1" s="1"/>
  <c r="D2292" i="1" s="1"/>
  <c r="D2293" i="1" s="1"/>
  <c r="D2294" i="1" s="1"/>
  <c r="D2295" i="1" s="1"/>
  <c r="D2296" i="1" s="1"/>
  <c r="D2297" i="1" s="1"/>
  <c r="D2298" i="1" s="1"/>
  <c r="D2299" i="1" s="1"/>
  <c r="D2300" i="1" s="1"/>
  <c r="D2301" i="1" s="1"/>
  <c r="D2302" i="1" s="1"/>
  <c r="D2303" i="1" s="1"/>
  <c r="D2304" i="1" s="1"/>
  <c r="D2305" i="1" s="1"/>
  <c r="D2306" i="1" s="1"/>
  <c r="D2307" i="1" s="1"/>
  <c r="D2308" i="1" s="1"/>
  <c r="D2309" i="1" s="1"/>
  <c r="D2310" i="1" s="1"/>
  <c r="D2311" i="1" s="1"/>
  <c r="D2312" i="1" s="1"/>
  <c r="D2313" i="1" s="1"/>
  <c r="D2314" i="1" s="1"/>
  <c r="D2315" i="1" s="1"/>
  <c r="D2316" i="1" s="1"/>
  <c r="D2317" i="1" s="1"/>
  <c r="D2318" i="1" s="1"/>
  <c r="D2319" i="1" s="1"/>
  <c r="D2320" i="1" s="1"/>
  <c r="D2321" i="1" s="1"/>
  <c r="D2322" i="1" s="1"/>
  <c r="D2323" i="1" s="1"/>
  <c r="D2324" i="1" s="1"/>
  <c r="D2325" i="1" s="1"/>
  <c r="D2326" i="1" s="1"/>
  <c r="D2327" i="1" s="1"/>
  <c r="D2328" i="1" s="1"/>
  <c r="D2329" i="1" s="1"/>
  <c r="D2330" i="1" s="1"/>
  <c r="D2331" i="1" s="1"/>
  <c r="D2332" i="1" s="1"/>
  <c r="D2333" i="1" s="1"/>
  <c r="D2334" i="1" s="1"/>
  <c r="D2335" i="1" s="1"/>
  <c r="D2336" i="1" s="1"/>
  <c r="D2337" i="1" s="1"/>
  <c r="D2338" i="1" s="1"/>
  <c r="D2339" i="1" s="1"/>
  <c r="D2340" i="1" s="1"/>
  <c r="D2341" i="1" s="1"/>
  <c r="D2342" i="1" s="1"/>
  <c r="D2343" i="1" s="1"/>
  <c r="D2344" i="1" s="1"/>
  <c r="D2345" i="1" s="1"/>
  <c r="D2346" i="1" s="1"/>
  <c r="D2347" i="1" s="1"/>
  <c r="D2348" i="1" s="1"/>
  <c r="D2349" i="1" s="1"/>
  <c r="D2350" i="1" s="1"/>
  <c r="D2351" i="1" s="1"/>
  <c r="D2352" i="1" s="1"/>
  <c r="D2353" i="1" s="1"/>
  <c r="D2354" i="1" s="1"/>
  <c r="D2355" i="1" s="1"/>
  <c r="D2356" i="1" s="1"/>
  <c r="D2357" i="1" s="1"/>
  <c r="D2358" i="1" s="1"/>
  <c r="D2359" i="1" s="1"/>
  <c r="D2360" i="1" s="1"/>
  <c r="D2361" i="1" s="1"/>
  <c r="D2362" i="1" s="1"/>
  <c r="D2363" i="1" s="1"/>
  <c r="D2364" i="1" s="1"/>
  <c r="D2365" i="1" s="1"/>
  <c r="D2366" i="1" s="1"/>
  <c r="D2367" i="1" s="1"/>
  <c r="D2368" i="1" s="1"/>
  <c r="D2369" i="1" s="1"/>
  <c r="D2370" i="1" s="1"/>
  <c r="D2371" i="1" s="1"/>
  <c r="D2372" i="1" s="1"/>
  <c r="D2373" i="1" s="1"/>
  <c r="D2374" i="1" s="1"/>
  <c r="D2375" i="1" s="1"/>
  <c r="D2376" i="1" s="1"/>
  <c r="D2377" i="1" s="1"/>
  <c r="D2378" i="1" s="1"/>
  <c r="D2379" i="1" s="1"/>
  <c r="D2380" i="1" s="1"/>
  <c r="D2381" i="1" s="1"/>
  <c r="D2382" i="1" s="1"/>
  <c r="D2383" i="1" s="1"/>
  <c r="D2384" i="1" s="1"/>
  <c r="D2385" i="1" s="1"/>
  <c r="D2386" i="1" s="1"/>
  <c r="D2387" i="1" s="1"/>
  <c r="D2388" i="1" s="1"/>
  <c r="D2389" i="1" s="1"/>
  <c r="D2390" i="1" s="1"/>
  <c r="D2391" i="1" s="1"/>
  <c r="D2392" i="1" s="1"/>
  <c r="D2393" i="1" s="1"/>
  <c r="D2394" i="1" s="1"/>
  <c r="D2395" i="1" s="1"/>
  <c r="D2396" i="1" s="1"/>
  <c r="D2397" i="1" s="1"/>
  <c r="D2398" i="1" s="1"/>
  <c r="D2399" i="1" s="1"/>
  <c r="D2400" i="1" s="1"/>
  <c r="D2401" i="1" s="1"/>
  <c r="D2402" i="1" s="1"/>
  <c r="D2403" i="1" s="1"/>
  <c r="D2404" i="1" s="1"/>
  <c r="D2405" i="1" s="1"/>
  <c r="D2406" i="1" s="1"/>
  <c r="D2407" i="1" s="1"/>
  <c r="D2408" i="1" s="1"/>
  <c r="D2409" i="1" s="1"/>
  <c r="D2410" i="1" s="1"/>
  <c r="D2411" i="1" s="1"/>
  <c r="D2412" i="1" s="1"/>
  <c r="D2413" i="1" s="1"/>
  <c r="D2414" i="1" s="1"/>
  <c r="D2415" i="1" s="1"/>
  <c r="D2416" i="1" s="1"/>
  <c r="D2417" i="1" s="1"/>
  <c r="D2418" i="1" s="1"/>
  <c r="D2419" i="1" s="1"/>
  <c r="D2420" i="1" s="1"/>
  <c r="D2421" i="1" s="1"/>
  <c r="D2422" i="1" s="1"/>
  <c r="D2423" i="1" s="1"/>
  <c r="D2424" i="1" s="1"/>
  <c r="D2425" i="1" s="1"/>
  <c r="D2426" i="1" s="1"/>
  <c r="D2427" i="1" s="1"/>
  <c r="D2428" i="1" s="1"/>
  <c r="D2429" i="1" s="1"/>
  <c r="D2430" i="1" s="1"/>
  <c r="D2431" i="1" s="1"/>
  <c r="D2432" i="1" s="1"/>
  <c r="D2433" i="1" s="1"/>
  <c r="D2434" i="1" s="1"/>
  <c r="D2435" i="1" s="1"/>
  <c r="D2436" i="1" s="1"/>
  <c r="D2437" i="1" s="1"/>
  <c r="D2438" i="1" s="1"/>
  <c r="D2439" i="1" s="1"/>
  <c r="D2440" i="1" s="1"/>
  <c r="D2441" i="1" s="1"/>
  <c r="D2442" i="1" s="1"/>
  <c r="D2443" i="1" s="1"/>
  <c r="D2444" i="1" s="1"/>
  <c r="D2445" i="1" s="1"/>
  <c r="D2446" i="1" s="1"/>
  <c r="D2447" i="1" s="1"/>
  <c r="D2448" i="1" s="1"/>
  <c r="D2449" i="1" s="1"/>
  <c r="D2450" i="1" s="1"/>
  <c r="D2451" i="1" s="1"/>
  <c r="D2452" i="1" s="1"/>
  <c r="D2453" i="1" s="1"/>
  <c r="D2454" i="1" s="1"/>
  <c r="D2455" i="1" s="1"/>
  <c r="D2456" i="1" s="1"/>
  <c r="D2457" i="1" s="1"/>
  <c r="D2458" i="1" s="1"/>
  <c r="D2459" i="1" s="1"/>
  <c r="D2460" i="1" s="1"/>
  <c r="D2461" i="1" s="1"/>
  <c r="D2462" i="1" s="1"/>
  <c r="D2463" i="1" s="1"/>
  <c r="D2464" i="1" s="1"/>
  <c r="D2465" i="1" s="1"/>
  <c r="D2466" i="1" s="1"/>
  <c r="D2467" i="1" s="1"/>
  <c r="D2468" i="1" s="1"/>
  <c r="D2469" i="1" s="1"/>
  <c r="D2470" i="1" s="1"/>
  <c r="D2471" i="1" s="1"/>
  <c r="D2472" i="1" s="1"/>
  <c r="D2473" i="1" s="1"/>
  <c r="D2474" i="1" s="1"/>
  <c r="D2475" i="1" s="1"/>
  <c r="D2476" i="1" s="1"/>
  <c r="D2477" i="1" s="1"/>
  <c r="D2478" i="1" s="1"/>
  <c r="D2479" i="1" s="1"/>
  <c r="D2480" i="1" s="1"/>
  <c r="D2481" i="1" s="1"/>
  <c r="D2482" i="1" s="1"/>
  <c r="D2483" i="1" s="1"/>
  <c r="D2484" i="1" s="1"/>
  <c r="D2485" i="1" s="1"/>
  <c r="D2486" i="1" s="1"/>
  <c r="D2487" i="1" s="1"/>
  <c r="D2488" i="1" s="1"/>
  <c r="D2489" i="1" s="1"/>
  <c r="D2490" i="1" s="1"/>
  <c r="D2491" i="1" s="1"/>
  <c r="D2492" i="1" s="1"/>
  <c r="D2493" i="1" s="1"/>
  <c r="D2494" i="1" s="1"/>
  <c r="D2495" i="1" s="1"/>
  <c r="D2496" i="1" s="1"/>
  <c r="D2497" i="1" s="1"/>
  <c r="D2498" i="1" s="1"/>
  <c r="D2499" i="1" s="1"/>
  <c r="D2500" i="1" s="1"/>
  <c r="D2501" i="1" s="1"/>
  <c r="D2502" i="1" s="1"/>
  <c r="D2503" i="1" s="1"/>
  <c r="D2504" i="1" s="1"/>
  <c r="D2505" i="1" s="1"/>
  <c r="D2506" i="1" s="1"/>
  <c r="D2507" i="1" s="1"/>
  <c r="D2508" i="1" s="1"/>
  <c r="D2509" i="1" s="1"/>
  <c r="D2510" i="1" s="1"/>
  <c r="D2511" i="1" s="1"/>
  <c r="D2512" i="1" s="1"/>
  <c r="D2513" i="1" s="1"/>
  <c r="D2514" i="1" s="1"/>
  <c r="D2515" i="1" s="1"/>
  <c r="D2516" i="1" s="1"/>
  <c r="D2517" i="1" s="1"/>
  <c r="D2518" i="1" s="1"/>
  <c r="D2519" i="1" s="1"/>
  <c r="D2520" i="1" s="1"/>
  <c r="D2521" i="1" s="1"/>
  <c r="D2522" i="1" s="1"/>
  <c r="D2523" i="1" s="1"/>
  <c r="D2524" i="1" s="1"/>
  <c r="D2525" i="1" s="1"/>
  <c r="D2526" i="1" s="1"/>
  <c r="D2527" i="1" s="1"/>
  <c r="D2528" i="1" s="1"/>
  <c r="D2529" i="1" s="1"/>
  <c r="D2530" i="1" s="1"/>
  <c r="D2531" i="1" s="1"/>
  <c r="D2532" i="1" s="1"/>
  <c r="D2533" i="1" s="1"/>
  <c r="D2534" i="1" s="1"/>
  <c r="D2535" i="1" s="1"/>
  <c r="D2536" i="1" s="1"/>
  <c r="D2537" i="1" s="1"/>
  <c r="D2538" i="1" s="1"/>
  <c r="D2539" i="1" s="1"/>
  <c r="D2540" i="1" s="1"/>
  <c r="D2541" i="1" s="1"/>
  <c r="D2542" i="1" s="1"/>
  <c r="D2543" i="1" s="1"/>
  <c r="D2544" i="1" s="1"/>
  <c r="D2545" i="1" s="1"/>
  <c r="D2546" i="1" s="1"/>
  <c r="D2547" i="1" s="1"/>
  <c r="D2548" i="1" s="1"/>
  <c r="D2549" i="1" s="1"/>
  <c r="D2550" i="1" s="1"/>
  <c r="D2551" i="1" s="1"/>
  <c r="D2552" i="1" s="1"/>
  <c r="D2553" i="1" s="1"/>
  <c r="D2554" i="1" s="1"/>
  <c r="D2555" i="1" s="1"/>
  <c r="D2556" i="1" s="1"/>
  <c r="D2557" i="1" s="1"/>
  <c r="D2558" i="1" s="1"/>
  <c r="D2559" i="1" s="1"/>
  <c r="D2560" i="1" s="1"/>
  <c r="D2561" i="1" s="1"/>
  <c r="D2562" i="1" s="1"/>
  <c r="D2563" i="1" s="1"/>
  <c r="D2564" i="1" s="1"/>
  <c r="D2565" i="1" s="1"/>
  <c r="D2566" i="1" s="1"/>
  <c r="D2567" i="1" s="1"/>
  <c r="D2568" i="1" s="1"/>
  <c r="D2569" i="1" s="1"/>
  <c r="D2570" i="1" s="1"/>
  <c r="D2571" i="1" s="1"/>
  <c r="D2572" i="1" s="1"/>
  <c r="D2573" i="1" s="1"/>
  <c r="D2574" i="1" s="1"/>
  <c r="D2575" i="1" s="1"/>
  <c r="D2576" i="1" s="1"/>
  <c r="D2577" i="1" s="1"/>
  <c r="D2578" i="1" s="1"/>
  <c r="D2579" i="1" s="1"/>
  <c r="D2580" i="1" s="1"/>
  <c r="D2581" i="1" s="1"/>
  <c r="D2582" i="1" s="1"/>
  <c r="D2583" i="1" s="1"/>
  <c r="D2584" i="1" s="1"/>
  <c r="D2585" i="1" s="1"/>
  <c r="D2586" i="1" s="1"/>
  <c r="D2587" i="1" s="1"/>
  <c r="D2588" i="1" s="1"/>
  <c r="D2589" i="1" s="1"/>
  <c r="D2590" i="1" s="1"/>
  <c r="D2591" i="1" s="1"/>
  <c r="D2592" i="1" s="1"/>
  <c r="D2593" i="1" s="1"/>
  <c r="D2594" i="1" s="1"/>
  <c r="D2595" i="1" s="1"/>
  <c r="D2596" i="1" s="1"/>
  <c r="D2597" i="1" s="1"/>
  <c r="D2598" i="1" s="1"/>
  <c r="D2599" i="1" s="1"/>
  <c r="D2600" i="1" s="1"/>
  <c r="D2601" i="1" s="1"/>
  <c r="D2602" i="1" s="1"/>
  <c r="D2603" i="1" s="1"/>
  <c r="D2604" i="1" s="1"/>
  <c r="D2605" i="1" s="1"/>
  <c r="D2606" i="1" s="1"/>
  <c r="D2607" i="1" s="1"/>
  <c r="D2608" i="1" s="1"/>
  <c r="D2609" i="1" s="1"/>
  <c r="D2610" i="1" s="1"/>
  <c r="D2611" i="1" s="1"/>
  <c r="D2612" i="1" s="1"/>
  <c r="D2613" i="1" s="1"/>
  <c r="D2614" i="1" s="1"/>
  <c r="D2615" i="1" s="1"/>
  <c r="D2616" i="1" s="1"/>
  <c r="D2617" i="1" s="1"/>
  <c r="D2618" i="1" s="1"/>
  <c r="D2619" i="1" s="1"/>
  <c r="D2620" i="1" s="1"/>
  <c r="D2621" i="1" s="1"/>
  <c r="D2622" i="1" s="1"/>
  <c r="D2623" i="1" s="1"/>
  <c r="D2624" i="1" s="1"/>
  <c r="D2625" i="1" s="1"/>
  <c r="D2626" i="1" s="1"/>
  <c r="D2627" i="1" s="1"/>
  <c r="D2628" i="1" s="1"/>
  <c r="D2629" i="1" s="1"/>
  <c r="D2630" i="1" s="1"/>
  <c r="D2631" i="1" s="1"/>
  <c r="D2632" i="1" s="1"/>
  <c r="D2633" i="1" s="1"/>
  <c r="D2634" i="1" s="1"/>
  <c r="D2635" i="1" s="1"/>
  <c r="D2636" i="1" s="1"/>
  <c r="D2637" i="1" s="1"/>
  <c r="D2638" i="1" s="1"/>
  <c r="D2639" i="1" s="1"/>
  <c r="D2640" i="1" s="1"/>
  <c r="D2641" i="1" s="1"/>
  <c r="D2642" i="1" s="1"/>
  <c r="D2643" i="1" s="1"/>
  <c r="D2644" i="1" s="1"/>
  <c r="D2645" i="1" s="1"/>
  <c r="D2646" i="1" s="1"/>
  <c r="D2647" i="1" s="1"/>
  <c r="D2648" i="1" s="1"/>
  <c r="D2649" i="1" s="1"/>
  <c r="D2650" i="1" s="1"/>
  <c r="D2651" i="1" s="1"/>
  <c r="D2652" i="1" s="1"/>
  <c r="D2653" i="1" s="1"/>
  <c r="D2654" i="1" s="1"/>
  <c r="D2655" i="1" s="1"/>
  <c r="D2656" i="1" s="1"/>
  <c r="D2657" i="1" s="1"/>
  <c r="D2658" i="1" s="1"/>
  <c r="D2659" i="1" s="1"/>
  <c r="D2660" i="1" s="1"/>
  <c r="D2661" i="1" s="1"/>
  <c r="D2662" i="1" s="1"/>
  <c r="D2663" i="1" s="1"/>
  <c r="D2664" i="1" s="1"/>
  <c r="D2665" i="1" s="1"/>
  <c r="D2666" i="1" s="1"/>
  <c r="D2667" i="1" s="1"/>
  <c r="D2668" i="1" s="1"/>
  <c r="D2669" i="1" s="1"/>
  <c r="D2670" i="1" s="1"/>
  <c r="D2671" i="1" s="1"/>
  <c r="D2672" i="1" s="1"/>
  <c r="D2673" i="1" s="1"/>
  <c r="D2674" i="1" s="1"/>
  <c r="D2675" i="1" s="1"/>
  <c r="D2676" i="1" s="1"/>
  <c r="D2677" i="1" s="1"/>
  <c r="D2678" i="1" s="1"/>
  <c r="D2679" i="1" s="1"/>
  <c r="D2680" i="1" s="1"/>
  <c r="D2681" i="1" s="1"/>
  <c r="D2682" i="1" s="1"/>
  <c r="D2683" i="1" s="1"/>
  <c r="D2684" i="1" s="1"/>
  <c r="D2685" i="1" s="1"/>
  <c r="D2686" i="1" s="1"/>
  <c r="D2687" i="1" s="1"/>
  <c r="D2688" i="1" s="1"/>
  <c r="D2689" i="1" s="1"/>
  <c r="D2690" i="1" s="1"/>
  <c r="D2691" i="1" s="1"/>
  <c r="D2692" i="1" s="1"/>
  <c r="D2693" i="1" s="1"/>
  <c r="D2694" i="1" s="1"/>
  <c r="D2695" i="1" s="1"/>
  <c r="D2696" i="1" s="1"/>
  <c r="D2697" i="1" s="1"/>
  <c r="D2698" i="1" s="1"/>
  <c r="D2699" i="1" s="1"/>
  <c r="D2700" i="1" s="1"/>
  <c r="D2701" i="1" s="1"/>
  <c r="D2702" i="1" s="1"/>
  <c r="D2703" i="1" s="1"/>
  <c r="D2704" i="1" s="1"/>
  <c r="D2705" i="1" s="1"/>
  <c r="D2706" i="1" s="1"/>
  <c r="D2707" i="1" s="1"/>
  <c r="D2708" i="1" s="1"/>
  <c r="D2709" i="1" s="1"/>
  <c r="D2710" i="1" s="1"/>
  <c r="D2711" i="1" s="1"/>
  <c r="D2712" i="1" s="1"/>
  <c r="D2713" i="1" s="1"/>
  <c r="D2714" i="1" s="1"/>
  <c r="D2715" i="1" s="1"/>
  <c r="D2716" i="1" s="1"/>
  <c r="D2717" i="1" s="1"/>
  <c r="D2718" i="1" s="1"/>
  <c r="D2719" i="1" s="1"/>
  <c r="D2720" i="1" s="1"/>
  <c r="D2721" i="1" s="1"/>
  <c r="D2722" i="1" s="1"/>
  <c r="D2723" i="1" s="1"/>
  <c r="D2724" i="1" s="1"/>
  <c r="D2725" i="1" s="1"/>
  <c r="D2726" i="1" s="1"/>
  <c r="D2727" i="1" s="1"/>
  <c r="D2728" i="1" s="1"/>
  <c r="D2729" i="1" s="1"/>
  <c r="D2730" i="1" s="1"/>
  <c r="D2731" i="1" s="1"/>
  <c r="D2732" i="1" s="1"/>
  <c r="D2733" i="1" s="1"/>
  <c r="D2734" i="1" s="1"/>
  <c r="D2735" i="1" s="1"/>
  <c r="D2736" i="1" s="1"/>
  <c r="D2737" i="1" s="1"/>
  <c r="D2738" i="1" s="1"/>
  <c r="D2739" i="1" s="1"/>
  <c r="D2740" i="1" s="1"/>
  <c r="D2741" i="1" s="1"/>
  <c r="D2742" i="1" s="1"/>
  <c r="D2743" i="1" s="1"/>
  <c r="D2744" i="1" s="1"/>
  <c r="D2745" i="1" s="1"/>
  <c r="D2746" i="1" s="1"/>
  <c r="D2747" i="1" s="1"/>
  <c r="D2748" i="1" s="1"/>
  <c r="D2749" i="1" s="1"/>
  <c r="D2750" i="1" s="1"/>
  <c r="D2751" i="1" s="1"/>
  <c r="D2752" i="1" s="1"/>
  <c r="D2753" i="1" s="1"/>
  <c r="D2754" i="1" s="1"/>
  <c r="D2755" i="1" s="1"/>
  <c r="D2756" i="1" s="1"/>
  <c r="D2757" i="1" s="1"/>
  <c r="D2758" i="1" s="1"/>
  <c r="D2759" i="1" s="1"/>
  <c r="D2760" i="1" s="1"/>
  <c r="D2761" i="1" s="1"/>
  <c r="D2762" i="1" s="1"/>
  <c r="D2763" i="1" s="1"/>
  <c r="D2764" i="1" s="1"/>
  <c r="D2765" i="1" s="1"/>
  <c r="D2766" i="1" s="1"/>
  <c r="D2767" i="1" s="1"/>
  <c r="D2768" i="1" s="1"/>
  <c r="D2769" i="1" s="1"/>
  <c r="D2770" i="1" s="1"/>
  <c r="D2771" i="1" s="1"/>
  <c r="D2772" i="1" s="1"/>
  <c r="D2773" i="1" s="1"/>
  <c r="D2774" i="1" s="1"/>
  <c r="D2775" i="1" s="1"/>
  <c r="D2776" i="1" s="1"/>
  <c r="D2777" i="1" s="1"/>
  <c r="D2778" i="1" s="1"/>
  <c r="D2779" i="1" s="1"/>
  <c r="D2780" i="1" s="1"/>
  <c r="D2781" i="1" s="1"/>
  <c r="D2782" i="1" s="1"/>
  <c r="D2783" i="1" s="1"/>
  <c r="D2784" i="1" s="1"/>
  <c r="D2785" i="1" s="1"/>
  <c r="D2786" i="1" s="1"/>
  <c r="D2787" i="1" s="1"/>
  <c r="D2788" i="1" s="1"/>
  <c r="D2789" i="1" s="1"/>
  <c r="D2790" i="1" s="1"/>
  <c r="D2791" i="1" s="1"/>
  <c r="D2792" i="1" s="1"/>
  <c r="D2793" i="1" s="1"/>
  <c r="D2794" i="1" s="1"/>
  <c r="D2795" i="1" s="1"/>
  <c r="D2796" i="1" s="1"/>
  <c r="D2797" i="1" s="1"/>
  <c r="D2798" i="1" s="1"/>
  <c r="D2799" i="1" s="1"/>
  <c r="D2800" i="1" s="1"/>
  <c r="D2801" i="1" s="1"/>
  <c r="D2802" i="1" s="1"/>
  <c r="D2803" i="1" s="1"/>
  <c r="D2804" i="1" s="1"/>
  <c r="D2805" i="1" s="1"/>
  <c r="D2806" i="1" s="1"/>
  <c r="D2807" i="1" s="1"/>
  <c r="D2808" i="1" s="1"/>
  <c r="D2809" i="1" s="1"/>
  <c r="D2810" i="1" s="1"/>
  <c r="D2811" i="1" s="1"/>
  <c r="D2812" i="1" s="1"/>
  <c r="D2813" i="1" s="1"/>
  <c r="D2814" i="1" s="1"/>
  <c r="D2815" i="1" s="1"/>
  <c r="D2816" i="1" s="1"/>
  <c r="D2817" i="1" s="1"/>
  <c r="D2818" i="1" s="1"/>
  <c r="D2819" i="1" s="1"/>
  <c r="D2820" i="1" s="1"/>
  <c r="D2821" i="1" s="1"/>
  <c r="D2822" i="1" s="1"/>
  <c r="D2823" i="1" s="1"/>
  <c r="D2824" i="1" s="1"/>
  <c r="D2825" i="1" s="1"/>
  <c r="D2826" i="1" s="1"/>
  <c r="D2827" i="1" s="1"/>
  <c r="D2828" i="1" s="1"/>
  <c r="D2829" i="1" s="1"/>
  <c r="D2830" i="1" s="1"/>
  <c r="D2831" i="1" s="1"/>
  <c r="D2832" i="1" s="1"/>
  <c r="D2833" i="1" s="1"/>
  <c r="D2834" i="1" s="1"/>
  <c r="D2835" i="1" s="1"/>
  <c r="D2836" i="1" s="1"/>
  <c r="D2837" i="1" s="1"/>
  <c r="D2838" i="1" s="1"/>
  <c r="D2839" i="1" s="1"/>
  <c r="D2840" i="1" s="1"/>
  <c r="D2841" i="1" s="1"/>
  <c r="D2842" i="1" s="1"/>
  <c r="D2843" i="1" s="1"/>
  <c r="D2844" i="1" s="1"/>
  <c r="D2845" i="1" s="1"/>
  <c r="D2846" i="1" s="1"/>
  <c r="D2847" i="1" s="1"/>
  <c r="D2848" i="1" s="1"/>
  <c r="D2849" i="1" s="1"/>
  <c r="D2850" i="1" s="1"/>
  <c r="D2851" i="1" s="1"/>
  <c r="D2852" i="1" s="1"/>
  <c r="D2853" i="1" s="1"/>
  <c r="D2854" i="1" s="1"/>
  <c r="D2855" i="1" s="1"/>
  <c r="D2856" i="1" s="1"/>
  <c r="D2857" i="1" s="1"/>
  <c r="D2858" i="1" s="1"/>
  <c r="D2859" i="1" s="1"/>
  <c r="D2860" i="1" s="1"/>
  <c r="D2861" i="1" s="1"/>
  <c r="D2862" i="1" s="1"/>
  <c r="D2863" i="1" s="1"/>
  <c r="D2864" i="1" s="1"/>
  <c r="D2865" i="1" s="1"/>
  <c r="D2866" i="1" s="1"/>
  <c r="D2867" i="1" s="1"/>
  <c r="D2868" i="1" s="1"/>
  <c r="D2869" i="1" s="1"/>
  <c r="D2870" i="1" s="1"/>
  <c r="D2871" i="1" s="1"/>
  <c r="D2872" i="1" s="1"/>
  <c r="D2873" i="1" s="1"/>
  <c r="D2874" i="1" s="1"/>
  <c r="D2875" i="1" s="1"/>
  <c r="D2876" i="1" s="1"/>
  <c r="D2877" i="1" s="1"/>
  <c r="D2878" i="1" s="1"/>
  <c r="D2879" i="1" s="1"/>
  <c r="D2880" i="1" s="1"/>
  <c r="D2881" i="1" s="1"/>
  <c r="D2882" i="1" s="1"/>
  <c r="D2883" i="1" s="1"/>
  <c r="D2884" i="1" s="1"/>
  <c r="D2885" i="1" s="1"/>
  <c r="D2886" i="1" s="1"/>
  <c r="D2887" i="1" s="1"/>
  <c r="D2888" i="1" s="1"/>
  <c r="D2889" i="1" s="1"/>
  <c r="D2890" i="1" s="1"/>
  <c r="D2891" i="1" s="1"/>
  <c r="D2892" i="1" s="1"/>
  <c r="D2893" i="1" s="1"/>
  <c r="D2894" i="1" s="1"/>
  <c r="D2895" i="1" s="1"/>
  <c r="D2896" i="1" s="1"/>
  <c r="D2897" i="1" s="1"/>
  <c r="D2898" i="1" s="1"/>
  <c r="D2899" i="1" s="1"/>
  <c r="D2900" i="1" s="1"/>
  <c r="D2901" i="1" s="1"/>
  <c r="D2902" i="1" s="1"/>
  <c r="D2903" i="1" s="1"/>
  <c r="D2904" i="1" s="1"/>
  <c r="D2905" i="1" s="1"/>
  <c r="D2906" i="1" s="1"/>
  <c r="D2907" i="1" s="1"/>
  <c r="D2908" i="1" s="1"/>
  <c r="D2909" i="1" s="1"/>
  <c r="D2910" i="1" s="1"/>
  <c r="D2911" i="1" s="1"/>
  <c r="D2912" i="1" s="1"/>
  <c r="D2913" i="1" s="1"/>
  <c r="D2914" i="1" s="1"/>
  <c r="D2915" i="1" s="1"/>
  <c r="D2916" i="1" s="1"/>
  <c r="D2917" i="1" s="1"/>
  <c r="D2918" i="1" s="1"/>
  <c r="D2919" i="1" s="1"/>
  <c r="D2920" i="1" s="1"/>
  <c r="D2921" i="1" s="1"/>
  <c r="D2922" i="1" s="1"/>
  <c r="D2923" i="1" s="1"/>
  <c r="D2924" i="1" s="1"/>
  <c r="D2925" i="1" s="1"/>
  <c r="D2926" i="1" s="1"/>
  <c r="D2927" i="1" s="1"/>
  <c r="D2928" i="1" s="1"/>
  <c r="D2929" i="1" s="1"/>
  <c r="D2930" i="1" s="1"/>
  <c r="D2931" i="1" s="1"/>
  <c r="D2932" i="1" s="1"/>
  <c r="D2933" i="1" s="1"/>
  <c r="D2934" i="1" s="1"/>
  <c r="D2935" i="1" s="1"/>
  <c r="D2936" i="1" s="1"/>
  <c r="D2937" i="1" s="1"/>
  <c r="D2938" i="1" s="1"/>
  <c r="D2939" i="1" s="1"/>
  <c r="D2940" i="1" s="1"/>
  <c r="D2941" i="1" s="1"/>
  <c r="D2942" i="1" s="1"/>
  <c r="D2943" i="1" s="1"/>
  <c r="D2944" i="1" s="1"/>
  <c r="D2945" i="1" s="1"/>
  <c r="D2946" i="1" s="1"/>
  <c r="D2947" i="1" s="1"/>
  <c r="D2948" i="1" s="1"/>
  <c r="D2949" i="1" s="1"/>
  <c r="D2950" i="1" s="1"/>
  <c r="D2951" i="1" s="1"/>
  <c r="D2952" i="1" s="1"/>
  <c r="D2953" i="1" s="1"/>
  <c r="D2954" i="1" s="1"/>
  <c r="D2955" i="1" s="1"/>
  <c r="D2956" i="1" s="1"/>
  <c r="D2957" i="1" s="1"/>
  <c r="D2958" i="1" s="1"/>
  <c r="D2959" i="1" s="1"/>
  <c r="D2960" i="1" s="1"/>
  <c r="D2961" i="1" s="1"/>
  <c r="D2962" i="1" s="1"/>
  <c r="D2963" i="1" s="1"/>
  <c r="D2964" i="1" s="1"/>
  <c r="D2965" i="1" s="1"/>
  <c r="D2966" i="1" s="1"/>
  <c r="D2967" i="1" s="1"/>
  <c r="D2968" i="1" s="1"/>
  <c r="D2969" i="1" s="1"/>
  <c r="D2970" i="1" s="1"/>
  <c r="D2971" i="1" s="1"/>
  <c r="D2972" i="1" s="1"/>
  <c r="D2973" i="1" s="1"/>
  <c r="D2974" i="1" s="1"/>
  <c r="D2975" i="1" s="1"/>
  <c r="D2976" i="1" s="1"/>
  <c r="D2977" i="1" s="1"/>
  <c r="D2978" i="1" s="1"/>
  <c r="D2979" i="1" s="1"/>
  <c r="D2980" i="1" s="1"/>
  <c r="D2981" i="1" s="1"/>
  <c r="D2982" i="1" s="1"/>
  <c r="D2983" i="1" s="1"/>
  <c r="D2984" i="1" s="1"/>
  <c r="D2985" i="1" s="1"/>
  <c r="D2986" i="1" s="1"/>
  <c r="D2987" i="1" s="1"/>
  <c r="D2988" i="1" s="1"/>
  <c r="D2989" i="1" s="1"/>
  <c r="D2990" i="1" s="1"/>
  <c r="D2991" i="1" s="1"/>
  <c r="D2992" i="1" s="1"/>
  <c r="D2993" i="1" s="1"/>
  <c r="D2994" i="1" s="1"/>
  <c r="D2995" i="1" s="1"/>
  <c r="D2996" i="1" s="1"/>
  <c r="D2997" i="1" s="1"/>
  <c r="D2998" i="1" s="1"/>
  <c r="D2999" i="1" s="1"/>
  <c r="D3000" i="1" s="1"/>
  <c r="D3001" i="1" s="1"/>
  <c r="D3002" i="1" s="1"/>
  <c r="D3003" i="1" s="1"/>
  <c r="D3004" i="1" s="1"/>
  <c r="D3005" i="1" s="1"/>
  <c r="D3006" i="1" s="1"/>
  <c r="D3007" i="1" s="1"/>
  <c r="D3008" i="1" s="1"/>
  <c r="D3009" i="1" s="1"/>
  <c r="D3010" i="1" s="1"/>
  <c r="D3011" i="1" s="1"/>
  <c r="D3012" i="1" s="1"/>
  <c r="D3013" i="1" s="1"/>
  <c r="D3014" i="1" s="1"/>
  <c r="D3015" i="1" s="1"/>
  <c r="D3016" i="1" s="1"/>
  <c r="D3017" i="1" s="1"/>
  <c r="D3018" i="1" s="1"/>
  <c r="D3019" i="1" s="1"/>
  <c r="D3020" i="1" s="1"/>
  <c r="D3021" i="1" s="1"/>
  <c r="D3022" i="1" s="1"/>
  <c r="D3023" i="1" s="1"/>
  <c r="D3024" i="1" s="1"/>
  <c r="D3025" i="1" s="1"/>
  <c r="D3026" i="1" s="1"/>
  <c r="D3027" i="1" s="1"/>
  <c r="D3028" i="1" s="1"/>
  <c r="D3029" i="1" s="1"/>
  <c r="D3030" i="1" s="1"/>
  <c r="D3031" i="1" s="1"/>
  <c r="D3032" i="1" s="1"/>
  <c r="D3033" i="1" s="1"/>
  <c r="D3034" i="1" s="1"/>
  <c r="D3035" i="1" s="1"/>
  <c r="D3036" i="1" s="1"/>
  <c r="D3037" i="1" s="1"/>
  <c r="D3038" i="1" s="1"/>
  <c r="D3039" i="1" s="1"/>
  <c r="D3040" i="1" s="1"/>
  <c r="D3041" i="1" s="1"/>
  <c r="D3042" i="1" s="1"/>
  <c r="D3043" i="1" s="1"/>
  <c r="D3044" i="1" s="1"/>
  <c r="D3045" i="1" s="1"/>
  <c r="D3046" i="1" s="1"/>
  <c r="D3047" i="1" s="1"/>
  <c r="D3048" i="1" s="1"/>
  <c r="D3049" i="1" s="1"/>
  <c r="D3050" i="1" s="1"/>
  <c r="D3051" i="1" s="1"/>
  <c r="D3052" i="1" s="1"/>
  <c r="D3053" i="1" s="1"/>
  <c r="D3054" i="1" s="1"/>
  <c r="D3055" i="1" s="1"/>
  <c r="D3056" i="1" s="1"/>
  <c r="D3057" i="1" s="1"/>
  <c r="D3058" i="1" s="1"/>
  <c r="D3059" i="1" s="1"/>
  <c r="D3060" i="1" s="1"/>
  <c r="D3061" i="1" s="1"/>
  <c r="D3062" i="1" s="1"/>
  <c r="D3063" i="1" s="1"/>
  <c r="D3064" i="1" s="1"/>
  <c r="D3065" i="1" s="1"/>
  <c r="D3066" i="1" s="1"/>
  <c r="D3067" i="1" s="1"/>
  <c r="D3068" i="1" s="1"/>
  <c r="D3069" i="1" s="1"/>
  <c r="D3070" i="1" s="1"/>
  <c r="D3071" i="1" s="1"/>
  <c r="D3072" i="1" s="1"/>
  <c r="D3073" i="1" s="1"/>
  <c r="D3074" i="1" s="1"/>
  <c r="D3075" i="1" s="1"/>
  <c r="D3076" i="1" s="1"/>
  <c r="D3077" i="1" s="1"/>
  <c r="D3078" i="1" s="1"/>
  <c r="D3079" i="1" s="1"/>
  <c r="D3080" i="1" s="1"/>
  <c r="D3081" i="1" s="1"/>
  <c r="D3082" i="1" s="1"/>
  <c r="D3083" i="1" s="1"/>
  <c r="D3084" i="1" s="1"/>
  <c r="D3085" i="1" s="1"/>
  <c r="D3086" i="1" s="1"/>
  <c r="D3087" i="1" s="1"/>
  <c r="D3088" i="1" s="1"/>
  <c r="D3089" i="1" s="1"/>
  <c r="D3090" i="1" s="1"/>
  <c r="D3091" i="1" s="1"/>
  <c r="D3092" i="1" s="1"/>
  <c r="D3093" i="1" s="1"/>
  <c r="D3094" i="1" s="1"/>
  <c r="D3095" i="1" s="1"/>
  <c r="D3096" i="1" s="1"/>
  <c r="D3097" i="1" s="1"/>
  <c r="D3098" i="1" s="1"/>
  <c r="D3099" i="1" s="1"/>
  <c r="D3100" i="1" s="1"/>
  <c r="D3101" i="1" s="1"/>
  <c r="D3102" i="1" s="1"/>
  <c r="D3103" i="1" s="1"/>
  <c r="D3104" i="1" s="1"/>
  <c r="D3105" i="1" s="1"/>
  <c r="D3106" i="1" s="1"/>
  <c r="D3107" i="1" s="1"/>
  <c r="D3108" i="1" s="1"/>
  <c r="D3109" i="1" s="1"/>
  <c r="D3110" i="1" s="1"/>
  <c r="D3111" i="1" s="1"/>
  <c r="D3112" i="1" s="1"/>
  <c r="D3113" i="1" s="1"/>
  <c r="D3114" i="1" s="1"/>
  <c r="D3115" i="1" s="1"/>
  <c r="D3116" i="1" s="1"/>
  <c r="D3117" i="1" s="1"/>
  <c r="D3118" i="1" s="1"/>
  <c r="D3119" i="1" s="1"/>
  <c r="D3120" i="1" s="1"/>
  <c r="D3121" i="1" s="1"/>
  <c r="D3122" i="1" s="1"/>
  <c r="D3123" i="1" s="1"/>
  <c r="D3124" i="1" s="1"/>
  <c r="D3125" i="1" s="1"/>
  <c r="D3126" i="1" s="1"/>
  <c r="D3127" i="1" s="1"/>
  <c r="D3128" i="1" s="1"/>
  <c r="D3129" i="1" s="1"/>
  <c r="D3130" i="1" s="1"/>
  <c r="D3131" i="1" s="1"/>
  <c r="D3132" i="1" s="1"/>
  <c r="D3133" i="1" s="1"/>
  <c r="D3134" i="1" s="1"/>
  <c r="D3135" i="1" s="1"/>
  <c r="D3136" i="1" s="1"/>
  <c r="D3137" i="1" s="1"/>
  <c r="D3138" i="1" s="1"/>
  <c r="D3139" i="1" s="1"/>
  <c r="D3140" i="1" s="1"/>
  <c r="D3141" i="1" s="1"/>
  <c r="D3142" i="1" s="1"/>
  <c r="D3143" i="1" s="1"/>
  <c r="D3144" i="1" s="1"/>
  <c r="D3145" i="1" s="1"/>
  <c r="D3146" i="1" s="1"/>
  <c r="D3147" i="1" s="1"/>
  <c r="D3148" i="1" s="1"/>
  <c r="D3149" i="1" s="1"/>
  <c r="D3150" i="1" s="1"/>
  <c r="D3151" i="1" s="1"/>
  <c r="D3152" i="1" s="1"/>
  <c r="D3153" i="1" s="1"/>
  <c r="D3154" i="1" s="1"/>
  <c r="D3155" i="1" s="1"/>
  <c r="D3156" i="1" s="1"/>
  <c r="D3157" i="1" s="1"/>
  <c r="D3158" i="1" s="1"/>
  <c r="D3159" i="1" s="1"/>
  <c r="D3160" i="1" s="1"/>
  <c r="D3161" i="1" s="1"/>
  <c r="D3162" i="1" s="1"/>
  <c r="D3163" i="1" s="1"/>
  <c r="D3164" i="1" s="1"/>
  <c r="D3165" i="1" s="1"/>
  <c r="D3166" i="1" s="1"/>
  <c r="D3167" i="1" s="1"/>
  <c r="D3168" i="1" s="1"/>
  <c r="D3169" i="1" s="1"/>
  <c r="D3170" i="1" s="1"/>
  <c r="D3171" i="1" s="1"/>
  <c r="D3172" i="1" s="1"/>
  <c r="D3173" i="1" s="1"/>
  <c r="D3174" i="1" s="1"/>
  <c r="D3175" i="1" s="1"/>
  <c r="D3176" i="1" s="1"/>
  <c r="D3177" i="1" s="1"/>
  <c r="D3178" i="1" s="1"/>
  <c r="D3179" i="1" s="1"/>
  <c r="D3180" i="1" s="1"/>
  <c r="D3181" i="1" s="1"/>
  <c r="D3182" i="1" s="1"/>
  <c r="D3183" i="1" s="1"/>
  <c r="D3184" i="1" s="1"/>
  <c r="D3185" i="1" s="1"/>
  <c r="D3186" i="1" s="1"/>
  <c r="D3187" i="1" s="1"/>
  <c r="D3188" i="1" s="1"/>
  <c r="D3189" i="1" s="1"/>
  <c r="D3190" i="1" s="1"/>
  <c r="D3191" i="1" s="1"/>
  <c r="D3192" i="1" s="1"/>
  <c r="D3193" i="1" s="1"/>
  <c r="D3194" i="1" s="1"/>
  <c r="D3195" i="1" s="1"/>
  <c r="D3196" i="1" s="1"/>
  <c r="D3197" i="1" s="1"/>
  <c r="D3198" i="1" s="1"/>
  <c r="D3199" i="1" s="1"/>
  <c r="D3200" i="1" s="1"/>
  <c r="D3201" i="1" s="1"/>
  <c r="D3202" i="1" s="1"/>
  <c r="D3203" i="1" s="1"/>
  <c r="D3204" i="1" s="1"/>
  <c r="D3205" i="1" s="1"/>
  <c r="D3206" i="1" s="1"/>
  <c r="D3207" i="1" s="1"/>
  <c r="D3208" i="1" s="1"/>
  <c r="D3209" i="1" s="1"/>
  <c r="D3210" i="1" s="1"/>
  <c r="D3211" i="1" s="1"/>
  <c r="D3212" i="1" s="1"/>
  <c r="D3213" i="1" s="1"/>
  <c r="D3214" i="1" s="1"/>
  <c r="D3215" i="1" s="1"/>
  <c r="D3216" i="1" s="1"/>
  <c r="D3217" i="1" s="1"/>
  <c r="D3218" i="1" s="1"/>
  <c r="D3219" i="1" s="1"/>
  <c r="D3220" i="1" s="1"/>
  <c r="D3221" i="1" s="1"/>
  <c r="D3222" i="1" s="1"/>
  <c r="D3223" i="1" s="1"/>
  <c r="D3224" i="1" s="1"/>
  <c r="D3225" i="1" s="1"/>
  <c r="D3226" i="1" s="1"/>
  <c r="D3227" i="1" s="1"/>
  <c r="D3228" i="1" s="1"/>
  <c r="D3229" i="1" s="1"/>
  <c r="D3230" i="1" s="1"/>
  <c r="D3231" i="1" s="1"/>
  <c r="D3232" i="1" s="1"/>
  <c r="D3233" i="1" s="1"/>
  <c r="D3234" i="1" s="1"/>
  <c r="D3235" i="1" s="1"/>
  <c r="D3236" i="1" s="1"/>
  <c r="D3237" i="1" s="1"/>
  <c r="D3238" i="1" s="1"/>
  <c r="D3239" i="1" s="1"/>
  <c r="D3240" i="1" s="1"/>
  <c r="D3241" i="1" s="1"/>
  <c r="D3242" i="1" s="1"/>
  <c r="D3243" i="1" s="1"/>
  <c r="D3244" i="1" s="1"/>
  <c r="D3245" i="1" s="1"/>
  <c r="D3246" i="1" s="1"/>
  <c r="D3247" i="1" s="1"/>
  <c r="D3248" i="1" s="1"/>
  <c r="D3249" i="1" s="1"/>
  <c r="D3250" i="1" s="1"/>
  <c r="D3251" i="1" s="1"/>
  <c r="D3252" i="1" s="1"/>
  <c r="D3253" i="1" s="1"/>
  <c r="D3254" i="1" s="1"/>
  <c r="D3255" i="1" s="1"/>
  <c r="D3256" i="1" s="1"/>
  <c r="D3257" i="1" s="1"/>
  <c r="D3258" i="1" s="1"/>
  <c r="D3259" i="1" s="1"/>
  <c r="D3260" i="1" s="1"/>
  <c r="D3261" i="1" s="1"/>
  <c r="D3262" i="1" s="1"/>
  <c r="D3263" i="1" s="1"/>
  <c r="D3264" i="1" s="1"/>
  <c r="D3265" i="1" s="1"/>
  <c r="D3266" i="1" s="1"/>
  <c r="D3267" i="1" s="1"/>
  <c r="D3268" i="1" s="1"/>
  <c r="D3269" i="1" s="1"/>
  <c r="D3270" i="1" s="1"/>
  <c r="D3271" i="1" s="1"/>
  <c r="D3272" i="1" s="1"/>
  <c r="D3273" i="1" s="1"/>
  <c r="D3274" i="1" s="1"/>
  <c r="D3275" i="1" s="1"/>
  <c r="D3276" i="1" s="1"/>
  <c r="D3277" i="1" s="1"/>
  <c r="D3278" i="1" s="1"/>
  <c r="D3279" i="1" s="1"/>
  <c r="D3280" i="1" s="1"/>
  <c r="D3281" i="1" s="1"/>
  <c r="D3282" i="1" s="1"/>
  <c r="D3283" i="1" s="1"/>
  <c r="D3284" i="1" s="1"/>
  <c r="D3285" i="1" s="1"/>
  <c r="D3286" i="1" s="1"/>
  <c r="D3287" i="1" s="1"/>
  <c r="D3288" i="1" s="1"/>
  <c r="D3289" i="1" s="1"/>
  <c r="D3290" i="1" s="1"/>
  <c r="D3291" i="1" s="1"/>
  <c r="D3292" i="1" s="1"/>
  <c r="D3293" i="1" s="1"/>
  <c r="D3294" i="1" s="1"/>
  <c r="D3295" i="1" s="1"/>
  <c r="D3296" i="1" s="1"/>
  <c r="D3297" i="1" s="1"/>
  <c r="D3298" i="1" s="1"/>
  <c r="D3299" i="1" s="1"/>
  <c r="D3300" i="1" s="1"/>
  <c r="D3301" i="1" s="1"/>
  <c r="D3302" i="1" s="1"/>
  <c r="D3303" i="1" s="1"/>
  <c r="D3304" i="1" s="1"/>
  <c r="D3305" i="1" s="1"/>
  <c r="D3306" i="1" s="1"/>
  <c r="D3307" i="1" s="1"/>
  <c r="D3308" i="1" s="1"/>
  <c r="D3309" i="1" s="1"/>
  <c r="D3310" i="1" s="1"/>
  <c r="D3311" i="1" s="1"/>
  <c r="D3312" i="1" s="1"/>
  <c r="D3313" i="1" s="1"/>
  <c r="D3314" i="1" s="1"/>
  <c r="D3315" i="1" s="1"/>
  <c r="D3316" i="1" s="1"/>
  <c r="D3317" i="1" s="1"/>
  <c r="D3318" i="1" s="1"/>
  <c r="D3319" i="1" s="1"/>
  <c r="D3320" i="1" s="1"/>
  <c r="D3321" i="1" s="1"/>
  <c r="D3322" i="1" s="1"/>
  <c r="D3323" i="1" s="1"/>
  <c r="D3324" i="1" s="1"/>
  <c r="D3325" i="1" s="1"/>
  <c r="D3326" i="1" s="1"/>
  <c r="D3327" i="1" s="1"/>
  <c r="D3328" i="1" s="1"/>
  <c r="D3329" i="1" s="1"/>
  <c r="D3330" i="1" s="1"/>
  <c r="D3331" i="1" s="1"/>
  <c r="D3332" i="1" s="1"/>
  <c r="D3333" i="1" s="1"/>
  <c r="D3334" i="1" s="1"/>
  <c r="D3335" i="1" s="1"/>
  <c r="D3336" i="1" s="1"/>
  <c r="D3337" i="1" s="1"/>
  <c r="D3338" i="1" s="1"/>
  <c r="D3339" i="1" s="1"/>
  <c r="D3340" i="1" s="1"/>
  <c r="D3341" i="1" s="1"/>
  <c r="D3342" i="1" s="1"/>
  <c r="D3343" i="1" s="1"/>
  <c r="D3344" i="1" s="1"/>
  <c r="D3345" i="1" s="1"/>
  <c r="D3346" i="1" s="1"/>
  <c r="D3347" i="1" s="1"/>
  <c r="D3348" i="1" s="1"/>
  <c r="D3349" i="1" s="1"/>
  <c r="D3350" i="1" s="1"/>
  <c r="D3351" i="1" s="1"/>
  <c r="D3352" i="1" s="1"/>
  <c r="D3353" i="1" s="1"/>
  <c r="D3354" i="1" s="1"/>
  <c r="D3355" i="1" s="1"/>
  <c r="D3356" i="1" s="1"/>
  <c r="D3357" i="1" s="1"/>
  <c r="D3358" i="1" s="1"/>
  <c r="D3359" i="1" s="1"/>
  <c r="D3360" i="1" s="1"/>
  <c r="D3361" i="1" s="1"/>
  <c r="D3362" i="1" s="1"/>
  <c r="D3363" i="1" s="1"/>
  <c r="D3364" i="1" s="1"/>
  <c r="D3365" i="1" s="1"/>
  <c r="D3366" i="1" s="1"/>
  <c r="D3367" i="1" s="1"/>
  <c r="D3368" i="1" s="1"/>
  <c r="D3369" i="1" s="1"/>
  <c r="D3370" i="1" s="1"/>
  <c r="D3371" i="1" s="1"/>
  <c r="D3372" i="1" s="1"/>
  <c r="D3373" i="1" s="1"/>
  <c r="D3374" i="1" s="1"/>
  <c r="D3375" i="1" s="1"/>
  <c r="D3376" i="1" s="1"/>
  <c r="D3377" i="1" s="1"/>
  <c r="D3378" i="1" s="1"/>
  <c r="D3379" i="1" s="1"/>
  <c r="D3380" i="1" s="1"/>
  <c r="D3381" i="1" s="1"/>
  <c r="D3382" i="1" s="1"/>
  <c r="D3383" i="1" s="1"/>
  <c r="D3384" i="1" s="1"/>
  <c r="D3385" i="1" s="1"/>
  <c r="D3386" i="1" s="1"/>
  <c r="D3387" i="1" s="1"/>
  <c r="D3388" i="1" s="1"/>
  <c r="D3389" i="1" s="1"/>
  <c r="D3390" i="1" s="1"/>
  <c r="D3391" i="1" s="1"/>
  <c r="D3392" i="1" s="1"/>
  <c r="D3393" i="1" s="1"/>
  <c r="D3394" i="1" s="1"/>
  <c r="D3395" i="1" s="1"/>
  <c r="D3396" i="1" s="1"/>
  <c r="D3397" i="1" s="1"/>
  <c r="D3398" i="1" s="1"/>
  <c r="D3399" i="1" s="1"/>
  <c r="D3400" i="1" s="1"/>
  <c r="D3401" i="1" s="1"/>
  <c r="F3401" i="1" s="1"/>
  <c r="P3638" i="1"/>
  <c r="M3639" i="1"/>
  <c r="T3766" i="1"/>
  <c r="T3746" i="1"/>
  <c r="T3726" i="1"/>
  <c r="T3706" i="1"/>
  <c r="T3686" i="1"/>
  <c r="T3666" i="1"/>
  <c r="T3646" i="1"/>
  <c r="T3626" i="1"/>
  <c r="T3606" i="1"/>
  <c r="T3764" i="1"/>
  <c r="T3724" i="1"/>
  <c r="T3684" i="1"/>
  <c r="T3664" i="1"/>
  <c r="T3604" i="1"/>
  <c r="T3761" i="1"/>
  <c r="T3701" i="1"/>
  <c r="T3641" i="1"/>
  <c r="T3720" i="1"/>
  <c r="T3660" i="1"/>
  <c r="T3638" i="1"/>
  <c r="T3717" i="1"/>
  <c r="T3617" i="1"/>
  <c r="T3756" i="1"/>
  <c r="T3636" i="1"/>
  <c r="T3675" i="1"/>
  <c r="T3714" i="1"/>
  <c r="T3634" i="1"/>
  <c r="T3693" i="1"/>
  <c r="T3732" i="1"/>
  <c r="T3731" i="1"/>
  <c r="T3611" i="1"/>
  <c r="T3650" i="1"/>
  <c r="T3709" i="1"/>
  <c r="T3708" i="1"/>
  <c r="T3687" i="1"/>
  <c r="T3607" i="1"/>
  <c r="T3765" i="1"/>
  <c r="T3745" i="1"/>
  <c r="T3725" i="1"/>
  <c r="T3705" i="1"/>
  <c r="T3685" i="1"/>
  <c r="T3665" i="1"/>
  <c r="T3645" i="1"/>
  <c r="T3625" i="1"/>
  <c r="T3605" i="1"/>
  <c r="T3744" i="1"/>
  <c r="T3704" i="1"/>
  <c r="T3644" i="1"/>
  <c r="T3624" i="1"/>
  <c r="T3602" i="1"/>
  <c r="T3741" i="1"/>
  <c r="T3721" i="1"/>
  <c r="T3661" i="1"/>
  <c r="T3601" i="1"/>
  <c r="T3760" i="1"/>
  <c r="T3620" i="1"/>
  <c r="T3658" i="1"/>
  <c r="T3757" i="1"/>
  <c r="T3677" i="1"/>
  <c r="T3716" i="1"/>
  <c r="T3676" i="1"/>
  <c r="T3775" i="1"/>
  <c r="T3615" i="1"/>
  <c r="T3754" i="1"/>
  <c r="T3753" i="1"/>
  <c r="T3653" i="1"/>
  <c r="T3752" i="1"/>
  <c r="T3652" i="1"/>
  <c r="T3751" i="1"/>
  <c r="T3651" i="1"/>
  <c r="T3730" i="1"/>
  <c r="T3630" i="1"/>
  <c r="T3769" i="1"/>
  <c r="T3609" i="1"/>
  <c r="T3748" i="1"/>
  <c r="T3727" i="1"/>
  <c r="T3647" i="1"/>
  <c r="T3763" i="1"/>
  <c r="T3743" i="1"/>
  <c r="T3723" i="1"/>
  <c r="T3703" i="1"/>
  <c r="T3683" i="1"/>
  <c r="T3663" i="1"/>
  <c r="T3643" i="1"/>
  <c r="T3623" i="1"/>
  <c r="T3603" i="1"/>
  <c r="T3762" i="1"/>
  <c r="T3742" i="1"/>
  <c r="T3722" i="1"/>
  <c r="T3702" i="1"/>
  <c r="T3682" i="1"/>
  <c r="T3662" i="1"/>
  <c r="T3642" i="1"/>
  <c r="T3622" i="1"/>
  <c r="T3781" i="1"/>
  <c r="T3681" i="1"/>
  <c r="T3621" i="1"/>
  <c r="T3740" i="1"/>
  <c r="T3640" i="1"/>
  <c r="T3618" i="1"/>
  <c r="T3697" i="1"/>
  <c r="T3776" i="1"/>
  <c r="T3735" i="1"/>
  <c r="T3635" i="1"/>
  <c r="T3694" i="1"/>
  <c r="T3773" i="1"/>
  <c r="T3672" i="1"/>
  <c r="T3612" i="1"/>
  <c r="T3771" i="1"/>
  <c r="T3710" i="1"/>
  <c r="T3749" i="1"/>
  <c r="T3629" i="1"/>
  <c r="T3668" i="1"/>
  <c r="T3648" i="1"/>
  <c r="T3608" i="1"/>
  <c r="T3747" i="1"/>
  <c r="T3780" i="1"/>
  <c r="T3700" i="1"/>
  <c r="T3680" i="1"/>
  <c r="T3777" i="1"/>
  <c r="T3637" i="1"/>
  <c r="T3696" i="1"/>
  <c r="T3616" i="1"/>
  <c r="T3755" i="1"/>
  <c r="T3655" i="1"/>
  <c r="T3774" i="1"/>
  <c r="T3654" i="1"/>
  <c r="T3733" i="1"/>
  <c r="T3633" i="1"/>
  <c r="T3772" i="1"/>
  <c r="T3632" i="1"/>
  <c r="T3691" i="1"/>
  <c r="T3631" i="1"/>
  <c r="T3750" i="1"/>
  <c r="T3610" i="1"/>
  <c r="T3729" i="1"/>
  <c r="T3649" i="1"/>
  <c r="T3688" i="1"/>
  <c r="T3628" i="1"/>
  <c r="T3767" i="1"/>
  <c r="T3627" i="1"/>
  <c r="T3779" i="1"/>
  <c r="T3759" i="1"/>
  <c r="T3739" i="1"/>
  <c r="T3719" i="1"/>
  <c r="T3699" i="1"/>
  <c r="T3679" i="1"/>
  <c r="T3659" i="1"/>
  <c r="T3639" i="1"/>
  <c r="T3619" i="1"/>
  <c r="T3758" i="1"/>
  <c r="T3738" i="1"/>
  <c r="T3718" i="1"/>
  <c r="T3698" i="1"/>
  <c r="T3678" i="1"/>
  <c r="T3737" i="1"/>
  <c r="T3657" i="1"/>
  <c r="T3736" i="1"/>
  <c r="T3656" i="1"/>
  <c r="T3695" i="1"/>
  <c r="T3734" i="1"/>
  <c r="T3614" i="1"/>
  <c r="T3713" i="1"/>
  <c r="T3613" i="1"/>
  <c r="T3712" i="1"/>
  <c r="T3711" i="1"/>
  <c r="T3690" i="1"/>
  <c r="T3689" i="1"/>
  <c r="T3728" i="1"/>
  <c r="T3707" i="1"/>
  <c r="T3778" i="1"/>
  <c r="T3715" i="1"/>
  <c r="T3674" i="1"/>
  <c r="T3673" i="1"/>
  <c r="T3692" i="1"/>
  <c r="T3671" i="1"/>
  <c r="T3670" i="1"/>
  <c r="T3669" i="1"/>
  <c r="T3768" i="1"/>
  <c r="T3667" i="1"/>
  <c r="T3770" i="1"/>
  <c r="V1992" i="1"/>
  <c r="T2997" i="1"/>
  <c r="T3596" i="1"/>
  <c r="T3586" i="1"/>
  <c r="T3595" i="1"/>
  <c r="T3591" i="1"/>
  <c r="T3579" i="1"/>
  <c r="T3575" i="1"/>
  <c r="T3590" i="1"/>
  <c r="T3599" i="1"/>
  <c r="T3576" i="1"/>
  <c r="T3583" i="1"/>
  <c r="T3600" i="1"/>
  <c r="T3581" i="1"/>
  <c r="T3580" i="1"/>
  <c r="T3577" i="1"/>
  <c r="T3587" i="1"/>
  <c r="T3597" i="1"/>
  <c r="T3588" i="1"/>
  <c r="T3578" i="1"/>
  <c r="T3589" i="1"/>
  <c r="T3598" i="1"/>
  <c r="T3582" i="1"/>
  <c r="T3592" i="1"/>
  <c r="T3593" i="1"/>
  <c r="T3574" i="1"/>
  <c r="T3585" i="1"/>
  <c r="T3584" i="1"/>
  <c r="T3594" i="1"/>
  <c r="T3192" i="1"/>
  <c r="T3291" i="1"/>
  <c r="T3208" i="1"/>
  <c r="T3366" i="1"/>
  <c r="T3324" i="1"/>
  <c r="T3321" i="1"/>
  <c r="T3238" i="1"/>
  <c r="T3023" i="1"/>
  <c r="T3279" i="1"/>
  <c r="T3119" i="1"/>
  <c r="T3179" i="1"/>
  <c r="T3159" i="1"/>
  <c r="T3257" i="1"/>
  <c r="T3346" i="1"/>
  <c r="T3301" i="1"/>
  <c r="T3218" i="1"/>
  <c r="T3102" i="1"/>
  <c r="T3019" i="1"/>
  <c r="T3127" i="1"/>
  <c r="T3124" i="1"/>
  <c r="T3402" i="1"/>
  <c r="T3237" i="1"/>
  <c r="T3011" i="1"/>
  <c r="T3176" i="1"/>
  <c r="T3154" i="1"/>
  <c r="T3044" i="1"/>
  <c r="T3148" i="1"/>
  <c r="T2991" i="1"/>
  <c r="T3253" i="1"/>
  <c r="T3284" i="1"/>
  <c r="T3115" i="1"/>
  <c r="T3162" i="1"/>
  <c r="T3022" i="1"/>
  <c r="T3330" i="1"/>
  <c r="T3293" i="1"/>
  <c r="T3155" i="1"/>
  <c r="T3135" i="1"/>
  <c r="T2985" i="1"/>
  <c r="T3132" i="1"/>
  <c r="T3385" i="1"/>
  <c r="T3112" i="1"/>
  <c r="T3025" i="1"/>
  <c r="T3064" i="1"/>
  <c r="T3290" i="1"/>
  <c r="T3304" i="1"/>
  <c r="T3024" i="1"/>
  <c r="T3365" i="1"/>
  <c r="T3096" i="1"/>
  <c r="T3224" i="1"/>
  <c r="T3122" i="1"/>
  <c r="T3357" i="1"/>
  <c r="T3347" i="1"/>
  <c r="T3220" i="1"/>
  <c r="T3267" i="1"/>
  <c r="T3203" i="1"/>
  <c r="T3098" i="1"/>
  <c r="T3037" i="1"/>
  <c r="T2988" i="1"/>
  <c r="T3273" i="1"/>
  <c r="T3390" i="1"/>
  <c r="T3061" i="1"/>
  <c r="T3049" i="1"/>
  <c r="T3178" i="1"/>
  <c r="T3266" i="1"/>
  <c r="T3099" i="1"/>
  <c r="T3221" i="1"/>
  <c r="T3069" i="1"/>
  <c r="T3174" i="1"/>
  <c r="T3067" i="1"/>
  <c r="T3027" i="1"/>
  <c r="T3382" i="1"/>
  <c r="T3136" i="1"/>
  <c r="T3008" i="1"/>
  <c r="T3362" i="1"/>
  <c r="T3350" i="1"/>
  <c r="T3407" i="1"/>
  <c r="T3177" i="1"/>
  <c r="T3397" i="1"/>
  <c r="T3088" i="1"/>
  <c r="T3310" i="1"/>
  <c r="T3345" i="1"/>
  <c r="T3101" i="1"/>
  <c r="T3055" i="1"/>
  <c r="T3367" i="1"/>
  <c r="T3137" i="1"/>
  <c r="T3153" i="1"/>
  <c r="T3184" i="1"/>
  <c r="T2980" i="1"/>
  <c r="T3036" i="1"/>
  <c r="T3133" i="1"/>
  <c r="T3327" i="1"/>
  <c r="T3263" i="1"/>
  <c r="T3014" i="1"/>
  <c r="T3230" i="1"/>
  <c r="T3144" i="1"/>
  <c r="T3326" i="1"/>
  <c r="T2996" i="1"/>
  <c r="T3093" i="1"/>
  <c r="T3245" i="1"/>
  <c r="T3060" i="1"/>
  <c r="T2976" i="1"/>
  <c r="T3225" i="1"/>
  <c r="T2990" i="1"/>
  <c r="T3378" i="1"/>
  <c r="T3163" i="1"/>
  <c r="T3058" i="1"/>
  <c r="T3463" i="1"/>
  <c r="T3563" i="1"/>
  <c r="T3561" i="1"/>
  <c r="T3552" i="1"/>
  <c r="T3569" i="1"/>
  <c r="T3568" i="1"/>
  <c r="T3549" i="1"/>
  <c r="T3548" i="1"/>
  <c r="T3556" i="1"/>
  <c r="T3562" i="1"/>
  <c r="T3554" i="1"/>
  <c r="T3557" i="1"/>
  <c r="T3572" i="1"/>
  <c r="T3559" i="1"/>
  <c r="T3571" i="1"/>
  <c r="T3566" i="1"/>
  <c r="T3560" i="1"/>
  <c r="T3551" i="1"/>
  <c r="T3546" i="1"/>
  <c r="T3567" i="1"/>
  <c r="T3558" i="1"/>
  <c r="T3547" i="1"/>
  <c r="T3564" i="1"/>
  <c r="T3555" i="1"/>
  <c r="T3573" i="1"/>
  <c r="T3570" i="1"/>
  <c r="T3550" i="1"/>
  <c r="T3553" i="1"/>
  <c r="T3565" i="1"/>
  <c r="T3490" i="1"/>
  <c r="T3532" i="1"/>
  <c r="T3519" i="1"/>
  <c r="T3482" i="1"/>
  <c r="T3527" i="1"/>
  <c r="T3530" i="1"/>
  <c r="T3480" i="1"/>
  <c r="T3528" i="1"/>
  <c r="T3518" i="1"/>
  <c r="T3541" i="1"/>
  <c r="T3484" i="1"/>
  <c r="T3533" i="1"/>
  <c r="T3539" i="1"/>
  <c r="T3502" i="1"/>
  <c r="T3504" i="1"/>
  <c r="T3514" i="1"/>
  <c r="T3511" i="1"/>
  <c r="T3522" i="1"/>
  <c r="T3505" i="1"/>
  <c r="T3516" i="1"/>
  <c r="T3520" i="1"/>
  <c r="T3503" i="1"/>
  <c r="T3508" i="1"/>
  <c r="T3521" i="1"/>
  <c r="T3524" i="1"/>
  <c r="T3489" i="1"/>
  <c r="T3517" i="1"/>
  <c r="T3542" i="1"/>
  <c r="T3498" i="1"/>
  <c r="T3544" i="1"/>
  <c r="T3535" i="1"/>
  <c r="T3478" i="1"/>
  <c r="T3495" i="1"/>
  <c r="T3543" i="1"/>
  <c r="T3507" i="1"/>
  <c r="T3486" i="1"/>
  <c r="T3497" i="1"/>
  <c r="T3537" i="1"/>
  <c r="T3485" i="1"/>
  <c r="T3496" i="1"/>
  <c r="T3500" i="1"/>
  <c r="T3483" i="1"/>
  <c r="T3545" i="1"/>
  <c r="T3494" i="1"/>
  <c r="T3513" i="1"/>
  <c r="T3525" i="1"/>
  <c r="T3536" i="1"/>
  <c r="T3540" i="1"/>
  <c r="T3523" i="1"/>
  <c r="T3491" i="1"/>
  <c r="T3538" i="1"/>
  <c r="T3506" i="1"/>
  <c r="T3488" i="1"/>
  <c r="T3493" i="1"/>
  <c r="T3501" i="1"/>
  <c r="T3534" i="1"/>
  <c r="T3526" i="1"/>
  <c r="T3509" i="1"/>
  <c r="T3487" i="1"/>
  <c r="T3529" i="1"/>
  <c r="T3515" i="1"/>
  <c r="T3510" i="1"/>
  <c r="T3492" i="1"/>
  <c r="T3479" i="1"/>
  <c r="T3477" i="1"/>
  <c r="T3531" i="1"/>
  <c r="T3512" i="1"/>
  <c r="T3499" i="1"/>
  <c r="T3481" i="1"/>
  <c r="T3453" i="1"/>
  <c r="T3432" i="1"/>
  <c r="T3454" i="1"/>
  <c r="T3412" i="1"/>
  <c r="T3428" i="1"/>
  <c r="T3473" i="1"/>
  <c r="T3436" i="1"/>
  <c r="T3474" i="1"/>
  <c r="T3413" i="1"/>
  <c r="T3416" i="1"/>
  <c r="T3448" i="1"/>
  <c r="T3435" i="1"/>
  <c r="T3419" i="1"/>
  <c r="T3457" i="1"/>
  <c r="T3455" i="1"/>
  <c r="T3468" i="1"/>
  <c r="T3417" i="1"/>
  <c r="T3422" i="1"/>
  <c r="T3440" i="1"/>
  <c r="T3410" i="1"/>
  <c r="T3418" i="1"/>
  <c r="T3424" i="1"/>
  <c r="T3427" i="1"/>
  <c r="T3449" i="1"/>
  <c r="T3469" i="1"/>
  <c r="T3409" i="1"/>
  <c r="T3420" i="1"/>
  <c r="T3444" i="1"/>
  <c r="T3447" i="1"/>
  <c r="T3429" i="1"/>
  <c r="T3460" i="1"/>
  <c r="T3464" i="1"/>
  <c r="T3467" i="1"/>
  <c r="T3434" i="1"/>
  <c r="T3470" i="1"/>
  <c r="T3459" i="1"/>
  <c r="T3438" i="1"/>
  <c r="T3411" i="1"/>
  <c r="T3462" i="1"/>
  <c r="T3461" i="1"/>
  <c r="T3431" i="1"/>
  <c r="T3452" i="1"/>
  <c r="T3425" i="1"/>
  <c r="T3451" i="1"/>
  <c r="T3414" i="1"/>
  <c r="T3445" i="1"/>
  <c r="T3471" i="1"/>
  <c r="T3475" i="1"/>
  <c r="T3465" i="1"/>
  <c r="T3472" i="1"/>
  <c r="T3437" i="1"/>
  <c r="T3439" i="1"/>
  <c r="T3433" i="1"/>
  <c r="T3441" i="1"/>
  <c r="T3442" i="1"/>
  <c r="T3456" i="1"/>
  <c r="T3443" i="1"/>
  <c r="T3446" i="1"/>
  <c r="T3476" i="1"/>
  <c r="T3450" i="1"/>
  <c r="T3466" i="1"/>
  <c r="T3430" i="1"/>
  <c r="T3415" i="1"/>
  <c r="T3458" i="1"/>
  <c r="T3423" i="1"/>
  <c r="T3421" i="1"/>
  <c r="T3426" i="1"/>
  <c r="T3170" i="1"/>
  <c r="T3299" i="1"/>
  <c r="T3356" i="1"/>
  <c r="T3171" i="1"/>
  <c r="T3205" i="1"/>
  <c r="T3400" i="1"/>
  <c r="T3315" i="1"/>
  <c r="T3227" i="1"/>
  <c r="T3013" i="1"/>
  <c r="T3312" i="1"/>
  <c r="T3328" i="1"/>
  <c r="T3207" i="1"/>
  <c r="T3165" i="1"/>
  <c r="T3323" i="1"/>
  <c r="T3358" i="1"/>
  <c r="T3002" i="1"/>
  <c r="T3065" i="1"/>
  <c r="T3045" i="1"/>
  <c r="T3240" i="1"/>
  <c r="T3143" i="1"/>
  <c r="T3038" i="1"/>
  <c r="T2977" i="1"/>
  <c r="T3175" i="1"/>
  <c r="T3149" i="1"/>
  <c r="T3108" i="1"/>
  <c r="T3198" i="1"/>
  <c r="T3233" i="1"/>
  <c r="T3261" i="1"/>
  <c r="T3114" i="1"/>
  <c r="T3021" i="1"/>
  <c r="T3193" i="1"/>
  <c r="T3320" i="1"/>
  <c r="T3072" i="1"/>
  <c r="T3199" i="1"/>
  <c r="T3052" i="1"/>
  <c r="T3182" i="1"/>
  <c r="T3015" i="1"/>
  <c r="T3048" i="1"/>
  <c r="T3097" i="1"/>
  <c r="T3046" i="1"/>
  <c r="T3012" i="1"/>
  <c r="T3265" i="1"/>
  <c r="T3280" i="1"/>
  <c r="T3243" i="1"/>
  <c r="T2994" i="1"/>
  <c r="T2992" i="1"/>
  <c r="T3403" i="1"/>
  <c r="T3223" i="1"/>
  <c r="T3286" i="1"/>
  <c r="T3142" i="1"/>
  <c r="T3050" i="1"/>
  <c r="T3053" i="1"/>
  <c r="T3352" i="1"/>
  <c r="T3398" i="1"/>
  <c r="T3201" i="1"/>
  <c r="T3151" i="1"/>
  <c r="T3121" i="1"/>
  <c r="T3314" i="1"/>
  <c r="T3294" i="1"/>
  <c r="T3269" i="1"/>
  <c r="T3090" i="1"/>
  <c r="T3393" i="1"/>
  <c r="T2993" i="1"/>
  <c r="T3111" i="1"/>
  <c r="T3030" i="1"/>
  <c r="T3391" i="1"/>
  <c r="T3308" i="1"/>
  <c r="T3187" i="1"/>
  <c r="T3145" i="1"/>
  <c r="T3303" i="1"/>
  <c r="T3338" i="1"/>
  <c r="T3360" i="1"/>
  <c r="T2984" i="1"/>
  <c r="T3003" i="1"/>
  <c r="T3239" i="1"/>
  <c r="T3123" i="1"/>
  <c r="T3018" i="1"/>
  <c r="T3262" i="1"/>
  <c r="T3271" i="1"/>
  <c r="T3089" i="1"/>
  <c r="T3405" i="1"/>
  <c r="T3200" i="1"/>
  <c r="T3095" i="1"/>
  <c r="T3244" i="1"/>
  <c r="T3092" i="1"/>
  <c r="T3157" i="1"/>
  <c r="T3074" i="1"/>
  <c r="T3186" i="1"/>
  <c r="T3204" i="1"/>
  <c r="T3340" i="1"/>
  <c r="T3166" i="1"/>
  <c r="T3305" i="1"/>
  <c r="T3117" i="1"/>
  <c r="T3287" i="1"/>
  <c r="T3118" i="1"/>
  <c r="T3130" i="1"/>
  <c r="T3372" i="1"/>
  <c r="T2999" i="1"/>
  <c r="T3354" i="1"/>
  <c r="T3368" i="1"/>
  <c r="T3183" i="1"/>
  <c r="T3334" i="1"/>
  <c r="T3332" i="1"/>
  <c r="T3125" i="1"/>
  <c r="T3316" i="1"/>
  <c r="T3190" i="1"/>
  <c r="T3189" i="1"/>
  <c r="T3010" i="1"/>
  <c r="T3373" i="1"/>
  <c r="T3272" i="1"/>
  <c r="T3091" i="1"/>
  <c r="T3389" i="1"/>
  <c r="T3371" i="1"/>
  <c r="T3288" i="1"/>
  <c r="T3167" i="1"/>
  <c r="T3404" i="1"/>
  <c r="T3401" i="1"/>
  <c r="T3318" i="1"/>
  <c r="T3100" i="1"/>
  <c r="T3043" i="1"/>
  <c r="T3082" i="1"/>
  <c r="T2979" i="1"/>
  <c r="T2983" i="1"/>
  <c r="T2998" i="1"/>
  <c r="T3001" i="1"/>
  <c r="T3196" i="1"/>
  <c r="T3209" i="1"/>
  <c r="T3172" i="1"/>
  <c r="T3156" i="1"/>
  <c r="T3168" i="1"/>
  <c r="T3104" i="1"/>
  <c r="T3370" i="1"/>
  <c r="T3197" i="1"/>
  <c r="T3213" i="1"/>
  <c r="T3087" i="1"/>
  <c r="T3161" i="1"/>
  <c r="T3226" i="1"/>
  <c r="T3387" i="1"/>
  <c r="T3180" i="1"/>
  <c r="T3377" i="1"/>
  <c r="T3028" i="1"/>
  <c r="T3325" i="1"/>
  <c r="T3302" i="1"/>
  <c r="T3035" i="1"/>
  <c r="T3107" i="1"/>
  <c r="T3369" i="1"/>
  <c r="T3081" i="1"/>
  <c r="T3282" i="1"/>
  <c r="T3034" i="1"/>
  <c r="T3032" i="1"/>
  <c r="T3359" i="1"/>
  <c r="T3158" i="1"/>
  <c r="T3016" i="1"/>
  <c r="T3113" i="1"/>
  <c r="T3307" i="1"/>
  <c r="T3120" i="1"/>
  <c r="T3103" i="1"/>
  <c r="T2975" i="1"/>
  <c r="T3210" i="1"/>
  <c r="T3057" i="1"/>
  <c r="T3395" i="1"/>
  <c r="T3388" i="1"/>
  <c r="T3259" i="1"/>
  <c r="T3375" i="1"/>
  <c r="T3247" i="1"/>
  <c r="T3078" i="1"/>
  <c r="T3066" i="1"/>
  <c r="T3348" i="1"/>
  <c r="T3202" i="1"/>
  <c r="T3006" i="1"/>
  <c r="T3256" i="1"/>
  <c r="T3349" i="1"/>
  <c r="T3252" i="1"/>
  <c r="T3071" i="1"/>
  <c r="T3309" i="1"/>
  <c r="T3351" i="1"/>
  <c r="T3268" i="1"/>
  <c r="T3147" i="1"/>
  <c r="T3384" i="1"/>
  <c r="T3381" i="1"/>
  <c r="T3298" i="1"/>
  <c r="T3039" i="1"/>
  <c r="T3242" i="1"/>
  <c r="T2981" i="1"/>
  <c r="T3083" i="1"/>
  <c r="T3062" i="1"/>
  <c r="T2978" i="1"/>
  <c r="T3300" i="1"/>
  <c r="T3194" i="1"/>
  <c r="T3188" i="1"/>
  <c r="T3251" i="1"/>
  <c r="T3217" i="1"/>
  <c r="T3134" i="1"/>
  <c r="T3231" i="1"/>
  <c r="T3042" i="1"/>
  <c r="T3009" i="1"/>
  <c r="T3191" i="1"/>
  <c r="T3342" i="1"/>
  <c r="T3075" i="1"/>
  <c r="T3306" i="1"/>
  <c r="T3322" i="1"/>
  <c r="T3076" i="1"/>
  <c r="T3173" i="1"/>
  <c r="T3169" i="1"/>
  <c r="T3399" i="1"/>
  <c r="T3139" i="1"/>
  <c r="T3054" i="1"/>
  <c r="T3270" i="1"/>
  <c r="T3379" i="1"/>
  <c r="T3283" i="1"/>
  <c r="T3337" i="1"/>
  <c r="T3106" i="1"/>
  <c r="T3250" i="1"/>
  <c r="T3285" i="1"/>
  <c r="T3041" i="1"/>
  <c r="T3005" i="1"/>
  <c r="T2995" i="1"/>
  <c r="T3047" i="1"/>
  <c r="T3077" i="1"/>
  <c r="T2986" i="1"/>
  <c r="T3392" i="1"/>
  <c r="T3319" i="1"/>
  <c r="T3222" i="1"/>
  <c r="T3073" i="1"/>
  <c r="T2982" i="1"/>
  <c r="T3335" i="1"/>
  <c r="T3126" i="1"/>
  <c r="T3150" i="1"/>
  <c r="T3363" i="1"/>
  <c r="T3063" i="1"/>
  <c r="T3292" i="1"/>
  <c r="T3033" i="1"/>
  <c r="T3040" i="1"/>
  <c r="T3329" i="1"/>
  <c r="T3131" i="1"/>
  <c r="T3296" i="1"/>
  <c r="T3276" i="1"/>
  <c r="T3274" i="1"/>
  <c r="T3254" i="1"/>
  <c r="T3236" i="1"/>
  <c r="T3029" i="1"/>
  <c r="T3289" i="1"/>
  <c r="T3333" i="1"/>
  <c r="T3232" i="1"/>
  <c r="T3051" i="1"/>
  <c r="T3229" i="1"/>
  <c r="T3331" i="1"/>
  <c r="T3248" i="1"/>
  <c r="T3406" i="1"/>
  <c r="T3364" i="1"/>
  <c r="T3361" i="1"/>
  <c r="T3278" i="1"/>
  <c r="T3085" i="1"/>
  <c r="T3380" i="1"/>
  <c r="T3260" i="1"/>
  <c r="T3141" i="1"/>
  <c r="T3181" i="1"/>
  <c r="T3297" i="1"/>
  <c r="T3080" i="1"/>
  <c r="T2989" i="1"/>
  <c r="T3152" i="1"/>
  <c r="T3281" i="1"/>
  <c r="T2987" i="1"/>
  <c r="T3264" i="1"/>
  <c r="T3116" i="1"/>
  <c r="T3241" i="1"/>
  <c r="T3094" i="1"/>
  <c r="T3105" i="1"/>
  <c r="T3206" i="1"/>
  <c r="T3084" i="1"/>
  <c r="T3056" i="1"/>
  <c r="T3146" i="1"/>
  <c r="T3128" i="1"/>
  <c r="T3007" i="1"/>
  <c r="T3086" i="1"/>
  <c r="T3164" i="1"/>
  <c r="T3079" i="1"/>
  <c r="T3317" i="1"/>
  <c r="T3394" i="1"/>
  <c r="T3026" i="1"/>
  <c r="T3339" i="1"/>
  <c r="T3138" i="1"/>
  <c r="T3396" i="1"/>
  <c r="T3374" i="1"/>
  <c r="T3408" i="1"/>
  <c r="T3219" i="1"/>
  <c r="T3246" i="1"/>
  <c r="T3376" i="1"/>
  <c r="T3211" i="1"/>
  <c r="T3383" i="1"/>
  <c r="T3017" i="1"/>
  <c r="T3336" i="1"/>
  <c r="T3355" i="1"/>
  <c r="T3110" i="1"/>
  <c r="T3185" i="1"/>
  <c r="T3343" i="1"/>
  <c r="T3295" i="1"/>
  <c r="T3070" i="1"/>
  <c r="T3275" i="1"/>
  <c r="T3255" i="1"/>
  <c r="T3235" i="1"/>
  <c r="T3109" i="1"/>
  <c r="T3353" i="1"/>
  <c r="T3215" i="1"/>
  <c r="T3234" i="1"/>
  <c r="T3216" i="1"/>
  <c r="T3195" i="1"/>
  <c r="T3214" i="1"/>
  <c r="T3068" i="1"/>
  <c r="T3249" i="1"/>
  <c r="T3313" i="1"/>
  <c r="T3212" i="1"/>
  <c r="T3031" i="1"/>
  <c r="T3129" i="1"/>
  <c r="T3311" i="1"/>
  <c r="T3228" i="1"/>
  <c r="T3386" i="1"/>
  <c r="T3344" i="1"/>
  <c r="T3341" i="1"/>
  <c r="T3258" i="1"/>
  <c r="T3004" i="1"/>
  <c r="T3000" i="1"/>
  <c r="T3020" i="1"/>
  <c r="T3160" i="1"/>
  <c r="T3140" i="1"/>
  <c r="T3277" i="1"/>
  <c r="T3059" i="1"/>
  <c r="J2980" i="1"/>
  <c r="D3402" i="1" l="1"/>
  <c r="P3639" i="1"/>
  <c r="M3640" i="1"/>
  <c r="D3403" i="1"/>
  <c r="F3402" i="1"/>
  <c r="V1993" i="1"/>
  <c r="J2981" i="1"/>
  <c r="P3640" i="1" l="1"/>
  <c r="M3641" i="1"/>
  <c r="D3404" i="1"/>
  <c r="F3403" i="1"/>
  <c r="V1994" i="1"/>
  <c r="J2982" i="1"/>
  <c r="P3641" i="1" l="1"/>
  <c r="M3642" i="1"/>
  <c r="D3405" i="1"/>
  <c r="F3404" i="1"/>
  <c r="V1995" i="1"/>
  <c r="J2983" i="1"/>
  <c r="P3642" i="1" l="1"/>
  <c r="M3643" i="1"/>
  <c r="D3406" i="1"/>
  <c r="F3405" i="1"/>
  <c r="V1996" i="1"/>
  <c r="J2984" i="1"/>
  <c r="P3643" i="1" l="1"/>
  <c r="M3644" i="1"/>
  <c r="D3407" i="1"/>
  <c r="F3406" i="1"/>
  <c r="V1997" i="1"/>
  <c r="J2985" i="1"/>
  <c r="P3644" i="1" l="1"/>
  <c r="M3645" i="1"/>
  <c r="D3408" i="1"/>
  <c r="F3407" i="1"/>
  <c r="V1998" i="1"/>
  <c r="J2986" i="1"/>
  <c r="P3645" i="1" l="1"/>
  <c r="M3646" i="1"/>
  <c r="D3409" i="1"/>
  <c r="F3408" i="1"/>
  <c r="V1999" i="1"/>
  <c r="J2987" i="1"/>
  <c r="P3646" i="1" l="1"/>
  <c r="M3647" i="1"/>
  <c r="D3410" i="1"/>
  <c r="F3409" i="1"/>
  <c r="V2000" i="1"/>
  <c r="J2988" i="1"/>
  <c r="P3647" i="1" l="1"/>
  <c r="M3648" i="1"/>
  <c r="D3411" i="1"/>
  <c r="F3410" i="1"/>
  <c r="V2001" i="1"/>
  <c r="J2989" i="1"/>
  <c r="P3648" i="1" l="1"/>
  <c r="M3649" i="1"/>
  <c r="D3412" i="1"/>
  <c r="F3411" i="1"/>
  <c r="V2002" i="1"/>
  <c r="J2990" i="1"/>
  <c r="P3649" i="1" l="1"/>
  <c r="M3650" i="1"/>
  <c r="D3413" i="1"/>
  <c r="F3412" i="1"/>
  <c r="V2003" i="1"/>
  <c r="J2991" i="1"/>
  <c r="P3650" i="1" l="1"/>
  <c r="M3651" i="1"/>
  <c r="D3414" i="1"/>
  <c r="F3413" i="1"/>
  <c r="V2004" i="1"/>
  <c r="J2992" i="1"/>
  <c r="P3651" i="1" l="1"/>
  <c r="M3652" i="1"/>
  <c r="D3415" i="1"/>
  <c r="F3414" i="1"/>
  <c r="V2005" i="1"/>
  <c r="J2993" i="1"/>
  <c r="P3652" i="1" l="1"/>
  <c r="M3653" i="1"/>
  <c r="D3416" i="1"/>
  <c r="F3415" i="1"/>
  <c r="V2006" i="1"/>
  <c r="J2994" i="1"/>
  <c r="P3653" i="1" l="1"/>
  <c r="M3654" i="1"/>
  <c r="D3417" i="1"/>
  <c r="F3416" i="1"/>
  <c r="V2007" i="1"/>
  <c r="J2995" i="1"/>
  <c r="P3654" i="1" l="1"/>
  <c r="M3655" i="1"/>
  <c r="D3418" i="1"/>
  <c r="F3417" i="1"/>
  <c r="V2008" i="1"/>
  <c r="J2996" i="1"/>
  <c r="P3655" i="1" l="1"/>
  <c r="M3656" i="1"/>
  <c r="D3419" i="1"/>
  <c r="F3418" i="1"/>
  <c r="V2009" i="1"/>
  <c r="J2997" i="1"/>
  <c r="P3656" i="1" l="1"/>
  <c r="M3657" i="1"/>
  <c r="D3420" i="1"/>
  <c r="F3419" i="1"/>
  <c r="V2010" i="1"/>
  <c r="J2998" i="1"/>
  <c r="P3657" i="1" l="1"/>
  <c r="M3658" i="1"/>
  <c r="D3421" i="1"/>
  <c r="F3420" i="1"/>
  <c r="V2011" i="1"/>
  <c r="J2999" i="1"/>
  <c r="P3658" i="1" l="1"/>
  <c r="M3659" i="1"/>
  <c r="D3422" i="1"/>
  <c r="F3421" i="1"/>
  <c r="V2012" i="1"/>
  <c r="J3000" i="1"/>
  <c r="P3659" i="1" l="1"/>
  <c r="M3660" i="1"/>
  <c r="D3423" i="1"/>
  <c r="F3422" i="1"/>
  <c r="V2013" i="1"/>
  <c r="J3001" i="1"/>
  <c r="P3660" i="1" l="1"/>
  <c r="M3661" i="1"/>
  <c r="D3424" i="1"/>
  <c r="F3423" i="1"/>
  <c r="V2014" i="1"/>
  <c r="J3002" i="1"/>
  <c r="P3661" i="1" l="1"/>
  <c r="M3662" i="1"/>
  <c r="D3425" i="1"/>
  <c r="F3424" i="1"/>
  <c r="V2015" i="1"/>
  <c r="J3003" i="1"/>
  <c r="P3662" i="1" l="1"/>
  <c r="M3663" i="1"/>
  <c r="D3426" i="1"/>
  <c r="F3425" i="1"/>
  <c r="V2016" i="1"/>
  <c r="J3004" i="1"/>
  <c r="P3663" i="1" l="1"/>
  <c r="M3664" i="1"/>
  <c r="D3427" i="1"/>
  <c r="F3426" i="1"/>
  <c r="V2017" i="1"/>
  <c r="J3005" i="1"/>
  <c r="P3664" i="1" l="1"/>
  <c r="M3665" i="1"/>
  <c r="D3428" i="1"/>
  <c r="F3427" i="1"/>
  <c r="V2018" i="1"/>
  <c r="J3006" i="1"/>
  <c r="P3665" i="1" l="1"/>
  <c r="M3666" i="1"/>
  <c r="D3429" i="1"/>
  <c r="F3428" i="1"/>
  <c r="V2019" i="1"/>
  <c r="J3007" i="1"/>
  <c r="Q1" i="1"/>
  <c r="P3666" i="1" l="1"/>
  <c r="M3667" i="1"/>
  <c r="D3430" i="1"/>
  <c r="F3429" i="1"/>
  <c r="V2020" i="1"/>
  <c r="J3008" i="1"/>
  <c r="P3667" i="1" l="1"/>
  <c r="M3668" i="1"/>
  <c r="D3431" i="1"/>
  <c r="F3430" i="1"/>
  <c r="V2021" i="1"/>
  <c r="J3009" i="1"/>
  <c r="P3668" i="1" l="1"/>
  <c r="M3669" i="1"/>
  <c r="D3432" i="1"/>
  <c r="F3431" i="1"/>
  <c r="V2022" i="1"/>
  <c r="J3010" i="1"/>
  <c r="P3669" i="1" l="1"/>
  <c r="M3670" i="1"/>
  <c r="D3433" i="1"/>
  <c r="F3432" i="1"/>
  <c r="V2023" i="1"/>
  <c r="J3011" i="1"/>
  <c r="P3670" i="1" l="1"/>
  <c r="M3671" i="1"/>
  <c r="D3434" i="1"/>
  <c r="F3433" i="1"/>
  <c r="V2024" i="1"/>
  <c r="J3012" i="1"/>
  <c r="P3671" i="1" l="1"/>
  <c r="M3672" i="1"/>
  <c r="D3435" i="1"/>
  <c r="F3434" i="1"/>
  <c r="V2025" i="1"/>
  <c r="J3013" i="1"/>
  <c r="P3672" i="1" l="1"/>
  <c r="M3673" i="1"/>
  <c r="D3436" i="1"/>
  <c r="F3435" i="1"/>
  <c r="V2026" i="1"/>
  <c r="J3014" i="1"/>
  <c r="P3673" i="1" l="1"/>
  <c r="M3674" i="1"/>
  <c r="D3437" i="1"/>
  <c r="F3436" i="1"/>
  <c r="V2027" i="1"/>
  <c r="J3015" i="1"/>
  <c r="P3674" i="1" l="1"/>
  <c r="M3675" i="1"/>
  <c r="D3438" i="1"/>
  <c r="F3437" i="1"/>
  <c r="V2028" i="1"/>
  <c r="J3016" i="1"/>
  <c r="P3675" i="1" l="1"/>
  <c r="M3676" i="1"/>
  <c r="D3439" i="1"/>
  <c r="F3438" i="1"/>
  <c r="V2029" i="1"/>
  <c r="J3017" i="1"/>
  <c r="P3676" i="1" l="1"/>
  <c r="M3677" i="1"/>
  <c r="D3440" i="1"/>
  <c r="F3439" i="1"/>
  <c r="V2030" i="1"/>
  <c r="J3018" i="1"/>
  <c r="P3677" i="1" l="1"/>
  <c r="M3678" i="1"/>
  <c r="D3441" i="1"/>
  <c r="F3440" i="1"/>
  <c r="V2031" i="1"/>
  <c r="J3019" i="1"/>
  <c r="P3678" i="1" l="1"/>
  <c r="M3679" i="1"/>
  <c r="D3442" i="1"/>
  <c r="F3441" i="1"/>
  <c r="V2032" i="1"/>
  <c r="J3020" i="1"/>
  <c r="P3679" i="1" l="1"/>
  <c r="M3680" i="1"/>
  <c r="D3443" i="1"/>
  <c r="F3442" i="1"/>
  <c r="V2033" i="1"/>
  <c r="J3021" i="1"/>
  <c r="P3680" i="1" l="1"/>
  <c r="M3681" i="1"/>
  <c r="D3444" i="1"/>
  <c r="F3443" i="1"/>
  <c r="V2034" i="1"/>
  <c r="J3022" i="1"/>
  <c r="P3681" i="1" l="1"/>
  <c r="M3682" i="1"/>
  <c r="D3445" i="1"/>
  <c r="F3444" i="1"/>
  <c r="V2035" i="1"/>
  <c r="J3023" i="1"/>
  <c r="P3682" i="1" l="1"/>
  <c r="M3683" i="1"/>
  <c r="D3446" i="1"/>
  <c r="F3445" i="1"/>
  <c r="V2036" i="1"/>
  <c r="J3024" i="1"/>
  <c r="P3683" i="1" l="1"/>
  <c r="M3684" i="1"/>
  <c r="D3447" i="1"/>
  <c r="F3446" i="1"/>
  <c r="V2037" i="1"/>
  <c r="J3025" i="1"/>
  <c r="P3684" i="1" l="1"/>
  <c r="M3685" i="1"/>
  <c r="D3448" i="1"/>
  <c r="F3447" i="1"/>
  <c r="V2038" i="1"/>
  <c r="J3026" i="1"/>
  <c r="P3685" i="1" l="1"/>
  <c r="M3686" i="1"/>
  <c r="D3449" i="1"/>
  <c r="F3448" i="1"/>
  <c r="V2039" i="1"/>
  <c r="J3027" i="1"/>
  <c r="P3686" i="1" l="1"/>
  <c r="M3687" i="1"/>
  <c r="D3450" i="1"/>
  <c r="F3449" i="1"/>
  <c r="V2040" i="1"/>
  <c r="J3028" i="1"/>
  <c r="P3687" i="1" l="1"/>
  <c r="M3688" i="1"/>
  <c r="D3451" i="1"/>
  <c r="F3450" i="1"/>
  <c r="V2041" i="1"/>
  <c r="J3029" i="1"/>
  <c r="P3688" i="1" l="1"/>
  <c r="M3689" i="1"/>
  <c r="D3452" i="1"/>
  <c r="F3451" i="1"/>
  <c r="V2042" i="1"/>
  <c r="J3030" i="1"/>
  <c r="P3689" i="1" l="1"/>
  <c r="M3690" i="1"/>
  <c r="D3453" i="1"/>
  <c r="F3452" i="1"/>
  <c r="V2043" i="1"/>
  <c r="J3031" i="1"/>
  <c r="P3690" i="1" l="1"/>
  <c r="M3691" i="1"/>
  <c r="D3454" i="1"/>
  <c r="F3453" i="1"/>
  <c r="V2044" i="1"/>
  <c r="J3032" i="1"/>
  <c r="P3691" i="1" l="1"/>
  <c r="M3692" i="1"/>
  <c r="D3455" i="1"/>
  <c r="F3454" i="1"/>
  <c r="V2045" i="1"/>
  <c r="J3033" i="1"/>
  <c r="P3692" i="1" l="1"/>
  <c r="M3693" i="1"/>
  <c r="D3456" i="1"/>
  <c r="F3455" i="1"/>
  <c r="V2046" i="1"/>
  <c r="J3034" i="1"/>
  <c r="P3693" i="1" l="1"/>
  <c r="M3694" i="1"/>
  <c r="D3457" i="1"/>
  <c r="F3456" i="1"/>
  <c r="V2047" i="1"/>
  <c r="J3035" i="1"/>
  <c r="P3694" i="1" l="1"/>
  <c r="M3695" i="1"/>
  <c r="D3458" i="1"/>
  <c r="F3457" i="1"/>
  <c r="V2048" i="1"/>
  <c r="J3036" i="1"/>
  <c r="P3695" i="1" l="1"/>
  <c r="M3696" i="1"/>
  <c r="D3459" i="1"/>
  <c r="F3458" i="1"/>
  <c r="V2049" i="1"/>
  <c r="J3037" i="1"/>
  <c r="P3696" i="1" l="1"/>
  <c r="M3697" i="1"/>
  <c r="D3460" i="1"/>
  <c r="F3459" i="1"/>
  <c r="V2050" i="1"/>
  <c r="J3038" i="1"/>
  <c r="P3697" i="1" l="1"/>
  <c r="M3698" i="1"/>
  <c r="D3461" i="1"/>
  <c r="F3460" i="1"/>
  <c r="V2051" i="1"/>
  <c r="J3039" i="1"/>
  <c r="P3698" i="1" l="1"/>
  <c r="M3699" i="1"/>
  <c r="D3462" i="1"/>
  <c r="F3461" i="1"/>
  <c r="V2052" i="1"/>
  <c r="J3040" i="1"/>
  <c r="P3699" i="1" l="1"/>
  <c r="M3700" i="1"/>
  <c r="D3463" i="1"/>
  <c r="F3462" i="1"/>
  <c r="V2053" i="1"/>
  <c r="J3041" i="1"/>
  <c r="P3700" i="1" l="1"/>
  <c r="M3701" i="1"/>
  <c r="D3464" i="1"/>
  <c r="F3463" i="1"/>
  <c r="V2054" i="1"/>
  <c r="J3042" i="1"/>
  <c r="P3701" i="1" l="1"/>
  <c r="M3702" i="1"/>
  <c r="D3465" i="1"/>
  <c r="F3464" i="1"/>
  <c r="V2055" i="1"/>
  <c r="J3043" i="1"/>
  <c r="P3702" i="1" l="1"/>
  <c r="M3703" i="1"/>
  <c r="D3466" i="1"/>
  <c r="F3465" i="1"/>
  <c r="V2056" i="1"/>
  <c r="J3044" i="1"/>
  <c r="P3703" i="1" l="1"/>
  <c r="M3704" i="1"/>
  <c r="D3467" i="1"/>
  <c r="F3466" i="1"/>
  <c r="V2057" i="1"/>
  <c r="J3045" i="1"/>
  <c r="P3704" i="1" l="1"/>
  <c r="M3705" i="1"/>
  <c r="D3468" i="1"/>
  <c r="F3467" i="1"/>
  <c r="V2058" i="1"/>
  <c r="J3046" i="1"/>
  <c r="P3705" i="1" l="1"/>
  <c r="M3706" i="1"/>
  <c r="D3469" i="1"/>
  <c r="F3468" i="1"/>
  <c r="V2059" i="1"/>
  <c r="J3047" i="1"/>
  <c r="P3706" i="1" l="1"/>
  <c r="M3707" i="1"/>
  <c r="D3470" i="1"/>
  <c r="F3469" i="1"/>
  <c r="V2060" i="1"/>
  <c r="J3048" i="1"/>
  <c r="P3707" i="1" l="1"/>
  <c r="M3708" i="1"/>
  <c r="D3471" i="1"/>
  <c r="F3470" i="1"/>
  <c r="V2061" i="1"/>
  <c r="J3049" i="1"/>
  <c r="P3708" i="1" l="1"/>
  <c r="M3709" i="1"/>
  <c r="D3472" i="1"/>
  <c r="F3471" i="1"/>
  <c r="V2062" i="1"/>
  <c r="J3050" i="1"/>
  <c r="P3709" i="1" l="1"/>
  <c r="M3710" i="1"/>
  <c r="D3473" i="1"/>
  <c r="F3472" i="1"/>
  <c r="V2063" i="1"/>
  <c r="J3051" i="1"/>
  <c r="P3710" i="1" l="1"/>
  <c r="M3711" i="1"/>
  <c r="D3474" i="1"/>
  <c r="F3473" i="1"/>
  <c r="V2064" i="1"/>
  <c r="J3052" i="1"/>
  <c r="P3711" i="1" l="1"/>
  <c r="M3712" i="1"/>
  <c r="D3475" i="1"/>
  <c r="F3474" i="1"/>
  <c r="V2065" i="1"/>
  <c r="J3053" i="1"/>
  <c r="P3712" i="1" l="1"/>
  <c r="M3713" i="1"/>
  <c r="D3476" i="1"/>
  <c r="F3475" i="1"/>
  <c r="V2066" i="1"/>
  <c r="J3054" i="1"/>
  <c r="P3713" i="1" l="1"/>
  <c r="M3714" i="1"/>
  <c r="D3477" i="1"/>
  <c r="F3476" i="1"/>
  <c r="V2067" i="1"/>
  <c r="J3055" i="1"/>
  <c r="P3714" i="1" l="1"/>
  <c r="M3715" i="1"/>
  <c r="D3478" i="1"/>
  <c r="F3477" i="1"/>
  <c r="V2068" i="1"/>
  <c r="J3056" i="1"/>
  <c r="P3715" i="1" l="1"/>
  <c r="M3716" i="1"/>
  <c r="D3479" i="1"/>
  <c r="F3478" i="1"/>
  <c r="V2069" i="1"/>
  <c r="J3057" i="1"/>
  <c r="P3716" i="1" l="1"/>
  <c r="M3717" i="1"/>
  <c r="D3480" i="1"/>
  <c r="F3479" i="1"/>
  <c r="V2070" i="1"/>
  <c r="J3058" i="1"/>
  <c r="P3717" i="1" l="1"/>
  <c r="M3718" i="1"/>
  <c r="D3481" i="1"/>
  <c r="F3480" i="1"/>
  <c r="V2071" i="1"/>
  <c r="J3059" i="1"/>
  <c r="P3718" i="1" l="1"/>
  <c r="M3719" i="1"/>
  <c r="D3482" i="1"/>
  <c r="F3481" i="1"/>
  <c r="V2072" i="1"/>
  <c r="J3060" i="1"/>
  <c r="P3719" i="1" l="1"/>
  <c r="M3720" i="1"/>
  <c r="D3483" i="1"/>
  <c r="F3482" i="1"/>
  <c r="V2073" i="1"/>
  <c r="J3061" i="1"/>
  <c r="P3720" i="1" l="1"/>
  <c r="M3721" i="1"/>
  <c r="D3484" i="1"/>
  <c r="F3483" i="1"/>
  <c r="V2074" i="1"/>
  <c r="J3062" i="1"/>
  <c r="P3721" i="1" l="1"/>
  <c r="M3722" i="1"/>
  <c r="D3485" i="1"/>
  <c r="F3484" i="1"/>
  <c r="V2075" i="1"/>
  <c r="J3063" i="1"/>
  <c r="P3722" i="1" l="1"/>
  <c r="M3723" i="1"/>
  <c r="D3486" i="1"/>
  <c r="F3485" i="1"/>
  <c r="V2076" i="1"/>
  <c r="J3064" i="1"/>
  <c r="P3723" i="1" l="1"/>
  <c r="M3724" i="1"/>
  <c r="D3487" i="1"/>
  <c r="F3486" i="1"/>
  <c r="V2077" i="1"/>
  <c r="J3065" i="1"/>
  <c r="P3724" i="1" l="1"/>
  <c r="M3725" i="1"/>
  <c r="D3488" i="1"/>
  <c r="F3487" i="1"/>
  <c r="V2078" i="1"/>
  <c r="J3066" i="1"/>
  <c r="P3725" i="1" l="1"/>
  <c r="M3726" i="1"/>
  <c r="D3489" i="1"/>
  <c r="F3488" i="1"/>
  <c r="V2079" i="1"/>
  <c r="J3067" i="1"/>
  <c r="P3726" i="1" l="1"/>
  <c r="M3727" i="1"/>
  <c r="D3490" i="1"/>
  <c r="F3489" i="1"/>
  <c r="V2080" i="1"/>
  <c r="J3068" i="1"/>
  <c r="P3727" i="1" l="1"/>
  <c r="M3728" i="1"/>
  <c r="D3491" i="1"/>
  <c r="F3490" i="1"/>
  <c r="V2081" i="1"/>
  <c r="J3069" i="1"/>
  <c r="P3728" i="1" l="1"/>
  <c r="M3729" i="1"/>
  <c r="D3492" i="1"/>
  <c r="F3491" i="1"/>
  <c r="V2082" i="1"/>
  <c r="J3070" i="1"/>
  <c r="P3729" i="1" l="1"/>
  <c r="M3730" i="1"/>
  <c r="D3493" i="1"/>
  <c r="F3492" i="1"/>
  <c r="V2083" i="1"/>
  <c r="J3071" i="1"/>
  <c r="P3730" i="1" l="1"/>
  <c r="M3731" i="1"/>
  <c r="D3494" i="1"/>
  <c r="F3493" i="1"/>
  <c r="V2084" i="1"/>
  <c r="J3072" i="1"/>
  <c r="P3731" i="1" l="1"/>
  <c r="M3732" i="1"/>
  <c r="D3495" i="1"/>
  <c r="F3494" i="1"/>
  <c r="V2085" i="1"/>
  <c r="J3073" i="1"/>
  <c r="P3732" i="1" l="1"/>
  <c r="M3733" i="1"/>
  <c r="D3496" i="1"/>
  <c r="F3495" i="1"/>
  <c r="V2086" i="1"/>
  <c r="J3074" i="1"/>
  <c r="P3733" i="1" l="1"/>
  <c r="M3734" i="1"/>
  <c r="D3497" i="1"/>
  <c r="F3496" i="1"/>
  <c r="V2087" i="1"/>
  <c r="J3075" i="1"/>
  <c r="P3734" i="1" l="1"/>
  <c r="M3735" i="1"/>
  <c r="D3498" i="1"/>
  <c r="F3497" i="1"/>
  <c r="V2088" i="1"/>
  <c r="J3076" i="1"/>
  <c r="P3735" i="1" l="1"/>
  <c r="M3736" i="1"/>
  <c r="D3499" i="1"/>
  <c r="F3498" i="1"/>
  <c r="V2089" i="1"/>
  <c r="J3077" i="1"/>
  <c r="P3736" i="1" l="1"/>
  <c r="M3737" i="1"/>
  <c r="D3500" i="1"/>
  <c r="F3499" i="1"/>
  <c r="V2090" i="1"/>
  <c r="J3078" i="1"/>
  <c r="P3737" i="1" l="1"/>
  <c r="M3738" i="1"/>
  <c r="D3501" i="1"/>
  <c r="F3500" i="1"/>
  <c r="V2091" i="1"/>
  <c r="J3079" i="1"/>
  <c r="P3738" i="1" l="1"/>
  <c r="M3739" i="1"/>
  <c r="D3502" i="1"/>
  <c r="F3501" i="1"/>
  <c r="V2092" i="1"/>
  <c r="J3080" i="1"/>
  <c r="P3739" i="1" l="1"/>
  <c r="M3740" i="1"/>
  <c r="D3503" i="1"/>
  <c r="F3502" i="1"/>
  <c r="V2093" i="1"/>
  <c r="J3081" i="1"/>
  <c r="P3740" i="1" l="1"/>
  <c r="M3741" i="1"/>
  <c r="D3504" i="1"/>
  <c r="F3503" i="1"/>
  <c r="V2094" i="1"/>
  <c r="J3082" i="1"/>
  <c r="P3741" i="1" l="1"/>
  <c r="M3742" i="1"/>
  <c r="D3505" i="1"/>
  <c r="F3504" i="1"/>
  <c r="V2095" i="1"/>
  <c r="J3083" i="1"/>
  <c r="P3742" i="1" l="1"/>
  <c r="M3743" i="1"/>
  <c r="D3506" i="1"/>
  <c r="F3505" i="1"/>
  <c r="V2096" i="1"/>
  <c r="J3084" i="1"/>
  <c r="P3743" i="1" l="1"/>
  <c r="M3744" i="1"/>
  <c r="D3507" i="1"/>
  <c r="F3506" i="1"/>
  <c r="V2097" i="1"/>
  <c r="J3085" i="1"/>
  <c r="P3744" i="1" l="1"/>
  <c r="M3745" i="1"/>
  <c r="D3508" i="1"/>
  <c r="F3507" i="1"/>
  <c r="V2098" i="1"/>
  <c r="J3086" i="1"/>
  <c r="P3745" i="1" l="1"/>
  <c r="M3746" i="1"/>
  <c r="D3509" i="1"/>
  <c r="F3508" i="1"/>
  <c r="V2099" i="1"/>
  <c r="J3087" i="1"/>
  <c r="P3746" i="1" l="1"/>
  <c r="M3747" i="1"/>
  <c r="D3510" i="1"/>
  <c r="F3509" i="1"/>
  <c r="V2100" i="1"/>
  <c r="J3088" i="1"/>
  <c r="P3747" i="1" l="1"/>
  <c r="M3748" i="1"/>
  <c r="D3511" i="1"/>
  <c r="F3510" i="1"/>
  <c r="V2101" i="1"/>
  <c r="J3089" i="1"/>
  <c r="P3748" i="1" l="1"/>
  <c r="M3749" i="1"/>
  <c r="D3512" i="1"/>
  <c r="F3511" i="1"/>
  <c r="V2102" i="1"/>
  <c r="J3090" i="1"/>
  <c r="P3749" i="1" l="1"/>
  <c r="M3750" i="1"/>
  <c r="D3513" i="1"/>
  <c r="F3512" i="1"/>
  <c r="V2103" i="1"/>
  <c r="J3091" i="1"/>
  <c r="P3750" i="1" l="1"/>
  <c r="M3751" i="1"/>
  <c r="D3514" i="1"/>
  <c r="F3513" i="1"/>
  <c r="V2104" i="1"/>
  <c r="J3092" i="1"/>
  <c r="P3751" i="1" l="1"/>
  <c r="M3752" i="1"/>
  <c r="D3515" i="1"/>
  <c r="F3514" i="1"/>
  <c r="V2105" i="1"/>
  <c r="J3093" i="1"/>
  <c r="P3752" i="1" l="1"/>
  <c r="M3753" i="1"/>
  <c r="D3516" i="1"/>
  <c r="F3515" i="1"/>
  <c r="V2106" i="1"/>
  <c r="J3094" i="1"/>
  <c r="P3753" i="1" l="1"/>
  <c r="M3754" i="1"/>
  <c r="D3517" i="1"/>
  <c r="F3516" i="1"/>
  <c r="V2107" i="1"/>
  <c r="J3095" i="1"/>
  <c r="P3754" i="1" l="1"/>
  <c r="M3755" i="1"/>
  <c r="D3518" i="1"/>
  <c r="F3517" i="1"/>
  <c r="V2108" i="1"/>
  <c r="J3096" i="1"/>
  <c r="P3755" i="1" l="1"/>
  <c r="M3756" i="1"/>
  <c r="D3519" i="1"/>
  <c r="F3518" i="1"/>
  <c r="V2109" i="1"/>
  <c r="J3097" i="1"/>
  <c r="P3756" i="1" l="1"/>
  <c r="M3757" i="1"/>
  <c r="D3520" i="1"/>
  <c r="F3519" i="1"/>
  <c r="V2110" i="1"/>
  <c r="J3098" i="1"/>
  <c r="P3757" i="1" l="1"/>
  <c r="M3758" i="1"/>
  <c r="D3521" i="1"/>
  <c r="F3520" i="1"/>
  <c r="V2111" i="1"/>
  <c r="J3099" i="1"/>
  <c r="P3758" i="1" l="1"/>
  <c r="M3759" i="1"/>
  <c r="D3522" i="1"/>
  <c r="F3521" i="1"/>
  <c r="V2112" i="1"/>
  <c r="J3100" i="1"/>
  <c r="P3759" i="1" l="1"/>
  <c r="M3760" i="1"/>
  <c r="D3523" i="1"/>
  <c r="F3522" i="1"/>
  <c r="V2113" i="1"/>
  <c r="J3101" i="1"/>
  <c r="P3760" i="1" l="1"/>
  <c r="M3761" i="1"/>
  <c r="D3524" i="1"/>
  <c r="F3523" i="1"/>
  <c r="V2114" i="1"/>
  <c r="J3102" i="1"/>
  <c r="P3761" i="1" l="1"/>
  <c r="M3762" i="1"/>
  <c r="D3525" i="1"/>
  <c r="F3524" i="1"/>
  <c r="V2115" i="1"/>
  <c r="J3103" i="1"/>
  <c r="P3762" i="1" l="1"/>
  <c r="M3763" i="1"/>
  <c r="D3526" i="1"/>
  <c r="F3525" i="1"/>
  <c r="V2116" i="1"/>
  <c r="J3104" i="1"/>
  <c r="P3763" i="1" l="1"/>
  <c r="M3764" i="1"/>
  <c r="D3527" i="1"/>
  <c r="F3526" i="1"/>
  <c r="V2117" i="1"/>
  <c r="J3105" i="1"/>
  <c r="P3764" i="1" l="1"/>
  <c r="M3765" i="1"/>
  <c r="D3528" i="1"/>
  <c r="F3527" i="1"/>
  <c r="V2118" i="1"/>
  <c r="J3106" i="1"/>
  <c r="P3765" i="1" l="1"/>
  <c r="M3766" i="1"/>
  <c r="D3529" i="1"/>
  <c r="F3528" i="1"/>
  <c r="V2119" i="1"/>
  <c r="J3107" i="1"/>
  <c r="P3766" i="1" l="1"/>
  <c r="M3767" i="1"/>
  <c r="D3530" i="1"/>
  <c r="F3529" i="1"/>
  <c r="V2120" i="1"/>
  <c r="J3108" i="1"/>
  <c r="P3767" i="1" l="1"/>
  <c r="M3768" i="1"/>
  <c r="D3531" i="1"/>
  <c r="F3530" i="1"/>
  <c r="V2121" i="1"/>
  <c r="J3109" i="1"/>
  <c r="P3768" i="1" l="1"/>
  <c r="M3769" i="1"/>
  <c r="D3532" i="1"/>
  <c r="F3531" i="1"/>
  <c r="V2122" i="1"/>
  <c r="J3110" i="1"/>
  <c r="P3769" i="1" l="1"/>
  <c r="M3770" i="1"/>
  <c r="D3533" i="1"/>
  <c r="F3532" i="1"/>
  <c r="V2123" i="1"/>
  <c r="J3111" i="1"/>
  <c r="P3770" i="1" l="1"/>
  <c r="M3771" i="1"/>
  <c r="D3534" i="1"/>
  <c r="F3533" i="1"/>
  <c r="V2124" i="1"/>
  <c r="J3112" i="1"/>
  <c r="P3771" i="1" l="1"/>
  <c r="M3772" i="1"/>
  <c r="D3535" i="1"/>
  <c r="F3534" i="1"/>
  <c r="V2125" i="1"/>
  <c r="J3113" i="1"/>
  <c r="A1" i="1"/>
  <c r="P3772" i="1" l="1"/>
  <c r="M3773" i="1"/>
  <c r="D3536" i="1"/>
  <c r="F3535" i="1"/>
  <c r="V2126" i="1"/>
  <c r="J3114" i="1"/>
  <c r="P3773" i="1" l="1"/>
  <c r="M3774" i="1"/>
  <c r="D3537" i="1"/>
  <c r="F3536" i="1"/>
  <c r="V2127" i="1"/>
  <c r="J3115" i="1"/>
  <c r="P3774" i="1" l="1"/>
  <c r="M3775" i="1"/>
  <c r="D3538" i="1"/>
  <c r="F3537" i="1"/>
  <c r="V2128" i="1"/>
  <c r="J3116" i="1"/>
  <c r="P3775" i="1" l="1"/>
  <c r="M3776" i="1"/>
  <c r="D3539" i="1"/>
  <c r="F3538" i="1"/>
  <c r="V2129" i="1"/>
  <c r="J3117" i="1"/>
  <c r="Q2232" i="1"/>
  <c r="Q2231" i="1"/>
  <c r="Q2230" i="1"/>
  <c r="Q2229" i="1"/>
  <c r="Q2228" i="1"/>
  <c r="Q2227" i="1"/>
  <c r="Q2226" i="1"/>
  <c r="Q2225" i="1"/>
  <c r="Q2224" i="1"/>
  <c r="Q2223" i="1"/>
  <c r="Q2222" i="1"/>
  <c r="Q2221" i="1"/>
  <c r="Q2220" i="1"/>
  <c r="Q2219" i="1"/>
  <c r="Q2218" i="1"/>
  <c r="Q2217" i="1"/>
  <c r="Q2216" i="1"/>
  <c r="Q2215" i="1"/>
  <c r="Q2214" i="1"/>
  <c r="P3776" i="1" l="1"/>
  <c r="M3777" i="1"/>
  <c r="D3540" i="1"/>
  <c r="F3539" i="1"/>
  <c r="V2130" i="1"/>
  <c r="J3118" i="1"/>
  <c r="Q2213" i="1"/>
  <c r="Q2212" i="1"/>
  <c r="Q2211" i="1"/>
  <c r="Q2210" i="1"/>
  <c r="Q2209" i="1"/>
  <c r="Q2208" i="1"/>
  <c r="Q2207" i="1"/>
  <c r="Q2206" i="1"/>
  <c r="Q2205" i="1"/>
  <c r="Q2204" i="1"/>
  <c r="Q2203" i="1"/>
  <c r="Q2202" i="1"/>
  <c r="Q2201" i="1"/>
  <c r="Q2200" i="1"/>
  <c r="Q2199" i="1"/>
  <c r="Q2198" i="1"/>
  <c r="Q2197" i="1"/>
  <c r="Q2196" i="1"/>
  <c r="Q2195" i="1"/>
  <c r="Q2194" i="1"/>
  <c r="Q2193" i="1"/>
  <c r="Q2192" i="1"/>
  <c r="Q2191" i="1"/>
  <c r="Q2190" i="1"/>
  <c r="Q2189" i="1"/>
  <c r="Q2188" i="1"/>
  <c r="Q2187" i="1"/>
  <c r="Q2186" i="1"/>
  <c r="Q2185" i="1"/>
  <c r="Q2184" i="1"/>
  <c r="Q2183" i="1"/>
  <c r="Q2182" i="1"/>
  <c r="Q2181" i="1"/>
  <c r="Q2180" i="1"/>
  <c r="Q2179" i="1"/>
  <c r="Q2178" i="1"/>
  <c r="Q2177" i="1"/>
  <c r="Q2176" i="1"/>
  <c r="Q2175" i="1"/>
  <c r="Q2174" i="1"/>
  <c r="Q2173" i="1"/>
  <c r="Q2172" i="1"/>
  <c r="Q2171" i="1"/>
  <c r="Q2170" i="1"/>
  <c r="Q2169" i="1"/>
  <c r="Q2168" i="1"/>
  <c r="Q2167" i="1"/>
  <c r="Q2166" i="1"/>
  <c r="Q2165" i="1"/>
  <c r="Q2164" i="1"/>
  <c r="Q2163" i="1"/>
  <c r="Q2162" i="1"/>
  <c r="Q2161" i="1"/>
  <c r="Q2160" i="1"/>
  <c r="Q2159" i="1"/>
  <c r="Q2158" i="1"/>
  <c r="Q2157" i="1"/>
  <c r="Q2156" i="1"/>
  <c r="Q2155" i="1"/>
  <c r="Q2154" i="1"/>
  <c r="Q2153" i="1"/>
  <c r="Q2152" i="1"/>
  <c r="Q2151" i="1"/>
  <c r="Q2150" i="1"/>
  <c r="Q2149" i="1"/>
  <c r="Q2148" i="1"/>
  <c r="Q2147" i="1"/>
  <c r="Q2146" i="1"/>
  <c r="Q2145" i="1"/>
  <c r="Q2144" i="1"/>
  <c r="Q2143" i="1"/>
  <c r="Q2142" i="1"/>
  <c r="Q2141" i="1"/>
  <c r="Q2140" i="1"/>
  <c r="Q2139" i="1"/>
  <c r="Q2138" i="1"/>
  <c r="Q2137" i="1"/>
  <c r="Q2136" i="1"/>
  <c r="Q2135" i="1"/>
  <c r="Q2134" i="1"/>
  <c r="Q2133" i="1"/>
  <c r="Q2132" i="1"/>
  <c r="Q2131" i="1"/>
  <c r="Q2130" i="1"/>
  <c r="Q2129" i="1"/>
  <c r="Q2128" i="1"/>
  <c r="Q2127" i="1"/>
  <c r="Q2126" i="1"/>
  <c r="Q2125" i="1"/>
  <c r="Q2124" i="1"/>
  <c r="Q2123" i="1"/>
  <c r="Q2122" i="1"/>
  <c r="Q2121" i="1"/>
  <c r="Q2120" i="1"/>
  <c r="Q2119" i="1"/>
  <c r="Q2118" i="1"/>
  <c r="Q2117" i="1"/>
  <c r="Q2116" i="1"/>
  <c r="Q2115" i="1"/>
  <c r="Q2114" i="1"/>
  <c r="Q2113" i="1"/>
  <c r="Q2112" i="1"/>
  <c r="Q2111" i="1"/>
  <c r="Q2110" i="1"/>
  <c r="P3777" i="1" l="1"/>
  <c r="M3778" i="1"/>
  <c r="D3541" i="1"/>
  <c r="F3540" i="1"/>
  <c r="V2131" i="1"/>
  <c r="J3119" i="1"/>
  <c r="Q2109" i="1"/>
  <c r="Q2108" i="1"/>
  <c r="Q2107" i="1"/>
  <c r="Q2106" i="1"/>
  <c r="Q2105" i="1"/>
  <c r="Q2104" i="1"/>
  <c r="Q2103" i="1"/>
  <c r="Q2102" i="1"/>
  <c r="Q2101" i="1"/>
  <c r="Q2100" i="1"/>
  <c r="Q2099" i="1"/>
  <c r="Q2098" i="1"/>
  <c r="Q2097" i="1"/>
  <c r="Q2096" i="1"/>
  <c r="Q2095" i="1"/>
  <c r="Q2094" i="1"/>
  <c r="Q2093" i="1"/>
  <c r="Q2092" i="1"/>
  <c r="Q2091" i="1"/>
  <c r="Q2090" i="1"/>
  <c r="Q2089" i="1"/>
  <c r="Q2088" i="1"/>
  <c r="Q2087" i="1"/>
  <c r="Q2086" i="1"/>
  <c r="Q2085" i="1"/>
  <c r="Q2084" i="1"/>
  <c r="Q2083" i="1"/>
  <c r="Q2082" i="1"/>
  <c r="Q2081" i="1"/>
  <c r="Q2080" i="1"/>
  <c r="Q2079" i="1"/>
  <c r="Q2078" i="1"/>
  <c r="Q2077" i="1"/>
  <c r="Q2076" i="1"/>
  <c r="Q2075" i="1"/>
  <c r="Q2074" i="1"/>
  <c r="Q2073" i="1"/>
  <c r="Q2072" i="1"/>
  <c r="Q2071" i="1"/>
  <c r="Q2070" i="1"/>
  <c r="Q2069" i="1"/>
  <c r="Q2068" i="1"/>
  <c r="Q2067" i="1"/>
  <c r="Q2066" i="1"/>
  <c r="Q2064" i="1"/>
  <c r="Q2063" i="1"/>
  <c r="Q2062" i="1"/>
  <c r="Q2061" i="1"/>
  <c r="Q2060" i="1"/>
  <c r="Q2059" i="1"/>
  <c r="Q2058" i="1"/>
  <c r="Q2057" i="1"/>
  <c r="Q2056" i="1"/>
  <c r="Q2055" i="1"/>
  <c r="Q2054" i="1"/>
  <c r="Q2053" i="1"/>
  <c r="Q2052" i="1"/>
  <c r="Q2051" i="1"/>
  <c r="Q2050" i="1"/>
  <c r="Q2049" i="1"/>
  <c r="Q2048" i="1"/>
  <c r="Q2047" i="1"/>
  <c r="Q2046" i="1"/>
  <c r="Q2045" i="1"/>
  <c r="Q2044" i="1"/>
  <c r="Q2043" i="1"/>
  <c r="Q2042" i="1"/>
  <c r="Q2041" i="1"/>
  <c r="Q2040" i="1"/>
  <c r="Q2039" i="1"/>
  <c r="Q2038" i="1"/>
  <c r="Q2037" i="1"/>
  <c r="Q2036" i="1"/>
  <c r="Q2035" i="1"/>
  <c r="Q2034" i="1"/>
  <c r="Q2033" i="1"/>
  <c r="Q2032" i="1"/>
  <c r="Q2031" i="1"/>
  <c r="Q2030" i="1"/>
  <c r="Q2029" i="1"/>
  <c r="Q2028" i="1"/>
  <c r="Q2027" i="1"/>
  <c r="Q2026" i="1"/>
  <c r="Q2025" i="1"/>
  <c r="Q2024" i="1"/>
  <c r="Q2023" i="1"/>
  <c r="Q2022" i="1"/>
  <c r="Q2021" i="1"/>
  <c r="Q2020" i="1"/>
  <c r="Q2019" i="1"/>
  <c r="Q2018" i="1"/>
  <c r="Q2017" i="1"/>
  <c r="Q2016" i="1"/>
  <c r="Q2015" i="1"/>
  <c r="Q2014" i="1"/>
  <c r="Q2013" i="1"/>
  <c r="Q2012" i="1"/>
  <c r="Q2011" i="1"/>
  <c r="Q2010" i="1"/>
  <c r="Q2009" i="1"/>
  <c r="Q2008" i="1"/>
  <c r="Q2007" i="1"/>
  <c r="Q2006" i="1"/>
  <c r="Q2005" i="1"/>
  <c r="Q2004" i="1"/>
  <c r="Q2003" i="1"/>
  <c r="Q2002" i="1"/>
  <c r="Q2001" i="1"/>
  <c r="Q2000" i="1"/>
  <c r="Q1999" i="1"/>
  <c r="Q1998" i="1"/>
  <c r="Q1997" i="1"/>
  <c r="Q1996" i="1"/>
  <c r="Q1995" i="1"/>
  <c r="Q1994" i="1"/>
  <c r="Q1993" i="1"/>
  <c r="Q1992" i="1"/>
  <c r="Q1991" i="1"/>
  <c r="Q1990" i="1"/>
  <c r="Q1989" i="1"/>
  <c r="Q1988" i="1"/>
  <c r="Q1987" i="1"/>
  <c r="Q1986" i="1"/>
  <c r="Q1985" i="1"/>
  <c r="Q1984" i="1"/>
  <c r="Q1983" i="1"/>
  <c r="Q1982" i="1"/>
  <c r="Q1981" i="1"/>
  <c r="Q1980" i="1"/>
  <c r="Q1979" i="1"/>
  <c r="Q1978" i="1"/>
  <c r="Q1977" i="1"/>
  <c r="Q1976" i="1"/>
  <c r="Q1975" i="1"/>
  <c r="Q1974" i="1"/>
  <c r="Q1973" i="1"/>
  <c r="Q1972" i="1"/>
  <c r="Q1971" i="1"/>
  <c r="Q1970" i="1"/>
  <c r="Q1969" i="1"/>
  <c r="Q1968" i="1"/>
  <c r="Q1967" i="1"/>
  <c r="Q1966" i="1"/>
  <c r="Q1965" i="1"/>
  <c r="Q1964" i="1"/>
  <c r="Q1963" i="1"/>
  <c r="Q1962" i="1"/>
  <c r="Q1961" i="1"/>
  <c r="Q1960" i="1"/>
  <c r="Q1959" i="1"/>
  <c r="Q1958" i="1"/>
  <c r="Q1957" i="1"/>
  <c r="Q1956" i="1"/>
  <c r="Q1955" i="1"/>
  <c r="Q1954" i="1"/>
  <c r="Q1953" i="1"/>
  <c r="Q1952" i="1"/>
  <c r="Q1951" i="1"/>
  <c r="Q1950" i="1"/>
  <c r="Q1949" i="1"/>
  <c r="Q1948" i="1"/>
  <c r="Q1947" i="1"/>
  <c r="Q1946" i="1"/>
  <c r="Q1945" i="1"/>
  <c r="Q1944" i="1"/>
  <c r="Q1943" i="1"/>
  <c r="Q1942" i="1"/>
  <c r="Q1941" i="1"/>
  <c r="Q1940" i="1"/>
  <c r="Q1939" i="1"/>
  <c r="Q1938" i="1"/>
  <c r="Q1937" i="1"/>
  <c r="Q1936" i="1"/>
  <c r="Q1935" i="1"/>
  <c r="Q1934" i="1"/>
  <c r="Q1933" i="1"/>
  <c r="Q1932" i="1"/>
  <c r="Q1931" i="1"/>
  <c r="Q1930" i="1"/>
  <c r="Q1929" i="1"/>
  <c r="Q1928" i="1"/>
  <c r="Q1927" i="1"/>
  <c r="Q1926" i="1"/>
  <c r="Q1925" i="1"/>
  <c r="Q1924" i="1"/>
  <c r="Q1923" i="1"/>
  <c r="Q1922" i="1"/>
  <c r="Q1921" i="1"/>
  <c r="Q1920" i="1"/>
  <c r="Q1919" i="1"/>
  <c r="Q1918" i="1"/>
  <c r="Q1917" i="1"/>
  <c r="Q1916" i="1"/>
  <c r="Q1915" i="1"/>
  <c r="Q1914" i="1"/>
  <c r="Q1913" i="1"/>
  <c r="Q1912" i="1"/>
  <c r="Q1911" i="1"/>
  <c r="Q1910" i="1"/>
  <c r="Q1909" i="1"/>
  <c r="Q1908" i="1"/>
  <c r="Q1907" i="1"/>
  <c r="Q1906" i="1"/>
  <c r="Q1905" i="1"/>
  <c r="Q1904" i="1"/>
  <c r="Q1903" i="1"/>
  <c r="Q1902" i="1"/>
  <c r="Q1901" i="1"/>
  <c r="Q1900" i="1"/>
  <c r="Q1899" i="1"/>
  <c r="Q1898" i="1"/>
  <c r="Q1897" i="1"/>
  <c r="Q1896" i="1"/>
  <c r="Q1895" i="1"/>
  <c r="Q1894" i="1"/>
  <c r="Q1893" i="1"/>
  <c r="Q1892" i="1"/>
  <c r="Q1891" i="1"/>
  <c r="Q1890" i="1"/>
  <c r="Q1889" i="1"/>
  <c r="Q1888" i="1"/>
  <c r="Q1887" i="1"/>
  <c r="Q1886" i="1"/>
  <c r="Q1885" i="1"/>
  <c r="Q1884" i="1"/>
  <c r="Q1883" i="1"/>
  <c r="Q1882" i="1"/>
  <c r="Q1881" i="1"/>
  <c r="Q1880" i="1"/>
  <c r="Q1879" i="1"/>
  <c r="Q1878" i="1"/>
  <c r="Q1877" i="1"/>
  <c r="Q1876" i="1"/>
  <c r="Q1875" i="1"/>
  <c r="Q1874" i="1"/>
  <c r="Q1873" i="1"/>
  <c r="Q1872" i="1"/>
  <c r="Q1871" i="1"/>
  <c r="Q1870" i="1"/>
  <c r="Q1869" i="1"/>
  <c r="Q1868" i="1"/>
  <c r="Q1867" i="1"/>
  <c r="Q1866" i="1"/>
  <c r="Q1865" i="1"/>
  <c r="Q1864" i="1"/>
  <c r="Q1863" i="1"/>
  <c r="Q1862" i="1"/>
  <c r="Q1861" i="1"/>
  <c r="Q1860" i="1"/>
  <c r="Q1859" i="1"/>
  <c r="Q1858" i="1"/>
  <c r="Q1857" i="1"/>
  <c r="Q1856" i="1"/>
  <c r="Q1855" i="1"/>
  <c r="Q1854" i="1"/>
  <c r="Q1853" i="1"/>
  <c r="Q1852" i="1"/>
  <c r="Q1851" i="1"/>
  <c r="Q1850" i="1"/>
  <c r="Q1849" i="1"/>
  <c r="Q1848" i="1"/>
  <c r="Q1847" i="1"/>
  <c r="Q1846" i="1"/>
  <c r="Q1845" i="1"/>
  <c r="Q1844" i="1"/>
  <c r="Q1843" i="1"/>
  <c r="Q1842" i="1"/>
  <c r="Q1841" i="1"/>
  <c r="Q1840" i="1"/>
  <c r="Q1839" i="1"/>
  <c r="Q1838" i="1"/>
  <c r="Q1837" i="1"/>
  <c r="Q1836" i="1"/>
  <c r="Q1835" i="1"/>
  <c r="Q1834" i="1"/>
  <c r="Q1833" i="1"/>
  <c r="Q1832" i="1"/>
  <c r="Q1831" i="1"/>
  <c r="Q1830" i="1"/>
  <c r="Q1829" i="1"/>
  <c r="Q1828" i="1"/>
  <c r="Q1827" i="1"/>
  <c r="Q1826" i="1"/>
  <c r="Q1825" i="1"/>
  <c r="Q1824" i="1"/>
  <c r="Q1823" i="1"/>
  <c r="Q1822" i="1"/>
  <c r="Q1821" i="1"/>
  <c r="Q1820" i="1"/>
  <c r="Q1819" i="1"/>
  <c r="Q1818" i="1"/>
  <c r="Q1817" i="1"/>
  <c r="Q1816" i="1"/>
  <c r="Q1815" i="1"/>
  <c r="Q1814" i="1"/>
  <c r="Q1813" i="1"/>
  <c r="Q1812" i="1"/>
  <c r="Q1811" i="1"/>
  <c r="Q1810" i="1"/>
  <c r="Q1809" i="1"/>
  <c r="Q1808" i="1"/>
  <c r="Q1807" i="1"/>
  <c r="Q1806" i="1"/>
  <c r="Q1805" i="1"/>
  <c r="Q1804" i="1"/>
  <c r="Q1803" i="1"/>
  <c r="Q1802" i="1"/>
  <c r="Q1801" i="1"/>
  <c r="Q1800" i="1"/>
  <c r="Q1799" i="1"/>
  <c r="Q1798" i="1"/>
  <c r="Q1797" i="1"/>
  <c r="Q1796" i="1"/>
  <c r="Q1795" i="1"/>
  <c r="Q1794" i="1"/>
  <c r="Q1793" i="1"/>
  <c r="Q1792" i="1"/>
  <c r="Q1791" i="1"/>
  <c r="Q1790" i="1"/>
  <c r="Q1789" i="1"/>
  <c r="Q1788" i="1"/>
  <c r="Q1787" i="1"/>
  <c r="Q1786" i="1"/>
  <c r="Q1785" i="1"/>
  <c r="Q1784" i="1"/>
  <c r="Q1783" i="1"/>
  <c r="Q1782" i="1"/>
  <c r="Q1781" i="1"/>
  <c r="Q1780" i="1"/>
  <c r="Q1779" i="1"/>
  <c r="Q1778" i="1"/>
  <c r="Q1777" i="1"/>
  <c r="Q1776" i="1"/>
  <c r="Q1775" i="1"/>
  <c r="Q1774" i="1"/>
  <c r="Q1773" i="1"/>
  <c r="Q1772" i="1"/>
  <c r="Q1771" i="1"/>
  <c r="Q1770" i="1"/>
  <c r="Q1769" i="1"/>
  <c r="Q1768" i="1"/>
  <c r="Q1767" i="1"/>
  <c r="Q1766" i="1"/>
  <c r="Q1765" i="1"/>
  <c r="Q1764" i="1"/>
  <c r="Q1763" i="1"/>
  <c r="Q1762" i="1"/>
  <c r="Q1761" i="1"/>
  <c r="Q1760" i="1"/>
  <c r="Q1759" i="1"/>
  <c r="Q1758" i="1"/>
  <c r="Q1757" i="1"/>
  <c r="Q1756" i="1"/>
  <c r="Q1755" i="1"/>
  <c r="Q1754" i="1"/>
  <c r="Q1753" i="1"/>
  <c r="Q1752" i="1"/>
  <c r="Q1751" i="1"/>
  <c r="Q1750" i="1"/>
  <c r="Q1749" i="1"/>
  <c r="Q1748" i="1"/>
  <c r="Q1747" i="1"/>
  <c r="Q1746" i="1"/>
  <c r="Q1745" i="1"/>
  <c r="Q1744" i="1"/>
  <c r="Q1743" i="1"/>
  <c r="Q1742" i="1"/>
  <c r="Q1741" i="1"/>
  <c r="Q1740" i="1"/>
  <c r="Q1739" i="1"/>
  <c r="Q1738" i="1"/>
  <c r="Q1737" i="1"/>
  <c r="Q1736" i="1"/>
  <c r="Q1735" i="1"/>
  <c r="Q1734" i="1"/>
  <c r="Q1733" i="1"/>
  <c r="Q1732" i="1"/>
  <c r="Q1731" i="1"/>
  <c r="Q1730" i="1"/>
  <c r="Q1729" i="1"/>
  <c r="Q1728" i="1"/>
  <c r="Q1727" i="1"/>
  <c r="Q1726" i="1"/>
  <c r="Q1725" i="1"/>
  <c r="Q1724" i="1"/>
  <c r="Q1723" i="1"/>
  <c r="Q1722" i="1"/>
  <c r="Q1721" i="1"/>
  <c r="Q1720" i="1"/>
  <c r="Q1719" i="1"/>
  <c r="Q1718" i="1"/>
  <c r="Q1717" i="1"/>
  <c r="Q1716" i="1"/>
  <c r="Q1715" i="1"/>
  <c r="Q1714" i="1"/>
  <c r="Q1713" i="1"/>
  <c r="Q1712" i="1"/>
  <c r="Q1711" i="1"/>
  <c r="Q1710" i="1"/>
  <c r="Q1709" i="1"/>
  <c r="Q1708" i="1"/>
  <c r="Q1707" i="1"/>
  <c r="Q1706" i="1"/>
  <c r="Q1705" i="1"/>
  <c r="Q1704" i="1"/>
  <c r="Q1703" i="1"/>
  <c r="Q1702" i="1"/>
  <c r="Q1701" i="1"/>
  <c r="Q1700" i="1"/>
  <c r="Q1699" i="1"/>
  <c r="Q1698" i="1"/>
  <c r="Q1697" i="1"/>
  <c r="Q1696" i="1"/>
  <c r="Q1695" i="1"/>
  <c r="Q1694" i="1"/>
  <c r="Q1693" i="1"/>
  <c r="Q1692" i="1"/>
  <c r="Q1691" i="1"/>
  <c r="Q1690" i="1"/>
  <c r="Q1689" i="1"/>
  <c r="Q1688" i="1"/>
  <c r="Q1687" i="1"/>
  <c r="Q1686" i="1"/>
  <c r="Q1685" i="1"/>
  <c r="Q1684" i="1"/>
  <c r="Q1683" i="1"/>
  <c r="Q1682" i="1"/>
  <c r="Q1681" i="1"/>
  <c r="Q1680" i="1"/>
  <c r="Q1679" i="1"/>
  <c r="Q1678" i="1"/>
  <c r="Q1677" i="1"/>
  <c r="Q1676" i="1"/>
  <c r="Q1675" i="1"/>
  <c r="Q1674" i="1"/>
  <c r="Q1673" i="1"/>
  <c r="Q1672" i="1"/>
  <c r="Q1671" i="1"/>
  <c r="Q1670" i="1"/>
  <c r="Q1669" i="1"/>
  <c r="Q1668" i="1"/>
  <c r="Q1667" i="1"/>
  <c r="Q1666" i="1"/>
  <c r="Q1665" i="1"/>
  <c r="Q1664" i="1"/>
  <c r="Q1663" i="1"/>
  <c r="Q1662" i="1"/>
  <c r="Q1661" i="1"/>
  <c r="Q1660" i="1"/>
  <c r="Q1659" i="1"/>
  <c r="Q1658" i="1"/>
  <c r="Q1657" i="1"/>
  <c r="Q1656" i="1"/>
  <c r="Q1655" i="1"/>
  <c r="Q1654" i="1"/>
  <c r="Q1653" i="1"/>
  <c r="Q1652" i="1"/>
  <c r="Q1651" i="1"/>
  <c r="Q1650" i="1"/>
  <c r="Q1649" i="1"/>
  <c r="Q1648" i="1"/>
  <c r="Q1647" i="1"/>
  <c r="Q1646" i="1"/>
  <c r="Q1645" i="1"/>
  <c r="Q1644" i="1"/>
  <c r="Q1643" i="1"/>
  <c r="Q1642" i="1"/>
  <c r="Q1641" i="1"/>
  <c r="Q1640" i="1"/>
  <c r="Q1639" i="1"/>
  <c r="Q1638" i="1"/>
  <c r="Q1637" i="1"/>
  <c r="Q1636" i="1"/>
  <c r="Q1635" i="1"/>
  <c r="Q1634" i="1"/>
  <c r="Q1633" i="1"/>
  <c r="Q1632" i="1"/>
  <c r="Q1631" i="1"/>
  <c r="Q1630" i="1"/>
  <c r="Q1629" i="1"/>
  <c r="Q1628" i="1"/>
  <c r="Q1627" i="1"/>
  <c r="Q1626" i="1"/>
  <c r="Q1625" i="1"/>
  <c r="Q1624" i="1"/>
  <c r="Q1623" i="1"/>
  <c r="Q1622" i="1"/>
  <c r="Q1621" i="1"/>
  <c r="Q1620" i="1"/>
  <c r="Q1619" i="1"/>
  <c r="Q1618" i="1"/>
  <c r="Q1617" i="1"/>
  <c r="Q1616" i="1"/>
  <c r="Q1615" i="1"/>
  <c r="Q1614" i="1"/>
  <c r="Q1613" i="1"/>
  <c r="Q1612" i="1"/>
  <c r="Q1611" i="1"/>
  <c r="Q1610" i="1"/>
  <c r="Q1609" i="1"/>
  <c r="Q1608" i="1"/>
  <c r="Q1607" i="1"/>
  <c r="Q1606" i="1"/>
  <c r="Q1605" i="1"/>
  <c r="Q1604" i="1"/>
  <c r="Q1603" i="1"/>
  <c r="Q1602" i="1"/>
  <c r="Q1601" i="1"/>
  <c r="Q1600" i="1"/>
  <c r="Q1599" i="1"/>
  <c r="Q1598" i="1"/>
  <c r="Q1597" i="1"/>
  <c r="Q1596" i="1"/>
  <c r="Q1595" i="1"/>
  <c r="Q1594" i="1"/>
  <c r="Q1593" i="1"/>
  <c r="Q1592" i="1"/>
  <c r="Q1591" i="1"/>
  <c r="Q1590" i="1"/>
  <c r="Q1589" i="1"/>
  <c r="Q1588" i="1"/>
  <c r="Q1587" i="1"/>
  <c r="Q1586" i="1"/>
  <c r="Q1585" i="1"/>
  <c r="Q1584" i="1"/>
  <c r="Q1583" i="1"/>
  <c r="Q1582" i="1"/>
  <c r="Q1581" i="1"/>
  <c r="Q1580" i="1"/>
  <c r="Q1579" i="1"/>
  <c r="Q1578" i="1"/>
  <c r="Q1577" i="1"/>
  <c r="Q1576" i="1"/>
  <c r="Q1575" i="1"/>
  <c r="Q1574" i="1"/>
  <c r="Q1573" i="1"/>
  <c r="Q1572" i="1"/>
  <c r="Q1571" i="1"/>
  <c r="Q1570" i="1"/>
  <c r="Q1569" i="1"/>
  <c r="Q1568" i="1"/>
  <c r="Q1567" i="1"/>
  <c r="Q1566" i="1"/>
  <c r="Q1565" i="1"/>
  <c r="Q1564" i="1"/>
  <c r="Q1563" i="1"/>
  <c r="Q1562" i="1"/>
  <c r="Q1561" i="1"/>
  <c r="Q1560" i="1"/>
  <c r="Q1559" i="1"/>
  <c r="Q1558" i="1"/>
  <c r="Q1557" i="1"/>
  <c r="Q1556" i="1"/>
  <c r="Q1555" i="1"/>
  <c r="Q1554" i="1"/>
  <c r="Q1553" i="1"/>
  <c r="Q1552" i="1"/>
  <c r="Q1551" i="1"/>
  <c r="Q1550" i="1"/>
  <c r="Q1549" i="1"/>
  <c r="Q1548" i="1"/>
  <c r="Q1547" i="1"/>
  <c r="Q1546" i="1"/>
  <c r="Q1545" i="1"/>
  <c r="Q1544" i="1"/>
  <c r="Q1543" i="1"/>
  <c r="Q1542" i="1"/>
  <c r="Q1541" i="1"/>
  <c r="Q1540" i="1"/>
  <c r="Q1539" i="1"/>
  <c r="Q1538" i="1"/>
  <c r="Q1537" i="1"/>
  <c r="Q1536" i="1"/>
  <c r="Q1535" i="1"/>
  <c r="Q1534" i="1"/>
  <c r="Q1533" i="1"/>
  <c r="Q1532" i="1"/>
  <c r="Q1531" i="1"/>
  <c r="Q1530" i="1"/>
  <c r="Q1529" i="1"/>
  <c r="Q1528" i="1"/>
  <c r="Q1527" i="1"/>
  <c r="Q1526" i="1"/>
  <c r="Q1525" i="1"/>
  <c r="Q1524" i="1"/>
  <c r="Q1523" i="1"/>
  <c r="Q1522" i="1"/>
  <c r="Q1521" i="1"/>
  <c r="Q1520" i="1"/>
  <c r="Q1519" i="1"/>
  <c r="Q1518" i="1"/>
  <c r="Q1517" i="1"/>
  <c r="Q1516" i="1"/>
  <c r="Q1515" i="1"/>
  <c r="Q1514" i="1"/>
  <c r="Q1513" i="1"/>
  <c r="Q1512" i="1"/>
  <c r="Q1511" i="1"/>
  <c r="Q1510" i="1"/>
  <c r="Q1509" i="1"/>
  <c r="Q1508" i="1"/>
  <c r="Q1507" i="1"/>
  <c r="Q1506" i="1"/>
  <c r="Q1505" i="1"/>
  <c r="Q1504" i="1"/>
  <c r="Q1503" i="1"/>
  <c r="Q1502" i="1"/>
  <c r="Q1501" i="1"/>
  <c r="Q1500" i="1"/>
  <c r="Q1499" i="1"/>
  <c r="Q1498" i="1"/>
  <c r="Q1497" i="1"/>
  <c r="Q1496" i="1"/>
  <c r="Q1495" i="1"/>
  <c r="Q1494" i="1"/>
  <c r="Q1493" i="1"/>
  <c r="Q1492" i="1"/>
  <c r="Q1491" i="1"/>
  <c r="Q1490" i="1"/>
  <c r="Q1489" i="1"/>
  <c r="Q1488" i="1"/>
  <c r="Q1487" i="1"/>
  <c r="Q1486" i="1"/>
  <c r="Q1485" i="1"/>
  <c r="Q1484" i="1"/>
  <c r="Q1483" i="1"/>
  <c r="Q1482" i="1"/>
  <c r="Q1481" i="1"/>
  <c r="Q1480" i="1"/>
  <c r="Q1479" i="1"/>
  <c r="Q1478" i="1"/>
  <c r="Q1477" i="1"/>
  <c r="Q1476" i="1"/>
  <c r="Q1475" i="1"/>
  <c r="Q1474" i="1"/>
  <c r="Q1473" i="1"/>
  <c r="Q1472" i="1"/>
  <c r="Q1471" i="1"/>
  <c r="Q1470" i="1"/>
  <c r="Q1469" i="1"/>
  <c r="Q1468" i="1"/>
  <c r="Q1467" i="1"/>
  <c r="Q1466" i="1"/>
  <c r="Q1465" i="1"/>
  <c r="Q1464" i="1"/>
  <c r="Q1463" i="1"/>
  <c r="Q1462" i="1"/>
  <c r="Q1461" i="1"/>
  <c r="Q1460" i="1"/>
  <c r="Q1459" i="1"/>
  <c r="Q1458" i="1"/>
  <c r="Q1457" i="1"/>
  <c r="Q1456" i="1"/>
  <c r="Q1455" i="1"/>
  <c r="Q1454" i="1"/>
  <c r="Q1453" i="1"/>
  <c r="Q1452" i="1"/>
  <c r="Q1451" i="1"/>
  <c r="Q1450" i="1"/>
  <c r="Q1449" i="1"/>
  <c r="Q1448" i="1"/>
  <c r="Q1447" i="1"/>
  <c r="Q1446" i="1"/>
  <c r="Q1445" i="1"/>
  <c r="Q1444" i="1"/>
  <c r="Q1443" i="1"/>
  <c r="Q1442" i="1"/>
  <c r="Q1441" i="1"/>
  <c r="Q1440" i="1"/>
  <c r="Q1439" i="1"/>
  <c r="Q1438" i="1"/>
  <c r="Q1437" i="1"/>
  <c r="Q1436" i="1"/>
  <c r="Q1435" i="1"/>
  <c r="Q1434" i="1"/>
  <c r="Q1433" i="1"/>
  <c r="Q1432" i="1"/>
  <c r="Q1431" i="1"/>
  <c r="Q1430" i="1"/>
  <c r="Q1429" i="1"/>
  <c r="Q1428" i="1"/>
  <c r="Q1427" i="1"/>
  <c r="Q1426" i="1"/>
  <c r="Q1425" i="1"/>
  <c r="Q1424" i="1"/>
  <c r="Q1423" i="1"/>
  <c r="Q1422" i="1"/>
  <c r="Q1421" i="1"/>
  <c r="Q1420" i="1"/>
  <c r="Q1419" i="1"/>
  <c r="Q1418" i="1"/>
  <c r="Q1417" i="1"/>
  <c r="Q1416" i="1"/>
  <c r="Q1415" i="1"/>
  <c r="Q1414" i="1"/>
  <c r="Q1413" i="1"/>
  <c r="Q1412" i="1"/>
  <c r="Q1411" i="1"/>
  <c r="Q1410" i="1"/>
  <c r="Q1409" i="1"/>
  <c r="Q1408" i="1"/>
  <c r="Q1407" i="1"/>
  <c r="Q1406" i="1"/>
  <c r="Q1405" i="1"/>
  <c r="Q1404" i="1"/>
  <c r="Q1403" i="1"/>
  <c r="Q1402" i="1"/>
  <c r="Q1401" i="1"/>
  <c r="Q1400" i="1"/>
  <c r="Q1399" i="1"/>
  <c r="Q1398" i="1"/>
  <c r="Q1397" i="1"/>
  <c r="Q1396" i="1"/>
  <c r="Q1395" i="1"/>
  <c r="Q1394" i="1"/>
  <c r="Q1393" i="1"/>
  <c r="Q1392" i="1"/>
  <c r="Q1391" i="1"/>
  <c r="Q1390" i="1"/>
  <c r="Q1389" i="1"/>
  <c r="Q1388" i="1"/>
  <c r="Q1387" i="1"/>
  <c r="Q1386" i="1"/>
  <c r="Q1385" i="1"/>
  <c r="Q1384" i="1"/>
  <c r="Q1383" i="1"/>
  <c r="Q1382" i="1"/>
  <c r="Q1381" i="1"/>
  <c r="Q1380" i="1"/>
  <c r="Q1379" i="1"/>
  <c r="Q1378" i="1"/>
  <c r="Q1377" i="1"/>
  <c r="Q1376" i="1"/>
  <c r="Q1375" i="1"/>
  <c r="Q1374" i="1"/>
  <c r="Q1373" i="1"/>
  <c r="Q1372" i="1"/>
  <c r="Q1371" i="1"/>
  <c r="Q1370" i="1"/>
  <c r="Q1369" i="1"/>
  <c r="Q1368" i="1"/>
  <c r="Q1367" i="1"/>
  <c r="Q1366" i="1"/>
  <c r="Q1365" i="1"/>
  <c r="Q1364" i="1"/>
  <c r="Q1363" i="1"/>
  <c r="Q1362" i="1"/>
  <c r="Q1361" i="1"/>
  <c r="Q1360" i="1"/>
  <c r="Q1359" i="1"/>
  <c r="Q1358" i="1"/>
  <c r="Q1357" i="1"/>
  <c r="Q1356" i="1"/>
  <c r="Q1355" i="1"/>
  <c r="Q1354" i="1"/>
  <c r="Q1353" i="1"/>
  <c r="Q1352" i="1"/>
  <c r="Q1351" i="1"/>
  <c r="Q1350" i="1"/>
  <c r="Q1349" i="1"/>
  <c r="Q1348" i="1"/>
  <c r="Q1347" i="1"/>
  <c r="Q1346" i="1"/>
  <c r="Q1345" i="1"/>
  <c r="Q1344" i="1"/>
  <c r="Q1343" i="1"/>
  <c r="Q1342" i="1"/>
  <c r="Q1341" i="1"/>
  <c r="Q1340" i="1"/>
  <c r="Q1339" i="1"/>
  <c r="Q1338" i="1"/>
  <c r="Q1337" i="1"/>
  <c r="Q1336" i="1"/>
  <c r="Q1335" i="1"/>
  <c r="Q1334" i="1"/>
  <c r="Q1333" i="1"/>
  <c r="Q1332" i="1"/>
  <c r="Q1331" i="1"/>
  <c r="Q1330" i="1"/>
  <c r="Q1329" i="1"/>
  <c r="Q1328" i="1"/>
  <c r="Q1327" i="1"/>
  <c r="Q1326" i="1"/>
  <c r="Q1325" i="1"/>
  <c r="Q1324" i="1"/>
  <c r="Q1323" i="1"/>
  <c r="Q1322" i="1"/>
  <c r="Q1321" i="1"/>
  <c r="Q1320" i="1"/>
  <c r="Q1319" i="1"/>
  <c r="Q1318" i="1"/>
  <c r="Q1317" i="1"/>
  <c r="Q1316" i="1"/>
  <c r="Q1315" i="1"/>
  <c r="Q1314" i="1"/>
  <c r="Q1313" i="1"/>
  <c r="Q1312" i="1"/>
  <c r="Q1311" i="1"/>
  <c r="Q1310" i="1"/>
  <c r="Q1309" i="1"/>
  <c r="Q1308" i="1"/>
  <c r="Q1307" i="1"/>
  <c r="Q1306" i="1"/>
  <c r="Q1305" i="1"/>
  <c r="Q1304" i="1"/>
  <c r="Q1303" i="1"/>
  <c r="Q1302" i="1"/>
  <c r="Q1301" i="1"/>
  <c r="Q1300" i="1"/>
  <c r="Q1299" i="1"/>
  <c r="Q1298" i="1"/>
  <c r="Q1297" i="1"/>
  <c r="Q1296" i="1"/>
  <c r="Q1295" i="1"/>
  <c r="Q1294" i="1"/>
  <c r="Q1293" i="1"/>
  <c r="Q1292" i="1"/>
  <c r="Q1291" i="1"/>
  <c r="Q1290" i="1"/>
  <c r="Q1289" i="1"/>
  <c r="Q1288" i="1"/>
  <c r="Q1287" i="1"/>
  <c r="Q1286" i="1"/>
  <c r="Q1285" i="1"/>
  <c r="Q1284" i="1"/>
  <c r="Q1283" i="1"/>
  <c r="Q1282" i="1"/>
  <c r="Q1281" i="1"/>
  <c r="Q1280" i="1"/>
  <c r="Q1279" i="1"/>
  <c r="Q1278" i="1"/>
  <c r="Q1277" i="1"/>
  <c r="Q1276" i="1"/>
  <c r="Q1275" i="1"/>
  <c r="Q1274" i="1"/>
  <c r="Q1273" i="1"/>
  <c r="Q1272" i="1"/>
  <c r="Q1271" i="1"/>
  <c r="Q1270" i="1"/>
  <c r="Q1269" i="1"/>
  <c r="Q1268" i="1"/>
  <c r="Q1267" i="1"/>
  <c r="Q1266" i="1"/>
  <c r="Q1265" i="1"/>
  <c r="Q1264" i="1"/>
  <c r="Q1263" i="1"/>
  <c r="Q1262" i="1"/>
  <c r="Q1261" i="1"/>
  <c r="Q1260" i="1"/>
  <c r="Q1259" i="1"/>
  <c r="Q1258" i="1"/>
  <c r="Q1257" i="1"/>
  <c r="Q1256" i="1"/>
  <c r="Q1255" i="1"/>
  <c r="Q1254" i="1"/>
  <c r="Q1253" i="1"/>
  <c r="Q1252" i="1"/>
  <c r="Q1251" i="1"/>
  <c r="Q1250" i="1"/>
  <c r="Q1249" i="1"/>
  <c r="Q1248" i="1"/>
  <c r="Q1247" i="1"/>
  <c r="Q1246" i="1"/>
  <c r="Q1245" i="1"/>
  <c r="Q1244" i="1"/>
  <c r="Q1243" i="1"/>
  <c r="Q1242" i="1"/>
  <c r="Q1241" i="1"/>
  <c r="Q1240" i="1"/>
  <c r="Q1239" i="1"/>
  <c r="Q1238" i="1"/>
  <c r="Q1237" i="1"/>
  <c r="Q1236" i="1"/>
  <c r="Q1235" i="1"/>
  <c r="Q1234" i="1"/>
  <c r="Q1233" i="1"/>
  <c r="Q1232" i="1"/>
  <c r="Q1231" i="1"/>
  <c r="Q1230" i="1"/>
  <c r="Q1229" i="1"/>
  <c r="Q1228" i="1"/>
  <c r="Q1227" i="1"/>
  <c r="Q1226" i="1"/>
  <c r="Q1225" i="1"/>
  <c r="Q1224" i="1"/>
  <c r="Q1223" i="1"/>
  <c r="Q1222" i="1"/>
  <c r="Q1221" i="1"/>
  <c r="Q1220" i="1"/>
  <c r="Q1219" i="1"/>
  <c r="Q1218" i="1"/>
  <c r="Q1217" i="1"/>
  <c r="Q1216" i="1"/>
  <c r="Q1215" i="1"/>
  <c r="Q1214" i="1"/>
  <c r="Q1213" i="1"/>
  <c r="Q1212" i="1"/>
  <c r="Q1211" i="1"/>
  <c r="Q1210" i="1"/>
  <c r="Q1209" i="1"/>
  <c r="Q1208" i="1"/>
  <c r="Q1207" i="1"/>
  <c r="Q1206" i="1"/>
  <c r="Q1205" i="1"/>
  <c r="Q1204" i="1"/>
  <c r="Q1203" i="1"/>
  <c r="Q1202" i="1"/>
  <c r="Q1201" i="1"/>
  <c r="Q1200" i="1"/>
  <c r="Q1199" i="1"/>
  <c r="Q1198" i="1"/>
  <c r="Q1197" i="1"/>
  <c r="Q1196" i="1"/>
  <c r="Q1195" i="1"/>
  <c r="Q1194" i="1"/>
  <c r="Q1193" i="1"/>
  <c r="Q1192" i="1"/>
  <c r="Q1191" i="1"/>
  <c r="Q1190" i="1"/>
  <c r="Q1189" i="1"/>
  <c r="Q1188" i="1"/>
  <c r="Q1187" i="1"/>
  <c r="Q1186" i="1"/>
  <c r="Q1185" i="1"/>
  <c r="Q1184" i="1"/>
  <c r="Q1183" i="1"/>
  <c r="Q1182" i="1"/>
  <c r="Q1181" i="1"/>
  <c r="Q1180" i="1"/>
  <c r="Q1179" i="1"/>
  <c r="Q1178" i="1"/>
  <c r="Q1177" i="1"/>
  <c r="Q1176" i="1"/>
  <c r="Q1175" i="1"/>
  <c r="Q1174" i="1"/>
  <c r="Q1173" i="1"/>
  <c r="Q1172" i="1"/>
  <c r="Q1171" i="1"/>
  <c r="Q1170" i="1"/>
  <c r="Q1169" i="1"/>
  <c r="Q1168" i="1"/>
  <c r="Q1167" i="1"/>
  <c r="Q1166" i="1"/>
  <c r="Q1165" i="1"/>
  <c r="Q1164" i="1"/>
  <c r="Q1163" i="1"/>
  <c r="Q1162" i="1"/>
  <c r="Q1161" i="1"/>
  <c r="Q1160" i="1"/>
  <c r="Q1159" i="1"/>
  <c r="Q1158" i="1"/>
  <c r="Q1157" i="1"/>
  <c r="Q1156" i="1"/>
  <c r="Q1155" i="1"/>
  <c r="Q1154" i="1"/>
  <c r="Q1153" i="1"/>
  <c r="Q1152" i="1"/>
  <c r="Q1151" i="1"/>
  <c r="Q1150" i="1"/>
  <c r="Q1149" i="1"/>
  <c r="Q1148" i="1"/>
  <c r="Q1147" i="1"/>
  <c r="Q1146" i="1"/>
  <c r="Q1145" i="1"/>
  <c r="Q1144" i="1"/>
  <c r="Q1143" i="1"/>
  <c r="Q1142" i="1"/>
  <c r="Q1141" i="1"/>
  <c r="Q1140" i="1"/>
  <c r="Q1139" i="1"/>
  <c r="Q1138" i="1"/>
  <c r="Q1137" i="1"/>
  <c r="Q1136" i="1"/>
  <c r="Q1135" i="1"/>
  <c r="Q1134" i="1"/>
  <c r="Q1133" i="1"/>
  <c r="Q1132" i="1"/>
  <c r="Q1131" i="1"/>
  <c r="Q1130" i="1"/>
  <c r="Q1129" i="1"/>
  <c r="Q1128" i="1"/>
  <c r="Q1127" i="1"/>
  <c r="Q1126" i="1"/>
  <c r="Q1125" i="1"/>
  <c r="Q1124" i="1"/>
  <c r="Q1123" i="1"/>
  <c r="Q1122" i="1"/>
  <c r="Q1121" i="1"/>
  <c r="Q1120" i="1"/>
  <c r="Q1119" i="1"/>
  <c r="Q1118" i="1"/>
  <c r="Q1117" i="1"/>
  <c r="Q1116" i="1"/>
  <c r="Q1115" i="1"/>
  <c r="Q1114" i="1"/>
  <c r="Q1113" i="1"/>
  <c r="Q1112" i="1"/>
  <c r="Q1111" i="1"/>
  <c r="Q1110" i="1"/>
  <c r="Q1109" i="1"/>
  <c r="Q1108" i="1"/>
  <c r="Q1107" i="1"/>
  <c r="Q1106" i="1"/>
  <c r="Q1105" i="1"/>
  <c r="Q1104" i="1"/>
  <c r="Q1103" i="1"/>
  <c r="Q1102" i="1"/>
  <c r="Q1101" i="1"/>
  <c r="Q1100" i="1"/>
  <c r="Q1099" i="1"/>
  <c r="Q1098" i="1"/>
  <c r="Q1097" i="1"/>
  <c r="Q1096" i="1"/>
  <c r="Q1095" i="1"/>
  <c r="Q1094" i="1"/>
  <c r="Q1093" i="1"/>
  <c r="Q1092" i="1"/>
  <c r="Q1091" i="1"/>
  <c r="Q1090" i="1"/>
  <c r="Q1089" i="1"/>
  <c r="Q1088" i="1"/>
  <c r="Q1087" i="1"/>
  <c r="Q1086" i="1"/>
  <c r="Q1085" i="1"/>
  <c r="Q1084" i="1"/>
  <c r="Q1083" i="1"/>
  <c r="Q1082" i="1"/>
  <c r="Q1081" i="1"/>
  <c r="Q1080" i="1"/>
  <c r="Q1079" i="1"/>
  <c r="Q1078" i="1"/>
  <c r="Q1077" i="1"/>
  <c r="Q1076" i="1"/>
  <c r="Q1075" i="1"/>
  <c r="Q1074" i="1"/>
  <c r="Q1073" i="1"/>
  <c r="Q1072" i="1"/>
  <c r="Q1071" i="1"/>
  <c r="Q1070" i="1"/>
  <c r="Q1069" i="1"/>
  <c r="Q1068" i="1"/>
  <c r="Q1067" i="1"/>
  <c r="Q1066" i="1"/>
  <c r="Q1065" i="1"/>
  <c r="Q1064" i="1"/>
  <c r="Q1063" i="1"/>
  <c r="Q1062" i="1"/>
  <c r="Q1061" i="1"/>
  <c r="Q1060" i="1"/>
  <c r="Q1059" i="1"/>
  <c r="Q1058" i="1"/>
  <c r="Q1057" i="1"/>
  <c r="Q1056" i="1"/>
  <c r="Q1055" i="1"/>
  <c r="Q1054" i="1"/>
  <c r="Q1053" i="1"/>
  <c r="Q1052" i="1"/>
  <c r="Q1051" i="1"/>
  <c r="Q1050" i="1"/>
  <c r="Q1049" i="1"/>
  <c r="Q1048" i="1"/>
  <c r="Q1047" i="1"/>
  <c r="Q1046" i="1"/>
  <c r="Q1045" i="1"/>
  <c r="Q1044" i="1"/>
  <c r="Q1043" i="1"/>
  <c r="Q1042" i="1"/>
  <c r="Q1041" i="1"/>
  <c r="Q1040" i="1"/>
  <c r="Q1039" i="1"/>
  <c r="Q1038" i="1"/>
  <c r="Q1037" i="1"/>
  <c r="Q1036" i="1"/>
  <c r="Q1035" i="1"/>
  <c r="Q1034" i="1"/>
  <c r="Q1033" i="1"/>
  <c r="Q1032" i="1"/>
  <c r="Q1031" i="1"/>
  <c r="Q1030" i="1"/>
  <c r="Q1029" i="1"/>
  <c r="Q1028" i="1"/>
  <c r="Q1027" i="1"/>
  <c r="Q1026" i="1"/>
  <c r="Q1025" i="1"/>
  <c r="Q1024" i="1"/>
  <c r="Q1023" i="1"/>
  <c r="Q1022" i="1"/>
  <c r="Q1021" i="1"/>
  <c r="Q1020" i="1"/>
  <c r="Q1019" i="1"/>
  <c r="Q1018" i="1"/>
  <c r="Q1017" i="1"/>
  <c r="Q1016" i="1"/>
  <c r="Q1015" i="1"/>
  <c r="Q1014" i="1"/>
  <c r="Q1013" i="1"/>
  <c r="Q1012" i="1"/>
  <c r="Q1011" i="1"/>
  <c r="Q1010" i="1"/>
  <c r="Q1009" i="1"/>
  <c r="Q1008" i="1"/>
  <c r="Q1007" i="1"/>
  <c r="Q1006" i="1"/>
  <c r="Q1005" i="1"/>
  <c r="Q1004" i="1"/>
  <c r="Q1003" i="1"/>
  <c r="Q1002" i="1"/>
  <c r="Q1001" i="1"/>
  <c r="Q1000" i="1"/>
  <c r="Q999" i="1"/>
  <c r="Q998" i="1"/>
  <c r="Q997" i="1"/>
  <c r="Q996" i="1"/>
  <c r="Q995" i="1"/>
  <c r="Q994" i="1"/>
  <c r="Q993" i="1"/>
  <c r="Q992" i="1"/>
  <c r="Q991" i="1"/>
  <c r="Q990" i="1"/>
  <c r="Q989" i="1"/>
  <c r="Q988" i="1"/>
  <c r="Q987" i="1"/>
  <c r="Q986" i="1"/>
  <c r="Q985" i="1"/>
  <c r="Q984" i="1"/>
  <c r="Q983" i="1"/>
  <c r="Q982" i="1"/>
  <c r="Q981" i="1"/>
  <c r="Q980" i="1"/>
  <c r="Q979" i="1"/>
  <c r="Q978" i="1"/>
  <c r="Q977" i="1"/>
  <c r="Q976" i="1"/>
  <c r="Q975" i="1"/>
  <c r="Q974" i="1"/>
  <c r="Q973" i="1"/>
  <c r="Q972" i="1"/>
  <c r="Q971" i="1"/>
  <c r="Q970" i="1"/>
  <c r="Q969" i="1"/>
  <c r="Q968" i="1"/>
  <c r="Q967" i="1"/>
  <c r="Q966" i="1"/>
  <c r="Q965" i="1"/>
  <c r="Q964" i="1"/>
  <c r="Q963" i="1"/>
  <c r="Q962" i="1"/>
  <c r="Q961" i="1"/>
  <c r="Q960" i="1"/>
  <c r="Q959" i="1"/>
  <c r="Q958" i="1"/>
  <c r="Q957" i="1"/>
  <c r="Q956" i="1"/>
  <c r="Q955" i="1"/>
  <c r="Q954" i="1"/>
  <c r="Q953" i="1"/>
  <c r="Q952" i="1"/>
  <c r="Q951" i="1"/>
  <c r="Q950" i="1"/>
  <c r="Q949" i="1"/>
  <c r="Q948" i="1"/>
  <c r="Q947" i="1"/>
  <c r="Q946" i="1"/>
  <c r="Q945" i="1"/>
  <c r="Q944" i="1"/>
  <c r="Q943" i="1"/>
  <c r="Q942" i="1"/>
  <c r="Q941" i="1"/>
  <c r="Q940" i="1"/>
  <c r="Q939" i="1"/>
  <c r="Q938" i="1"/>
  <c r="Q937" i="1"/>
  <c r="Q936" i="1"/>
  <c r="Q935" i="1"/>
  <c r="Q934" i="1"/>
  <c r="Q933" i="1"/>
  <c r="Q932" i="1"/>
  <c r="Q931" i="1"/>
  <c r="Q930" i="1"/>
  <c r="Q929" i="1"/>
  <c r="Q928" i="1"/>
  <c r="Q927" i="1"/>
  <c r="Q926" i="1"/>
  <c r="Q925" i="1"/>
  <c r="Q924" i="1"/>
  <c r="Q923" i="1"/>
  <c r="Q922" i="1"/>
  <c r="Q921" i="1"/>
  <c r="Q920" i="1"/>
  <c r="Q919" i="1"/>
  <c r="Q918" i="1"/>
  <c r="Q917" i="1"/>
  <c r="Q916" i="1"/>
  <c r="Q915" i="1"/>
  <c r="Q914" i="1"/>
  <c r="Q913" i="1"/>
  <c r="Q912" i="1"/>
  <c r="Q911" i="1"/>
  <c r="Q910" i="1"/>
  <c r="Q909" i="1"/>
  <c r="Q908" i="1"/>
  <c r="Q907" i="1"/>
  <c r="Q906" i="1"/>
  <c r="Q905" i="1"/>
  <c r="Q904" i="1"/>
  <c r="Q903" i="1"/>
  <c r="Q902" i="1"/>
  <c r="Q901" i="1"/>
  <c r="Q900" i="1"/>
  <c r="Q899" i="1"/>
  <c r="Q898" i="1"/>
  <c r="Q897" i="1"/>
  <c r="Q896" i="1"/>
  <c r="Q895" i="1"/>
  <c r="Q894" i="1"/>
  <c r="Q893" i="1"/>
  <c r="Q892" i="1"/>
  <c r="Q891" i="1"/>
  <c r="Q890" i="1"/>
  <c r="Q889" i="1"/>
  <c r="Q888" i="1"/>
  <c r="Q887" i="1"/>
  <c r="Q886" i="1"/>
  <c r="Q885" i="1"/>
  <c r="Q884" i="1"/>
  <c r="Q883" i="1"/>
  <c r="Q882" i="1"/>
  <c r="Q881" i="1"/>
  <c r="Q880" i="1"/>
  <c r="Q879" i="1"/>
  <c r="Q878" i="1"/>
  <c r="Q877" i="1"/>
  <c r="Q876" i="1"/>
  <c r="Q875" i="1"/>
  <c r="Q874" i="1"/>
  <c r="Q873" i="1"/>
  <c r="Q872" i="1"/>
  <c r="Q871" i="1"/>
  <c r="Q870" i="1"/>
  <c r="Q869" i="1"/>
  <c r="Q868" i="1"/>
  <c r="Q867" i="1"/>
  <c r="Q866" i="1"/>
  <c r="Q865" i="1"/>
  <c r="Q864" i="1"/>
  <c r="Q863" i="1"/>
  <c r="Q862" i="1"/>
  <c r="Q861" i="1"/>
  <c r="Q860" i="1"/>
  <c r="Q859" i="1"/>
  <c r="Q858" i="1"/>
  <c r="Q857" i="1"/>
  <c r="Q856" i="1"/>
  <c r="Q855" i="1"/>
  <c r="Q854" i="1"/>
  <c r="Q853" i="1"/>
  <c r="Q852" i="1"/>
  <c r="Q851" i="1"/>
  <c r="Q850" i="1"/>
  <c r="Q849" i="1"/>
  <c r="Q848" i="1"/>
  <c r="Q847" i="1"/>
  <c r="Q846" i="1"/>
  <c r="Q845" i="1"/>
  <c r="Q844" i="1"/>
  <c r="Q843" i="1"/>
  <c r="Q842" i="1"/>
  <c r="Q841" i="1"/>
  <c r="Q840" i="1"/>
  <c r="Q839" i="1"/>
  <c r="Q838" i="1"/>
  <c r="Q837" i="1"/>
  <c r="Q836" i="1"/>
  <c r="Q835" i="1"/>
  <c r="Q834" i="1"/>
  <c r="Q833" i="1"/>
  <c r="Q832" i="1"/>
  <c r="Q831" i="1"/>
  <c r="Q830" i="1"/>
  <c r="Q829" i="1"/>
  <c r="Q828" i="1"/>
  <c r="Q827" i="1"/>
  <c r="Q826" i="1"/>
  <c r="Q825" i="1"/>
  <c r="Q824" i="1"/>
  <c r="Q823" i="1"/>
  <c r="Q822" i="1"/>
  <c r="Q821" i="1"/>
  <c r="Q820" i="1"/>
  <c r="Q819" i="1"/>
  <c r="Q818" i="1"/>
  <c r="Q817" i="1"/>
  <c r="Q816" i="1"/>
  <c r="Q815" i="1"/>
  <c r="Q814" i="1"/>
  <c r="Q813" i="1"/>
  <c r="Q812" i="1"/>
  <c r="Q811" i="1"/>
  <c r="Q810" i="1"/>
  <c r="Q809" i="1"/>
  <c r="Q808" i="1"/>
  <c r="Q807" i="1"/>
  <c r="Q806" i="1"/>
  <c r="Q805" i="1"/>
  <c r="Q804" i="1"/>
  <c r="Q803" i="1"/>
  <c r="Q802" i="1"/>
  <c r="Q801" i="1"/>
  <c r="Q800" i="1"/>
  <c r="Q799" i="1"/>
  <c r="Q798" i="1"/>
  <c r="Q797" i="1"/>
  <c r="Q796" i="1"/>
  <c r="Q795" i="1"/>
  <c r="Q794" i="1"/>
  <c r="Q793" i="1"/>
  <c r="Q792" i="1"/>
  <c r="Q791" i="1"/>
  <c r="Q790" i="1"/>
  <c r="Q789" i="1"/>
  <c r="Q788" i="1"/>
  <c r="Q787" i="1"/>
  <c r="Q786" i="1"/>
  <c r="Q785" i="1"/>
  <c r="Q784" i="1"/>
  <c r="Q783" i="1"/>
  <c r="Q782" i="1"/>
  <c r="Q781" i="1"/>
  <c r="Q780" i="1"/>
  <c r="Q779" i="1"/>
  <c r="Q778" i="1"/>
  <c r="Q777" i="1"/>
  <c r="Q776" i="1"/>
  <c r="Q775" i="1"/>
  <c r="Q774" i="1"/>
  <c r="Q773" i="1"/>
  <c r="Q772" i="1"/>
  <c r="Q771" i="1"/>
  <c r="Q770" i="1"/>
  <c r="Q769" i="1"/>
  <c r="Q768" i="1"/>
  <c r="Q767" i="1"/>
  <c r="Q766" i="1"/>
  <c r="Q765" i="1"/>
  <c r="Q764" i="1"/>
  <c r="Q763" i="1"/>
  <c r="Q762" i="1"/>
  <c r="Q761" i="1"/>
  <c r="Q760" i="1"/>
  <c r="Q759" i="1"/>
  <c r="Q758" i="1"/>
  <c r="Q757" i="1"/>
  <c r="Q756" i="1"/>
  <c r="Q755" i="1"/>
  <c r="Q754" i="1"/>
  <c r="Q753" i="1"/>
  <c r="Q752" i="1"/>
  <c r="Q751" i="1"/>
  <c r="Q750" i="1"/>
  <c r="Q749" i="1"/>
  <c r="Q748" i="1"/>
  <c r="Q747" i="1"/>
  <c r="Q746" i="1"/>
  <c r="Q745" i="1"/>
  <c r="Q744" i="1"/>
  <c r="Q743" i="1"/>
  <c r="Q742" i="1"/>
  <c r="Q741" i="1"/>
  <c r="Q740" i="1"/>
  <c r="Q739" i="1"/>
  <c r="Q738" i="1"/>
  <c r="Q737" i="1"/>
  <c r="Q736" i="1"/>
  <c r="Q735" i="1"/>
  <c r="Q734" i="1"/>
  <c r="Q733" i="1"/>
  <c r="Q732" i="1"/>
  <c r="Q731" i="1"/>
  <c r="Q730" i="1"/>
  <c r="Q729" i="1"/>
  <c r="Q728" i="1"/>
  <c r="Q727" i="1"/>
  <c r="Q726" i="1"/>
  <c r="Q725" i="1"/>
  <c r="Q724" i="1"/>
  <c r="Q723" i="1"/>
  <c r="Q722" i="1"/>
  <c r="Q721" i="1"/>
  <c r="Q720" i="1"/>
  <c r="Q719" i="1"/>
  <c r="Q718" i="1"/>
  <c r="Q717" i="1"/>
  <c r="Q716" i="1"/>
  <c r="Q715" i="1"/>
  <c r="Q714" i="1"/>
  <c r="Q713" i="1"/>
  <c r="Q712" i="1"/>
  <c r="Q711" i="1"/>
  <c r="Q710" i="1"/>
  <c r="Q709" i="1"/>
  <c r="Q708" i="1"/>
  <c r="Q707" i="1"/>
  <c r="Q706" i="1"/>
  <c r="Q705" i="1"/>
  <c r="Q704" i="1"/>
  <c r="Q703" i="1"/>
  <c r="Q702" i="1"/>
  <c r="Q701" i="1"/>
  <c r="Q700" i="1"/>
  <c r="Q699" i="1"/>
  <c r="Q698" i="1"/>
  <c r="Q697" i="1"/>
  <c r="Q696" i="1"/>
  <c r="Q695" i="1"/>
  <c r="Q694" i="1"/>
  <c r="Q693" i="1"/>
  <c r="Q692" i="1"/>
  <c r="Q691" i="1"/>
  <c r="Q690" i="1"/>
  <c r="Q689" i="1"/>
  <c r="Q688" i="1"/>
  <c r="Q687" i="1"/>
  <c r="Q686" i="1"/>
  <c r="Q685" i="1"/>
  <c r="Q684" i="1"/>
  <c r="Q683" i="1"/>
  <c r="Q682" i="1"/>
  <c r="Q681" i="1"/>
  <c r="Q680" i="1"/>
  <c r="Q679" i="1"/>
  <c r="Q678" i="1"/>
  <c r="Q677" i="1"/>
  <c r="Q676" i="1"/>
  <c r="Q675" i="1"/>
  <c r="Q674" i="1"/>
  <c r="Q673" i="1"/>
  <c r="Q672" i="1"/>
  <c r="Q671" i="1"/>
  <c r="Q670" i="1"/>
  <c r="Q669" i="1"/>
  <c r="Q668" i="1"/>
  <c r="Q667" i="1"/>
  <c r="Q666" i="1"/>
  <c r="Q665" i="1"/>
  <c r="Q664" i="1"/>
  <c r="Q663" i="1"/>
  <c r="Q662" i="1"/>
  <c r="Q661" i="1"/>
  <c r="Q660" i="1"/>
  <c r="Q659" i="1"/>
  <c r="Q658" i="1"/>
  <c r="Q657" i="1"/>
  <c r="Q656" i="1"/>
  <c r="Q655" i="1"/>
  <c r="Q654" i="1"/>
  <c r="Q653" i="1"/>
  <c r="Q652" i="1"/>
  <c r="Q651" i="1"/>
  <c r="Q650" i="1"/>
  <c r="Q649" i="1"/>
  <c r="Q648" i="1"/>
  <c r="Q647" i="1"/>
  <c r="Q646" i="1"/>
  <c r="Q645" i="1"/>
  <c r="Q644" i="1"/>
  <c r="Q643" i="1"/>
  <c r="Q642" i="1"/>
  <c r="Q641" i="1"/>
  <c r="Q640" i="1"/>
  <c r="Q639" i="1"/>
  <c r="Q638" i="1"/>
  <c r="Q637" i="1"/>
  <c r="Q636" i="1"/>
  <c r="Q635" i="1"/>
  <c r="Q634" i="1"/>
  <c r="Q633" i="1"/>
  <c r="Q632" i="1"/>
  <c r="Q631" i="1"/>
  <c r="Q630" i="1"/>
  <c r="Q629" i="1"/>
  <c r="Q628" i="1"/>
  <c r="Q627" i="1"/>
  <c r="Q626" i="1"/>
  <c r="Q625" i="1"/>
  <c r="Q624" i="1"/>
  <c r="Q623" i="1"/>
  <c r="Q622" i="1"/>
  <c r="Q621" i="1"/>
  <c r="Q620" i="1"/>
  <c r="Q619" i="1"/>
  <c r="Q618" i="1"/>
  <c r="Q617" i="1"/>
  <c r="Q616" i="1"/>
  <c r="Q615" i="1"/>
  <c r="Q614" i="1"/>
  <c r="Q613" i="1"/>
  <c r="Q612" i="1"/>
  <c r="Q611" i="1"/>
  <c r="Q610" i="1"/>
  <c r="Q609" i="1"/>
  <c r="Q608" i="1"/>
  <c r="Q607" i="1"/>
  <c r="Q606" i="1"/>
  <c r="Q605" i="1"/>
  <c r="Q604" i="1"/>
  <c r="Q603" i="1"/>
  <c r="Q602" i="1"/>
  <c r="Q601" i="1"/>
  <c r="Q600" i="1"/>
  <c r="Q599" i="1"/>
  <c r="Q598" i="1"/>
  <c r="Q597" i="1"/>
  <c r="Q596" i="1"/>
  <c r="Q595" i="1"/>
  <c r="Q594" i="1"/>
  <c r="Q593" i="1"/>
  <c r="Q592" i="1"/>
  <c r="Q591" i="1"/>
  <c r="Q590" i="1"/>
  <c r="Q589" i="1"/>
  <c r="Q588" i="1"/>
  <c r="Q587" i="1"/>
  <c r="Q586" i="1"/>
  <c r="Q585" i="1"/>
  <c r="Q584" i="1"/>
  <c r="Q583" i="1"/>
  <c r="Q582" i="1"/>
  <c r="Q581" i="1"/>
  <c r="Q580" i="1"/>
  <c r="Q579" i="1"/>
  <c r="Q578" i="1"/>
  <c r="Q577" i="1"/>
  <c r="Q576" i="1"/>
  <c r="Q575" i="1"/>
  <c r="Q574" i="1"/>
  <c r="Q573" i="1"/>
  <c r="Q572" i="1"/>
  <c r="Q571" i="1"/>
  <c r="Q570" i="1"/>
  <c r="Q569" i="1"/>
  <c r="Q568" i="1"/>
  <c r="Q567" i="1"/>
  <c r="Q566" i="1"/>
  <c r="Q565" i="1"/>
  <c r="Q564" i="1"/>
  <c r="Q563" i="1"/>
  <c r="Q562" i="1"/>
  <c r="Q561" i="1"/>
  <c r="Q560" i="1"/>
  <c r="Q559" i="1"/>
  <c r="Q558" i="1"/>
  <c r="Q557" i="1"/>
  <c r="Q556" i="1"/>
  <c r="Q555" i="1"/>
  <c r="Q554" i="1"/>
  <c r="Q553" i="1"/>
  <c r="Q552" i="1"/>
  <c r="Q551" i="1"/>
  <c r="Q550" i="1"/>
  <c r="Q549" i="1"/>
  <c r="Q548" i="1"/>
  <c r="Q547" i="1"/>
  <c r="Q546" i="1"/>
  <c r="Q545" i="1"/>
  <c r="Q544" i="1"/>
  <c r="Q543" i="1"/>
  <c r="Q542" i="1"/>
  <c r="Q541" i="1"/>
  <c r="Q540" i="1"/>
  <c r="Q539" i="1"/>
  <c r="Q538" i="1"/>
  <c r="Q537" i="1"/>
  <c r="Q536" i="1"/>
  <c r="Q535" i="1"/>
  <c r="Q534" i="1"/>
  <c r="Q533" i="1"/>
  <c r="Q532" i="1"/>
  <c r="Q531" i="1"/>
  <c r="Q530" i="1"/>
  <c r="Q529" i="1"/>
  <c r="Q528" i="1"/>
  <c r="Q527" i="1"/>
  <c r="Q526" i="1"/>
  <c r="Q525" i="1"/>
  <c r="Q524" i="1"/>
  <c r="Q523" i="1"/>
  <c r="Q522" i="1"/>
  <c r="Q521" i="1"/>
  <c r="Q520" i="1"/>
  <c r="Q519" i="1"/>
  <c r="Q518" i="1"/>
  <c r="Q517" i="1"/>
  <c r="Q516" i="1"/>
  <c r="Q515" i="1"/>
  <c r="Q514" i="1"/>
  <c r="Q513" i="1"/>
  <c r="Q512" i="1"/>
  <c r="Q511" i="1"/>
  <c r="Q510" i="1"/>
  <c r="Q509" i="1"/>
  <c r="Q508" i="1"/>
  <c r="Q507" i="1"/>
  <c r="Q506" i="1"/>
  <c r="Q505" i="1"/>
  <c r="Q504" i="1"/>
  <c r="Q503" i="1"/>
  <c r="Q502" i="1"/>
  <c r="Q501" i="1"/>
  <c r="Q500" i="1"/>
  <c r="Q499" i="1"/>
  <c r="Q498" i="1"/>
  <c r="Q497" i="1"/>
  <c r="Q496" i="1"/>
  <c r="Q495" i="1"/>
  <c r="Q494" i="1"/>
  <c r="Q493" i="1"/>
  <c r="Q492" i="1"/>
  <c r="Q491" i="1"/>
  <c r="Q490" i="1"/>
  <c r="Q489" i="1"/>
  <c r="Q488" i="1"/>
  <c r="Q487" i="1"/>
  <c r="Q486" i="1"/>
  <c r="Q485" i="1"/>
  <c r="Q484" i="1"/>
  <c r="Q483" i="1"/>
  <c r="Q482" i="1"/>
  <c r="Q481" i="1"/>
  <c r="Q480" i="1"/>
  <c r="Q479" i="1"/>
  <c r="Q478" i="1"/>
  <c r="Q477" i="1"/>
  <c r="Q476" i="1"/>
  <c r="Q475" i="1"/>
  <c r="Q474" i="1"/>
  <c r="Q473" i="1"/>
  <c r="Q472" i="1"/>
  <c r="Q471" i="1"/>
  <c r="Q470" i="1"/>
  <c r="Q469" i="1"/>
  <c r="Q468" i="1"/>
  <c r="Q467" i="1"/>
  <c r="Q466" i="1"/>
  <c r="Q465" i="1"/>
  <c r="Q464" i="1"/>
  <c r="Q463" i="1"/>
  <c r="Q462" i="1"/>
  <c r="Q461" i="1"/>
  <c r="Q460" i="1"/>
  <c r="Q459" i="1"/>
  <c r="Q458" i="1"/>
  <c r="Q457" i="1"/>
  <c r="Q456" i="1"/>
  <c r="Q455" i="1"/>
  <c r="Q454" i="1"/>
  <c r="Q453" i="1"/>
  <c r="Q452" i="1"/>
  <c r="Q451" i="1"/>
  <c r="Q450" i="1"/>
  <c r="Q449" i="1"/>
  <c r="Q448" i="1"/>
  <c r="Q447" i="1"/>
  <c r="Q446" i="1"/>
  <c r="Q445" i="1"/>
  <c r="Q444" i="1"/>
  <c r="Q443" i="1"/>
  <c r="Q442" i="1"/>
  <c r="Q441" i="1"/>
  <c r="Q440" i="1"/>
  <c r="Q439" i="1"/>
  <c r="Q438" i="1"/>
  <c r="Q437" i="1"/>
  <c r="Q436" i="1"/>
  <c r="Q435" i="1"/>
  <c r="Q434" i="1"/>
  <c r="Q433" i="1"/>
  <c r="Q432" i="1"/>
  <c r="Q431" i="1"/>
  <c r="Q430" i="1"/>
  <c r="Q429" i="1"/>
  <c r="Q428" i="1"/>
  <c r="Q427" i="1"/>
  <c r="Q426" i="1"/>
  <c r="Q425" i="1"/>
  <c r="Q424" i="1"/>
  <c r="Q423" i="1"/>
  <c r="Q422" i="1"/>
  <c r="Q421" i="1"/>
  <c r="Q420" i="1"/>
  <c r="Q419" i="1"/>
  <c r="Q418" i="1"/>
  <c r="Q417" i="1"/>
  <c r="Q416" i="1"/>
  <c r="Q415" i="1"/>
  <c r="Q414" i="1"/>
  <c r="Q413" i="1"/>
  <c r="Q412" i="1"/>
  <c r="Q411" i="1"/>
  <c r="Q410" i="1"/>
  <c r="Q409" i="1"/>
  <c r="Q408" i="1"/>
  <c r="Q407" i="1"/>
  <c r="Q406" i="1"/>
  <c r="Q405" i="1"/>
  <c r="Q404" i="1"/>
  <c r="Q403" i="1"/>
  <c r="Q402" i="1"/>
  <c r="Q401" i="1"/>
  <c r="Q400" i="1"/>
  <c r="Q399" i="1"/>
  <c r="Q398" i="1"/>
  <c r="Q397" i="1"/>
  <c r="Q396" i="1"/>
  <c r="Q395" i="1"/>
  <c r="Q394" i="1"/>
  <c r="Q393" i="1"/>
  <c r="Q392" i="1"/>
  <c r="Q391" i="1"/>
  <c r="Q390" i="1"/>
  <c r="Q389" i="1"/>
  <c r="Q388" i="1"/>
  <c r="Q387" i="1"/>
  <c r="Q386" i="1"/>
  <c r="Q385" i="1"/>
  <c r="Q384" i="1"/>
  <c r="Q383" i="1"/>
  <c r="Q382" i="1"/>
  <c r="Q381" i="1"/>
  <c r="Q380" i="1"/>
  <c r="Q379" i="1"/>
  <c r="Q378" i="1"/>
  <c r="Q377" i="1"/>
  <c r="Q376" i="1"/>
  <c r="Q375" i="1"/>
  <c r="Q374" i="1"/>
  <c r="Q373" i="1"/>
  <c r="Q372" i="1"/>
  <c r="Q371" i="1"/>
  <c r="Q370" i="1"/>
  <c r="Q369" i="1"/>
  <c r="Q368" i="1"/>
  <c r="Q367" i="1"/>
  <c r="Q366" i="1"/>
  <c r="Q365" i="1"/>
  <c r="Q364" i="1"/>
  <c r="Q363" i="1"/>
  <c r="Q362" i="1"/>
  <c r="Q361" i="1"/>
  <c r="Q360" i="1"/>
  <c r="Q359" i="1"/>
  <c r="Q358" i="1"/>
  <c r="Q357" i="1"/>
  <c r="Q356" i="1"/>
  <c r="Q355" i="1"/>
  <c r="Q354" i="1"/>
  <c r="Q353" i="1"/>
  <c r="Q352" i="1"/>
  <c r="Q351" i="1"/>
  <c r="Q350" i="1"/>
  <c r="Q349" i="1"/>
  <c r="Q348" i="1"/>
  <c r="Q347" i="1"/>
  <c r="Q346" i="1"/>
  <c r="Q345" i="1"/>
  <c r="Q344" i="1"/>
  <c r="Q343" i="1"/>
  <c r="Q342" i="1"/>
  <c r="Q341" i="1"/>
  <c r="Q340" i="1"/>
  <c r="Q339" i="1"/>
  <c r="Q338" i="1"/>
  <c r="Q337" i="1"/>
  <c r="Q336" i="1"/>
  <c r="Q335" i="1"/>
  <c r="Q334" i="1"/>
  <c r="Q333" i="1"/>
  <c r="Q332" i="1"/>
  <c r="Q331" i="1"/>
  <c r="Q330" i="1"/>
  <c r="Q329" i="1"/>
  <c r="Q328" i="1"/>
  <c r="Q327" i="1"/>
  <c r="Q326" i="1"/>
  <c r="Q325" i="1"/>
  <c r="Q324" i="1"/>
  <c r="Q323" i="1"/>
  <c r="Q322" i="1"/>
  <c r="Q321" i="1"/>
  <c r="Q320" i="1"/>
  <c r="Q319" i="1"/>
  <c r="Q318" i="1"/>
  <c r="Q317" i="1"/>
  <c r="Q316" i="1"/>
  <c r="Q315" i="1"/>
  <c r="Q314" i="1"/>
  <c r="Q313" i="1"/>
  <c r="Q312" i="1"/>
  <c r="Q311" i="1"/>
  <c r="Q310" i="1"/>
  <c r="Q309" i="1"/>
  <c r="Q308" i="1"/>
  <c r="Q307" i="1"/>
  <c r="Q306" i="1"/>
  <c r="Q305" i="1"/>
  <c r="Q304" i="1"/>
  <c r="Q303" i="1"/>
  <c r="Q302" i="1"/>
  <c r="Q301" i="1"/>
  <c r="Q300" i="1"/>
  <c r="Q299" i="1"/>
  <c r="Q298" i="1"/>
  <c r="Q297" i="1"/>
  <c r="Q296" i="1"/>
  <c r="Q295" i="1"/>
  <c r="Q294" i="1"/>
  <c r="Q293" i="1"/>
  <c r="Q292" i="1"/>
  <c r="Q291" i="1"/>
  <c r="Q290" i="1"/>
  <c r="Q289" i="1"/>
  <c r="Q288" i="1"/>
  <c r="Q287" i="1"/>
  <c r="Q286" i="1"/>
  <c r="Q285" i="1"/>
  <c r="Q284" i="1"/>
  <c r="Q283" i="1"/>
  <c r="Q282" i="1"/>
  <c r="Q281" i="1"/>
  <c r="Q280" i="1"/>
  <c r="Q279" i="1"/>
  <c r="Q278" i="1"/>
  <c r="Q277" i="1"/>
  <c r="Q276" i="1"/>
  <c r="Q275" i="1"/>
  <c r="Q274" i="1"/>
  <c r="Q273" i="1"/>
  <c r="Q272" i="1"/>
  <c r="Q271" i="1"/>
  <c r="Q270" i="1"/>
  <c r="Q269" i="1"/>
  <c r="Q268" i="1"/>
  <c r="Q267" i="1"/>
  <c r="Q266" i="1"/>
  <c r="Q265" i="1"/>
  <c r="Q264" i="1"/>
  <c r="Q263" i="1"/>
  <c r="Q262" i="1"/>
  <c r="Q261" i="1"/>
  <c r="Q260" i="1"/>
  <c r="Q259" i="1"/>
  <c r="Q258" i="1"/>
  <c r="Q257" i="1"/>
  <c r="Q256" i="1"/>
  <c r="Q255" i="1"/>
  <c r="Q254" i="1"/>
  <c r="Q253" i="1"/>
  <c r="Q252" i="1"/>
  <c r="Q251" i="1"/>
  <c r="Q250" i="1"/>
  <c r="Q249" i="1"/>
  <c r="Q248" i="1"/>
  <c r="Q247" i="1"/>
  <c r="Q246" i="1"/>
  <c r="Q245" i="1"/>
  <c r="Q244" i="1"/>
  <c r="Q243" i="1"/>
  <c r="Q242" i="1"/>
  <c r="Q241" i="1"/>
  <c r="Q240" i="1"/>
  <c r="Q239" i="1"/>
  <c r="Q238" i="1"/>
  <c r="Q237" i="1"/>
  <c r="Q236" i="1"/>
  <c r="Q235" i="1"/>
  <c r="Q234" i="1"/>
  <c r="Q233" i="1"/>
  <c r="Q232" i="1"/>
  <c r="Q231" i="1"/>
  <c r="Q230" i="1"/>
  <c r="Q229" i="1"/>
  <c r="Q228" i="1"/>
  <c r="Q227" i="1"/>
  <c r="Q226" i="1"/>
  <c r="Q225" i="1"/>
  <c r="Q224" i="1"/>
  <c r="Q223" i="1"/>
  <c r="Q222" i="1"/>
  <c r="Q221" i="1"/>
  <c r="Q220" i="1"/>
  <c r="Q219" i="1"/>
  <c r="Q218" i="1"/>
  <c r="Q217" i="1"/>
  <c r="Q216" i="1"/>
  <c r="Q215" i="1"/>
  <c r="Q214" i="1"/>
  <c r="Q213" i="1"/>
  <c r="Q212" i="1"/>
  <c r="Q211" i="1"/>
  <c r="Q210" i="1"/>
  <c r="Q209" i="1"/>
  <c r="Q208" i="1"/>
  <c r="Q207" i="1"/>
  <c r="Q206" i="1"/>
  <c r="Q205" i="1"/>
  <c r="Q204" i="1"/>
  <c r="Q203" i="1"/>
  <c r="Q202" i="1"/>
  <c r="Q201" i="1"/>
  <c r="Q200" i="1"/>
  <c r="Q199" i="1"/>
  <c r="Q198" i="1"/>
  <c r="Q197" i="1"/>
  <c r="Q196" i="1"/>
  <c r="Q195" i="1"/>
  <c r="Q194" i="1"/>
  <c r="Q193" i="1"/>
  <c r="Q192" i="1"/>
  <c r="Q191" i="1"/>
  <c r="Q190" i="1"/>
  <c r="Q189" i="1"/>
  <c r="Q188" i="1"/>
  <c r="Q187" i="1"/>
  <c r="Q186" i="1"/>
  <c r="Q185" i="1"/>
  <c r="Q184" i="1"/>
  <c r="Q183" i="1"/>
  <c r="Q182" i="1"/>
  <c r="Q181" i="1"/>
  <c r="Q180" i="1"/>
  <c r="Q179" i="1"/>
  <c r="Q178" i="1"/>
  <c r="Q177" i="1"/>
  <c r="Q176" i="1"/>
  <c r="Q175" i="1"/>
  <c r="Q174" i="1"/>
  <c r="Q173" i="1"/>
  <c r="Q172" i="1"/>
  <c r="Q171" i="1"/>
  <c r="Q170" i="1"/>
  <c r="Q169" i="1"/>
  <c r="Q168" i="1"/>
  <c r="Q167" i="1"/>
  <c r="Q166" i="1"/>
  <c r="Q165" i="1"/>
  <c r="Q164" i="1"/>
  <c r="Q163" i="1"/>
  <c r="Q162" i="1"/>
  <c r="Q161" i="1"/>
  <c r="Q160" i="1"/>
  <c r="Q159" i="1"/>
  <c r="Q158" i="1"/>
  <c r="Q157" i="1"/>
  <c r="Q156" i="1"/>
  <c r="Q155" i="1"/>
  <c r="Q154" i="1"/>
  <c r="Q153" i="1"/>
  <c r="Q152" i="1"/>
  <c r="Q151" i="1"/>
  <c r="Q150" i="1"/>
  <c r="Q149" i="1"/>
  <c r="Q148" i="1"/>
  <c r="Q147" i="1"/>
  <c r="Q146" i="1"/>
  <c r="Q145" i="1"/>
  <c r="Q144" i="1"/>
  <c r="Q143" i="1"/>
  <c r="Q142" i="1"/>
  <c r="Q141" i="1"/>
  <c r="Q140" i="1"/>
  <c r="Q139" i="1"/>
  <c r="Q138" i="1"/>
  <c r="Q137" i="1"/>
  <c r="Q136" i="1"/>
  <c r="Q135" i="1"/>
  <c r="Q134" i="1"/>
  <c r="Q133" i="1"/>
  <c r="Q132" i="1"/>
  <c r="Q131" i="1"/>
  <c r="Q130" i="1"/>
  <c r="Q129" i="1"/>
  <c r="Q128" i="1"/>
  <c r="Q127" i="1"/>
  <c r="Q126" i="1"/>
  <c r="Q125" i="1"/>
  <c r="Q124" i="1"/>
  <c r="Q123" i="1"/>
  <c r="Q122" i="1"/>
  <c r="Q121" i="1"/>
  <c r="Q120" i="1"/>
  <c r="Q119" i="1"/>
  <c r="Q118" i="1"/>
  <c r="Q117" i="1"/>
  <c r="Q116" i="1"/>
  <c r="Q115" i="1"/>
  <c r="Q114" i="1"/>
  <c r="Q113" i="1"/>
  <c r="Q112" i="1"/>
  <c r="Q111" i="1"/>
  <c r="Q110" i="1"/>
  <c r="Q109" i="1"/>
  <c r="Q108" i="1"/>
  <c r="Q107" i="1"/>
  <c r="Q106" i="1"/>
  <c r="Q105" i="1"/>
  <c r="Q104" i="1"/>
  <c r="Q103" i="1"/>
  <c r="Q102" i="1"/>
  <c r="Q101" i="1"/>
  <c r="Q100" i="1"/>
  <c r="Q99" i="1"/>
  <c r="Q98" i="1"/>
  <c r="Q97" i="1"/>
  <c r="Q96" i="1"/>
  <c r="Q95" i="1"/>
  <c r="Q94" i="1"/>
  <c r="Q93" i="1"/>
  <c r="Q92" i="1"/>
  <c r="Q91" i="1"/>
  <c r="Q90" i="1"/>
  <c r="Q89" i="1"/>
  <c r="Q88" i="1"/>
  <c r="Q87" i="1"/>
  <c r="Q86" i="1"/>
  <c r="Q85" i="1"/>
  <c r="Q84" i="1"/>
  <c r="Q83" i="1"/>
  <c r="Q82" i="1"/>
  <c r="Q81" i="1"/>
  <c r="Q80" i="1"/>
  <c r="Q79" i="1"/>
  <c r="Q78" i="1"/>
  <c r="Q77" i="1"/>
  <c r="Q76" i="1"/>
  <c r="Q75" i="1"/>
  <c r="Q74" i="1"/>
  <c r="Q73" i="1"/>
  <c r="Q72" i="1"/>
  <c r="Q71" i="1"/>
  <c r="Q70" i="1"/>
  <c r="Q69" i="1"/>
  <c r="Q68" i="1"/>
  <c r="Q67" i="1"/>
  <c r="Q66" i="1"/>
  <c r="Q65" i="1"/>
  <c r="Q64" i="1"/>
  <c r="Q63" i="1"/>
  <c r="Q62" i="1"/>
  <c r="Q61" i="1"/>
  <c r="Q60" i="1"/>
  <c r="Q59" i="1"/>
  <c r="Q58" i="1"/>
  <c r="Q57" i="1"/>
  <c r="Q56" i="1"/>
  <c r="Q55" i="1"/>
  <c r="Q54" i="1"/>
  <c r="Q53" i="1"/>
  <c r="Q52" i="1"/>
  <c r="Q51" i="1"/>
  <c r="Q50" i="1"/>
  <c r="Q49" i="1"/>
  <c r="Q48" i="1"/>
  <c r="Q47" i="1"/>
  <c r="Q46" i="1"/>
  <c r="Q45" i="1"/>
  <c r="Q44" i="1"/>
  <c r="Q43" i="1"/>
  <c r="Q42" i="1"/>
  <c r="Q41" i="1"/>
  <c r="Q40" i="1"/>
  <c r="Q39" i="1"/>
  <c r="Q38" i="1"/>
  <c r="Q37" i="1"/>
  <c r="Q36" i="1"/>
  <c r="Q35" i="1"/>
  <c r="Q34" i="1"/>
  <c r="Q33" i="1"/>
  <c r="Q32" i="1"/>
  <c r="Q31" i="1"/>
  <c r="Q30" i="1"/>
  <c r="Q29" i="1"/>
  <c r="Q28" i="1"/>
  <c r="Q27" i="1"/>
  <c r="Q26" i="1"/>
  <c r="Q25" i="1"/>
  <c r="Q24" i="1"/>
  <c r="Q23" i="1"/>
  <c r="Q22" i="1"/>
  <c r="Q21" i="1"/>
  <c r="Q20" i="1"/>
  <c r="Q19" i="1"/>
  <c r="Q18" i="1"/>
  <c r="Q17" i="1"/>
  <c r="Q16" i="1"/>
  <c r="Q15" i="1"/>
  <c r="Q14" i="1"/>
  <c r="Q13" i="1"/>
  <c r="Q12" i="1"/>
  <c r="Q11" i="1"/>
  <c r="Q10" i="1"/>
  <c r="Q9" i="1"/>
  <c r="Q8" i="1"/>
  <c r="Q7" i="1"/>
  <c r="P3778" i="1" l="1"/>
  <c r="M3779" i="1"/>
  <c r="D3542" i="1"/>
  <c r="F3541" i="1"/>
  <c r="V2132" i="1"/>
  <c r="J3120" i="1"/>
  <c r="P3779" i="1" l="1"/>
  <c r="M3780" i="1"/>
  <c r="D3543" i="1"/>
  <c r="F3542" i="1"/>
  <c r="V2133" i="1"/>
  <c r="J3121" i="1"/>
  <c r="P3780" i="1" l="1"/>
  <c r="M3781" i="1"/>
  <c r="P3781" i="1" s="1"/>
  <c r="D3544" i="1"/>
  <c r="F3543" i="1"/>
  <c r="V2134" i="1"/>
  <c r="J3122" i="1"/>
  <c r="D3545" i="1" l="1"/>
  <c r="F3544" i="1"/>
  <c r="V2135" i="1"/>
  <c r="J3123" i="1"/>
  <c r="D3546" i="1" l="1"/>
  <c r="F3545" i="1"/>
  <c r="V2136" i="1"/>
  <c r="J3124" i="1"/>
  <c r="D3547" i="1" l="1"/>
  <c r="F3546" i="1"/>
  <c r="V2137" i="1"/>
  <c r="J3125" i="1"/>
  <c r="D3548" i="1" l="1"/>
  <c r="F3547" i="1"/>
  <c r="V2138" i="1"/>
  <c r="J3126" i="1"/>
  <c r="D3549" i="1" l="1"/>
  <c r="F3548" i="1"/>
  <c r="V2139" i="1"/>
  <c r="J3127" i="1"/>
  <c r="D3550" i="1" l="1"/>
  <c r="F3549" i="1"/>
  <c r="V2140" i="1"/>
  <c r="J3128" i="1"/>
  <c r="D3551" i="1" l="1"/>
  <c r="F3550" i="1"/>
  <c r="V2141" i="1"/>
  <c r="J3129" i="1"/>
  <c r="D3552" i="1" l="1"/>
  <c r="F3551" i="1"/>
  <c r="V2142" i="1"/>
  <c r="J3130" i="1"/>
  <c r="D3553" i="1" l="1"/>
  <c r="F3552" i="1"/>
  <c r="V2143" i="1"/>
  <c r="J3131" i="1"/>
  <c r="D3554" i="1" l="1"/>
  <c r="F3553" i="1"/>
  <c r="V2144" i="1"/>
  <c r="J3132" i="1"/>
  <c r="D3555" i="1" l="1"/>
  <c r="F3554" i="1"/>
  <c r="V2145" i="1"/>
  <c r="J3133" i="1"/>
  <c r="D3556" i="1" l="1"/>
  <c r="F3555" i="1"/>
  <c r="V2146" i="1"/>
  <c r="J3134" i="1"/>
  <c r="D3557" i="1" l="1"/>
  <c r="F3556" i="1"/>
  <c r="V2147" i="1"/>
  <c r="J3135" i="1"/>
  <c r="D3558" i="1" l="1"/>
  <c r="F3557" i="1"/>
  <c r="V2148" i="1"/>
  <c r="J3136" i="1"/>
  <c r="D3559" i="1" l="1"/>
  <c r="F3558" i="1"/>
  <c r="V2149" i="1"/>
  <c r="J3137" i="1"/>
  <c r="D3560" i="1" l="1"/>
  <c r="F3559" i="1"/>
  <c r="V2150" i="1"/>
  <c r="J3138" i="1"/>
  <c r="D3561" i="1" l="1"/>
  <c r="F3560" i="1"/>
  <c r="V2151" i="1"/>
  <c r="J3139" i="1"/>
  <c r="D3562" i="1" l="1"/>
  <c r="F3561" i="1"/>
  <c r="V2152" i="1"/>
  <c r="J3140" i="1"/>
  <c r="D3563" i="1" l="1"/>
  <c r="F3562" i="1"/>
  <c r="V2153" i="1"/>
  <c r="J3141" i="1"/>
  <c r="D3564" i="1" l="1"/>
  <c r="F3563" i="1"/>
  <c r="V2154" i="1"/>
  <c r="J3142" i="1"/>
  <c r="D3565" i="1" l="1"/>
  <c r="F3564" i="1"/>
  <c r="V2155" i="1"/>
  <c r="J3143" i="1"/>
  <c r="D3566" i="1" l="1"/>
  <c r="F3565" i="1"/>
  <c r="V2156" i="1"/>
  <c r="J3144" i="1"/>
  <c r="D3567" i="1" l="1"/>
  <c r="F3566" i="1"/>
  <c r="V2157" i="1"/>
  <c r="J3145" i="1"/>
  <c r="D3568" i="1" l="1"/>
  <c r="F3567" i="1"/>
  <c r="V2158" i="1"/>
  <c r="J3146" i="1"/>
  <c r="D3569" i="1" l="1"/>
  <c r="F3568" i="1"/>
  <c r="V2159" i="1"/>
  <c r="J3147" i="1"/>
  <c r="D3570" i="1" l="1"/>
  <c r="F3569" i="1"/>
  <c r="V2160" i="1"/>
  <c r="J3148" i="1"/>
  <c r="D3571" i="1" l="1"/>
  <c r="F3570" i="1"/>
  <c r="AA3570" i="1"/>
  <c r="Z3570" i="1"/>
  <c r="V2161" i="1"/>
  <c r="J3149" i="1"/>
  <c r="D3572" i="1" l="1"/>
  <c r="F3571" i="1"/>
  <c r="V2162" i="1"/>
  <c r="J3150" i="1"/>
  <c r="D3573" i="1" l="1"/>
  <c r="F3572" i="1"/>
  <c r="V2163" i="1"/>
  <c r="J3151" i="1"/>
  <c r="D3574" i="1" l="1"/>
  <c r="F3573" i="1"/>
  <c r="V2164" i="1"/>
  <c r="J3152" i="1"/>
  <c r="D3575" i="1" l="1"/>
  <c r="F3574" i="1"/>
  <c r="V2165" i="1"/>
  <c r="J3153" i="1"/>
  <c r="D3576" i="1" l="1"/>
  <c r="F3575" i="1"/>
  <c r="V2166" i="1"/>
  <c r="J3154" i="1"/>
  <c r="D3577" i="1" l="1"/>
  <c r="F3576" i="1"/>
  <c r="V2167" i="1"/>
  <c r="J3155" i="1"/>
  <c r="D3578" i="1" l="1"/>
  <c r="F3577" i="1"/>
  <c r="V2168" i="1"/>
  <c r="J3156" i="1"/>
  <c r="D3579" i="1" l="1"/>
  <c r="F3578" i="1"/>
  <c r="V2169" i="1"/>
  <c r="J3157" i="1"/>
  <c r="D3580" i="1" l="1"/>
  <c r="F3579" i="1"/>
  <c r="V2170" i="1"/>
  <c r="J3158" i="1"/>
  <c r="D3581" i="1" l="1"/>
  <c r="F3580" i="1"/>
  <c r="V2171" i="1"/>
  <c r="J3159" i="1"/>
  <c r="D3582" i="1" l="1"/>
  <c r="F3581" i="1"/>
  <c r="V2172" i="1"/>
  <c r="J3160" i="1"/>
  <c r="D3583" i="1" l="1"/>
  <c r="F3582" i="1"/>
  <c r="V2173" i="1"/>
  <c r="J3161" i="1"/>
  <c r="D3584" i="1" l="1"/>
  <c r="F3583" i="1"/>
  <c r="V2174" i="1"/>
  <c r="J3162" i="1"/>
  <c r="D3585" i="1" l="1"/>
  <c r="F3584" i="1"/>
  <c r="V2175" i="1"/>
  <c r="J3163" i="1"/>
  <c r="D3586" i="1" l="1"/>
  <c r="F3585" i="1"/>
  <c r="V2176" i="1"/>
  <c r="J3164" i="1"/>
  <c r="D3587" i="1" l="1"/>
  <c r="F3586" i="1"/>
  <c r="V2177" i="1"/>
  <c r="J3165" i="1"/>
  <c r="D3588" i="1" l="1"/>
  <c r="F3587" i="1"/>
  <c r="V2178" i="1"/>
  <c r="J3166" i="1"/>
  <c r="D3589" i="1" l="1"/>
  <c r="F3588" i="1"/>
  <c r="V2179" i="1"/>
  <c r="J3167" i="1"/>
  <c r="D3590" i="1" l="1"/>
  <c r="F3589" i="1"/>
  <c r="V2180" i="1"/>
  <c r="J3168" i="1"/>
  <c r="D3591" i="1" l="1"/>
  <c r="F3590" i="1"/>
  <c r="V2181" i="1"/>
  <c r="J3169" i="1"/>
  <c r="D3592" i="1" l="1"/>
  <c r="F3591" i="1"/>
  <c r="V2182" i="1"/>
  <c r="J3170" i="1"/>
  <c r="D3593" i="1" l="1"/>
  <c r="F3592" i="1"/>
  <c r="V2183" i="1"/>
  <c r="J3171" i="1"/>
  <c r="D3594" i="1" l="1"/>
  <c r="F3593" i="1"/>
  <c r="V2184" i="1"/>
  <c r="J3172" i="1"/>
  <c r="D3595" i="1" l="1"/>
  <c r="F3594" i="1"/>
  <c r="V2185" i="1"/>
  <c r="J3173" i="1"/>
  <c r="D3596" i="1" l="1"/>
  <c r="F3595" i="1"/>
  <c r="V2186" i="1"/>
  <c r="J3174" i="1"/>
  <c r="D3597" i="1" l="1"/>
  <c r="F3596" i="1"/>
  <c r="V2187" i="1"/>
  <c r="J3175" i="1"/>
  <c r="D3598" i="1" l="1"/>
  <c r="F3597" i="1"/>
  <c r="V2188" i="1"/>
  <c r="J3176" i="1"/>
  <c r="D3599" i="1" l="1"/>
  <c r="F3598" i="1"/>
  <c r="V2189" i="1"/>
  <c r="J3177" i="1"/>
  <c r="D3600" i="1" l="1"/>
  <c r="F3599" i="1"/>
  <c r="V2190" i="1"/>
  <c r="J3178" i="1"/>
  <c r="D3601" i="1" l="1"/>
  <c r="F3600" i="1"/>
  <c r="V2191" i="1"/>
  <c r="J3179" i="1"/>
  <c r="D3602" i="1" l="1"/>
  <c r="F3601" i="1"/>
  <c r="V2192" i="1"/>
  <c r="J3180" i="1"/>
  <c r="D3603" i="1" l="1"/>
  <c r="F3602" i="1"/>
  <c r="V2193" i="1"/>
  <c r="J3181" i="1"/>
  <c r="D3604" i="1" l="1"/>
  <c r="F3603" i="1"/>
  <c r="V2194" i="1"/>
  <c r="J3182" i="1"/>
  <c r="D3605" i="1" l="1"/>
  <c r="F3604" i="1"/>
  <c r="V2195" i="1"/>
  <c r="J3183" i="1"/>
  <c r="D3606" i="1" l="1"/>
  <c r="F3605" i="1"/>
  <c r="V2196" i="1"/>
  <c r="J3184" i="1"/>
  <c r="D3607" i="1" l="1"/>
  <c r="F3606" i="1"/>
  <c r="V2197" i="1"/>
  <c r="J3185" i="1"/>
  <c r="D3608" i="1" l="1"/>
  <c r="F3607" i="1"/>
  <c r="V2198" i="1"/>
  <c r="J3186" i="1"/>
  <c r="D3609" i="1" l="1"/>
  <c r="F3608" i="1"/>
  <c r="V2199" i="1"/>
  <c r="J3187" i="1"/>
  <c r="D3610" i="1" l="1"/>
  <c r="F3609" i="1"/>
  <c r="V2200" i="1"/>
  <c r="J3188" i="1"/>
  <c r="D3611" i="1" l="1"/>
  <c r="F3610" i="1"/>
  <c r="V2201" i="1"/>
  <c r="J3189" i="1"/>
  <c r="D3612" i="1" l="1"/>
  <c r="F3611" i="1"/>
  <c r="V2202" i="1"/>
  <c r="J3190" i="1"/>
  <c r="D3613" i="1" l="1"/>
  <c r="F3612" i="1"/>
  <c r="V2203" i="1"/>
  <c r="J3191" i="1"/>
  <c r="D3614" i="1" l="1"/>
  <c r="F3613" i="1"/>
  <c r="V2204" i="1"/>
  <c r="J3192" i="1"/>
  <c r="D3615" i="1" l="1"/>
  <c r="F3614" i="1"/>
  <c r="V2205" i="1"/>
  <c r="J3193" i="1"/>
  <c r="D3616" i="1" l="1"/>
  <c r="F3615" i="1"/>
  <c r="V2206" i="1"/>
  <c r="J3194" i="1"/>
  <c r="D3617" i="1" l="1"/>
  <c r="F3616" i="1"/>
  <c r="V2207" i="1"/>
  <c r="J3195" i="1"/>
  <c r="D3618" i="1" l="1"/>
  <c r="F3617" i="1"/>
  <c r="V2208" i="1"/>
  <c r="J3196" i="1"/>
  <c r="D3619" i="1" l="1"/>
  <c r="F3618" i="1"/>
  <c r="V2209" i="1"/>
  <c r="J3197" i="1"/>
  <c r="D3620" i="1" l="1"/>
  <c r="F3619" i="1"/>
  <c r="V2210" i="1"/>
  <c r="J3198" i="1"/>
  <c r="D3621" i="1" l="1"/>
  <c r="F3620" i="1"/>
  <c r="V2211" i="1"/>
  <c r="J3199" i="1"/>
  <c r="D3622" i="1" l="1"/>
  <c r="F3621" i="1"/>
  <c r="V2212" i="1"/>
  <c r="J3200" i="1"/>
  <c r="D3623" i="1" l="1"/>
  <c r="F3622" i="1"/>
  <c r="V2213" i="1"/>
  <c r="J3201" i="1"/>
  <c r="D3624" i="1" l="1"/>
  <c r="F3623" i="1"/>
  <c r="V2214" i="1"/>
  <c r="J3202" i="1"/>
  <c r="D3625" i="1" l="1"/>
  <c r="F3624" i="1"/>
  <c r="V2215" i="1"/>
  <c r="J3203" i="1"/>
  <c r="D3626" i="1" l="1"/>
  <c r="F3625" i="1"/>
  <c r="V2216" i="1"/>
  <c r="J3204" i="1"/>
  <c r="D3627" i="1" l="1"/>
  <c r="F3626" i="1"/>
  <c r="V2217" i="1"/>
  <c r="J3205" i="1"/>
  <c r="D3628" i="1" l="1"/>
  <c r="F3627" i="1"/>
  <c r="V2218" i="1"/>
  <c r="J3206" i="1"/>
  <c r="D3629" i="1" l="1"/>
  <c r="F3628" i="1"/>
  <c r="V2219" i="1"/>
  <c r="J3207" i="1"/>
  <c r="D3630" i="1" l="1"/>
  <c r="F3629" i="1"/>
  <c r="V2220" i="1"/>
  <c r="J3208" i="1"/>
  <c r="D3631" i="1" l="1"/>
  <c r="F3630" i="1"/>
  <c r="V2221" i="1"/>
  <c r="J3209" i="1"/>
  <c r="D3632" i="1" l="1"/>
  <c r="F3631" i="1"/>
  <c r="V2222" i="1"/>
  <c r="J3210" i="1"/>
  <c r="D3633" i="1" l="1"/>
  <c r="F3632" i="1"/>
  <c r="V2223" i="1"/>
  <c r="J3211" i="1"/>
  <c r="D3634" i="1" l="1"/>
  <c r="F3633" i="1"/>
  <c r="V2224" i="1"/>
  <c r="J3212" i="1"/>
  <c r="D3635" i="1" l="1"/>
  <c r="F3634" i="1"/>
  <c r="V2225" i="1"/>
  <c r="J3213" i="1"/>
  <c r="D3636" i="1" l="1"/>
  <c r="F3635" i="1"/>
  <c r="V2226" i="1"/>
  <c r="J3214" i="1"/>
  <c r="D3637" i="1" l="1"/>
  <c r="F3636" i="1"/>
  <c r="V2227" i="1"/>
  <c r="J3215" i="1"/>
  <c r="F3637" i="1" l="1"/>
  <c r="D3638" i="1"/>
  <c r="V2228" i="1"/>
  <c r="J3216" i="1"/>
  <c r="D3639" i="1" l="1"/>
  <c r="F3638" i="1"/>
  <c r="V2229" i="1"/>
  <c r="J3217" i="1"/>
  <c r="D3640" i="1" l="1"/>
  <c r="F3639" i="1"/>
  <c r="V2230" i="1"/>
  <c r="J3218" i="1"/>
  <c r="D3641" i="1" l="1"/>
  <c r="F3640" i="1"/>
  <c r="V2231" i="1"/>
  <c r="J3219" i="1"/>
  <c r="D3642" i="1" l="1"/>
  <c r="F3641" i="1"/>
  <c r="V2232" i="1"/>
  <c r="J3220" i="1"/>
  <c r="D3643" i="1" l="1"/>
  <c r="F3642" i="1"/>
  <c r="V2233" i="1"/>
  <c r="J3221" i="1"/>
  <c r="D3644" i="1" l="1"/>
  <c r="F3643" i="1"/>
  <c r="V2234" i="1"/>
  <c r="J3222" i="1"/>
  <c r="D3645" i="1" l="1"/>
  <c r="F3644" i="1"/>
  <c r="V2235" i="1"/>
  <c r="J3223" i="1"/>
  <c r="D3646" i="1" l="1"/>
  <c r="F3645" i="1"/>
  <c r="V2236" i="1"/>
  <c r="J3224" i="1"/>
  <c r="D3647" i="1" l="1"/>
  <c r="F3646" i="1"/>
  <c r="V2237" i="1"/>
  <c r="J3225" i="1"/>
  <c r="D3648" i="1" l="1"/>
  <c r="F3647" i="1"/>
  <c r="V2238" i="1"/>
  <c r="J3226" i="1"/>
  <c r="D3649" i="1" l="1"/>
  <c r="F3648" i="1"/>
  <c r="V2239" i="1"/>
  <c r="J3227" i="1"/>
  <c r="D3650" i="1" l="1"/>
  <c r="F3649" i="1"/>
  <c r="V2240" i="1"/>
  <c r="J3228" i="1"/>
  <c r="D3651" i="1" l="1"/>
  <c r="F3650" i="1"/>
  <c r="V2241" i="1"/>
  <c r="J3229" i="1"/>
  <c r="D3652" i="1" l="1"/>
  <c r="F3651" i="1"/>
  <c r="V2242" i="1"/>
  <c r="J3230" i="1"/>
  <c r="F3652" i="1" l="1"/>
  <c r="D3653" i="1"/>
  <c r="V2243" i="1"/>
  <c r="J3231" i="1"/>
  <c r="D3654" i="1" l="1"/>
  <c r="F3653" i="1"/>
  <c r="V2244" i="1"/>
  <c r="J3232" i="1"/>
  <c r="D3655" i="1" l="1"/>
  <c r="F3654" i="1"/>
  <c r="V2245" i="1"/>
  <c r="J3233" i="1"/>
  <c r="D3656" i="1" l="1"/>
  <c r="F3655" i="1"/>
  <c r="V2246" i="1"/>
  <c r="J3234" i="1"/>
  <c r="D3657" i="1" l="1"/>
  <c r="F3656" i="1"/>
  <c r="V2247" i="1"/>
  <c r="J3235" i="1"/>
  <c r="D3658" i="1" l="1"/>
  <c r="F3657" i="1"/>
  <c r="V2248" i="1"/>
  <c r="J3236" i="1"/>
  <c r="D3659" i="1" l="1"/>
  <c r="F3658" i="1"/>
  <c r="V2249" i="1"/>
  <c r="J3237" i="1"/>
  <c r="D3660" i="1" l="1"/>
  <c r="F3659" i="1"/>
  <c r="V2250" i="1"/>
  <c r="J3238" i="1"/>
  <c r="D3661" i="1" l="1"/>
  <c r="F3660" i="1"/>
  <c r="V2251" i="1"/>
  <c r="J3239" i="1"/>
  <c r="D3662" i="1" l="1"/>
  <c r="F3661" i="1"/>
  <c r="V2252" i="1"/>
  <c r="J3240" i="1"/>
  <c r="D3663" i="1" l="1"/>
  <c r="F3662" i="1"/>
  <c r="V2253" i="1"/>
  <c r="J3241" i="1"/>
  <c r="D3664" i="1" l="1"/>
  <c r="F3663" i="1"/>
  <c r="V2254" i="1"/>
  <c r="J3242" i="1"/>
  <c r="D3665" i="1" l="1"/>
  <c r="F3664" i="1"/>
  <c r="V2255" i="1"/>
  <c r="J3243" i="1"/>
  <c r="D3666" i="1" l="1"/>
  <c r="F3665" i="1"/>
  <c r="V2256" i="1"/>
  <c r="J3244" i="1"/>
  <c r="D3667" i="1" l="1"/>
  <c r="F3666" i="1"/>
  <c r="V2257" i="1"/>
  <c r="J3245" i="1"/>
  <c r="D3668" i="1" l="1"/>
  <c r="F3667" i="1"/>
  <c r="V2258" i="1"/>
  <c r="J3246" i="1"/>
  <c r="D3669" i="1" l="1"/>
  <c r="F3668" i="1"/>
  <c r="V2259" i="1"/>
  <c r="J3247" i="1"/>
  <c r="D3670" i="1" l="1"/>
  <c r="F3669" i="1"/>
  <c r="V2260" i="1"/>
  <c r="J3248" i="1"/>
  <c r="D3671" i="1" l="1"/>
  <c r="F3670" i="1"/>
  <c r="V2261" i="1"/>
  <c r="J3249" i="1"/>
  <c r="D3672" i="1" l="1"/>
  <c r="F3671" i="1"/>
  <c r="V2262" i="1"/>
  <c r="J3250" i="1"/>
  <c r="D3673" i="1" l="1"/>
  <c r="F3672" i="1"/>
  <c r="V2263" i="1"/>
  <c r="J3251" i="1"/>
  <c r="D3674" i="1" l="1"/>
  <c r="F3673" i="1"/>
  <c r="V2264" i="1"/>
  <c r="J3252" i="1"/>
  <c r="D3675" i="1" l="1"/>
  <c r="F3675" i="1" s="1"/>
  <c r="F3674" i="1"/>
  <c r="V2265" i="1"/>
  <c r="J3253" i="1"/>
  <c r="D3676" i="1" l="1"/>
  <c r="F3676" i="1" s="1"/>
  <c r="V2266" i="1"/>
  <c r="J3254" i="1"/>
  <c r="D3677" i="1" l="1"/>
  <c r="F3677" i="1" s="1"/>
  <c r="V2267" i="1"/>
  <c r="J3255" i="1"/>
  <c r="D3678" i="1" l="1"/>
  <c r="V2268" i="1"/>
  <c r="J3256" i="1"/>
  <c r="D3679" i="1" l="1"/>
  <c r="F3679" i="1" s="1"/>
  <c r="F3678" i="1"/>
  <c r="V2269" i="1"/>
  <c r="J3257" i="1"/>
  <c r="D3680" i="1" l="1"/>
  <c r="D3681" i="1" s="1"/>
  <c r="V2270" i="1"/>
  <c r="J3258" i="1"/>
  <c r="F3680" i="1" l="1"/>
  <c r="D3682" i="1"/>
  <c r="F3681" i="1"/>
  <c r="V2271" i="1"/>
  <c r="J3259" i="1"/>
  <c r="D3683" i="1" l="1"/>
  <c r="F3682" i="1"/>
  <c r="V2272" i="1"/>
  <c r="J3260" i="1"/>
  <c r="D3684" i="1" l="1"/>
  <c r="F3683" i="1"/>
  <c r="V2273" i="1"/>
  <c r="J3261" i="1"/>
  <c r="D3685" i="1" l="1"/>
  <c r="F3684" i="1"/>
  <c r="V2274" i="1"/>
  <c r="J3262" i="1"/>
  <c r="D3686" i="1" l="1"/>
  <c r="F3685" i="1"/>
  <c r="V2275" i="1"/>
  <c r="J3263" i="1"/>
  <c r="D3687" i="1" l="1"/>
  <c r="F3686" i="1"/>
  <c r="V2276" i="1"/>
  <c r="J3264" i="1"/>
  <c r="D3688" i="1" l="1"/>
  <c r="F3687" i="1"/>
  <c r="V2277" i="1"/>
  <c r="J3265" i="1"/>
  <c r="D3689" i="1" l="1"/>
  <c r="F3688" i="1"/>
  <c r="V2278" i="1"/>
  <c r="J3266" i="1"/>
  <c r="D3690" i="1" l="1"/>
  <c r="F3689" i="1"/>
  <c r="V2279" i="1"/>
  <c r="J3267" i="1"/>
  <c r="D3691" i="1" l="1"/>
  <c r="F3690" i="1"/>
  <c r="V2280" i="1"/>
  <c r="J3268" i="1"/>
  <c r="D3692" i="1" l="1"/>
  <c r="F3691" i="1"/>
  <c r="V2281" i="1"/>
  <c r="J3269" i="1"/>
  <c r="D3693" i="1" l="1"/>
  <c r="F3692" i="1"/>
  <c r="V2282" i="1"/>
  <c r="J3270" i="1"/>
  <c r="D3694" i="1" l="1"/>
  <c r="F3693" i="1"/>
  <c r="V2283" i="1"/>
  <c r="J3271" i="1"/>
  <c r="D3695" i="1" l="1"/>
  <c r="F3694" i="1"/>
  <c r="V2284" i="1"/>
  <c r="J3272" i="1"/>
  <c r="D3696" i="1" l="1"/>
  <c r="F3695" i="1"/>
  <c r="V2285" i="1"/>
  <c r="J3273" i="1"/>
  <c r="D3697" i="1" l="1"/>
  <c r="F3696" i="1"/>
  <c r="V2286" i="1"/>
  <c r="J3274" i="1"/>
  <c r="D3698" i="1" l="1"/>
  <c r="F3697" i="1"/>
  <c r="V2287" i="1"/>
  <c r="J3275" i="1"/>
  <c r="D3699" i="1" l="1"/>
  <c r="F3698" i="1"/>
  <c r="V2288" i="1"/>
  <c r="J3276" i="1"/>
  <c r="D3700" i="1" l="1"/>
  <c r="F3699" i="1"/>
  <c r="V2289" i="1"/>
  <c r="J3277" i="1"/>
  <c r="D3701" i="1" l="1"/>
  <c r="F3700" i="1"/>
  <c r="V2290" i="1"/>
  <c r="J3278" i="1"/>
  <c r="D3702" i="1" l="1"/>
  <c r="F3701" i="1"/>
  <c r="V2291" i="1"/>
  <c r="J3279" i="1"/>
  <c r="D3703" i="1" l="1"/>
  <c r="F3702" i="1"/>
  <c r="V2292" i="1"/>
  <c r="J3280" i="1"/>
  <c r="D3704" i="1" l="1"/>
  <c r="F3703" i="1"/>
  <c r="V2293" i="1"/>
  <c r="J3281" i="1"/>
  <c r="D3705" i="1" l="1"/>
  <c r="F3704" i="1"/>
  <c r="V2294" i="1"/>
  <c r="J3282" i="1"/>
  <c r="D3706" i="1" l="1"/>
  <c r="F3705" i="1"/>
  <c r="V2295" i="1"/>
  <c r="J3283" i="1"/>
  <c r="D3707" i="1" l="1"/>
  <c r="F3706" i="1"/>
  <c r="V2296" i="1"/>
  <c r="J3284" i="1"/>
  <c r="D3708" i="1" l="1"/>
  <c r="F3707" i="1"/>
  <c r="V2297" i="1"/>
  <c r="J3285" i="1"/>
  <c r="D3709" i="1" l="1"/>
  <c r="F3708" i="1"/>
  <c r="V2298" i="1"/>
  <c r="J3286" i="1"/>
  <c r="D3710" i="1" l="1"/>
  <c r="F3709" i="1"/>
  <c r="V2299" i="1"/>
  <c r="J3287" i="1"/>
  <c r="D3711" i="1" l="1"/>
  <c r="F3710" i="1"/>
  <c r="V2300" i="1"/>
  <c r="J3288" i="1"/>
  <c r="D3712" i="1" l="1"/>
  <c r="F3711" i="1"/>
  <c r="V2301" i="1"/>
  <c r="J3289" i="1"/>
  <c r="D3713" i="1" l="1"/>
  <c r="F3712" i="1"/>
  <c r="V2302" i="1"/>
  <c r="J3290" i="1"/>
  <c r="D3714" i="1" l="1"/>
  <c r="F3713" i="1"/>
  <c r="V2303" i="1"/>
  <c r="J3291" i="1"/>
  <c r="D3715" i="1" l="1"/>
  <c r="F3714" i="1"/>
  <c r="V2304" i="1"/>
  <c r="J3292" i="1"/>
  <c r="D3716" i="1" l="1"/>
  <c r="F3715" i="1"/>
  <c r="V2305" i="1"/>
  <c r="J3293" i="1"/>
  <c r="D3717" i="1" l="1"/>
  <c r="F3716" i="1"/>
  <c r="V2306" i="1"/>
  <c r="J3294" i="1"/>
  <c r="D3718" i="1" l="1"/>
  <c r="F3717" i="1"/>
  <c r="V2307" i="1"/>
  <c r="J3295" i="1"/>
  <c r="D3719" i="1" l="1"/>
  <c r="F3718" i="1"/>
  <c r="V2308" i="1"/>
  <c r="J3296" i="1"/>
  <c r="D3720" i="1" l="1"/>
  <c r="F3719" i="1"/>
  <c r="V2309" i="1"/>
  <c r="J3297" i="1"/>
  <c r="D3721" i="1" l="1"/>
  <c r="F3720" i="1"/>
  <c r="V2310" i="1"/>
  <c r="J3298" i="1"/>
  <c r="D3722" i="1" l="1"/>
  <c r="F3721" i="1"/>
  <c r="V2311" i="1"/>
  <c r="J3299" i="1"/>
  <c r="D3723" i="1" l="1"/>
  <c r="F3722" i="1"/>
  <c r="V2312" i="1"/>
  <c r="J3300" i="1"/>
  <c r="D3724" i="1" l="1"/>
  <c r="F3723" i="1"/>
  <c r="V2313" i="1"/>
  <c r="J3301" i="1"/>
  <c r="D3725" i="1" l="1"/>
  <c r="F3724" i="1"/>
  <c r="V2314" i="1"/>
  <c r="J3302" i="1"/>
  <c r="D3726" i="1" l="1"/>
  <c r="F3725" i="1"/>
  <c r="V2315" i="1"/>
  <c r="J3303" i="1"/>
  <c r="D3727" i="1" l="1"/>
  <c r="F3726" i="1"/>
  <c r="V2316" i="1"/>
  <c r="J3304" i="1"/>
  <c r="D3728" i="1" l="1"/>
  <c r="F3727" i="1"/>
  <c r="V2317" i="1"/>
  <c r="J3305" i="1"/>
  <c r="D3729" i="1" l="1"/>
  <c r="F3728" i="1"/>
  <c r="V2318" i="1"/>
  <c r="J3306" i="1"/>
  <c r="D3730" i="1" l="1"/>
  <c r="F3729" i="1"/>
  <c r="V2319" i="1"/>
  <c r="J3307" i="1"/>
  <c r="D3731" i="1" l="1"/>
  <c r="F3730" i="1"/>
  <c r="V2320" i="1"/>
  <c r="J3308" i="1"/>
  <c r="D3732" i="1" l="1"/>
  <c r="F3731" i="1"/>
  <c r="V2321" i="1"/>
  <c r="J3309" i="1"/>
  <c r="D3733" i="1" l="1"/>
  <c r="F3732" i="1"/>
  <c r="V2322" i="1"/>
  <c r="J3310" i="1"/>
  <c r="D3734" i="1" l="1"/>
  <c r="F3733" i="1"/>
  <c r="V2323" i="1"/>
  <c r="J3311" i="1"/>
  <c r="D3735" i="1" l="1"/>
  <c r="F3734" i="1"/>
  <c r="V2324" i="1"/>
  <c r="J3312" i="1"/>
  <c r="D3736" i="1" l="1"/>
  <c r="F3735" i="1"/>
  <c r="V2325" i="1"/>
  <c r="J3313" i="1"/>
  <c r="D3737" i="1" l="1"/>
  <c r="F3736" i="1"/>
  <c r="V2326" i="1"/>
  <c r="J3314" i="1"/>
  <c r="D3738" i="1" l="1"/>
  <c r="F3737" i="1"/>
  <c r="V2327" i="1"/>
  <c r="J3315" i="1"/>
  <c r="D3739" i="1" l="1"/>
  <c r="F3738" i="1"/>
  <c r="V2328" i="1"/>
  <c r="J3316" i="1"/>
  <c r="D3740" i="1" l="1"/>
  <c r="F3739" i="1"/>
  <c r="V2329" i="1"/>
  <c r="J3317" i="1"/>
  <c r="D3741" i="1" l="1"/>
  <c r="F3740" i="1"/>
  <c r="V2330" i="1"/>
  <c r="J3318" i="1"/>
  <c r="D3742" i="1" l="1"/>
  <c r="F3741" i="1"/>
  <c r="V2331" i="1"/>
  <c r="J3319" i="1"/>
  <c r="D3743" i="1" l="1"/>
  <c r="F3742" i="1"/>
  <c r="V2332" i="1"/>
  <c r="J3320" i="1"/>
  <c r="D3744" i="1" l="1"/>
  <c r="F3743" i="1"/>
  <c r="V2333" i="1"/>
  <c r="J3321" i="1"/>
  <c r="D3745" i="1" l="1"/>
  <c r="F3744" i="1"/>
  <c r="V2334" i="1"/>
  <c r="J3322" i="1"/>
  <c r="D3746" i="1" l="1"/>
  <c r="F3745" i="1"/>
  <c r="V2335" i="1"/>
  <c r="J3323" i="1"/>
  <c r="D3747" i="1" l="1"/>
  <c r="F3746" i="1"/>
  <c r="V2336" i="1"/>
  <c r="J3324" i="1"/>
  <c r="D3748" i="1" l="1"/>
  <c r="F3747" i="1"/>
  <c r="V2337" i="1"/>
  <c r="J3325" i="1"/>
  <c r="D3749" i="1" l="1"/>
  <c r="F3748" i="1"/>
  <c r="V2338" i="1"/>
  <c r="J3326" i="1"/>
  <c r="D3750" i="1" l="1"/>
  <c r="F3749" i="1"/>
  <c r="V2339" i="1"/>
  <c r="J3327" i="1"/>
  <c r="D3751" i="1" l="1"/>
  <c r="F3750" i="1"/>
  <c r="V2340" i="1"/>
  <c r="J3328" i="1"/>
  <c r="D3752" i="1" l="1"/>
  <c r="F3751" i="1"/>
  <c r="V2341" i="1"/>
  <c r="J3329" i="1"/>
  <c r="D3753" i="1" l="1"/>
  <c r="F3752" i="1"/>
  <c r="V2342" i="1"/>
  <c r="J3330" i="1"/>
  <c r="D3754" i="1" l="1"/>
  <c r="F3753" i="1"/>
  <c r="V2343" i="1"/>
  <c r="J3331" i="1"/>
  <c r="D3755" i="1" l="1"/>
  <c r="F3754" i="1"/>
  <c r="V2344" i="1"/>
  <c r="J3332" i="1"/>
  <c r="D3756" i="1" l="1"/>
  <c r="F3755" i="1"/>
  <c r="V2345" i="1"/>
  <c r="J3333" i="1"/>
  <c r="D3757" i="1" l="1"/>
  <c r="F3756" i="1"/>
  <c r="V2346" i="1"/>
  <c r="J3334" i="1"/>
  <c r="D3758" i="1" l="1"/>
  <c r="F3757" i="1"/>
  <c r="V2347" i="1"/>
  <c r="J3335" i="1"/>
  <c r="D3759" i="1" l="1"/>
  <c r="F3758" i="1"/>
  <c r="V2348" i="1"/>
  <c r="J3336" i="1"/>
  <c r="D3760" i="1" l="1"/>
  <c r="F3759" i="1"/>
  <c r="V2349" i="1"/>
  <c r="J3337" i="1"/>
  <c r="D3761" i="1" l="1"/>
  <c r="F3760" i="1"/>
  <c r="V2350" i="1"/>
  <c r="J3338" i="1"/>
  <c r="D3762" i="1" l="1"/>
  <c r="F3761" i="1"/>
  <c r="V2351" i="1"/>
  <c r="J3339" i="1"/>
  <c r="D3763" i="1" l="1"/>
  <c r="F3762" i="1"/>
  <c r="V2352" i="1"/>
  <c r="J3340" i="1"/>
  <c r="D3764" i="1" l="1"/>
  <c r="F3763" i="1"/>
  <c r="V2353" i="1"/>
  <c r="J3341" i="1"/>
  <c r="D3765" i="1" l="1"/>
  <c r="F3764" i="1"/>
  <c r="V2354" i="1"/>
  <c r="J3342" i="1"/>
  <c r="D3766" i="1" l="1"/>
  <c r="F3765" i="1"/>
  <c r="V2355" i="1"/>
  <c r="J3343" i="1"/>
  <c r="D3767" i="1" l="1"/>
  <c r="F3766" i="1"/>
  <c r="V2356" i="1"/>
  <c r="J3344" i="1"/>
  <c r="D3768" i="1" l="1"/>
  <c r="F3767" i="1"/>
  <c r="V2357" i="1"/>
  <c r="J3345" i="1"/>
  <c r="D3769" i="1" l="1"/>
  <c r="F3768" i="1"/>
  <c r="V2358" i="1"/>
  <c r="J3346" i="1"/>
  <c r="D3770" i="1" l="1"/>
  <c r="F3769" i="1"/>
  <c r="V2359" i="1"/>
  <c r="J3347" i="1"/>
  <c r="D3771" i="1" l="1"/>
  <c r="F3770" i="1"/>
  <c r="V2360" i="1"/>
  <c r="J3348" i="1"/>
  <c r="D3772" i="1" l="1"/>
  <c r="F3771" i="1"/>
  <c r="V2361" i="1"/>
  <c r="J3349" i="1"/>
  <c r="D3773" i="1" l="1"/>
  <c r="F3772" i="1"/>
  <c r="V2362" i="1"/>
  <c r="J3350" i="1"/>
  <c r="D3774" i="1" l="1"/>
  <c r="F3773" i="1"/>
  <c r="V2363" i="1"/>
  <c r="J3351" i="1"/>
  <c r="D3775" i="1" l="1"/>
  <c r="F3774" i="1"/>
  <c r="V2364" i="1"/>
  <c r="J3352" i="1"/>
  <c r="D3776" i="1" l="1"/>
  <c r="F3775" i="1"/>
  <c r="V2365" i="1"/>
  <c r="J3353" i="1"/>
  <c r="D3777" i="1" l="1"/>
  <c r="F3776" i="1"/>
  <c r="V2366" i="1"/>
  <c r="J3354" i="1"/>
  <c r="D3778" i="1" l="1"/>
  <c r="F3777" i="1"/>
  <c r="V2367" i="1"/>
  <c r="J3355" i="1"/>
  <c r="D3779" i="1" l="1"/>
  <c r="F3778" i="1"/>
  <c r="V2368" i="1"/>
  <c r="J3356" i="1"/>
  <c r="D3780" i="1" l="1"/>
  <c r="F3780" i="1" s="1"/>
  <c r="F3779" i="1"/>
  <c r="V2369" i="1"/>
  <c r="J3357" i="1"/>
  <c r="V2370" i="1" l="1"/>
  <c r="J3358" i="1"/>
  <c r="V2371" i="1" l="1"/>
  <c r="J3359" i="1"/>
  <c r="V2372" i="1" l="1"/>
  <c r="J3360" i="1"/>
  <c r="V2373" i="1" l="1"/>
  <c r="J3361" i="1"/>
  <c r="V2374" i="1" l="1"/>
  <c r="J3362" i="1"/>
  <c r="V2375" i="1" l="1"/>
  <c r="J3363" i="1"/>
  <c r="V2376" i="1" l="1"/>
  <c r="J3364" i="1"/>
  <c r="V2377" i="1" l="1"/>
  <c r="J3365" i="1"/>
  <c r="V2378" i="1" l="1"/>
  <c r="J3366" i="1"/>
  <c r="V2379" i="1" l="1"/>
  <c r="J3367" i="1"/>
  <c r="V2380" i="1" l="1"/>
  <c r="J3368" i="1"/>
  <c r="V2381" i="1" l="1"/>
  <c r="J3369" i="1"/>
  <c r="V2382" i="1" l="1"/>
  <c r="J3370" i="1"/>
  <c r="V2383" i="1" l="1"/>
  <c r="J3371" i="1"/>
  <c r="V2384" i="1" l="1"/>
  <c r="J3372" i="1"/>
  <c r="V2385" i="1" l="1"/>
  <c r="J3373" i="1"/>
  <c r="V2386" i="1" l="1"/>
  <c r="J3374" i="1"/>
  <c r="V2387" i="1" l="1"/>
  <c r="J3375" i="1"/>
  <c r="V2388" i="1" l="1"/>
  <c r="J3376" i="1"/>
  <c r="V2389" i="1" l="1"/>
  <c r="J3377" i="1"/>
  <c r="V2390" i="1" l="1"/>
  <c r="J3378" i="1"/>
  <c r="V2391" i="1" l="1"/>
  <c r="J3379" i="1"/>
  <c r="V2392" i="1" l="1"/>
  <c r="J3380" i="1"/>
  <c r="V2393" i="1" l="1"/>
  <c r="J3381" i="1"/>
  <c r="V2394" i="1" l="1"/>
  <c r="J3382" i="1"/>
  <c r="V2395" i="1" l="1"/>
  <c r="J3383" i="1"/>
  <c r="V2396" i="1" l="1"/>
  <c r="J3384" i="1"/>
  <c r="V2397" i="1" l="1"/>
  <c r="J3385" i="1"/>
  <c r="V2398" i="1" l="1"/>
  <c r="J3386" i="1"/>
  <c r="V2399" i="1" l="1"/>
  <c r="J3387" i="1"/>
  <c r="V2400" i="1" l="1"/>
  <c r="J3388" i="1"/>
  <c r="V2401" i="1" l="1"/>
  <c r="J3389" i="1"/>
  <c r="V2402" i="1" l="1"/>
  <c r="J3390" i="1"/>
  <c r="V2403" i="1" l="1"/>
  <c r="J3391" i="1"/>
  <c r="V2404" i="1" l="1"/>
  <c r="J3392" i="1"/>
  <c r="V2405" i="1" l="1"/>
  <c r="J3393" i="1"/>
  <c r="V2406" i="1" l="1"/>
  <c r="J3394" i="1"/>
  <c r="V2407" i="1" l="1"/>
  <c r="J3395" i="1"/>
  <c r="V2408" i="1" l="1"/>
  <c r="J3396" i="1"/>
  <c r="V2409" i="1" l="1"/>
  <c r="J3397" i="1"/>
  <c r="V2410" i="1" l="1"/>
  <c r="J3398" i="1"/>
  <c r="V2411" i="1" l="1"/>
  <c r="J3399" i="1"/>
  <c r="V2412" i="1" l="1"/>
  <c r="J3400" i="1"/>
  <c r="V2413" i="1" l="1"/>
  <c r="J3401" i="1"/>
  <c r="V2414" i="1" l="1"/>
  <c r="J3402" i="1"/>
  <c r="V2415" i="1" l="1"/>
  <c r="J3403" i="1"/>
  <c r="V2416" i="1" l="1"/>
  <c r="J3404" i="1"/>
  <c r="V2417" i="1" l="1"/>
  <c r="J3405" i="1"/>
  <c r="V2418" i="1" l="1"/>
  <c r="J3406" i="1"/>
  <c r="V2419" i="1" l="1"/>
  <c r="J3407" i="1"/>
  <c r="V2420" i="1" l="1"/>
  <c r="J3408" i="1"/>
  <c r="V2421" i="1" l="1"/>
  <c r="J3409" i="1"/>
  <c r="V2422" i="1" l="1"/>
  <c r="J3410" i="1"/>
  <c r="V2423" i="1" l="1"/>
  <c r="J3411" i="1"/>
  <c r="V2424" i="1" l="1"/>
  <c r="J3412" i="1"/>
  <c r="V2425" i="1" l="1"/>
  <c r="J3413" i="1"/>
  <c r="V2426" i="1" l="1"/>
  <c r="J3414" i="1"/>
  <c r="V2427" i="1" l="1"/>
  <c r="J3415" i="1"/>
  <c r="V2428" i="1" l="1"/>
  <c r="J3416" i="1"/>
  <c r="V2429" i="1" l="1"/>
  <c r="J3417" i="1"/>
  <c r="V2430" i="1" l="1"/>
  <c r="J3418" i="1"/>
  <c r="V2431" i="1" l="1"/>
  <c r="J3419" i="1"/>
  <c r="V2432" i="1" l="1"/>
  <c r="J3420" i="1"/>
  <c r="V2433" i="1" l="1"/>
  <c r="J3421" i="1"/>
  <c r="V2434" i="1" l="1"/>
  <c r="J3422" i="1"/>
  <c r="V2435" i="1" l="1"/>
  <c r="J3423" i="1"/>
  <c r="V2436" i="1" l="1"/>
  <c r="J3424" i="1"/>
  <c r="V2437" i="1" l="1"/>
  <c r="J3425" i="1"/>
  <c r="V2438" i="1" l="1"/>
  <c r="J3426" i="1"/>
  <c r="V2439" i="1" l="1"/>
  <c r="J3427" i="1"/>
  <c r="V2440" i="1" l="1"/>
  <c r="J3428" i="1"/>
  <c r="V2441" i="1" l="1"/>
  <c r="J3429" i="1"/>
  <c r="V2442" i="1" l="1"/>
  <c r="J3430" i="1"/>
  <c r="V2443" i="1" l="1"/>
  <c r="J3431" i="1"/>
  <c r="V2444" i="1" l="1"/>
  <c r="J3432" i="1"/>
  <c r="V2445" i="1" l="1"/>
  <c r="J3433" i="1"/>
  <c r="V2446" i="1" l="1"/>
  <c r="J3434" i="1"/>
  <c r="V2447" i="1" l="1"/>
  <c r="J3435" i="1"/>
  <c r="V2448" i="1" l="1"/>
  <c r="J3436" i="1"/>
  <c r="V2449" i="1" l="1"/>
  <c r="J3437" i="1"/>
  <c r="V2450" i="1" l="1"/>
  <c r="J3438" i="1"/>
  <c r="V2451" i="1" l="1"/>
  <c r="J3439" i="1"/>
  <c r="V2452" i="1" l="1"/>
  <c r="J3440" i="1"/>
  <c r="V2453" i="1" l="1"/>
  <c r="J3441" i="1"/>
  <c r="V2454" i="1" l="1"/>
  <c r="J3442" i="1"/>
  <c r="V2455" i="1" l="1"/>
  <c r="J3443" i="1"/>
  <c r="V2456" i="1" l="1"/>
  <c r="J3444" i="1"/>
  <c r="V2457" i="1" l="1"/>
  <c r="J3445" i="1"/>
  <c r="V2458" i="1" l="1"/>
  <c r="J3446" i="1"/>
  <c r="V2459" i="1" l="1"/>
  <c r="J3447" i="1"/>
  <c r="V2460" i="1" l="1"/>
  <c r="J3448" i="1"/>
  <c r="V2461" i="1" l="1"/>
  <c r="J3449" i="1"/>
  <c r="V2462" i="1" l="1"/>
  <c r="J3450" i="1"/>
  <c r="V2463" i="1" l="1"/>
  <c r="J3451" i="1"/>
  <c r="V2464" i="1" l="1"/>
  <c r="J3452" i="1"/>
  <c r="V2465" i="1" l="1"/>
  <c r="J3453" i="1"/>
  <c r="V2466" i="1" l="1"/>
  <c r="J3454" i="1"/>
  <c r="V2467" i="1" l="1"/>
  <c r="J3455" i="1"/>
  <c r="V2468" i="1" l="1"/>
  <c r="J3456" i="1"/>
  <c r="V2469" i="1" l="1"/>
  <c r="J3457" i="1"/>
  <c r="V2470" i="1" l="1"/>
  <c r="J3458" i="1"/>
  <c r="V2471" i="1" l="1"/>
  <c r="J3459" i="1"/>
  <c r="V2472" i="1" l="1"/>
  <c r="J3460" i="1"/>
  <c r="V2473" i="1" l="1"/>
  <c r="J3461" i="1"/>
  <c r="V2474" i="1" l="1"/>
  <c r="J3462" i="1"/>
  <c r="V2475" i="1" l="1"/>
  <c r="J3463" i="1"/>
  <c r="V2476" i="1" l="1"/>
  <c r="J3464" i="1"/>
  <c r="V2477" i="1" l="1"/>
  <c r="J3465" i="1"/>
  <c r="V2478" i="1" l="1"/>
  <c r="J3466" i="1"/>
  <c r="V2479" i="1" l="1"/>
  <c r="J3467" i="1"/>
  <c r="V2480" i="1" l="1"/>
  <c r="J3468" i="1"/>
  <c r="V2481" i="1" l="1"/>
  <c r="J3469" i="1"/>
  <c r="V2482" i="1" l="1"/>
  <c r="J3470" i="1"/>
  <c r="V2483" i="1" l="1"/>
  <c r="J3471" i="1"/>
  <c r="V2484" i="1" l="1"/>
  <c r="J3472" i="1"/>
  <c r="V2485" i="1" l="1"/>
  <c r="J3473" i="1"/>
  <c r="V2486" i="1" l="1"/>
  <c r="J3474" i="1"/>
  <c r="V2487" i="1" l="1"/>
  <c r="J3475" i="1"/>
  <c r="V2488" i="1" l="1"/>
  <c r="J3476" i="1"/>
  <c r="V2489" i="1" l="1"/>
  <c r="J3477" i="1"/>
  <c r="V2490" i="1" l="1"/>
  <c r="J3478" i="1"/>
  <c r="V2491" i="1" l="1"/>
  <c r="J3479" i="1"/>
  <c r="V2492" i="1" l="1"/>
  <c r="J3480" i="1"/>
  <c r="V2493" i="1" l="1"/>
  <c r="J3481" i="1"/>
  <c r="V2494" i="1" l="1"/>
  <c r="J3482" i="1"/>
  <c r="V2495" i="1" l="1"/>
  <c r="J3483" i="1"/>
  <c r="V2496" i="1" l="1"/>
  <c r="J3484" i="1"/>
  <c r="V2497" i="1" l="1"/>
  <c r="J3485" i="1"/>
  <c r="V2498" i="1" l="1"/>
  <c r="J3486" i="1"/>
  <c r="V2499" i="1" l="1"/>
  <c r="J3487" i="1"/>
  <c r="V2500" i="1" l="1"/>
  <c r="J3488" i="1"/>
  <c r="V2501" i="1" l="1"/>
  <c r="J3489" i="1"/>
  <c r="V2502" i="1" l="1"/>
  <c r="J3490" i="1"/>
  <c r="V2503" i="1" l="1"/>
  <c r="J3491" i="1"/>
  <c r="V2504" i="1" l="1"/>
  <c r="J3492" i="1"/>
  <c r="V2505" i="1" l="1"/>
  <c r="J3493" i="1"/>
  <c r="V2506" i="1" l="1"/>
  <c r="J3494" i="1"/>
  <c r="V2507" i="1" l="1"/>
  <c r="J3495" i="1"/>
  <c r="V2508" i="1" l="1"/>
  <c r="J3496" i="1"/>
  <c r="V2509" i="1" l="1"/>
  <c r="J3497" i="1"/>
  <c r="V2510" i="1" l="1"/>
  <c r="J3498" i="1"/>
  <c r="V2511" i="1" l="1"/>
  <c r="J3499" i="1"/>
  <c r="V2512" i="1" l="1"/>
  <c r="J3500" i="1"/>
  <c r="V2513" i="1" l="1"/>
  <c r="J3501" i="1"/>
  <c r="V2514" i="1" l="1"/>
  <c r="J3502" i="1"/>
  <c r="V2515" i="1" l="1"/>
  <c r="J3503" i="1"/>
  <c r="V2516" i="1" l="1"/>
  <c r="J3504" i="1"/>
  <c r="V2517" i="1" l="1"/>
  <c r="J3505" i="1"/>
  <c r="V2518" i="1" l="1"/>
  <c r="J3506" i="1"/>
  <c r="V2519" i="1" l="1"/>
  <c r="J3507" i="1"/>
  <c r="V2520" i="1" l="1"/>
  <c r="J3508" i="1"/>
  <c r="V2521" i="1" l="1"/>
  <c r="J3509" i="1"/>
  <c r="V2522" i="1" l="1"/>
  <c r="J3510" i="1"/>
  <c r="V2523" i="1" l="1"/>
  <c r="J3511" i="1"/>
  <c r="V2524" i="1" l="1"/>
  <c r="J3512" i="1"/>
  <c r="V2525" i="1" l="1"/>
  <c r="J3513" i="1"/>
  <c r="V2526" i="1" l="1"/>
  <c r="J3514" i="1"/>
  <c r="V2527" i="1" l="1"/>
  <c r="J3515" i="1"/>
  <c r="V2528" i="1" l="1"/>
  <c r="J3516" i="1"/>
  <c r="V2529" i="1" l="1"/>
  <c r="J3517" i="1"/>
  <c r="V2530" i="1" l="1"/>
  <c r="J3518" i="1"/>
  <c r="V2531" i="1" l="1"/>
  <c r="J3519" i="1"/>
  <c r="V2532" i="1" l="1"/>
  <c r="J3520" i="1"/>
  <c r="V2533" i="1" l="1"/>
  <c r="J3521" i="1"/>
  <c r="V2534" i="1" l="1"/>
  <c r="J3522" i="1"/>
  <c r="V2535" i="1" l="1"/>
  <c r="J3523" i="1"/>
  <c r="V2536" i="1" l="1"/>
  <c r="J3524" i="1"/>
  <c r="V2537" i="1" l="1"/>
  <c r="J3525" i="1"/>
  <c r="V2538" i="1" l="1"/>
  <c r="J3526" i="1"/>
  <c r="V2539" i="1" l="1"/>
  <c r="J3527" i="1"/>
  <c r="V2540" i="1" l="1"/>
  <c r="J3528" i="1"/>
  <c r="V2541" i="1" l="1"/>
  <c r="J3529" i="1"/>
  <c r="V2542" i="1" l="1"/>
  <c r="J3530" i="1"/>
  <c r="V2543" i="1" l="1"/>
  <c r="J3531" i="1"/>
  <c r="V2544" i="1" l="1"/>
  <c r="J3532" i="1"/>
  <c r="V2545" i="1" l="1"/>
  <c r="J3533" i="1"/>
  <c r="V2546" i="1" l="1"/>
  <c r="J3534" i="1"/>
  <c r="V2547" i="1" l="1"/>
  <c r="J3535" i="1"/>
  <c r="V2548" i="1" l="1"/>
  <c r="J3536" i="1"/>
  <c r="V2549" i="1" l="1"/>
  <c r="J3537" i="1"/>
  <c r="V2550" i="1" l="1"/>
  <c r="J3538" i="1"/>
  <c r="V2551" i="1" l="1"/>
  <c r="J3539" i="1"/>
  <c r="V2552" i="1" l="1"/>
  <c r="J3540" i="1"/>
  <c r="V2553" i="1" l="1"/>
  <c r="J3541" i="1"/>
  <c r="V2554" i="1" l="1"/>
  <c r="J3542" i="1"/>
  <c r="V2555" i="1" l="1"/>
  <c r="J3543" i="1"/>
  <c r="V2556" i="1" l="1"/>
  <c r="J3544" i="1"/>
  <c r="V2557" i="1" l="1"/>
  <c r="J3545" i="1"/>
  <c r="V2558" i="1" l="1"/>
  <c r="J3546" i="1"/>
  <c r="V2559" i="1" l="1"/>
  <c r="J3547" i="1"/>
  <c r="V2560" i="1" l="1"/>
  <c r="J3548" i="1"/>
  <c r="V2561" i="1" l="1"/>
  <c r="J3549" i="1"/>
  <c r="V2562" i="1" l="1"/>
  <c r="J3550" i="1"/>
  <c r="V2563" i="1" l="1"/>
  <c r="J3551" i="1"/>
  <c r="V2564" i="1" l="1"/>
  <c r="J3552" i="1"/>
  <c r="V2565" i="1" l="1"/>
  <c r="J3553" i="1"/>
  <c r="V2566" i="1" l="1"/>
  <c r="J3554" i="1"/>
  <c r="V2567" i="1" l="1"/>
  <c r="J3555" i="1"/>
  <c r="V2568" i="1" l="1"/>
  <c r="J3556" i="1"/>
  <c r="V2569" i="1" l="1"/>
  <c r="J3557" i="1"/>
  <c r="V2570" i="1" l="1"/>
  <c r="J3558" i="1"/>
  <c r="V2571" i="1" l="1"/>
  <c r="J3559" i="1"/>
  <c r="V2572" i="1" l="1"/>
  <c r="J3560" i="1"/>
  <c r="V2573" i="1" l="1"/>
  <c r="J3561" i="1"/>
  <c r="V2574" i="1" l="1"/>
  <c r="J3562" i="1"/>
  <c r="V2575" i="1" l="1"/>
  <c r="J3563" i="1"/>
  <c r="V2576" i="1" l="1"/>
  <c r="J3564" i="1"/>
  <c r="V2577" i="1" l="1"/>
  <c r="J3565" i="1"/>
  <c r="V2578" i="1" l="1"/>
  <c r="J3566" i="1"/>
  <c r="V2579" i="1" l="1"/>
  <c r="J3567" i="1"/>
  <c r="V2580" i="1" l="1"/>
  <c r="J3568" i="1"/>
  <c r="V2581" i="1" l="1"/>
  <c r="J3569" i="1"/>
  <c r="V2582" i="1" l="1"/>
  <c r="J3570" i="1"/>
  <c r="V2583" i="1" l="1"/>
  <c r="J3571" i="1"/>
  <c r="V2584" i="1" l="1"/>
  <c r="J3572" i="1"/>
  <c r="V2585" i="1" l="1"/>
  <c r="J3573" i="1"/>
  <c r="V2586" i="1" l="1"/>
  <c r="J3574" i="1"/>
  <c r="V2587" i="1" l="1"/>
  <c r="J3575" i="1"/>
  <c r="V2588" i="1" l="1"/>
  <c r="J3576" i="1"/>
  <c r="V2589" i="1" l="1"/>
  <c r="J3577" i="1"/>
  <c r="V2590" i="1" l="1"/>
  <c r="J3578" i="1"/>
  <c r="V2591" i="1" l="1"/>
  <c r="J3579" i="1"/>
  <c r="V2592" i="1" l="1"/>
  <c r="J3580" i="1"/>
  <c r="V2593" i="1" l="1"/>
  <c r="J3581" i="1"/>
  <c r="V2594" i="1" l="1"/>
  <c r="J3582" i="1"/>
  <c r="V2595" i="1" l="1"/>
  <c r="J3583" i="1"/>
  <c r="V2596" i="1" l="1"/>
  <c r="J3584" i="1"/>
  <c r="V2597" i="1" l="1"/>
  <c r="J3585" i="1"/>
  <c r="V2598" i="1" l="1"/>
  <c r="J3586" i="1"/>
  <c r="V2599" i="1" l="1"/>
  <c r="J3587" i="1"/>
  <c r="V2600" i="1" l="1"/>
  <c r="J3588" i="1"/>
  <c r="V2601" i="1" l="1"/>
  <c r="J3589" i="1"/>
  <c r="V2602" i="1" l="1"/>
  <c r="J3590" i="1"/>
  <c r="V2603" i="1" l="1"/>
  <c r="J3591" i="1"/>
  <c r="V2604" i="1" l="1"/>
  <c r="J3592" i="1"/>
  <c r="V2605" i="1" l="1"/>
  <c r="J3593" i="1"/>
  <c r="V2606" i="1" l="1"/>
  <c r="J3594" i="1"/>
  <c r="V2607" i="1" l="1"/>
  <c r="J3595" i="1"/>
  <c r="V2608" i="1" l="1"/>
  <c r="J3596" i="1"/>
  <c r="V2609" i="1" l="1"/>
  <c r="J3597" i="1"/>
  <c r="V2610" i="1" l="1"/>
  <c r="J3598" i="1"/>
  <c r="V2611" i="1" l="1"/>
  <c r="J3600" i="1"/>
  <c r="J3599" i="1"/>
  <c r="V2612" i="1" l="1"/>
  <c r="V2613" i="1" l="1"/>
  <c r="V2614" i="1" l="1"/>
  <c r="V2615" i="1" l="1"/>
  <c r="V2616" i="1" l="1"/>
  <c r="V2617" i="1" l="1"/>
  <c r="V2618" i="1" l="1"/>
  <c r="V2619" i="1" l="1"/>
  <c r="V2620" i="1" l="1"/>
  <c r="V2621" i="1" l="1"/>
  <c r="V2622" i="1" l="1"/>
  <c r="V2623" i="1" l="1"/>
  <c r="V2624" i="1" l="1"/>
  <c r="V2625" i="1" l="1"/>
  <c r="V2626" i="1" l="1"/>
  <c r="V2627" i="1" l="1"/>
  <c r="V2628" i="1" l="1"/>
  <c r="V2629" i="1" l="1"/>
  <c r="V2630" i="1" l="1"/>
  <c r="V2631" i="1" l="1"/>
  <c r="V2632" i="1" l="1"/>
  <c r="V2633" i="1" l="1"/>
  <c r="V2634" i="1" l="1"/>
  <c r="V2635" i="1" l="1"/>
  <c r="V2636" i="1" l="1"/>
  <c r="V2637" i="1" l="1"/>
  <c r="V2638" i="1" l="1"/>
  <c r="V2639" i="1" l="1"/>
  <c r="V2640" i="1" l="1"/>
  <c r="V2641" i="1" l="1"/>
  <c r="V2642" i="1" l="1"/>
  <c r="V2643" i="1" l="1"/>
  <c r="V2644" i="1" l="1"/>
  <c r="V2645" i="1" l="1"/>
  <c r="V2646" i="1" l="1"/>
  <c r="V2647" i="1" l="1"/>
  <c r="V2648" i="1" l="1"/>
  <c r="V2649" i="1" l="1"/>
  <c r="V2650" i="1" l="1"/>
  <c r="V2651" i="1" l="1"/>
  <c r="V2652" i="1" l="1"/>
  <c r="V2653" i="1" l="1"/>
  <c r="V2654" i="1" l="1"/>
  <c r="V2655" i="1" l="1"/>
  <c r="V2656" i="1" l="1"/>
  <c r="V2657" i="1" l="1"/>
  <c r="V2658" i="1" l="1"/>
  <c r="V2659" i="1" l="1"/>
  <c r="V2660" i="1" l="1"/>
  <c r="V2661" i="1" l="1"/>
  <c r="V2662" i="1" l="1"/>
  <c r="V2663" i="1" l="1"/>
  <c r="V2664" i="1" l="1"/>
  <c r="V2665" i="1" l="1"/>
  <c r="V2666" i="1" l="1"/>
  <c r="V2667" i="1" l="1"/>
  <c r="V2668" i="1" l="1"/>
  <c r="V2669" i="1" l="1"/>
  <c r="V2670" i="1" l="1"/>
  <c r="V2671" i="1" l="1"/>
  <c r="V2672" i="1" l="1"/>
  <c r="V2673" i="1" l="1"/>
  <c r="V2674" i="1" l="1"/>
  <c r="V2675" i="1" l="1"/>
  <c r="V2676" i="1" l="1"/>
  <c r="V2677" i="1" l="1"/>
  <c r="V2678" i="1" l="1"/>
  <c r="V2679" i="1" l="1"/>
  <c r="V2680" i="1" l="1"/>
  <c r="V2681" i="1" l="1"/>
  <c r="V2682" i="1" l="1"/>
  <c r="V2683" i="1" l="1"/>
  <c r="V2684" i="1" l="1"/>
  <c r="V2685" i="1" l="1"/>
  <c r="V2686" i="1" l="1"/>
  <c r="V2687" i="1" l="1"/>
  <c r="V2688" i="1" l="1"/>
  <c r="V2689" i="1" l="1"/>
  <c r="V2690" i="1" l="1"/>
  <c r="V2691" i="1" l="1"/>
  <c r="V2692" i="1" l="1"/>
  <c r="V2693" i="1" l="1"/>
  <c r="V2694" i="1" l="1"/>
  <c r="V2695" i="1" l="1"/>
  <c r="V2696" i="1" l="1"/>
  <c r="V2697" i="1" l="1"/>
  <c r="V2698" i="1" l="1"/>
  <c r="V2699" i="1" l="1"/>
  <c r="V2700" i="1" l="1"/>
  <c r="V2701" i="1" l="1"/>
  <c r="V2702" i="1" l="1"/>
  <c r="V2703" i="1" l="1"/>
  <c r="V2704" i="1" l="1"/>
  <c r="V2705" i="1" l="1"/>
  <c r="V2706" i="1" l="1"/>
  <c r="V2707" i="1" l="1"/>
  <c r="V2708" i="1" l="1"/>
  <c r="V2709" i="1" l="1"/>
  <c r="V2710" i="1" l="1"/>
  <c r="V2711" i="1" l="1"/>
  <c r="V2712" i="1" l="1"/>
  <c r="V2713" i="1" l="1"/>
  <c r="V2714" i="1" l="1"/>
  <c r="V2715" i="1" l="1"/>
  <c r="V2716" i="1" l="1"/>
  <c r="V2717" i="1" l="1"/>
  <c r="V2718" i="1" l="1"/>
  <c r="V2719" i="1" l="1"/>
  <c r="V2720" i="1" l="1"/>
  <c r="V2721" i="1" l="1"/>
  <c r="V2722" i="1" l="1"/>
  <c r="V2723" i="1" l="1"/>
  <c r="V2724" i="1" l="1"/>
  <c r="V2725" i="1" l="1"/>
  <c r="V2726" i="1" l="1"/>
  <c r="V2727" i="1" l="1"/>
  <c r="V2728" i="1" l="1"/>
  <c r="V2729" i="1" l="1"/>
  <c r="V2730" i="1" l="1"/>
  <c r="V2731" i="1" l="1"/>
  <c r="V2732" i="1" l="1"/>
  <c r="V2733" i="1" l="1"/>
  <c r="V2734" i="1" l="1"/>
  <c r="V2735" i="1" l="1"/>
  <c r="V2736" i="1" l="1"/>
  <c r="V2737" i="1" l="1"/>
  <c r="V2738" i="1" l="1"/>
  <c r="V2739" i="1" l="1"/>
  <c r="V2740" i="1" l="1"/>
  <c r="V2741" i="1" l="1"/>
  <c r="V2742" i="1" l="1"/>
  <c r="V2743" i="1" l="1"/>
  <c r="V2744" i="1" l="1"/>
  <c r="V2745" i="1" l="1"/>
  <c r="V2746" i="1" l="1"/>
  <c r="V2747" i="1" l="1"/>
  <c r="V2748" i="1" l="1"/>
  <c r="V2749" i="1" l="1"/>
  <c r="V2750" i="1" l="1"/>
  <c r="V2751" i="1" l="1"/>
  <c r="V2752" i="1" l="1"/>
  <c r="V2753" i="1" l="1"/>
  <c r="V2754" i="1" l="1"/>
  <c r="V2755" i="1" l="1"/>
  <c r="V2756" i="1" l="1"/>
  <c r="V2757" i="1" l="1"/>
  <c r="V2758" i="1" l="1"/>
  <c r="V2759" i="1" l="1"/>
  <c r="V2760" i="1" l="1"/>
  <c r="V2761" i="1" l="1"/>
  <c r="V2762" i="1" l="1"/>
  <c r="V2763" i="1" l="1"/>
  <c r="V2764" i="1" l="1"/>
  <c r="V2765" i="1" l="1"/>
  <c r="V2766" i="1" l="1"/>
  <c r="V2767" i="1" l="1"/>
  <c r="V2768" i="1" l="1"/>
  <c r="V2769" i="1" l="1"/>
  <c r="V2770" i="1" l="1"/>
  <c r="V2771" i="1" l="1"/>
  <c r="V2772" i="1" l="1"/>
  <c r="V2773" i="1" l="1"/>
  <c r="V2774" i="1" l="1"/>
  <c r="V2775" i="1" l="1"/>
  <c r="V2776" i="1" l="1"/>
  <c r="V2777" i="1" l="1"/>
  <c r="V2778" i="1" l="1"/>
  <c r="V2779" i="1" l="1"/>
  <c r="V2780" i="1" l="1"/>
  <c r="V2781" i="1" l="1"/>
  <c r="V2782" i="1" l="1"/>
  <c r="V2783" i="1" l="1"/>
  <c r="V2784" i="1" l="1"/>
  <c r="V2785" i="1" l="1"/>
  <c r="V2786" i="1" l="1"/>
  <c r="V2787" i="1" l="1"/>
  <c r="V2788" i="1" l="1"/>
  <c r="V2789" i="1" l="1"/>
  <c r="V2790" i="1" l="1"/>
  <c r="V2791" i="1" l="1"/>
  <c r="V2792" i="1" l="1"/>
  <c r="V2793" i="1" l="1"/>
  <c r="V2794" i="1" l="1"/>
  <c r="V2795" i="1" l="1"/>
  <c r="V2796" i="1" l="1"/>
  <c r="V2797" i="1" l="1"/>
  <c r="V2798" i="1" l="1"/>
  <c r="V2799" i="1" l="1"/>
  <c r="V2800" i="1" l="1"/>
  <c r="V2801" i="1" l="1"/>
  <c r="V2802" i="1" l="1"/>
  <c r="V2803" i="1" l="1"/>
  <c r="V2804" i="1" l="1"/>
  <c r="V2805" i="1" l="1"/>
  <c r="V2806" i="1" l="1"/>
  <c r="V2807" i="1" l="1"/>
  <c r="V2808" i="1" l="1"/>
  <c r="V2809" i="1" l="1"/>
  <c r="V2810" i="1" l="1"/>
  <c r="V2811" i="1" l="1"/>
  <c r="V2812" i="1" l="1"/>
  <c r="V2813" i="1" l="1"/>
  <c r="V2814" i="1" l="1"/>
  <c r="V2815" i="1" l="1"/>
  <c r="V2816" i="1" l="1"/>
  <c r="V2817" i="1" l="1"/>
  <c r="V2818" i="1" l="1"/>
  <c r="V2819" i="1" l="1"/>
  <c r="V2820" i="1" l="1"/>
  <c r="V2821" i="1" l="1"/>
  <c r="V2822" i="1" l="1"/>
  <c r="V2823" i="1" l="1"/>
  <c r="V2824" i="1" l="1"/>
  <c r="V2825" i="1" l="1"/>
  <c r="V2826" i="1" l="1"/>
  <c r="V2827" i="1" l="1"/>
  <c r="V2828" i="1" l="1"/>
  <c r="V2829" i="1" l="1"/>
  <c r="V2830" i="1" l="1"/>
  <c r="V2831" i="1" l="1"/>
  <c r="V2832" i="1" l="1"/>
  <c r="V2833" i="1" l="1"/>
  <c r="V2834" i="1" l="1"/>
  <c r="V2835" i="1" l="1"/>
  <c r="V2836" i="1" l="1"/>
  <c r="V2837" i="1" l="1"/>
  <c r="V2838" i="1" l="1"/>
  <c r="V2839" i="1" l="1"/>
  <c r="V2840" i="1" l="1"/>
  <c r="V2841" i="1" l="1"/>
  <c r="V2842" i="1" l="1"/>
  <c r="V2843" i="1" l="1"/>
  <c r="V2844" i="1" l="1"/>
  <c r="V2845" i="1" l="1"/>
  <c r="V2846" i="1" l="1"/>
  <c r="V2847" i="1" l="1"/>
  <c r="V2848" i="1" l="1"/>
  <c r="V2849" i="1" l="1"/>
  <c r="V2850" i="1" l="1"/>
  <c r="V2851" i="1" l="1"/>
  <c r="V2852" i="1" l="1"/>
  <c r="V2853" i="1" l="1"/>
  <c r="V2854" i="1" l="1"/>
  <c r="V2855" i="1" l="1"/>
  <c r="V2856" i="1" l="1"/>
  <c r="V2857" i="1" l="1"/>
  <c r="V2858" i="1" l="1"/>
  <c r="V2859" i="1" l="1"/>
  <c r="V2860" i="1" l="1"/>
  <c r="V2861" i="1" l="1"/>
  <c r="V2862" i="1" l="1"/>
  <c r="V2863" i="1" l="1"/>
  <c r="V2864" i="1" l="1"/>
  <c r="V2865" i="1" l="1"/>
  <c r="V2866" i="1" l="1"/>
  <c r="V2867" i="1" l="1"/>
  <c r="V2868" i="1" l="1"/>
  <c r="V2869" i="1" l="1"/>
  <c r="V2870" i="1" l="1"/>
  <c r="V2871" i="1" l="1"/>
  <c r="V2872" i="1" l="1"/>
  <c r="V2873" i="1" l="1"/>
  <c r="V2874" i="1" l="1"/>
  <c r="V2875" i="1" l="1"/>
  <c r="V2876" i="1" l="1"/>
  <c r="V2877" i="1" l="1"/>
  <c r="V2878" i="1" l="1"/>
  <c r="V2879" i="1" l="1"/>
  <c r="V2880" i="1" l="1"/>
  <c r="V2881" i="1" l="1"/>
  <c r="V2882" i="1" l="1"/>
  <c r="V2883" i="1" l="1"/>
  <c r="V2884" i="1" l="1"/>
  <c r="V2885" i="1" l="1"/>
  <c r="V2886" i="1" l="1"/>
  <c r="V2887" i="1" l="1"/>
  <c r="V2888" i="1" l="1"/>
  <c r="V2889" i="1" l="1"/>
  <c r="V2890" i="1" l="1"/>
  <c r="V2891" i="1" l="1"/>
  <c r="V2892" i="1" l="1"/>
  <c r="V2893" i="1" l="1"/>
  <c r="V2894" i="1" l="1"/>
  <c r="V2895" i="1" l="1"/>
  <c r="V2896" i="1" l="1"/>
  <c r="V2897" i="1" l="1"/>
  <c r="V2898" i="1" l="1"/>
  <c r="V2899" i="1" l="1"/>
  <c r="V2900" i="1" l="1"/>
  <c r="V2901" i="1" l="1"/>
  <c r="V2902" i="1" l="1"/>
  <c r="V2903" i="1" l="1"/>
  <c r="V2904" i="1" l="1"/>
  <c r="V2905" i="1" l="1"/>
  <c r="V2906" i="1" l="1"/>
  <c r="V2907" i="1" l="1"/>
  <c r="V2908" i="1" l="1"/>
  <c r="V2909" i="1" l="1"/>
  <c r="V2910" i="1" l="1"/>
  <c r="V2911" i="1" l="1"/>
  <c r="V2912" i="1" l="1"/>
  <c r="V2913" i="1" l="1"/>
  <c r="V2914" i="1" l="1"/>
  <c r="V2915" i="1" l="1"/>
  <c r="V2916" i="1" l="1"/>
  <c r="V2917" i="1" l="1"/>
  <c r="V2918" i="1" l="1"/>
  <c r="V2919" i="1" l="1"/>
  <c r="V2920" i="1" l="1"/>
  <c r="V2921" i="1" l="1"/>
  <c r="V2922" i="1" l="1"/>
  <c r="V2923" i="1" l="1"/>
  <c r="V2924" i="1" l="1"/>
  <c r="V2925" i="1" l="1"/>
  <c r="V2926" i="1" l="1"/>
  <c r="V2927" i="1" l="1"/>
  <c r="V2928" i="1" l="1"/>
  <c r="V2929" i="1" l="1"/>
  <c r="V2930" i="1" l="1"/>
  <c r="V2931" i="1" l="1"/>
  <c r="V2932" i="1" l="1"/>
  <c r="V2933" i="1" l="1"/>
  <c r="V2934" i="1" l="1"/>
  <c r="V2935" i="1" l="1"/>
  <c r="V2936" i="1" l="1"/>
  <c r="V2937" i="1" l="1"/>
  <c r="V2938" i="1" l="1"/>
  <c r="V2939" i="1" l="1"/>
  <c r="V2940" i="1" l="1"/>
  <c r="V2941" i="1" l="1"/>
  <c r="V2942" i="1" l="1"/>
  <c r="V2943" i="1" l="1"/>
  <c r="V2944" i="1" l="1"/>
  <c r="V2945" i="1" l="1"/>
  <c r="V2946" i="1" l="1"/>
  <c r="V2947" i="1" l="1"/>
  <c r="V2948" i="1" l="1"/>
  <c r="V2949" i="1" l="1"/>
  <c r="V2950" i="1" l="1"/>
  <c r="V2951" i="1" l="1"/>
  <c r="V2952" i="1" l="1"/>
  <c r="V2953" i="1" l="1"/>
  <c r="V2954" i="1" l="1"/>
  <c r="V2955" i="1" l="1"/>
  <c r="V2956" i="1" l="1"/>
  <c r="V2957" i="1" l="1"/>
  <c r="V2958" i="1" l="1"/>
  <c r="V2959" i="1" l="1"/>
  <c r="V2960" i="1" l="1"/>
  <c r="V2961" i="1" l="1"/>
  <c r="V2962" i="1" l="1"/>
  <c r="V2963" i="1" l="1"/>
  <c r="V2964" i="1" l="1"/>
  <c r="V2965" i="1" l="1"/>
  <c r="V2966" i="1" l="1"/>
  <c r="V2967" i="1" l="1"/>
  <c r="V2968" i="1" l="1"/>
  <c r="V2969" i="1" l="1"/>
  <c r="V2970" i="1" l="1"/>
  <c r="V2971" i="1" l="1"/>
  <c r="V2972" i="1" l="1"/>
  <c r="V2973" i="1" l="1"/>
  <c r="V2974" i="1" l="1"/>
  <c r="V2975" i="1" l="1"/>
  <c r="V2976" i="1" l="1"/>
  <c r="V2977" i="1" l="1"/>
  <c r="V2978" i="1" l="1"/>
  <c r="V2979" i="1" l="1"/>
  <c r="V2980" i="1" l="1"/>
  <c r="V2981" i="1" l="1"/>
  <c r="V2982" i="1" l="1"/>
  <c r="V2983" i="1" l="1"/>
  <c r="V2984" i="1" l="1"/>
  <c r="V2985" i="1" l="1"/>
  <c r="V2986" i="1" l="1"/>
  <c r="V2987" i="1" l="1"/>
  <c r="V2988" i="1" l="1"/>
  <c r="V2989" i="1" l="1"/>
  <c r="V2990" i="1" l="1"/>
  <c r="V2991" i="1" l="1"/>
  <c r="V2992" i="1" l="1"/>
  <c r="V2993" i="1" l="1"/>
  <c r="V2994" i="1" l="1"/>
  <c r="V2995" i="1" l="1"/>
  <c r="V2996" i="1" l="1"/>
  <c r="V2997" i="1" l="1"/>
  <c r="V2998" i="1" l="1"/>
  <c r="V2999" i="1" l="1"/>
  <c r="V3000" i="1" l="1"/>
  <c r="V3001" i="1" l="1"/>
  <c r="V3002" i="1" l="1"/>
  <c r="V3003" i="1" l="1"/>
  <c r="V3004" i="1" l="1"/>
  <c r="V3005" i="1" l="1"/>
  <c r="V3006" i="1" l="1"/>
  <c r="V3007" i="1" l="1"/>
  <c r="V3008" i="1" l="1"/>
  <c r="V3009" i="1" l="1"/>
  <c r="V3010" i="1" l="1"/>
  <c r="V3011" i="1" l="1"/>
  <c r="V3012" i="1" l="1"/>
  <c r="V3013" i="1" l="1"/>
  <c r="V3014" i="1" l="1"/>
  <c r="V3015" i="1" l="1"/>
  <c r="V3016" i="1" l="1"/>
  <c r="V3017" i="1" l="1"/>
  <c r="V3018" i="1" l="1"/>
  <c r="V3019" i="1" l="1"/>
  <c r="V3020" i="1" l="1"/>
  <c r="V3021" i="1" l="1"/>
  <c r="V3022" i="1" l="1"/>
  <c r="V3023" i="1" l="1"/>
  <c r="V3024" i="1" l="1"/>
  <c r="V3025" i="1" l="1"/>
  <c r="V3026" i="1" l="1"/>
  <c r="V3027" i="1" l="1"/>
  <c r="V3028" i="1" l="1"/>
  <c r="V3029" i="1" l="1"/>
  <c r="V3030" i="1" l="1"/>
  <c r="V3031" i="1" l="1"/>
  <c r="V3032" i="1" l="1"/>
  <c r="V3033" i="1" l="1"/>
  <c r="V3034" i="1" l="1"/>
  <c r="V3035" i="1" l="1"/>
  <c r="V3036" i="1" l="1"/>
  <c r="V3037" i="1" l="1"/>
  <c r="V3038" i="1" l="1"/>
  <c r="V3039" i="1" l="1"/>
  <c r="V3040" i="1" l="1"/>
  <c r="V3041" i="1" l="1"/>
  <c r="V3042" i="1" l="1"/>
  <c r="V3043" i="1" l="1"/>
  <c r="V3044" i="1" l="1"/>
  <c r="V3045" i="1" l="1"/>
  <c r="V3046" i="1" l="1"/>
  <c r="V3047" i="1" l="1"/>
  <c r="V3048" i="1" l="1"/>
  <c r="V3049" i="1" l="1"/>
  <c r="V3050" i="1" l="1"/>
  <c r="V3051" i="1" l="1"/>
  <c r="V3052" i="1" l="1"/>
  <c r="V3053" i="1" l="1"/>
  <c r="V3054" i="1" l="1"/>
  <c r="V3055" i="1" l="1"/>
  <c r="V3056" i="1" l="1"/>
  <c r="V3057" i="1" l="1"/>
  <c r="V3058" i="1" l="1"/>
  <c r="V3059" i="1" l="1"/>
  <c r="V3060" i="1" l="1"/>
  <c r="V3061" i="1" l="1"/>
  <c r="V3062" i="1" l="1"/>
  <c r="V3063" i="1" l="1"/>
  <c r="V3064" i="1" l="1"/>
  <c r="V3065" i="1" l="1"/>
  <c r="V3066" i="1" l="1"/>
  <c r="V3067" i="1" l="1"/>
  <c r="V3068" i="1" l="1"/>
  <c r="V3069" i="1" l="1"/>
  <c r="V3070" i="1" l="1"/>
  <c r="V3071" i="1" l="1"/>
  <c r="V3072" i="1" l="1"/>
  <c r="V3073" i="1" l="1"/>
  <c r="V3074" i="1" l="1"/>
  <c r="V3075" i="1" l="1"/>
  <c r="V3076" i="1" l="1"/>
  <c r="V3077" i="1" l="1"/>
  <c r="V3078" i="1" l="1"/>
  <c r="V3079" i="1" l="1"/>
  <c r="V3080" i="1" l="1"/>
  <c r="V3081" i="1" l="1"/>
  <c r="V3082" i="1" l="1"/>
  <c r="V3083" i="1" l="1"/>
  <c r="V3084" i="1" l="1"/>
  <c r="V3085" i="1" l="1"/>
  <c r="V3086" i="1" l="1"/>
  <c r="V3087" i="1" l="1"/>
  <c r="V3088" i="1" l="1"/>
  <c r="V3089" i="1" l="1"/>
  <c r="V3090" i="1" l="1"/>
  <c r="V3091" i="1" l="1"/>
  <c r="V3092" i="1" l="1"/>
  <c r="V3093" i="1" l="1"/>
  <c r="V3094" i="1" l="1"/>
  <c r="V3095" i="1" l="1"/>
  <c r="V3096" i="1" l="1"/>
  <c r="V3097" i="1" l="1"/>
  <c r="V3098" i="1" l="1"/>
  <c r="V3099" i="1" l="1"/>
  <c r="V3100" i="1" l="1"/>
  <c r="V3101" i="1" l="1"/>
  <c r="V3102" i="1" l="1"/>
  <c r="V3103" i="1" l="1"/>
  <c r="V3104" i="1" l="1"/>
  <c r="V3105" i="1" l="1"/>
  <c r="V3106" i="1" l="1"/>
  <c r="V3107" i="1" l="1"/>
  <c r="V3108" i="1" l="1"/>
  <c r="V3109" i="1" l="1"/>
  <c r="V3110" i="1" l="1"/>
  <c r="V3111" i="1" l="1"/>
  <c r="V3112" i="1" l="1"/>
  <c r="V3113" i="1" l="1"/>
  <c r="V3114" i="1" l="1"/>
  <c r="V3115" i="1" l="1"/>
  <c r="V3116" i="1" l="1"/>
  <c r="V3117" i="1" l="1"/>
  <c r="V3118" i="1" l="1"/>
  <c r="V3119" i="1" l="1"/>
  <c r="V3120" i="1" l="1"/>
  <c r="V3121" i="1" l="1"/>
  <c r="V3122" i="1" l="1"/>
  <c r="V3123" i="1" l="1"/>
  <c r="V3124" i="1" l="1"/>
  <c r="V3125" i="1" l="1"/>
  <c r="V3126" i="1" l="1"/>
  <c r="V3127" i="1" l="1"/>
  <c r="V3128" i="1" l="1"/>
  <c r="V3129" i="1" l="1"/>
  <c r="V3130" i="1" l="1"/>
  <c r="V3131" i="1" l="1"/>
  <c r="V3132" i="1" l="1"/>
  <c r="V3133" i="1" l="1"/>
  <c r="V3134" i="1" l="1"/>
  <c r="V3135" i="1" l="1"/>
  <c r="V3136" i="1" l="1"/>
  <c r="V3137" i="1" l="1"/>
  <c r="V3138" i="1" l="1"/>
  <c r="V3139" i="1" l="1"/>
  <c r="V3140" i="1" l="1"/>
  <c r="V3141" i="1" l="1"/>
  <c r="V3142" i="1" l="1"/>
  <c r="V3143" i="1" l="1"/>
  <c r="V3144" i="1" l="1"/>
  <c r="V3145" i="1" l="1"/>
  <c r="V3146" i="1" l="1"/>
  <c r="V3147" i="1" l="1"/>
  <c r="V3148" i="1" l="1"/>
  <c r="V3149" i="1" l="1"/>
  <c r="V3150" i="1" l="1"/>
  <c r="V3151" i="1" l="1"/>
  <c r="V3152" i="1" l="1"/>
  <c r="V3153" i="1" l="1"/>
  <c r="V3154" i="1" l="1"/>
  <c r="V3155" i="1" l="1"/>
  <c r="V3156" i="1" l="1"/>
  <c r="V3157" i="1" l="1"/>
  <c r="V3158" i="1" l="1"/>
  <c r="V3159" i="1" l="1"/>
  <c r="V3160" i="1" l="1"/>
  <c r="V3161" i="1" l="1"/>
  <c r="V3162" i="1" l="1"/>
  <c r="V3163" i="1" l="1"/>
  <c r="V3164" i="1" l="1"/>
  <c r="V3165" i="1" l="1"/>
  <c r="V3166" i="1" l="1"/>
  <c r="V3167" i="1" l="1"/>
  <c r="V3168" i="1" l="1"/>
  <c r="V3169" i="1" l="1"/>
  <c r="V3170" i="1" l="1"/>
  <c r="V3171" i="1" l="1"/>
  <c r="V3172" i="1" l="1"/>
  <c r="V3173" i="1" l="1"/>
  <c r="V3174" i="1" l="1"/>
  <c r="V3175" i="1" l="1"/>
  <c r="V3176" i="1" l="1"/>
  <c r="V3177" i="1" l="1"/>
  <c r="V3178" i="1" l="1"/>
  <c r="V3179" i="1" l="1"/>
  <c r="V3180" i="1" l="1"/>
  <c r="V3181" i="1" l="1"/>
  <c r="V3182" i="1" l="1"/>
  <c r="V3183" i="1" l="1"/>
  <c r="V3184" i="1" l="1"/>
  <c r="V3185" i="1" l="1"/>
  <c r="V3186" i="1" l="1"/>
  <c r="V3187" i="1" l="1"/>
  <c r="V3188" i="1" l="1"/>
  <c r="V3189" i="1" l="1"/>
  <c r="V3190" i="1" l="1"/>
  <c r="V3191" i="1" l="1"/>
  <c r="V3192" i="1" l="1"/>
  <c r="V3193" i="1" l="1"/>
  <c r="V3194" i="1" l="1"/>
  <c r="V3195" i="1" l="1"/>
  <c r="V3196" i="1" l="1"/>
  <c r="V3197" i="1" l="1"/>
  <c r="V3198" i="1" l="1"/>
  <c r="V3199" i="1" l="1"/>
  <c r="V3200" i="1" l="1"/>
  <c r="V3201" i="1" l="1"/>
  <c r="V3202" i="1" l="1"/>
  <c r="V3203" i="1" l="1"/>
  <c r="V3204" i="1" l="1"/>
  <c r="V3205" i="1" l="1"/>
  <c r="V3206" i="1" l="1"/>
  <c r="V3207" i="1" l="1"/>
  <c r="V3208" i="1" l="1"/>
  <c r="V3209" i="1" l="1"/>
  <c r="V3210" i="1" l="1"/>
  <c r="V3211" i="1" l="1"/>
  <c r="V3212" i="1" l="1"/>
  <c r="V3213" i="1" l="1"/>
  <c r="V3214" i="1" l="1"/>
  <c r="V3215" i="1" l="1"/>
  <c r="V3216" i="1" l="1"/>
  <c r="V3217" i="1" l="1"/>
  <c r="V3218" i="1" l="1"/>
  <c r="V3219" i="1" l="1"/>
  <c r="V3220" i="1" l="1"/>
  <c r="V3221" i="1" l="1"/>
  <c r="V3222" i="1" l="1"/>
  <c r="V3223" i="1" l="1"/>
  <c r="V3224" i="1" l="1"/>
  <c r="V3225" i="1" l="1"/>
  <c r="V3226" i="1" l="1"/>
  <c r="V3227" i="1" l="1"/>
  <c r="V3228" i="1" l="1"/>
  <c r="V3229" i="1" l="1"/>
  <c r="V3230" i="1" l="1"/>
  <c r="V3231" i="1" l="1"/>
  <c r="V3232" i="1" l="1"/>
  <c r="V3233" i="1" l="1"/>
  <c r="V3234" i="1" l="1"/>
  <c r="V3235" i="1" l="1"/>
  <c r="V3236" i="1" l="1"/>
  <c r="V3237" i="1" l="1"/>
  <c r="V3238" i="1" l="1"/>
  <c r="V3239" i="1" l="1"/>
  <c r="V3240" i="1" l="1"/>
  <c r="V3241" i="1" l="1"/>
  <c r="V3242" i="1" l="1"/>
  <c r="V3243" i="1" l="1"/>
  <c r="V3244" i="1" l="1"/>
  <c r="V3245" i="1" l="1"/>
  <c r="V3246" i="1" l="1"/>
  <c r="V3247" i="1" l="1"/>
  <c r="V3248" i="1" l="1"/>
  <c r="V3249" i="1" l="1"/>
  <c r="V3250" i="1" l="1"/>
  <c r="V3251" i="1" l="1"/>
  <c r="V3252" i="1" l="1"/>
  <c r="V3253" i="1" l="1"/>
  <c r="V3254" i="1" l="1"/>
  <c r="V3255" i="1" l="1"/>
  <c r="V3256" i="1" l="1"/>
  <c r="V3257" i="1" l="1"/>
  <c r="V3258" i="1" l="1"/>
  <c r="V3259" i="1" l="1"/>
  <c r="V3260" i="1" l="1"/>
  <c r="V3261" i="1" l="1"/>
  <c r="V3262" i="1" l="1"/>
  <c r="V3263" i="1" l="1"/>
  <c r="V3264" i="1" l="1"/>
  <c r="V3265" i="1" l="1"/>
  <c r="V3266" i="1" l="1"/>
  <c r="V3267" i="1" l="1"/>
  <c r="V3268" i="1" l="1"/>
  <c r="V3269" i="1" l="1"/>
  <c r="V3270" i="1" l="1"/>
  <c r="V3271" i="1" l="1"/>
  <c r="V3272" i="1" l="1"/>
  <c r="V3273" i="1" l="1"/>
  <c r="V3274" i="1" l="1"/>
  <c r="V3275" i="1" l="1"/>
  <c r="V3276" i="1" l="1"/>
  <c r="V3277" i="1" l="1"/>
  <c r="V3278" i="1" l="1"/>
  <c r="V3279" i="1" l="1"/>
  <c r="V3280" i="1" l="1"/>
  <c r="V3281" i="1" l="1"/>
  <c r="V3282" i="1" l="1"/>
  <c r="V3283" i="1" l="1"/>
  <c r="V3284" i="1" l="1"/>
  <c r="V3285" i="1" l="1"/>
  <c r="V3286" i="1" l="1"/>
  <c r="V3287" i="1" l="1"/>
  <c r="V3288" i="1" l="1"/>
  <c r="V3289" i="1" l="1"/>
  <c r="V3290" i="1" l="1"/>
  <c r="V3291" i="1" l="1"/>
  <c r="V3292" i="1" l="1"/>
  <c r="V3293" i="1" l="1"/>
  <c r="V3294" i="1" l="1"/>
  <c r="V3295" i="1" l="1"/>
  <c r="V3296" i="1" l="1"/>
  <c r="V3297" i="1" l="1"/>
  <c r="V3298" i="1" l="1"/>
  <c r="V3299" i="1" l="1"/>
  <c r="V3300" i="1" l="1"/>
  <c r="V3301" i="1" l="1"/>
  <c r="V3302" i="1" l="1"/>
  <c r="V3303" i="1" l="1"/>
  <c r="V3304" i="1" l="1"/>
  <c r="V3305" i="1" l="1"/>
  <c r="V3306" i="1" l="1"/>
  <c r="V3307" i="1" l="1"/>
  <c r="V3308" i="1" l="1"/>
  <c r="V3309" i="1" l="1"/>
  <c r="V3310" i="1" l="1"/>
  <c r="V3311" i="1" l="1"/>
  <c r="V3312" i="1" l="1"/>
  <c r="V3313" i="1" l="1"/>
  <c r="V3314" i="1" l="1"/>
  <c r="V3315" i="1" l="1"/>
  <c r="V3316" i="1" l="1"/>
  <c r="V3317" i="1" l="1"/>
  <c r="V3318" i="1" l="1"/>
  <c r="V3319" i="1" l="1"/>
  <c r="V3320" i="1" l="1"/>
  <c r="V3321" i="1" l="1"/>
  <c r="V3322" i="1" l="1"/>
  <c r="V3323" i="1" l="1"/>
  <c r="V3324" i="1" l="1"/>
  <c r="V3325" i="1" l="1"/>
  <c r="V3326" i="1" l="1"/>
  <c r="V3327" i="1" l="1"/>
  <c r="V3328" i="1" l="1"/>
  <c r="V3329" i="1" l="1"/>
  <c r="V3330" i="1" l="1"/>
  <c r="V3331" i="1" l="1"/>
  <c r="V3332" i="1" l="1"/>
  <c r="V3333" i="1" l="1"/>
  <c r="V3334" i="1" l="1"/>
  <c r="V3335" i="1" l="1"/>
  <c r="V3336" i="1" l="1"/>
  <c r="V3337" i="1" l="1"/>
  <c r="V3338" i="1" l="1"/>
  <c r="V3339" i="1" l="1"/>
  <c r="V3340" i="1" l="1"/>
  <c r="V3341" i="1" l="1"/>
  <c r="V3342" i="1" l="1"/>
  <c r="V3343" i="1" l="1"/>
  <c r="V3344" i="1" l="1"/>
  <c r="V3345" i="1" l="1"/>
  <c r="V3346" i="1" l="1"/>
  <c r="V3347" i="1" l="1"/>
  <c r="V3348" i="1" l="1"/>
  <c r="V3349" i="1" l="1"/>
  <c r="V3350" i="1" l="1"/>
  <c r="V3351" i="1" l="1"/>
  <c r="V3352" i="1" l="1"/>
  <c r="V3353" i="1" l="1"/>
  <c r="V3354" i="1" l="1"/>
  <c r="V3355" i="1" l="1"/>
  <c r="V3356" i="1" l="1"/>
  <c r="V3357" i="1" l="1"/>
  <c r="V3358" i="1" l="1"/>
  <c r="V3359" i="1" l="1"/>
  <c r="V3360" i="1" l="1"/>
  <c r="V3361" i="1" l="1"/>
  <c r="V3362" i="1" l="1"/>
  <c r="V3363" i="1" l="1"/>
  <c r="V3364" i="1" l="1"/>
  <c r="V3365" i="1" l="1"/>
  <c r="V3366" i="1" l="1"/>
  <c r="V3367" i="1" l="1"/>
  <c r="V3368" i="1" l="1"/>
  <c r="V3369" i="1" l="1"/>
  <c r="V3370" i="1" l="1"/>
  <c r="V3371" i="1" l="1"/>
  <c r="V3372" i="1" l="1"/>
  <c r="V3373" i="1" l="1"/>
  <c r="V3374" i="1" l="1"/>
  <c r="V3375" i="1" l="1"/>
  <c r="V3376" i="1" l="1"/>
  <c r="V3377" i="1" l="1"/>
  <c r="V3378" i="1" l="1"/>
  <c r="V3379" i="1" l="1"/>
  <c r="V3380" i="1" l="1"/>
  <c r="V3381" i="1" l="1"/>
  <c r="V3382" i="1" l="1"/>
  <c r="V3383" i="1" l="1"/>
  <c r="V3384" i="1" l="1"/>
  <c r="V3385" i="1" l="1"/>
  <c r="V3386" i="1" l="1"/>
  <c r="V3387" i="1" l="1"/>
  <c r="V3388" i="1" l="1"/>
  <c r="V3389" i="1" l="1"/>
  <c r="V3390" i="1" l="1"/>
  <c r="V3391" i="1" l="1"/>
  <c r="V3392" i="1" l="1"/>
  <c r="V3393" i="1" l="1"/>
  <c r="V3394" i="1" l="1"/>
  <c r="V3395" i="1" l="1"/>
  <c r="V3396" i="1" l="1"/>
  <c r="V3397" i="1" l="1"/>
  <c r="V3398" i="1" l="1"/>
  <c r="V3399" i="1" l="1"/>
  <c r="V3400" i="1" l="1"/>
  <c r="V3401" i="1" l="1"/>
  <c r="V3402" i="1" l="1"/>
  <c r="V3403" i="1" l="1"/>
  <c r="V3404" i="1" l="1"/>
  <c r="V3405" i="1" l="1"/>
  <c r="V3406" i="1" l="1"/>
  <c r="V3407" i="1" l="1"/>
  <c r="V3408" i="1" l="1"/>
  <c r="V3409" i="1" l="1"/>
  <c r="V3410" i="1" l="1"/>
  <c r="V3411" i="1" l="1"/>
  <c r="V3412" i="1" l="1"/>
  <c r="V3413" i="1" l="1"/>
  <c r="V3414" i="1" l="1"/>
  <c r="V3415" i="1" l="1"/>
  <c r="V3416" i="1" l="1"/>
  <c r="V3417" i="1" l="1"/>
  <c r="V3418" i="1" l="1"/>
  <c r="V3419" i="1" l="1"/>
  <c r="V3420" i="1" l="1"/>
  <c r="V3421" i="1" l="1"/>
  <c r="V3422" i="1" l="1"/>
  <c r="V3423" i="1" l="1"/>
  <c r="V3424" i="1" l="1"/>
  <c r="V3425" i="1" l="1"/>
  <c r="V3426" i="1" l="1"/>
  <c r="V3427" i="1" l="1"/>
  <c r="V3428" i="1" l="1"/>
  <c r="V3429" i="1" l="1"/>
  <c r="V3430" i="1" l="1"/>
  <c r="V3431" i="1" l="1"/>
  <c r="V3432" i="1" l="1"/>
  <c r="V3433" i="1" l="1"/>
  <c r="V3434" i="1" l="1"/>
  <c r="V3435" i="1" l="1"/>
  <c r="V3436" i="1" l="1"/>
  <c r="V3437" i="1" l="1"/>
  <c r="V3438" i="1" l="1"/>
  <c r="V3439" i="1" l="1"/>
  <c r="V3440" i="1" l="1"/>
  <c r="V3441" i="1" l="1"/>
  <c r="V3442" i="1" l="1"/>
  <c r="V3443" i="1" l="1"/>
  <c r="V3444" i="1" l="1"/>
  <c r="V3445" i="1" l="1"/>
  <c r="V3446" i="1" l="1"/>
  <c r="V3447" i="1" l="1"/>
  <c r="V3448" i="1" l="1"/>
  <c r="V3449" i="1" l="1"/>
  <c r="V3450" i="1" l="1"/>
  <c r="V3451" i="1" l="1"/>
  <c r="V3452" i="1" l="1"/>
  <c r="V3453" i="1" l="1"/>
  <c r="V3454" i="1" l="1"/>
  <c r="V3455" i="1" l="1"/>
  <c r="V3456" i="1" l="1"/>
  <c r="V3457" i="1" l="1"/>
  <c r="V3458" i="1" l="1"/>
  <c r="V3459" i="1" l="1"/>
  <c r="V3460" i="1" l="1"/>
  <c r="V3461" i="1" l="1"/>
  <c r="V3462" i="1" l="1"/>
  <c r="V3463" i="1" l="1"/>
  <c r="V3464" i="1" l="1"/>
  <c r="V3465" i="1" l="1"/>
  <c r="V3466" i="1" l="1"/>
  <c r="V3467" i="1" l="1"/>
  <c r="V3468" i="1" l="1"/>
  <c r="V3469" i="1" l="1"/>
  <c r="V3470" i="1" l="1"/>
  <c r="V3471" i="1" l="1"/>
  <c r="V3472" i="1" l="1"/>
  <c r="V3473" i="1" l="1"/>
  <c r="V3474" i="1" l="1"/>
  <c r="V3475" i="1" l="1"/>
  <c r="V3476" i="1" l="1"/>
  <c r="V3477" i="1" l="1"/>
  <c r="V3478" i="1" l="1"/>
  <c r="V3479" i="1" l="1"/>
  <c r="V3480" i="1" l="1"/>
  <c r="V3481" i="1" l="1"/>
  <c r="V3482" i="1" l="1"/>
  <c r="V3483" i="1" l="1"/>
  <c r="V3484" i="1" l="1"/>
  <c r="V3485" i="1" l="1"/>
  <c r="V3486" i="1" l="1"/>
  <c r="V3487" i="1" l="1"/>
  <c r="V3488" i="1" l="1"/>
  <c r="V3489" i="1" l="1"/>
  <c r="V3490" i="1" l="1"/>
  <c r="V3491" i="1" l="1"/>
  <c r="V3492" i="1" l="1"/>
  <c r="V3493" i="1" l="1"/>
  <c r="V3494" i="1" l="1"/>
  <c r="V3495" i="1" l="1"/>
  <c r="V3496" i="1" l="1"/>
  <c r="V3497" i="1" l="1"/>
  <c r="V3498" i="1" l="1"/>
  <c r="V3499" i="1" l="1"/>
  <c r="V3500" i="1" l="1"/>
  <c r="V3501" i="1" l="1"/>
  <c r="V3502" i="1" l="1"/>
  <c r="V3503" i="1" l="1"/>
  <c r="V3504" i="1" l="1"/>
  <c r="V3505" i="1" l="1"/>
  <c r="V3506" i="1" l="1"/>
  <c r="V3507" i="1" l="1"/>
  <c r="V3508" i="1" l="1"/>
  <c r="V3509" i="1" l="1"/>
  <c r="V3510" i="1" l="1"/>
  <c r="V3511" i="1" l="1"/>
  <c r="V3512" i="1" l="1"/>
  <c r="V3513" i="1" l="1"/>
  <c r="V3514" i="1" l="1"/>
  <c r="V3515" i="1" l="1"/>
  <c r="V3516" i="1" l="1"/>
  <c r="V3517" i="1" l="1"/>
  <c r="V3518" i="1" l="1"/>
  <c r="V3519" i="1" l="1"/>
  <c r="V3520" i="1" l="1"/>
  <c r="V3521" i="1" l="1"/>
  <c r="V3522" i="1" l="1"/>
  <c r="V3523" i="1" l="1"/>
  <c r="V3524" i="1" l="1"/>
  <c r="V3525" i="1" l="1"/>
  <c r="V3526" i="1" l="1"/>
  <c r="V3527" i="1" l="1"/>
  <c r="V3528" i="1" l="1"/>
  <c r="V3529" i="1" l="1"/>
  <c r="V3530" i="1" l="1"/>
  <c r="V3531" i="1" l="1"/>
  <c r="V3532" i="1" l="1"/>
  <c r="V3533" i="1" l="1"/>
  <c r="V3534" i="1" l="1"/>
  <c r="V3535" i="1" l="1"/>
  <c r="V3536" i="1" l="1"/>
  <c r="V3537" i="1" l="1"/>
  <c r="V3538" i="1" l="1"/>
  <c r="V3539" i="1" l="1"/>
  <c r="V3540" i="1" l="1"/>
  <c r="V3541" i="1" l="1"/>
  <c r="V3542" i="1" l="1"/>
  <c r="V3543" i="1" l="1"/>
  <c r="V3544" i="1" l="1"/>
  <c r="V3545" i="1" l="1"/>
  <c r="V3546" i="1" l="1"/>
  <c r="V3547" i="1" l="1"/>
  <c r="V3548" i="1" l="1"/>
  <c r="V3549" i="1" l="1"/>
  <c r="V3550" i="1" l="1"/>
  <c r="V3551" i="1" l="1"/>
  <c r="V3552" i="1" l="1"/>
  <c r="V3553" i="1" l="1"/>
  <c r="V3554" i="1" l="1"/>
  <c r="V3555" i="1" l="1"/>
  <c r="V3556" i="1" l="1"/>
  <c r="V3557" i="1" l="1"/>
  <c r="V3558" i="1" l="1"/>
  <c r="V3559" i="1" l="1"/>
  <c r="V3560" i="1" l="1"/>
  <c r="V3561" i="1" l="1"/>
  <c r="V3562" i="1" l="1"/>
  <c r="V3563" i="1" l="1"/>
  <c r="V3564" i="1" l="1"/>
  <c r="V3565" i="1" l="1"/>
  <c r="V3566" i="1" l="1"/>
  <c r="V3567" i="1" l="1"/>
  <c r="V3568" i="1" l="1"/>
  <c r="V3569" i="1" l="1"/>
  <c r="V3570" i="1" l="1"/>
  <c r="V3571" i="1" l="1"/>
  <c r="V3572" i="1" l="1"/>
  <c r="V3573" i="1" l="1"/>
  <c r="V3574" i="1" l="1"/>
  <c r="V3575" i="1" l="1"/>
  <c r="V3576" i="1" l="1"/>
  <c r="V3577" i="1" l="1"/>
  <c r="V3578" i="1" l="1"/>
  <c r="V3579" i="1" l="1"/>
  <c r="V3580" i="1" l="1"/>
  <c r="V3581" i="1" l="1"/>
  <c r="V3582" i="1" l="1"/>
  <c r="V3583" i="1" l="1"/>
  <c r="V3584" i="1" l="1"/>
  <c r="V3585" i="1" l="1"/>
  <c r="V3586" i="1" l="1"/>
  <c r="V3587" i="1" l="1"/>
  <c r="V3588" i="1" l="1"/>
  <c r="V3589" i="1" l="1"/>
  <c r="V3590" i="1" l="1"/>
  <c r="V3591" i="1" l="1"/>
  <c r="V3592" i="1" l="1"/>
  <c r="V3593" i="1" l="1"/>
  <c r="V3594" i="1" l="1"/>
  <c r="V3595" i="1" l="1"/>
  <c r="V3596" i="1" l="1"/>
  <c r="V3597" i="1" l="1"/>
  <c r="V3598" i="1" l="1"/>
  <c r="V3599" i="1" l="1"/>
  <c r="V3600" i="1" l="1"/>
  <c r="V3601" i="1" l="1"/>
  <c r="V3602" i="1" l="1"/>
  <c r="V3603" i="1" l="1"/>
  <c r="V3604" i="1" l="1"/>
  <c r="V3605" i="1" l="1"/>
  <c r="V3606" i="1" l="1"/>
  <c r="V3607" i="1" l="1"/>
  <c r="V3608" i="1" l="1"/>
  <c r="V3609" i="1" l="1"/>
  <c r="V3610" i="1" l="1"/>
  <c r="V3611" i="1" l="1"/>
  <c r="V3612" i="1" l="1"/>
  <c r="V3613" i="1" l="1"/>
  <c r="V3614" i="1" l="1"/>
  <c r="V3615" i="1" l="1"/>
  <c r="V3616" i="1" l="1"/>
  <c r="V3617" i="1" l="1"/>
  <c r="V3618" i="1" l="1"/>
  <c r="V3619" i="1" l="1"/>
  <c r="V3620" i="1" l="1"/>
  <c r="V3621" i="1" l="1"/>
  <c r="V3622" i="1" l="1"/>
  <c r="V3623" i="1" l="1"/>
  <c r="V3624" i="1" l="1"/>
  <c r="V3625" i="1" l="1"/>
  <c r="V3626" i="1" l="1"/>
  <c r="V3627" i="1" l="1"/>
  <c r="V3628" i="1" l="1"/>
  <c r="V3629" i="1" l="1"/>
  <c r="V3630" i="1" l="1"/>
  <c r="V3631" i="1" l="1"/>
  <c r="V3632" i="1" l="1"/>
  <c r="V3633" i="1" l="1"/>
  <c r="V3634" i="1" l="1"/>
  <c r="V3635" i="1" l="1"/>
  <c r="V3636" i="1" l="1"/>
  <c r="V3637" i="1" l="1"/>
  <c r="V3638" i="1" l="1"/>
  <c r="V3639" i="1" l="1"/>
  <c r="V3640" i="1" l="1"/>
  <c r="V3641" i="1" l="1"/>
  <c r="V3642" i="1" l="1"/>
  <c r="V3643" i="1" l="1"/>
  <c r="V3644" i="1" l="1"/>
  <c r="V3645" i="1" l="1"/>
  <c r="V3646" i="1" l="1"/>
  <c r="V3647" i="1" l="1"/>
  <c r="V3648" i="1" l="1"/>
  <c r="V3649" i="1" l="1"/>
  <c r="V3650" i="1" l="1"/>
  <c r="V3651" i="1" l="1"/>
  <c r="V3652" i="1" l="1"/>
  <c r="V3653" i="1" l="1"/>
  <c r="V3654" i="1" l="1"/>
  <c r="V3655" i="1" l="1"/>
  <c r="V3656" i="1" l="1"/>
  <c r="V3657" i="1" l="1"/>
  <c r="V3658" i="1" l="1"/>
  <c r="V3659" i="1" l="1"/>
  <c r="V3660" i="1" l="1"/>
  <c r="V3661" i="1" l="1"/>
  <c r="V3662" i="1" l="1"/>
  <c r="V3663" i="1" l="1"/>
  <c r="V3664" i="1" l="1"/>
  <c r="V3665" i="1" l="1"/>
  <c r="V3666" i="1" l="1"/>
  <c r="V3667" i="1" l="1"/>
  <c r="V3668" i="1" l="1"/>
  <c r="V3669" i="1" l="1"/>
  <c r="V3670" i="1" l="1"/>
  <c r="V3671" i="1" l="1"/>
  <c r="V3672" i="1" l="1"/>
  <c r="V3673" i="1" l="1"/>
  <c r="V3674" i="1" l="1"/>
  <c r="V3675" i="1" l="1"/>
  <c r="V3676" i="1" l="1"/>
  <c r="V3677" i="1" l="1"/>
  <c r="V3678" i="1" l="1"/>
  <c r="V3679" i="1" l="1"/>
  <c r="V3680" i="1" l="1"/>
  <c r="V3681" i="1" l="1"/>
  <c r="V3682" i="1" l="1"/>
  <c r="V3683" i="1" l="1"/>
  <c r="V3684" i="1" l="1"/>
  <c r="V3685" i="1" l="1"/>
  <c r="V3686" i="1" l="1"/>
  <c r="V3687" i="1" l="1"/>
  <c r="V3688" i="1" l="1"/>
  <c r="V3689" i="1" l="1"/>
  <c r="V3690" i="1" l="1"/>
  <c r="V3691" i="1" l="1"/>
  <c r="V3692" i="1" l="1"/>
  <c r="V3693" i="1" l="1"/>
  <c r="V3694" i="1" l="1"/>
  <c r="V3695" i="1" l="1"/>
  <c r="V3696" i="1" l="1"/>
  <c r="V3697" i="1" l="1"/>
  <c r="V3698" i="1" l="1"/>
  <c r="V3699" i="1" l="1"/>
  <c r="V3700" i="1" l="1"/>
  <c r="V3701" i="1" l="1"/>
  <c r="V3702" i="1" l="1"/>
  <c r="V3703" i="1" l="1"/>
  <c r="V3704" i="1" l="1"/>
  <c r="V3705" i="1" l="1"/>
  <c r="V3706" i="1" l="1"/>
  <c r="V3707" i="1" l="1"/>
  <c r="V3708" i="1" l="1"/>
  <c r="V3709" i="1" l="1"/>
  <c r="V3710" i="1" l="1"/>
  <c r="V3711" i="1" l="1"/>
  <c r="V3712" i="1" l="1"/>
  <c r="V3713" i="1" l="1"/>
  <c r="V3714" i="1" l="1"/>
  <c r="V3715" i="1" l="1"/>
  <c r="V3716" i="1" l="1"/>
  <c r="V3717" i="1" l="1"/>
  <c r="V3718" i="1" l="1"/>
  <c r="V3719" i="1" l="1"/>
  <c r="V3720" i="1" l="1"/>
  <c r="V3721" i="1" l="1"/>
  <c r="V3722" i="1" l="1"/>
  <c r="V3723" i="1" l="1"/>
  <c r="V3724" i="1" l="1"/>
  <c r="V3725" i="1" l="1"/>
  <c r="V3726" i="1" l="1"/>
  <c r="V3727" i="1" l="1"/>
  <c r="V3728" i="1" l="1"/>
  <c r="V3729" i="1" l="1"/>
  <c r="V3730" i="1" l="1"/>
  <c r="V3731" i="1" l="1"/>
  <c r="V3732" i="1" l="1"/>
  <c r="V3733" i="1" l="1"/>
  <c r="V3734" i="1" l="1"/>
  <c r="V3735" i="1" l="1"/>
  <c r="V3736" i="1" l="1"/>
  <c r="V3737" i="1" l="1"/>
  <c r="V3738" i="1" l="1"/>
  <c r="V3739" i="1" l="1"/>
  <c r="V3740" i="1" l="1"/>
  <c r="V3741" i="1" l="1"/>
  <c r="V3742" i="1" l="1"/>
  <c r="V3743" i="1" l="1"/>
  <c r="V3744" i="1" l="1"/>
  <c r="V3745" i="1" l="1"/>
  <c r="V3746" i="1" l="1"/>
  <c r="V3747" i="1" l="1"/>
  <c r="V3748" i="1" l="1"/>
  <c r="V3749" i="1" l="1"/>
  <c r="V3750" i="1" l="1"/>
  <c r="V3751" i="1" l="1"/>
  <c r="V3752" i="1" l="1"/>
  <c r="V3753" i="1" l="1"/>
  <c r="V3754" i="1" l="1"/>
  <c r="V3755" i="1" l="1"/>
  <c r="V3756" i="1" l="1"/>
  <c r="V3757" i="1" l="1"/>
  <c r="V3758" i="1" l="1"/>
  <c r="V3759" i="1" l="1"/>
  <c r="V3760" i="1" l="1"/>
  <c r="V3761" i="1" l="1"/>
  <c r="V3762" i="1" l="1"/>
  <c r="V3763" i="1" l="1"/>
  <c r="V3764" i="1" l="1"/>
  <c r="V3765" i="1" l="1"/>
  <c r="V3766" i="1" l="1"/>
  <c r="V3767" i="1" l="1"/>
  <c r="V3768" i="1" l="1"/>
  <c r="V3769" i="1" l="1"/>
  <c r="V3770" i="1" l="1"/>
  <c r="V3771" i="1" l="1"/>
  <c r="V3772" i="1" l="1"/>
  <c r="V3773" i="1" l="1"/>
  <c r="V3774" i="1" l="1"/>
  <c r="V3775" i="1" l="1"/>
  <c r="V3776" i="1" l="1"/>
  <c r="V3777" i="1" l="1"/>
  <c r="V3778" i="1" l="1"/>
  <c r="V3779" i="1" l="1"/>
  <c r="V3781" i="1" l="1"/>
  <c r="V3780"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vance</author>
    <author>Vance Harwood</author>
  </authors>
  <commentList>
    <comment ref="C1" authorId="0" shapeId="0" xr:uid="{CF7DD7F3-0BC3-4F9B-A8C8-F8D1D204CC9D}">
      <text>
        <r>
          <rPr>
            <b/>
            <sz val="9"/>
            <color indexed="81"/>
            <rFont val="Tahoma"/>
            <family val="2"/>
          </rPr>
          <t>vance:</t>
        </r>
        <r>
          <rPr>
            <sz val="9"/>
            <color indexed="81"/>
            <rFont val="Tahoma"/>
            <family val="2"/>
          </rPr>
          <t xml:space="preserve">
Est annual contango / carry costs
</t>
        </r>
      </text>
    </comment>
    <comment ref="Q1" authorId="0" shapeId="0" xr:uid="{B403E905-F185-42FF-A37F-55D007916D46}">
      <text>
        <r>
          <rPr>
            <b/>
            <sz val="9"/>
            <color indexed="81"/>
            <rFont val="Tahoma"/>
            <family val="2"/>
          </rPr>
          <t>vance:</t>
        </r>
        <r>
          <rPr>
            <sz val="9"/>
            <color indexed="81"/>
            <rFont val="Tahoma"/>
            <family val="2"/>
          </rPr>
          <t xml:space="preserve">
Estimated overhead/trading costs
</t>
        </r>
      </text>
    </comment>
    <comment ref="D2" authorId="1" shapeId="0" xr:uid="{B5257DDC-FD68-4739-BF05-744E5332FA14}">
      <text>
        <r>
          <rPr>
            <b/>
            <sz val="9"/>
            <color indexed="81"/>
            <rFont val="Tahoma"/>
            <charset val="1"/>
          </rPr>
          <t>Vance Harwood:</t>
        </r>
        <r>
          <rPr>
            <sz val="9"/>
            <color indexed="81"/>
            <rFont val="Tahoma"/>
            <charset val="1"/>
          </rPr>
          <t xml:space="preserve">
Seed value</t>
        </r>
      </text>
    </comment>
    <comment ref="G2" authorId="1" shapeId="0" xr:uid="{EBF94019-C151-4129-9102-A1BDF0DD2D17}">
      <text>
        <r>
          <rPr>
            <b/>
            <sz val="9"/>
            <color indexed="81"/>
            <rFont val="Tahoma"/>
            <charset val="1"/>
          </rPr>
          <t>Vance Harwood:</t>
        </r>
        <r>
          <rPr>
            <sz val="9"/>
            <color indexed="81"/>
            <rFont val="Tahoma"/>
            <charset val="1"/>
          </rPr>
          <t xml:space="preserve">
Seed value</t>
        </r>
      </text>
    </comment>
    <comment ref="M2" authorId="1" shapeId="0" xr:uid="{7018F27C-4895-483C-AC8A-549061A18815}">
      <text>
        <r>
          <rPr>
            <b/>
            <sz val="9"/>
            <color indexed="81"/>
            <rFont val="Tahoma"/>
            <charset val="1"/>
          </rPr>
          <t>Vance Harwood:</t>
        </r>
        <r>
          <rPr>
            <sz val="9"/>
            <color indexed="81"/>
            <rFont val="Tahoma"/>
            <charset val="1"/>
          </rPr>
          <t xml:space="preserve">
Seed value</t>
        </r>
      </text>
    </comment>
    <comment ref="D3" authorId="1" shapeId="0" xr:uid="{586DCE3C-923E-48B3-A1F2-3B42FBFC8666}">
      <text>
        <r>
          <rPr>
            <b/>
            <sz val="9"/>
            <color indexed="81"/>
            <rFont val="Tahoma"/>
            <charset val="1"/>
          </rPr>
          <t>Vance Harwood:</t>
        </r>
        <r>
          <rPr>
            <sz val="9"/>
            <color indexed="81"/>
            <rFont val="Tahoma"/>
            <charset val="1"/>
          </rPr>
          <t xml:space="preserve">
0 Dividend adj (reinvest)
1 = div subtracted
</t>
        </r>
      </text>
    </comment>
    <comment ref="G3" authorId="1" shapeId="0" xr:uid="{A363383F-4C84-4D68-B89F-28FFBD1BBA5F}">
      <text>
        <r>
          <rPr>
            <b/>
            <sz val="9"/>
            <color indexed="81"/>
            <rFont val="Tahoma"/>
            <charset val="1"/>
          </rPr>
          <t>Vance Harwood:</t>
        </r>
        <r>
          <rPr>
            <sz val="9"/>
            <color indexed="81"/>
            <rFont val="Tahoma"/>
            <charset val="1"/>
          </rPr>
          <t xml:space="preserve">
0 Dividend adj (reinvest)
1 = div subtracted
</t>
        </r>
      </text>
    </comment>
    <comment ref="M3" authorId="1" shapeId="0" xr:uid="{C7D4241B-4ABB-4594-A867-0D02F587AF26}">
      <text>
        <r>
          <rPr>
            <b/>
            <sz val="9"/>
            <color indexed="81"/>
            <rFont val="Tahoma"/>
            <family val="2"/>
          </rPr>
          <t>Vance Harwood:</t>
        </r>
        <r>
          <rPr>
            <sz val="9"/>
            <color indexed="81"/>
            <rFont val="Tahoma"/>
            <family val="2"/>
          </rPr>
          <t xml:space="preserve">
Div adjust  0 = diiv adj
1 = div subtracted</t>
        </r>
      </text>
    </comment>
    <comment ref="V5" authorId="1" shapeId="0" xr:uid="{854282FA-C5FE-4B06-A210-628D7AED7F09}">
      <text>
        <r>
          <rPr>
            <b/>
            <sz val="9"/>
            <color indexed="81"/>
            <rFont val="Tahoma"/>
            <family val="2"/>
          </rPr>
          <t>Vance Harwood:</t>
        </r>
        <r>
          <rPr>
            <sz val="9"/>
            <color indexed="81"/>
            <rFont val="Tahoma"/>
            <family val="2"/>
          </rPr>
          <t xml:space="preserve">
Inceptoion 29-Sep-2023</t>
        </r>
      </text>
    </comment>
    <comment ref="E6" authorId="1" shapeId="0" xr:uid="{77010102-5FA5-4CFE-A8FE-D2BE1B2AEF4E}">
      <text>
        <r>
          <rPr>
            <b/>
            <sz val="9"/>
            <color indexed="81"/>
            <rFont val="Tahoma"/>
            <charset val="1"/>
          </rPr>
          <t>Vance Harwood:</t>
        </r>
        <r>
          <rPr>
            <sz val="9"/>
            <color indexed="81"/>
            <rFont val="Tahoma"/>
            <charset val="1"/>
          </rPr>
          <t xml:space="preserve">
These are last trade numbers, may not reflect end of day NAV</t>
        </r>
      </text>
    </comment>
    <comment ref="F6" authorId="1" shapeId="0" xr:uid="{DB6EAD73-4FBD-40D3-A5AC-42054F12FBC5}">
      <text>
        <r>
          <rPr>
            <b/>
            <sz val="9"/>
            <color indexed="81"/>
            <rFont val="Tahoma"/>
            <family val="2"/>
          </rPr>
          <t>Vance Harwood:</t>
        </r>
        <r>
          <rPr>
            <sz val="9"/>
            <color indexed="81"/>
            <rFont val="Tahoma"/>
            <family val="2"/>
          </rPr>
          <t xml:space="preserve">
Make sure NOT dividend adjusted</t>
        </r>
      </text>
    </comment>
    <comment ref="H6" authorId="1" shapeId="0" xr:uid="{FD491026-7BA5-4570-8DB2-78868D965B09}">
      <text>
        <r>
          <rPr>
            <b/>
            <sz val="9"/>
            <color indexed="81"/>
            <rFont val="Tahoma"/>
            <family val="2"/>
          </rPr>
          <t>Vance Harwood:</t>
        </r>
        <r>
          <rPr>
            <sz val="9"/>
            <color indexed="81"/>
            <rFont val="Tahoma"/>
            <family val="2"/>
          </rPr>
          <t xml:space="preserve">
assumes BTC is index
</t>
        </r>
      </text>
    </comment>
    <comment ref="M6" authorId="1" shapeId="0" xr:uid="{1D43D9E2-88D7-4036-A162-351F142559B4}">
      <text>
        <r>
          <rPr>
            <b/>
            <sz val="9"/>
            <color indexed="81"/>
            <rFont val="Tahoma"/>
            <family val="2"/>
          </rPr>
          <t>Vance Harwood:</t>
        </r>
        <r>
          <rPr>
            <sz val="9"/>
            <color indexed="81"/>
            <rFont val="Tahoma"/>
            <family val="2"/>
          </rPr>
          <t xml:space="preserve">
inception 4-Jun-2024
Sim uses ETH as underlying</t>
        </r>
      </text>
    </comment>
    <comment ref="O6" authorId="1" shapeId="0" xr:uid="{AE2A89A1-FB9E-4B49-B7FD-DEC4825A92A1}">
      <text>
        <r>
          <rPr>
            <b/>
            <sz val="9"/>
            <color indexed="81"/>
            <rFont val="Tahoma"/>
            <charset val="1"/>
          </rPr>
          <t>Vance Harwood:</t>
        </r>
        <r>
          <rPr>
            <sz val="9"/>
            <color indexed="81"/>
            <rFont val="Tahoma"/>
            <charset val="1"/>
          </rPr>
          <t xml:space="preserve">
trade data from Yahoo</t>
        </r>
      </text>
    </comment>
    <comment ref="I2975" authorId="1" shapeId="0" xr:uid="{148F54AB-431E-4AB5-BC19-E0AE77783577}">
      <text>
        <r>
          <rPr>
            <b/>
            <sz val="9"/>
            <color indexed="81"/>
            <rFont val="Tahoma"/>
            <family val="2"/>
          </rPr>
          <t>Vance Harwood:</t>
        </r>
        <r>
          <rPr>
            <sz val="9"/>
            <color indexed="81"/>
            <rFont val="Tahoma"/>
            <family val="2"/>
          </rPr>
          <t xml:space="preserve">
Ignore, not trading
</t>
        </r>
      </text>
    </comment>
    <comment ref="A3089" authorId="0" shapeId="0" xr:uid="{A1078A52-C3D8-4646-BA27-52F32615AA0C}">
      <text>
        <r>
          <rPr>
            <b/>
            <sz val="9"/>
            <color indexed="81"/>
            <rFont val="Tahoma"/>
            <family val="2"/>
          </rPr>
          <t>vance:</t>
        </r>
        <r>
          <rPr>
            <sz val="9"/>
            <color indexed="81"/>
            <rFont val="Tahoma"/>
            <family val="2"/>
          </rPr>
          <t xml:space="preserve">
UVIX &amp; SVIX start trading ;-)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Vance</author>
  </authors>
  <commentList>
    <comment ref="C675" authorId="0" shapeId="0" xr:uid="{889F5DD9-1342-424B-908C-2C39A7414F94}">
      <text>
        <r>
          <rPr>
            <b/>
            <sz val="9"/>
            <color indexed="81"/>
            <rFont val="Tahoma"/>
            <family val="2"/>
          </rPr>
          <t>Vance:</t>
        </r>
        <r>
          <rPr>
            <sz val="9"/>
            <color indexed="81"/>
            <rFont val="Tahoma"/>
            <family val="2"/>
          </rPr>
          <t xml:space="preserve">
Formula for conversion</t>
        </r>
      </text>
    </comment>
  </commentList>
</comments>
</file>

<file path=xl/sharedStrings.xml><?xml version="1.0" encoding="utf-8"?>
<sst xmlns="http://schemas.openxmlformats.org/spreadsheetml/2006/main" count="1411" uniqueCount="78">
  <si>
    <t>Trade Date</t>
  </si>
  <si>
    <t>END</t>
  </si>
  <si>
    <t>Row Labels</t>
  </si>
  <si>
    <t>Grand Total</t>
  </si>
  <si>
    <t>Notes</t>
  </si>
  <si>
    <t xml:space="preserve">Email support is available at vh2solutions@gmail.com and phone support at 970-430-6092. </t>
  </si>
  <si>
    <t>This content  is sold for educational / informational purposes only, and is not intended for trading purposes or advice. VH2 LLC (the owner of this site) is not liable for any informational errors, incompleteness, or delays, or for any actions taken in reliance on information contained herein. It is not intended as advice to buy or sell any securities. VH2 LLC is not a registered investment firm, and I am not a registered investment adviser.  Please do your own homework and accept full responsibility for any investment decisions you make.</t>
  </si>
  <si>
    <t>Open</t>
  </si>
  <si>
    <t>High</t>
  </si>
  <si>
    <t>Low</t>
  </si>
  <si>
    <t>Close</t>
  </si>
  <si>
    <t>Volume</t>
  </si>
  <si>
    <t>Adj Close</t>
  </si>
  <si>
    <t>Date</t>
  </si>
  <si>
    <t>Row</t>
  </si>
  <si>
    <t>start</t>
  </si>
  <si>
    <t xml:space="preserve">Negative is in shareholder's favor </t>
  </si>
  <si>
    <t>Expenses are assessed only on weekdays</t>
  </si>
  <si>
    <t>BITX w Fee</t>
  </si>
  <si>
    <t xml:space="preserve">BITX w Fee </t>
  </si>
  <si>
    <t>End-of-day</t>
  </si>
  <si>
    <t>H-SPBTFDUE</t>
  </si>
  <si>
    <t>Data before 28-Dec-2017 is contango adjusted (4%) Bitcoin moves</t>
  </si>
  <si>
    <t>Close*</t>
  </si>
  <si>
    <t>Adj Close**</t>
  </si>
  <si>
    <t>BITX-IV</t>
  </si>
  <si>
    <t>BITX % error</t>
  </si>
  <si>
    <t>© 2024 VH2 LLC </t>
  </si>
  <si>
    <t>BTC</t>
  </si>
  <si>
    <t>ProShares Name</t>
  </si>
  <si>
    <t>Ticker</t>
  </si>
  <si>
    <t>NAV</t>
  </si>
  <si>
    <t>Prior NAV</t>
  </si>
  <si>
    <t>NAV Change (%)</t>
  </si>
  <si>
    <t>NAV Change ($)</t>
  </si>
  <si>
    <t>Shares Outstanding (000)</t>
  </si>
  <si>
    <t>Assets Under Management</t>
  </si>
  <si>
    <t>ProShares Bitcoin Strategy ETF</t>
  </si>
  <si>
    <t>BITO</t>
  </si>
  <si>
    <t>BITO-IV</t>
  </si>
  <si>
    <t>Sim BITO w fee</t>
  </si>
  <si>
    <t>BITO w Fee</t>
  </si>
  <si>
    <t>trade 18-Oct-2021</t>
  </si>
  <si>
    <t>BITO - BTC error</t>
  </si>
  <si>
    <t>Auction</t>
  </si>
  <si>
    <t>Discount</t>
  </si>
  <si>
    <t>Price per $100</t>
  </si>
  <si>
    <t>Rate %</t>
  </si>
  <si>
    <t>Tbills</t>
  </si>
  <si>
    <t>B</t>
  </si>
  <si>
    <t>Amount</t>
  </si>
  <si>
    <t>Due to regulatory requirements, BITX must sometimes reduce the leverage of their positions.  Sometimes this results in a deviation in performance compared to its SPBTFDUE index.  This worksheet enables adjusting NAV accordingly</t>
  </si>
  <si>
    <t>Sim Spot ETF</t>
  </si>
  <si>
    <t>Rev A2</t>
  </si>
  <si>
    <t xml:space="preserve">   SFI Crypto Backtest  Readme Notes</t>
  </si>
  <si>
    <t>ETH</t>
  </si>
  <si>
    <t>ETHU w Fee</t>
  </si>
  <si>
    <t>Portfolio 2</t>
  </si>
  <si>
    <t>SPBTDUE</t>
  </si>
  <si>
    <t>Portfolio 3</t>
  </si>
  <si>
    <t>ETH Port</t>
  </si>
  <si>
    <t>ETHU Port</t>
  </si>
  <si>
    <t xml:space="preserve">Revision History
*A1 orginal
*A2 added BITXeom sheet to record gaps caused by BITX doing end-of-month deleveraging, code added in master sheet. Problem shows up in tracking. </t>
  </si>
  <si>
    <t>BITX</t>
  </si>
  <si>
    <t>ETHU</t>
  </si>
  <si>
    <t>Currency in USD</t>
  </si>
  <si>
    <t>Download</t>
  </si>
  <si>
    <t>Close </t>
  </si>
  <si>
    <t>Adj Close </t>
  </si>
  <si>
    <t>ETHU trade</t>
  </si>
  <si>
    <t>ETHU-iV</t>
  </si>
  <si>
    <t>https://www.spglobal.com/spdji/en/indices/digital-assets/sp-bitcoin-futures-daily-roll-index/?currency=USD&amp;returntype=E-#overview</t>
  </si>
  <si>
    <t>% err ethu sim vs iv</t>
  </si>
  <si>
    <t>Sum of ETH Port</t>
  </si>
  <si>
    <t xml:space="preserve"> ETHU Port</t>
  </si>
  <si>
    <t>sim -2x BTC</t>
  </si>
  <si>
    <t>Sum of sim -2x BTC</t>
  </si>
  <si>
    <t>(blank)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</si>
</sst>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409]d\-mmm\-yy;@"/>
    <numFmt numFmtId="165" formatCode="0.0000"/>
    <numFmt numFmtId="166" formatCode="0.0000%"/>
    <numFmt numFmtId="167" formatCode="[$-409]dd\-mmm\-yy;@"/>
    <numFmt numFmtId="168" formatCode="[$-409]d\-mmm\-yyyy;@"/>
    <numFmt numFmtId="169" formatCode="0.000"/>
    <numFmt numFmtId="170" formatCode="[$-409]d/mmm/yy;@"/>
  </numFmts>
  <fonts count="53">
    <font>
      <sz val="11"/>
      <color theme="1"/>
      <name val="Calibri"/>
      <family val="2"/>
      <scheme val="minor"/>
    </font>
    <font>
      <sz val="9"/>
      <color indexed="81"/>
      <name val="Tahoma"/>
      <family val="2"/>
    </font>
    <font>
      <b/>
      <sz val="9"/>
      <color indexed="81"/>
      <name val="Tahoma"/>
      <family val="2"/>
    </font>
    <font>
      <sz val="8"/>
      <color theme="1"/>
      <name val="Calibri"/>
      <family val="2"/>
      <scheme val="minor"/>
    </font>
    <font>
      <b/>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indexed="8"/>
      <name val="Calibri"/>
      <family val="2"/>
    </font>
    <font>
      <sz val="10"/>
      <name val="Arial"/>
      <family val="2"/>
    </font>
    <font>
      <sz val="18"/>
      <color theme="3"/>
      <name val="Cambria"/>
      <family val="2"/>
      <scheme val="major"/>
    </font>
    <font>
      <sz val="11"/>
      <color rgb="FF9C5700"/>
      <name val="Calibri"/>
      <family val="2"/>
      <scheme val="minor"/>
    </font>
    <font>
      <sz val="10"/>
      <color rgb="FF232A31"/>
      <name val="Arial"/>
      <family val="2"/>
    </font>
    <font>
      <sz val="11"/>
      <color indexed="22"/>
      <name val="Calibri"/>
      <family val="2"/>
    </font>
    <font>
      <sz val="11"/>
      <color indexed="20"/>
      <name val="Calibri"/>
      <family val="2"/>
    </font>
    <font>
      <b/>
      <sz val="11"/>
      <color indexed="52"/>
      <name val="Calibri"/>
      <family val="2"/>
    </font>
    <font>
      <b/>
      <sz val="11"/>
      <color indexed="22"/>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sz val="10"/>
      <color indexed="8"/>
      <name val="Arial"/>
      <family val="2"/>
    </font>
    <font>
      <sz val="10"/>
      <name val="Geogrotesque Rg"/>
    </font>
    <font>
      <sz val="10"/>
      <name val="Arial"/>
    </font>
    <font>
      <sz val="9"/>
      <color indexed="81"/>
      <name val="Tahoma"/>
      <charset val="1"/>
    </font>
    <font>
      <b/>
      <sz val="9"/>
      <color indexed="81"/>
      <name val="Tahoma"/>
      <charset val="1"/>
    </font>
    <font>
      <b/>
      <sz val="11"/>
      <color rgb="FF232A31"/>
      <name val="Arial"/>
      <family val="2"/>
    </font>
    <font>
      <sz val="11"/>
      <color rgb="FF232A31"/>
      <name val="Arial"/>
      <family val="2"/>
    </font>
    <font>
      <sz val="10"/>
      <color rgb="FF000000"/>
      <name val="Arial"/>
      <family val="2"/>
    </font>
    <font>
      <u/>
      <sz val="11"/>
      <color theme="10"/>
      <name val="Calibri"/>
      <family val="2"/>
      <scheme val="minor"/>
    </font>
    <font>
      <b/>
      <sz val="11"/>
      <color theme="1"/>
      <name val="Arial"/>
      <family val="2"/>
    </font>
    <font>
      <sz val="11"/>
      <color theme="1"/>
      <name val="Arial"/>
      <family val="2"/>
    </font>
  </fonts>
  <fills count="60">
    <fill>
      <patternFill patternType="none"/>
    </fill>
    <fill>
      <patternFill patternType="gray125"/>
    </fill>
    <fill>
      <patternFill patternType="solid">
        <fgColor theme="7"/>
        <bgColor indexed="64"/>
      </patternFill>
    </fill>
    <fill>
      <patternFill patternType="solid">
        <fgColor theme="6"/>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bgColor indexed="64"/>
      </patternFill>
    </fill>
    <fill>
      <patternFill patternType="solid">
        <fgColor rgb="FFFFFFFF"/>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55"/>
      </patternFill>
    </fill>
    <fill>
      <patternFill patternType="solid">
        <fgColor indexed="42"/>
      </patternFill>
    </fill>
    <fill>
      <patternFill patternType="solid">
        <fgColor theme="8"/>
        <bgColor indexed="64"/>
      </patternFill>
    </fill>
    <fill>
      <patternFill patternType="solid">
        <fgColor theme="8" tint="0.59996337778862885"/>
        <bgColor indexed="64"/>
      </patternFill>
    </fill>
    <fill>
      <patternFill patternType="solid">
        <fgColor theme="6" tint="0.59996337778862885"/>
        <bgColor indexed="64"/>
      </patternFill>
    </fill>
    <fill>
      <patternFill patternType="solid">
        <fgColor theme="7" tint="0.79998168889431442"/>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rgb="FF000000"/>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medium">
        <color rgb="FFE0E4E9"/>
      </top>
      <bottom/>
      <diagonal/>
    </border>
  </borders>
  <cellStyleXfs count="105">
    <xf numFmtId="0" fontId="0" fillId="0" borderId="0"/>
    <xf numFmtId="0" fontId="6" fillId="0" borderId="0" applyNumberFormat="0" applyFill="0" applyBorder="0" applyAlignment="0" applyProtection="0"/>
    <xf numFmtId="0" fontId="7" fillId="0" borderId="2" applyNumberFormat="0" applyFill="0" applyAlignment="0" applyProtection="0"/>
    <xf numFmtId="0" fontId="8" fillId="0" borderId="3" applyNumberFormat="0" applyFill="0" applyAlignment="0" applyProtection="0"/>
    <xf numFmtId="0" fontId="9" fillId="0" borderId="4" applyNumberFormat="0" applyFill="0" applyAlignment="0" applyProtection="0"/>
    <xf numFmtId="0" fontId="9" fillId="0" borderId="0" applyNumberFormat="0" applyFill="0" applyBorder="0" applyAlignment="0" applyProtection="0"/>
    <xf numFmtId="0" fontId="10" fillId="4" borderId="0" applyNumberFormat="0" applyBorder="0" applyAlignment="0" applyProtection="0"/>
    <xf numFmtId="0" fontId="11" fillId="5" borderId="0" applyNumberFormat="0" applyBorder="0" applyAlignment="0" applyProtection="0"/>
    <xf numFmtId="0" fontId="12" fillId="6" borderId="0" applyNumberFormat="0" applyBorder="0" applyAlignment="0" applyProtection="0"/>
    <xf numFmtId="0" fontId="13" fillId="7" borderId="5" applyNumberFormat="0" applyAlignment="0" applyProtection="0"/>
    <xf numFmtId="0" fontId="14" fillId="8" borderId="6" applyNumberFormat="0" applyAlignment="0" applyProtection="0"/>
    <xf numFmtId="0" fontId="15" fillId="8" borderId="5" applyNumberFormat="0" applyAlignment="0" applyProtection="0"/>
    <xf numFmtId="0" fontId="16" fillId="0" borderId="7" applyNumberFormat="0" applyFill="0" applyAlignment="0" applyProtection="0"/>
    <xf numFmtId="0" fontId="17" fillId="9" borderId="8" applyNumberFormat="0" applyAlignment="0" applyProtection="0"/>
    <xf numFmtId="0" fontId="18" fillId="0" borderId="0" applyNumberFormat="0" applyFill="0" applyBorder="0" applyAlignment="0" applyProtection="0"/>
    <xf numFmtId="0" fontId="5" fillId="10" borderId="9" applyNumberFormat="0" applyFont="0" applyAlignment="0" applyProtection="0"/>
    <xf numFmtId="0" fontId="19" fillId="0" borderId="0" applyNumberFormat="0" applyFill="0" applyBorder="0" applyAlignment="0" applyProtection="0"/>
    <xf numFmtId="0" fontId="4" fillId="0" borderId="10" applyNumberFormat="0" applyFill="0" applyAlignment="0" applyProtection="0"/>
    <xf numFmtId="0" fontId="20"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20" fillId="34" borderId="0" applyNumberFormat="0" applyBorder="0" applyAlignment="0" applyProtection="0"/>
    <xf numFmtId="0" fontId="21" fillId="10" borderId="9" applyNumberFormat="0" applyFont="0" applyAlignment="0" applyProtection="0"/>
    <xf numFmtId="0" fontId="5" fillId="10" borderId="9" applyNumberFormat="0" applyFont="0" applyAlignment="0" applyProtection="0"/>
    <xf numFmtId="0" fontId="21" fillId="10" borderId="9" applyNumberFormat="0" applyFont="0" applyAlignment="0" applyProtection="0"/>
    <xf numFmtId="0" fontId="22" fillId="0" borderId="0"/>
    <xf numFmtId="0" fontId="5" fillId="0" borderId="0"/>
    <xf numFmtId="0" fontId="21" fillId="10" borderId="9" applyNumberFormat="0" applyFont="0" applyAlignment="0" applyProtection="0"/>
    <xf numFmtId="22" fontId="22" fillId="0" borderId="0"/>
    <xf numFmtId="0" fontId="21" fillId="10" borderId="9" applyNumberFormat="0" applyFont="0" applyAlignment="0" applyProtection="0"/>
    <xf numFmtId="0" fontId="23" fillId="0" borderId="0" applyNumberFormat="0" applyFill="0" applyBorder="0" applyAlignment="0" applyProtection="0"/>
    <xf numFmtId="0" fontId="24" fillId="6"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22" fillId="0" borderId="0"/>
    <xf numFmtId="0" fontId="21" fillId="40"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1" borderId="0" applyNumberFormat="0" applyBorder="0" applyAlignment="0" applyProtection="0"/>
    <xf numFmtId="0" fontId="21" fillId="44" borderId="0" applyNumberFormat="0" applyBorder="0" applyAlignment="0" applyProtection="0"/>
    <xf numFmtId="0" fontId="21" fillId="45" borderId="0" applyNumberFormat="0" applyBorder="0" applyAlignment="0" applyProtection="0"/>
    <xf numFmtId="0" fontId="21" fillId="46"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1" borderId="0" applyNumberFormat="0" applyBorder="0" applyAlignment="0" applyProtection="0"/>
    <xf numFmtId="0" fontId="26" fillId="48"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4" borderId="0" applyNumberFormat="0" applyBorder="0" applyAlignment="0" applyProtection="0"/>
    <xf numFmtId="0" fontId="26" fillId="48" borderId="0" applyNumberFormat="0" applyBorder="0" applyAlignment="0" applyProtection="0"/>
    <xf numFmtId="0" fontId="26" fillId="41" borderId="0" applyNumberFormat="0" applyBorder="0" applyAlignment="0" applyProtection="0"/>
    <xf numFmtId="0" fontId="26" fillId="48"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1" borderId="0" applyNumberFormat="0" applyBorder="0" applyAlignment="0" applyProtection="0"/>
    <xf numFmtId="0" fontId="26" fillId="48" borderId="0" applyNumberFormat="0" applyBorder="0" applyAlignment="0" applyProtection="0"/>
    <xf numFmtId="0" fontId="26" fillId="52" borderId="0" applyNumberFormat="0" applyBorder="0" applyAlignment="0" applyProtection="0"/>
    <xf numFmtId="0" fontId="27" fillId="53" borderId="0" applyNumberFormat="0" applyBorder="0" applyAlignment="0" applyProtection="0"/>
    <xf numFmtId="0" fontId="28" fillId="40" borderId="12" applyNumberFormat="0" applyAlignment="0" applyProtection="0"/>
    <xf numFmtId="0" fontId="29" fillId="54" borderId="13" applyNumberFormat="0" applyAlignment="0" applyProtection="0"/>
    <xf numFmtId="0" fontId="30" fillId="0" borderId="0" applyNumberFormat="0" applyFill="0" applyBorder="0" applyAlignment="0" applyProtection="0"/>
    <xf numFmtId="0" fontId="31" fillId="55" borderId="0" applyNumberFormat="0" applyBorder="0" applyAlignment="0" applyProtection="0"/>
    <xf numFmtId="0" fontId="32" fillId="0" borderId="14" applyNumberFormat="0" applyFill="0" applyAlignment="0" applyProtection="0"/>
    <xf numFmtId="0" fontId="33" fillId="0" borderId="15" applyNumberFormat="0" applyFill="0" applyAlignment="0" applyProtection="0"/>
    <xf numFmtId="0" fontId="34" fillId="0" borderId="16" applyNumberFormat="0" applyFill="0" applyAlignment="0" applyProtection="0"/>
    <xf numFmtId="0" fontId="34" fillId="0" borderId="0" applyNumberFormat="0" applyFill="0" applyBorder="0" applyAlignment="0" applyProtection="0"/>
    <xf numFmtId="0" fontId="35" fillId="41" borderId="12" applyNumberFormat="0" applyAlignment="0" applyProtection="0"/>
    <xf numFmtId="0" fontId="36" fillId="0" borderId="17" applyNumberFormat="0" applyFill="0" applyAlignment="0" applyProtection="0"/>
    <xf numFmtId="0" fontId="37" fillId="46" borderId="0" applyNumberFormat="0" applyBorder="0" applyAlignment="0" applyProtection="0"/>
    <xf numFmtId="0" fontId="21" fillId="42" borderId="18" applyNumberFormat="0" applyFont="0" applyAlignment="0" applyProtection="0"/>
    <xf numFmtId="0" fontId="38" fillId="40" borderId="19" applyNumberFormat="0" applyAlignment="0" applyProtection="0"/>
    <xf numFmtId="0" fontId="22" fillId="0" borderId="0" applyNumberFormat="0" applyFill="0" applyBorder="0" applyAlignment="0" applyProtection="0"/>
    <xf numFmtId="0" fontId="39" fillId="0" borderId="0" applyNumberFormat="0" applyFill="0" applyBorder="0" applyAlignment="0" applyProtection="0"/>
    <xf numFmtId="0" fontId="40" fillId="0" borderId="20" applyNumberFormat="0" applyFill="0" applyAlignment="0" applyProtection="0"/>
    <xf numFmtId="0" fontId="41" fillId="0" borderId="0" applyNumberFormat="0" applyFill="0" applyBorder="0" applyAlignment="0" applyProtection="0"/>
    <xf numFmtId="0" fontId="42" fillId="0" borderId="0"/>
    <xf numFmtId="0" fontId="44" fillId="0" borderId="0"/>
    <xf numFmtId="0" fontId="44" fillId="0" borderId="0" applyNumberFormat="0" applyFill="0" applyBorder="0" applyAlignment="0" applyProtection="0"/>
    <xf numFmtId="0" fontId="50" fillId="0" borderId="0" applyNumberFormat="0" applyFill="0" applyBorder="0" applyAlignment="0" applyProtection="0"/>
  </cellStyleXfs>
  <cellXfs count="67">
    <xf numFmtId="0" fontId="0" fillId="0" borderId="0" xfId="0"/>
    <xf numFmtId="164" fontId="0" fillId="0" borderId="0" xfId="0" applyNumberFormat="1"/>
    <xf numFmtId="165" fontId="0" fillId="0" borderId="0" xfId="0" applyNumberFormat="1"/>
    <xf numFmtId="0" fontId="3" fillId="0" borderId="0" xfId="0" applyFont="1"/>
    <xf numFmtId="0" fontId="0" fillId="0" borderId="0" xfId="0" applyAlignment="1">
      <alignment wrapText="1"/>
    </xf>
    <xf numFmtId="15" fontId="0" fillId="0" borderId="0" xfId="0" applyNumberFormat="1"/>
    <xf numFmtId="0" fontId="0" fillId="0" borderId="0" xfId="0" applyAlignment="1">
      <alignment horizontal="left" vertical="top" wrapText="1"/>
    </xf>
    <xf numFmtId="0" fontId="0" fillId="0" borderId="1" xfId="0" applyBorder="1" applyAlignment="1">
      <alignment horizontal="left" vertical="top" wrapText="1"/>
    </xf>
    <xf numFmtId="166" fontId="0" fillId="0" borderId="0" xfId="0" applyNumberFormat="1"/>
    <xf numFmtId="2" fontId="0" fillId="0" borderId="0" xfId="0" applyNumberFormat="1"/>
    <xf numFmtId="164" fontId="0" fillId="2" borderId="0" xfId="0" applyNumberFormat="1" applyFill="1"/>
    <xf numFmtId="164" fontId="0" fillId="35" borderId="0" xfId="0" applyNumberFormat="1" applyFill="1"/>
    <xf numFmtId="14" fontId="0" fillId="0" borderId="0" xfId="0" applyNumberFormat="1"/>
    <xf numFmtId="0" fontId="0" fillId="0" borderId="0" xfId="0" pivotButton="1"/>
    <xf numFmtId="165" fontId="0" fillId="37" borderId="0" xfId="0" applyNumberFormat="1" applyFill="1"/>
    <xf numFmtId="165" fontId="0" fillId="3" borderId="0" xfId="0" applyNumberFormat="1" applyFill="1"/>
    <xf numFmtId="0" fontId="0" fillId="38" borderId="0" xfId="0" applyFill="1"/>
    <xf numFmtId="164" fontId="0" fillId="37" borderId="0" xfId="0" applyNumberFormat="1" applyFill="1"/>
    <xf numFmtId="167" fontId="0" fillId="0" borderId="0" xfId="0" applyNumberFormat="1"/>
    <xf numFmtId="15" fontId="25" fillId="36" borderId="11" xfId="0" applyNumberFormat="1" applyFont="1" applyFill="1" applyBorder="1" applyAlignment="1">
      <alignment horizontal="left" vertical="center" indent="1"/>
    </xf>
    <xf numFmtId="0" fontId="25" fillId="36" borderId="11" xfId="0" applyFont="1" applyFill="1" applyBorder="1" applyAlignment="1">
      <alignment horizontal="right" vertical="center" indent="1"/>
    </xf>
    <xf numFmtId="3" fontId="25" fillId="36" borderId="11" xfId="0" applyNumberFormat="1" applyFont="1" applyFill="1" applyBorder="1" applyAlignment="1">
      <alignment horizontal="right" vertical="center" indent="1"/>
    </xf>
    <xf numFmtId="14" fontId="0" fillId="0" borderId="0" xfId="0" applyNumberFormat="1" applyAlignment="1">
      <alignment horizontal="left"/>
    </xf>
    <xf numFmtId="0" fontId="0" fillId="0" borderId="0" xfId="0" applyAlignment="1">
      <alignment horizontal="left"/>
    </xf>
    <xf numFmtId="168" fontId="43" fillId="0" borderId="0" xfId="45" applyNumberFormat="1" applyFont="1" applyAlignment="1">
      <alignment wrapText="1"/>
    </xf>
    <xf numFmtId="168" fontId="0" fillId="0" borderId="0" xfId="0" applyNumberFormat="1"/>
    <xf numFmtId="14" fontId="43" fillId="0" borderId="0" xfId="0" applyNumberFormat="1" applyFont="1" applyAlignment="1">
      <alignment wrapText="1"/>
    </xf>
    <xf numFmtId="0" fontId="43" fillId="0" borderId="0" xfId="0" applyFont="1" applyAlignment="1">
      <alignment wrapText="1"/>
    </xf>
    <xf numFmtId="0" fontId="0" fillId="39" borderId="0" xfId="0" applyFill="1"/>
    <xf numFmtId="0" fontId="25" fillId="36" borderId="0" xfId="0" applyFont="1" applyFill="1" applyAlignment="1">
      <alignment horizontal="center" vertical="center"/>
    </xf>
    <xf numFmtId="0" fontId="25" fillId="36" borderId="0" xfId="0" applyFont="1" applyFill="1" applyAlignment="1">
      <alignment horizontal="center" vertical="center" wrapText="1"/>
    </xf>
    <xf numFmtId="0" fontId="43" fillId="0" borderId="0" xfId="102" applyFont="1" applyAlignment="1">
      <alignment wrapText="1"/>
    </xf>
    <xf numFmtId="14" fontId="43" fillId="0" borderId="0" xfId="102" applyNumberFormat="1" applyFont="1" applyAlignment="1">
      <alignment wrapText="1"/>
    </xf>
    <xf numFmtId="0" fontId="25" fillId="36" borderId="0" xfId="0" applyFont="1" applyFill="1" applyAlignment="1">
      <alignment horizontal="left" vertical="center" wrapText="1"/>
    </xf>
    <xf numFmtId="0" fontId="0" fillId="36" borderId="0" xfId="0" applyFill="1"/>
    <xf numFmtId="0" fontId="47" fillId="36" borderId="0" xfId="0" applyFont="1" applyFill="1" applyAlignment="1">
      <alignment horizontal="left" vertical="center"/>
    </xf>
    <xf numFmtId="0" fontId="47" fillId="36" borderId="0" xfId="0" applyFont="1" applyFill="1" applyAlignment="1">
      <alignment horizontal="right" vertical="center"/>
    </xf>
    <xf numFmtId="15" fontId="48" fillId="36" borderId="0" xfId="0" applyNumberFormat="1" applyFont="1" applyFill="1" applyAlignment="1">
      <alignment horizontal="left" vertical="center"/>
    </xf>
    <xf numFmtId="0" fontId="48" fillId="36" borderId="0" xfId="0" applyFont="1" applyFill="1" applyAlignment="1">
      <alignment horizontal="right" vertical="center"/>
    </xf>
    <xf numFmtId="3" fontId="48" fillId="36" borderId="0" xfId="0" applyNumberFormat="1" applyFont="1" applyFill="1" applyAlignment="1">
      <alignment horizontal="right" vertical="center"/>
    </xf>
    <xf numFmtId="15" fontId="0" fillId="3" borderId="0" xfId="0" applyNumberFormat="1" applyFill="1"/>
    <xf numFmtId="2" fontId="0" fillId="56" borderId="0" xfId="0" applyNumberFormat="1" applyFill="1"/>
    <xf numFmtId="2" fontId="0" fillId="37" borderId="0" xfId="0" applyNumberFormat="1" applyFill="1"/>
    <xf numFmtId="165" fontId="0" fillId="57" borderId="0" xfId="0" applyNumberFormat="1" applyFill="1"/>
    <xf numFmtId="169" fontId="0" fillId="0" borderId="0" xfId="0" applyNumberFormat="1"/>
    <xf numFmtId="169" fontId="0" fillId="56" borderId="0" xfId="0" applyNumberFormat="1" applyFill="1"/>
    <xf numFmtId="0" fontId="0" fillId="2" borderId="0" xfId="0" applyFill="1"/>
    <xf numFmtId="15" fontId="49" fillId="36" borderId="21" xfId="0" applyNumberFormat="1" applyFont="1" applyFill="1" applyBorder="1" applyAlignment="1">
      <alignment horizontal="left" vertical="center" indent="1"/>
    </xf>
    <xf numFmtId="0" fontId="49" fillId="36" borderId="21" xfId="0" applyFont="1" applyFill="1" applyBorder="1" applyAlignment="1">
      <alignment horizontal="right" vertical="center" indent="1"/>
    </xf>
    <xf numFmtId="170" fontId="0" fillId="0" borderId="0" xfId="0" applyNumberFormat="1"/>
    <xf numFmtId="0" fontId="50" fillId="0" borderId="0" xfId="104"/>
    <xf numFmtId="0" fontId="0" fillId="58" borderId="0" xfId="0" applyFill="1"/>
    <xf numFmtId="0" fontId="0" fillId="59" borderId="0" xfId="0" applyFill="1"/>
    <xf numFmtId="0" fontId="0" fillId="56" borderId="0" xfId="0" applyFill="1"/>
    <xf numFmtId="0" fontId="48" fillId="0" borderId="0" xfId="0" applyFont="1" applyAlignment="1">
      <alignment vertical="center" wrapText="1"/>
    </xf>
    <xf numFmtId="0" fontId="50" fillId="0" borderId="0" xfId="104" applyAlignment="1">
      <alignment vertical="center" wrapText="1"/>
    </xf>
    <xf numFmtId="0" fontId="51" fillId="0" borderId="0" xfId="0" applyFont="1" applyAlignment="1">
      <alignment horizontal="left" vertical="center"/>
    </xf>
    <xf numFmtId="0" fontId="51" fillId="0" borderId="0" xfId="0" applyFont="1" applyAlignment="1">
      <alignment horizontal="right" vertical="center"/>
    </xf>
    <xf numFmtId="15" fontId="52" fillId="0" borderId="0" xfId="0" applyNumberFormat="1" applyFont="1" applyAlignment="1">
      <alignment horizontal="left" vertical="center"/>
    </xf>
    <xf numFmtId="0" fontId="52" fillId="0" borderId="0" xfId="0" applyFont="1" applyAlignment="1">
      <alignment horizontal="right" vertical="center"/>
    </xf>
    <xf numFmtId="3" fontId="52" fillId="0" borderId="0" xfId="0" applyNumberFormat="1" applyFont="1" applyAlignment="1">
      <alignment horizontal="right" vertical="center"/>
    </xf>
    <xf numFmtId="4" fontId="48" fillId="36" borderId="0" xfId="0" applyNumberFormat="1" applyFont="1" applyFill="1" applyAlignment="1">
      <alignment horizontal="right" vertical="center"/>
    </xf>
    <xf numFmtId="4" fontId="52" fillId="0" borderId="0" xfId="0" applyNumberFormat="1" applyFont="1" applyAlignment="1">
      <alignment horizontal="right" vertical="center"/>
    </xf>
    <xf numFmtId="0" fontId="43" fillId="0" borderId="0" xfId="45" applyFont="1" applyAlignment="1">
      <alignment wrapText="1"/>
    </xf>
    <xf numFmtId="14" fontId="43" fillId="0" borderId="0" xfId="45" applyNumberFormat="1" applyFont="1" applyAlignment="1">
      <alignment wrapText="1"/>
    </xf>
    <xf numFmtId="0" fontId="0" fillId="0" borderId="0" xfId="0" applyNumberFormat="1"/>
    <xf numFmtId="165" fontId="0" fillId="0" borderId="0" xfId="0" quotePrefix="1" applyNumberFormat="1"/>
  </cellXfs>
  <cellStyles count="105">
    <cellStyle name="_x000a_bidires=100_x000d_" xfId="58" xr:uid="{C6C1C383-5FFB-480E-83CB-9AFF502FAD4E}"/>
    <cellStyle name="20% - Accent1" xfId="19" builtinId="30" customBuiltin="1"/>
    <cellStyle name="20% - Accent1 2" xfId="59" xr:uid="{7C6B794B-5EE2-440B-A22E-F0E0BD97812E}"/>
    <cellStyle name="20% - Accent2" xfId="23" builtinId="34" customBuiltin="1"/>
    <cellStyle name="20% - Accent2 2" xfId="60" xr:uid="{CC6C1C6B-DEF1-48E2-BEA8-AD93102E6B9B}"/>
    <cellStyle name="20% - Accent3" xfId="27" builtinId="38" customBuiltin="1"/>
    <cellStyle name="20% - Accent3 2" xfId="61" xr:uid="{84F7F313-28D6-437D-8405-811060205A84}"/>
    <cellStyle name="20% - Accent4" xfId="31" builtinId="42" customBuiltin="1"/>
    <cellStyle name="20% - Accent4 2" xfId="62" xr:uid="{0E00D8F3-9525-4E01-A3C8-8DB2E4FF0E7E}"/>
    <cellStyle name="20% - Accent5" xfId="35" builtinId="46" customBuiltin="1"/>
    <cellStyle name="20% - Accent5 2" xfId="63" xr:uid="{971FA8AC-C6F2-4CD6-827F-55E184CBC18D}"/>
    <cellStyle name="20% - Accent6" xfId="39" builtinId="50" customBuiltin="1"/>
    <cellStyle name="20% - Accent6 2" xfId="64" xr:uid="{FF05C4C1-AA43-4F96-ADA8-B5E7F3056026}"/>
    <cellStyle name="40% - Accent1" xfId="20" builtinId="31" customBuiltin="1"/>
    <cellStyle name="40% - Accent1 2" xfId="65" xr:uid="{52AE5457-70FA-4E8C-AB46-70B98B39FE45}"/>
    <cellStyle name="40% - Accent2" xfId="24" builtinId="35" customBuiltin="1"/>
    <cellStyle name="40% - Accent2 2" xfId="66" xr:uid="{144F1597-B9AC-4311-A0AF-EC48C1BD9450}"/>
    <cellStyle name="40% - Accent3" xfId="28" builtinId="39" customBuiltin="1"/>
    <cellStyle name="40% - Accent3 2" xfId="67" xr:uid="{DA1359F8-C0F6-4912-9016-B1D5124488F0}"/>
    <cellStyle name="40% - Accent4" xfId="32" builtinId="43" customBuiltin="1"/>
    <cellStyle name="40% - Accent4 2" xfId="68" xr:uid="{B89FCDE8-4AA0-478F-88EB-5BB8757832C6}"/>
    <cellStyle name="40% - Accent5" xfId="36" builtinId="47" customBuiltin="1"/>
    <cellStyle name="40% - Accent5 2" xfId="69" xr:uid="{30F76FF5-4568-4774-8BB8-6C74E305C051}"/>
    <cellStyle name="40% - Accent6" xfId="40" builtinId="51" customBuiltin="1"/>
    <cellStyle name="40% - Accent6 2" xfId="70" xr:uid="{A3FEFC53-6CB2-4145-B577-F6AC46D5030E}"/>
    <cellStyle name="60% - Accent1" xfId="21" builtinId="32" customBuiltin="1"/>
    <cellStyle name="60% - Accent1 2" xfId="52" xr:uid="{3F0C4683-618F-4E98-9A04-890572B62311}"/>
    <cellStyle name="60% - Accent1 3" xfId="71" xr:uid="{ABA9F86E-8D19-403D-B8D3-B2C1C62EAF1F}"/>
    <cellStyle name="60% - Accent2" xfId="25" builtinId="36" customBuiltin="1"/>
    <cellStyle name="60% - Accent2 2" xfId="53" xr:uid="{FC6C3DA3-DE68-4EDB-B718-EA4224070544}"/>
    <cellStyle name="60% - Accent2 3" xfId="72" xr:uid="{E5116F70-932D-4811-A88D-9EF240E34C25}"/>
    <cellStyle name="60% - Accent3" xfId="29" builtinId="40" customBuiltin="1"/>
    <cellStyle name="60% - Accent3 2" xfId="54" xr:uid="{7333E2B2-8625-4EBE-8AE0-5ABFFF4C115B}"/>
    <cellStyle name="60% - Accent3 3" xfId="73" xr:uid="{58EE12DE-696C-47B8-B730-47902A01C4E7}"/>
    <cellStyle name="60% - Accent4" xfId="33" builtinId="44" customBuiltin="1"/>
    <cellStyle name="60% - Accent4 2" xfId="55" xr:uid="{8DD02F23-8CBB-4464-A959-85732273A6C6}"/>
    <cellStyle name="60% - Accent4 3" xfId="74" xr:uid="{27065C52-55B4-4714-828F-DF155EEF6451}"/>
    <cellStyle name="60% - Accent5" xfId="37" builtinId="48" customBuiltin="1"/>
    <cellStyle name="60% - Accent5 2" xfId="56" xr:uid="{282E9E66-B343-4602-928D-0BB02D2CAC9F}"/>
    <cellStyle name="60% - Accent5 3" xfId="75" xr:uid="{D1FCE44A-0FAB-4F81-AA1E-152372EF358E}"/>
    <cellStyle name="60% - Accent6" xfId="41" builtinId="52" customBuiltin="1"/>
    <cellStyle name="60% - Accent6 2" xfId="57" xr:uid="{1A3A6F98-334C-4DE0-8A08-86AA4D7BF486}"/>
    <cellStyle name="60% - Accent6 3" xfId="76" xr:uid="{722C76C7-DF7A-4116-9593-FFA5620F4C26}"/>
    <cellStyle name="Accent1" xfId="18" builtinId="29" customBuiltin="1"/>
    <cellStyle name="Accent1 2" xfId="77" xr:uid="{A62BEB45-2480-4000-8BB9-ACB7B7BB6594}"/>
    <cellStyle name="Accent2" xfId="22" builtinId="33" customBuiltin="1"/>
    <cellStyle name="Accent2 2" xfId="78" xr:uid="{17DEB4F3-046C-4A29-8AFB-28ECE20F7F73}"/>
    <cellStyle name="Accent3" xfId="26" builtinId="37" customBuiltin="1"/>
    <cellStyle name="Accent3 2" xfId="79" xr:uid="{7ED79771-687A-4A73-BD01-53A33530553B}"/>
    <cellStyle name="Accent4" xfId="30" builtinId="41" customBuiltin="1"/>
    <cellStyle name="Accent4 2" xfId="80" xr:uid="{60B45F03-78CC-4064-A829-EA5358E0C7EF}"/>
    <cellStyle name="Accent5" xfId="34" builtinId="45" customBuiltin="1"/>
    <cellStyle name="Accent5 2" xfId="81" xr:uid="{520AD09D-A731-466A-9C9F-15F9600DF3DD}"/>
    <cellStyle name="Accent6" xfId="38" builtinId="49" customBuiltin="1"/>
    <cellStyle name="Accent6 2" xfId="82" xr:uid="{EDD13A67-F5EF-4D31-BA67-23975BA18E21}"/>
    <cellStyle name="Bad" xfId="7" builtinId="27" customBuiltin="1"/>
    <cellStyle name="Bad 2" xfId="83" xr:uid="{60BCC236-E673-4A41-94C2-888E4E8C0143}"/>
    <cellStyle name="blp_datetime" xfId="48" xr:uid="{00000000-0005-0000-0000-000019000000}"/>
    <cellStyle name="Calculation" xfId="11" builtinId="22" customBuiltin="1"/>
    <cellStyle name="Calculation 2" xfId="84" xr:uid="{50D02678-D366-4C49-96B8-127967CE1444}"/>
    <cellStyle name="Check Cell" xfId="13" builtinId="23" customBuiltin="1"/>
    <cellStyle name="Check Cell 2" xfId="85" xr:uid="{B5A2D7FF-1899-42F9-AB98-B73141FFDD04}"/>
    <cellStyle name="Explanatory Text" xfId="16" builtinId="53" customBuiltin="1"/>
    <cellStyle name="Explanatory Text 2" xfId="86" xr:uid="{49B393D6-2BEA-43F8-8994-6A9A310BD4C2}"/>
    <cellStyle name="Good" xfId="6" builtinId="26" customBuiltin="1"/>
    <cellStyle name="Good 2" xfId="87" xr:uid="{A9F34C2D-F5BE-4C4C-943A-6DECDACD0874}"/>
    <cellStyle name="Heading 1" xfId="2" builtinId="16" customBuiltin="1"/>
    <cellStyle name="Heading 1 2" xfId="88" xr:uid="{0B0D5C4A-8C1E-48AF-8273-4F15C2B75CCF}"/>
    <cellStyle name="Heading 2" xfId="3" builtinId="17" customBuiltin="1"/>
    <cellStyle name="Heading 2 2" xfId="89" xr:uid="{22D3FBAD-BDFA-471F-AC3E-1CE040E23848}"/>
    <cellStyle name="Heading 3" xfId="4" builtinId="18" customBuiltin="1"/>
    <cellStyle name="Heading 3 2" xfId="90" xr:uid="{902DA264-9430-4DF1-8DAA-75131B3011C5}"/>
    <cellStyle name="Heading 4" xfId="5" builtinId="19" customBuiltin="1"/>
    <cellStyle name="Heading 4 2" xfId="91" xr:uid="{9DB95FD8-22ED-4817-AC1E-4B8444B2B75E}"/>
    <cellStyle name="Hyperlink" xfId="104" builtinId="8"/>
    <cellStyle name="Input" xfId="9" builtinId="20" customBuiltin="1"/>
    <cellStyle name="Input 2" xfId="92" xr:uid="{56E2D1AB-FF6D-4E2D-A6DE-511F98921D88}"/>
    <cellStyle name="Linked Cell" xfId="12" builtinId="24" customBuiltin="1"/>
    <cellStyle name="Linked Cell 2" xfId="93" xr:uid="{1864863B-E3F8-4AB1-B3DD-B9BE75D767D0}"/>
    <cellStyle name="Neutral" xfId="8" builtinId="28" customBuiltin="1"/>
    <cellStyle name="Neutral 2" xfId="51" xr:uid="{5C2C3239-E877-48AF-B4B4-2F504AB4F290}"/>
    <cellStyle name="Neutral 3" xfId="94" xr:uid="{EE2DC266-CEA2-400B-9E62-9B166AF94984}"/>
    <cellStyle name="Normal" xfId="0" builtinId="0"/>
    <cellStyle name="Normal 2" xfId="45" xr:uid="{00000000-0005-0000-0000-000026000000}"/>
    <cellStyle name="Normal 2 2" xfId="46" xr:uid="{00000000-0005-0000-0000-000027000000}"/>
    <cellStyle name="Normal 3" xfId="102" xr:uid="{37E27631-C263-447A-9143-D7E0B6598D81}"/>
    <cellStyle name="Note" xfId="15" builtinId="10" customBuiltin="1"/>
    <cellStyle name="Note 2" xfId="43" xr:uid="{00000000-0005-0000-0000-000029000000}"/>
    <cellStyle name="Note 3" xfId="42" xr:uid="{00000000-0005-0000-0000-00002A000000}"/>
    <cellStyle name="Note 4" xfId="44" xr:uid="{00000000-0005-0000-0000-00002B000000}"/>
    <cellStyle name="Note 5" xfId="47" xr:uid="{00000000-0005-0000-0000-00002C000000}"/>
    <cellStyle name="Note 6" xfId="49" xr:uid="{00000000-0005-0000-0000-00002D000000}"/>
    <cellStyle name="Note 7" xfId="95" xr:uid="{47879337-12FF-41F3-A4CA-131626B20B4A}"/>
    <cellStyle name="Output" xfId="10" builtinId="21" customBuiltin="1"/>
    <cellStyle name="Output 2" xfId="96" xr:uid="{9B91FD14-A81C-4E22-AAE3-835D48D4E57B}"/>
    <cellStyle name="Style 1" xfId="97" xr:uid="{DFF07259-1033-4A04-AFE5-EA4C5F992C59}"/>
    <cellStyle name="Style 1 2" xfId="103" xr:uid="{FC97C4E5-DDF4-4F89-B92B-F27065C4991D}"/>
    <cellStyle name="Title" xfId="1" builtinId="15" customBuiltin="1"/>
    <cellStyle name="Title 2" xfId="50" xr:uid="{21CDE64B-82F3-4ACA-835D-BB1E591A6B14}"/>
    <cellStyle name="Title 3" xfId="98" xr:uid="{E7F477DB-B241-4F61-84D4-EA96753D0E7A}"/>
    <cellStyle name="Total" xfId="17" builtinId="25" customBuiltin="1"/>
    <cellStyle name="Total 2" xfId="99" xr:uid="{69E24450-C137-45D0-B444-88EB6E5A9626}"/>
    <cellStyle name="Warning Text" xfId="14" builtinId="11" customBuiltin="1"/>
    <cellStyle name="Warning Text 2" xfId="100" xr:uid="{A4813135-3D67-4AA6-B6D8-386A4361124B}"/>
    <cellStyle name="Обычный_RTS_select_issues" xfId="101" xr:uid="{C386955A-06E5-40A3-BB10-ACC42495F4E5}"/>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6.xml"/><Relationship Id="rId13" Type="http://schemas.openxmlformats.org/officeDocument/2006/relationships/worksheet" Target="worksheets/sheet11.xml"/><Relationship Id="rId18" Type="http://schemas.openxmlformats.org/officeDocument/2006/relationships/theme" Target="theme/theme1.xml"/><Relationship Id="rId3" Type="http://schemas.openxmlformats.org/officeDocument/2006/relationships/worksheet" Target="worksheets/sheet2.xml"/><Relationship Id="rId21" Type="http://schemas.openxmlformats.org/officeDocument/2006/relationships/calcChain" Target="calcChain.xml"/><Relationship Id="rId7" Type="http://schemas.openxmlformats.org/officeDocument/2006/relationships/worksheet" Target="worksheets/sheet5.xml"/><Relationship Id="rId12" Type="http://schemas.openxmlformats.org/officeDocument/2006/relationships/worksheet" Target="worksheets/sheet10.xml"/><Relationship Id="rId17" Type="http://schemas.openxmlformats.org/officeDocument/2006/relationships/pivotCacheDefinition" Target="pivotCache/pivotCacheDefinition1.xml"/><Relationship Id="rId2" Type="http://schemas.openxmlformats.org/officeDocument/2006/relationships/chartsheet" Target="chartsheets/sheet1.xml"/><Relationship Id="rId16" Type="http://schemas.openxmlformats.org/officeDocument/2006/relationships/worksheet" Target="worksheets/sheet1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4.xml"/><Relationship Id="rId11" Type="http://schemas.openxmlformats.org/officeDocument/2006/relationships/worksheet" Target="worksheets/sheet9.xml"/><Relationship Id="rId5" Type="http://schemas.openxmlformats.org/officeDocument/2006/relationships/worksheet" Target="worksheets/sheet3.xml"/><Relationship Id="rId15" Type="http://schemas.openxmlformats.org/officeDocument/2006/relationships/worksheet" Target="worksheets/sheet13.xml"/><Relationship Id="rId10" Type="http://schemas.openxmlformats.org/officeDocument/2006/relationships/worksheet" Target="worksheets/sheet8.xml"/><Relationship Id="rId19" Type="http://schemas.openxmlformats.org/officeDocument/2006/relationships/styles" Target="styles.xml"/><Relationship Id="rId4" Type="http://schemas.openxmlformats.org/officeDocument/2006/relationships/chartsheet" Target="chartsheets/sheet2.xml"/><Relationship Id="rId9" Type="http://schemas.openxmlformats.org/officeDocument/2006/relationships/worksheet" Target="worksheets/sheet7.xml"/><Relationship Id="rId14" Type="http://schemas.openxmlformats.org/officeDocument/2006/relationships/worksheet" Target="worksheets/sheet12.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[SFI Crypto ETP Backtest-master rev-A2 26-Sep-2024.xlsx]Sheet2!PivotTable1</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Ether vs</a:t>
            </a:r>
            <a:r>
              <a:rPr lang="en-US" baseline="0"/>
              <a:t> 2X ETHU Portfolios </a:t>
            </a:r>
          </a:p>
          <a:p>
            <a:pPr>
              <a:defRPr/>
            </a:pPr>
            <a:r>
              <a:rPr lang="en-US" sz="1100" baseline="0"/>
              <a:t>(Starting 15-Apr-2020 with $100)</a:t>
            </a:r>
            <a:endParaRPr lang="en-US" sz="1100"/>
          </a:p>
        </c:rich>
      </c:tx>
      <c:layout>
        <c:manualLayout>
          <c:xMode val="edge"/>
          <c:yMode val="edge"/>
          <c:x val="0.39831828870838953"/>
          <c:y val="5.610521062831156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4407286323107048E-2"/>
          <c:y val="0.14198116913208356"/>
          <c:w val="0.89093642274097795"/>
          <c:h val="0.70569032150130417"/>
        </c:manualLayout>
      </c:layout>
      <c:lineChart>
        <c:grouping val="standard"/>
        <c:varyColors val="0"/>
        <c:ser>
          <c:idx val="0"/>
          <c:order val="0"/>
          <c:tx>
            <c:strRef>
              <c:f>Sheet2!$B$3</c:f>
              <c:strCache>
                <c:ptCount val="1"/>
                <c:pt idx="0">
                  <c:v> ETHU Port</c:v>
                </c:pt>
              </c:strCache>
            </c:strRef>
          </c:tx>
          <c:spPr>
            <a:ln w="28575" cap="rnd">
              <a:solidFill>
                <a:schemeClr val="accent1"/>
              </a:solidFill>
              <a:round/>
            </a:ln>
            <a:effectLst/>
          </c:spPr>
          <c:marker>
            <c:symbol val="none"/>
          </c:marker>
          <c:cat>
            <c:strRef>
              <c:f>Sheet2!$A$4:$A$1122</c:f>
              <c:strCache>
                <c:ptCount val="1118"/>
                <c:pt idx="0">
                  <c:v>4/15/2020</c:v>
                </c:pt>
                <c:pt idx="1">
                  <c:v>4/16/2020</c:v>
                </c:pt>
                <c:pt idx="2">
                  <c:v>4/17/2020</c:v>
                </c:pt>
                <c:pt idx="3">
                  <c:v>4/20/2020</c:v>
                </c:pt>
                <c:pt idx="4">
                  <c:v>4/21/2020</c:v>
                </c:pt>
                <c:pt idx="5">
                  <c:v>4/22/2020</c:v>
                </c:pt>
                <c:pt idx="6">
                  <c:v>4/23/2020</c:v>
                </c:pt>
                <c:pt idx="7">
                  <c:v>4/24/2020</c:v>
                </c:pt>
                <c:pt idx="8">
                  <c:v>4/27/2020</c:v>
                </c:pt>
                <c:pt idx="9">
                  <c:v>4/28/2020</c:v>
                </c:pt>
                <c:pt idx="10">
                  <c:v>4/29/2020</c:v>
                </c:pt>
                <c:pt idx="11">
                  <c:v>4/30/2020</c:v>
                </c:pt>
                <c:pt idx="12">
                  <c:v>5/1/2020</c:v>
                </c:pt>
                <c:pt idx="13">
                  <c:v>5/4/2020</c:v>
                </c:pt>
                <c:pt idx="14">
                  <c:v>5/5/2020</c:v>
                </c:pt>
                <c:pt idx="15">
                  <c:v>5/6/2020</c:v>
                </c:pt>
                <c:pt idx="16">
                  <c:v>5/7/2020</c:v>
                </c:pt>
                <c:pt idx="17">
                  <c:v>5/8/2020</c:v>
                </c:pt>
                <c:pt idx="18">
                  <c:v>5/11/2020</c:v>
                </c:pt>
                <c:pt idx="19">
                  <c:v>5/12/2020</c:v>
                </c:pt>
                <c:pt idx="20">
                  <c:v>5/13/2020</c:v>
                </c:pt>
                <c:pt idx="21">
                  <c:v>5/14/2020</c:v>
                </c:pt>
                <c:pt idx="22">
                  <c:v>5/15/2020</c:v>
                </c:pt>
                <c:pt idx="23">
                  <c:v>5/18/2020</c:v>
                </c:pt>
                <c:pt idx="24">
                  <c:v>5/19/2020</c:v>
                </c:pt>
                <c:pt idx="25">
                  <c:v>5/20/2020</c:v>
                </c:pt>
                <c:pt idx="26">
                  <c:v>5/21/2020</c:v>
                </c:pt>
                <c:pt idx="27">
                  <c:v>5/22/2020</c:v>
                </c:pt>
                <c:pt idx="28">
                  <c:v>5/26/2020</c:v>
                </c:pt>
                <c:pt idx="29">
                  <c:v>5/27/2020</c:v>
                </c:pt>
                <c:pt idx="30">
                  <c:v>5/28/2020</c:v>
                </c:pt>
                <c:pt idx="31">
                  <c:v>5/29/2020</c:v>
                </c:pt>
                <c:pt idx="32">
                  <c:v>6/1/2020</c:v>
                </c:pt>
                <c:pt idx="33">
                  <c:v>6/2/2020</c:v>
                </c:pt>
                <c:pt idx="34">
                  <c:v>6/3/2020</c:v>
                </c:pt>
                <c:pt idx="35">
                  <c:v>6/4/2020</c:v>
                </c:pt>
                <c:pt idx="36">
                  <c:v>6/5/2020</c:v>
                </c:pt>
                <c:pt idx="37">
                  <c:v>6/8/2020</c:v>
                </c:pt>
                <c:pt idx="38">
                  <c:v>6/9/2020</c:v>
                </c:pt>
                <c:pt idx="39">
                  <c:v>6/10/2020</c:v>
                </c:pt>
                <c:pt idx="40">
                  <c:v>6/11/2020</c:v>
                </c:pt>
                <c:pt idx="41">
                  <c:v>6/12/2020</c:v>
                </c:pt>
                <c:pt idx="42">
                  <c:v>6/15/2020</c:v>
                </c:pt>
                <c:pt idx="43">
                  <c:v>6/16/2020</c:v>
                </c:pt>
                <c:pt idx="44">
                  <c:v>6/17/2020</c:v>
                </c:pt>
                <c:pt idx="45">
                  <c:v>6/18/2020</c:v>
                </c:pt>
                <c:pt idx="46">
                  <c:v>6/19/2020</c:v>
                </c:pt>
                <c:pt idx="47">
                  <c:v>6/22/2020</c:v>
                </c:pt>
                <c:pt idx="48">
                  <c:v>6/23/2020</c:v>
                </c:pt>
                <c:pt idx="49">
                  <c:v>6/24/2020</c:v>
                </c:pt>
                <c:pt idx="50">
                  <c:v>6/25/2020</c:v>
                </c:pt>
                <c:pt idx="51">
                  <c:v>6/26/2020</c:v>
                </c:pt>
                <c:pt idx="52">
                  <c:v>6/29/2020</c:v>
                </c:pt>
                <c:pt idx="53">
                  <c:v>6/30/2020</c:v>
                </c:pt>
                <c:pt idx="54">
                  <c:v>7/1/2020</c:v>
                </c:pt>
                <c:pt idx="55">
                  <c:v>7/2/2020</c:v>
                </c:pt>
                <c:pt idx="56">
                  <c:v>7/6/2020</c:v>
                </c:pt>
                <c:pt idx="57">
                  <c:v>7/7/2020</c:v>
                </c:pt>
                <c:pt idx="58">
                  <c:v>7/8/2020</c:v>
                </c:pt>
                <c:pt idx="59">
                  <c:v>7/9/2020</c:v>
                </c:pt>
                <c:pt idx="60">
                  <c:v>7/10/2020</c:v>
                </c:pt>
                <c:pt idx="61">
                  <c:v>7/13/2020</c:v>
                </c:pt>
                <c:pt idx="62">
                  <c:v>7/14/2020</c:v>
                </c:pt>
                <c:pt idx="63">
                  <c:v>7/15/2020</c:v>
                </c:pt>
                <c:pt idx="64">
                  <c:v>7/16/2020</c:v>
                </c:pt>
                <c:pt idx="65">
                  <c:v>7/17/2020</c:v>
                </c:pt>
                <c:pt idx="66">
                  <c:v>7/20/2020</c:v>
                </c:pt>
                <c:pt idx="67">
                  <c:v>7/21/2020</c:v>
                </c:pt>
                <c:pt idx="68">
                  <c:v>7/22/2020</c:v>
                </c:pt>
                <c:pt idx="69">
                  <c:v>7/23/2020</c:v>
                </c:pt>
                <c:pt idx="70">
                  <c:v>7/24/2020</c:v>
                </c:pt>
                <c:pt idx="71">
                  <c:v>7/27/2020</c:v>
                </c:pt>
                <c:pt idx="72">
                  <c:v>7/28/2020</c:v>
                </c:pt>
                <c:pt idx="73">
                  <c:v>7/29/2020</c:v>
                </c:pt>
                <c:pt idx="74">
                  <c:v>7/30/2020</c:v>
                </c:pt>
                <c:pt idx="75">
                  <c:v>7/31/2020</c:v>
                </c:pt>
                <c:pt idx="76">
                  <c:v>8/3/2020</c:v>
                </c:pt>
                <c:pt idx="77">
                  <c:v>8/4/2020</c:v>
                </c:pt>
                <c:pt idx="78">
                  <c:v>8/5/2020</c:v>
                </c:pt>
                <c:pt idx="79">
                  <c:v>8/6/2020</c:v>
                </c:pt>
                <c:pt idx="80">
                  <c:v>8/7/2020</c:v>
                </c:pt>
                <c:pt idx="81">
                  <c:v>8/10/2020</c:v>
                </c:pt>
                <c:pt idx="82">
                  <c:v>8/11/2020</c:v>
                </c:pt>
                <c:pt idx="83">
                  <c:v>8/12/2020</c:v>
                </c:pt>
                <c:pt idx="84">
                  <c:v>8/13/2020</c:v>
                </c:pt>
                <c:pt idx="85">
                  <c:v>8/14/2020</c:v>
                </c:pt>
                <c:pt idx="86">
                  <c:v>8/17/2020</c:v>
                </c:pt>
                <c:pt idx="87">
                  <c:v>8/18/2020</c:v>
                </c:pt>
                <c:pt idx="88">
                  <c:v>8/19/2020</c:v>
                </c:pt>
                <c:pt idx="89">
                  <c:v>8/20/2020</c:v>
                </c:pt>
                <c:pt idx="90">
                  <c:v>8/21/2020</c:v>
                </c:pt>
                <c:pt idx="91">
                  <c:v>8/24/2020</c:v>
                </c:pt>
                <c:pt idx="92">
                  <c:v>8/25/2020</c:v>
                </c:pt>
                <c:pt idx="93">
                  <c:v>8/26/2020</c:v>
                </c:pt>
                <c:pt idx="94">
                  <c:v>8/27/2020</c:v>
                </c:pt>
                <c:pt idx="95">
                  <c:v>8/28/2020</c:v>
                </c:pt>
                <c:pt idx="96">
                  <c:v>8/31/2020</c:v>
                </c:pt>
                <c:pt idx="97">
                  <c:v>9/1/2020</c:v>
                </c:pt>
                <c:pt idx="98">
                  <c:v>9/2/2020</c:v>
                </c:pt>
                <c:pt idx="99">
                  <c:v>9/3/2020</c:v>
                </c:pt>
                <c:pt idx="100">
                  <c:v>9/4/2020</c:v>
                </c:pt>
                <c:pt idx="101">
                  <c:v>9/8/2020</c:v>
                </c:pt>
                <c:pt idx="102">
                  <c:v>9/9/2020</c:v>
                </c:pt>
                <c:pt idx="103">
                  <c:v>9/10/2020</c:v>
                </c:pt>
                <c:pt idx="104">
                  <c:v>9/11/2020</c:v>
                </c:pt>
                <c:pt idx="105">
                  <c:v>9/14/2020</c:v>
                </c:pt>
                <c:pt idx="106">
                  <c:v>9/15/2020</c:v>
                </c:pt>
                <c:pt idx="107">
                  <c:v>9/16/2020</c:v>
                </c:pt>
                <c:pt idx="108">
                  <c:v>9/17/2020</c:v>
                </c:pt>
                <c:pt idx="109">
                  <c:v>9/18/2020</c:v>
                </c:pt>
                <c:pt idx="110">
                  <c:v>9/21/2020</c:v>
                </c:pt>
                <c:pt idx="111">
                  <c:v>9/22/2020</c:v>
                </c:pt>
                <c:pt idx="112">
                  <c:v>9/23/2020</c:v>
                </c:pt>
                <c:pt idx="113">
                  <c:v>9/24/2020</c:v>
                </c:pt>
                <c:pt idx="114">
                  <c:v>9/25/2020</c:v>
                </c:pt>
                <c:pt idx="115">
                  <c:v>9/28/2020</c:v>
                </c:pt>
                <c:pt idx="116">
                  <c:v>9/29/2020</c:v>
                </c:pt>
                <c:pt idx="117">
                  <c:v>9/30/2020</c:v>
                </c:pt>
                <c:pt idx="118">
                  <c:v>10/1/2020</c:v>
                </c:pt>
                <c:pt idx="119">
                  <c:v>10/2/2020</c:v>
                </c:pt>
                <c:pt idx="120">
                  <c:v>10/5/2020</c:v>
                </c:pt>
                <c:pt idx="121">
                  <c:v>10/6/2020</c:v>
                </c:pt>
                <c:pt idx="122">
                  <c:v>10/7/2020</c:v>
                </c:pt>
                <c:pt idx="123">
                  <c:v>10/8/2020</c:v>
                </c:pt>
                <c:pt idx="124">
                  <c:v>10/9/2020</c:v>
                </c:pt>
                <c:pt idx="125">
                  <c:v>10/12/2020</c:v>
                </c:pt>
                <c:pt idx="126">
                  <c:v>10/13/2020</c:v>
                </c:pt>
                <c:pt idx="127">
                  <c:v>10/14/2020</c:v>
                </c:pt>
                <c:pt idx="128">
                  <c:v>10/15/2020</c:v>
                </c:pt>
                <c:pt idx="129">
                  <c:v>10/16/2020</c:v>
                </c:pt>
                <c:pt idx="130">
                  <c:v>10/19/2020</c:v>
                </c:pt>
                <c:pt idx="131">
                  <c:v>10/20/2020</c:v>
                </c:pt>
                <c:pt idx="132">
                  <c:v>10/21/2020</c:v>
                </c:pt>
                <c:pt idx="133">
                  <c:v>10/22/2020</c:v>
                </c:pt>
                <c:pt idx="134">
                  <c:v>10/23/2020</c:v>
                </c:pt>
                <c:pt idx="135">
                  <c:v>10/26/2020</c:v>
                </c:pt>
                <c:pt idx="136">
                  <c:v>10/27/2020</c:v>
                </c:pt>
                <c:pt idx="137">
                  <c:v>10/28/2020</c:v>
                </c:pt>
                <c:pt idx="138">
                  <c:v>10/29/2020</c:v>
                </c:pt>
                <c:pt idx="139">
                  <c:v>10/30/2020</c:v>
                </c:pt>
                <c:pt idx="140">
                  <c:v>11/2/2020</c:v>
                </c:pt>
                <c:pt idx="141">
                  <c:v>11/3/2020</c:v>
                </c:pt>
                <c:pt idx="142">
                  <c:v>11/4/2020</c:v>
                </c:pt>
                <c:pt idx="143">
                  <c:v>11/5/2020</c:v>
                </c:pt>
                <c:pt idx="144">
                  <c:v>11/6/2020</c:v>
                </c:pt>
                <c:pt idx="145">
                  <c:v>11/9/2020</c:v>
                </c:pt>
                <c:pt idx="146">
                  <c:v>11/10/2020</c:v>
                </c:pt>
                <c:pt idx="147">
                  <c:v>11/11/2020</c:v>
                </c:pt>
                <c:pt idx="148">
                  <c:v>11/12/2020</c:v>
                </c:pt>
                <c:pt idx="149">
                  <c:v>11/13/2020</c:v>
                </c:pt>
                <c:pt idx="150">
                  <c:v>11/16/2020</c:v>
                </c:pt>
                <c:pt idx="151">
                  <c:v>11/17/2020</c:v>
                </c:pt>
                <c:pt idx="152">
                  <c:v>11/18/2020</c:v>
                </c:pt>
                <c:pt idx="153">
                  <c:v>11/19/2020</c:v>
                </c:pt>
                <c:pt idx="154">
                  <c:v>11/20/2020</c:v>
                </c:pt>
                <c:pt idx="155">
                  <c:v>11/23/2020</c:v>
                </c:pt>
                <c:pt idx="156">
                  <c:v>11/24/2020</c:v>
                </c:pt>
                <c:pt idx="157">
                  <c:v>11/25/2020</c:v>
                </c:pt>
                <c:pt idx="158">
                  <c:v>11/27/2020</c:v>
                </c:pt>
                <c:pt idx="159">
                  <c:v>11/30/2020</c:v>
                </c:pt>
                <c:pt idx="160">
                  <c:v>12/1/2020</c:v>
                </c:pt>
                <c:pt idx="161">
                  <c:v>12/2/2020</c:v>
                </c:pt>
                <c:pt idx="162">
                  <c:v>12/3/2020</c:v>
                </c:pt>
                <c:pt idx="163">
                  <c:v>12/4/2020</c:v>
                </c:pt>
                <c:pt idx="164">
                  <c:v>12/7/2020</c:v>
                </c:pt>
                <c:pt idx="165">
                  <c:v>12/8/2020</c:v>
                </c:pt>
                <c:pt idx="166">
                  <c:v>12/9/2020</c:v>
                </c:pt>
                <c:pt idx="167">
                  <c:v>12/10/2020</c:v>
                </c:pt>
                <c:pt idx="168">
                  <c:v>12/11/2020</c:v>
                </c:pt>
                <c:pt idx="169">
                  <c:v>12/14/2020</c:v>
                </c:pt>
                <c:pt idx="170">
                  <c:v>12/15/2020</c:v>
                </c:pt>
                <c:pt idx="171">
                  <c:v>12/16/2020</c:v>
                </c:pt>
                <c:pt idx="172">
                  <c:v>12/17/2020</c:v>
                </c:pt>
                <c:pt idx="173">
                  <c:v>12/18/2020</c:v>
                </c:pt>
                <c:pt idx="174">
                  <c:v>12/21/2020</c:v>
                </c:pt>
                <c:pt idx="175">
                  <c:v>12/22/2020</c:v>
                </c:pt>
                <c:pt idx="176">
                  <c:v>12/23/2020</c:v>
                </c:pt>
                <c:pt idx="177">
                  <c:v>12/24/2020</c:v>
                </c:pt>
                <c:pt idx="178">
                  <c:v>12/28/2020</c:v>
                </c:pt>
                <c:pt idx="179">
                  <c:v>12/29/2020</c:v>
                </c:pt>
                <c:pt idx="180">
                  <c:v>12/30/2020</c:v>
                </c:pt>
                <c:pt idx="181">
                  <c:v>12/31/2020</c:v>
                </c:pt>
                <c:pt idx="182">
                  <c:v>1/4/2021</c:v>
                </c:pt>
                <c:pt idx="183">
                  <c:v>1/5/2021</c:v>
                </c:pt>
                <c:pt idx="184">
                  <c:v>1/6/2021</c:v>
                </c:pt>
                <c:pt idx="185">
                  <c:v>1/7/2021</c:v>
                </c:pt>
                <c:pt idx="186">
                  <c:v>1/8/2021</c:v>
                </c:pt>
                <c:pt idx="187">
                  <c:v>1/11/2021</c:v>
                </c:pt>
                <c:pt idx="188">
                  <c:v>1/12/2021</c:v>
                </c:pt>
                <c:pt idx="189">
                  <c:v>1/13/2021</c:v>
                </c:pt>
                <c:pt idx="190">
                  <c:v>1/14/2021</c:v>
                </c:pt>
                <c:pt idx="191">
                  <c:v>1/15/2021</c:v>
                </c:pt>
                <c:pt idx="192">
                  <c:v>1/19/2021</c:v>
                </c:pt>
                <c:pt idx="193">
                  <c:v>1/20/2021</c:v>
                </c:pt>
                <c:pt idx="194">
                  <c:v>1/21/2021</c:v>
                </c:pt>
                <c:pt idx="195">
                  <c:v>1/22/2021</c:v>
                </c:pt>
                <c:pt idx="196">
                  <c:v>1/25/2021</c:v>
                </c:pt>
                <c:pt idx="197">
                  <c:v>1/26/2021</c:v>
                </c:pt>
                <c:pt idx="198">
                  <c:v>1/27/2021</c:v>
                </c:pt>
                <c:pt idx="199">
                  <c:v>1/28/2021</c:v>
                </c:pt>
                <c:pt idx="200">
                  <c:v>1/29/2021</c:v>
                </c:pt>
                <c:pt idx="201">
                  <c:v>2/1/2021</c:v>
                </c:pt>
                <c:pt idx="202">
                  <c:v>2/2/2021</c:v>
                </c:pt>
                <c:pt idx="203">
                  <c:v>2/3/2021</c:v>
                </c:pt>
                <c:pt idx="204">
                  <c:v>2/4/2021</c:v>
                </c:pt>
                <c:pt idx="205">
                  <c:v>2/5/2021</c:v>
                </c:pt>
                <c:pt idx="206">
                  <c:v>2/8/2021</c:v>
                </c:pt>
                <c:pt idx="207">
                  <c:v>2/9/2021</c:v>
                </c:pt>
                <c:pt idx="208">
                  <c:v>2/10/2021</c:v>
                </c:pt>
                <c:pt idx="209">
                  <c:v>2/11/2021</c:v>
                </c:pt>
                <c:pt idx="210">
                  <c:v>2/12/2021</c:v>
                </c:pt>
                <c:pt idx="211">
                  <c:v>2/16/2021</c:v>
                </c:pt>
                <c:pt idx="212">
                  <c:v>2/17/2021</c:v>
                </c:pt>
                <c:pt idx="213">
                  <c:v>2/18/2021</c:v>
                </c:pt>
                <c:pt idx="214">
                  <c:v>2/19/2021</c:v>
                </c:pt>
                <c:pt idx="215">
                  <c:v>2/22/2021</c:v>
                </c:pt>
                <c:pt idx="216">
                  <c:v>2/23/2021</c:v>
                </c:pt>
                <c:pt idx="217">
                  <c:v>2/24/2021</c:v>
                </c:pt>
                <c:pt idx="218">
                  <c:v>2/25/2021</c:v>
                </c:pt>
                <c:pt idx="219">
                  <c:v>2/26/2021</c:v>
                </c:pt>
                <c:pt idx="220">
                  <c:v>3/1/2021</c:v>
                </c:pt>
                <c:pt idx="221">
                  <c:v>3/2/2021</c:v>
                </c:pt>
                <c:pt idx="222">
                  <c:v>3/3/2021</c:v>
                </c:pt>
                <c:pt idx="223">
                  <c:v>3/4/2021</c:v>
                </c:pt>
                <c:pt idx="224">
                  <c:v>3/5/2021</c:v>
                </c:pt>
                <c:pt idx="225">
                  <c:v>3/8/2021</c:v>
                </c:pt>
                <c:pt idx="226">
                  <c:v>3/9/2021</c:v>
                </c:pt>
                <c:pt idx="227">
                  <c:v>3/10/2021</c:v>
                </c:pt>
                <c:pt idx="228">
                  <c:v>3/11/2021</c:v>
                </c:pt>
                <c:pt idx="229">
                  <c:v>3/12/2021</c:v>
                </c:pt>
                <c:pt idx="230">
                  <c:v>3/15/2021</c:v>
                </c:pt>
                <c:pt idx="231">
                  <c:v>3/16/2021</c:v>
                </c:pt>
                <c:pt idx="232">
                  <c:v>3/17/2021</c:v>
                </c:pt>
                <c:pt idx="233">
                  <c:v>3/18/2021</c:v>
                </c:pt>
                <c:pt idx="234">
                  <c:v>3/19/2021</c:v>
                </c:pt>
                <c:pt idx="235">
                  <c:v>3/22/2021</c:v>
                </c:pt>
                <c:pt idx="236">
                  <c:v>3/23/2021</c:v>
                </c:pt>
                <c:pt idx="237">
                  <c:v>3/24/2021</c:v>
                </c:pt>
                <c:pt idx="238">
                  <c:v>3/25/2021</c:v>
                </c:pt>
                <c:pt idx="239">
                  <c:v>3/26/2021</c:v>
                </c:pt>
                <c:pt idx="240">
                  <c:v>3/29/2021</c:v>
                </c:pt>
                <c:pt idx="241">
                  <c:v>3/30/2021</c:v>
                </c:pt>
                <c:pt idx="242">
                  <c:v>3/31/2021</c:v>
                </c:pt>
                <c:pt idx="243">
                  <c:v>4/1/2021</c:v>
                </c:pt>
                <c:pt idx="244">
                  <c:v>4/5/2021</c:v>
                </c:pt>
                <c:pt idx="245">
                  <c:v>4/6/2021</c:v>
                </c:pt>
                <c:pt idx="246">
                  <c:v>4/7/2021</c:v>
                </c:pt>
                <c:pt idx="247">
                  <c:v>4/8/2021</c:v>
                </c:pt>
                <c:pt idx="248">
                  <c:v>4/9/2021</c:v>
                </c:pt>
                <c:pt idx="249">
                  <c:v>4/12/2021</c:v>
                </c:pt>
                <c:pt idx="250">
                  <c:v>4/13/2021</c:v>
                </c:pt>
                <c:pt idx="251">
                  <c:v>4/14/2021</c:v>
                </c:pt>
                <c:pt idx="252">
                  <c:v>4/15/2021</c:v>
                </c:pt>
                <c:pt idx="253">
                  <c:v>4/16/2021</c:v>
                </c:pt>
                <c:pt idx="254">
                  <c:v>4/19/2021</c:v>
                </c:pt>
                <c:pt idx="255">
                  <c:v>4/20/2021</c:v>
                </c:pt>
                <c:pt idx="256">
                  <c:v>4/21/2021</c:v>
                </c:pt>
                <c:pt idx="257">
                  <c:v>4/22/2021</c:v>
                </c:pt>
                <c:pt idx="258">
                  <c:v>4/23/2021</c:v>
                </c:pt>
                <c:pt idx="259">
                  <c:v>4/26/2021</c:v>
                </c:pt>
                <c:pt idx="260">
                  <c:v>4/27/2021</c:v>
                </c:pt>
                <c:pt idx="261">
                  <c:v>4/28/2021</c:v>
                </c:pt>
                <c:pt idx="262">
                  <c:v>4/29/2021</c:v>
                </c:pt>
                <c:pt idx="263">
                  <c:v>4/30/2021</c:v>
                </c:pt>
                <c:pt idx="264">
                  <c:v>5/3/2021</c:v>
                </c:pt>
                <c:pt idx="265">
                  <c:v>5/4/2021</c:v>
                </c:pt>
                <c:pt idx="266">
                  <c:v>5/5/2021</c:v>
                </c:pt>
                <c:pt idx="267">
                  <c:v>5/6/2021</c:v>
                </c:pt>
                <c:pt idx="268">
                  <c:v>5/7/2021</c:v>
                </c:pt>
                <c:pt idx="269">
                  <c:v>5/10/2021</c:v>
                </c:pt>
                <c:pt idx="270">
                  <c:v>5/11/2021</c:v>
                </c:pt>
                <c:pt idx="271">
                  <c:v>5/12/2021</c:v>
                </c:pt>
                <c:pt idx="272">
                  <c:v>5/13/2021</c:v>
                </c:pt>
                <c:pt idx="273">
                  <c:v>5/14/2021</c:v>
                </c:pt>
                <c:pt idx="274">
                  <c:v>5/17/2021</c:v>
                </c:pt>
                <c:pt idx="275">
                  <c:v>5/18/2021</c:v>
                </c:pt>
                <c:pt idx="276">
                  <c:v>5/19/2021</c:v>
                </c:pt>
                <c:pt idx="277">
                  <c:v>5/20/2021</c:v>
                </c:pt>
                <c:pt idx="278">
                  <c:v>5/21/2021</c:v>
                </c:pt>
                <c:pt idx="279">
                  <c:v>5/24/2021</c:v>
                </c:pt>
                <c:pt idx="280">
                  <c:v>5/25/2021</c:v>
                </c:pt>
                <c:pt idx="281">
                  <c:v>5/26/2021</c:v>
                </c:pt>
                <c:pt idx="282">
                  <c:v>5/27/2021</c:v>
                </c:pt>
                <c:pt idx="283">
                  <c:v>5/28/2021</c:v>
                </c:pt>
                <c:pt idx="284">
                  <c:v>6/1/2021</c:v>
                </c:pt>
                <c:pt idx="285">
                  <c:v>6/2/2021</c:v>
                </c:pt>
                <c:pt idx="286">
                  <c:v>6/3/2021</c:v>
                </c:pt>
                <c:pt idx="287">
                  <c:v>6/4/2021</c:v>
                </c:pt>
                <c:pt idx="288">
                  <c:v>6/7/2021</c:v>
                </c:pt>
                <c:pt idx="289">
                  <c:v>6/8/2021</c:v>
                </c:pt>
                <c:pt idx="290">
                  <c:v>6/9/2021</c:v>
                </c:pt>
                <c:pt idx="291">
                  <c:v>6/10/2021</c:v>
                </c:pt>
                <c:pt idx="292">
                  <c:v>6/11/2021</c:v>
                </c:pt>
                <c:pt idx="293">
                  <c:v>6/14/2021</c:v>
                </c:pt>
                <c:pt idx="294">
                  <c:v>6/15/2021</c:v>
                </c:pt>
                <c:pt idx="295">
                  <c:v>6/16/2021</c:v>
                </c:pt>
                <c:pt idx="296">
                  <c:v>6/17/2021</c:v>
                </c:pt>
                <c:pt idx="297">
                  <c:v>6/18/2021</c:v>
                </c:pt>
                <c:pt idx="298">
                  <c:v>6/21/2021</c:v>
                </c:pt>
                <c:pt idx="299">
                  <c:v>6/22/2021</c:v>
                </c:pt>
                <c:pt idx="300">
                  <c:v>6/23/2021</c:v>
                </c:pt>
                <c:pt idx="301">
                  <c:v>6/24/2021</c:v>
                </c:pt>
                <c:pt idx="302">
                  <c:v>6/25/2021</c:v>
                </c:pt>
                <c:pt idx="303">
                  <c:v>6/28/2021</c:v>
                </c:pt>
                <c:pt idx="304">
                  <c:v>6/29/2021</c:v>
                </c:pt>
                <c:pt idx="305">
                  <c:v>6/30/2021</c:v>
                </c:pt>
                <c:pt idx="306">
                  <c:v>7/1/2021</c:v>
                </c:pt>
                <c:pt idx="307">
                  <c:v>7/2/2021</c:v>
                </c:pt>
                <c:pt idx="308">
                  <c:v>7/6/2021</c:v>
                </c:pt>
                <c:pt idx="309">
                  <c:v>7/7/2021</c:v>
                </c:pt>
                <c:pt idx="310">
                  <c:v>7/8/2021</c:v>
                </c:pt>
                <c:pt idx="311">
                  <c:v>7/9/2021</c:v>
                </c:pt>
                <c:pt idx="312">
                  <c:v>7/12/2021</c:v>
                </c:pt>
                <c:pt idx="313">
                  <c:v>7/13/2021</c:v>
                </c:pt>
                <c:pt idx="314">
                  <c:v>7/14/2021</c:v>
                </c:pt>
                <c:pt idx="315">
                  <c:v>7/15/2021</c:v>
                </c:pt>
                <c:pt idx="316">
                  <c:v>7/16/2021</c:v>
                </c:pt>
                <c:pt idx="317">
                  <c:v>7/19/2021</c:v>
                </c:pt>
                <c:pt idx="318">
                  <c:v>7/20/2021</c:v>
                </c:pt>
                <c:pt idx="319">
                  <c:v>7/21/2021</c:v>
                </c:pt>
                <c:pt idx="320">
                  <c:v>7/22/2021</c:v>
                </c:pt>
                <c:pt idx="321">
                  <c:v>7/23/2021</c:v>
                </c:pt>
                <c:pt idx="322">
                  <c:v>7/26/2021</c:v>
                </c:pt>
                <c:pt idx="323">
                  <c:v>7/27/2021</c:v>
                </c:pt>
                <c:pt idx="324">
                  <c:v>7/28/2021</c:v>
                </c:pt>
                <c:pt idx="325">
                  <c:v>7/29/2021</c:v>
                </c:pt>
                <c:pt idx="326">
                  <c:v>7/30/2021</c:v>
                </c:pt>
                <c:pt idx="327">
                  <c:v>8/2/2021</c:v>
                </c:pt>
                <c:pt idx="328">
                  <c:v>8/3/2021</c:v>
                </c:pt>
                <c:pt idx="329">
                  <c:v>8/4/2021</c:v>
                </c:pt>
                <c:pt idx="330">
                  <c:v>8/5/2021</c:v>
                </c:pt>
                <c:pt idx="331">
                  <c:v>8/6/2021</c:v>
                </c:pt>
                <c:pt idx="332">
                  <c:v>8/9/2021</c:v>
                </c:pt>
                <c:pt idx="333">
                  <c:v>8/10/2021</c:v>
                </c:pt>
                <c:pt idx="334">
                  <c:v>8/11/2021</c:v>
                </c:pt>
                <c:pt idx="335">
                  <c:v>8/12/2021</c:v>
                </c:pt>
                <c:pt idx="336">
                  <c:v>8/13/2021</c:v>
                </c:pt>
                <c:pt idx="337">
                  <c:v>8/16/2021</c:v>
                </c:pt>
                <c:pt idx="338">
                  <c:v>8/17/2021</c:v>
                </c:pt>
                <c:pt idx="339">
                  <c:v>8/18/2021</c:v>
                </c:pt>
                <c:pt idx="340">
                  <c:v>8/19/2021</c:v>
                </c:pt>
                <c:pt idx="341">
                  <c:v>8/20/2021</c:v>
                </c:pt>
                <c:pt idx="342">
                  <c:v>8/23/2021</c:v>
                </c:pt>
                <c:pt idx="343">
                  <c:v>8/24/2021</c:v>
                </c:pt>
                <c:pt idx="344">
                  <c:v>8/25/2021</c:v>
                </c:pt>
                <c:pt idx="345">
                  <c:v>8/26/2021</c:v>
                </c:pt>
                <c:pt idx="346">
                  <c:v>8/27/2021</c:v>
                </c:pt>
                <c:pt idx="347">
                  <c:v>8/30/2021</c:v>
                </c:pt>
                <c:pt idx="348">
                  <c:v>8/31/2021</c:v>
                </c:pt>
                <c:pt idx="349">
                  <c:v>9/1/2021</c:v>
                </c:pt>
                <c:pt idx="350">
                  <c:v>9/2/2021</c:v>
                </c:pt>
                <c:pt idx="351">
                  <c:v>9/3/2021</c:v>
                </c:pt>
                <c:pt idx="352">
                  <c:v>9/7/2021</c:v>
                </c:pt>
                <c:pt idx="353">
                  <c:v>9/8/2021</c:v>
                </c:pt>
                <c:pt idx="354">
                  <c:v>9/9/2021</c:v>
                </c:pt>
                <c:pt idx="355">
                  <c:v>9/10/2021</c:v>
                </c:pt>
                <c:pt idx="356">
                  <c:v>9/13/2021</c:v>
                </c:pt>
                <c:pt idx="357">
                  <c:v>9/14/2021</c:v>
                </c:pt>
                <c:pt idx="358">
                  <c:v>9/15/2021</c:v>
                </c:pt>
                <c:pt idx="359">
                  <c:v>9/16/2021</c:v>
                </c:pt>
                <c:pt idx="360">
                  <c:v>9/17/2021</c:v>
                </c:pt>
                <c:pt idx="361">
                  <c:v>9/20/2021</c:v>
                </c:pt>
                <c:pt idx="362">
                  <c:v>9/21/2021</c:v>
                </c:pt>
                <c:pt idx="363">
                  <c:v>9/22/2021</c:v>
                </c:pt>
                <c:pt idx="364">
                  <c:v>9/23/2021</c:v>
                </c:pt>
                <c:pt idx="365">
                  <c:v>9/24/2021</c:v>
                </c:pt>
                <c:pt idx="366">
                  <c:v>9/27/2021</c:v>
                </c:pt>
                <c:pt idx="367">
                  <c:v>9/28/2021</c:v>
                </c:pt>
                <c:pt idx="368">
                  <c:v>9/29/2021</c:v>
                </c:pt>
                <c:pt idx="369">
                  <c:v>9/30/2021</c:v>
                </c:pt>
                <c:pt idx="370">
                  <c:v>10/1/2021</c:v>
                </c:pt>
                <c:pt idx="371">
                  <c:v>10/4/2021</c:v>
                </c:pt>
                <c:pt idx="372">
                  <c:v>10/5/2021</c:v>
                </c:pt>
                <c:pt idx="373">
                  <c:v>10/6/2021</c:v>
                </c:pt>
                <c:pt idx="374">
                  <c:v>10/7/2021</c:v>
                </c:pt>
                <c:pt idx="375">
                  <c:v>10/8/2021</c:v>
                </c:pt>
                <c:pt idx="376">
                  <c:v>10/11/2021</c:v>
                </c:pt>
                <c:pt idx="377">
                  <c:v>10/12/2021</c:v>
                </c:pt>
                <c:pt idx="378">
                  <c:v>10/13/2021</c:v>
                </c:pt>
                <c:pt idx="379">
                  <c:v>10/14/2021</c:v>
                </c:pt>
                <c:pt idx="380">
                  <c:v>10/15/2021</c:v>
                </c:pt>
                <c:pt idx="381">
                  <c:v>10/18/2021</c:v>
                </c:pt>
                <c:pt idx="382">
                  <c:v>10/19/2021</c:v>
                </c:pt>
                <c:pt idx="383">
                  <c:v>10/20/2021</c:v>
                </c:pt>
                <c:pt idx="384">
                  <c:v>10/21/2021</c:v>
                </c:pt>
                <c:pt idx="385">
                  <c:v>10/22/2021</c:v>
                </c:pt>
                <c:pt idx="386">
                  <c:v>10/25/2021</c:v>
                </c:pt>
                <c:pt idx="387">
                  <c:v>10/26/2021</c:v>
                </c:pt>
                <c:pt idx="388">
                  <c:v>10/27/2021</c:v>
                </c:pt>
                <c:pt idx="389">
                  <c:v>10/28/2021</c:v>
                </c:pt>
                <c:pt idx="390">
                  <c:v>10/29/2021</c:v>
                </c:pt>
                <c:pt idx="391">
                  <c:v>11/1/2021</c:v>
                </c:pt>
                <c:pt idx="392">
                  <c:v>11/2/2021</c:v>
                </c:pt>
                <c:pt idx="393">
                  <c:v>11/3/2021</c:v>
                </c:pt>
                <c:pt idx="394">
                  <c:v>11/4/2021</c:v>
                </c:pt>
                <c:pt idx="395">
                  <c:v>11/5/2021</c:v>
                </c:pt>
                <c:pt idx="396">
                  <c:v>11/8/2021</c:v>
                </c:pt>
                <c:pt idx="397">
                  <c:v>11/9/2021</c:v>
                </c:pt>
                <c:pt idx="398">
                  <c:v>11/10/2021</c:v>
                </c:pt>
                <c:pt idx="399">
                  <c:v>11/11/2021</c:v>
                </c:pt>
                <c:pt idx="400">
                  <c:v>11/12/2021</c:v>
                </c:pt>
                <c:pt idx="401">
                  <c:v>11/15/2021</c:v>
                </c:pt>
                <c:pt idx="402">
                  <c:v>11/16/2021</c:v>
                </c:pt>
                <c:pt idx="403">
                  <c:v>11/17/2021</c:v>
                </c:pt>
                <c:pt idx="404">
                  <c:v>11/18/2021</c:v>
                </c:pt>
                <c:pt idx="405">
                  <c:v>11/19/2021</c:v>
                </c:pt>
                <c:pt idx="406">
                  <c:v>11/22/2021</c:v>
                </c:pt>
                <c:pt idx="407">
                  <c:v>11/23/2021</c:v>
                </c:pt>
                <c:pt idx="408">
                  <c:v>11/24/2021</c:v>
                </c:pt>
                <c:pt idx="409">
                  <c:v>11/26/2021</c:v>
                </c:pt>
                <c:pt idx="410">
                  <c:v>11/29/2021</c:v>
                </c:pt>
                <c:pt idx="411">
                  <c:v>11/30/2021</c:v>
                </c:pt>
                <c:pt idx="412">
                  <c:v>12/1/2021</c:v>
                </c:pt>
                <c:pt idx="413">
                  <c:v>12/2/2021</c:v>
                </c:pt>
                <c:pt idx="414">
                  <c:v>12/3/2021</c:v>
                </c:pt>
                <c:pt idx="415">
                  <c:v>12/6/2021</c:v>
                </c:pt>
                <c:pt idx="416">
                  <c:v>12/7/2021</c:v>
                </c:pt>
                <c:pt idx="417">
                  <c:v>12/8/2021</c:v>
                </c:pt>
                <c:pt idx="418">
                  <c:v>12/9/2021</c:v>
                </c:pt>
                <c:pt idx="419">
                  <c:v>12/10/2021</c:v>
                </c:pt>
                <c:pt idx="420">
                  <c:v>12/13/2021</c:v>
                </c:pt>
                <c:pt idx="421">
                  <c:v>12/14/2021</c:v>
                </c:pt>
                <c:pt idx="422">
                  <c:v>12/15/2021</c:v>
                </c:pt>
                <c:pt idx="423">
                  <c:v>12/16/2021</c:v>
                </c:pt>
                <c:pt idx="424">
                  <c:v>12/17/2021</c:v>
                </c:pt>
                <c:pt idx="425">
                  <c:v>12/20/2021</c:v>
                </c:pt>
                <c:pt idx="426">
                  <c:v>12/21/2021</c:v>
                </c:pt>
                <c:pt idx="427">
                  <c:v>12/22/2021</c:v>
                </c:pt>
                <c:pt idx="428">
                  <c:v>12/23/2021</c:v>
                </c:pt>
                <c:pt idx="429">
                  <c:v>12/27/2021</c:v>
                </c:pt>
                <c:pt idx="430">
                  <c:v>12/28/2021</c:v>
                </c:pt>
                <c:pt idx="431">
                  <c:v>12/29/2021</c:v>
                </c:pt>
                <c:pt idx="432">
                  <c:v>12/30/2021</c:v>
                </c:pt>
                <c:pt idx="433">
                  <c:v>12/31/2021</c:v>
                </c:pt>
                <c:pt idx="434">
                  <c:v>1/3/2022</c:v>
                </c:pt>
                <c:pt idx="435">
                  <c:v>1/4/2022</c:v>
                </c:pt>
                <c:pt idx="436">
                  <c:v>1/5/2022</c:v>
                </c:pt>
                <c:pt idx="437">
                  <c:v>1/6/2022</c:v>
                </c:pt>
                <c:pt idx="438">
                  <c:v>1/7/2022</c:v>
                </c:pt>
                <c:pt idx="439">
                  <c:v>1/10/2022</c:v>
                </c:pt>
                <c:pt idx="440">
                  <c:v>1/11/2022</c:v>
                </c:pt>
                <c:pt idx="441">
                  <c:v>1/12/2022</c:v>
                </c:pt>
                <c:pt idx="442">
                  <c:v>1/13/2022</c:v>
                </c:pt>
                <c:pt idx="443">
                  <c:v>1/14/2022</c:v>
                </c:pt>
                <c:pt idx="444">
                  <c:v>1/18/2022</c:v>
                </c:pt>
                <c:pt idx="445">
                  <c:v>1/19/2022</c:v>
                </c:pt>
                <c:pt idx="446">
                  <c:v>1/20/2022</c:v>
                </c:pt>
                <c:pt idx="447">
                  <c:v>1/21/2022</c:v>
                </c:pt>
                <c:pt idx="448">
                  <c:v>1/24/2022</c:v>
                </c:pt>
                <c:pt idx="449">
                  <c:v>1/25/2022</c:v>
                </c:pt>
                <c:pt idx="450">
                  <c:v>1/26/2022</c:v>
                </c:pt>
                <c:pt idx="451">
                  <c:v>1/27/2022</c:v>
                </c:pt>
                <c:pt idx="452">
                  <c:v>1/28/2022</c:v>
                </c:pt>
                <c:pt idx="453">
                  <c:v>1/31/2022</c:v>
                </c:pt>
                <c:pt idx="454">
                  <c:v>2/1/2022</c:v>
                </c:pt>
                <c:pt idx="455">
                  <c:v>2/2/2022</c:v>
                </c:pt>
                <c:pt idx="456">
                  <c:v>2/3/2022</c:v>
                </c:pt>
                <c:pt idx="457">
                  <c:v>2/4/2022</c:v>
                </c:pt>
                <c:pt idx="458">
                  <c:v>2/7/2022</c:v>
                </c:pt>
                <c:pt idx="459">
                  <c:v>2/8/2022</c:v>
                </c:pt>
                <c:pt idx="460">
                  <c:v>2/9/2022</c:v>
                </c:pt>
                <c:pt idx="461">
                  <c:v>2/10/2022</c:v>
                </c:pt>
                <c:pt idx="462">
                  <c:v>2/11/2022</c:v>
                </c:pt>
                <c:pt idx="463">
                  <c:v>2/14/2022</c:v>
                </c:pt>
                <c:pt idx="464">
                  <c:v>2/15/2022</c:v>
                </c:pt>
                <c:pt idx="465">
                  <c:v>2/16/2022</c:v>
                </c:pt>
                <c:pt idx="466">
                  <c:v>2/17/2022</c:v>
                </c:pt>
                <c:pt idx="467">
                  <c:v>2/18/2022</c:v>
                </c:pt>
                <c:pt idx="468">
                  <c:v>2/22/2022</c:v>
                </c:pt>
                <c:pt idx="469">
                  <c:v>2/23/2022</c:v>
                </c:pt>
                <c:pt idx="470">
                  <c:v>2/24/2022</c:v>
                </c:pt>
                <c:pt idx="471">
                  <c:v>2/25/2022</c:v>
                </c:pt>
                <c:pt idx="472">
                  <c:v>2/28/2022</c:v>
                </c:pt>
                <c:pt idx="473">
                  <c:v>3/1/2022</c:v>
                </c:pt>
                <c:pt idx="474">
                  <c:v>3/2/2022</c:v>
                </c:pt>
                <c:pt idx="475">
                  <c:v>3/3/2022</c:v>
                </c:pt>
                <c:pt idx="476">
                  <c:v>3/4/2022</c:v>
                </c:pt>
                <c:pt idx="477">
                  <c:v>3/7/2022</c:v>
                </c:pt>
                <c:pt idx="478">
                  <c:v>3/8/2022</c:v>
                </c:pt>
                <c:pt idx="479">
                  <c:v>3/9/2022</c:v>
                </c:pt>
                <c:pt idx="480">
                  <c:v>3/10/2022</c:v>
                </c:pt>
                <c:pt idx="481">
                  <c:v>3/11/2022</c:v>
                </c:pt>
                <c:pt idx="482">
                  <c:v>3/14/2022</c:v>
                </c:pt>
                <c:pt idx="483">
                  <c:v>3/15/2022</c:v>
                </c:pt>
                <c:pt idx="484">
                  <c:v>3/16/2022</c:v>
                </c:pt>
                <c:pt idx="485">
                  <c:v>3/17/2022</c:v>
                </c:pt>
                <c:pt idx="486">
                  <c:v>3/18/2022</c:v>
                </c:pt>
                <c:pt idx="487">
                  <c:v>3/21/2022</c:v>
                </c:pt>
                <c:pt idx="488">
                  <c:v>3/22/2022</c:v>
                </c:pt>
                <c:pt idx="489">
                  <c:v>3/23/2022</c:v>
                </c:pt>
                <c:pt idx="490">
                  <c:v>3/24/2022</c:v>
                </c:pt>
                <c:pt idx="491">
                  <c:v>3/25/2022</c:v>
                </c:pt>
                <c:pt idx="492">
                  <c:v>3/28/2022</c:v>
                </c:pt>
                <c:pt idx="493">
                  <c:v>3/29/2022</c:v>
                </c:pt>
                <c:pt idx="494">
                  <c:v>3/30/2022</c:v>
                </c:pt>
                <c:pt idx="495">
                  <c:v>3/31/2022</c:v>
                </c:pt>
                <c:pt idx="496">
                  <c:v>4/1/2022</c:v>
                </c:pt>
                <c:pt idx="497">
                  <c:v>4/4/2022</c:v>
                </c:pt>
                <c:pt idx="498">
                  <c:v>4/5/2022</c:v>
                </c:pt>
                <c:pt idx="499">
                  <c:v>4/6/2022</c:v>
                </c:pt>
                <c:pt idx="500">
                  <c:v>4/7/2022</c:v>
                </c:pt>
                <c:pt idx="501">
                  <c:v>4/8/2022</c:v>
                </c:pt>
                <c:pt idx="502">
                  <c:v>4/11/2022</c:v>
                </c:pt>
                <c:pt idx="503">
                  <c:v>4/12/2022</c:v>
                </c:pt>
                <c:pt idx="504">
                  <c:v>4/13/2022</c:v>
                </c:pt>
                <c:pt idx="505">
                  <c:v>4/14/2022</c:v>
                </c:pt>
                <c:pt idx="506">
                  <c:v>4/18/2022</c:v>
                </c:pt>
                <c:pt idx="507">
                  <c:v>4/19/2022</c:v>
                </c:pt>
                <c:pt idx="508">
                  <c:v>4/20/2022</c:v>
                </c:pt>
                <c:pt idx="509">
                  <c:v>4/21/2022</c:v>
                </c:pt>
                <c:pt idx="510">
                  <c:v>4/22/2022</c:v>
                </c:pt>
                <c:pt idx="511">
                  <c:v>4/25/2022</c:v>
                </c:pt>
                <c:pt idx="512">
                  <c:v>4/26/2022</c:v>
                </c:pt>
                <c:pt idx="513">
                  <c:v>4/27/2022</c:v>
                </c:pt>
                <c:pt idx="514">
                  <c:v>4/28/2022</c:v>
                </c:pt>
                <c:pt idx="515">
                  <c:v>4/29/2022</c:v>
                </c:pt>
                <c:pt idx="516">
                  <c:v>5/2/2022</c:v>
                </c:pt>
                <c:pt idx="517">
                  <c:v>5/3/2022</c:v>
                </c:pt>
                <c:pt idx="518">
                  <c:v>5/4/2022</c:v>
                </c:pt>
                <c:pt idx="519">
                  <c:v>5/5/2022</c:v>
                </c:pt>
                <c:pt idx="520">
                  <c:v>5/6/2022</c:v>
                </c:pt>
                <c:pt idx="521">
                  <c:v>5/9/2022</c:v>
                </c:pt>
                <c:pt idx="522">
                  <c:v>5/10/2022</c:v>
                </c:pt>
                <c:pt idx="523">
                  <c:v>5/11/2022</c:v>
                </c:pt>
                <c:pt idx="524">
                  <c:v>5/12/2022</c:v>
                </c:pt>
                <c:pt idx="525">
                  <c:v>5/13/2022</c:v>
                </c:pt>
                <c:pt idx="526">
                  <c:v>5/16/2022</c:v>
                </c:pt>
                <c:pt idx="527">
                  <c:v>5/17/2022</c:v>
                </c:pt>
                <c:pt idx="528">
                  <c:v>5/18/2022</c:v>
                </c:pt>
                <c:pt idx="529">
                  <c:v>5/19/2022</c:v>
                </c:pt>
                <c:pt idx="530">
                  <c:v>5/20/2022</c:v>
                </c:pt>
                <c:pt idx="531">
                  <c:v>5/23/2022</c:v>
                </c:pt>
                <c:pt idx="532">
                  <c:v>5/24/2022</c:v>
                </c:pt>
                <c:pt idx="533">
                  <c:v>5/25/2022</c:v>
                </c:pt>
                <c:pt idx="534">
                  <c:v>5/26/2022</c:v>
                </c:pt>
                <c:pt idx="535">
                  <c:v>5/27/2022</c:v>
                </c:pt>
                <c:pt idx="536">
                  <c:v>5/31/2022</c:v>
                </c:pt>
                <c:pt idx="537">
                  <c:v>6/1/2022</c:v>
                </c:pt>
                <c:pt idx="538">
                  <c:v>6/2/2022</c:v>
                </c:pt>
                <c:pt idx="539">
                  <c:v>6/3/2022</c:v>
                </c:pt>
                <c:pt idx="540">
                  <c:v>6/6/2022</c:v>
                </c:pt>
                <c:pt idx="541">
                  <c:v>6/7/2022</c:v>
                </c:pt>
                <c:pt idx="542">
                  <c:v>6/8/2022</c:v>
                </c:pt>
                <c:pt idx="543">
                  <c:v>6/9/2022</c:v>
                </c:pt>
                <c:pt idx="544">
                  <c:v>6/10/2022</c:v>
                </c:pt>
                <c:pt idx="545">
                  <c:v>6/13/2022</c:v>
                </c:pt>
                <c:pt idx="546">
                  <c:v>6/14/2022</c:v>
                </c:pt>
                <c:pt idx="547">
                  <c:v>6/15/2022</c:v>
                </c:pt>
                <c:pt idx="548">
                  <c:v>6/16/2022</c:v>
                </c:pt>
                <c:pt idx="549">
                  <c:v>6/17/2022</c:v>
                </c:pt>
                <c:pt idx="550">
                  <c:v>6/21/2022</c:v>
                </c:pt>
                <c:pt idx="551">
                  <c:v>6/22/2022</c:v>
                </c:pt>
                <c:pt idx="552">
                  <c:v>6/23/2022</c:v>
                </c:pt>
                <c:pt idx="553">
                  <c:v>6/24/2022</c:v>
                </c:pt>
                <c:pt idx="554">
                  <c:v>6/27/2022</c:v>
                </c:pt>
                <c:pt idx="555">
                  <c:v>6/28/2022</c:v>
                </c:pt>
                <c:pt idx="556">
                  <c:v>6/29/2022</c:v>
                </c:pt>
                <c:pt idx="557">
                  <c:v>6/30/2022</c:v>
                </c:pt>
                <c:pt idx="558">
                  <c:v>7/1/2022</c:v>
                </c:pt>
                <c:pt idx="559">
                  <c:v>7/5/2022</c:v>
                </c:pt>
                <c:pt idx="560">
                  <c:v>7/6/2022</c:v>
                </c:pt>
                <c:pt idx="561">
                  <c:v>7/7/2022</c:v>
                </c:pt>
                <c:pt idx="562">
                  <c:v>7/8/2022</c:v>
                </c:pt>
                <c:pt idx="563">
                  <c:v>7/11/2022</c:v>
                </c:pt>
                <c:pt idx="564">
                  <c:v>7/12/2022</c:v>
                </c:pt>
                <c:pt idx="565">
                  <c:v>7/13/2022</c:v>
                </c:pt>
                <c:pt idx="566">
                  <c:v>7/14/2022</c:v>
                </c:pt>
                <c:pt idx="567">
                  <c:v>7/15/2022</c:v>
                </c:pt>
                <c:pt idx="568">
                  <c:v>7/18/2022</c:v>
                </c:pt>
                <c:pt idx="569">
                  <c:v>7/19/2022</c:v>
                </c:pt>
                <c:pt idx="570">
                  <c:v>7/20/2022</c:v>
                </c:pt>
                <c:pt idx="571">
                  <c:v>7/21/2022</c:v>
                </c:pt>
                <c:pt idx="572">
                  <c:v>7/22/2022</c:v>
                </c:pt>
                <c:pt idx="573">
                  <c:v>7/25/2022</c:v>
                </c:pt>
                <c:pt idx="574">
                  <c:v>7/26/2022</c:v>
                </c:pt>
                <c:pt idx="575">
                  <c:v>7/27/2022</c:v>
                </c:pt>
                <c:pt idx="576">
                  <c:v>7/28/2022</c:v>
                </c:pt>
                <c:pt idx="577">
                  <c:v>7/29/2022</c:v>
                </c:pt>
                <c:pt idx="578">
                  <c:v>8/1/2022</c:v>
                </c:pt>
                <c:pt idx="579">
                  <c:v>8/2/2022</c:v>
                </c:pt>
                <c:pt idx="580">
                  <c:v>8/3/2022</c:v>
                </c:pt>
                <c:pt idx="581">
                  <c:v>8/4/2022</c:v>
                </c:pt>
                <c:pt idx="582">
                  <c:v>8/5/2022</c:v>
                </c:pt>
                <c:pt idx="583">
                  <c:v>8/8/2022</c:v>
                </c:pt>
                <c:pt idx="584">
                  <c:v>8/9/2022</c:v>
                </c:pt>
                <c:pt idx="585">
                  <c:v>8/10/2022</c:v>
                </c:pt>
                <c:pt idx="586">
                  <c:v>8/11/2022</c:v>
                </c:pt>
                <c:pt idx="587">
                  <c:v>8/12/2022</c:v>
                </c:pt>
                <c:pt idx="588">
                  <c:v>8/15/2022</c:v>
                </c:pt>
                <c:pt idx="589">
                  <c:v>8/16/2022</c:v>
                </c:pt>
                <c:pt idx="590">
                  <c:v>8/17/2022</c:v>
                </c:pt>
                <c:pt idx="591">
                  <c:v>8/18/2022</c:v>
                </c:pt>
                <c:pt idx="592">
                  <c:v>8/19/2022</c:v>
                </c:pt>
                <c:pt idx="593">
                  <c:v>8/22/2022</c:v>
                </c:pt>
                <c:pt idx="594">
                  <c:v>8/23/2022</c:v>
                </c:pt>
                <c:pt idx="595">
                  <c:v>8/24/2022</c:v>
                </c:pt>
                <c:pt idx="596">
                  <c:v>8/25/2022</c:v>
                </c:pt>
                <c:pt idx="597">
                  <c:v>8/26/2022</c:v>
                </c:pt>
                <c:pt idx="598">
                  <c:v>8/29/2022</c:v>
                </c:pt>
                <c:pt idx="599">
                  <c:v>8/30/2022</c:v>
                </c:pt>
                <c:pt idx="600">
                  <c:v>8/31/2022</c:v>
                </c:pt>
                <c:pt idx="601">
                  <c:v>9/1/2022</c:v>
                </c:pt>
                <c:pt idx="602">
                  <c:v>9/2/2022</c:v>
                </c:pt>
                <c:pt idx="603">
                  <c:v>9/6/2022</c:v>
                </c:pt>
                <c:pt idx="604">
                  <c:v>9/7/2022</c:v>
                </c:pt>
                <c:pt idx="605">
                  <c:v>9/8/2022</c:v>
                </c:pt>
                <c:pt idx="606">
                  <c:v>9/9/2022</c:v>
                </c:pt>
                <c:pt idx="607">
                  <c:v>9/12/2022</c:v>
                </c:pt>
                <c:pt idx="608">
                  <c:v>9/13/2022</c:v>
                </c:pt>
                <c:pt idx="609">
                  <c:v>9/14/2022</c:v>
                </c:pt>
                <c:pt idx="610">
                  <c:v>9/15/2022</c:v>
                </c:pt>
                <c:pt idx="611">
                  <c:v>9/16/2022</c:v>
                </c:pt>
                <c:pt idx="612">
                  <c:v>9/19/2022</c:v>
                </c:pt>
                <c:pt idx="613">
                  <c:v>9/20/2022</c:v>
                </c:pt>
                <c:pt idx="614">
                  <c:v>9/21/2022</c:v>
                </c:pt>
                <c:pt idx="615">
                  <c:v>9/22/2022</c:v>
                </c:pt>
                <c:pt idx="616">
                  <c:v>9/23/2022</c:v>
                </c:pt>
                <c:pt idx="617">
                  <c:v>9/26/2022</c:v>
                </c:pt>
                <c:pt idx="618">
                  <c:v>9/27/2022</c:v>
                </c:pt>
                <c:pt idx="619">
                  <c:v>9/28/2022</c:v>
                </c:pt>
                <c:pt idx="620">
                  <c:v>9/29/2022</c:v>
                </c:pt>
                <c:pt idx="621">
                  <c:v>9/30/2022</c:v>
                </c:pt>
                <c:pt idx="622">
                  <c:v>10/3/2022</c:v>
                </c:pt>
                <c:pt idx="623">
                  <c:v>10/4/2022</c:v>
                </c:pt>
                <c:pt idx="624">
                  <c:v>10/5/2022</c:v>
                </c:pt>
                <c:pt idx="625">
                  <c:v>10/6/2022</c:v>
                </c:pt>
                <c:pt idx="626">
                  <c:v>10/7/2022</c:v>
                </c:pt>
                <c:pt idx="627">
                  <c:v>10/10/2022</c:v>
                </c:pt>
                <c:pt idx="628">
                  <c:v>10/11/2022</c:v>
                </c:pt>
                <c:pt idx="629">
                  <c:v>10/12/2022</c:v>
                </c:pt>
                <c:pt idx="630">
                  <c:v>10/13/2022</c:v>
                </c:pt>
                <c:pt idx="631">
                  <c:v>10/14/2022</c:v>
                </c:pt>
                <c:pt idx="632">
                  <c:v>10/17/2022</c:v>
                </c:pt>
                <c:pt idx="633">
                  <c:v>10/18/2022</c:v>
                </c:pt>
                <c:pt idx="634">
                  <c:v>10/19/2022</c:v>
                </c:pt>
                <c:pt idx="635">
                  <c:v>10/20/2022</c:v>
                </c:pt>
                <c:pt idx="636">
                  <c:v>10/21/2022</c:v>
                </c:pt>
                <c:pt idx="637">
                  <c:v>10/24/2022</c:v>
                </c:pt>
                <c:pt idx="638">
                  <c:v>10/25/2022</c:v>
                </c:pt>
                <c:pt idx="639">
                  <c:v>10/26/2022</c:v>
                </c:pt>
                <c:pt idx="640">
                  <c:v>10/27/2022</c:v>
                </c:pt>
                <c:pt idx="641">
                  <c:v>10/28/2022</c:v>
                </c:pt>
                <c:pt idx="642">
                  <c:v>10/31/2022</c:v>
                </c:pt>
                <c:pt idx="643">
                  <c:v>11/1/2022</c:v>
                </c:pt>
                <c:pt idx="644">
                  <c:v>11/2/2022</c:v>
                </c:pt>
                <c:pt idx="645">
                  <c:v>11/3/2022</c:v>
                </c:pt>
                <c:pt idx="646">
                  <c:v>11/4/2022</c:v>
                </c:pt>
                <c:pt idx="647">
                  <c:v>11/7/2022</c:v>
                </c:pt>
                <c:pt idx="648">
                  <c:v>11/8/2022</c:v>
                </c:pt>
                <c:pt idx="649">
                  <c:v>11/9/2022</c:v>
                </c:pt>
                <c:pt idx="650">
                  <c:v>11/10/2022</c:v>
                </c:pt>
                <c:pt idx="651">
                  <c:v>11/11/2022</c:v>
                </c:pt>
                <c:pt idx="652">
                  <c:v>11/14/2022</c:v>
                </c:pt>
                <c:pt idx="653">
                  <c:v>11/15/2022</c:v>
                </c:pt>
                <c:pt idx="654">
                  <c:v>11/16/2022</c:v>
                </c:pt>
                <c:pt idx="655">
                  <c:v>11/17/2022</c:v>
                </c:pt>
                <c:pt idx="656">
                  <c:v>11/18/2022</c:v>
                </c:pt>
                <c:pt idx="657">
                  <c:v>11/21/2022</c:v>
                </c:pt>
                <c:pt idx="658">
                  <c:v>11/22/2022</c:v>
                </c:pt>
                <c:pt idx="659">
                  <c:v>11/23/2022</c:v>
                </c:pt>
                <c:pt idx="660">
                  <c:v>11/25/2022</c:v>
                </c:pt>
                <c:pt idx="661">
                  <c:v>11/28/2022</c:v>
                </c:pt>
                <c:pt idx="662">
                  <c:v>11/29/2022</c:v>
                </c:pt>
                <c:pt idx="663">
                  <c:v>11/30/2022</c:v>
                </c:pt>
                <c:pt idx="664">
                  <c:v>12/1/2022</c:v>
                </c:pt>
                <c:pt idx="665">
                  <c:v>12/2/2022</c:v>
                </c:pt>
                <c:pt idx="666">
                  <c:v>12/5/2022</c:v>
                </c:pt>
                <c:pt idx="667">
                  <c:v>12/6/2022</c:v>
                </c:pt>
                <c:pt idx="668">
                  <c:v>12/7/2022</c:v>
                </c:pt>
                <c:pt idx="669">
                  <c:v>12/8/2022</c:v>
                </c:pt>
                <c:pt idx="670">
                  <c:v>12/9/2022</c:v>
                </c:pt>
                <c:pt idx="671">
                  <c:v>12/12/2022</c:v>
                </c:pt>
                <c:pt idx="672">
                  <c:v>12/13/2022</c:v>
                </c:pt>
                <c:pt idx="673">
                  <c:v>12/14/2022</c:v>
                </c:pt>
                <c:pt idx="674">
                  <c:v>12/15/2022</c:v>
                </c:pt>
                <c:pt idx="675">
                  <c:v>12/16/2022</c:v>
                </c:pt>
                <c:pt idx="676">
                  <c:v>12/19/2022</c:v>
                </c:pt>
                <c:pt idx="677">
                  <c:v>12/20/2022</c:v>
                </c:pt>
                <c:pt idx="678">
                  <c:v>12/21/2022</c:v>
                </c:pt>
                <c:pt idx="679">
                  <c:v>12/22/2022</c:v>
                </c:pt>
                <c:pt idx="680">
                  <c:v>12/23/2022</c:v>
                </c:pt>
                <c:pt idx="681">
                  <c:v>12/27/2022</c:v>
                </c:pt>
                <c:pt idx="682">
                  <c:v>12/28/2022</c:v>
                </c:pt>
                <c:pt idx="683">
                  <c:v>12/29/2022</c:v>
                </c:pt>
                <c:pt idx="684">
                  <c:v>12/30/2022</c:v>
                </c:pt>
                <c:pt idx="685">
                  <c:v>1/3/2023</c:v>
                </c:pt>
                <c:pt idx="686">
                  <c:v>1/4/2023</c:v>
                </c:pt>
                <c:pt idx="687">
                  <c:v>1/5/2023</c:v>
                </c:pt>
                <c:pt idx="688">
                  <c:v>1/6/2023</c:v>
                </c:pt>
                <c:pt idx="689">
                  <c:v>1/9/2023</c:v>
                </c:pt>
                <c:pt idx="690">
                  <c:v>1/10/2023</c:v>
                </c:pt>
                <c:pt idx="691">
                  <c:v>1/11/2023</c:v>
                </c:pt>
                <c:pt idx="692">
                  <c:v>1/12/2023</c:v>
                </c:pt>
                <c:pt idx="693">
                  <c:v>1/13/2023</c:v>
                </c:pt>
                <c:pt idx="694">
                  <c:v>1/17/2023</c:v>
                </c:pt>
                <c:pt idx="695">
                  <c:v>1/18/2023</c:v>
                </c:pt>
                <c:pt idx="696">
                  <c:v>1/19/2023</c:v>
                </c:pt>
                <c:pt idx="697">
                  <c:v>1/20/2023</c:v>
                </c:pt>
                <c:pt idx="698">
                  <c:v>1/23/2023</c:v>
                </c:pt>
                <c:pt idx="699">
                  <c:v>1/24/2023</c:v>
                </c:pt>
                <c:pt idx="700">
                  <c:v>1/25/2023</c:v>
                </c:pt>
                <c:pt idx="701">
                  <c:v>1/26/2023</c:v>
                </c:pt>
                <c:pt idx="702">
                  <c:v>1/27/2023</c:v>
                </c:pt>
                <c:pt idx="703">
                  <c:v>1/30/2023</c:v>
                </c:pt>
                <c:pt idx="704">
                  <c:v>1/31/2023</c:v>
                </c:pt>
                <c:pt idx="705">
                  <c:v>2/1/2023</c:v>
                </c:pt>
                <c:pt idx="706">
                  <c:v>2/2/2023</c:v>
                </c:pt>
                <c:pt idx="707">
                  <c:v>2/3/2023</c:v>
                </c:pt>
                <c:pt idx="708">
                  <c:v>2/6/2023</c:v>
                </c:pt>
                <c:pt idx="709">
                  <c:v>2/7/2023</c:v>
                </c:pt>
                <c:pt idx="710">
                  <c:v>2/8/2023</c:v>
                </c:pt>
                <c:pt idx="711">
                  <c:v>2/9/2023</c:v>
                </c:pt>
                <c:pt idx="712">
                  <c:v>2/10/2023</c:v>
                </c:pt>
                <c:pt idx="713">
                  <c:v>2/13/2023</c:v>
                </c:pt>
                <c:pt idx="714">
                  <c:v>2/14/2023</c:v>
                </c:pt>
                <c:pt idx="715">
                  <c:v>2/15/2023</c:v>
                </c:pt>
                <c:pt idx="716">
                  <c:v>2/16/2023</c:v>
                </c:pt>
                <c:pt idx="717">
                  <c:v>2/17/2023</c:v>
                </c:pt>
                <c:pt idx="718">
                  <c:v>2/21/2023</c:v>
                </c:pt>
                <c:pt idx="719">
                  <c:v>2/22/2023</c:v>
                </c:pt>
                <c:pt idx="720">
                  <c:v>2/23/2023</c:v>
                </c:pt>
                <c:pt idx="721">
                  <c:v>2/24/2023</c:v>
                </c:pt>
                <c:pt idx="722">
                  <c:v>2/27/2023</c:v>
                </c:pt>
                <c:pt idx="723">
                  <c:v>2/28/2023</c:v>
                </c:pt>
                <c:pt idx="724">
                  <c:v>3/1/2023</c:v>
                </c:pt>
                <c:pt idx="725">
                  <c:v>3/2/2023</c:v>
                </c:pt>
                <c:pt idx="726">
                  <c:v>3/3/2023</c:v>
                </c:pt>
                <c:pt idx="727">
                  <c:v>3/6/2023</c:v>
                </c:pt>
                <c:pt idx="728">
                  <c:v>3/7/2023</c:v>
                </c:pt>
                <c:pt idx="729">
                  <c:v>3/8/2023</c:v>
                </c:pt>
                <c:pt idx="730">
                  <c:v>3/9/2023</c:v>
                </c:pt>
                <c:pt idx="731">
                  <c:v>3/10/2023</c:v>
                </c:pt>
                <c:pt idx="732">
                  <c:v>3/13/2023</c:v>
                </c:pt>
                <c:pt idx="733">
                  <c:v>3/14/2023</c:v>
                </c:pt>
                <c:pt idx="734">
                  <c:v>3/15/2023</c:v>
                </c:pt>
                <c:pt idx="735">
                  <c:v>3/16/2023</c:v>
                </c:pt>
                <c:pt idx="736">
                  <c:v>3/17/2023</c:v>
                </c:pt>
                <c:pt idx="737">
                  <c:v>3/20/2023</c:v>
                </c:pt>
                <c:pt idx="738">
                  <c:v>3/21/2023</c:v>
                </c:pt>
                <c:pt idx="739">
                  <c:v>3/22/2023</c:v>
                </c:pt>
                <c:pt idx="740">
                  <c:v>3/23/2023</c:v>
                </c:pt>
                <c:pt idx="741">
                  <c:v>3/24/2023</c:v>
                </c:pt>
                <c:pt idx="742">
                  <c:v>3/27/2023</c:v>
                </c:pt>
                <c:pt idx="743">
                  <c:v>3/28/2023</c:v>
                </c:pt>
                <c:pt idx="744">
                  <c:v>3/29/2023</c:v>
                </c:pt>
                <c:pt idx="745">
                  <c:v>3/30/2023</c:v>
                </c:pt>
                <c:pt idx="746">
                  <c:v>3/31/2023</c:v>
                </c:pt>
                <c:pt idx="747">
                  <c:v>4/3/2023</c:v>
                </c:pt>
                <c:pt idx="748">
                  <c:v>4/4/2023</c:v>
                </c:pt>
                <c:pt idx="749">
                  <c:v>4/5/2023</c:v>
                </c:pt>
                <c:pt idx="750">
                  <c:v>4/6/2023</c:v>
                </c:pt>
                <c:pt idx="751">
                  <c:v>4/10/2023</c:v>
                </c:pt>
                <c:pt idx="752">
                  <c:v>4/11/2023</c:v>
                </c:pt>
                <c:pt idx="753">
                  <c:v>4/12/2023</c:v>
                </c:pt>
                <c:pt idx="754">
                  <c:v>4/13/2023</c:v>
                </c:pt>
                <c:pt idx="755">
                  <c:v>4/14/2023</c:v>
                </c:pt>
                <c:pt idx="756">
                  <c:v>4/17/2023</c:v>
                </c:pt>
                <c:pt idx="757">
                  <c:v>4/18/2023</c:v>
                </c:pt>
                <c:pt idx="758">
                  <c:v>4/19/2023</c:v>
                </c:pt>
                <c:pt idx="759">
                  <c:v>4/20/2023</c:v>
                </c:pt>
                <c:pt idx="760">
                  <c:v>4/21/2023</c:v>
                </c:pt>
                <c:pt idx="761">
                  <c:v>4/24/2023</c:v>
                </c:pt>
                <c:pt idx="762">
                  <c:v>4/25/2023</c:v>
                </c:pt>
                <c:pt idx="763">
                  <c:v>4/26/2023</c:v>
                </c:pt>
                <c:pt idx="764">
                  <c:v>4/27/2023</c:v>
                </c:pt>
                <c:pt idx="765">
                  <c:v>4/28/2023</c:v>
                </c:pt>
                <c:pt idx="766">
                  <c:v>5/1/2023</c:v>
                </c:pt>
                <c:pt idx="767">
                  <c:v>5/2/2023</c:v>
                </c:pt>
                <c:pt idx="768">
                  <c:v>5/3/2023</c:v>
                </c:pt>
                <c:pt idx="769">
                  <c:v>5/4/2023</c:v>
                </c:pt>
                <c:pt idx="770">
                  <c:v>5/5/2023</c:v>
                </c:pt>
                <c:pt idx="771">
                  <c:v>5/8/2023</c:v>
                </c:pt>
                <c:pt idx="772">
                  <c:v>5/9/2023</c:v>
                </c:pt>
                <c:pt idx="773">
                  <c:v>5/10/2023</c:v>
                </c:pt>
                <c:pt idx="774">
                  <c:v>5/11/2023</c:v>
                </c:pt>
                <c:pt idx="775">
                  <c:v>5/12/2023</c:v>
                </c:pt>
                <c:pt idx="776">
                  <c:v>5/15/2023</c:v>
                </c:pt>
                <c:pt idx="777">
                  <c:v>5/16/2023</c:v>
                </c:pt>
                <c:pt idx="778">
                  <c:v>5/17/2023</c:v>
                </c:pt>
                <c:pt idx="779">
                  <c:v>5/18/2023</c:v>
                </c:pt>
                <c:pt idx="780">
                  <c:v>5/19/2023</c:v>
                </c:pt>
                <c:pt idx="781">
                  <c:v>5/22/2023</c:v>
                </c:pt>
                <c:pt idx="782">
                  <c:v>5/23/2023</c:v>
                </c:pt>
                <c:pt idx="783">
                  <c:v>5/24/2023</c:v>
                </c:pt>
                <c:pt idx="784">
                  <c:v>5/25/2023</c:v>
                </c:pt>
                <c:pt idx="785">
                  <c:v>5/26/2023</c:v>
                </c:pt>
                <c:pt idx="786">
                  <c:v>5/30/2023</c:v>
                </c:pt>
                <c:pt idx="787">
                  <c:v>5/31/2023</c:v>
                </c:pt>
                <c:pt idx="788">
                  <c:v>6/1/2023</c:v>
                </c:pt>
                <c:pt idx="789">
                  <c:v>6/2/2023</c:v>
                </c:pt>
                <c:pt idx="790">
                  <c:v>6/5/2023</c:v>
                </c:pt>
                <c:pt idx="791">
                  <c:v>6/6/2023</c:v>
                </c:pt>
                <c:pt idx="792">
                  <c:v>6/7/2023</c:v>
                </c:pt>
                <c:pt idx="793">
                  <c:v>6/8/2023</c:v>
                </c:pt>
                <c:pt idx="794">
                  <c:v>6/9/2023</c:v>
                </c:pt>
                <c:pt idx="795">
                  <c:v>6/12/2023</c:v>
                </c:pt>
                <c:pt idx="796">
                  <c:v>6/13/2023</c:v>
                </c:pt>
                <c:pt idx="797">
                  <c:v>6/14/2023</c:v>
                </c:pt>
                <c:pt idx="798">
                  <c:v>6/15/2023</c:v>
                </c:pt>
                <c:pt idx="799">
                  <c:v>6/16/2023</c:v>
                </c:pt>
                <c:pt idx="800">
                  <c:v>6/20/2023</c:v>
                </c:pt>
                <c:pt idx="801">
                  <c:v>6/21/2023</c:v>
                </c:pt>
                <c:pt idx="802">
                  <c:v>6/22/2023</c:v>
                </c:pt>
                <c:pt idx="803">
                  <c:v>6/23/2023</c:v>
                </c:pt>
                <c:pt idx="804">
                  <c:v>6/26/2023</c:v>
                </c:pt>
                <c:pt idx="805">
                  <c:v>6/27/2023</c:v>
                </c:pt>
                <c:pt idx="806">
                  <c:v>6/28/2023</c:v>
                </c:pt>
                <c:pt idx="807">
                  <c:v>6/29/2023</c:v>
                </c:pt>
                <c:pt idx="808">
                  <c:v>6/30/2023</c:v>
                </c:pt>
                <c:pt idx="809">
                  <c:v>7/3/2023</c:v>
                </c:pt>
                <c:pt idx="810">
                  <c:v>7/5/2023</c:v>
                </c:pt>
                <c:pt idx="811">
                  <c:v>7/6/2023</c:v>
                </c:pt>
                <c:pt idx="812">
                  <c:v>7/7/2023</c:v>
                </c:pt>
                <c:pt idx="813">
                  <c:v>7/10/2023</c:v>
                </c:pt>
                <c:pt idx="814">
                  <c:v>7/11/2023</c:v>
                </c:pt>
                <c:pt idx="815">
                  <c:v>7/12/2023</c:v>
                </c:pt>
                <c:pt idx="816">
                  <c:v>7/13/2023</c:v>
                </c:pt>
                <c:pt idx="817">
                  <c:v>7/14/2023</c:v>
                </c:pt>
                <c:pt idx="818">
                  <c:v>7/17/2023</c:v>
                </c:pt>
                <c:pt idx="819">
                  <c:v>7/18/2023</c:v>
                </c:pt>
                <c:pt idx="820">
                  <c:v>7/19/2023</c:v>
                </c:pt>
                <c:pt idx="821">
                  <c:v>7/20/2023</c:v>
                </c:pt>
                <c:pt idx="822">
                  <c:v>7/21/2023</c:v>
                </c:pt>
                <c:pt idx="823">
                  <c:v>7/24/2023</c:v>
                </c:pt>
                <c:pt idx="824">
                  <c:v>7/25/2023</c:v>
                </c:pt>
                <c:pt idx="825">
                  <c:v>7/26/2023</c:v>
                </c:pt>
                <c:pt idx="826">
                  <c:v>7/27/2023</c:v>
                </c:pt>
                <c:pt idx="827">
                  <c:v>7/28/2023</c:v>
                </c:pt>
                <c:pt idx="828">
                  <c:v>7/31/2023</c:v>
                </c:pt>
                <c:pt idx="829">
                  <c:v>8/1/2023</c:v>
                </c:pt>
                <c:pt idx="830">
                  <c:v>8/2/2023</c:v>
                </c:pt>
                <c:pt idx="831">
                  <c:v>8/3/2023</c:v>
                </c:pt>
                <c:pt idx="832">
                  <c:v>8/4/2023</c:v>
                </c:pt>
                <c:pt idx="833">
                  <c:v>8/7/2023</c:v>
                </c:pt>
                <c:pt idx="834">
                  <c:v>8/8/2023</c:v>
                </c:pt>
                <c:pt idx="835">
                  <c:v>8/9/2023</c:v>
                </c:pt>
                <c:pt idx="836">
                  <c:v>8/10/2023</c:v>
                </c:pt>
                <c:pt idx="837">
                  <c:v>8/11/2023</c:v>
                </c:pt>
                <c:pt idx="838">
                  <c:v>8/14/2023</c:v>
                </c:pt>
                <c:pt idx="839">
                  <c:v>8/15/2023</c:v>
                </c:pt>
                <c:pt idx="840">
                  <c:v>8/16/2023</c:v>
                </c:pt>
                <c:pt idx="841">
                  <c:v>8/17/2023</c:v>
                </c:pt>
                <c:pt idx="842">
                  <c:v>8/18/2023</c:v>
                </c:pt>
                <c:pt idx="843">
                  <c:v>8/21/2023</c:v>
                </c:pt>
                <c:pt idx="844">
                  <c:v>8/22/2023</c:v>
                </c:pt>
                <c:pt idx="845">
                  <c:v>8/23/2023</c:v>
                </c:pt>
                <c:pt idx="846">
                  <c:v>8/24/2023</c:v>
                </c:pt>
                <c:pt idx="847">
                  <c:v>8/25/2023</c:v>
                </c:pt>
                <c:pt idx="848">
                  <c:v>8/28/2023</c:v>
                </c:pt>
                <c:pt idx="849">
                  <c:v>8/29/2023</c:v>
                </c:pt>
                <c:pt idx="850">
                  <c:v>8/30/2023</c:v>
                </c:pt>
                <c:pt idx="851">
                  <c:v>8/31/2023</c:v>
                </c:pt>
                <c:pt idx="852">
                  <c:v>9/1/2023</c:v>
                </c:pt>
                <c:pt idx="853">
                  <c:v>9/5/2023</c:v>
                </c:pt>
                <c:pt idx="854">
                  <c:v>9/6/2023</c:v>
                </c:pt>
                <c:pt idx="855">
                  <c:v>9/7/2023</c:v>
                </c:pt>
                <c:pt idx="856">
                  <c:v>9/8/2023</c:v>
                </c:pt>
                <c:pt idx="857">
                  <c:v>9/11/2023</c:v>
                </c:pt>
                <c:pt idx="858">
                  <c:v>9/12/2023</c:v>
                </c:pt>
                <c:pt idx="859">
                  <c:v>9/13/2023</c:v>
                </c:pt>
                <c:pt idx="860">
                  <c:v>9/14/2023</c:v>
                </c:pt>
                <c:pt idx="861">
                  <c:v>9/15/2023</c:v>
                </c:pt>
                <c:pt idx="862">
                  <c:v>9/18/2023</c:v>
                </c:pt>
                <c:pt idx="863">
                  <c:v>9/19/2023</c:v>
                </c:pt>
                <c:pt idx="864">
                  <c:v>9/20/2023</c:v>
                </c:pt>
                <c:pt idx="865">
                  <c:v>9/21/2023</c:v>
                </c:pt>
                <c:pt idx="866">
                  <c:v>9/22/2023</c:v>
                </c:pt>
                <c:pt idx="867">
                  <c:v>9/25/2023</c:v>
                </c:pt>
                <c:pt idx="868">
                  <c:v>9/26/2023</c:v>
                </c:pt>
                <c:pt idx="869">
                  <c:v>9/27/2023</c:v>
                </c:pt>
                <c:pt idx="870">
                  <c:v>9/28/2023</c:v>
                </c:pt>
                <c:pt idx="871">
                  <c:v>9/29/2023</c:v>
                </c:pt>
                <c:pt idx="872">
                  <c:v>10/2/2023</c:v>
                </c:pt>
                <c:pt idx="873">
                  <c:v>10/3/2023</c:v>
                </c:pt>
                <c:pt idx="874">
                  <c:v>10/4/2023</c:v>
                </c:pt>
                <c:pt idx="875">
                  <c:v>10/5/2023</c:v>
                </c:pt>
                <c:pt idx="876">
                  <c:v>10/6/2023</c:v>
                </c:pt>
                <c:pt idx="877">
                  <c:v>10/9/2023</c:v>
                </c:pt>
                <c:pt idx="878">
                  <c:v>10/10/2023</c:v>
                </c:pt>
                <c:pt idx="879">
                  <c:v>10/11/2023</c:v>
                </c:pt>
                <c:pt idx="880">
                  <c:v>10/12/2023</c:v>
                </c:pt>
                <c:pt idx="881">
                  <c:v>10/13/2023</c:v>
                </c:pt>
                <c:pt idx="882">
                  <c:v>10/16/2023</c:v>
                </c:pt>
                <c:pt idx="883">
                  <c:v>10/17/2023</c:v>
                </c:pt>
                <c:pt idx="884">
                  <c:v>10/18/2023</c:v>
                </c:pt>
                <c:pt idx="885">
                  <c:v>10/19/2023</c:v>
                </c:pt>
                <c:pt idx="886">
                  <c:v>10/20/2023</c:v>
                </c:pt>
                <c:pt idx="887">
                  <c:v>10/23/2023</c:v>
                </c:pt>
                <c:pt idx="888">
                  <c:v>10/24/2023</c:v>
                </c:pt>
                <c:pt idx="889">
                  <c:v>10/25/2023</c:v>
                </c:pt>
                <c:pt idx="890">
                  <c:v>10/26/2023</c:v>
                </c:pt>
                <c:pt idx="891">
                  <c:v>10/27/2023</c:v>
                </c:pt>
                <c:pt idx="892">
                  <c:v>10/30/2023</c:v>
                </c:pt>
                <c:pt idx="893">
                  <c:v>10/31/2023</c:v>
                </c:pt>
                <c:pt idx="894">
                  <c:v>11/1/2023</c:v>
                </c:pt>
                <c:pt idx="895">
                  <c:v>11/2/2023</c:v>
                </c:pt>
                <c:pt idx="896">
                  <c:v>11/3/2023</c:v>
                </c:pt>
                <c:pt idx="897">
                  <c:v>11/6/2023</c:v>
                </c:pt>
                <c:pt idx="898">
                  <c:v>11/7/2023</c:v>
                </c:pt>
                <c:pt idx="899">
                  <c:v>11/8/2023</c:v>
                </c:pt>
                <c:pt idx="900">
                  <c:v>11/9/2023</c:v>
                </c:pt>
                <c:pt idx="901">
                  <c:v>11/10/2023</c:v>
                </c:pt>
                <c:pt idx="902">
                  <c:v>11/13/2023</c:v>
                </c:pt>
                <c:pt idx="903">
                  <c:v>11/14/2023</c:v>
                </c:pt>
                <c:pt idx="904">
                  <c:v>11/15/2023</c:v>
                </c:pt>
                <c:pt idx="905">
                  <c:v>11/16/2023</c:v>
                </c:pt>
                <c:pt idx="906">
                  <c:v>11/17/2023</c:v>
                </c:pt>
                <c:pt idx="907">
                  <c:v>11/20/2023</c:v>
                </c:pt>
                <c:pt idx="908">
                  <c:v>11/21/2023</c:v>
                </c:pt>
                <c:pt idx="909">
                  <c:v>11/22/2023</c:v>
                </c:pt>
                <c:pt idx="910">
                  <c:v>11/24/2023</c:v>
                </c:pt>
                <c:pt idx="911">
                  <c:v>11/27/2023</c:v>
                </c:pt>
                <c:pt idx="912">
                  <c:v>11/28/2023</c:v>
                </c:pt>
                <c:pt idx="913">
                  <c:v>11/29/2023</c:v>
                </c:pt>
                <c:pt idx="914">
                  <c:v>11/30/2023</c:v>
                </c:pt>
                <c:pt idx="915">
                  <c:v>12/1/2023</c:v>
                </c:pt>
                <c:pt idx="916">
                  <c:v>12/4/2023</c:v>
                </c:pt>
                <c:pt idx="917">
                  <c:v>12/5/2023</c:v>
                </c:pt>
                <c:pt idx="918">
                  <c:v>12/6/2023</c:v>
                </c:pt>
                <c:pt idx="919">
                  <c:v>12/7/2023</c:v>
                </c:pt>
                <c:pt idx="920">
                  <c:v>12/8/2023</c:v>
                </c:pt>
                <c:pt idx="921">
                  <c:v>12/11/2023</c:v>
                </c:pt>
                <c:pt idx="922">
                  <c:v>12/12/2023</c:v>
                </c:pt>
                <c:pt idx="923">
                  <c:v>12/13/2023</c:v>
                </c:pt>
                <c:pt idx="924">
                  <c:v>12/14/2023</c:v>
                </c:pt>
                <c:pt idx="925">
                  <c:v>12/15/2023</c:v>
                </c:pt>
                <c:pt idx="926">
                  <c:v>12/18/2023</c:v>
                </c:pt>
                <c:pt idx="927">
                  <c:v>12/19/2023</c:v>
                </c:pt>
                <c:pt idx="928">
                  <c:v>12/20/2023</c:v>
                </c:pt>
                <c:pt idx="929">
                  <c:v>12/21/2023</c:v>
                </c:pt>
                <c:pt idx="930">
                  <c:v>12/22/2023</c:v>
                </c:pt>
                <c:pt idx="931">
                  <c:v>12/26/2023</c:v>
                </c:pt>
                <c:pt idx="932">
                  <c:v>12/27/2023</c:v>
                </c:pt>
                <c:pt idx="933">
                  <c:v>12/28/2023</c:v>
                </c:pt>
                <c:pt idx="934">
                  <c:v>12/29/2023</c:v>
                </c:pt>
                <c:pt idx="935">
                  <c:v>1/2/2024</c:v>
                </c:pt>
                <c:pt idx="936">
                  <c:v>1/3/2024</c:v>
                </c:pt>
                <c:pt idx="937">
                  <c:v>1/4/2024</c:v>
                </c:pt>
                <c:pt idx="938">
                  <c:v>1/5/2024</c:v>
                </c:pt>
                <c:pt idx="939">
                  <c:v>1/8/2024</c:v>
                </c:pt>
                <c:pt idx="940">
                  <c:v>1/9/2024</c:v>
                </c:pt>
                <c:pt idx="941">
                  <c:v>1/10/2024</c:v>
                </c:pt>
                <c:pt idx="942">
                  <c:v>1/11/2024</c:v>
                </c:pt>
                <c:pt idx="943">
                  <c:v>1/12/2024</c:v>
                </c:pt>
                <c:pt idx="944">
                  <c:v>1/16/2024</c:v>
                </c:pt>
                <c:pt idx="945">
                  <c:v>1/17/2024</c:v>
                </c:pt>
                <c:pt idx="946">
                  <c:v>1/18/2024</c:v>
                </c:pt>
                <c:pt idx="947">
                  <c:v>1/19/2024</c:v>
                </c:pt>
                <c:pt idx="948">
                  <c:v>1/22/2024</c:v>
                </c:pt>
                <c:pt idx="949">
                  <c:v>1/23/2024</c:v>
                </c:pt>
                <c:pt idx="950">
                  <c:v>1/24/2024</c:v>
                </c:pt>
                <c:pt idx="951">
                  <c:v>1/25/2024</c:v>
                </c:pt>
                <c:pt idx="952">
                  <c:v>1/26/2024</c:v>
                </c:pt>
                <c:pt idx="953">
                  <c:v>1/29/2024</c:v>
                </c:pt>
                <c:pt idx="954">
                  <c:v>1/30/2024</c:v>
                </c:pt>
                <c:pt idx="955">
                  <c:v>1/31/2024</c:v>
                </c:pt>
                <c:pt idx="956">
                  <c:v>2/1/2024</c:v>
                </c:pt>
                <c:pt idx="957">
                  <c:v>2/2/2024</c:v>
                </c:pt>
                <c:pt idx="958">
                  <c:v>2/5/2024</c:v>
                </c:pt>
                <c:pt idx="959">
                  <c:v>2/6/2024</c:v>
                </c:pt>
                <c:pt idx="960">
                  <c:v>2/7/2024</c:v>
                </c:pt>
                <c:pt idx="961">
                  <c:v>2/8/2024</c:v>
                </c:pt>
                <c:pt idx="962">
                  <c:v>2/9/2024</c:v>
                </c:pt>
                <c:pt idx="963">
                  <c:v>2/12/2024</c:v>
                </c:pt>
                <c:pt idx="964">
                  <c:v>2/13/2024</c:v>
                </c:pt>
                <c:pt idx="965">
                  <c:v>2/14/2024</c:v>
                </c:pt>
                <c:pt idx="966">
                  <c:v>2/15/2024</c:v>
                </c:pt>
                <c:pt idx="967">
                  <c:v>2/16/2024</c:v>
                </c:pt>
                <c:pt idx="968">
                  <c:v>2/20/2024</c:v>
                </c:pt>
                <c:pt idx="969">
                  <c:v>2/21/2024</c:v>
                </c:pt>
                <c:pt idx="970">
                  <c:v>2/22/2024</c:v>
                </c:pt>
                <c:pt idx="971">
                  <c:v>2/23/2024</c:v>
                </c:pt>
                <c:pt idx="972">
                  <c:v>2/26/2024</c:v>
                </c:pt>
                <c:pt idx="973">
                  <c:v>2/27/2024</c:v>
                </c:pt>
                <c:pt idx="974">
                  <c:v>2/28/2024</c:v>
                </c:pt>
                <c:pt idx="975">
                  <c:v>2/29/2024</c:v>
                </c:pt>
                <c:pt idx="976">
                  <c:v>3/1/2024</c:v>
                </c:pt>
                <c:pt idx="977">
                  <c:v>3/4/2024</c:v>
                </c:pt>
                <c:pt idx="978">
                  <c:v>3/5/2024</c:v>
                </c:pt>
                <c:pt idx="979">
                  <c:v>3/6/2024</c:v>
                </c:pt>
                <c:pt idx="980">
                  <c:v>3/7/2024</c:v>
                </c:pt>
                <c:pt idx="981">
                  <c:v>3/8/2024</c:v>
                </c:pt>
                <c:pt idx="982">
                  <c:v>3/11/2024</c:v>
                </c:pt>
                <c:pt idx="983">
                  <c:v>3/12/2024</c:v>
                </c:pt>
                <c:pt idx="984">
                  <c:v>3/13/2024</c:v>
                </c:pt>
                <c:pt idx="985">
                  <c:v>3/14/2024</c:v>
                </c:pt>
                <c:pt idx="986">
                  <c:v>3/15/2024</c:v>
                </c:pt>
                <c:pt idx="987">
                  <c:v>3/18/2024</c:v>
                </c:pt>
                <c:pt idx="988">
                  <c:v>3/19/2024</c:v>
                </c:pt>
                <c:pt idx="989">
                  <c:v>3/20/2024</c:v>
                </c:pt>
                <c:pt idx="990">
                  <c:v>3/21/2024</c:v>
                </c:pt>
                <c:pt idx="991">
                  <c:v>3/22/2024</c:v>
                </c:pt>
                <c:pt idx="992">
                  <c:v>3/25/2024</c:v>
                </c:pt>
                <c:pt idx="993">
                  <c:v>3/26/2024</c:v>
                </c:pt>
                <c:pt idx="994">
                  <c:v>3/27/2024</c:v>
                </c:pt>
                <c:pt idx="995">
                  <c:v>3/28/2024</c:v>
                </c:pt>
                <c:pt idx="996">
                  <c:v>4/1/2024</c:v>
                </c:pt>
                <c:pt idx="997">
                  <c:v>4/2/2024</c:v>
                </c:pt>
                <c:pt idx="998">
                  <c:v>4/3/2024</c:v>
                </c:pt>
                <c:pt idx="999">
                  <c:v>4/4/2024</c:v>
                </c:pt>
                <c:pt idx="1000">
                  <c:v>4/5/2024</c:v>
                </c:pt>
                <c:pt idx="1001">
                  <c:v>4/8/2024</c:v>
                </c:pt>
                <c:pt idx="1002">
                  <c:v>4/9/2024</c:v>
                </c:pt>
                <c:pt idx="1003">
                  <c:v>4/10/2024</c:v>
                </c:pt>
                <c:pt idx="1004">
                  <c:v>4/11/2024</c:v>
                </c:pt>
                <c:pt idx="1005">
                  <c:v>4/12/2024</c:v>
                </c:pt>
                <c:pt idx="1006">
                  <c:v>4/15/2024</c:v>
                </c:pt>
                <c:pt idx="1007">
                  <c:v>4/16/2024</c:v>
                </c:pt>
                <c:pt idx="1008">
                  <c:v>4/17/2024</c:v>
                </c:pt>
                <c:pt idx="1009">
                  <c:v>4/18/2024</c:v>
                </c:pt>
                <c:pt idx="1010">
                  <c:v>4/19/2024</c:v>
                </c:pt>
                <c:pt idx="1011">
                  <c:v>4/22/2024</c:v>
                </c:pt>
                <c:pt idx="1012">
                  <c:v>4/23/2024</c:v>
                </c:pt>
                <c:pt idx="1013">
                  <c:v>4/24/2024</c:v>
                </c:pt>
                <c:pt idx="1014">
                  <c:v>4/25/2024</c:v>
                </c:pt>
                <c:pt idx="1015">
                  <c:v>4/26/2024</c:v>
                </c:pt>
                <c:pt idx="1016">
                  <c:v>4/29/2024</c:v>
                </c:pt>
                <c:pt idx="1017">
                  <c:v>4/30/2024</c:v>
                </c:pt>
                <c:pt idx="1018">
                  <c:v>5/1/2024</c:v>
                </c:pt>
                <c:pt idx="1019">
                  <c:v>5/2/2024</c:v>
                </c:pt>
                <c:pt idx="1020">
                  <c:v>5/3/2024</c:v>
                </c:pt>
                <c:pt idx="1021">
                  <c:v>5/6/2024</c:v>
                </c:pt>
                <c:pt idx="1022">
                  <c:v>5/7/2024</c:v>
                </c:pt>
                <c:pt idx="1023">
                  <c:v>5/8/2024</c:v>
                </c:pt>
                <c:pt idx="1024">
                  <c:v>5/9/2024</c:v>
                </c:pt>
                <c:pt idx="1025">
                  <c:v>5/10/2024</c:v>
                </c:pt>
                <c:pt idx="1026">
                  <c:v>5/13/2024</c:v>
                </c:pt>
                <c:pt idx="1027">
                  <c:v>5/14/2024</c:v>
                </c:pt>
                <c:pt idx="1028">
                  <c:v>5/15/2024</c:v>
                </c:pt>
                <c:pt idx="1029">
                  <c:v>5/16/2024</c:v>
                </c:pt>
                <c:pt idx="1030">
                  <c:v>5/17/2024</c:v>
                </c:pt>
                <c:pt idx="1031">
                  <c:v>5/20/2024</c:v>
                </c:pt>
                <c:pt idx="1032">
                  <c:v>5/21/2024</c:v>
                </c:pt>
                <c:pt idx="1033">
                  <c:v>5/22/2024</c:v>
                </c:pt>
                <c:pt idx="1034">
                  <c:v>5/23/2024</c:v>
                </c:pt>
                <c:pt idx="1035">
                  <c:v>5/28/2024</c:v>
                </c:pt>
                <c:pt idx="1036">
                  <c:v>5/29/2024</c:v>
                </c:pt>
                <c:pt idx="1037">
                  <c:v>5/30/2024</c:v>
                </c:pt>
                <c:pt idx="1038">
                  <c:v>5/31/2024</c:v>
                </c:pt>
                <c:pt idx="1039">
                  <c:v>6/3/2024</c:v>
                </c:pt>
                <c:pt idx="1040">
                  <c:v>6/4/2024</c:v>
                </c:pt>
                <c:pt idx="1041">
                  <c:v>6/5/2024</c:v>
                </c:pt>
                <c:pt idx="1042">
                  <c:v>6/6/2024</c:v>
                </c:pt>
                <c:pt idx="1043">
                  <c:v>6/7/2024</c:v>
                </c:pt>
                <c:pt idx="1044">
                  <c:v>6/10/2024</c:v>
                </c:pt>
                <c:pt idx="1045">
                  <c:v>6/11/2024</c:v>
                </c:pt>
                <c:pt idx="1046">
                  <c:v>6/12/2024</c:v>
                </c:pt>
                <c:pt idx="1047">
                  <c:v>6/13/2024</c:v>
                </c:pt>
                <c:pt idx="1048">
                  <c:v>6/14/2024</c:v>
                </c:pt>
                <c:pt idx="1049">
                  <c:v>6/17/2024</c:v>
                </c:pt>
                <c:pt idx="1050">
                  <c:v>6/18/2024</c:v>
                </c:pt>
                <c:pt idx="1051">
                  <c:v>6/20/2024</c:v>
                </c:pt>
                <c:pt idx="1052">
                  <c:v>6/21/2024</c:v>
                </c:pt>
                <c:pt idx="1053">
                  <c:v>6/24/2024</c:v>
                </c:pt>
                <c:pt idx="1054">
                  <c:v>6/25/2024</c:v>
                </c:pt>
                <c:pt idx="1055">
                  <c:v>6/26/2024</c:v>
                </c:pt>
                <c:pt idx="1056">
                  <c:v>6/27/2024</c:v>
                </c:pt>
                <c:pt idx="1057">
                  <c:v>6/28/2024</c:v>
                </c:pt>
                <c:pt idx="1058">
                  <c:v>7/1/2024</c:v>
                </c:pt>
                <c:pt idx="1059">
                  <c:v>7/2/2024</c:v>
                </c:pt>
                <c:pt idx="1060">
                  <c:v>7/3/2024</c:v>
                </c:pt>
                <c:pt idx="1061">
                  <c:v>7/5/2024</c:v>
                </c:pt>
                <c:pt idx="1062">
                  <c:v>7/8/2024</c:v>
                </c:pt>
                <c:pt idx="1063">
                  <c:v>7/9/2024</c:v>
                </c:pt>
                <c:pt idx="1064">
                  <c:v>7/10/2024</c:v>
                </c:pt>
                <c:pt idx="1065">
                  <c:v>7/11/2024</c:v>
                </c:pt>
                <c:pt idx="1066">
                  <c:v>7/12/2024</c:v>
                </c:pt>
                <c:pt idx="1067">
                  <c:v>7/15/2024</c:v>
                </c:pt>
                <c:pt idx="1068">
                  <c:v>7/16/2024</c:v>
                </c:pt>
                <c:pt idx="1069">
                  <c:v>7/17/2024</c:v>
                </c:pt>
                <c:pt idx="1070">
                  <c:v>7/18/2024</c:v>
                </c:pt>
                <c:pt idx="1071">
                  <c:v>7/19/2024</c:v>
                </c:pt>
                <c:pt idx="1072">
                  <c:v>7/22/2024</c:v>
                </c:pt>
                <c:pt idx="1073">
                  <c:v>7/23/2024</c:v>
                </c:pt>
                <c:pt idx="1074">
                  <c:v>7/24/2024</c:v>
                </c:pt>
                <c:pt idx="1075">
                  <c:v>7/25/2024</c:v>
                </c:pt>
                <c:pt idx="1076">
                  <c:v>7/26/2024</c:v>
                </c:pt>
                <c:pt idx="1077">
                  <c:v>7/29/2024</c:v>
                </c:pt>
                <c:pt idx="1078">
                  <c:v>7/30/2024</c:v>
                </c:pt>
                <c:pt idx="1079">
                  <c:v>7/31/2024</c:v>
                </c:pt>
                <c:pt idx="1080">
                  <c:v>8/1/2024</c:v>
                </c:pt>
                <c:pt idx="1081">
                  <c:v>8/2/2024</c:v>
                </c:pt>
                <c:pt idx="1082">
                  <c:v>8/5/2024</c:v>
                </c:pt>
                <c:pt idx="1083">
                  <c:v>8/6/2024</c:v>
                </c:pt>
                <c:pt idx="1084">
                  <c:v>8/7/2024</c:v>
                </c:pt>
                <c:pt idx="1085">
                  <c:v>8/8/2024</c:v>
                </c:pt>
                <c:pt idx="1086">
                  <c:v>8/9/2024</c:v>
                </c:pt>
                <c:pt idx="1087">
                  <c:v>8/12/2024</c:v>
                </c:pt>
                <c:pt idx="1088">
                  <c:v>8/13/2024</c:v>
                </c:pt>
                <c:pt idx="1089">
                  <c:v>8/14/2024</c:v>
                </c:pt>
                <c:pt idx="1090">
                  <c:v>8/15/2024</c:v>
                </c:pt>
                <c:pt idx="1091">
                  <c:v>8/16/2024</c:v>
                </c:pt>
                <c:pt idx="1092">
                  <c:v>8/19/2024</c:v>
                </c:pt>
                <c:pt idx="1093">
                  <c:v>8/20/2024</c:v>
                </c:pt>
                <c:pt idx="1094">
                  <c:v>8/21/2024</c:v>
                </c:pt>
                <c:pt idx="1095">
                  <c:v>8/22/2024</c:v>
                </c:pt>
                <c:pt idx="1096">
                  <c:v>8/23/2024</c:v>
                </c:pt>
                <c:pt idx="1097">
                  <c:v>8/26/2024</c:v>
                </c:pt>
                <c:pt idx="1098">
                  <c:v>8/27/2024</c:v>
                </c:pt>
                <c:pt idx="1099">
                  <c:v>8/28/2024</c:v>
                </c:pt>
                <c:pt idx="1100">
                  <c:v>8/29/2024</c:v>
                </c:pt>
                <c:pt idx="1101">
                  <c:v>8/30/2024</c:v>
                </c:pt>
                <c:pt idx="1102">
                  <c:v>9/3/2024</c:v>
                </c:pt>
                <c:pt idx="1103">
                  <c:v>9/4/2024</c:v>
                </c:pt>
                <c:pt idx="1104">
                  <c:v>9/5/2024</c:v>
                </c:pt>
                <c:pt idx="1105">
                  <c:v>9/6/2024</c:v>
                </c:pt>
                <c:pt idx="1106">
                  <c:v>9/9/2024</c:v>
                </c:pt>
                <c:pt idx="1107">
                  <c:v>9/10/2024</c:v>
                </c:pt>
                <c:pt idx="1108">
                  <c:v>9/11/2024</c:v>
                </c:pt>
                <c:pt idx="1109">
                  <c:v>9/12/2024</c:v>
                </c:pt>
                <c:pt idx="1110">
                  <c:v>9/13/2024</c:v>
                </c:pt>
                <c:pt idx="1111">
                  <c:v>9/16/2024</c:v>
                </c:pt>
                <c:pt idx="1112">
                  <c:v>9/17/2024</c:v>
                </c:pt>
                <c:pt idx="1113">
                  <c:v>9/18/2024</c:v>
                </c:pt>
                <c:pt idx="1114">
                  <c:v>9/19/2024</c:v>
                </c:pt>
                <c:pt idx="1115">
                  <c:v>9/20/2024</c:v>
                </c:pt>
                <c:pt idx="1116">
                  <c:v>9/23/2024</c:v>
                </c:pt>
                <c:pt idx="1117">
                  <c:v>9/24/2024</c:v>
                </c:pt>
              </c:strCache>
            </c:strRef>
          </c:cat>
          <c:val>
            <c:numRef>
              <c:f>Sheet2!$B$4:$B$1122</c:f>
              <c:numCache>
                <c:formatCode>General</c:formatCode>
                <c:ptCount val="1118"/>
                <c:pt idx="0">
                  <c:v>100</c:v>
                </c:pt>
                <c:pt idx="1">
                  <c:v>124.61792062013471</c:v>
                </c:pt>
                <c:pt idx="2">
                  <c:v>123.863654452696</c:v>
                </c:pt>
                <c:pt idx="3">
                  <c:v>124.80455241877512</c:v>
                </c:pt>
                <c:pt idx="4">
                  <c:v>125.4395319711485</c:v>
                </c:pt>
                <c:pt idx="5">
                  <c:v>139.7590288775626</c:v>
                </c:pt>
                <c:pt idx="6">
                  <c:v>143.47371633676647</c:v>
                </c:pt>
                <c:pt idx="7">
                  <c:v>149.99614681629578</c:v>
                </c:pt>
                <c:pt idx="8">
                  <c:v>162.64639245469255</c:v>
                </c:pt>
                <c:pt idx="9">
                  <c:v>164.60599254425122</c:v>
                </c:pt>
                <c:pt idx="10">
                  <c:v>195.38394379714148</c:v>
                </c:pt>
                <c:pt idx="11">
                  <c:v>178.51050642368247</c:v>
                </c:pt>
                <c:pt idx="12">
                  <c:v>189.88520451155262</c:v>
                </c:pt>
                <c:pt idx="13">
                  <c:v>179.15454807671358</c:v>
                </c:pt>
                <c:pt idx="14">
                  <c:v>176.74098417732316</c:v>
                </c:pt>
                <c:pt idx="15">
                  <c:v>172.08906835698207</c:v>
                </c:pt>
                <c:pt idx="16">
                  <c:v>185.97182621701839</c:v>
                </c:pt>
                <c:pt idx="17">
                  <c:v>187.19723812922368</c:v>
                </c:pt>
                <c:pt idx="18">
                  <c:v>139.58772185109743</c:v>
                </c:pt>
                <c:pt idx="19">
                  <c:v>144.68908142794436</c:v>
                </c:pt>
                <c:pt idx="20">
                  <c:v>159.78847408349736</c:v>
                </c:pt>
                <c:pt idx="21">
                  <c:v>165.80986670513036</c:v>
                </c:pt>
                <c:pt idx="22">
                  <c:v>153.83448213875681</c:v>
                </c:pt>
                <c:pt idx="23">
                  <c:v>183.54936446719989</c:v>
                </c:pt>
                <c:pt idx="24">
                  <c:v>181.7069345027048</c:v>
                </c:pt>
                <c:pt idx="25">
                  <c:v>175.99137724621599</c:v>
                </c:pt>
                <c:pt idx="26">
                  <c:v>158.87684690668866</c:v>
                </c:pt>
                <c:pt idx="27">
                  <c:v>170.45430184702226</c:v>
                </c:pt>
                <c:pt idx="28">
                  <c:v>161.77069418741343</c:v>
                </c:pt>
                <c:pt idx="29">
                  <c:v>172.92119346697433</c:v>
                </c:pt>
                <c:pt idx="30">
                  <c:v>191.09230388152585</c:v>
                </c:pt>
                <c:pt idx="31">
                  <c:v>192.53844265958287</c:v>
                </c:pt>
                <c:pt idx="32">
                  <c:v>238.44240362323546</c:v>
                </c:pt>
                <c:pt idx="33">
                  <c:v>219.56788237632787</c:v>
                </c:pt>
                <c:pt idx="34">
                  <c:v>232.44661858335758</c:v>
                </c:pt>
                <c:pt idx="35">
                  <c:v>232.91101888001521</c:v>
                </c:pt>
                <c:pt idx="36">
                  <c:v>226.79829481293697</c:v>
                </c:pt>
                <c:pt idx="37">
                  <c:v>236.34741865963767</c:v>
                </c:pt>
                <c:pt idx="38">
                  <c:v>233.65762137064442</c:v>
                </c:pt>
                <c:pt idx="39">
                  <c:v>238.48563427306436</c:v>
                </c:pt>
                <c:pt idx="40">
                  <c:v>208.13568655314171</c:v>
                </c:pt>
                <c:pt idx="41">
                  <c:v>218.5332070721125</c:v>
                </c:pt>
                <c:pt idx="42">
                  <c:v>204.59657197177444</c:v>
                </c:pt>
                <c:pt idx="43">
                  <c:v>212.57685087108496</c:v>
                </c:pt>
                <c:pt idx="44">
                  <c:v>210.05426044627424</c:v>
                </c:pt>
                <c:pt idx="45">
                  <c:v>208.37748129273351</c:v>
                </c:pt>
                <c:pt idx="46">
                  <c:v>199.46113017306826</c:v>
                </c:pt>
                <c:pt idx="47">
                  <c:v>226.48164190529567</c:v>
                </c:pt>
                <c:pt idx="48">
                  <c:v>229.48068621307078</c:v>
                </c:pt>
                <c:pt idx="49">
                  <c:v>213.74105123335804</c:v>
                </c:pt>
                <c:pt idx="50">
                  <c:v>208.60824606072211</c:v>
                </c:pt>
                <c:pt idx="51">
                  <c:v>202.73473199237478</c:v>
                </c:pt>
                <c:pt idx="52">
                  <c:v>200.11844026856463</c:v>
                </c:pt>
                <c:pt idx="53">
                  <c:v>196.81622237301787</c:v>
                </c:pt>
                <c:pt idx="54">
                  <c:v>205.1568839887382</c:v>
                </c:pt>
                <c:pt idx="55">
                  <c:v>202.09585886409349</c:v>
                </c:pt>
                <c:pt idx="56">
                  <c:v>223.42494423265336</c:v>
                </c:pt>
                <c:pt idx="57">
                  <c:v>218.91456178822105</c:v>
                </c:pt>
                <c:pt idx="58">
                  <c:v>232.81666164715722</c:v>
                </c:pt>
                <c:pt idx="59">
                  <c:v>225.91317334721322</c:v>
                </c:pt>
                <c:pt idx="60">
                  <c:v>222.13136944429124</c:v>
                </c:pt>
                <c:pt idx="61">
                  <c:v>219.56959568648517</c:v>
                </c:pt>
                <c:pt idx="62">
                  <c:v>220.67622369810837</c:v>
                </c:pt>
                <c:pt idx="63">
                  <c:v>217.38551043171324</c:v>
                </c:pt>
                <c:pt idx="64">
                  <c:v>208.65887952231475</c:v>
                </c:pt>
                <c:pt idx="65">
                  <c:v>207.10352979878616</c:v>
                </c:pt>
                <c:pt idx="66">
                  <c:v>213.10173512066217</c:v>
                </c:pt>
                <c:pt idx="67">
                  <c:v>229.09256445243597</c:v>
                </c:pt>
                <c:pt idx="68">
                  <c:v>261.20133618991741</c:v>
                </c:pt>
                <c:pt idx="69">
                  <c:v>286.09647514699856</c:v>
                </c:pt>
                <c:pt idx="70">
                  <c:v>295.51754673392998</c:v>
                </c:pt>
                <c:pt idx="71">
                  <c:v>385.0244038399307</c:v>
                </c:pt>
                <c:pt idx="72">
                  <c:v>373.38231062764692</c:v>
                </c:pt>
                <c:pt idx="73">
                  <c:v>376.98932158485883</c:v>
                </c:pt>
                <c:pt idx="74">
                  <c:v>415.82965217160876</c:v>
                </c:pt>
                <c:pt idx="75">
                  <c:v>443.08069911244559</c:v>
                </c:pt>
                <c:pt idx="76">
                  <c:v>547.5158370886121</c:v>
                </c:pt>
                <c:pt idx="77">
                  <c:v>557.65062118880462</c:v>
                </c:pt>
                <c:pt idx="78">
                  <c:v>591.14828120974039</c:v>
                </c:pt>
                <c:pt idx="79">
                  <c:v>571.61864048623283</c:v>
                </c:pt>
                <c:pt idx="80">
                  <c:v>526.88688011288843</c:v>
                </c:pt>
                <c:pt idx="81">
                  <c:v>572.30951579569967</c:v>
                </c:pt>
                <c:pt idx="82">
                  <c:v>527.47105503702994</c:v>
                </c:pt>
                <c:pt idx="83">
                  <c:v>556.9655598141461</c:v>
                </c:pt>
                <c:pt idx="84">
                  <c:v>664.39661964723575</c:v>
                </c:pt>
                <c:pt idx="85">
                  <c:v>691.20634558900065</c:v>
                </c:pt>
                <c:pt idx="86">
                  <c:v>666.29224520027788</c:v>
                </c:pt>
                <c:pt idx="87">
                  <c:v>648.08938580985159</c:v>
                </c:pt>
                <c:pt idx="88">
                  <c:v>595.43523596093962</c:v>
                </c:pt>
                <c:pt idx="89">
                  <c:v>624.64718826438616</c:v>
                </c:pt>
                <c:pt idx="90">
                  <c:v>542.69451273680886</c:v>
                </c:pt>
                <c:pt idx="91">
                  <c:v>595.69493125305053</c:v>
                </c:pt>
                <c:pt idx="92">
                  <c:v>525.20652392500642</c:v>
                </c:pt>
                <c:pt idx="93">
                  <c:v>531.93592999806606</c:v>
                </c:pt>
                <c:pt idx="94">
                  <c:v>521.36957633836403</c:v>
                </c:pt>
                <c:pt idx="95">
                  <c:v>557.44202306214277</c:v>
                </c:pt>
                <c:pt idx="96">
                  <c:v>667.80192717093655</c:v>
                </c:pt>
                <c:pt idx="97">
                  <c:v>796.62719222529574</c:v>
                </c:pt>
                <c:pt idx="98">
                  <c:v>672.99942070535644</c:v>
                </c:pt>
                <c:pt idx="99">
                  <c:v>506.68345029485556</c:v>
                </c:pt>
                <c:pt idx="100">
                  <c:v>513.42092991417121</c:v>
                </c:pt>
                <c:pt idx="101">
                  <c:v>379.44888528371297</c:v>
                </c:pt>
                <c:pt idx="102">
                  <c:v>409.80282792979523</c:v>
                </c:pt>
                <c:pt idx="103">
                  <c:v>449.45586470916567</c:v>
                </c:pt>
                <c:pt idx="104">
                  <c:v>465.54578703900569</c:v>
                </c:pt>
                <c:pt idx="105">
                  <c:v>471.90372400616718</c:v>
                </c:pt>
                <c:pt idx="106">
                  <c:v>440.79729838086649</c:v>
                </c:pt>
                <c:pt idx="107">
                  <c:v>443.13723593635871</c:v>
                </c:pt>
                <c:pt idx="108">
                  <c:v>499.34916437613464</c:v>
                </c:pt>
                <c:pt idx="109">
                  <c:v>487.38698395527416</c:v>
                </c:pt>
                <c:pt idx="110">
                  <c:v>379.37587077262111</c:v>
                </c:pt>
                <c:pt idx="111">
                  <c:v>385.39780560800659</c:v>
                </c:pt>
                <c:pt idx="112">
                  <c:v>333.06315467803608</c:v>
                </c:pt>
                <c:pt idx="113">
                  <c:v>391.6328828943258</c:v>
                </c:pt>
                <c:pt idx="114">
                  <c:v>397.96234838652748</c:v>
                </c:pt>
                <c:pt idx="115">
                  <c:v>404.65713801866485</c:v>
                </c:pt>
                <c:pt idx="116">
                  <c:v>415.12398239276433</c:v>
                </c:pt>
                <c:pt idx="117">
                  <c:v>415.52979478932514</c:v>
                </c:pt>
                <c:pt idx="118">
                  <c:v>399.97607984414844</c:v>
                </c:pt>
                <c:pt idx="119">
                  <c:v>384.18714363814041</c:v>
                </c:pt>
                <c:pt idx="120">
                  <c:v>401.28364419278324</c:v>
                </c:pt>
                <c:pt idx="121">
                  <c:v>371.47812194428116</c:v>
                </c:pt>
                <c:pt idx="122">
                  <c:v>373.63273398301652</c:v>
                </c:pt>
                <c:pt idx="123">
                  <c:v>393.20555852893352</c:v>
                </c:pt>
                <c:pt idx="124">
                  <c:v>426.43047072761749</c:v>
                </c:pt>
                <c:pt idx="125">
                  <c:v>478.04423350102485</c:v>
                </c:pt>
                <c:pt idx="126">
                  <c:v>461.9044305333943</c:v>
                </c:pt>
                <c:pt idx="127">
                  <c:v>457.75642212628537</c:v>
                </c:pt>
                <c:pt idx="128">
                  <c:v>452.8178973388068</c:v>
                </c:pt>
                <c:pt idx="129">
                  <c:v>425.90281142477477</c:v>
                </c:pt>
                <c:pt idx="130">
                  <c:v>457.74739397221964</c:v>
                </c:pt>
                <c:pt idx="131">
                  <c:v>431.71565821569277</c:v>
                </c:pt>
                <c:pt idx="132">
                  <c:v>485.62553753923106</c:v>
                </c:pt>
                <c:pt idx="133">
                  <c:v>539.06156709368986</c:v>
                </c:pt>
                <c:pt idx="134">
                  <c:v>528.60920807460332</c:v>
                </c:pt>
                <c:pt idx="135">
                  <c:v>487.6045067268368</c:v>
                </c:pt>
                <c:pt idx="136">
                  <c:v>512.61903047351677</c:v>
                </c:pt>
                <c:pt idx="137">
                  <c:v>473.66200821986712</c:v>
                </c:pt>
                <c:pt idx="138">
                  <c:v>468.96839655065259</c:v>
                </c:pt>
                <c:pt idx="139">
                  <c:v>459.47333187294123</c:v>
                </c:pt>
                <c:pt idx="140">
                  <c:v>460.24615491370031</c:v>
                </c:pt>
                <c:pt idx="141">
                  <c:v>470.91370012203129</c:v>
                </c:pt>
                <c:pt idx="142">
                  <c:v>506.23071629470098</c:v>
                </c:pt>
                <c:pt idx="143">
                  <c:v>536.24102935253916</c:v>
                </c:pt>
                <c:pt idx="144">
                  <c:v>641.51772528182209</c:v>
                </c:pt>
                <c:pt idx="145">
                  <c:v>611.6849779810309</c:v>
                </c:pt>
                <c:pt idx="146">
                  <c:v>626.86326993370358</c:v>
                </c:pt>
                <c:pt idx="147">
                  <c:v>663.87394656643767</c:v>
                </c:pt>
                <c:pt idx="148">
                  <c:v>658.24940228340915</c:v>
                </c:pt>
                <c:pt idx="149">
                  <c:v>697.12955588726368</c:v>
                </c:pt>
                <c:pt idx="150">
                  <c:v>653.93717450373902</c:v>
                </c:pt>
                <c:pt idx="151">
                  <c:v>711.98396433499556</c:v>
                </c:pt>
                <c:pt idx="152">
                  <c:v>709.36888097767894</c:v>
                </c:pt>
                <c:pt idx="153">
                  <c:v>686.11320662700621</c:v>
                </c:pt>
                <c:pt idx="154">
                  <c:v>796.98718772567906</c:v>
                </c:pt>
                <c:pt idx="155">
                  <c:v>1105.5668914866071</c:v>
                </c:pt>
                <c:pt idx="156">
                  <c:v>1088.981254071067</c:v>
                </c:pt>
                <c:pt idx="157">
                  <c:v>969.18010264115446</c:v>
                </c:pt>
                <c:pt idx="158">
                  <c:v>788.46754772774511</c:v>
                </c:pt>
                <c:pt idx="159">
                  <c:v>1085.0303406611833</c:v>
                </c:pt>
                <c:pt idx="160">
                  <c:v>987.87997305446856</c:v>
                </c:pt>
                <c:pt idx="161">
                  <c:v>1024.9524621742964</c:v>
                </c:pt>
                <c:pt idx="162">
                  <c:v>1087.8118766577427</c:v>
                </c:pt>
                <c:pt idx="163">
                  <c:v>920.73087486721556</c:v>
                </c:pt>
                <c:pt idx="164">
                  <c:v>993.39091147474005</c:v>
                </c:pt>
                <c:pt idx="165">
                  <c:v>869.10935286595372</c:v>
                </c:pt>
                <c:pt idx="166">
                  <c:v>927.51829347034868</c:v>
                </c:pt>
                <c:pt idx="167">
                  <c:v>882.8546739725723</c:v>
                </c:pt>
                <c:pt idx="168">
                  <c:v>839.03988476170309</c:v>
                </c:pt>
                <c:pt idx="169">
                  <c:v>962.60475559297413</c:v>
                </c:pt>
                <c:pt idx="170">
                  <c:v>973.56703776709162</c:v>
                </c:pt>
                <c:pt idx="171">
                  <c:v>1128.2441638505441</c:v>
                </c:pt>
                <c:pt idx="172">
                  <c:v>1151.9332502851105</c:v>
                </c:pt>
                <c:pt idx="173">
                  <c:v>1194.7029019289139</c:v>
                </c:pt>
                <c:pt idx="174">
                  <c:v>1030.4400943301157</c:v>
                </c:pt>
                <c:pt idx="175">
                  <c:v>1115.0216363635379</c:v>
                </c:pt>
                <c:pt idx="176">
                  <c:v>935.36024715051644</c:v>
                </c:pt>
                <c:pt idx="177">
                  <c:v>1024.7255166962068</c:v>
                </c:pt>
                <c:pt idx="178">
                  <c:v>1422.6361193714445</c:v>
                </c:pt>
                <c:pt idx="179">
                  <c:v>1426.973262520414</c:v>
                </c:pt>
                <c:pt idx="180">
                  <c:v>1505.3478452371216</c:v>
                </c:pt>
                <c:pt idx="181">
                  <c:v>1449.9707290982215</c:v>
                </c:pt>
                <c:pt idx="182">
                  <c:v>2638.4006847639398</c:v>
                </c:pt>
                <c:pt idx="183">
                  <c:v>2941.5364379893126</c:v>
                </c:pt>
                <c:pt idx="184">
                  <c:v>3514.272632633104</c:v>
                </c:pt>
                <c:pt idx="185">
                  <c:v>3622.2814715285558</c:v>
                </c:pt>
                <c:pt idx="186">
                  <c:v>3613.4349818320625</c:v>
                </c:pt>
                <c:pt idx="187">
                  <c:v>2821.861877158251</c:v>
                </c:pt>
                <c:pt idx="188">
                  <c:v>2579.9717772293088</c:v>
                </c:pt>
                <c:pt idx="189">
                  <c:v>3011.6298552150856</c:v>
                </c:pt>
                <c:pt idx="190">
                  <c:v>3478.7760737117346</c:v>
                </c:pt>
                <c:pt idx="191">
                  <c:v>3212.4951318481549</c:v>
                </c:pt>
                <c:pt idx="192">
                  <c:v>4338.561143018499</c:v>
                </c:pt>
                <c:pt idx="193">
                  <c:v>4369.8115190545541</c:v>
                </c:pt>
                <c:pt idx="194">
                  <c:v>2721.4090762395135</c:v>
                </c:pt>
                <c:pt idx="195">
                  <c:v>3279.1177121924293</c:v>
                </c:pt>
                <c:pt idx="196">
                  <c:v>3745.047662717689</c:v>
                </c:pt>
                <c:pt idx="197">
                  <c:v>3929.557433306356</c:v>
                </c:pt>
                <c:pt idx="198">
                  <c:v>3327.9249758021988</c:v>
                </c:pt>
                <c:pt idx="199">
                  <c:v>3749.0285179397351</c:v>
                </c:pt>
                <c:pt idx="200">
                  <c:v>4030.4517597718727</c:v>
                </c:pt>
                <c:pt idx="201">
                  <c:v>3951.5368811476133</c:v>
                </c:pt>
                <c:pt idx="202">
                  <c:v>4795.1134017377681</c:v>
                </c:pt>
                <c:pt idx="203">
                  <c:v>5717.2559881564248</c:v>
                </c:pt>
                <c:pt idx="204">
                  <c:v>5261.733269580337</c:v>
                </c:pt>
                <c:pt idx="205">
                  <c:v>6079.0858981985275</c:v>
                </c:pt>
                <c:pt idx="206">
                  <c:v>6276.4391136409322</c:v>
                </c:pt>
                <c:pt idx="207">
                  <c:v>6430.2055090733238</c:v>
                </c:pt>
                <c:pt idx="208">
                  <c:v>6256.9877901061172</c:v>
                </c:pt>
                <c:pt idx="209">
                  <c:v>6540.6013372662683</c:v>
                </c:pt>
                <c:pt idx="210">
                  <c:v>6978.4760727419125</c:v>
                </c:pt>
                <c:pt idx="211">
                  <c:v>6504.8974302368006</c:v>
                </c:pt>
                <c:pt idx="212">
                  <c:v>6996.9724593935098</c:v>
                </c:pt>
                <c:pt idx="213">
                  <c:v>7670.4902587263314</c:v>
                </c:pt>
                <c:pt idx="214">
                  <c:v>7850.1530362043432</c:v>
                </c:pt>
                <c:pt idx="215">
                  <c:v>6422.5558879830232</c:v>
                </c:pt>
                <c:pt idx="216">
                  <c:v>4895.7948805813876</c:v>
                </c:pt>
                <c:pt idx="217">
                  <c:v>5247.1864354400668</c:v>
                </c:pt>
                <c:pt idx="218">
                  <c:v>4273.6777738637984</c:v>
                </c:pt>
                <c:pt idx="219">
                  <c:v>4101.7216442198087</c:v>
                </c:pt>
                <c:pt idx="220">
                  <c:v>4774.5977900376665</c:v>
                </c:pt>
                <c:pt idx="221">
                  <c:v>4334.476627351547</c:v>
                </c:pt>
                <c:pt idx="222">
                  <c:v>4817.8293246058465</c:v>
                </c:pt>
                <c:pt idx="223">
                  <c:v>4610.1892918803378</c:v>
                </c:pt>
                <c:pt idx="224">
                  <c:v>4558.4104888755692</c:v>
                </c:pt>
                <c:pt idx="225">
                  <c:v>6350.3523107185292</c:v>
                </c:pt>
                <c:pt idx="226">
                  <c:v>6580.8432970184494</c:v>
                </c:pt>
                <c:pt idx="227">
                  <c:v>6095.3613302727927</c:v>
                </c:pt>
                <c:pt idx="228">
                  <c:v>6278.3395851437417</c:v>
                </c:pt>
                <c:pt idx="229">
                  <c:v>5906.2542738168622</c:v>
                </c:pt>
                <c:pt idx="230">
                  <c:v>6036.4368923414413</c:v>
                </c:pt>
                <c:pt idx="231">
                  <c:v>6139.1681551293332</c:v>
                </c:pt>
                <c:pt idx="232">
                  <c:v>6250.9717063923063</c:v>
                </c:pt>
                <c:pt idx="233">
                  <c:v>5972.4954521072223</c:v>
                </c:pt>
                <c:pt idx="234">
                  <c:v>6205.2855319020618</c:v>
                </c:pt>
                <c:pt idx="235">
                  <c:v>5342.5750915606523</c:v>
                </c:pt>
                <c:pt idx="236">
                  <c:v>5262.3083111026981</c:v>
                </c:pt>
                <c:pt idx="237">
                  <c:v>4727.778873591471</c:v>
                </c:pt>
                <c:pt idx="238">
                  <c:v>4739.2034987753077</c:v>
                </c:pt>
                <c:pt idx="239">
                  <c:v>5377.6456907335587</c:v>
                </c:pt>
                <c:pt idx="240">
                  <c:v>6115.1626167732102</c:v>
                </c:pt>
                <c:pt idx="241">
                  <c:v>6292.0937709744348</c:v>
                </c:pt>
                <c:pt idx="242">
                  <c:v>6784.9727469886793</c:v>
                </c:pt>
                <c:pt idx="243">
                  <c:v>7201.5337096200956</c:v>
                </c:pt>
                <c:pt idx="244">
                  <c:v>8152.0981794683348</c:v>
                </c:pt>
                <c:pt idx="245">
                  <c:v>8233.0378879631444</c:v>
                </c:pt>
                <c:pt idx="246">
                  <c:v>7087.8855405067598</c:v>
                </c:pt>
                <c:pt idx="247">
                  <c:v>7932.7028594214353</c:v>
                </c:pt>
                <c:pt idx="248">
                  <c:v>7807.4301114098107</c:v>
                </c:pt>
                <c:pt idx="249">
                  <c:v>8313.5235261126818</c:v>
                </c:pt>
                <c:pt idx="250">
                  <c:v>9555.5104659579702</c:v>
                </c:pt>
                <c:pt idx="251">
                  <c:v>10684.989541136329</c:v>
                </c:pt>
                <c:pt idx="252">
                  <c:v>11421.960615525819</c:v>
                </c:pt>
                <c:pt idx="253">
                  <c:v>10631.212266492603</c:v>
                </c:pt>
                <c:pt idx="254">
                  <c:v>8307.0590573459649</c:v>
                </c:pt>
                <c:pt idx="255">
                  <c:v>9564.821530181769</c:v>
                </c:pt>
                <c:pt idx="256">
                  <c:v>9848.1270452275621</c:v>
                </c:pt>
                <c:pt idx="257">
                  <c:v>10170.896321826416</c:v>
                </c:pt>
                <c:pt idx="258">
                  <c:v>9832.5437138879552</c:v>
                </c:pt>
                <c:pt idx="259">
                  <c:v>11253.528480277857</c:v>
                </c:pt>
                <c:pt idx="260">
                  <c:v>12393.298722686108</c:v>
                </c:pt>
                <c:pt idx="261">
                  <c:v>13170.336475027911</c:v>
                </c:pt>
                <c:pt idx="262">
                  <c:v>13270.670298675592</c:v>
                </c:pt>
                <c:pt idx="263">
                  <c:v>13427.539394693567</c:v>
                </c:pt>
                <c:pt idx="264">
                  <c:v>19796.755392743715</c:v>
                </c:pt>
                <c:pt idx="265">
                  <c:v>17748.510267027952</c:v>
                </c:pt>
                <c:pt idx="266">
                  <c:v>20684.439302720308</c:v>
                </c:pt>
                <c:pt idx="267">
                  <c:v>20309.273733743947</c:v>
                </c:pt>
                <c:pt idx="268">
                  <c:v>20237.177592412874</c:v>
                </c:pt>
                <c:pt idx="269">
                  <c:v>25665.857718989224</c:v>
                </c:pt>
                <c:pt idx="270">
                  <c:v>28475.784274127232</c:v>
                </c:pt>
                <c:pt idx="271">
                  <c:v>23244.766913405088</c:v>
                </c:pt>
                <c:pt idx="272">
                  <c:v>22376.005082048723</c:v>
                </c:pt>
                <c:pt idx="273">
                  <c:v>26758.897537466139</c:v>
                </c:pt>
                <c:pt idx="274">
                  <c:v>16305.353044418363</c:v>
                </c:pt>
                <c:pt idx="275">
                  <c:v>17275.285587610961</c:v>
                </c:pt>
                <c:pt idx="276">
                  <c:v>7877.2066324713451</c:v>
                </c:pt>
                <c:pt idx="277">
                  <c:v>9948.8841624470879</c:v>
                </c:pt>
                <c:pt idx="278">
                  <c:v>7421.1941535896012</c:v>
                </c:pt>
                <c:pt idx="279">
                  <c:v>8721.0023615069367</c:v>
                </c:pt>
                <c:pt idx="280">
                  <c:v>9136.6809805180201</c:v>
                </c:pt>
                <c:pt idx="281">
                  <c:v>10365.628633587687</c:v>
                </c:pt>
                <c:pt idx="282">
                  <c:v>9273.0263625405842</c:v>
                </c:pt>
                <c:pt idx="283">
                  <c:v>7127.2640800650852</c:v>
                </c:pt>
                <c:pt idx="284">
                  <c:v>8384.688345938579</c:v>
                </c:pt>
                <c:pt idx="285">
                  <c:v>8846.7959717856247</c:v>
                </c:pt>
                <c:pt idx="286">
                  <c:v>9820.7667507908809</c:v>
                </c:pt>
                <c:pt idx="287">
                  <c:v>8672.1569288592364</c:v>
                </c:pt>
                <c:pt idx="288">
                  <c:v>8039.6763455384171</c:v>
                </c:pt>
                <c:pt idx="289">
                  <c:v>7587.4148194604768</c:v>
                </c:pt>
                <c:pt idx="290">
                  <c:v>8134.7082276531</c:v>
                </c:pt>
                <c:pt idx="291">
                  <c:v>7281.5333359903125</c:v>
                </c:pt>
                <c:pt idx="292">
                  <c:v>6587.5402231561029</c:v>
                </c:pt>
                <c:pt idx="293">
                  <c:v>7617.565327080205</c:v>
                </c:pt>
                <c:pt idx="294">
                  <c:v>8055.8558244867891</c:v>
                </c:pt>
                <c:pt idx="295">
                  <c:v>6554.483466409054</c:v>
                </c:pt>
                <c:pt idx="296">
                  <c:v>6578.33421120396</c:v>
                </c:pt>
                <c:pt idx="297">
                  <c:v>5800.1626752205693</c:v>
                </c:pt>
                <c:pt idx="298">
                  <c:v>4015.488035766552</c:v>
                </c:pt>
                <c:pt idx="299">
                  <c:v>3957.985727337325</c:v>
                </c:pt>
                <c:pt idx="300">
                  <c:v>4442.4947356106995</c:v>
                </c:pt>
                <c:pt idx="301">
                  <c:v>4436.6646184360752</c:v>
                </c:pt>
                <c:pt idx="302">
                  <c:v>3654.5802339752922</c:v>
                </c:pt>
                <c:pt idx="303">
                  <c:v>4728.2472886609803</c:v>
                </c:pt>
                <c:pt idx="304">
                  <c:v>5096.9384019416348</c:v>
                </c:pt>
                <c:pt idx="305">
                  <c:v>5633.570959870538</c:v>
                </c:pt>
                <c:pt idx="306">
                  <c:v>4836.2074736808818</c:v>
                </c:pt>
                <c:pt idx="307">
                  <c:v>5002.8139296273857</c:v>
                </c:pt>
                <c:pt idx="308">
                  <c:v>5814.931945937532</c:v>
                </c:pt>
                <c:pt idx="309">
                  <c:v>5767.1690522368253</c:v>
                </c:pt>
                <c:pt idx="310">
                  <c:v>4794.8635139849448</c:v>
                </c:pt>
                <c:pt idx="311">
                  <c:v>4915.3579771726045</c:v>
                </c:pt>
                <c:pt idx="312">
                  <c:v>4411.4066672695326</c:v>
                </c:pt>
                <c:pt idx="313">
                  <c:v>3992.6844342778218</c:v>
                </c:pt>
                <c:pt idx="314">
                  <c:v>4215.8573372389974</c:v>
                </c:pt>
                <c:pt idx="315">
                  <c:v>3864.1890343888444</c:v>
                </c:pt>
                <c:pt idx="316">
                  <c:v>3739.573656558699</c:v>
                </c:pt>
                <c:pt idx="317">
                  <c:v>3488.3808986843137</c:v>
                </c:pt>
                <c:pt idx="318">
                  <c:v>3373.9433550371259</c:v>
                </c:pt>
                <c:pt idx="319">
                  <c:v>4141.9023286212096</c:v>
                </c:pt>
                <c:pt idx="320">
                  <c:v>4284.2203247508551</c:v>
                </c:pt>
                <c:pt idx="321">
                  <c:v>4705.3866584850712</c:v>
                </c:pt>
                <c:pt idx="322">
                  <c:v>5185.9385082967756</c:v>
                </c:pt>
                <c:pt idx="323">
                  <c:v>5487.5065386510405</c:v>
                </c:pt>
                <c:pt idx="324">
                  <c:v>5478.8269596602586</c:v>
                </c:pt>
                <c:pt idx="325">
                  <c:v>5881.432887721614</c:v>
                </c:pt>
                <c:pt idx="326">
                  <c:v>6306.1673221868232</c:v>
                </c:pt>
                <c:pt idx="327">
                  <c:v>7037.6917905402715</c:v>
                </c:pt>
                <c:pt idx="328">
                  <c:v>6456.1885620407447</c:v>
                </c:pt>
                <c:pt idx="329">
                  <c:v>7602.9298029694119</c:v>
                </c:pt>
                <c:pt idx="330">
                  <c:v>8175.9288846755553</c:v>
                </c:pt>
                <c:pt idx="331">
                  <c:v>8543.613469827731</c:v>
                </c:pt>
                <c:pt idx="332">
                  <c:v>10179.560706433236</c:v>
                </c:pt>
                <c:pt idx="333">
                  <c:v>10011.145875161879</c:v>
                </c:pt>
                <c:pt idx="334">
                  <c:v>10154.622817750887</c:v>
                </c:pt>
                <c:pt idx="335">
                  <c:v>9378.8463487596091</c:v>
                </c:pt>
                <c:pt idx="336">
                  <c:v>11096.892251876063</c:v>
                </c:pt>
                <c:pt idx="337">
                  <c:v>9989.1597375910278</c:v>
                </c:pt>
                <c:pt idx="338">
                  <c:v>9092.302224165418</c:v>
                </c:pt>
                <c:pt idx="339">
                  <c:v>9123.6967924185628</c:v>
                </c:pt>
                <c:pt idx="340">
                  <c:v>10105.940642580194</c:v>
                </c:pt>
                <c:pt idx="341">
                  <c:v>10767.600283557216</c:v>
                </c:pt>
                <c:pt idx="342">
                  <c:v>10978.518055901872</c:v>
                </c:pt>
                <c:pt idx="343">
                  <c:v>10007.164964110943</c:v>
                </c:pt>
                <c:pt idx="344">
                  <c:v>10337.850929097933</c:v>
                </c:pt>
                <c:pt idx="345">
                  <c:v>9538.8300283486606</c:v>
                </c:pt>
                <c:pt idx="346">
                  <c:v>10586.336431217533</c:v>
                </c:pt>
                <c:pt idx="347">
                  <c:v>10286.287823578328</c:v>
                </c:pt>
                <c:pt idx="348">
                  <c:v>11621.764428179982</c:v>
                </c:pt>
                <c:pt idx="349">
                  <c:v>14336.479570333993</c:v>
                </c:pt>
                <c:pt idx="350">
                  <c:v>14008.341643028863</c:v>
                </c:pt>
                <c:pt idx="351">
                  <c:v>15113.729366426289</c:v>
                </c:pt>
                <c:pt idx="352">
                  <c:v>11168.123780468657</c:v>
                </c:pt>
                <c:pt idx="353">
                  <c:v>11630.14897015761</c:v>
                </c:pt>
                <c:pt idx="354">
                  <c:v>11164.463972851814</c:v>
                </c:pt>
                <c:pt idx="355">
                  <c:v>9758.0647977384742</c:v>
                </c:pt>
                <c:pt idx="356">
                  <c:v>10207.005359164235</c:v>
                </c:pt>
                <c:pt idx="357">
                  <c:v>11099.315657520881</c:v>
                </c:pt>
                <c:pt idx="358">
                  <c:v>12303.796178369639</c:v>
                </c:pt>
                <c:pt idx="359">
                  <c:v>12004.08203593235</c:v>
                </c:pt>
                <c:pt idx="360">
                  <c:v>10842.443409496867</c:v>
                </c:pt>
                <c:pt idx="361">
                  <c:v>8037.2369838473751</c:v>
                </c:pt>
                <c:pt idx="362">
                  <c:v>6980.1147075477966</c:v>
                </c:pt>
                <c:pt idx="363">
                  <c:v>8562.7330910833571</c:v>
                </c:pt>
                <c:pt idx="364">
                  <c:v>8994.5833786081803</c:v>
                </c:pt>
                <c:pt idx="365">
                  <c:v>7718.2237465481767</c:v>
                </c:pt>
                <c:pt idx="366">
                  <c:v>7730.630576479708</c:v>
                </c:pt>
                <c:pt idx="367">
                  <c:v>7062.061227172393</c:v>
                </c:pt>
                <c:pt idx="368">
                  <c:v>7292.5380743405694</c:v>
                </c:pt>
                <c:pt idx="369">
                  <c:v>8051.6349045684447</c:v>
                </c:pt>
                <c:pt idx="370">
                  <c:v>9692.1264734660017</c:v>
                </c:pt>
                <c:pt idx="371">
                  <c:v>10116.671043811641</c:v>
                </c:pt>
                <c:pt idx="372">
                  <c:v>10945.03308581734</c:v>
                </c:pt>
                <c:pt idx="373">
                  <c:v>11330.737639945741</c:v>
                </c:pt>
                <c:pt idx="374">
                  <c:v>11377.360706938789</c:v>
                </c:pt>
                <c:pt idx="375">
                  <c:v>11223.497918451443</c:v>
                </c:pt>
                <c:pt idx="376">
                  <c:v>11106.710756301036</c:v>
                </c:pt>
                <c:pt idx="377">
                  <c:v>10775.735283424352</c:v>
                </c:pt>
                <c:pt idx="378">
                  <c:v>11476.601675814038</c:v>
                </c:pt>
                <c:pt idx="379">
                  <c:v>12620.769728471432</c:v>
                </c:pt>
                <c:pt idx="380">
                  <c:v>13131.264829499292</c:v>
                </c:pt>
                <c:pt idx="381">
                  <c:v>12356.063310816051</c:v>
                </c:pt>
                <c:pt idx="382">
                  <c:v>13205.380499500954</c:v>
                </c:pt>
                <c:pt idx="383">
                  <c:v>15100.780052640408</c:v>
                </c:pt>
                <c:pt idx="384">
                  <c:v>14361.579265660028</c:v>
                </c:pt>
                <c:pt idx="385">
                  <c:v>13765.122358668634</c:v>
                </c:pt>
                <c:pt idx="386">
                  <c:v>15481.506402020384</c:v>
                </c:pt>
                <c:pt idx="387">
                  <c:v>14844.118229676349</c:v>
                </c:pt>
                <c:pt idx="388">
                  <c:v>13400.399004474937</c:v>
                </c:pt>
                <c:pt idx="389">
                  <c:v>15834.827640676751</c:v>
                </c:pt>
                <c:pt idx="390">
                  <c:v>16775.681411684011</c:v>
                </c:pt>
                <c:pt idx="391">
                  <c:v>16089.543602656004</c:v>
                </c:pt>
                <c:pt idx="392">
                  <c:v>18024.990516063091</c:v>
                </c:pt>
                <c:pt idx="393">
                  <c:v>18200.612391096583</c:v>
                </c:pt>
                <c:pt idx="394">
                  <c:v>17648.121183615931</c:v>
                </c:pt>
                <c:pt idx="395">
                  <c:v>17250.312918268861</c:v>
                </c:pt>
                <c:pt idx="396">
                  <c:v>19754.631621479712</c:v>
                </c:pt>
                <c:pt idx="397">
                  <c:v>19121.784407673014</c:v>
                </c:pt>
                <c:pt idx="398">
                  <c:v>18322.574438099244</c:v>
                </c:pt>
                <c:pt idx="399">
                  <c:v>19066.735730289285</c:v>
                </c:pt>
                <c:pt idx="400">
                  <c:v>18556.221415174619</c:v>
                </c:pt>
                <c:pt idx="401">
                  <c:v>17683.236597878789</c:v>
                </c:pt>
                <c:pt idx="402">
                  <c:v>15035.595094657318</c:v>
                </c:pt>
                <c:pt idx="403">
                  <c:v>15543.197808851679</c:v>
                </c:pt>
                <c:pt idx="404">
                  <c:v>13462.425541214447</c:v>
                </c:pt>
                <c:pt idx="405">
                  <c:v>15465.285543620943</c:v>
                </c:pt>
                <c:pt idx="406">
                  <c:v>13954.136992544107</c:v>
                </c:pt>
                <c:pt idx="407">
                  <c:v>15676.00186631591</c:v>
                </c:pt>
                <c:pt idx="408">
                  <c:v>14947.697808523093</c:v>
                </c:pt>
                <c:pt idx="409">
                  <c:v>13472.868760802416</c:v>
                </c:pt>
                <c:pt idx="410">
                  <c:v>16240.423190800762</c:v>
                </c:pt>
                <c:pt idx="411">
                  <c:v>17601.824332068281</c:v>
                </c:pt>
                <c:pt idx="412">
                  <c:v>17263.222737177606</c:v>
                </c:pt>
                <c:pt idx="413">
                  <c:v>16693.086531465244</c:v>
                </c:pt>
                <c:pt idx="414">
                  <c:v>14542.136813280405</c:v>
                </c:pt>
                <c:pt idx="415">
                  <c:v>15492.093164153808</c:v>
                </c:pt>
                <c:pt idx="416">
                  <c:v>15181.231864996726</c:v>
                </c:pt>
                <c:pt idx="417">
                  <c:v>16055.416456783498</c:v>
                </c:pt>
                <c:pt idx="418">
                  <c:v>13743.74637594416</c:v>
                </c:pt>
                <c:pt idx="419">
                  <c:v>12333.498720150379</c:v>
                </c:pt>
                <c:pt idx="420">
                  <c:v>11548.327760330805</c:v>
                </c:pt>
                <c:pt idx="421">
                  <c:v>11311.307616866237</c:v>
                </c:pt>
                <c:pt idx="422">
                  <c:v>12959.592534317901</c:v>
                </c:pt>
                <c:pt idx="423">
                  <c:v>12598.582828879047</c:v>
                </c:pt>
                <c:pt idx="424">
                  <c:v>12070.58583501513</c:v>
                </c:pt>
                <c:pt idx="425">
                  <c:v>12407.884187138086</c:v>
                </c:pt>
                <c:pt idx="426">
                  <c:v>12952.683420270869</c:v>
                </c:pt>
                <c:pt idx="427">
                  <c:v>12706.461835716897</c:v>
                </c:pt>
                <c:pt idx="428">
                  <c:v>13509.683484457404</c:v>
                </c:pt>
                <c:pt idx="429">
                  <c:v>13044.855179492621</c:v>
                </c:pt>
                <c:pt idx="430">
                  <c:v>11515.351026038785</c:v>
                </c:pt>
                <c:pt idx="431">
                  <c:v>10470.69460385915</c:v>
                </c:pt>
                <c:pt idx="432">
                  <c:v>10962.822423110185</c:v>
                </c:pt>
                <c:pt idx="433">
                  <c:v>10778.234340508525</c:v>
                </c:pt>
                <c:pt idx="434">
                  <c:v>11238.318646746517</c:v>
                </c:pt>
                <c:pt idx="435">
                  <c:v>11433.285665141862</c:v>
                </c:pt>
                <c:pt idx="436">
                  <c:v>9964.4452521305084</c:v>
                </c:pt>
                <c:pt idx="437">
                  <c:v>9223.3898000805839</c:v>
                </c:pt>
                <c:pt idx="438">
                  <c:v>8007.947380302453</c:v>
                </c:pt>
                <c:pt idx="439">
                  <c:v>7455.0898871316613</c:v>
                </c:pt>
                <c:pt idx="440">
                  <c:v>8204.5407096228282</c:v>
                </c:pt>
                <c:pt idx="441">
                  <c:v>8884.0984281985566</c:v>
                </c:pt>
                <c:pt idx="442">
                  <c:v>8230.6984960388963</c:v>
                </c:pt>
                <c:pt idx="443">
                  <c:v>8543.2217455388436</c:v>
                </c:pt>
                <c:pt idx="444">
                  <c:v>7788.8800510565134</c:v>
                </c:pt>
                <c:pt idx="445">
                  <c:v>7452.9161061563691</c:v>
                </c:pt>
                <c:pt idx="446">
                  <c:v>6996.7448572489548</c:v>
                </c:pt>
                <c:pt idx="447">
                  <c:v>4930.1383254983957</c:v>
                </c:pt>
                <c:pt idx="448">
                  <c:v>4476.549342997303</c:v>
                </c:pt>
                <c:pt idx="449">
                  <c:v>4533.6022085188397</c:v>
                </c:pt>
                <c:pt idx="450">
                  <c:v>4578.1393017990749</c:v>
                </c:pt>
                <c:pt idx="451">
                  <c:v>4410.9699929876406</c:v>
                </c:pt>
                <c:pt idx="452">
                  <c:v>4862.6488107477926</c:v>
                </c:pt>
                <c:pt idx="453">
                  <c:v>5401.3102896324162</c:v>
                </c:pt>
                <c:pt idx="454">
                  <c:v>5818.4261677360992</c:v>
                </c:pt>
                <c:pt idx="455">
                  <c:v>5362.9061839940568</c:v>
                </c:pt>
                <c:pt idx="456">
                  <c:v>5348.0105370601323</c:v>
                </c:pt>
                <c:pt idx="457">
                  <c:v>6563.1947313356568</c:v>
                </c:pt>
                <c:pt idx="458">
                  <c:v>7261.6481584130079</c:v>
                </c:pt>
                <c:pt idx="459">
                  <c:v>7169.6686741274261</c:v>
                </c:pt>
                <c:pt idx="460">
                  <c:v>7706.0499263323463</c:v>
                </c:pt>
                <c:pt idx="461">
                  <c:v>6935.2568003507504</c:v>
                </c:pt>
                <c:pt idx="462">
                  <c:v>6258.5863758027954</c:v>
                </c:pt>
                <c:pt idx="463">
                  <c:v>6284.164352393097</c:v>
                </c:pt>
                <c:pt idx="464">
                  <c:v>7339.6547695838126</c:v>
                </c:pt>
                <c:pt idx="465">
                  <c:v>7099.2061260097971</c:v>
                </c:pt>
                <c:pt idx="466">
                  <c:v>5980.7840259185714</c:v>
                </c:pt>
                <c:pt idx="467">
                  <c:v>5583.1459135801779</c:v>
                </c:pt>
                <c:pt idx="468">
                  <c:v>4995.6893362201126</c:v>
                </c:pt>
                <c:pt idx="469">
                  <c:v>4810.2984595303933</c:v>
                </c:pt>
                <c:pt idx="470">
                  <c:v>4838.7995737913061</c:v>
                </c:pt>
                <c:pt idx="471">
                  <c:v>5458.7412983794547</c:v>
                </c:pt>
                <c:pt idx="472">
                  <c:v>6069.0650796654909</c:v>
                </c:pt>
                <c:pt idx="473">
                  <c:v>6290.4593498921013</c:v>
                </c:pt>
                <c:pt idx="474">
                  <c:v>6195.6336704077921</c:v>
                </c:pt>
                <c:pt idx="475">
                  <c:v>5709.7288964353083</c:v>
                </c:pt>
                <c:pt idx="476">
                  <c:v>4834.0977342479537</c:v>
                </c:pt>
                <c:pt idx="477">
                  <c:v>4392.731794754458</c:v>
                </c:pt>
                <c:pt idx="478">
                  <c:v>4670.396589460127</c:v>
                </c:pt>
                <c:pt idx="479">
                  <c:v>5225.0220637280836</c:v>
                </c:pt>
                <c:pt idx="480">
                  <c:v>4758.8791337925932</c:v>
                </c:pt>
                <c:pt idx="481">
                  <c:v>4581.8188074529771</c:v>
                </c:pt>
                <c:pt idx="482">
                  <c:v>4692.9174478804916</c:v>
                </c:pt>
                <c:pt idx="483">
                  <c:v>4799.5013605855447</c:v>
                </c:pt>
                <c:pt idx="484">
                  <c:v>5355.8759738929411</c:v>
                </c:pt>
                <c:pt idx="485">
                  <c:v>5521.1166192662986</c:v>
                </c:pt>
                <c:pt idx="486">
                  <c:v>6032.847295876998</c:v>
                </c:pt>
                <c:pt idx="487">
                  <c:v>5838.3579579743182</c:v>
                </c:pt>
                <c:pt idx="488">
                  <c:v>6141.0173731657424</c:v>
                </c:pt>
                <c:pt idx="489">
                  <c:v>6380.1874054737655</c:v>
                </c:pt>
                <c:pt idx="490">
                  <c:v>6704.1525474308191</c:v>
                </c:pt>
                <c:pt idx="491">
                  <c:v>6697.9808346081118</c:v>
                </c:pt>
                <c:pt idx="492">
                  <c:v>7688.9873884120943</c:v>
                </c:pt>
                <c:pt idx="493">
                  <c:v>7989.9836068999666</c:v>
                </c:pt>
                <c:pt idx="494">
                  <c:v>7910.7260342880591</c:v>
                </c:pt>
                <c:pt idx="495">
                  <c:v>7426.7287518066114</c:v>
                </c:pt>
                <c:pt idx="496">
                  <c:v>8186.5139386720466</c:v>
                </c:pt>
                <c:pt idx="497">
                  <c:v>8526.1211968661046</c:v>
                </c:pt>
                <c:pt idx="498">
                  <c:v>7995.8901513460314</c:v>
                </c:pt>
                <c:pt idx="499">
                  <c:v>6870.3118794495531</c:v>
                </c:pt>
                <c:pt idx="500">
                  <c:v>7136.9211945759635</c:v>
                </c:pt>
                <c:pt idx="501">
                  <c:v>6954.8546370587273</c:v>
                </c:pt>
                <c:pt idx="502">
                  <c:v>6034.8448512305513</c:v>
                </c:pt>
                <c:pt idx="503">
                  <c:v>6234.3882769665852</c:v>
                </c:pt>
                <c:pt idx="504">
                  <c:v>6596.1702940835376</c:v>
                </c:pt>
                <c:pt idx="505">
                  <c:v>6179.5768151807579</c:v>
                </c:pt>
                <c:pt idx="506">
                  <c:v>6333.2025994923342</c:v>
                </c:pt>
                <c:pt idx="507">
                  <c:v>6525.6638745733462</c:v>
                </c:pt>
                <c:pt idx="508">
                  <c:v>6414.6645962288758</c:v>
                </c:pt>
                <c:pt idx="509">
                  <c:v>6038.2463237533802</c:v>
                </c:pt>
                <c:pt idx="510">
                  <c:v>5946.5537001871862</c:v>
                </c:pt>
                <c:pt idx="511">
                  <c:v>6124.8193597471254</c:v>
                </c:pt>
                <c:pt idx="512">
                  <c:v>5306.1311641625925</c:v>
                </c:pt>
                <c:pt idx="513">
                  <c:v>5610.6839999668437</c:v>
                </c:pt>
                <c:pt idx="514">
                  <c:v>5797.023035334083</c:v>
                </c:pt>
                <c:pt idx="515">
                  <c:v>5317.8804453105522</c:v>
                </c:pt>
                <c:pt idx="516">
                  <c:v>5475.3867560999997</c:v>
                </c:pt>
                <c:pt idx="517">
                  <c:v>5191.9071903863951</c:v>
                </c:pt>
                <c:pt idx="518">
                  <c:v>5778.0784707848561</c:v>
                </c:pt>
                <c:pt idx="519">
                  <c:v>5025.6602577122912</c:v>
                </c:pt>
                <c:pt idx="520">
                  <c:v>4827.2547374329115</c:v>
                </c:pt>
                <c:pt idx="521">
                  <c:v>3216.5383975710429</c:v>
                </c:pt>
                <c:pt idx="522">
                  <c:v>3497.4455919094703</c:v>
                </c:pt>
                <c:pt idx="523">
                  <c:v>2687.2970329990776</c:v>
                </c:pt>
                <c:pt idx="524">
                  <c:v>2400.8634542848922</c:v>
                </c:pt>
                <c:pt idx="525">
                  <c:v>2529.8347886515162</c:v>
                </c:pt>
                <c:pt idx="526">
                  <c:v>2550.5045021493165</c:v>
                </c:pt>
                <c:pt idx="527">
                  <c:v>2721.121289113617</c:v>
                </c:pt>
                <c:pt idx="528">
                  <c:v>2268.708237048897</c:v>
                </c:pt>
                <c:pt idx="529">
                  <c:v>2509.3569789728467</c:v>
                </c:pt>
                <c:pt idx="530">
                  <c:v>2367.5110931718123</c:v>
                </c:pt>
                <c:pt idx="531">
                  <c:v>2393.5594401175749</c:v>
                </c:pt>
                <c:pt idx="532">
                  <c:v>2410.0053485918193</c:v>
                </c:pt>
                <c:pt idx="533">
                  <c:v>2326.7577298044562</c:v>
                </c:pt>
                <c:pt idx="534">
                  <c:v>1989.531130911543</c:v>
                </c:pt>
                <c:pt idx="535">
                  <c:v>1815.2476119326263</c:v>
                </c:pt>
                <c:pt idx="536">
                  <c:v>2272.59242415669</c:v>
                </c:pt>
                <c:pt idx="537">
                  <c:v>1994.6373771518333</c:v>
                </c:pt>
                <c:pt idx="538">
                  <c:v>2017.7329951229353</c:v>
                </c:pt>
                <c:pt idx="539">
                  <c:v>1887.7154139520881</c:v>
                </c:pt>
                <c:pt idx="540">
                  <c:v>2066.6650031626973</c:v>
                </c:pt>
                <c:pt idx="541">
                  <c:v>1966.0397459002027</c:v>
                </c:pt>
                <c:pt idx="542">
                  <c:v>1921.6069021154956</c:v>
                </c:pt>
                <c:pt idx="543">
                  <c:v>1913.5303396238298</c:v>
                </c:pt>
                <c:pt idx="544">
                  <c:v>1646.6713720506943</c:v>
                </c:pt>
                <c:pt idx="545">
                  <c:v>735.85632189797434</c:v>
                </c:pt>
                <c:pt idx="546">
                  <c:v>744.48731384328028</c:v>
                </c:pt>
                <c:pt idx="547">
                  <c:v>770.9416903949334</c:v>
                </c:pt>
                <c:pt idx="548">
                  <c:v>564.03216294993479</c:v>
                </c:pt>
                <c:pt idx="549">
                  <c:v>583.8673745529768</c:v>
                </c:pt>
                <c:pt idx="550">
                  <c:v>624.97154341905207</c:v>
                </c:pt>
                <c:pt idx="551">
                  <c:v>543.38997726557386</c:v>
                </c:pt>
                <c:pt idx="552">
                  <c:v>638.43104846470749</c:v>
                </c:pt>
                <c:pt idx="553">
                  <c:v>731.61284042794898</c:v>
                </c:pt>
                <c:pt idx="554">
                  <c:v>692.00546090314617</c:v>
                </c:pt>
                <c:pt idx="555">
                  <c:v>635.05852831444315</c:v>
                </c:pt>
                <c:pt idx="556">
                  <c:v>584.40279822959644</c:v>
                </c:pt>
                <c:pt idx="557">
                  <c:v>550.73186634352828</c:v>
                </c:pt>
                <c:pt idx="558">
                  <c:v>542.94530143727081</c:v>
                </c:pt>
                <c:pt idx="559">
                  <c:v>619.49833406359699</c:v>
                </c:pt>
                <c:pt idx="560">
                  <c:v>676.74132181781579</c:v>
                </c:pt>
                <c:pt idx="561">
                  <c:v>734.4426763468357</c:v>
                </c:pt>
                <c:pt idx="562">
                  <c:v>716.51744879547653</c:v>
                </c:pt>
                <c:pt idx="563">
                  <c:v>569.63100596510083</c:v>
                </c:pt>
                <c:pt idx="564">
                  <c:v>508.31150351532665</c:v>
                </c:pt>
                <c:pt idx="565">
                  <c:v>582.12566236591181</c:v>
                </c:pt>
                <c:pt idx="566">
                  <c:v>663.59360419307097</c:v>
                </c:pt>
                <c:pt idx="567">
                  <c:v>709.91491574905297</c:v>
                </c:pt>
                <c:pt idx="568">
                  <c:v>1107.7415902082384</c:v>
                </c:pt>
                <c:pt idx="569">
                  <c:v>1057.5551089868491</c:v>
                </c:pt>
                <c:pt idx="570">
                  <c:v>1026.3093465297125</c:v>
                </c:pt>
                <c:pt idx="571">
                  <c:v>1102.6348034040232</c:v>
                </c:pt>
                <c:pt idx="572">
                  <c:v>1047.580108464583</c:v>
                </c:pt>
                <c:pt idx="573">
                  <c:v>922.10258110239738</c:v>
                </c:pt>
                <c:pt idx="574">
                  <c:v>917.51539073426773</c:v>
                </c:pt>
                <c:pt idx="575">
                  <c:v>1164.9370764579041</c:v>
                </c:pt>
                <c:pt idx="576">
                  <c:v>1291.9685100525085</c:v>
                </c:pt>
                <c:pt idx="577">
                  <c:v>1294.8386330351373</c:v>
                </c:pt>
                <c:pt idx="578">
                  <c:v>1156.5090111377881</c:v>
                </c:pt>
                <c:pt idx="579">
                  <c:v>1153.2961201532282</c:v>
                </c:pt>
                <c:pt idx="580">
                  <c:v>1133.3912624025543</c:v>
                </c:pt>
                <c:pt idx="581">
                  <c:v>1118.4239163535781</c:v>
                </c:pt>
                <c:pt idx="582">
                  <c:v>1290.9297502453396</c:v>
                </c:pt>
                <c:pt idx="583">
                  <c:v>1355.3046113811233</c:v>
                </c:pt>
                <c:pt idx="584">
                  <c:v>1244.6033202483313</c:v>
                </c:pt>
                <c:pt idx="585">
                  <c:v>1461.9370888958783</c:v>
                </c:pt>
                <c:pt idx="586">
                  <c:v>1508.4490038761553</c:v>
                </c:pt>
                <c:pt idx="587">
                  <c:v>1630.3231881594761</c:v>
                </c:pt>
                <c:pt idx="588">
                  <c:v>1541.8789691438346</c:v>
                </c:pt>
                <c:pt idx="589">
                  <c:v>1499.5915378856234</c:v>
                </c:pt>
                <c:pt idx="590">
                  <c:v>1427.4715022779608</c:v>
                </c:pt>
                <c:pt idx="591">
                  <c:v>1449.2522690121652</c:v>
                </c:pt>
                <c:pt idx="592">
                  <c:v>1081.9766315620641</c:v>
                </c:pt>
                <c:pt idx="593">
                  <c:v>1094.661965351256</c:v>
                </c:pt>
                <c:pt idx="594">
                  <c:v>1148.9625465912493</c:v>
                </c:pt>
                <c:pt idx="595">
                  <c:v>1141.0410610576148</c:v>
                </c:pt>
                <c:pt idx="596">
                  <c:v>1195.2684942681151</c:v>
                </c:pt>
                <c:pt idx="597">
                  <c:v>929.37714751542001</c:v>
                </c:pt>
                <c:pt idx="598">
                  <c:v>985.08959170498281</c:v>
                </c:pt>
                <c:pt idx="599">
                  <c:v>948.02405087844159</c:v>
                </c:pt>
                <c:pt idx="600">
                  <c:v>985.13487925785148</c:v>
                </c:pt>
                <c:pt idx="601">
                  <c:v>1026.3122017663136</c:v>
                </c:pt>
                <c:pt idx="602">
                  <c:v>1014.6959877003545</c:v>
                </c:pt>
                <c:pt idx="603">
                  <c:v>994.68596275528284</c:v>
                </c:pt>
                <c:pt idx="604">
                  <c:v>1081.4782893129327</c:v>
                </c:pt>
                <c:pt idx="605">
                  <c:v>1088.6710718860795</c:v>
                </c:pt>
                <c:pt idx="606">
                  <c:v>1200.1307234691444</c:v>
                </c:pt>
                <c:pt idx="607">
                  <c:v>1192.6102979713517</c:v>
                </c:pt>
                <c:pt idx="608">
                  <c:v>1007.5063877786638</c:v>
                </c:pt>
                <c:pt idx="609">
                  <c:v>1076.2698543016288</c:v>
                </c:pt>
                <c:pt idx="610">
                  <c:v>861.53879278836064</c:v>
                </c:pt>
                <c:pt idx="611">
                  <c:v>815.56838850892711</c:v>
                </c:pt>
                <c:pt idx="612">
                  <c:v>752.9879970992223</c:v>
                </c:pt>
                <c:pt idx="613">
                  <c:v>694.86118286119665</c:v>
                </c:pt>
                <c:pt idx="614">
                  <c:v>619.52379015543579</c:v>
                </c:pt>
                <c:pt idx="615">
                  <c:v>693.76560860071061</c:v>
                </c:pt>
                <c:pt idx="616">
                  <c:v>694.3531876994175</c:v>
                </c:pt>
                <c:pt idx="617">
                  <c:v>701.6809610017981</c:v>
                </c:pt>
                <c:pt idx="618">
                  <c:v>696.20594089936776</c:v>
                </c:pt>
                <c:pt idx="619">
                  <c:v>703.81205913653253</c:v>
                </c:pt>
                <c:pt idx="620">
                  <c:v>701.94311372703214</c:v>
                </c:pt>
                <c:pt idx="621">
                  <c:v>693.85951476699881</c:v>
                </c:pt>
                <c:pt idx="622">
                  <c:v>689.06263529345165</c:v>
                </c:pt>
                <c:pt idx="623">
                  <c:v>729.32983793942037</c:v>
                </c:pt>
                <c:pt idx="624">
                  <c:v>719.36354616238657</c:v>
                </c:pt>
                <c:pt idx="625">
                  <c:v>718.14577066685683</c:v>
                </c:pt>
                <c:pt idx="626">
                  <c:v>697.73434151093988</c:v>
                </c:pt>
                <c:pt idx="627">
                  <c:v>654.55902265730526</c:v>
                </c:pt>
                <c:pt idx="628">
                  <c:v>642.61856040933947</c:v>
                </c:pt>
                <c:pt idx="629">
                  <c:v>658.00013229646595</c:v>
                </c:pt>
                <c:pt idx="630">
                  <c:v>651.09040729676144</c:v>
                </c:pt>
                <c:pt idx="631">
                  <c:v>660.47308410660287</c:v>
                </c:pt>
                <c:pt idx="632">
                  <c:v>695.33261592859651</c:v>
                </c:pt>
                <c:pt idx="633">
                  <c:v>673.10725974346803</c:v>
                </c:pt>
                <c:pt idx="634">
                  <c:v>647.71358042522797</c:v>
                </c:pt>
                <c:pt idx="635">
                  <c:v>645.13447680277579</c:v>
                </c:pt>
                <c:pt idx="636">
                  <c:v>661.95514789339961</c:v>
                </c:pt>
                <c:pt idx="637">
                  <c:v>707.78309972616682</c:v>
                </c:pt>
                <c:pt idx="638">
                  <c:v>830.54970793048301</c:v>
                </c:pt>
                <c:pt idx="639">
                  <c:v>949.73953368350624</c:v>
                </c:pt>
                <c:pt idx="640">
                  <c:v>886.43361433053951</c:v>
                </c:pt>
                <c:pt idx="641">
                  <c:v>934.5285495780538</c:v>
                </c:pt>
                <c:pt idx="642">
                  <c:v>955.166158409834</c:v>
                </c:pt>
                <c:pt idx="643">
                  <c:v>963.63203460852424</c:v>
                </c:pt>
                <c:pt idx="644">
                  <c:v>890.41695989128164</c:v>
                </c:pt>
                <c:pt idx="645">
                  <c:v>904.25629148491805</c:v>
                </c:pt>
                <c:pt idx="646">
                  <c:v>1038.3163704869116</c:v>
                </c:pt>
                <c:pt idx="647">
                  <c:v>941.67358505868913</c:v>
                </c:pt>
                <c:pt idx="648">
                  <c:v>658.59378913778255</c:v>
                </c:pt>
                <c:pt idx="649">
                  <c:v>428.64856266360147</c:v>
                </c:pt>
                <c:pt idx="650">
                  <c:v>583.93215077441641</c:v>
                </c:pt>
                <c:pt idx="651">
                  <c:v>572.91380043678805</c:v>
                </c:pt>
                <c:pt idx="652">
                  <c:v>532.26658681915626</c:v>
                </c:pt>
                <c:pt idx="653">
                  <c:v>540.93964679609485</c:v>
                </c:pt>
                <c:pt idx="654">
                  <c:v>509.69608511002946</c:v>
                </c:pt>
                <c:pt idx="655">
                  <c:v>497.2772234003715</c:v>
                </c:pt>
                <c:pt idx="656">
                  <c:v>506.78202524359926</c:v>
                </c:pt>
                <c:pt idx="657">
                  <c:v>419.84272630783238</c:v>
                </c:pt>
                <c:pt idx="658">
                  <c:v>440.15048441840111</c:v>
                </c:pt>
                <c:pt idx="659">
                  <c:v>477.38134613866072</c:v>
                </c:pt>
                <c:pt idx="660">
                  <c:v>490.04618808262802</c:v>
                </c:pt>
                <c:pt idx="661">
                  <c:v>466.43438826351093</c:v>
                </c:pt>
                <c:pt idx="662">
                  <c:v>503.74542662775934</c:v>
                </c:pt>
                <c:pt idx="663">
                  <c:v>568.96000958856064</c:v>
                </c:pt>
                <c:pt idx="664">
                  <c:v>551.89513656904853</c:v>
                </c:pt>
                <c:pt idx="665">
                  <c:v>567.47333219211839</c:v>
                </c:pt>
                <c:pt idx="666">
                  <c:v>537.06852930267087</c:v>
                </c:pt>
                <c:pt idx="667">
                  <c:v>547.26736793139594</c:v>
                </c:pt>
                <c:pt idx="668">
                  <c:v>513.49997826996412</c:v>
                </c:pt>
                <c:pt idx="669">
                  <c:v>554.05016735040431</c:v>
                </c:pt>
                <c:pt idx="670">
                  <c:v>539.47784673152762</c:v>
                </c:pt>
                <c:pt idx="671">
                  <c:v>548.2548403074627</c:v>
                </c:pt>
                <c:pt idx="672">
                  <c:v>587.75180908504387</c:v>
                </c:pt>
                <c:pt idx="673">
                  <c:v>577.74889576212661</c:v>
                </c:pt>
                <c:pt idx="674">
                  <c:v>539.809187362893</c:v>
                </c:pt>
                <c:pt idx="675">
                  <c:v>456.16788837457386</c:v>
                </c:pt>
                <c:pt idx="676">
                  <c:v>455.62543879460742</c:v>
                </c:pt>
                <c:pt idx="677">
                  <c:v>494.70792590633204</c:v>
                </c:pt>
                <c:pt idx="678">
                  <c:v>491.36095957584752</c:v>
                </c:pt>
                <c:pt idx="679">
                  <c:v>495.05864344318974</c:v>
                </c:pt>
                <c:pt idx="680">
                  <c:v>496.65296364938496</c:v>
                </c:pt>
                <c:pt idx="681">
                  <c:v>490.60445321567272</c:v>
                </c:pt>
                <c:pt idx="682">
                  <c:v>472.1414728696127</c:v>
                </c:pt>
                <c:pt idx="683">
                  <c:v>481.34130142055898</c:v>
                </c:pt>
                <c:pt idx="684">
                  <c:v>479.4361496798727</c:v>
                </c:pt>
                <c:pt idx="685">
                  <c:v>491.81563722487522</c:v>
                </c:pt>
                <c:pt idx="686">
                  <c:v>525.6061507905971</c:v>
                </c:pt>
                <c:pt idx="687">
                  <c:v>520.49950459858155</c:v>
                </c:pt>
                <c:pt idx="688">
                  <c:v>536.25373545313482</c:v>
                </c:pt>
                <c:pt idx="689">
                  <c:v>580.27918542974317</c:v>
                </c:pt>
                <c:pt idx="690">
                  <c:v>593.47808672645147</c:v>
                </c:pt>
                <c:pt idx="691">
                  <c:v>639.06008205610487</c:v>
                </c:pt>
                <c:pt idx="692">
                  <c:v>666.67461081153567</c:v>
                </c:pt>
                <c:pt idx="693">
                  <c:v>698.3240012893059</c:v>
                </c:pt>
                <c:pt idx="694">
                  <c:v>810.07053654958077</c:v>
                </c:pt>
                <c:pt idx="695">
                  <c:v>755.96620202470888</c:v>
                </c:pt>
                <c:pt idx="696">
                  <c:v>792.90795537177985</c:v>
                </c:pt>
                <c:pt idx="697">
                  <c:v>902.37877039856505</c:v>
                </c:pt>
                <c:pt idx="698">
                  <c:v>868.05640517753568</c:v>
                </c:pt>
                <c:pt idx="699">
                  <c:v>791.64299893253371</c:v>
                </c:pt>
                <c:pt idx="700">
                  <c:v>847.6725656375753</c:v>
                </c:pt>
                <c:pt idx="701">
                  <c:v>838.59933375151593</c:v>
                </c:pt>
                <c:pt idx="702">
                  <c:v>833.39965191311467</c:v>
                </c:pt>
                <c:pt idx="703">
                  <c:v>801.18360809116189</c:v>
                </c:pt>
                <c:pt idx="704">
                  <c:v>820.80078313808804</c:v>
                </c:pt>
                <c:pt idx="705">
                  <c:v>877.95339271278158</c:v>
                </c:pt>
                <c:pt idx="706">
                  <c:v>879.48029806747206</c:v>
                </c:pt>
                <c:pt idx="707">
                  <c:v>902.47542277066862</c:v>
                </c:pt>
                <c:pt idx="708">
                  <c:v>849.82666927621142</c:v>
                </c:pt>
                <c:pt idx="709">
                  <c:v>908.43705037173243</c:v>
                </c:pt>
                <c:pt idx="710">
                  <c:v>885.283120232952</c:v>
                </c:pt>
                <c:pt idx="711">
                  <c:v>773.41354513011186</c:v>
                </c:pt>
                <c:pt idx="712">
                  <c:v>741.81741112138604</c:v>
                </c:pt>
                <c:pt idx="713">
                  <c:v>734.21626479395593</c:v>
                </c:pt>
                <c:pt idx="714">
                  <c:v>782.62783612291787</c:v>
                </c:pt>
                <c:pt idx="715">
                  <c:v>900.1046123876223</c:v>
                </c:pt>
                <c:pt idx="716">
                  <c:v>863.85938419310708</c:v>
                </c:pt>
                <c:pt idx="717">
                  <c:v>921.47555508080734</c:v>
                </c:pt>
                <c:pt idx="718">
                  <c:v>881.42517110301583</c:v>
                </c:pt>
                <c:pt idx="719">
                  <c:v>865.66229973225097</c:v>
                </c:pt>
                <c:pt idx="720">
                  <c:v>873.90237205236861</c:v>
                </c:pt>
                <c:pt idx="721">
                  <c:v>828.67865602782308</c:v>
                </c:pt>
                <c:pt idx="722">
                  <c:v>855.35623907012928</c:v>
                </c:pt>
                <c:pt idx="723">
                  <c:v>825.57486635608825</c:v>
                </c:pt>
                <c:pt idx="724">
                  <c:v>884.71210910061257</c:v>
                </c:pt>
                <c:pt idx="725">
                  <c:v>867.54861173340612</c:v>
                </c:pt>
                <c:pt idx="726">
                  <c:v>785.21231860039359</c:v>
                </c:pt>
                <c:pt idx="727">
                  <c:v>783.38145316380724</c:v>
                </c:pt>
                <c:pt idx="728">
                  <c:v>777.89805908201913</c:v>
                </c:pt>
                <c:pt idx="729">
                  <c:v>750.14329693717707</c:v>
                </c:pt>
                <c:pt idx="730">
                  <c:v>656.80151371154807</c:v>
                </c:pt>
                <c:pt idx="731">
                  <c:v>648.1081714744065</c:v>
                </c:pt>
                <c:pt idx="732">
                  <c:v>875.82907002710795</c:v>
                </c:pt>
                <c:pt idx="733">
                  <c:v>899.98904883460932</c:v>
                </c:pt>
                <c:pt idx="734">
                  <c:v>849.96047981034428</c:v>
                </c:pt>
                <c:pt idx="735">
                  <c:v>871.52848717230904</c:v>
                </c:pt>
                <c:pt idx="736">
                  <c:v>991.29768728094484</c:v>
                </c:pt>
                <c:pt idx="737">
                  <c:v>927.99939597884202</c:v>
                </c:pt>
                <c:pt idx="738">
                  <c:v>1004.3810158521172</c:v>
                </c:pt>
                <c:pt idx="739">
                  <c:v>927.59413190271675</c:v>
                </c:pt>
                <c:pt idx="740">
                  <c:v>1011.575576157975</c:v>
                </c:pt>
                <c:pt idx="741">
                  <c:v>939.86542658669566</c:v>
                </c:pt>
                <c:pt idx="742">
                  <c:v>900.54568282432865</c:v>
                </c:pt>
                <c:pt idx="743">
                  <c:v>960.70725065376121</c:v>
                </c:pt>
                <c:pt idx="744">
                  <c:v>982.59303888435284</c:v>
                </c:pt>
                <c:pt idx="745">
                  <c:v>982.27767873455184</c:v>
                </c:pt>
                <c:pt idx="746">
                  <c:v>1014.3431698551102</c:v>
                </c:pt>
                <c:pt idx="747">
                  <c:v>1001.2109217020278</c:v>
                </c:pt>
                <c:pt idx="748">
                  <c:v>1068.3342858965084</c:v>
                </c:pt>
                <c:pt idx="749">
                  <c:v>1111.8256080323788</c:v>
                </c:pt>
                <c:pt idx="750">
                  <c:v>1069.6439167856292</c:v>
                </c:pt>
                <c:pt idx="751">
                  <c:v>1113.2589844650754</c:v>
                </c:pt>
                <c:pt idx="752">
                  <c:v>1091.0755070212044</c:v>
                </c:pt>
                <c:pt idx="753">
                  <c:v>1123.905206791047</c:v>
                </c:pt>
                <c:pt idx="754">
                  <c:v>1231.4872484119091</c:v>
                </c:pt>
                <c:pt idx="755">
                  <c:v>1340.3680918318028</c:v>
                </c:pt>
                <c:pt idx="756">
                  <c:v>1307.8775968968121</c:v>
                </c:pt>
                <c:pt idx="757">
                  <c:v>1343.4897467279625</c:v>
                </c:pt>
                <c:pt idx="758">
                  <c:v>1128.7947906065613</c:v>
                </c:pt>
                <c:pt idx="759">
                  <c:v>1136.5700849269745</c:v>
                </c:pt>
                <c:pt idx="760">
                  <c:v>1027.6328301411304</c:v>
                </c:pt>
                <c:pt idx="761">
                  <c:v>1019.508046305813</c:v>
                </c:pt>
                <c:pt idx="762">
                  <c:v>1046.0329845153999</c:v>
                </c:pt>
                <c:pt idx="763">
                  <c:v>1045.7937315678259</c:v>
                </c:pt>
                <c:pt idx="764">
                  <c:v>1093.0778328942617</c:v>
                </c:pt>
                <c:pt idx="765">
                  <c:v>1074.4118612095335</c:v>
                </c:pt>
                <c:pt idx="766">
                  <c:v>1005.5745629863352</c:v>
                </c:pt>
                <c:pt idx="767">
                  <c:v>1048.1806695766359</c:v>
                </c:pt>
                <c:pt idx="768">
                  <c:v>1086.0982520004156</c:v>
                </c:pt>
                <c:pt idx="769">
                  <c:v>1055.3379942946797</c:v>
                </c:pt>
                <c:pt idx="770">
                  <c:v>1187.225010104889</c:v>
                </c:pt>
                <c:pt idx="771">
                  <c:v>1013.3610976542326</c:v>
                </c:pt>
                <c:pt idx="772">
                  <c:v>1012.8531965081984</c:v>
                </c:pt>
                <c:pt idx="773">
                  <c:v>1006.0314843642902</c:v>
                </c:pt>
                <c:pt idx="774">
                  <c:v>955.86817658325162</c:v>
                </c:pt>
                <c:pt idx="775">
                  <c:v>968.11201990149777</c:v>
                </c:pt>
                <c:pt idx="776">
                  <c:v>978.24235907168224</c:v>
                </c:pt>
                <c:pt idx="777">
                  <c:v>985.29084939593633</c:v>
                </c:pt>
                <c:pt idx="778">
                  <c:v>982.8220916023613</c:v>
                </c:pt>
                <c:pt idx="779">
                  <c:v>961.07745267726636</c:v>
                </c:pt>
                <c:pt idx="780">
                  <c:v>972.63930503910638</c:v>
                </c:pt>
                <c:pt idx="781">
                  <c:v>977.8710800852682</c:v>
                </c:pt>
                <c:pt idx="782">
                  <c:v>1017.4924980733758</c:v>
                </c:pt>
                <c:pt idx="783">
                  <c:v>957.90061474785091</c:v>
                </c:pt>
                <c:pt idx="784">
                  <c:v>964.10579388137319</c:v>
                </c:pt>
                <c:pt idx="785">
                  <c:v>988.35546066015627</c:v>
                </c:pt>
                <c:pt idx="786">
                  <c:v>1066.4377397810606</c:v>
                </c:pt>
                <c:pt idx="787">
                  <c:v>1036.2346887172578</c:v>
                </c:pt>
                <c:pt idx="788">
                  <c:v>1023.0168128334534</c:v>
                </c:pt>
                <c:pt idx="789">
                  <c:v>1072.4921103737518</c:v>
                </c:pt>
                <c:pt idx="790">
                  <c:v>965.09478772885973</c:v>
                </c:pt>
                <c:pt idx="791">
                  <c:v>1042.4815240474422</c:v>
                </c:pt>
                <c:pt idx="792">
                  <c:v>984.81512684910842</c:v>
                </c:pt>
                <c:pt idx="793">
                  <c:v>999.73672165038568</c:v>
                </c:pt>
                <c:pt idx="794">
                  <c:v>993.13035700507317</c:v>
                </c:pt>
                <c:pt idx="795">
                  <c:v>887.61230018264507</c:v>
                </c:pt>
                <c:pt idx="796">
                  <c:v>884.03293871955964</c:v>
                </c:pt>
                <c:pt idx="797">
                  <c:v>794.01661746824686</c:v>
                </c:pt>
                <c:pt idx="798">
                  <c:v>808.42839036042562</c:v>
                </c:pt>
                <c:pt idx="799">
                  <c:v>858.06087189150685</c:v>
                </c:pt>
                <c:pt idx="800">
                  <c:v>933.39184028323064</c:v>
                </c:pt>
                <c:pt idx="801">
                  <c:v>1036.3722163769041</c:v>
                </c:pt>
                <c:pt idx="802">
                  <c:v>1016.5457474136392</c:v>
                </c:pt>
                <c:pt idx="803">
                  <c:v>1038.1412856481973</c:v>
                </c:pt>
                <c:pt idx="804">
                  <c:v>1001.3953856612449</c:v>
                </c:pt>
                <c:pt idx="805">
                  <c:v>1033.9730497638234</c:v>
                </c:pt>
                <c:pt idx="806">
                  <c:v>966.39321113369419</c:v>
                </c:pt>
                <c:pt idx="807">
                  <c:v>992.01460325546236</c:v>
                </c:pt>
                <c:pt idx="808">
                  <c:v>1078.709611615112</c:v>
                </c:pt>
                <c:pt idx="809">
                  <c:v>1103.3995501029653</c:v>
                </c:pt>
                <c:pt idx="810">
                  <c:v>1052.7839646585162</c:v>
                </c:pt>
                <c:pt idx="811">
                  <c:v>984.48477471554486</c:v>
                </c:pt>
                <c:pt idx="812">
                  <c:v>1007.8547167307352</c:v>
                </c:pt>
                <c:pt idx="813">
                  <c:v>1018.5020232640729</c:v>
                </c:pt>
                <c:pt idx="814">
                  <c:v>1016.0708046191166</c:v>
                </c:pt>
                <c:pt idx="815">
                  <c:v>1009.313015088468</c:v>
                </c:pt>
                <c:pt idx="816">
                  <c:v>1154.199004835644</c:v>
                </c:pt>
                <c:pt idx="817">
                  <c:v>1076.9017224660663</c:v>
                </c:pt>
                <c:pt idx="818">
                  <c:v>1046.0567544522014</c:v>
                </c:pt>
                <c:pt idx="819">
                  <c:v>1030.6572520496686</c:v>
                </c:pt>
                <c:pt idx="820">
                  <c:v>1021.2984268567741</c:v>
                </c:pt>
                <c:pt idx="821">
                  <c:v>1023.3927083802882</c:v>
                </c:pt>
                <c:pt idx="822">
                  <c:v>1024.568827075238</c:v>
                </c:pt>
                <c:pt idx="823">
                  <c:v>978.92238209773143</c:v>
                </c:pt>
                <c:pt idx="824">
                  <c:v>987.08801083980029</c:v>
                </c:pt>
                <c:pt idx="825">
                  <c:v>1002.3838113608189</c:v>
                </c:pt>
                <c:pt idx="826">
                  <c:v>989.71958384286177</c:v>
                </c:pt>
                <c:pt idx="827">
                  <c:v>1005.0023563543534</c:v>
                </c:pt>
                <c:pt idx="828">
                  <c:v>985.00303284900554</c:v>
                </c:pt>
                <c:pt idx="829">
                  <c:v>1001.5656160348786</c:v>
                </c:pt>
                <c:pt idx="830">
                  <c:v>966.54368396145128</c:v>
                </c:pt>
                <c:pt idx="831">
                  <c:v>962.36359790534459</c:v>
                </c:pt>
                <c:pt idx="832">
                  <c:v>954.55301348887747</c:v>
                </c:pt>
                <c:pt idx="833">
                  <c:v>953.67081031630983</c:v>
                </c:pt>
                <c:pt idx="834">
                  <c:v>983.78449519456797</c:v>
                </c:pt>
                <c:pt idx="835">
                  <c:v>982.15851250517142</c:v>
                </c:pt>
                <c:pt idx="836">
                  <c:v>978.37884198453503</c:v>
                </c:pt>
                <c:pt idx="837">
                  <c:v>974.51685897764617</c:v>
                </c:pt>
                <c:pt idx="838">
                  <c:v>971.34108199818229</c:v>
                </c:pt>
                <c:pt idx="839">
                  <c:v>953.14201206368227</c:v>
                </c:pt>
                <c:pt idx="840">
                  <c:v>930.92035163863432</c:v>
                </c:pt>
                <c:pt idx="841">
                  <c:v>806.41771650870612</c:v>
                </c:pt>
                <c:pt idx="842">
                  <c:v>783.43559588403878</c:v>
                </c:pt>
                <c:pt idx="843">
                  <c:v>789.34040095763817</c:v>
                </c:pt>
                <c:pt idx="844">
                  <c:v>757.71783806415363</c:v>
                </c:pt>
                <c:pt idx="845">
                  <c:v>799.78890173173056</c:v>
                </c:pt>
                <c:pt idx="846">
                  <c:v>781.35631835383128</c:v>
                </c:pt>
                <c:pt idx="847">
                  <c:v>774.73743030217793</c:v>
                </c:pt>
                <c:pt idx="848">
                  <c:v>774.22984574055681</c:v>
                </c:pt>
                <c:pt idx="849">
                  <c:v>846.61345783805689</c:v>
                </c:pt>
                <c:pt idx="850">
                  <c:v>822.49811800805105</c:v>
                </c:pt>
                <c:pt idx="851">
                  <c:v>765.10218925118556</c:v>
                </c:pt>
                <c:pt idx="852">
                  <c:v>749.1378045969426</c:v>
                </c:pt>
                <c:pt idx="853">
                  <c:v>753.78747941050472</c:v>
                </c:pt>
                <c:pt idx="854">
                  <c:v>752.49728174146162</c:v>
                </c:pt>
                <c:pt idx="855">
                  <c:v>766.62704661405871</c:v>
                </c:pt>
                <c:pt idx="856">
                  <c:v>755.94248917532525</c:v>
                </c:pt>
                <c:pt idx="857">
                  <c:v>677.8071702776864</c:v>
                </c:pt>
                <c:pt idx="858">
                  <c:v>713.42719257378758</c:v>
                </c:pt>
                <c:pt idx="859">
                  <c:v>727.3497652339239</c:v>
                </c:pt>
                <c:pt idx="860">
                  <c:v>744.50651753275167</c:v>
                </c:pt>
                <c:pt idx="861">
                  <c:v>757.90939106392568</c:v>
                </c:pt>
                <c:pt idx="862">
                  <c:v>753.8868651764999</c:v>
                </c:pt>
                <c:pt idx="863">
                  <c:v>759.57447839061899</c:v>
                </c:pt>
                <c:pt idx="864">
                  <c:v>740.4646081995262</c:v>
                </c:pt>
                <c:pt idx="865">
                  <c:v>705.23790686716006</c:v>
                </c:pt>
                <c:pt idx="866">
                  <c:v>713.19760302125496</c:v>
                </c:pt>
                <c:pt idx="867">
                  <c:v>708.7153764599741</c:v>
                </c:pt>
                <c:pt idx="868">
                  <c:v>713.24325101769534</c:v>
                </c:pt>
                <c:pt idx="869">
                  <c:v>716.87196290578163</c:v>
                </c:pt>
                <c:pt idx="870">
                  <c:v>766.56591928603711</c:v>
                </c:pt>
                <c:pt idx="871">
                  <c:v>780.5157994675501</c:v>
                </c:pt>
                <c:pt idx="872">
                  <c:v>776.41619148045675</c:v>
                </c:pt>
                <c:pt idx="873">
                  <c:v>769.91678903626575</c:v>
                </c:pt>
                <c:pt idx="874">
                  <c:v>761.67368771191173</c:v>
                </c:pt>
                <c:pt idx="875">
                  <c:v>728.04029347573839</c:v>
                </c:pt>
                <c:pt idx="876">
                  <c:v>759.06295976409763</c:v>
                </c:pt>
                <c:pt idx="877">
                  <c:v>698.1072139862024</c:v>
                </c:pt>
                <c:pt idx="878">
                  <c:v>687.40130517430248</c:v>
                </c:pt>
                <c:pt idx="879">
                  <c:v>686.10482416378659</c:v>
                </c:pt>
                <c:pt idx="880">
                  <c:v>662.74617129403009</c:v>
                </c:pt>
                <c:pt idx="881">
                  <c:v>673.47064407248922</c:v>
                </c:pt>
                <c:pt idx="882">
                  <c:v>715.45697039312165</c:v>
                </c:pt>
                <c:pt idx="883">
                  <c:v>684.06387162080796</c:v>
                </c:pt>
                <c:pt idx="884">
                  <c:v>682.56956920554819</c:v>
                </c:pt>
                <c:pt idx="885">
                  <c:v>685.78821753757097</c:v>
                </c:pt>
                <c:pt idx="886">
                  <c:v>718.32955008011947</c:v>
                </c:pt>
                <c:pt idx="887">
                  <c:v>862.15189548056151</c:v>
                </c:pt>
                <c:pt idx="888">
                  <c:v>880.74063417665923</c:v>
                </c:pt>
                <c:pt idx="889">
                  <c:v>883.63987929335178</c:v>
                </c:pt>
                <c:pt idx="890">
                  <c:v>900.07111399116161</c:v>
                </c:pt>
                <c:pt idx="891">
                  <c:v>876.10636346167746</c:v>
                </c:pt>
                <c:pt idx="892">
                  <c:v>905.60997342904591</c:v>
                </c:pt>
                <c:pt idx="893">
                  <c:v>911.96082925029884</c:v>
                </c:pt>
                <c:pt idx="894">
                  <c:v>942.69313126649581</c:v>
                </c:pt>
                <c:pt idx="895">
                  <c:v>895.23786777394264</c:v>
                </c:pt>
                <c:pt idx="896">
                  <c:v>927.20690338551105</c:v>
                </c:pt>
                <c:pt idx="897">
                  <c:v>994.9630575415282</c:v>
                </c:pt>
                <c:pt idx="898">
                  <c:v>982.66918869834524</c:v>
                </c:pt>
                <c:pt idx="899">
                  <c:v>983.89096613646655</c:v>
                </c:pt>
                <c:pt idx="900">
                  <c:v>1224.7009217469099</c:v>
                </c:pt>
                <c:pt idx="901">
                  <c:v>1175.8442899440076</c:v>
                </c:pt>
                <c:pt idx="902">
                  <c:v>1149.7021860338193</c:v>
                </c:pt>
                <c:pt idx="903">
                  <c:v>1064.4089112036206</c:v>
                </c:pt>
                <c:pt idx="904">
                  <c:v>1151.8916997047274</c:v>
                </c:pt>
                <c:pt idx="905">
                  <c:v>1040.5819571839204</c:v>
                </c:pt>
                <c:pt idx="906">
                  <c:v>1040.9788031877922</c:v>
                </c:pt>
                <c:pt idx="907">
                  <c:v>1105.6024987384176</c:v>
                </c:pt>
                <c:pt idx="908">
                  <c:v>1012.4452243818213</c:v>
                </c:pt>
                <c:pt idx="909">
                  <c:v>1145.548485480899</c:v>
                </c:pt>
                <c:pt idx="910">
                  <c:v>1164.0519189455702</c:v>
                </c:pt>
                <c:pt idx="911">
                  <c:v>1103.8556663053985</c:v>
                </c:pt>
                <c:pt idx="912">
                  <c:v>1127.6967692393569</c:v>
                </c:pt>
                <c:pt idx="913">
                  <c:v>1106.3078253007534</c:v>
                </c:pt>
                <c:pt idx="914">
                  <c:v>1130.9419976991699</c:v>
                </c:pt>
                <c:pt idx="915">
                  <c:v>1169.0226191020051</c:v>
                </c:pt>
                <c:pt idx="916">
                  <c:v>1343.7573760171706</c:v>
                </c:pt>
                <c:pt idx="917">
                  <c:v>1404.3743373138877</c:v>
                </c:pt>
                <c:pt idx="918">
                  <c:v>1328.2018492711179</c:v>
                </c:pt>
                <c:pt idx="919">
                  <c:v>1478.0474576944223</c:v>
                </c:pt>
                <c:pt idx="920">
                  <c:v>1479.4542436066829</c:v>
                </c:pt>
                <c:pt idx="921">
                  <c:v>1311.0647762559124</c:v>
                </c:pt>
                <c:pt idx="922">
                  <c:v>1284.4627023281996</c:v>
                </c:pt>
                <c:pt idx="923">
                  <c:v>1352.8037226305482</c:v>
                </c:pt>
                <c:pt idx="924">
                  <c:v>1419.7062472614798</c:v>
                </c:pt>
                <c:pt idx="925">
                  <c:v>1300.4843797995036</c:v>
                </c:pt>
                <c:pt idx="926">
                  <c:v>1297.9652157253552</c:v>
                </c:pt>
                <c:pt idx="927">
                  <c:v>1251.8033748507355</c:v>
                </c:pt>
                <c:pt idx="928">
                  <c:v>1279.4046162872264</c:v>
                </c:pt>
                <c:pt idx="929">
                  <c:v>1323.1010993002315</c:v>
                </c:pt>
                <c:pt idx="930">
                  <c:v>1425.8412078779002</c:v>
                </c:pt>
                <c:pt idx="931">
                  <c:v>1309.1893338081552</c:v>
                </c:pt>
                <c:pt idx="932">
                  <c:v>1481.9617492582586</c:v>
                </c:pt>
                <c:pt idx="933">
                  <c:v>1443.0818177746157</c:v>
                </c:pt>
                <c:pt idx="934">
                  <c:v>1385.4160989051377</c:v>
                </c:pt>
                <c:pt idx="935">
                  <c:v>1451.6812220177776</c:v>
                </c:pt>
                <c:pt idx="936">
                  <c:v>1272.8568477460099</c:v>
                </c:pt>
                <c:pt idx="937">
                  <c:v>1339.9278561036929</c:v>
                </c:pt>
                <c:pt idx="938">
                  <c:v>1339.4317230024385</c:v>
                </c:pt>
                <c:pt idx="939">
                  <c:v>1415.3500348717457</c:v>
                </c:pt>
                <c:pt idx="940">
                  <c:v>1429.6235609070125</c:v>
                </c:pt>
                <c:pt idx="941">
                  <c:v>1718.9105430057971</c:v>
                </c:pt>
                <c:pt idx="942">
                  <c:v>1768.8134149406158</c:v>
                </c:pt>
                <c:pt idx="943">
                  <c:v>1640.2651608092788</c:v>
                </c:pt>
                <c:pt idx="944">
                  <c:v>1722.2562188845382</c:v>
                </c:pt>
                <c:pt idx="945">
                  <c:v>1643.2498390520152</c:v>
                </c:pt>
                <c:pt idx="946">
                  <c:v>1563.4630450185243</c:v>
                </c:pt>
                <c:pt idx="947">
                  <c:v>1591.914927673507</c:v>
                </c:pt>
                <c:pt idx="948">
                  <c:v>1363.3050893887676</c:v>
                </c:pt>
                <c:pt idx="949">
                  <c:v>1280.5114693995861</c:v>
                </c:pt>
                <c:pt idx="950">
                  <c:v>1272.3359225404649</c:v>
                </c:pt>
                <c:pt idx="951">
                  <c:v>1254.2441128740363</c:v>
                </c:pt>
                <c:pt idx="952">
                  <c:v>1310.1887539813429</c:v>
                </c:pt>
                <c:pt idx="953">
                  <c:v>1367.71532811256</c:v>
                </c:pt>
                <c:pt idx="954">
                  <c:v>1400.0613424734254</c:v>
                </c:pt>
                <c:pt idx="955">
                  <c:v>1326.0387589186573</c:v>
                </c:pt>
                <c:pt idx="956">
                  <c:v>1350.7294200645622</c:v>
                </c:pt>
                <c:pt idx="957">
                  <c:v>1355.635104140471</c:v>
                </c:pt>
                <c:pt idx="958">
                  <c:v>1344.783599608241</c:v>
                </c:pt>
                <c:pt idx="959">
                  <c:v>1430.5187177528089</c:v>
                </c:pt>
                <c:pt idx="960">
                  <c:v>1492.6449095399807</c:v>
                </c:pt>
                <c:pt idx="961">
                  <c:v>1487.8786172989423</c:v>
                </c:pt>
                <c:pt idx="962">
                  <c:v>1570.9770568474551</c:v>
                </c:pt>
                <c:pt idx="963">
                  <c:v>1786.3224869852154</c:v>
                </c:pt>
                <c:pt idx="964">
                  <c:v>1764.8654003147449</c:v>
                </c:pt>
                <c:pt idx="965">
                  <c:v>1946.1214959313354</c:v>
                </c:pt>
                <c:pt idx="966">
                  <c:v>2011.1900854998289</c:v>
                </c:pt>
                <c:pt idx="967">
                  <c:v>1981.6766461423176</c:v>
                </c:pt>
                <c:pt idx="968">
                  <c:v>2278.0366920522224</c:v>
                </c:pt>
                <c:pt idx="969">
                  <c:v>2212.7445646953252</c:v>
                </c:pt>
                <c:pt idx="970">
                  <c:v>2213.6587431552543</c:v>
                </c:pt>
                <c:pt idx="971">
                  <c:v>2140.0648570402532</c:v>
                </c:pt>
                <c:pt idx="972">
                  <c:v>2516.8580581533915</c:v>
                </c:pt>
                <c:pt idx="973">
                  <c:v>2620.5458699164124</c:v>
                </c:pt>
                <c:pt idx="974">
                  <c:v>2848.5375060976421</c:v>
                </c:pt>
                <c:pt idx="975">
                  <c:v>2774.7910378464171</c:v>
                </c:pt>
                <c:pt idx="976">
                  <c:v>2929.3741033908482</c:v>
                </c:pt>
                <c:pt idx="977">
                  <c:v>3262.3574282660311</c:v>
                </c:pt>
                <c:pt idx="978">
                  <c:v>3126.6415285397397</c:v>
                </c:pt>
                <c:pt idx="979">
                  <c:v>3591.3928552604398</c:v>
                </c:pt>
                <c:pt idx="980">
                  <c:v>3694.963915677919</c:v>
                </c:pt>
                <c:pt idx="981">
                  <c:v>3728.6543734875304</c:v>
                </c:pt>
                <c:pt idx="982">
                  <c:v>4062.465665159983</c:v>
                </c:pt>
                <c:pt idx="983">
                  <c:v>3890.1903815881433</c:v>
                </c:pt>
                <c:pt idx="984">
                  <c:v>3941.2713518065152</c:v>
                </c:pt>
                <c:pt idx="985">
                  <c:v>3698.5555610420843</c:v>
                </c:pt>
                <c:pt idx="986">
                  <c:v>3416.6899858294555</c:v>
                </c:pt>
                <c:pt idx="987">
                  <c:v>3019.0370385522224</c:v>
                </c:pt>
                <c:pt idx="988">
                  <c:v>2400.461428256222</c:v>
                </c:pt>
                <c:pt idx="989">
                  <c:v>2941.3148746594279</c:v>
                </c:pt>
                <c:pt idx="990">
                  <c:v>2907.0802752746199</c:v>
                </c:pt>
                <c:pt idx="991">
                  <c:v>2641.8485250902199</c:v>
                </c:pt>
                <c:pt idx="992">
                  <c:v>3049.252963922303</c:v>
                </c:pt>
                <c:pt idx="993">
                  <c:v>3043.4360853278445</c:v>
                </c:pt>
                <c:pt idx="994">
                  <c:v>2895.088661270725</c:v>
                </c:pt>
                <c:pt idx="995">
                  <c:v>2996.2183314250065</c:v>
                </c:pt>
                <c:pt idx="996">
                  <c:v>2901.2465156059861</c:v>
                </c:pt>
                <c:pt idx="997">
                  <c:v>2524.0640786871254</c:v>
                </c:pt>
                <c:pt idx="998">
                  <c:v>2576.6935816493624</c:v>
                </c:pt>
                <c:pt idx="999">
                  <c:v>2605.5724953224762</c:v>
                </c:pt>
                <c:pt idx="1000">
                  <c:v>2588.0573231360427</c:v>
                </c:pt>
                <c:pt idx="1001">
                  <c:v>3174.842490179512</c:v>
                </c:pt>
                <c:pt idx="1002">
                  <c:v>2848.0652542020298</c:v>
                </c:pt>
                <c:pt idx="1003">
                  <c:v>2910.6854943721391</c:v>
                </c:pt>
                <c:pt idx="1004">
                  <c:v>2847.3838870022632</c:v>
                </c:pt>
                <c:pt idx="1005">
                  <c:v>2421.3085462539116</c:v>
                </c:pt>
                <c:pt idx="1006">
                  <c:v>2209.9490821167296</c:v>
                </c:pt>
                <c:pt idx="1007">
                  <c:v>2186.1231450372375</c:v>
                </c:pt>
                <c:pt idx="1008">
                  <c:v>2044.0715664356931</c:v>
                </c:pt>
                <c:pt idx="1009">
                  <c:v>2155.3715350929792</c:v>
                </c:pt>
                <c:pt idx="1010">
                  <c:v>2145.825980690468</c:v>
                </c:pt>
                <c:pt idx="1011">
                  <c:v>2345.3657771885114</c:v>
                </c:pt>
                <c:pt idx="1012">
                  <c:v>2372.057379589276</c:v>
                </c:pt>
                <c:pt idx="1013">
                  <c:v>2253.9824937652647</c:v>
                </c:pt>
                <c:pt idx="1014">
                  <c:v>2277.9007619193285</c:v>
                </c:pt>
                <c:pt idx="1015">
                  <c:v>2239.8120337754181</c:v>
                </c:pt>
                <c:pt idx="1016">
                  <c:v>2361.6608778582508</c:v>
                </c:pt>
                <c:pt idx="1017">
                  <c:v>2063.2042371095999</c:v>
                </c:pt>
                <c:pt idx="1018">
                  <c:v>2004.9199538944893</c:v>
                </c:pt>
                <c:pt idx="1019">
                  <c:v>2029.6981248442519</c:v>
                </c:pt>
                <c:pt idx="1020">
                  <c:v>2186.3706995305583</c:v>
                </c:pt>
                <c:pt idx="1021">
                  <c:v>2128.7068624718986</c:v>
                </c:pt>
                <c:pt idx="1022">
                  <c:v>2050.601535645947</c:v>
                </c:pt>
                <c:pt idx="1023">
                  <c:v>2005.6445061898667</c:v>
                </c:pt>
                <c:pt idx="1024">
                  <c:v>2089.7105879285596</c:v>
                </c:pt>
                <c:pt idx="1025">
                  <c:v>1915.8915292776553</c:v>
                </c:pt>
                <c:pt idx="1026">
                  <c:v>1967.8475943938765</c:v>
                </c:pt>
                <c:pt idx="1027">
                  <c:v>1876.7915790705213</c:v>
                </c:pt>
                <c:pt idx="1028">
                  <c:v>2079.8449625794274</c:v>
                </c:pt>
                <c:pt idx="1029">
                  <c:v>1953.8833019128888</c:v>
                </c:pt>
                <c:pt idx="1030">
                  <c:v>2151.5163285186336</c:v>
                </c:pt>
                <c:pt idx="1031">
                  <c:v>2943.6336693500248</c:v>
                </c:pt>
                <c:pt idx="1032">
                  <c:v>3145.1317929075244</c:v>
                </c:pt>
                <c:pt idx="1033">
                  <c:v>3058.5834983551167</c:v>
                </c:pt>
                <c:pt idx="1034">
                  <c:v>3123.5012897948536</c:v>
                </c:pt>
                <c:pt idx="1035">
                  <c:v>3227.8327742657625</c:v>
                </c:pt>
                <c:pt idx="1036">
                  <c:v>3098.2113403817443</c:v>
                </c:pt>
                <c:pt idx="1037">
                  <c:v>3071.2106054339761</c:v>
                </c:pt>
                <c:pt idx="1038">
                  <c:v>3092.7376675173446</c:v>
                </c:pt>
                <c:pt idx="1039">
                  <c:v>3102.9605018385237</c:v>
                </c:pt>
                <c:pt idx="1040">
                  <c:v>3178.8788163544677</c:v>
                </c:pt>
                <c:pt idx="1041">
                  <c:v>3265.0673958847551</c:v>
                </c:pt>
                <c:pt idx="1042">
                  <c:v>3176.0047291468027</c:v>
                </c:pt>
                <c:pt idx="1043">
                  <c:v>2954.3107260439087</c:v>
                </c:pt>
                <c:pt idx="1044">
                  <c:v>2934.9299742895382</c:v>
                </c:pt>
                <c:pt idx="1045">
                  <c:v>2665.2873006432305</c:v>
                </c:pt>
                <c:pt idx="1046">
                  <c:v>2758.5992342226664</c:v>
                </c:pt>
                <c:pt idx="1047">
                  <c:v>2618.5030165581779</c:v>
                </c:pt>
                <c:pt idx="1048">
                  <c:v>2635.0177445382037</c:v>
                </c:pt>
                <c:pt idx="1049">
                  <c:v>2681.8971294141966</c:v>
                </c:pt>
                <c:pt idx="1050">
                  <c:v>2639.5088968398009</c:v>
                </c:pt>
                <c:pt idx="1051">
                  <c:v>2680.8920430599251</c:v>
                </c:pt>
                <c:pt idx="1052">
                  <c:v>2688.4356658098486</c:v>
                </c:pt>
                <c:pt idx="1053">
                  <c:v>2434.6517397328475</c:v>
                </c:pt>
                <c:pt idx="1054">
                  <c:v>2499.6497084748835</c:v>
                </c:pt>
                <c:pt idx="1055">
                  <c:v>2461.9562964929482</c:v>
                </c:pt>
                <c:pt idx="1056">
                  <c:v>2571.9501721019215</c:v>
                </c:pt>
                <c:pt idx="1057">
                  <c:v>2465.6212229565831</c:v>
                </c:pt>
                <c:pt idx="1058">
                  <c:v>2562.8973842019404</c:v>
                </c:pt>
                <c:pt idx="1059">
                  <c:v>2527.0824520570177</c:v>
                </c:pt>
                <c:pt idx="1060">
                  <c:v>2344.4127045815644</c:v>
                </c:pt>
                <c:pt idx="1061">
                  <c:v>1901.0123580417526</c:v>
                </c:pt>
                <c:pt idx="1062">
                  <c:v>1948.1926043064027</c:v>
                </c:pt>
                <c:pt idx="1063">
                  <c:v>2006.6057948168645</c:v>
                </c:pt>
                <c:pt idx="1064">
                  <c:v>2056.5677727249622</c:v>
                </c:pt>
                <c:pt idx="1065">
                  <c:v>2054.0033547069811</c:v>
                </c:pt>
                <c:pt idx="1066">
                  <c:v>2098.7690603831165</c:v>
                </c:pt>
                <c:pt idx="1067">
                  <c:v>2574.5180023301546</c:v>
                </c:pt>
                <c:pt idx="1068">
                  <c:v>2506.5118574394237</c:v>
                </c:pt>
                <c:pt idx="1069">
                  <c:v>2426.7237090312528</c:v>
                </c:pt>
                <c:pt idx="1070">
                  <c:v>2480.3757371418951</c:v>
                </c:pt>
                <c:pt idx="1071">
                  <c:v>2595.3633738774911</c:v>
                </c:pt>
                <c:pt idx="1072">
                  <c:v>2498.4491473050739</c:v>
                </c:pt>
                <c:pt idx="1073">
                  <c:v>2558.7674200893593</c:v>
                </c:pt>
                <c:pt idx="1074">
                  <c:v>2344.6224606321193</c:v>
                </c:pt>
                <c:pt idx="1075">
                  <c:v>2116.9967094640037</c:v>
                </c:pt>
                <c:pt idx="1076">
                  <c:v>2252.3379465414746</c:v>
                </c:pt>
                <c:pt idx="1077">
                  <c:v>2313.4547623413059</c:v>
                </c:pt>
                <c:pt idx="1078">
                  <c:v>2255.0479779221555</c:v>
                </c:pt>
                <c:pt idx="1079">
                  <c:v>2189.8240231399623</c:v>
                </c:pt>
                <c:pt idx="1080">
                  <c:v>2149.4536958535973</c:v>
                </c:pt>
                <c:pt idx="1081">
                  <c:v>1859.970080273587</c:v>
                </c:pt>
                <c:pt idx="1082">
                  <c:v>1151.2665487328143</c:v>
                </c:pt>
                <c:pt idx="1083">
                  <c:v>1190.7733078902438</c:v>
                </c:pt>
                <c:pt idx="1084">
                  <c:v>1072.4461204349141</c:v>
                </c:pt>
                <c:pt idx="1085">
                  <c:v>1390.7177218946956</c:v>
                </c:pt>
                <c:pt idx="1086">
                  <c:v>1303.8692260546559</c:v>
                </c:pt>
                <c:pt idx="1087">
                  <c:v>1428.9678714324427</c:v>
                </c:pt>
                <c:pt idx="1088">
                  <c:v>1407.1504700528903</c:v>
                </c:pt>
                <c:pt idx="1089">
                  <c:v>1364.6837343953841</c:v>
                </c:pt>
                <c:pt idx="1090">
                  <c:v>1269.5110793056981</c:v>
                </c:pt>
                <c:pt idx="1091">
                  <c:v>1292.2950185657098</c:v>
                </c:pt>
                <c:pt idx="1092">
                  <c:v>1336.1544803088257</c:v>
                </c:pt>
                <c:pt idx="1093">
                  <c:v>1271.0662833908059</c:v>
                </c:pt>
                <c:pt idx="1094">
                  <c:v>1328.6166779200782</c:v>
                </c:pt>
                <c:pt idx="1095">
                  <c:v>1320.0461080290404</c:v>
                </c:pt>
                <c:pt idx="1096">
                  <c:v>1462.4292069018593</c:v>
                </c:pt>
                <c:pt idx="1097">
                  <c:v>1374.3792251202551</c:v>
                </c:pt>
                <c:pt idx="1098">
                  <c:v>1146.1393577595045</c:v>
                </c:pt>
                <c:pt idx="1099">
                  <c:v>1211.0769706290635</c:v>
                </c:pt>
                <c:pt idx="1100">
                  <c:v>1211.3969025335664</c:v>
                </c:pt>
                <c:pt idx="1101">
                  <c:v>1208.5169569510497</c:v>
                </c:pt>
                <c:pt idx="1102">
                  <c:v>1107.7024847434545</c:v>
                </c:pt>
                <c:pt idx="1103">
                  <c:v>1133.6444011119956</c:v>
                </c:pt>
                <c:pt idx="1104">
                  <c:v>1058.4014841590076</c:v>
                </c:pt>
                <c:pt idx="1105">
                  <c:v>929.76151415100117</c:v>
                </c:pt>
                <c:pt idx="1106">
                  <c:v>1042.2197702005899</c:v>
                </c:pt>
                <c:pt idx="1107">
                  <c:v>1069.6756675966715</c:v>
                </c:pt>
                <c:pt idx="1108">
                  <c:v>1025.1150611030553</c:v>
                </c:pt>
                <c:pt idx="1109">
                  <c:v>1044.3097168832828</c:v>
                </c:pt>
                <c:pt idx="1110">
                  <c:v>1114.8749101911351</c:v>
                </c:pt>
                <c:pt idx="1111">
                  <c:v>981.15819132739512</c:v>
                </c:pt>
                <c:pt idx="1112">
                  <c:v>1020.8237598491355</c:v>
                </c:pt>
                <c:pt idx="1113">
                  <c:v>1045.2235452119808</c:v>
                </c:pt>
                <c:pt idx="1114">
                  <c:v>1129.0128580025632</c:v>
                </c:pt>
                <c:pt idx="1115">
                  <c:v>1217.2195933842345</c:v>
                </c:pt>
                <c:pt idx="1116">
                  <c:v>1300.2630368412206</c:v>
                </c:pt>
                <c:pt idx="1117">
                  <c:v>#N/A</c:v>
                </c:pt>
              </c:numCache>
            </c:numRef>
          </c:val>
          <c:smooth val="0"/>
          <c:extLst>
            <c:ext xmlns:c16="http://schemas.microsoft.com/office/drawing/2014/chart" uri="{C3380CC4-5D6E-409C-BE32-E72D297353CC}">
              <c16:uniqueId val="{00000003-2E4E-4ED9-B378-C1A381504268}"/>
            </c:ext>
          </c:extLst>
        </c:ser>
        <c:ser>
          <c:idx val="1"/>
          <c:order val="1"/>
          <c:tx>
            <c:strRef>
              <c:f>Sheet2!$C$3</c:f>
              <c:strCache>
                <c:ptCount val="1"/>
                <c:pt idx="0">
                  <c:v>Sum of ETH Port</c:v>
                </c:pt>
              </c:strCache>
            </c:strRef>
          </c:tx>
          <c:spPr>
            <a:ln w="28575" cap="rnd">
              <a:solidFill>
                <a:schemeClr val="accent2"/>
              </a:solidFill>
              <a:round/>
            </a:ln>
            <a:effectLst/>
          </c:spPr>
          <c:marker>
            <c:symbol val="none"/>
          </c:marker>
          <c:cat>
            <c:strRef>
              <c:f>Sheet2!$A$4:$A$1122</c:f>
              <c:strCache>
                <c:ptCount val="1118"/>
                <c:pt idx="0">
                  <c:v>4/15/2020</c:v>
                </c:pt>
                <c:pt idx="1">
                  <c:v>4/16/2020</c:v>
                </c:pt>
                <c:pt idx="2">
                  <c:v>4/17/2020</c:v>
                </c:pt>
                <c:pt idx="3">
                  <c:v>4/20/2020</c:v>
                </c:pt>
                <c:pt idx="4">
                  <c:v>4/21/2020</c:v>
                </c:pt>
                <c:pt idx="5">
                  <c:v>4/22/2020</c:v>
                </c:pt>
                <c:pt idx="6">
                  <c:v>4/23/2020</c:v>
                </c:pt>
                <c:pt idx="7">
                  <c:v>4/24/2020</c:v>
                </c:pt>
                <c:pt idx="8">
                  <c:v>4/27/2020</c:v>
                </c:pt>
                <c:pt idx="9">
                  <c:v>4/28/2020</c:v>
                </c:pt>
                <c:pt idx="10">
                  <c:v>4/29/2020</c:v>
                </c:pt>
                <c:pt idx="11">
                  <c:v>4/30/2020</c:v>
                </c:pt>
                <c:pt idx="12">
                  <c:v>5/1/2020</c:v>
                </c:pt>
                <c:pt idx="13">
                  <c:v>5/4/2020</c:v>
                </c:pt>
                <c:pt idx="14">
                  <c:v>5/5/2020</c:v>
                </c:pt>
                <c:pt idx="15">
                  <c:v>5/6/2020</c:v>
                </c:pt>
                <c:pt idx="16">
                  <c:v>5/7/2020</c:v>
                </c:pt>
                <c:pt idx="17">
                  <c:v>5/8/2020</c:v>
                </c:pt>
                <c:pt idx="18">
                  <c:v>5/11/2020</c:v>
                </c:pt>
                <c:pt idx="19">
                  <c:v>5/12/2020</c:v>
                </c:pt>
                <c:pt idx="20">
                  <c:v>5/13/2020</c:v>
                </c:pt>
                <c:pt idx="21">
                  <c:v>5/14/2020</c:v>
                </c:pt>
                <c:pt idx="22">
                  <c:v>5/15/2020</c:v>
                </c:pt>
                <c:pt idx="23">
                  <c:v>5/18/2020</c:v>
                </c:pt>
                <c:pt idx="24">
                  <c:v>5/19/2020</c:v>
                </c:pt>
                <c:pt idx="25">
                  <c:v>5/20/2020</c:v>
                </c:pt>
                <c:pt idx="26">
                  <c:v>5/21/2020</c:v>
                </c:pt>
                <c:pt idx="27">
                  <c:v>5/22/2020</c:v>
                </c:pt>
                <c:pt idx="28">
                  <c:v>5/26/2020</c:v>
                </c:pt>
                <c:pt idx="29">
                  <c:v>5/27/2020</c:v>
                </c:pt>
                <c:pt idx="30">
                  <c:v>5/28/2020</c:v>
                </c:pt>
                <c:pt idx="31">
                  <c:v>5/29/2020</c:v>
                </c:pt>
                <c:pt idx="32">
                  <c:v>6/1/2020</c:v>
                </c:pt>
                <c:pt idx="33">
                  <c:v>6/2/2020</c:v>
                </c:pt>
                <c:pt idx="34">
                  <c:v>6/3/2020</c:v>
                </c:pt>
                <c:pt idx="35">
                  <c:v>6/4/2020</c:v>
                </c:pt>
                <c:pt idx="36">
                  <c:v>6/5/2020</c:v>
                </c:pt>
                <c:pt idx="37">
                  <c:v>6/8/2020</c:v>
                </c:pt>
                <c:pt idx="38">
                  <c:v>6/9/2020</c:v>
                </c:pt>
                <c:pt idx="39">
                  <c:v>6/10/2020</c:v>
                </c:pt>
                <c:pt idx="40">
                  <c:v>6/11/2020</c:v>
                </c:pt>
                <c:pt idx="41">
                  <c:v>6/12/2020</c:v>
                </c:pt>
                <c:pt idx="42">
                  <c:v>6/15/2020</c:v>
                </c:pt>
                <c:pt idx="43">
                  <c:v>6/16/2020</c:v>
                </c:pt>
                <c:pt idx="44">
                  <c:v>6/17/2020</c:v>
                </c:pt>
                <c:pt idx="45">
                  <c:v>6/18/2020</c:v>
                </c:pt>
                <c:pt idx="46">
                  <c:v>6/19/2020</c:v>
                </c:pt>
                <c:pt idx="47">
                  <c:v>6/22/2020</c:v>
                </c:pt>
                <c:pt idx="48">
                  <c:v>6/23/2020</c:v>
                </c:pt>
                <c:pt idx="49">
                  <c:v>6/24/2020</c:v>
                </c:pt>
                <c:pt idx="50">
                  <c:v>6/25/2020</c:v>
                </c:pt>
                <c:pt idx="51">
                  <c:v>6/26/2020</c:v>
                </c:pt>
                <c:pt idx="52">
                  <c:v>6/29/2020</c:v>
                </c:pt>
                <c:pt idx="53">
                  <c:v>6/30/2020</c:v>
                </c:pt>
                <c:pt idx="54">
                  <c:v>7/1/2020</c:v>
                </c:pt>
                <c:pt idx="55">
                  <c:v>7/2/2020</c:v>
                </c:pt>
                <c:pt idx="56">
                  <c:v>7/6/2020</c:v>
                </c:pt>
                <c:pt idx="57">
                  <c:v>7/7/2020</c:v>
                </c:pt>
                <c:pt idx="58">
                  <c:v>7/8/2020</c:v>
                </c:pt>
                <c:pt idx="59">
                  <c:v>7/9/2020</c:v>
                </c:pt>
                <c:pt idx="60">
                  <c:v>7/10/2020</c:v>
                </c:pt>
                <c:pt idx="61">
                  <c:v>7/13/2020</c:v>
                </c:pt>
                <c:pt idx="62">
                  <c:v>7/14/2020</c:v>
                </c:pt>
                <c:pt idx="63">
                  <c:v>7/15/2020</c:v>
                </c:pt>
                <c:pt idx="64">
                  <c:v>7/16/2020</c:v>
                </c:pt>
                <c:pt idx="65">
                  <c:v>7/17/2020</c:v>
                </c:pt>
                <c:pt idx="66">
                  <c:v>7/20/2020</c:v>
                </c:pt>
                <c:pt idx="67">
                  <c:v>7/21/2020</c:v>
                </c:pt>
                <c:pt idx="68">
                  <c:v>7/22/2020</c:v>
                </c:pt>
                <c:pt idx="69">
                  <c:v>7/23/2020</c:v>
                </c:pt>
                <c:pt idx="70">
                  <c:v>7/24/2020</c:v>
                </c:pt>
                <c:pt idx="71">
                  <c:v>7/27/2020</c:v>
                </c:pt>
                <c:pt idx="72">
                  <c:v>7/28/2020</c:v>
                </c:pt>
                <c:pt idx="73">
                  <c:v>7/29/2020</c:v>
                </c:pt>
                <c:pt idx="74">
                  <c:v>7/30/2020</c:v>
                </c:pt>
                <c:pt idx="75">
                  <c:v>7/31/2020</c:v>
                </c:pt>
                <c:pt idx="76">
                  <c:v>8/3/2020</c:v>
                </c:pt>
                <c:pt idx="77">
                  <c:v>8/4/2020</c:v>
                </c:pt>
                <c:pt idx="78">
                  <c:v>8/5/2020</c:v>
                </c:pt>
                <c:pt idx="79">
                  <c:v>8/6/2020</c:v>
                </c:pt>
                <c:pt idx="80">
                  <c:v>8/7/2020</c:v>
                </c:pt>
                <c:pt idx="81">
                  <c:v>8/10/2020</c:v>
                </c:pt>
                <c:pt idx="82">
                  <c:v>8/11/2020</c:v>
                </c:pt>
                <c:pt idx="83">
                  <c:v>8/12/2020</c:v>
                </c:pt>
                <c:pt idx="84">
                  <c:v>8/13/2020</c:v>
                </c:pt>
                <c:pt idx="85">
                  <c:v>8/14/2020</c:v>
                </c:pt>
                <c:pt idx="86">
                  <c:v>8/17/2020</c:v>
                </c:pt>
                <c:pt idx="87">
                  <c:v>8/18/2020</c:v>
                </c:pt>
                <c:pt idx="88">
                  <c:v>8/19/2020</c:v>
                </c:pt>
                <c:pt idx="89">
                  <c:v>8/20/2020</c:v>
                </c:pt>
                <c:pt idx="90">
                  <c:v>8/21/2020</c:v>
                </c:pt>
                <c:pt idx="91">
                  <c:v>8/24/2020</c:v>
                </c:pt>
                <c:pt idx="92">
                  <c:v>8/25/2020</c:v>
                </c:pt>
                <c:pt idx="93">
                  <c:v>8/26/2020</c:v>
                </c:pt>
                <c:pt idx="94">
                  <c:v>8/27/2020</c:v>
                </c:pt>
                <c:pt idx="95">
                  <c:v>8/28/2020</c:v>
                </c:pt>
                <c:pt idx="96">
                  <c:v>8/31/2020</c:v>
                </c:pt>
                <c:pt idx="97">
                  <c:v>9/1/2020</c:v>
                </c:pt>
                <c:pt idx="98">
                  <c:v>9/2/2020</c:v>
                </c:pt>
                <c:pt idx="99">
                  <c:v>9/3/2020</c:v>
                </c:pt>
                <c:pt idx="100">
                  <c:v>9/4/2020</c:v>
                </c:pt>
                <c:pt idx="101">
                  <c:v>9/8/2020</c:v>
                </c:pt>
                <c:pt idx="102">
                  <c:v>9/9/2020</c:v>
                </c:pt>
                <c:pt idx="103">
                  <c:v>9/10/2020</c:v>
                </c:pt>
                <c:pt idx="104">
                  <c:v>9/11/2020</c:v>
                </c:pt>
                <c:pt idx="105">
                  <c:v>9/14/2020</c:v>
                </c:pt>
                <c:pt idx="106">
                  <c:v>9/15/2020</c:v>
                </c:pt>
                <c:pt idx="107">
                  <c:v>9/16/2020</c:v>
                </c:pt>
                <c:pt idx="108">
                  <c:v>9/17/2020</c:v>
                </c:pt>
                <c:pt idx="109">
                  <c:v>9/18/2020</c:v>
                </c:pt>
                <c:pt idx="110">
                  <c:v>9/21/2020</c:v>
                </c:pt>
                <c:pt idx="111">
                  <c:v>9/22/2020</c:v>
                </c:pt>
                <c:pt idx="112">
                  <c:v>9/23/2020</c:v>
                </c:pt>
                <c:pt idx="113">
                  <c:v>9/24/2020</c:v>
                </c:pt>
                <c:pt idx="114">
                  <c:v>9/25/2020</c:v>
                </c:pt>
                <c:pt idx="115">
                  <c:v>9/28/2020</c:v>
                </c:pt>
                <c:pt idx="116">
                  <c:v>9/29/2020</c:v>
                </c:pt>
                <c:pt idx="117">
                  <c:v>9/30/2020</c:v>
                </c:pt>
                <c:pt idx="118">
                  <c:v>10/1/2020</c:v>
                </c:pt>
                <c:pt idx="119">
                  <c:v>10/2/2020</c:v>
                </c:pt>
                <c:pt idx="120">
                  <c:v>10/5/2020</c:v>
                </c:pt>
                <c:pt idx="121">
                  <c:v>10/6/2020</c:v>
                </c:pt>
                <c:pt idx="122">
                  <c:v>10/7/2020</c:v>
                </c:pt>
                <c:pt idx="123">
                  <c:v>10/8/2020</c:v>
                </c:pt>
                <c:pt idx="124">
                  <c:v>10/9/2020</c:v>
                </c:pt>
                <c:pt idx="125">
                  <c:v>10/12/2020</c:v>
                </c:pt>
                <c:pt idx="126">
                  <c:v>10/13/2020</c:v>
                </c:pt>
                <c:pt idx="127">
                  <c:v>10/14/2020</c:v>
                </c:pt>
                <c:pt idx="128">
                  <c:v>10/15/2020</c:v>
                </c:pt>
                <c:pt idx="129">
                  <c:v>10/16/2020</c:v>
                </c:pt>
                <c:pt idx="130">
                  <c:v>10/19/2020</c:v>
                </c:pt>
                <c:pt idx="131">
                  <c:v>10/20/2020</c:v>
                </c:pt>
                <c:pt idx="132">
                  <c:v>10/21/2020</c:v>
                </c:pt>
                <c:pt idx="133">
                  <c:v>10/22/2020</c:v>
                </c:pt>
                <c:pt idx="134">
                  <c:v>10/23/2020</c:v>
                </c:pt>
                <c:pt idx="135">
                  <c:v>10/26/2020</c:v>
                </c:pt>
                <c:pt idx="136">
                  <c:v>10/27/2020</c:v>
                </c:pt>
                <c:pt idx="137">
                  <c:v>10/28/2020</c:v>
                </c:pt>
                <c:pt idx="138">
                  <c:v>10/29/2020</c:v>
                </c:pt>
                <c:pt idx="139">
                  <c:v>10/30/2020</c:v>
                </c:pt>
                <c:pt idx="140">
                  <c:v>11/2/2020</c:v>
                </c:pt>
                <c:pt idx="141">
                  <c:v>11/3/2020</c:v>
                </c:pt>
                <c:pt idx="142">
                  <c:v>11/4/2020</c:v>
                </c:pt>
                <c:pt idx="143">
                  <c:v>11/5/2020</c:v>
                </c:pt>
                <c:pt idx="144">
                  <c:v>11/6/2020</c:v>
                </c:pt>
                <c:pt idx="145">
                  <c:v>11/9/2020</c:v>
                </c:pt>
                <c:pt idx="146">
                  <c:v>11/10/2020</c:v>
                </c:pt>
                <c:pt idx="147">
                  <c:v>11/11/2020</c:v>
                </c:pt>
                <c:pt idx="148">
                  <c:v>11/12/2020</c:v>
                </c:pt>
                <c:pt idx="149">
                  <c:v>11/13/2020</c:v>
                </c:pt>
                <c:pt idx="150">
                  <c:v>11/16/2020</c:v>
                </c:pt>
                <c:pt idx="151">
                  <c:v>11/17/2020</c:v>
                </c:pt>
                <c:pt idx="152">
                  <c:v>11/18/2020</c:v>
                </c:pt>
                <c:pt idx="153">
                  <c:v>11/19/2020</c:v>
                </c:pt>
                <c:pt idx="154">
                  <c:v>11/20/2020</c:v>
                </c:pt>
                <c:pt idx="155">
                  <c:v>11/23/2020</c:v>
                </c:pt>
                <c:pt idx="156">
                  <c:v>11/24/2020</c:v>
                </c:pt>
                <c:pt idx="157">
                  <c:v>11/25/2020</c:v>
                </c:pt>
                <c:pt idx="158">
                  <c:v>11/27/2020</c:v>
                </c:pt>
                <c:pt idx="159">
                  <c:v>11/30/2020</c:v>
                </c:pt>
                <c:pt idx="160">
                  <c:v>12/1/2020</c:v>
                </c:pt>
                <c:pt idx="161">
                  <c:v>12/2/2020</c:v>
                </c:pt>
                <c:pt idx="162">
                  <c:v>12/3/2020</c:v>
                </c:pt>
                <c:pt idx="163">
                  <c:v>12/4/2020</c:v>
                </c:pt>
                <c:pt idx="164">
                  <c:v>12/7/2020</c:v>
                </c:pt>
                <c:pt idx="165">
                  <c:v>12/8/2020</c:v>
                </c:pt>
                <c:pt idx="166">
                  <c:v>12/9/2020</c:v>
                </c:pt>
                <c:pt idx="167">
                  <c:v>12/10/2020</c:v>
                </c:pt>
                <c:pt idx="168">
                  <c:v>12/11/2020</c:v>
                </c:pt>
                <c:pt idx="169">
                  <c:v>12/14/2020</c:v>
                </c:pt>
                <c:pt idx="170">
                  <c:v>12/15/2020</c:v>
                </c:pt>
                <c:pt idx="171">
                  <c:v>12/16/2020</c:v>
                </c:pt>
                <c:pt idx="172">
                  <c:v>12/17/2020</c:v>
                </c:pt>
                <c:pt idx="173">
                  <c:v>12/18/2020</c:v>
                </c:pt>
                <c:pt idx="174">
                  <c:v>12/21/2020</c:v>
                </c:pt>
                <c:pt idx="175">
                  <c:v>12/22/2020</c:v>
                </c:pt>
                <c:pt idx="176">
                  <c:v>12/23/2020</c:v>
                </c:pt>
                <c:pt idx="177">
                  <c:v>12/24/2020</c:v>
                </c:pt>
                <c:pt idx="178">
                  <c:v>12/28/2020</c:v>
                </c:pt>
                <c:pt idx="179">
                  <c:v>12/29/2020</c:v>
                </c:pt>
                <c:pt idx="180">
                  <c:v>12/30/2020</c:v>
                </c:pt>
                <c:pt idx="181">
                  <c:v>12/31/2020</c:v>
                </c:pt>
                <c:pt idx="182">
                  <c:v>1/4/2021</c:v>
                </c:pt>
                <c:pt idx="183">
                  <c:v>1/5/2021</c:v>
                </c:pt>
                <c:pt idx="184">
                  <c:v>1/6/2021</c:v>
                </c:pt>
                <c:pt idx="185">
                  <c:v>1/7/2021</c:v>
                </c:pt>
                <c:pt idx="186">
                  <c:v>1/8/2021</c:v>
                </c:pt>
                <c:pt idx="187">
                  <c:v>1/11/2021</c:v>
                </c:pt>
                <c:pt idx="188">
                  <c:v>1/12/2021</c:v>
                </c:pt>
                <c:pt idx="189">
                  <c:v>1/13/2021</c:v>
                </c:pt>
                <c:pt idx="190">
                  <c:v>1/14/2021</c:v>
                </c:pt>
                <c:pt idx="191">
                  <c:v>1/15/2021</c:v>
                </c:pt>
                <c:pt idx="192">
                  <c:v>1/19/2021</c:v>
                </c:pt>
                <c:pt idx="193">
                  <c:v>1/20/2021</c:v>
                </c:pt>
                <c:pt idx="194">
                  <c:v>1/21/2021</c:v>
                </c:pt>
                <c:pt idx="195">
                  <c:v>1/22/2021</c:v>
                </c:pt>
                <c:pt idx="196">
                  <c:v>1/25/2021</c:v>
                </c:pt>
                <c:pt idx="197">
                  <c:v>1/26/2021</c:v>
                </c:pt>
                <c:pt idx="198">
                  <c:v>1/27/2021</c:v>
                </c:pt>
                <c:pt idx="199">
                  <c:v>1/28/2021</c:v>
                </c:pt>
                <c:pt idx="200">
                  <c:v>1/29/2021</c:v>
                </c:pt>
                <c:pt idx="201">
                  <c:v>2/1/2021</c:v>
                </c:pt>
                <c:pt idx="202">
                  <c:v>2/2/2021</c:v>
                </c:pt>
                <c:pt idx="203">
                  <c:v>2/3/2021</c:v>
                </c:pt>
                <c:pt idx="204">
                  <c:v>2/4/2021</c:v>
                </c:pt>
                <c:pt idx="205">
                  <c:v>2/5/2021</c:v>
                </c:pt>
                <c:pt idx="206">
                  <c:v>2/8/2021</c:v>
                </c:pt>
                <c:pt idx="207">
                  <c:v>2/9/2021</c:v>
                </c:pt>
                <c:pt idx="208">
                  <c:v>2/10/2021</c:v>
                </c:pt>
                <c:pt idx="209">
                  <c:v>2/11/2021</c:v>
                </c:pt>
                <c:pt idx="210">
                  <c:v>2/12/2021</c:v>
                </c:pt>
                <c:pt idx="211">
                  <c:v>2/16/2021</c:v>
                </c:pt>
                <c:pt idx="212">
                  <c:v>2/17/2021</c:v>
                </c:pt>
                <c:pt idx="213">
                  <c:v>2/18/2021</c:v>
                </c:pt>
                <c:pt idx="214">
                  <c:v>2/19/2021</c:v>
                </c:pt>
                <c:pt idx="215">
                  <c:v>2/22/2021</c:v>
                </c:pt>
                <c:pt idx="216">
                  <c:v>2/23/2021</c:v>
                </c:pt>
                <c:pt idx="217">
                  <c:v>2/24/2021</c:v>
                </c:pt>
                <c:pt idx="218">
                  <c:v>2/25/2021</c:v>
                </c:pt>
                <c:pt idx="219">
                  <c:v>2/26/2021</c:v>
                </c:pt>
                <c:pt idx="220">
                  <c:v>3/1/2021</c:v>
                </c:pt>
                <c:pt idx="221">
                  <c:v>3/2/2021</c:v>
                </c:pt>
                <c:pt idx="222">
                  <c:v>3/3/2021</c:v>
                </c:pt>
                <c:pt idx="223">
                  <c:v>3/4/2021</c:v>
                </c:pt>
                <c:pt idx="224">
                  <c:v>3/5/2021</c:v>
                </c:pt>
                <c:pt idx="225">
                  <c:v>3/8/2021</c:v>
                </c:pt>
                <c:pt idx="226">
                  <c:v>3/9/2021</c:v>
                </c:pt>
                <c:pt idx="227">
                  <c:v>3/10/2021</c:v>
                </c:pt>
                <c:pt idx="228">
                  <c:v>3/11/2021</c:v>
                </c:pt>
                <c:pt idx="229">
                  <c:v>3/12/2021</c:v>
                </c:pt>
                <c:pt idx="230">
                  <c:v>3/15/2021</c:v>
                </c:pt>
                <c:pt idx="231">
                  <c:v>3/16/2021</c:v>
                </c:pt>
                <c:pt idx="232">
                  <c:v>3/17/2021</c:v>
                </c:pt>
                <c:pt idx="233">
                  <c:v>3/18/2021</c:v>
                </c:pt>
                <c:pt idx="234">
                  <c:v>3/19/2021</c:v>
                </c:pt>
                <c:pt idx="235">
                  <c:v>3/22/2021</c:v>
                </c:pt>
                <c:pt idx="236">
                  <c:v>3/23/2021</c:v>
                </c:pt>
                <c:pt idx="237">
                  <c:v>3/24/2021</c:v>
                </c:pt>
                <c:pt idx="238">
                  <c:v>3/25/2021</c:v>
                </c:pt>
                <c:pt idx="239">
                  <c:v>3/26/2021</c:v>
                </c:pt>
                <c:pt idx="240">
                  <c:v>3/29/2021</c:v>
                </c:pt>
                <c:pt idx="241">
                  <c:v>3/30/2021</c:v>
                </c:pt>
                <c:pt idx="242">
                  <c:v>3/31/2021</c:v>
                </c:pt>
                <c:pt idx="243">
                  <c:v>4/1/2021</c:v>
                </c:pt>
                <c:pt idx="244">
                  <c:v>4/5/2021</c:v>
                </c:pt>
                <c:pt idx="245">
                  <c:v>4/6/2021</c:v>
                </c:pt>
                <c:pt idx="246">
                  <c:v>4/7/2021</c:v>
                </c:pt>
                <c:pt idx="247">
                  <c:v>4/8/2021</c:v>
                </c:pt>
                <c:pt idx="248">
                  <c:v>4/9/2021</c:v>
                </c:pt>
                <c:pt idx="249">
                  <c:v>4/12/2021</c:v>
                </c:pt>
                <c:pt idx="250">
                  <c:v>4/13/2021</c:v>
                </c:pt>
                <c:pt idx="251">
                  <c:v>4/14/2021</c:v>
                </c:pt>
                <c:pt idx="252">
                  <c:v>4/15/2021</c:v>
                </c:pt>
                <c:pt idx="253">
                  <c:v>4/16/2021</c:v>
                </c:pt>
                <c:pt idx="254">
                  <c:v>4/19/2021</c:v>
                </c:pt>
                <c:pt idx="255">
                  <c:v>4/20/2021</c:v>
                </c:pt>
                <c:pt idx="256">
                  <c:v>4/21/2021</c:v>
                </c:pt>
                <c:pt idx="257">
                  <c:v>4/22/2021</c:v>
                </c:pt>
                <c:pt idx="258">
                  <c:v>4/23/2021</c:v>
                </c:pt>
                <c:pt idx="259">
                  <c:v>4/26/2021</c:v>
                </c:pt>
                <c:pt idx="260">
                  <c:v>4/27/2021</c:v>
                </c:pt>
                <c:pt idx="261">
                  <c:v>4/28/2021</c:v>
                </c:pt>
                <c:pt idx="262">
                  <c:v>4/29/2021</c:v>
                </c:pt>
                <c:pt idx="263">
                  <c:v>4/30/2021</c:v>
                </c:pt>
                <c:pt idx="264">
                  <c:v>5/3/2021</c:v>
                </c:pt>
                <c:pt idx="265">
                  <c:v>5/4/2021</c:v>
                </c:pt>
                <c:pt idx="266">
                  <c:v>5/5/2021</c:v>
                </c:pt>
                <c:pt idx="267">
                  <c:v>5/6/2021</c:v>
                </c:pt>
                <c:pt idx="268">
                  <c:v>5/7/2021</c:v>
                </c:pt>
                <c:pt idx="269">
                  <c:v>5/10/2021</c:v>
                </c:pt>
                <c:pt idx="270">
                  <c:v>5/11/2021</c:v>
                </c:pt>
                <c:pt idx="271">
                  <c:v>5/12/2021</c:v>
                </c:pt>
                <c:pt idx="272">
                  <c:v>5/13/2021</c:v>
                </c:pt>
                <c:pt idx="273">
                  <c:v>5/14/2021</c:v>
                </c:pt>
                <c:pt idx="274">
                  <c:v>5/17/2021</c:v>
                </c:pt>
                <c:pt idx="275">
                  <c:v>5/18/2021</c:v>
                </c:pt>
                <c:pt idx="276">
                  <c:v>5/19/2021</c:v>
                </c:pt>
                <c:pt idx="277">
                  <c:v>5/20/2021</c:v>
                </c:pt>
                <c:pt idx="278">
                  <c:v>5/21/2021</c:v>
                </c:pt>
                <c:pt idx="279">
                  <c:v>5/24/2021</c:v>
                </c:pt>
                <c:pt idx="280">
                  <c:v>5/25/2021</c:v>
                </c:pt>
                <c:pt idx="281">
                  <c:v>5/26/2021</c:v>
                </c:pt>
                <c:pt idx="282">
                  <c:v>5/27/2021</c:v>
                </c:pt>
                <c:pt idx="283">
                  <c:v>5/28/2021</c:v>
                </c:pt>
                <c:pt idx="284">
                  <c:v>6/1/2021</c:v>
                </c:pt>
                <c:pt idx="285">
                  <c:v>6/2/2021</c:v>
                </c:pt>
                <c:pt idx="286">
                  <c:v>6/3/2021</c:v>
                </c:pt>
                <c:pt idx="287">
                  <c:v>6/4/2021</c:v>
                </c:pt>
                <c:pt idx="288">
                  <c:v>6/7/2021</c:v>
                </c:pt>
                <c:pt idx="289">
                  <c:v>6/8/2021</c:v>
                </c:pt>
                <c:pt idx="290">
                  <c:v>6/9/2021</c:v>
                </c:pt>
                <c:pt idx="291">
                  <c:v>6/10/2021</c:v>
                </c:pt>
                <c:pt idx="292">
                  <c:v>6/11/2021</c:v>
                </c:pt>
                <c:pt idx="293">
                  <c:v>6/14/2021</c:v>
                </c:pt>
                <c:pt idx="294">
                  <c:v>6/15/2021</c:v>
                </c:pt>
                <c:pt idx="295">
                  <c:v>6/16/2021</c:v>
                </c:pt>
                <c:pt idx="296">
                  <c:v>6/17/2021</c:v>
                </c:pt>
                <c:pt idx="297">
                  <c:v>6/18/2021</c:v>
                </c:pt>
                <c:pt idx="298">
                  <c:v>6/21/2021</c:v>
                </c:pt>
                <c:pt idx="299">
                  <c:v>6/22/2021</c:v>
                </c:pt>
                <c:pt idx="300">
                  <c:v>6/23/2021</c:v>
                </c:pt>
                <c:pt idx="301">
                  <c:v>6/24/2021</c:v>
                </c:pt>
                <c:pt idx="302">
                  <c:v>6/25/2021</c:v>
                </c:pt>
                <c:pt idx="303">
                  <c:v>6/28/2021</c:v>
                </c:pt>
                <c:pt idx="304">
                  <c:v>6/29/2021</c:v>
                </c:pt>
                <c:pt idx="305">
                  <c:v>6/30/2021</c:v>
                </c:pt>
                <c:pt idx="306">
                  <c:v>7/1/2021</c:v>
                </c:pt>
                <c:pt idx="307">
                  <c:v>7/2/2021</c:v>
                </c:pt>
                <c:pt idx="308">
                  <c:v>7/6/2021</c:v>
                </c:pt>
                <c:pt idx="309">
                  <c:v>7/7/2021</c:v>
                </c:pt>
                <c:pt idx="310">
                  <c:v>7/8/2021</c:v>
                </c:pt>
                <c:pt idx="311">
                  <c:v>7/9/2021</c:v>
                </c:pt>
                <c:pt idx="312">
                  <c:v>7/12/2021</c:v>
                </c:pt>
                <c:pt idx="313">
                  <c:v>7/13/2021</c:v>
                </c:pt>
                <c:pt idx="314">
                  <c:v>7/14/2021</c:v>
                </c:pt>
                <c:pt idx="315">
                  <c:v>7/15/2021</c:v>
                </c:pt>
                <c:pt idx="316">
                  <c:v>7/16/2021</c:v>
                </c:pt>
                <c:pt idx="317">
                  <c:v>7/19/2021</c:v>
                </c:pt>
                <c:pt idx="318">
                  <c:v>7/20/2021</c:v>
                </c:pt>
                <c:pt idx="319">
                  <c:v>7/21/2021</c:v>
                </c:pt>
                <c:pt idx="320">
                  <c:v>7/22/2021</c:v>
                </c:pt>
                <c:pt idx="321">
                  <c:v>7/23/2021</c:v>
                </c:pt>
                <c:pt idx="322">
                  <c:v>7/26/2021</c:v>
                </c:pt>
                <c:pt idx="323">
                  <c:v>7/27/2021</c:v>
                </c:pt>
                <c:pt idx="324">
                  <c:v>7/28/2021</c:v>
                </c:pt>
                <c:pt idx="325">
                  <c:v>7/29/2021</c:v>
                </c:pt>
                <c:pt idx="326">
                  <c:v>7/30/2021</c:v>
                </c:pt>
                <c:pt idx="327">
                  <c:v>8/2/2021</c:v>
                </c:pt>
                <c:pt idx="328">
                  <c:v>8/3/2021</c:v>
                </c:pt>
                <c:pt idx="329">
                  <c:v>8/4/2021</c:v>
                </c:pt>
                <c:pt idx="330">
                  <c:v>8/5/2021</c:v>
                </c:pt>
                <c:pt idx="331">
                  <c:v>8/6/2021</c:v>
                </c:pt>
                <c:pt idx="332">
                  <c:v>8/9/2021</c:v>
                </c:pt>
                <c:pt idx="333">
                  <c:v>8/10/2021</c:v>
                </c:pt>
                <c:pt idx="334">
                  <c:v>8/11/2021</c:v>
                </c:pt>
                <c:pt idx="335">
                  <c:v>8/12/2021</c:v>
                </c:pt>
                <c:pt idx="336">
                  <c:v>8/13/2021</c:v>
                </c:pt>
                <c:pt idx="337">
                  <c:v>8/16/2021</c:v>
                </c:pt>
                <c:pt idx="338">
                  <c:v>8/17/2021</c:v>
                </c:pt>
                <c:pt idx="339">
                  <c:v>8/18/2021</c:v>
                </c:pt>
                <c:pt idx="340">
                  <c:v>8/19/2021</c:v>
                </c:pt>
                <c:pt idx="341">
                  <c:v>8/20/2021</c:v>
                </c:pt>
                <c:pt idx="342">
                  <c:v>8/23/2021</c:v>
                </c:pt>
                <c:pt idx="343">
                  <c:v>8/24/2021</c:v>
                </c:pt>
                <c:pt idx="344">
                  <c:v>8/25/2021</c:v>
                </c:pt>
                <c:pt idx="345">
                  <c:v>8/26/2021</c:v>
                </c:pt>
                <c:pt idx="346">
                  <c:v>8/27/2021</c:v>
                </c:pt>
                <c:pt idx="347">
                  <c:v>8/30/2021</c:v>
                </c:pt>
                <c:pt idx="348">
                  <c:v>8/31/2021</c:v>
                </c:pt>
                <c:pt idx="349">
                  <c:v>9/1/2021</c:v>
                </c:pt>
                <c:pt idx="350">
                  <c:v>9/2/2021</c:v>
                </c:pt>
                <c:pt idx="351">
                  <c:v>9/3/2021</c:v>
                </c:pt>
                <c:pt idx="352">
                  <c:v>9/7/2021</c:v>
                </c:pt>
                <c:pt idx="353">
                  <c:v>9/8/2021</c:v>
                </c:pt>
                <c:pt idx="354">
                  <c:v>9/9/2021</c:v>
                </c:pt>
                <c:pt idx="355">
                  <c:v>9/10/2021</c:v>
                </c:pt>
                <c:pt idx="356">
                  <c:v>9/13/2021</c:v>
                </c:pt>
                <c:pt idx="357">
                  <c:v>9/14/2021</c:v>
                </c:pt>
                <c:pt idx="358">
                  <c:v>9/15/2021</c:v>
                </c:pt>
                <c:pt idx="359">
                  <c:v>9/16/2021</c:v>
                </c:pt>
                <c:pt idx="360">
                  <c:v>9/17/2021</c:v>
                </c:pt>
                <c:pt idx="361">
                  <c:v>9/20/2021</c:v>
                </c:pt>
                <c:pt idx="362">
                  <c:v>9/21/2021</c:v>
                </c:pt>
                <c:pt idx="363">
                  <c:v>9/22/2021</c:v>
                </c:pt>
                <c:pt idx="364">
                  <c:v>9/23/2021</c:v>
                </c:pt>
                <c:pt idx="365">
                  <c:v>9/24/2021</c:v>
                </c:pt>
                <c:pt idx="366">
                  <c:v>9/27/2021</c:v>
                </c:pt>
                <c:pt idx="367">
                  <c:v>9/28/2021</c:v>
                </c:pt>
                <c:pt idx="368">
                  <c:v>9/29/2021</c:v>
                </c:pt>
                <c:pt idx="369">
                  <c:v>9/30/2021</c:v>
                </c:pt>
                <c:pt idx="370">
                  <c:v>10/1/2021</c:v>
                </c:pt>
                <c:pt idx="371">
                  <c:v>10/4/2021</c:v>
                </c:pt>
                <c:pt idx="372">
                  <c:v>10/5/2021</c:v>
                </c:pt>
                <c:pt idx="373">
                  <c:v>10/6/2021</c:v>
                </c:pt>
                <c:pt idx="374">
                  <c:v>10/7/2021</c:v>
                </c:pt>
                <c:pt idx="375">
                  <c:v>10/8/2021</c:v>
                </c:pt>
                <c:pt idx="376">
                  <c:v>10/11/2021</c:v>
                </c:pt>
                <c:pt idx="377">
                  <c:v>10/12/2021</c:v>
                </c:pt>
                <c:pt idx="378">
                  <c:v>10/13/2021</c:v>
                </c:pt>
                <c:pt idx="379">
                  <c:v>10/14/2021</c:v>
                </c:pt>
                <c:pt idx="380">
                  <c:v>10/15/2021</c:v>
                </c:pt>
                <c:pt idx="381">
                  <c:v>10/18/2021</c:v>
                </c:pt>
                <c:pt idx="382">
                  <c:v>10/19/2021</c:v>
                </c:pt>
                <c:pt idx="383">
                  <c:v>10/20/2021</c:v>
                </c:pt>
                <c:pt idx="384">
                  <c:v>10/21/2021</c:v>
                </c:pt>
                <c:pt idx="385">
                  <c:v>10/22/2021</c:v>
                </c:pt>
                <c:pt idx="386">
                  <c:v>10/25/2021</c:v>
                </c:pt>
                <c:pt idx="387">
                  <c:v>10/26/2021</c:v>
                </c:pt>
                <c:pt idx="388">
                  <c:v>10/27/2021</c:v>
                </c:pt>
                <c:pt idx="389">
                  <c:v>10/28/2021</c:v>
                </c:pt>
                <c:pt idx="390">
                  <c:v>10/29/2021</c:v>
                </c:pt>
                <c:pt idx="391">
                  <c:v>11/1/2021</c:v>
                </c:pt>
                <c:pt idx="392">
                  <c:v>11/2/2021</c:v>
                </c:pt>
                <c:pt idx="393">
                  <c:v>11/3/2021</c:v>
                </c:pt>
                <c:pt idx="394">
                  <c:v>11/4/2021</c:v>
                </c:pt>
                <c:pt idx="395">
                  <c:v>11/5/2021</c:v>
                </c:pt>
                <c:pt idx="396">
                  <c:v>11/8/2021</c:v>
                </c:pt>
                <c:pt idx="397">
                  <c:v>11/9/2021</c:v>
                </c:pt>
                <c:pt idx="398">
                  <c:v>11/10/2021</c:v>
                </c:pt>
                <c:pt idx="399">
                  <c:v>11/11/2021</c:v>
                </c:pt>
                <c:pt idx="400">
                  <c:v>11/12/2021</c:v>
                </c:pt>
                <c:pt idx="401">
                  <c:v>11/15/2021</c:v>
                </c:pt>
                <c:pt idx="402">
                  <c:v>11/16/2021</c:v>
                </c:pt>
                <c:pt idx="403">
                  <c:v>11/17/2021</c:v>
                </c:pt>
                <c:pt idx="404">
                  <c:v>11/18/2021</c:v>
                </c:pt>
                <c:pt idx="405">
                  <c:v>11/19/2021</c:v>
                </c:pt>
                <c:pt idx="406">
                  <c:v>11/22/2021</c:v>
                </c:pt>
                <c:pt idx="407">
                  <c:v>11/23/2021</c:v>
                </c:pt>
                <c:pt idx="408">
                  <c:v>11/24/2021</c:v>
                </c:pt>
                <c:pt idx="409">
                  <c:v>11/26/2021</c:v>
                </c:pt>
                <c:pt idx="410">
                  <c:v>11/29/2021</c:v>
                </c:pt>
                <c:pt idx="411">
                  <c:v>11/30/2021</c:v>
                </c:pt>
                <c:pt idx="412">
                  <c:v>12/1/2021</c:v>
                </c:pt>
                <c:pt idx="413">
                  <c:v>12/2/2021</c:v>
                </c:pt>
                <c:pt idx="414">
                  <c:v>12/3/2021</c:v>
                </c:pt>
                <c:pt idx="415">
                  <c:v>12/6/2021</c:v>
                </c:pt>
                <c:pt idx="416">
                  <c:v>12/7/2021</c:v>
                </c:pt>
                <c:pt idx="417">
                  <c:v>12/8/2021</c:v>
                </c:pt>
                <c:pt idx="418">
                  <c:v>12/9/2021</c:v>
                </c:pt>
                <c:pt idx="419">
                  <c:v>12/10/2021</c:v>
                </c:pt>
                <c:pt idx="420">
                  <c:v>12/13/2021</c:v>
                </c:pt>
                <c:pt idx="421">
                  <c:v>12/14/2021</c:v>
                </c:pt>
                <c:pt idx="422">
                  <c:v>12/15/2021</c:v>
                </c:pt>
                <c:pt idx="423">
                  <c:v>12/16/2021</c:v>
                </c:pt>
                <c:pt idx="424">
                  <c:v>12/17/2021</c:v>
                </c:pt>
                <c:pt idx="425">
                  <c:v>12/20/2021</c:v>
                </c:pt>
                <c:pt idx="426">
                  <c:v>12/21/2021</c:v>
                </c:pt>
                <c:pt idx="427">
                  <c:v>12/22/2021</c:v>
                </c:pt>
                <c:pt idx="428">
                  <c:v>12/23/2021</c:v>
                </c:pt>
                <c:pt idx="429">
                  <c:v>12/27/2021</c:v>
                </c:pt>
                <c:pt idx="430">
                  <c:v>12/28/2021</c:v>
                </c:pt>
                <c:pt idx="431">
                  <c:v>12/29/2021</c:v>
                </c:pt>
                <c:pt idx="432">
                  <c:v>12/30/2021</c:v>
                </c:pt>
                <c:pt idx="433">
                  <c:v>12/31/2021</c:v>
                </c:pt>
                <c:pt idx="434">
                  <c:v>1/3/2022</c:v>
                </c:pt>
                <c:pt idx="435">
                  <c:v>1/4/2022</c:v>
                </c:pt>
                <c:pt idx="436">
                  <c:v>1/5/2022</c:v>
                </c:pt>
                <c:pt idx="437">
                  <c:v>1/6/2022</c:v>
                </c:pt>
                <c:pt idx="438">
                  <c:v>1/7/2022</c:v>
                </c:pt>
                <c:pt idx="439">
                  <c:v>1/10/2022</c:v>
                </c:pt>
                <c:pt idx="440">
                  <c:v>1/11/2022</c:v>
                </c:pt>
                <c:pt idx="441">
                  <c:v>1/12/2022</c:v>
                </c:pt>
                <c:pt idx="442">
                  <c:v>1/13/2022</c:v>
                </c:pt>
                <c:pt idx="443">
                  <c:v>1/14/2022</c:v>
                </c:pt>
                <c:pt idx="444">
                  <c:v>1/18/2022</c:v>
                </c:pt>
                <c:pt idx="445">
                  <c:v>1/19/2022</c:v>
                </c:pt>
                <c:pt idx="446">
                  <c:v>1/20/2022</c:v>
                </c:pt>
                <c:pt idx="447">
                  <c:v>1/21/2022</c:v>
                </c:pt>
                <c:pt idx="448">
                  <c:v>1/24/2022</c:v>
                </c:pt>
                <c:pt idx="449">
                  <c:v>1/25/2022</c:v>
                </c:pt>
                <c:pt idx="450">
                  <c:v>1/26/2022</c:v>
                </c:pt>
                <c:pt idx="451">
                  <c:v>1/27/2022</c:v>
                </c:pt>
                <c:pt idx="452">
                  <c:v>1/28/2022</c:v>
                </c:pt>
                <c:pt idx="453">
                  <c:v>1/31/2022</c:v>
                </c:pt>
                <c:pt idx="454">
                  <c:v>2/1/2022</c:v>
                </c:pt>
                <c:pt idx="455">
                  <c:v>2/2/2022</c:v>
                </c:pt>
                <c:pt idx="456">
                  <c:v>2/3/2022</c:v>
                </c:pt>
                <c:pt idx="457">
                  <c:v>2/4/2022</c:v>
                </c:pt>
                <c:pt idx="458">
                  <c:v>2/7/2022</c:v>
                </c:pt>
                <c:pt idx="459">
                  <c:v>2/8/2022</c:v>
                </c:pt>
                <c:pt idx="460">
                  <c:v>2/9/2022</c:v>
                </c:pt>
                <c:pt idx="461">
                  <c:v>2/10/2022</c:v>
                </c:pt>
                <c:pt idx="462">
                  <c:v>2/11/2022</c:v>
                </c:pt>
                <c:pt idx="463">
                  <c:v>2/14/2022</c:v>
                </c:pt>
                <c:pt idx="464">
                  <c:v>2/15/2022</c:v>
                </c:pt>
                <c:pt idx="465">
                  <c:v>2/16/2022</c:v>
                </c:pt>
                <c:pt idx="466">
                  <c:v>2/17/2022</c:v>
                </c:pt>
                <c:pt idx="467">
                  <c:v>2/18/2022</c:v>
                </c:pt>
                <c:pt idx="468">
                  <c:v>2/22/2022</c:v>
                </c:pt>
                <c:pt idx="469">
                  <c:v>2/23/2022</c:v>
                </c:pt>
                <c:pt idx="470">
                  <c:v>2/24/2022</c:v>
                </c:pt>
                <c:pt idx="471">
                  <c:v>2/25/2022</c:v>
                </c:pt>
                <c:pt idx="472">
                  <c:v>2/28/2022</c:v>
                </c:pt>
                <c:pt idx="473">
                  <c:v>3/1/2022</c:v>
                </c:pt>
                <c:pt idx="474">
                  <c:v>3/2/2022</c:v>
                </c:pt>
                <c:pt idx="475">
                  <c:v>3/3/2022</c:v>
                </c:pt>
                <c:pt idx="476">
                  <c:v>3/4/2022</c:v>
                </c:pt>
                <c:pt idx="477">
                  <c:v>3/7/2022</c:v>
                </c:pt>
                <c:pt idx="478">
                  <c:v>3/8/2022</c:v>
                </c:pt>
                <c:pt idx="479">
                  <c:v>3/9/2022</c:v>
                </c:pt>
                <c:pt idx="480">
                  <c:v>3/10/2022</c:v>
                </c:pt>
                <c:pt idx="481">
                  <c:v>3/11/2022</c:v>
                </c:pt>
                <c:pt idx="482">
                  <c:v>3/14/2022</c:v>
                </c:pt>
                <c:pt idx="483">
                  <c:v>3/15/2022</c:v>
                </c:pt>
                <c:pt idx="484">
                  <c:v>3/16/2022</c:v>
                </c:pt>
                <c:pt idx="485">
                  <c:v>3/17/2022</c:v>
                </c:pt>
                <c:pt idx="486">
                  <c:v>3/18/2022</c:v>
                </c:pt>
                <c:pt idx="487">
                  <c:v>3/21/2022</c:v>
                </c:pt>
                <c:pt idx="488">
                  <c:v>3/22/2022</c:v>
                </c:pt>
                <c:pt idx="489">
                  <c:v>3/23/2022</c:v>
                </c:pt>
                <c:pt idx="490">
                  <c:v>3/24/2022</c:v>
                </c:pt>
                <c:pt idx="491">
                  <c:v>3/25/2022</c:v>
                </c:pt>
                <c:pt idx="492">
                  <c:v>3/28/2022</c:v>
                </c:pt>
                <c:pt idx="493">
                  <c:v>3/29/2022</c:v>
                </c:pt>
                <c:pt idx="494">
                  <c:v>3/30/2022</c:v>
                </c:pt>
                <c:pt idx="495">
                  <c:v>3/31/2022</c:v>
                </c:pt>
                <c:pt idx="496">
                  <c:v>4/1/2022</c:v>
                </c:pt>
                <c:pt idx="497">
                  <c:v>4/4/2022</c:v>
                </c:pt>
                <c:pt idx="498">
                  <c:v>4/5/2022</c:v>
                </c:pt>
                <c:pt idx="499">
                  <c:v>4/6/2022</c:v>
                </c:pt>
                <c:pt idx="500">
                  <c:v>4/7/2022</c:v>
                </c:pt>
                <c:pt idx="501">
                  <c:v>4/8/2022</c:v>
                </c:pt>
                <c:pt idx="502">
                  <c:v>4/11/2022</c:v>
                </c:pt>
                <c:pt idx="503">
                  <c:v>4/12/2022</c:v>
                </c:pt>
                <c:pt idx="504">
                  <c:v>4/13/2022</c:v>
                </c:pt>
                <c:pt idx="505">
                  <c:v>4/14/2022</c:v>
                </c:pt>
                <c:pt idx="506">
                  <c:v>4/18/2022</c:v>
                </c:pt>
                <c:pt idx="507">
                  <c:v>4/19/2022</c:v>
                </c:pt>
                <c:pt idx="508">
                  <c:v>4/20/2022</c:v>
                </c:pt>
                <c:pt idx="509">
                  <c:v>4/21/2022</c:v>
                </c:pt>
                <c:pt idx="510">
                  <c:v>4/22/2022</c:v>
                </c:pt>
                <c:pt idx="511">
                  <c:v>4/25/2022</c:v>
                </c:pt>
                <c:pt idx="512">
                  <c:v>4/26/2022</c:v>
                </c:pt>
                <c:pt idx="513">
                  <c:v>4/27/2022</c:v>
                </c:pt>
                <c:pt idx="514">
                  <c:v>4/28/2022</c:v>
                </c:pt>
                <c:pt idx="515">
                  <c:v>4/29/2022</c:v>
                </c:pt>
                <c:pt idx="516">
                  <c:v>5/2/2022</c:v>
                </c:pt>
                <c:pt idx="517">
                  <c:v>5/3/2022</c:v>
                </c:pt>
                <c:pt idx="518">
                  <c:v>5/4/2022</c:v>
                </c:pt>
                <c:pt idx="519">
                  <c:v>5/5/2022</c:v>
                </c:pt>
                <c:pt idx="520">
                  <c:v>5/6/2022</c:v>
                </c:pt>
                <c:pt idx="521">
                  <c:v>5/9/2022</c:v>
                </c:pt>
                <c:pt idx="522">
                  <c:v>5/10/2022</c:v>
                </c:pt>
                <c:pt idx="523">
                  <c:v>5/11/2022</c:v>
                </c:pt>
                <c:pt idx="524">
                  <c:v>5/12/2022</c:v>
                </c:pt>
                <c:pt idx="525">
                  <c:v>5/13/2022</c:v>
                </c:pt>
                <c:pt idx="526">
                  <c:v>5/16/2022</c:v>
                </c:pt>
                <c:pt idx="527">
                  <c:v>5/17/2022</c:v>
                </c:pt>
                <c:pt idx="528">
                  <c:v>5/18/2022</c:v>
                </c:pt>
                <c:pt idx="529">
                  <c:v>5/19/2022</c:v>
                </c:pt>
                <c:pt idx="530">
                  <c:v>5/20/2022</c:v>
                </c:pt>
                <c:pt idx="531">
                  <c:v>5/23/2022</c:v>
                </c:pt>
                <c:pt idx="532">
                  <c:v>5/24/2022</c:v>
                </c:pt>
                <c:pt idx="533">
                  <c:v>5/25/2022</c:v>
                </c:pt>
                <c:pt idx="534">
                  <c:v>5/26/2022</c:v>
                </c:pt>
                <c:pt idx="535">
                  <c:v>5/27/2022</c:v>
                </c:pt>
                <c:pt idx="536">
                  <c:v>5/31/2022</c:v>
                </c:pt>
                <c:pt idx="537">
                  <c:v>6/1/2022</c:v>
                </c:pt>
                <c:pt idx="538">
                  <c:v>6/2/2022</c:v>
                </c:pt>
                <c:pt idx="539">
                  <c:v>6/3/2022</c:v>
                </c:pt>
                <c:pt idx="540">
                  <c:v>6/6/2022</c:v>
                </c:pt>
                <c:pt idx="541">
                  <c:v>6/7/2022</c:v>
                </c:pt>
                <c:pt idx="542">
                  <c:v>6/8/2022</c:v>
                </c:pt>
                <c:pt idx="543">
                  <c:v>6/9/2022</c:v>
                </c:pt>
                <c:pt idx="544">
                  <c:v>6/10/2022</c:v>
                </c:pt>
                <c:pt idx="545">
                  <c:v>6/13/2022</c:v>
                </c:pt>
                <c:pt idx="546">
                  <c:v>6/14/2022</c:v>
                </c:pt>
                <c:pt idx="547">
                  <c:v>6/15/2022</c:v>
                </c:pt>
                <c:pt idx="548">
                  <c:v>6/16/2022</c:v>
                </c:pt>
                <c:pt idx="549">
                  <c:v>6/17/2022</c:v>
                </c:pt>
                <c:pt idx="550">
                  <c:v>6/21/2022</c:v>
                </c:pt>
                <c:pt idx="551">
                  <c:v>6/22/2022</c:v>
                </c:pt>
                <c:pt idx="552">
                  <c:v>6/23/2022</c:v>
                </c:pt>
                <c:pt idx="553">
                  <c:v>6/24/2022</c:v>
                </c:pt>
                <c:pt idx="554">
                  <c:v>6/27/2022</c:v>
                </c:pt>
                <c:pt idx="555">
                  <c:v>6/28/2022</c:v>
                </c:pt>
                <c:pt idx="556">
                  <c:v>6/29/2022</c:v>
                </c:pt>
                <c:pt idx="557">
                  <c:v>6/30/2022</c:v>
                </c:pt>
                <c:pt idx="558">
                  <c:v>7/1/2022</c:v>
                </c:pt>
                <c:pt idx="559">
                  <c:v>7/5/2022</c:v>
                </c:pt>
                <c:pt idx="560">
                  <c:v>7/6/2022</c:v>
                </c:pt>
                <c:pt idx="561">
                  <c:v>7/7/2022</c:v>
                </c:pt>
                <c:pt idx="562">
                  <c:v>7/8/2022</c:v>
                </c:pt>
                <c:pt idx="563">
                  <c:v>7/11/2022</c:v>
                </c:pt>
                <c:pt idx="564">
                  <c:v>7/12/2022</c:v>
                </c:pt>
                <c:pt idx="565">
                  <c:v>7/13/2022</c:v>
                </c:pt>
                <c:pt idx="566">
                  <c:v>7/14/2022</c:v>
                </c:pt>
                <c:pt idx="567">
                  <c:v>7/15/2022</c:v>
                </c:pt>
                <c:pt idx="568">
                  <c:v>7/18/2022</c:v>
                </c:pt>
                <c:pt idx="569">
                  <c:v>7/19/2022</c:v>
                </c:pt>
                <c:pt idx="570">
                  <c:v>7/20/2022</c:v>
                </c:pt>
                <c:pt idx="571">
                  <c:v>7/21/2022</c:v>
                </c:pt>
                <c:pt idx="572">
                  <c:v>7/22/2022</c:v>
                </c:pt>
                <c:pt idx="573">
                  <c:v>7/25/2022</c:v>
                </c:pt>
                <c:pt idx="574">
                  <c:v>7/26/2022</c:v>
                </c:pt>
                <c:pt idx="575">
                  <c:v>7/27/2022</c:v>
                </c:pt>
                <c:pt idx="576">
                  <c:v>7/28/2022</c:v>
                </c:pt>
                <c:pt idx="577">
                  <c:v>7/29/2022</c:v>
                </c:pt>
                <c:pt idx="578">
                  <c:v>8/1/2022</c:v>
                </c:pt>
                <c:pt idx="579">
                  <c:v>8/2/2022</c:v>
                </c:pt>
                <c:pt idx="580">
                  <c:v>8/3/2022</c:v>
                </c:pt>
                <c:pt idx="581">
                  <c:v>8/4/2022</c:v>
                </c:pt>
                <c:pt idx="582">
                  <c:v>8/5/2022</c:v>
                </c:pt>
                <c:pt idx="583">
                  <c:v>8/8/2022</c:v>
                </c:pt>
                <c:pt idx="584">
                  <c:v>8/9/2022</c:v>
                </c:pt>
                <c:pt idx="585">
                  <c:v>8/10/2022</c:v>
                </c:pt>
                <c:pt idx="586">
                  <c:v>8/11/2022</c:v>
                </c:pt>
                <c:pt idx="587">
                  <c:v>8/12/2022</c:v>
                </c:pt>
                <c:pt idx="588">
                  <c:v>8/15/2022</c:v>
                </c:pt>
                <c:pt idx="589">
                  <c:v>8/16/2022</c:v>
                </c:pt>
                <c:pt idx="590">
                  <c:v>8/17/2022</c:v>
                </c:pt>
                <c:pt idx="591">
                  <c:v>8/18/2022</c:v>
                </c:pt>
                <c:pt idx="592">
                  <c:v>8/19/2022</c:v>
                </c:pt>
                <c:pt idx="593">
                  <c:v>8/22/2022</c:v>
                </c:pt>
                <c:pt idx="594">
                  <c:v>8/23/2022</c:v>
                </c:pt>
                <c:pt idx="595">
                  <c:v>8/24/2022</c:v>
                </c:pt>
                <c:pt idx="596">
                  <c:v>8/25/2022</c:v>
                </c:pt>
                <c:pt idx="597">
                  <c:v>8/26/2022</c:v>
                </c:pt>
                <c:pt idx="598">
                  <c:v>8/29/2022</c:v>
                </c:pt>
                <c:pt idx="599">
                  <c:v>8/30/2022</c:v>
                </c:pt>
                <c:pt idx="600">
                  <c:v>8/31/2022</c:v>
                </c:pt>
                <c:pt idx="601">
                  <c:v>9/1/2022</c:v>
                </c:pt>
                <c:pt idx="602">
                  <c:v>9/2/2022</c:v>
                </c:pt>
                <c:pt idx="603">
                  <c:v>9/6/2022</c:v>
                </c:pt>
                <c:pt idx="604">
                  <c:v>9/7/2022</c:v>
                </c:pt>
                <c:pt idx="605">
                  <c:v>9/8/2022</c:v>
                </c:pt>
                <c:pt idx="606">
                  <c:v>9/9/2022</c:v>
                </c:pt>
                <c:pt idx="607">
                  <c:v>9/12/2022</c:v>
                </c:pt>
                <c:pt idx="608">
                  <c:v>9/13/2022</c:v>
                </c:pt>
                <c:pt idx="609">
                  <c:v>9/14/2022</c:v>
                </c:pt>
                <c:pt idx="610">
                  <c:v>9/15/2022</c:v>
                </c:pt>
                <c:pt idx="611">
                  <c:v>9/16/2022</c:v>
                </c:pt>
                <c:pt idx="612">
                  <c:v>9/19/2022</c:v>
                </c:pt>
                <c:pt idx="613">
                  <c:v>9/20/2022</c:v>
                </c:pt>
                <c:pt idx="614">
                  <c:v>9/21/2022</c:v>
                </c:pt>
                <c:pt idx="615">
                  <c:v>9/22/2022</c:v>
                </c:pt>
                <c:pt idx="616">
                  <c:v>9/23/2022</c:v>
                </c:pt>
                <c:pt idx="617">
                  <c:v>9/26/2022</c:v>
                </c:pt>
                <c:pt idx="618">
                  <c:v>9/27/2022</c:v>
                </c:pt>
                <c:pt idx="619">
                  <c:v>9/28/2022</c:v>
                </c:pt>
                <c:pt idx="620">
                  <c:v>9/29/2022</c:v>
                </c:pt>
                <c:pt idx="621">
                  <c:v>9/30/2022</c:v>
                </c:pt>
                <c:pt idx="622">
                  <c:v>10/3/2022</c:v>
                </c:pt>
                <c:pt idx="623">
                  <c:v>10/4/2022</c:v>
                </c:pt>
                <c:pt idx="624">
                  <c:v>10/5/2022</c:v>
                </c:pt>
                <c:pt idx="625">
                  <c:v>10/6/2022</c:v>
                </c:pt>
                <c:pt idx="626">
                  <c:v>10/7/2022</c:v>
                </c:pt>
                <c:pt idx="627">
                  <c:v>10/10/2022</c:v>
                </c:pt>
                <c:pt idx="628">
                  <c:v>10/11/2022</c:v>
                </c:pt>
                <c:pt idx="629">
                  <c:v>10/12/2022</c:v>
                </c:pt>
                <c:pt idx="630">
                  <c:v>10/13/2022</c:v>
                </c:pt>
                <c:pt idx="631">
                  <c:v>10/14/2022</c:v>
                </c:pt>
                <c:pt idx="632">
                  <c:v>10/17/2022</c:v>
                </c:pt>
                <c:pt idx="633">
                  <c:v>10/18/2022</c:v>
                </c:pt>
                <c:pt idx="634">
                  <c:v>10/19/2022</c:v>
                </c:pt>
                <c:pt idx="635">
                  <c:v>10/20/2022</c:v>
                </c:pt>
                <c:pt idx="636">
                  <c:v>10/21/2022</c:v>
                </c:pt>
                <c:pt idx="637">
                  <c:v>10/24/2022</c:v>
                </c:pt>
                <c:pt idx="638">
                  <c:v>10/25/2022</c:v>
                </c:pt>
                <c:pt idx="639">
                  <c:v>10/26/2022</c:v>
                </c:pt>
                <c:pt idx="640">
                  <c:v>10/27/2022</c:v>
                </c:pt>
                <c:pt idx="641">
                  <c:v>10/28/2022</c:v>
                </c:pt>
                <c:pt idx="642">
                  <c:v>10/31/2022</c:v>
                </c:pt>
                <c:pt idx="643">
                  <c:v>11/1/2022</c:v>
                </c:pt>
                <c:pt idx="644">
                  <c:v>11/2/2022</c:v>
                </c:pt>
                <c:pt idx="645">
                  <c:v>11/3/2022</c:v>
                </c:pt>
                <c:pt idx="646">
                  <c:v>11/4/2022</c:v>
                </c:pt>
                <c:pt idx="647">
                  <c:v>11/7/2022</c:v>
                </c:pt>
                <c:pt idx="648">
                  <c:v>11/8/2022</c:v>
                </c:pt>
                <c:pt idx="649">
                  <c:v>11/9/2022</c:v>
                </c:pt>
                <c:pt idx="650">
                  <c:v>11/10/2022</c:v>
                </c:pt>
                <c:pt idx="651">
                  <c:v>11/11/2022</c:v>
                </c:pt>
                <c:pt idx="652">
                  <c:v>11/14/2022</c:v>
                </c:pt>
                <c:pt idx="653">
                  <c:v>11/15/2022</c:v>
                </c:pt>
                <c:pt idx="654">
                  <c:v>11/16/2022</c:v>
                </c:pt>
                <c:pt idx="655">
                  <c:v>11/17/2022</c:v>
                </c:pt>
                <c:pt idx="656">
                  <c:v>11/18/2022</c:v>
                </c:pt>
                <c:pt idx="657">
                  <c:v>11/21/2022</c:v>
                </c:pt>
                <c:pt idx="658">
                  <c:v>11/22/2022</c:v>
                </c:pt>
                <c:pt idx="659">
                  <c:v>11/23/2022</c:v>
                </c:pt>
                <c:pt idx="660">
                  <c:v>11/25/2022</c:v>
                </c:pt>
                <c:pt idx="661">
                  <c:v>11/28/2022</c:v>
                </c:pt>
                <c:pt idx="662">
                  <c:v>11/29/2022</c:v>
                </c:pt>
                <c:pt idx="663">
                  <c:v>11/30/2022</c:v>
                </c:pt>
                <c:pt idx="664">
                  <c:v>12/1/2022</c:v>
                </c:pt>
                <c:pt idx="665">
                  <c:v>12/2/2022</c:v>
                </c:pt>
                <c:pt idx="666">
                  <c:v>12/5/2022</c:v>
                </c:pt>
                <c:pt idx="667">
                  <c:v>12/6/2022</c:v>
                </c:pt>
                <c:pt idx="668">
                  <c:v>12/7/2022</c:v>
                </c:pt>
                <c:pt idx="669">
                  <c:v>12/8/2022</c:v>
                </c:pt>
                <c:pt idx="670">
                  <c:v>12/9/2022</c:v>
                </c:pt>
                <c:pt idx="671">
                  <c:v>12/12/2022</c:v>
                </c:pt>
                <c:pt idx="672">
                  <c:v>12/13/2022</c:v>
                </c:pt>
                <c:pt idx="673">
                  <c:v>12/14/2022</c:v>
                </c:pt>
                <c:pt idx="674">
                  <c:v>12/15/2022</c:v>
                </c:pt>
                <c:pt idx="675">
                  <c:v>12/16/2022</c:v>
                </c:pt>
                <c:pt idx="676">
                  <c:v>12/19/2022</c:v>
                </c:pt>
                <c:pt idx="677">
                  <c:v>12/20/2022</c:v>
                </c:pt>
                <c:pt idx="678">
                  <c:v>12/21/2022</c:v>
                </c:pt>
                <c:pt idx="679">
                  <c:v>12/22/2022</c:v>
                </c:pt>
                <c:pt idx="680">
                  <c:v>12/23/2022</c:v>
                </c:pt>
                <c:pt idx="681">
                  <c:v>12/27/2022</c:v>
                </c:pt>
                <c:pt idx="682">
                  <c:v>12/28/2022</c:v>
                </c:pt>
                <c:pt idx="683">
                  <c:v>12/29/2022</c:v>
                </c:pt>
                <c:pt idx="684">
                  <c:v>12/30/2022</c:v>
                </c:pt>
                <c:pt idx="685">
                  <c:v>1/3/2023</c:v>
                </c:pt>
                <c:pt idx="686">
                  <c:v>1/4/2023</c:v>
                </c:pt>
                <c:pt idx="687">
                  <c:v>1/5/2023</c:v>
                </c:pt>
                <c:pt idx="688">
                  <c:v>1/6/2023</c:v>
                </c:pt>
                <c:pt idx="689">
                  <c:v>1/9/2023</c:v>
                </c:pt>
                <c:pt idx="690">
                  <c:v>1/10/2023</c:v>
                </c:pt>
                <c:pt idx="691">
                  <c:v>1/11/2023</c:v>
                </c:pt>
                <c:pt idx="692">
                  <c:v>1/12/2023</c:v>
                </c:pt>
                <c:pt idx="693">
                  <c:v>1/13/2023</c:v>
                </c:pt>
                <c:pt idx="694">
                  <c:v>1/17/2023</c:v>
                </c:pt>
                <c:pt idx="695">
                  <c:v>1/18/2023</c:v>
                </c:pt>
                <c:pt idx="696">
                  <c:v>1/19/2023</c:v>
                </c:pt>
                <c:pt idx="697">
                  <c:v>1/20/2023</c:v>
                </c:pt>
                <c:pt idx="698">
                  <c:v>1/23/2023</c:v>
                </c:pt>
                <c:pt idx="699">
                  <c:v>1/24/2023</c:v>
                </c:pt>
                <c:pt idx="700">
                  <c:v>1/25/2023</c:v>
                </c:pt>
                <c:pt idx="701">
                  <c:v>1/26/2023</c:v>
                </c:pt>
                <c:pt idx="702">
                  <c:v>1/27/2023</c:v>
                </c:pt>
                <c:pt idx="703">
                  <c:v>1/30/2023</c:v>
                </c:pt>
                <c:pt idx="704">
                  <c:v>1/31/2023</c:v>
                </c:pt>
                <c:pt idx="705">
                  <c:v>2/1/2023</c:v>
                </c:pt>
                <c:pt idx="706">
                  <c:v>2/2/2023</c:v>
                </c:pt>
                <c:pt idx="707">
                  <c:v>2/3/2023</c:v>
                </c:pt>
                <c:pt idx="708">
                  <c:v>2/6/2023</c:v>
                </c:pt>
                <c:pt idx="709">
                  <c:v>2/7/2023</c:v>
                </c:pt>
                <c:pt idx="710">
                  <c:v>2/8/2023</c:v>
                </c:pt>
                <c:pt idx="711">
                  <c:v>2/9/2023</c:v>
                </c:pt>
                <c:pt idx="712">
                  <c:v>2/10/2023</c:v>
                </c:pt>
                <c:pt idx="713">
                  <c:v>2/13/2023</c:v>
                </c:pt>
                <c:pt idx="714">
                  <c:v>2/14/2023</c:v>
                </c:pt>
                <c:pt idx="715">
                  <c:v>2/15/2023</c:v>
                </c:pt>
                <c:pt idx="716">
                  <c:v>2/16/2023</c:v>
                </c:pt>
                <c:pt idx="717">
                  <c:v>2/17/2023</c:v>
                </c:pt>
                <c:pt idx="718">
                  <c:v>2/21/2023</c:v>
                </c:pt>
                <c:pt idx="719">
                  <c:v>2/22/2023</c:v>
                </c:pt>
                <c:pt idx="720">
                  <c:v>2/23/2023</c:v>
                </c:pt>
                <c:pt idx="721">
                  <c:v>2/24/2023</c:v>
                </c:pt>
                <c:pt idx="722">
                  <c:v>2/27/2023</c:v>
                </c:pt>
                <c:pt idx="723">
                  <c:v>2/28/2023</c:v>
                </c:pt>
                <c:pt idx="724">
                  <c:v>3/1/2023</c:v>
                </c:pt>
                <c:pt idx="725">
                  <c:v>3/2/2023</c:v>
                </c:pt>
                <c:pt idx="726">
                  <c:v>3/3/2023</c:v>
                </c:pt>
                <c:pt idx="727">
                  <c:v>3/6/2023</c:v>
                </c:pt>
                <c:pt idx="728">
                  <c:v>3/7/2023</c:v>
                </c:pt>
                <c:pt idx="729">
                  <c:v>3/8/2023</c:v>
                </c:pt>
                <c:pt idx="730">
                  <c:v>3/9/2023</c:v>
                </c:pt>
                <c:pt idx="731">
                  <c:v>3/10/2023</c:v>
                </c:pt>
                <c:pt idx="732">
                  <c:v>3/13/2023</c:v>
                </c:pt>
                <c:pt idx="733">
                  <c:v>3/14/2023</c:v>
                </c:pt>
                <c:pt idx="734">
                  <c:v>3/15/2023</c:v>
                </c:pt>
                <c:pt idx="735">
                  <c:v>3/16/2023</c:v>
                </c:pt>
                <c:pt idx="736">
                  <c:v>3/17/2023</c:v>
                </c:pt>
                <c:pt idx="737">
                  <c:v>3/20/2023</c:v>
                </c:pt>
                <c:pt idx="738">
                  <c:v>3/21/2023</c:v>
                </c:pt>
                <c:pt idx="739">
                  <c:v>3/22/2023</c:v>
                </c:pt>
                <c:pt idx="740">
                  <c:v>3/23/2023</c:v>
                </c:pt>
                <c:pt idx="741">
                  <c:v>3/24/2023</c:v>
                </c:pt>
                <c:pt idx="742">
                  <c:v>3/27/2023</c:v>
                </c:pt>
                <c:pt idx="743">
                  <c:v>3/28/2023</c:v>
                </c:pt>
                <c:pt idx="744">
                  <c:v>3/29/2023</c:v>
                </c:pt>
                <c:pt idx="745">
                  <c:v>3/30/2023</c:v>
                </c:pt>
                <c:pt idx="746">
                  <c:v>3/31/2023</c:v>
                </c:pt>
                <c:pt idx="747">
                  <c:v>4/3/2023</c:v>
                </c:pt>
                <c:pt idx="748">
                  <c:v>4/4/2023</c:v>
                </c:pt>
                <c:pt idx="749">
                  <c:v>4/5/2023</c:v>
                </c:pt>
                <c:pt idx="750">
                  <c:v>4/6/2023</c:v>
                </c:pt>
                <c:pt idx="751">
                  <c:v>4/10/2023</c:v>
                </c:pt>
                <c:pt idx="752">
                  <c:v>4/11/2023</c:v>
                </c:pt>
                <c:pt idx="753">
                  <c:v>4/12/2023</c:v>
                </c:pt>
                <c:pt idx="754">
                  <c:v>4/13/2023</c:v>
                </c:pt>
                <c:pt idx="755">
                  <c:v>4/14/2023</c:v>
                </c:pt>
                <c:pt idx="756">
                  <c:v>4/17/2023</c:v>
                </c:pt>
                <c:pt idx="757">
                  <c:v>4/18/2023</c:v>
                </c:pt>
                <c:pt idx="758">
                  <c:v>4/19/2023</c:v>
                </c:pt>
                <c:pt idx="759">
                  <c:v>4/20/2023</c:v>
                </c:pt>
                <c:pt idx="760">
                  <c:v>4/21/2023</c:v>
                </c:pt>
                <c:pt idx="761">
                  <c:v>4/24/2023</c:v>
                </c:pt>
                <c:pt idx="762">
                  <c:v>4/25/2023</c:v>
                </c:pt>
                <c:pt idx="763">
                  <c:v>4/26/2023</c:v>
                </c:pt>
                <c:pt idx="764">
                  <c:v>4/27/2023</c:v>
                </c:pt>
                <c:pt idx="765">
                  <c:v>4/28/2023</c:v>
                </c:pt>
                <c:pt idx="766">
                  <c:v>5/1/2023</c:v>
                </c:pt>
                <c:pt idx="767">
                  <c:v>5/2/2023</c:v>
                </c:pt>
                <c:pt idx="768">
                  <c:v>5/3/2023</c:v>
                </c:pt>
                <c:pt idx="769">
                  <c:v>5/4/2023</c:v>
                </c:pt>
                <c:pt idx="770">
                  <c:v>5/5/2023</c:v>
                </c:pt>
                <c:pt idx="771">
                  <c:v>5/8/2023</c:v>
                </c:pt>
                <c:pt idx="772">
                  <c:v>5/9/2023</c:v>
                </c:pt>
                <c:pt idx="773">
                  <c:v>5/10/2023</c:v>
                </c:pt>
                <c:pt idx="774">
                  <c:v>5/11/2023</c:v>
                </c:pt>
                <c:pt idx="775">
                  <c:v>5/12/2023</c:v>
                </c:pt>
                <c:pt idx="776">
                  <c:v>5/15/2023</c:v>
                </c:pt>
                <c:pt idx="777">
                  <c:v>5/16/2023</c:v>
                </c:pt>
                <c:pt idx="778">
                  <c:v>5/17/2023</c:v>
                </c:pt>
                <c:pt idx="779">
                  <c:v>5/18/2023</c:v>
                </c:pt>
                <c:pt idx="780">
                  <c:v>5/19/2023</c:v>
                </c:pt>
                <c:pt idx="781">
                  <c:v>5/22/2023</c:v>
                </c:pt>
                <c:pt idx="782">
                  <c:v>5/23/2023</c:v>
                </c:pt>
                <c:pt idx="783">
                  <c:v>5/24/2023</c:v>
                </c:pt>
                <c:pt idx="784">
                  <c:v>5/25/2023</c:v>
                </c:pt>
                <c:pt idx="785">
                  <c:v>5/26/2023</c:v>
                </c:pt>
                <c:pt idx="786">
                  <c:v>5/30/2023</c:v>
                </c:pt>
                <c:pt idx="787">
                  <c:v>5/31/2023</c:v>
                </c:pt>
                <c:pt idx="788">
                  <c:v>6/1/2023</c:v>
                </c:pt>
                <c:pt idx="789">
                  <c:v>6/2/2023</c:v>
                </c:pt>
                <c:pt idx="790">
                  <c:v>6/5/2023</c:v>
                </c:pt>
                <c:pt idx="791">
                  <c:v>6/6/2023</c:v>
                </c:pt>
                <c:pt idx="792">
                  <c:v>6/7/2023</c:v>
                </c:pt>
                <c:pt idx="793">
                  <c:v>6/8/2023</c:v>
                </c:pt>
                <c:pt idx="794">
                  <c:v>6/9/2023</c:v>
                </c:pt>
                <c:pt idx="795">
                  <c:v>6/12/2023</c:v>
                </c:pt>
                <c:pt idx="796">
                  <c:v>6/13/2023</c:v>
                </c:pt>
                <c:pt idx="797">
                  <c:v>6/14/2023</c:v>
                </c:pt>
                <c:pt idx="798">
                  <c:v>6/15/2023</c:v>
                </c:pt>
                <c:pt idx="799">
                  <c:v>6/16/2023</c:v>
                </c:pt>
                <c:pt idx="800">
                  <c:v>6/20/2023</c:v>
                </c:pt>
                <c:pt idx="801">
                  <c:v>6/21/2023</c:v>
                </c:pt>
                <c:pt idx="802">
                  <c:v>6/22/2023</c:v>
                </c:pt>
                <c:pt idx="803">
                  <c:v>6/23/2023</c:v>
                </c:pt>
                <c:pt idx="804">
                  <c:v>6/26/2023</c:v>
                </c:pt>
                <c:pt idx="805">
                  <c:v>6/27/2023</c:v>
                </c:pt>
                <c:pt idx="806">
                  <c:v>6/28/2023</c:v>
                </c:pt>
                <c:pt idx="807">
                  <c:v>6/29/2023</c:v>
                </c:pt>
                <c:pt idx="808">
                  <c:v>6/30/2023</c:v>
                </c:pt>
                <c:pt idx="809">
                  <c:v>7/3/2023</c:v>
                </c:pt>
                <c:pt idx="810">
                  <c:v>7/5/2023</c:v>
                </c:pt>
                <c:pt idx="811">
                  <c:v>7/6/2023</c:v>
                </c:pt>
                <c:pt idx="812">
                  <c:v>7/7/2023</c:v>
                </c:pt>
                <c:pt idx="813">
                  <c:v>7/10/2023</c:v>
                </c:pt>
                <c:pt idx="814">
                  <c:v>7/11/2023</c:v>
                </c:pt>
                <c:pt idx="815">
                  <c:v>7/12/2023</c:v>
                </c:pt>
                <c:pt idx="816">
                  <c:v>7/13/2023</c:v>
                </c:pt>
                <c:pt idx="817">
                  <c:v>7/14/2023</c:v>
                </c:pt>
                <c:pt idx="818">
                  <c:v>7/17/2023</c:v>
                </c:pt>
                <c:pt idx="819">
                  <c:v>7/18/2023</c:v>
                </c:pt>
                <c:pt idx="820">
                  <c:v>7/19/2023</c:v>
                </c:pt>
                <c:pt idx="821">
                  <c:v>7/20/2023</c:v>
                </c:pt>
                <c:pt idx="822">
                  <c:v>7/21/2023</c:v>
                </c:pt>
                <c:pt idx="823">
                  <c:v>7/24/2023</c:v>
                </c:pt>
                <c:pt idx="824">
                  <c:v>7/25/2023</c:v>
                </c:pt>
                <c:pt idx="825">
                  <c:v>7/26/2023</c:v>
                </c:pt>
                <c:pt idx="826">
                  <c:v>7/27/2023</c:v>
                </c:pt>
                <c:pt idx="827">
                  <c:v>7/28/2023</c:v>
                </c:pt>
                <c:pt idx="828">
                  <c:v>7/31/2023</c:v>
                </c:pt>
                <c:pt idx="829">
                  <c:v>8/1/2023</c:v>
                </c:pt>
                <c:pt idx="830">
                  <c:v>8/2/2023</c:v>
                </c:pt>
                <c:pt idx="831">
                  <c:v>8/3/2023</c:v>
                </c:pt>
                <c:pt idx="832">
                  <c:v>8/4/2023</c:v>
                </c:pt>
                <c:pt idx="833">
                  <c:v>8/7/2023</c:v>
                </c:pt>
                <c:pt idx="834">
                  <c:v>8/8/2023</c:v>
                </c:pt>
                <c:pt idx="835">
                  <c:v>8/9/2023</c:v>
                </c:pt>
                <c:pt idx="836">
                  <c:v>8/10/2023</c:v>
                </c:pt>
                <c:pt idx="837">
                  <c:v>8/11/2023</c:v>
                </c:pt>
                <c:pt idx="838">
                  <c:v>8/14/2023</c:v>
                </c:pt>
                <c:pt idx="839">
                  <c:v>8/15/2023</c:v>
                </c:pt>
                <c:pt idx="840">
                  <c:v>8/16/2023</c:v>
                </c:pt>
                <c:pt idx="841">
                  <c:v>8/17/2023</c:v>
                </c:pt>
                <c:pt idx="842">
                  <c:v>8/18/2023</c:v>
                </c:pt>
                <c:pt idx="843">
                  <c:v>8/21/2023</c:v>
                </c:pt>
                <c:pt idx="844">
                  <c:v>8/22/2023</c:v>
                </c:pt>
                <c:pt idx="845">
                  <c:v>8/23/2023</c:v>
                </c:pt>
                <c:pt idx="846">
                  <c:v>8/24/2023</c:v>
                </c:pt>
                <c:pt idx="847">
                  <c:v>8/25/2023</c:v>
                </c:pt>
                <c:pt idx="848">
                  <c:v>8/28/2023</c:v>
                </c:pt>
                <c:pt idx="849">
                  <c:v>8/29/2023</c:v>
                </c:pt>
                <c:pt idx="850">
                  <c:v>8/30/2023</c:v>
                </c:pt>
                <c:pt idx="851">
                  <c:v>8/31/2023</c:v>
                </c:pt>
                <c:pt idx="852">
                  <c:v>9/1/2023</c:v>
                </c:pt>
                <c:pt idx="853">
                  <c:v>9/5/2023</c:v>
                </c:pt>
                <c:pt idx="854">
                  <c:v>9/6/2023</c:v>
                </c:pt>
                <c:pt idx="855">
                  <c:v>9/7/2023</c:v>
                </c:pt>
                <c:pt idx="856">
                  <c:v>9/8/2023</c:v>
                </c:pt>
                <c:pt idx="857">
                  <c:v>9/11/2023</c:v>
                </c:pt>
                <c:pt idx="858">
                  <c:v>9/12/2023</c:v>
                </c:pt>
                <c:pt idx="859">
                  <c:v>9/13/2023</c:v>
                </c:pt>
                <c:pt idx="860">
                  <c:v>9/14/2023</c:v>
                </c:pt>
                <c:pt idx="861">
                  <c:v>9/15/2023</c:v>
                </c:pt>
                <c:pt idx="862">
                  <c:v>9/18/2023</c:v>
                </c:pt>
                <c:pt idx="863">
                  <c:v>9/19/2023</c:v>
                </c:pt>
                <c:pt idx="864">
                  <c:v>9/20/2023</c:v>
                </c:pt>
                <c:pt idx="865">
                  <c:v>9/21/2023</c:v>
                </c:pt>
                <c:pt idx="866">
                  <c:v>9/22/2023</c:v>
                </c:pt>
                <c:pt idx="867">
                  <c:v>9/25/2023</c:v>
                </c:pt>
                <c:pt idx="868">
                  <c:v>9/26/2023</c:v>
                </c:pt>
                <c:pt idx="869">
                  <c:v>9/27/2023</c:v>
                </c:pt>
                <c:pt idx="870">
                  <c:v>9/28/2023</c:v>
                </c:pt>
                <c:pt idx="871">
                  <c:v>9/29/2023</c:v>
                </c:pt>
                <c:pt idx="872">
                  <c:v>10/2/2023</c:v>
                </c:pt>
                <c:pt idx="873">
                  <c:v>10/3/2023</c:v>
                </c:pt>
                <c:pt idx="874">
                  <c:v>10/4/2023</c:v>
                </c:pt>
                <c:pt idx="875">
                  <c:v>10/5/2023</c:v>
                </c:pt>
                <c:pt idx="876">
                  <c:v>10/6/2023</c:v>
                </c:pt>
                <c:pt idx="877">
                  <c:v>10/9/2023</c:v>
                </c:pt>
                <c:pt idx="878">
                  <c:v>10/10/2023</c:v>
                </c:pt>
                <c:pt idx="879">
                  <c:v>10/11/2023</c:v>
                </c:pt>
                <c:pt idx="880">
                  <c:v>10/12/2023</c:v>
                </c:pt>
                <c:pt idx="881">
                  <c:v>10/13/2023</c:v>
                </c:pt>
                <c:pt idx="882">
                  <c:v>10/16/2023</c:v>
                </c:pt>
                <c:pt idx="883">
                  <c:v>10/17/2023</c:v>
                </c:pt>
                <c:pt idx="884">
                  <c:v>10/18/2023</c:v>
                </c:pt>
                <c:pt idx="885">
                  <c:v>10/19/2023</c:v>
                </c:pt>
                <c:pt idx="886">
                  <c:v>10/20/2023</c:v>
                </c:pt>
                <c:pt idx="887">
                  <c:v>10/23/2023</c:v>
                </c:pt>
                <c:pt idx="888">
                  <c:v>10/24/2023</c:v>
                </c:pt>
                <c:pt idx="889">
                  <c:v>10/25/2023</c:v>
                </c:pt>
                <c:pt idx="890">
                  <c:v>10/26/2023</c:v>
                </c:pt>
                <c:pt idx="891">
                  <c:v>10/27/2023</c:v>
                </c:pt>
                <c:pt idx="892">
                  <c:v>10/30/2023</c:v>
                </c:pt>
                <c:pt idx="893">
                  <c:v>10/31/2023</c:v>
                </c:pt>
                <c:pt idx="894">
                  <c:v>11/1/2023</c:v>
                </c:pt>
                <c:pt idx="895">
                  <c:v>11/2/2023</c:v>
                </c:pt>
                <c:pt idx="896">
                  <c:v>11/3/2023</c:v>
                </c:pt>
                <c:pt idx="897">
                  <c:v>11/6/2023</c:v>
                </c:pt>
                <c:pt idx="898">
                  <c:v>11/7/2023</c:v>
                </c:pt>
                <c:pt idx="899">
                  <c:v>11/8/2023</c:v>
                </c:pt>
                <c:pt idx="900">
                  <c:v>11/9/2023</c:v>
                </c:pt>
                <c:pt idx="901">
                  <c:v>11/10/2023</c:v>
                </c:pt>
                <c:pt idx="902">
                  <c:v>11/13/2023</c:v>
                </c:pt>
                <c:pt idx="903">
                  <c:v>11/14/2023</c:v>
                </c:pt>
                <c:pt idx="904">
                  <c:v>11/15/2023</c:v>
                </c:pt>
                <c:pt idx="905">
                  <c:v>11/16/2023</c:v>
                </c:pt>
                <c:pt idx="906">
                  <c:v>11/17/2023</c:v>
                </c:pt>
                <c:pt idx="907">
                  <c:v>11/20/2023</c:v>
                </c:pt>
                <c:pt idx="908">
                  <c:v>11/21/2023</c:v>
                </c:pt>
                <c:pt idx="909">
                  <c:v>11/22/2023</c:v>
                </c:pt>
                <c:pt idx="910">
                  <c:v>11/24/2023</c:v>
                </c:pt>
                <c:pt idx="911">
                  <c:v>11/27/2023</c:v>
                </c:pt>
                <c:pt idx="912">
                  <c:v>11/28/2023</c:v>
                </c:pt>
                <c:pt idx="913">
                  <c:v>11/29/2023</c:v>
                </c:pt>
                <c:pt idx="914">
                  <c:v>11/30/2023</c:v>
                </c:pt>
                <c:pt idx="915">
                  <c:v>12/1/2023</c:v>
                </c:pt>
                <c:pt idx="916">
                  <c:v>12/4/2023</c:v>
                </c:pt>
                <c:pt idx="917">
                  <c:v>12/5/2023</c:v>
                </c:pt>
                <c:pt idx="918">
                  <c:v>12/6/2023</c:v>
                </c:pt>
                <c:pt idx="919">
                  <c:v>12/7/2023</c:v>
                </c:pt>
                <c:pt idx="920">
                  <c:v>12/8/2023</c:v>
                </c:pt>
                <c:pt idx="921">
                  <c:v>12/11/2023</c:v>
                </c:pt>
                <c:pt idx="922">
                  <c:v>12/12/2023</c:v>
                </c:pt>
                <c:pt idx="923">
                  <c:v>12/13/2023</c:v>
                </c:pt>
                <c:pt idx="924">
                  <c:v>12/14/2023</c:v>
                </c:pt>
                <c:pt idx="925">
                  <c:v>12/15/2023</c:v>
                </c:pt>
                <c:pt idx="926">
                  <c:v>12/18/2023</c:v>
                </c:pt>
                <c:pt idx="927">
                  <c:v>12/19/2023</c:v>
                </c:pt>
                <c:pt idx="928">
                  <c:v>12/20/2023</c:v>
                </c:pt>
                <c:pt idx="929">
                  <c:v>12/21/2023</c:v>
                </c:pt>
                <c:pt idx="930">
                  <c:v>12/22/2023</c:v>
                </c:pt>
                <c:pt idx="931">
                  <c:v>12/26/2023</c:v>
                </c:pt>
                <c:pt idx="932">
                  <c:v>12/27/2023</c:v>
                </c:pt>
                <c:pt idx="933">
                  <c:v>12/28/2023</c:v>
                </c:pt>
                <c:pt idx="934">
                  <c:v>12/29/2023</c:v>
                </c:pt>
                <c:pt idx="935">
                  <c:v>1/2/2024</c:v>
                </c:pt>
                <c:pt idx="936">
                  <c:v>1/3/2024</c:v>
                </c:pt>
                <c:pt idx="937">
                  <c:v>1/4/2024</c:v>
                </c:pt>
                <c:pt idx="938">
                  <c:v>1/5/2024</c:v>
                </c:pt>
                <c:pt idx="939">
                  <c:v>1/8/2024</c:v>
                </c:pt>
                <c:pt idx="940">
                  <c:v>1/9/2024</c:v>
                </c:pt>
                <c:pt idx="941">
                  <c:v>1/10/2024</c:v>
                </c:pt>
                <c:pt idx="942">
                  <c:v>1/11/2024</c:v>
                </c:pt>
                <c:pt idx="943">
                  <c:v>1/12/2024</c:v>
                </c:pt>
                <c:pt idx="944">
                  <c:v>1/16/2024</c:v>
                </c:pt>
                <c:pt idx="945">
                  <c:v>1/17/2024</c:v>
                </c:pt>
                <c:pt idx="946">
                  <c:v>1/18/2024</c:v>
                </c:pt>
                <c:pt idx="947">
                  <c:v>1/19/2024</c:v>
                </c:pt>
                <c:pt idx="948">
                  <c:v>1/22/2024</c:v>
                </c:pt>
                <c:pt idx="949">
                  <c:v>1/23/2024</c:v>
                </c:pt>
                <c:pt idx="950">
                  <c:v>1/24/2024</c:v>
                </c:pt>
                <c:pt idx="951">
                  <c:v>1/25/2024</c:v>
                </c:pt>
                <c:pt idx="952">
                  <c:v>1/26/2024</c:v>
                </c:pt>
                <c:pt idx="953">
                  <c:v>1/29/2024</c:v>
                </c:pt>
                <c:pt idx="954">
                  <c:v>1/30/2024</c:v>
                </c:pt>
                <c:pt idx="955">
                  <c:v>1/31/2024</c:v>
                </c:pt>
                <c:pt idx="956">
                  <c:v>2/1/2024</c:v>
                </c:pt>
                <c:pt idx="957">
                  <c:v>2/2/2024</c:v>
                </c:pt>
                <c:pt idx="958">
                  <c:v>2/5/2024</c:v>
                </c:pt>
                <c:pt idx="959">
                  <c:v>2/6/2024</c:v>
                </c:pt>
                <c:pt idx="960">
                  <c:v>2/7/2024</c:v>
                </c:pt>
                <c:pt idx="961">
                  <c:v>2/8/2024</c:v>
                </c:pt>
                <c:pt idx="962">
                  <c:v>2/9/2024</c:v>
                </c:pt>
                <c:pt idx="963">
                  <c:v>2/12/2024</c:v>
                </c:pt>
                <c:pt idx="964">
                  <c:v>2/13/2024</c:v>
                </c:pt>
                <c:pt idx="965">
                  <c:v>2/14/2024</c:v>
                </c:pt>
                <c:pt idx="966">
                  <c:v>2/15/2024</c:v>
                </c:pt>
                <c:pt idx="967">
                  <c:v>2/16/2024</c:v>
                </c:pt>
                <c:pt idx="968">
                  <c:v>2/20/2024</c:v>
                </c:pt>
                <c:pt idx="969">
                  <c:v>2/21/2024</c:v>
                </c:pt>
                <c:pt idx="970">
                  <c:v>2/22/2024</c:v>
                </c:pt>
                <c:pt idx="971">
                  <c:v>2/23/2024</c:v>
                </c:pt>
                <c:pt idx="972">
                  <c:v>2/26/2024</c:v>
                </c:pt>
                <c:pt idx="973">
                  <c:v>2/27/2024</c:v>
                </c:pt>
                <c:pt idx="974">
                  <c:v>2/28/2024</c:v>
                </c:pt>
                <c:pt idx="975">
                  <c:v>2/29/2024</c:v>
                </c:pt>
                <c:pt idx="976">
                  <c:v>3/1/2024</c:v>
                </c:pt>
                <c:pt idx="977">
                  <c:v>3/4/2024</c:v>
                </c:pt>
                <c:pt idx="978">
                  <c:v>3/5/2024</c:v>
                </c:pt>
                <c:pt idx="979">
                  <c:v>3/6/2024</c:v>
                </c:pt>
                <c:pt idx="980">
                  <c:v>3/7/2024</c:v>
                </c:pt>
                <c:pt idx="981">
                  <c:v>3/8/2024</c:v>
                </c:pt>
                <c:pt idx="982">
                  <c:v>3/11/2024</c:v>
                </c:pt>
                <c:pt idx="983">
                  <c:v>3/12/2024</c:v>
                </c:pt>
                <c:pt idx="984">
                  <c:v>3/13/2024</c:v>
                </c:pt>
                <c:pt idx="985">
                  <c:v>3/14/2024</c:v>
                </c:pt>
                <c:pt idx="986">
                  <c:v>3/15/2024</c:v>
                </c:pt>
                <c:pt idx="987">
                  <c:v>3/18/2024</c:v>
                </c:pt>
                <c:pt idx="988">
                  <c:v>3/19/2024</c:v>
                </c:pt>
                <c:pt idx="989">
                  <c:v>3/20/2024</c:v>
                </c:pt>
                <c:pt idx="990">
                  <c:v>3/21/2024</c:v>
                </c:pt>
                <c:pt idx="991">
                  <c:v>3/22/2024</c:v>
                </c:pt>
                <c:pt idx="992">
                  <c:v>3/25/2024</c:v>
                </c:pt>
                <c:pt idx="993">
                  <c:v>3/26/2024</c:v>
                </c:pt>
                <c:pt idx="994">
                  <c:v>3/27/2024</c:v>
                </c:pt>
                <c:pt idx="995">
                  <c:v>3/28/2024</c:v>
                </c:pt>
                <c:pt idx="996">
                  <c:v>4/1/2024</c:v>
                </c:pt>
                <c:pt idx="997">
                  <c:v>4/2/2024</c:v>
                </c:pt>
                <c:pt idx="998">
                  <c:v>4/3/2024</c:v>
                </c:pt>
                <c:pt idx="999">
                  <c:v>4/4/2024</c:v>
                </c:pt>
                <c:pt idx="1000">
                  <c:v>4/5/2024</c:v>
                </c:pt>
                <c:pt idx="1001">
                  <c:v>4/8/2024</c:v>
                </c:pt>
                <c:pt idx="1002">
                  <c:v>4/9/2024</c:v>
                </c:pt>
                <c:pt idx="1003">
                  <c:v>4/10/2024</c:v>
                </c:pt>
                <c:pt idx="1004">
                  <c:v>4/11/2024</c:v>
                </c:pt>
                <c:pt idx="1005">
                  <c:v>4/12/2024</c:v>
                </c:pt>
                <c:pt idx="1006">
                  <c:v>4/15/2024</c:v>
                </c:pt>
                <c:pt idx="1007">
                  <c:v>4/16/2024</c:v>
                </c:pt>
                <c:pt idx="1008">
                  <c:v>4/17/2024</c:v>
                </c:pt>
                <c:pt idx="1009">
                  <c:v>4/18/2024</c:v>
                </c:pt>
                <c:pt idx="1010">
                  <c:v>4/19/2024</c:v>
                </c:pt>
                <c:pt idx="1011">
                  <c:v>4/22/2024</c:v>
                </c:pt>
                <c:pt idx="1012">
                  <c:v>4/23/2024</c:v>
                </c:pt>
                <c:pt idx="1013">
                  <c:v>4/24/2024</c:v>
                </c:pt>
                <c:pt idx="1014">
                  <c:v>4/25/2024</c:v>
                </c:pt>
                <c:pt idx="1015">
                  <c:v>4/26/2024</c:v>
                </c:pt>
                <c:pt idx="1016">
                  <c:v>4/29/2024</c:v>
                </c:pt>
                <c:pt idx="1017">
                  <c:v>4/30/2024</c:v>
                </c:pt>
                <c:pt idx="1018">
                  <c:v>5/1/2024</c:v>
                </c:pt>
                <c:pt idx="1019">
                  <c:v>5/2/2024</c:v>
                </c:pt>
                <c:pt idx="1020">
                  <c:v>5/3/2024</c:v>
                </c:pt>
                <c:pt idx="1021">
                  <c:v>5/6/2024</c:v>
                </c:pt>
                <c:pt idx="1022">
                  <c:v>5/7/2024</c:v>
                </c:pt>
                <c:pt idx="1023">
                  <c:v>5/8/2024</c:v>
                </c:pt>
                <c:pt idx="1024">
                  <c:v>5/9/2024</c:v>
                </c:pt>
                <c:pt idx="1025">
                  <c:v>5/10/2024</c:v>
                </c:pt>
                <c:pt idx="1026">
                  <c:v>5/13/2024</c:v>
                </c:pt>
                <c:pt idx="1027">
                  <c:v>5/14/2024</c:v>
                </c:pt>
                <c:pt idx="1028">
                  <c:v>5/15/2024</c:v>
                </c:pt>
                <c:pt idx="1029">
                  <c:v>5/16/2024</c:v>
                </c:pt>
                <c:pt idx="1030">
                  <c:v>5/17/2024</c:v>
                </c:pt>
                <c:pt idx="1031">
                  <c:v>5/20/2024</c:v>
                </c:pt>
                <c:pt idx="1032">
                  <c:v>5/21/2024</c:v>
                </c:pt>
                <c:pt idx="1033">
                  <c:v>5/22/2024</c:v>
                </c:pt>
                <c:pt idx="1034">
                  <c:v>5/23/2024</c:v>
                </c:pt>
                <c:pt idx="1035">
                  <c:v>5/28/2024</c:v>
                </c:pt>
                <c:pt idx="1036">
                  <c:v>5/29/2024</c:v>
                </c:pt>
                <c:pt idx="1037">
                  <c:v>5/30/2024</c:v>
                </c:pt>
                <c:pt idx="1038">
                  <c:v>5/31/2024</c:v>
                </c:pt>
                <c:pt idx="1039">
                  <c:v>6/3/2024</c:v>
                </c:pt>
                <c:pt idx="1040">
                  <c:v>6/4/2024</c:v>
                </c:pt>
                <c:pt idx="1041">
                  <c:v>6/5/2024</c:v>
                </c:pt>
                <c:pt idx="1042">
                  <c:v>6/6/2024</c:v>
                </c:pt>
                <c:pt idx="1043">
                  <c:v>6/7/2024</c:v>
                </c:pt>
                <c:pt idx="1044">
                  <c:v>6/10/2024</c:v>
                </c:pt>
                <c:pt idx="1045">
                  <c:v>6/11/2024</c:v>
                </c:pt>
                <c:pt idx="1046">
                  <c:v>6/12/2024</c:v>
                </c:pt>
                <c:pt idx="1047">
                  <c:v>6/13/2024</c:v>
                </c:pt>
                <c:pt idx="1048">
                  <c:v>6/14/2024</c:v>
                </c:pt>
                <c:pt idx="1049">
                  <c:v>6/17/2024</c:v>
                </c:pt>
                <c:pt idx="1050">
                  <c:v>6/18/2024</c:v>
                </c:pt>
                <c:pt idx="1051">
                  <c:v>6/20/2024</c:v>
                </c:pt>
                <c:pt idx="1052">
                  <c:v>6/21/2024</c:v>
                </c:pt>
                <c:pt idx="1053">
                  <c:v>6/24/2024</c:v>
                </c:pt>
                <c:pt idx="1054">
                  <c:v>6/25/2024</c:v>
                </c:pt>
                <c:pt idx="1055">
                  <c:v>6/26/2024</c:v>
                </c:pt>
                <c:pt idx="1056">
                  <c:v>6/27/2024</c:v>
                </c:pt>
                <c:pt idx="1057">
                  <c:v>6/28/2024</c:v>
                </c:pt>
                <c:pt idx="1058">
                  <c:v>7/1/2024</c:v>
                </c:pt>
                <c:pt idx="1059">
                  <c:v>7/2/2024</c:v>
                </c:pt>
                <c:pt idx="1060">
                  <c:v>7/3/2024</c:v>
                </c:pt>
                <c:pt idx="1061">
                  <c:v>7/5/2024</c:v>
                </c:pt>
                <c:pt idx="1062">
                  <c:v>7/8/2024</c:v>
                </c:pt>
                <c:pt idx="1063">
                  <c:v>7/9/2024</c:v>
                </c:pt>
                <c:pt idx="1064">
                  <c:v>7/10/2024</c:v>
                </c:pt>
                <c:pt idx="1065">
                  <c:v>7/11/2024</c:v>
                </c:pt>
                <c:pt idx="1066">
                  <c:v>7/12/2024</c:v>
                </c:pt>
                <c:pt idx="1067">
                  <c:v>7/15/2024</c:v>
                </c:pt>
                <c:pt idx="1068">
                  <c:v>7/16/2024</c:v>
                </c:pt>
                <c:pt idx="1069">
                  <c:v>7/17/2024</c:v>
                </c:pt>
                <c:pt idx="1070">
                  <c:v>7/18/2024</c:v>
                </c:pt>
                <c:pt idx="1071">
                  <c:v>7/19/2024</c:v>
                </c:pt>
                <c:pt idx="1072">
                  <c:v>7/22/2024</c:v>
                </c:pt>
                <c:pt idx="1073">
                  <c:v>7/23/2024</c:v>
                </c:pt>
                <c:pt idx="1074">
                  <c:v>7/24/2024</c:v>
                </c:pt>
                <c:pt idx="1075">
                  <c:v>7/25/2024</c:v>
                </c:pt>
                <c:pt idx="1076">
                  <c:v>7/26/2024</c:v>
                </c:pt>
                <c:pt idx="1077">
                  <c:v>7/29/2024</c:v>
                </c:pt>
                <c:pt idx="1078">
                  <c:v>7/30/2024</c:v>
                </c:pt>
                <c:pt idx="1079">
                  <c:v>7/31/2024</c:v>
                </c:pt>
                <c:pt idx="1080">
                  <c:v>8/1/2024</c:v>
                </c:pt>
                <c:pt idx="1081">
                  <c:v>8/2/2024</c:v>
                </c:pt>
                <c:pt idx="1082">
                  <c:v>8/5/2024</c:v>
                </c:pt>
                <c:pt idx="1083">
                  <c:v>8/6/2024</c:v>
                </c:pt>
                <c:pt idx="1084">
                  <c:v>8/7/2024</c:v>
                </c:pt>
                <c:pt idx="1085">
                  <c:v>8/8/2024</c:v>
                </c:pt>
                <c:pt idx="1086">
                  <c:v>8/9/2024</c:v>
                </c:pt>
                <c:pt idx="1087">
                  <c:v>8/12/2024</c:v>
                </c:pt>
                <c:pt idx="1088">
                  <c:v>8/13/2024</c:v>
                </c:pt>
                <c:pt idx="1089">
                  <c:v>8/14/2024</c:v>
                </c:pt>
                <c:pt idx="1090">
                  <c:v>8/15/2024</c:v>
                </c:pt>
                <c:pt idx="1091">
                  <c:v>8/16/2024</c:v>
                </c:pt>
                <c:pt idx="1092">
                  <c:v>8/19/2024</c:v>
                </c:pt>
                <c:pt idx="1093">
                  <c:v>8/20/2024</c:v>
                </c:pt>
                <c:pt idx="1094">
                  <c:v>8/21/2024</c:v>
                </c:pt>
                <c:pt idx="1095">
                  <c:v>8/22/2024</c:v>
                </c:pt>
                <c:pt idx="1096">
                  <c:v>8/23/2024</c:v>
                </c:pt>
                <c:pt idx="1097">
                  <c:v>8/26/2024</c:v>
                </c:pt>
                <c:pt idx="1098">
                  <c:v>8/27/2024</c:v>
                </c:pt>
                <c:pt idx="1099">
                  <c:v>8/28/2024</c:v>
                </c:pt>
                <c:pt idx="1100">
                  <c:v>8/29/2024</c:v>
                </c:pt>
                <c:pt idx="1101">
                  <c:v>8/30/2024</c:v>
                </c:pt>
                <c:pt idx="1102">
                  <c:v>9/3/2024</c:v>
                </c:pt>
                <c:pt idx="1103">
                  <c:v>9/4/2024</c:v>
                </c:pt>
                <c:pt idx="1104">
                  <c:v>9/5/2024</c:v>
                </c:pt>
                <c:pt idx="1105">
                  <c:v>9/6/2024</c:v>
                </c:pt>
                <c:pt idx="1106">
                  <c:v>9/9/2024</c:v>
                </c:pt>
                <c:pt idx="1107">
                  <c:v>9/10/2024</c:v>
                </c:pt>
                <c:pt idx="1108">
                  <c:v>9/11/2024</c:v>
                </c:pt>
                <c:pt idx="1109">
                  <c:v>9/12/2024</c:v>
                </c:pt>
                <c:pt idx="1110">
                  <c:v>9/13/2024</c:v>
                </c:pt>
                <c:pt idx="1111">
                  <c:v>9/16/2024</c:v>
                </c:pt>
                <c:pt idx="1112">
                  <c:v>9/17/2024</c:v>
                </c:pt>
                <c:pt idx="1113">
                  <c:v>9/18/2024</c:v>
                </c:pt>
                <c:pt idx="1114">
                  <c:v>9/19/2024</c:v>
                </c:pt>
                <c:pt idx="1115">
                  <c:v>9/20/2024</c:v>
                </c:pt>
                <c:pt idx="1116">
                  <c:v>9/23/2024</c:v>
                </c:pt>
                <c:pt idx="1117">
                  <c:v>9/24/2024</c:v>
                </c:pt>
              </c:strCache>
            </c:strRef>
          </c:cat>
          <c:val>
            <c:numRef>
              <c:f>Sheet2!$C$4:$C$1122</c:f>
              <c:numCache>
                <c:formatCode>General</c:formatCode>
                <c:ptCount val="1118"/>
                <c:pt idx="0">
                  <c:v>100</c:v>
                </c:pt>
                <c:pt idx="1">
                  <c:v>112.31056502050897</c:v>
                </c:pt>
                <c:pt idx="2">
                  <c:v>111.97211534637636</c:v>
                </c:pt>
                <c:pt idx="3">
                  <c:v>112.40175742093439</c:v>
                </c:pt>
                <c:pt idx="4">
                  <c:v>112.68915054552345</c:v>
                </c:pt>
                <c:pt idx="5">
                  <c:v>119.12275854290897</c:v>
                </c:pt>
                <c:pt idx="6">
                  <c:v>120.70742889855372</c:v>
                </c:pt>
                <c:pt idx="7">
                  <c:v>123.45278229131861</c:v>
                </c:pt>
                <c:pt idx="8">
                  <c:v>128.66378088835458</c:v>
                </c:pt>
                <c:pt idx="9">
                  <c:v>129.44054265408309</c:v>
                </c:pt>
                <c:pt idx="10">
                  <c:v>141.54388709130097</c:v>
                </c:pt>
                <c:pt idx="11">
                  <c:v>135.43365833436928</c:v>
                </c:pt>
                <c:pt idx="12">
                  <c:v>139.75043307028668</c:v>
                </c:pt>
                <c:pt idx="13">
                  <c:v>135.80678872902482</c:v>
                </c:pt>
                <c:pt idx="14">
                  <c:v>134.8937217699287</c:v>
                </c:pt>
                <c:pt idx="15">
                  <c:v>133.12017616952721</c:v>
                </c:pt>
                <c:pt idx="16">
                  <c:v>138.49155964381976</c:v>
                </c:pt>
                <c:pt idx="17">
                  <c:v>138.94963141532983</c:v>
                </c:pt>
                <c:pt idx="18">
                  <c:v>121.28423684696439</c:v>
                </c:pt>
                <c:pt idx="19">
                  <c:v>123.50207678548072</c:v>
                </c:pt>
                <c:pt idx="20">
                  <c:v>129.94801786579328</c:v>
                </c:pt>
                <c:pt idx="21">
                  <c:v>132.39820382298038</c:v>
                </c:pt>
                <c:pt idx="22">
                  <c:v>127.61864849817299</c:v>
                </c:pt>
                <c:pt idx="23">
                  <c:v>139.95002873565917</c:v>
                </c:pt>
                <c:pt idx="24">
                  <c:v>139.24941829339409</c:v>
                </c:pt>
                <c:pt idx="25">
                  <c:v>137.06112295469796</c:v>
                </c:pt>
                <c:pt idx="26">
                  <c:v>130.3983649065475</c:v>
                </c:pt>
                <c:pt idx="27">
                  <c:v>135.15127150855736</c:v>
                </c:pt>
                <c:pt idx="28">
                  <c:v>131.71531179025243</c:v>
                </c:pt>
                <c:pt idx="29">
                  <c:v>136.25654863544239</c:v>
                </c:pt>
                <c:pt idx="30">
                  <c:v>143.41762390439428</c:v>
                </c:pt>
                <c:pt idx="31">
                  <c:v>143.96215903543379</c:v>
                </c:pt>
                <c:pt idx="32">
                  <c:v>161.13038129495425</c:v>
                </c:pt>
                <c:pt idx="33">
                  <c:v>154.75494722001545</c:v>
                </c:pt>
                <c:pt idx="34">
                  <c:v>159.29562628758558</c:v>
                </c:pt>
                <c:pt idx="35">
                  <c:v>159.45680836279701</c:v>
                </c:pt>
                <c:pt idx="36">
                  <c:v>157.36634460913081</c:v>
                </c:pt>
                <c:pt idx="37">
                  <c:v>160.68555918830791</c:v>
                </c:pt>
                <c:pt idx="38">
                  <c:v>159.7732483277631</c:v>
                </c:pt>
                <c:pt idx="39">
                  <c:v>161.42602691883064</c:v>
                </c:pt>
                <c:pt idx="40">
                  <c:v>151.15621298770375</c:v>
                </c:pt>
                <c:pt idx="41">
                  <c:v>154.93379812453111</c:v>
                </c:pt>
                <c:pt idx="42">
                  <c:v>149.99906384691877</c:v>
                </c:pt>
                <c:pt idx="43">
                  <c:v>152.92642366507309</c:v>
                </c:pt>
                <c:pt idx="44">
                  <c:v>152.02100184741164</c:v>
                </c:pt>
                <c:pt idx="45">
                  <c:v>151.41618237217091</c:v>
                </c:pt>
                <c:pt idx="46">
                  <c:v>148.17854358535644</c:v>
                </c:pt>
                <c:pt idx="47">
                  <c:v>158.22173605759488</c:v>
                </c:pt>
                <c:pt idx="48">
                  <c:v>159.27137763948195</c:v>
                </c:pt>
                <c:pt idx="49">
                  <c:v>153.81123054380328</c:v>
                </c:pt>
                <c:pt idx="50">
                  <c:v>151.96634225015552</c:v>
                </c:pt>
                <c:pt idx="51">
                  <c:v>149.82888361181244</c:v>
                </c:pt>
                <c:pt idx="52">
                  <c:v>148.86782624915307</c:v>
                </c:pt>
                <c:pt idx="53">
                  <c:v>147.64145397007709</c:v>
                </c:pt>
                <c:pt idx="54">
                  <c:v>150.77180439481268</c:v>
                </c:pt>
                <c:pt idx="55">
                  <c:v>149.64892824237239</c:v>
                </c:pt>
                <c:pt idx="56">
                  <c:v>157.55438286127207</c:v>
                </c:pt>
                <c:pt idx="57">
                  <c:v>155.9660592253104</c:v>
                </c:pt>
                <c:pt idx="58">
                  <c:v>160.92048272671656</c:v>
                </c:pt>
                <c:pt idx="59">
                  <c:v>158.53668339660291</c:v>
                </c:pt>
                <c:pt idx="60">
                  <c:v>157.21173256714647</c:v>
                </c:pt>
                <c:pt idx="61">
                  <c:v>156.31119831665191</c:v>
                </c:pt>
                <c:pt idx="62">
                  <c:v>156.70712452811358</c:v>
                </c:pt>
                <c:pt idx="63">
                  <c:v>155.54070779801032</c:v>
                </c:pt>
                <c:pt idx="64">
                  <c:v>152.42065049056768</c:v>
                </c:pt>
                <c:pt idx="65">
                  <c:v>151.8545244728551</c:v>
                </c:pt>
                <c:pt idx="66">
                  <c:v>154.05959293480635</c:v>
                </c:pt>
                <c:pt idx="67">
                  <c:v>159.84192412637802</c:v>
                </c:pt>
                <c:pt idx="68">
                  <c:v>171.04569917052791</c:v>
                </c:pt>
                <c:pt idx="69">
                  <c:v>179.19930742155543</c:v>
                </c:pt>
                <c:pt idx="70">
                  <c:v>182.15218083612311</c:v>
                </c:pt>
                <c:pt idx="71">
                  <c:v>209.74663026642534</c:v>
                </c:pt>
                <c:pt idx="72">
                  <c:v>206.57816503766895</c:v>
                </c:pt>
                <c:pt idx="73">
                  <c:v>207.578661518464</c:v>
                </c:pt>
                <c:pt idx="74">
                  <c:v>218.27478260111675</c:v>
                </c:pt>
                <c:pt idx="75">
                  <c:v>225.43000479310376</c:v>
                </c:pt>
                <c:pt idx="76">
                  <c:v>252.00795115585089</c:v>
                </c:pt>
                <c:pt idx="77">
                  <c:v>254.34365113636326</c:v>
                </c:pt>
                <c:pt idx="78">
                  <c:v>261.98624049377315</c:v>
                </c:pt>
                <c:pt idx="79">
                  <c:v>257.66191064368604</c:v>
                </c:pt>
                <c:pt idx="80">
                  <c:v>247.58336028932308</c:v>
                </c:pt>
                <c:pt idx="81">
                  <c:v>258.26576395675721</c:v>
                </c:pt>
                <c:pt idx="82">
                  <c:v>248.15171676514342</c:v>
                </c:pt>
                <c:pt idx="83">
                  <c:v>255.09301851868668</c:v>
                </c:pt>
                <c:pt idx="84">
                  <c:v>279.69891894738339</c:v>
                </c:pt>
                <c:pt idx="85">
                  <c:v>285.34587000835347</c:v>
                </c:pt>
                <c:pt idx="86">
                  <c:v>280.21393948769105</c:v>
                </c:pt>
                <c:pt idx="87">
                  <c:v>276.3897782886803</c:v>
                </c:pt>
                <c:pt idx="88">
                  <c:v>265.16537721528391</c:v>
                </c:pt>
                <c:pt idx="89">
                  <c:v>271.67344363212885</c:v>
                </c:pt>
                <c:pt idx="90">
                  <c:v>253.85493030010861</c:v>
                </c:pt>
                <c:pt idx="91">
                  <c:v>266.26163530638649</c:v>
                </c:pt>
                <c:pt idx="92">
                  <c:v>250.51132746533006</c:v>
                </c:pt>
                <c:pt idx="93">
                  <c:v>252.11947993258335</c:v>
                </c:pt>
                <c:pt idx="94">
                  <c:v>249.6186164536856</c:v>
                </c:pt>
                <c:pt idx="95">
                  <c:v>258.25734249325524</c:v>
                </c:pt>
                <c:pt idx="96">
                  <c:v>283.83361745416249</c:v>
                </c:pt>
                <c:pt idx="97">
                  <c:v>311.21506302795768</c:v>
                </c:pt>
                <c:pt idx="98">
                  <c:v>287.06987256105697</c:v>
                </c:pt>
                <c:pt idx="99">
                  <c:v>251.60137367515091</c:v>
                </c:pt>
                <c:pt idx="100">
                  <c:v>253.27745562804009</c:v>
                </c:pt>
                <c:pt idx="101">
                  <c:v>220.24199120060459</c:v>
                </c:pt>
                <c:pt idx="102">
                  <c:v>229.05416259456379</c:v>
                </c:pt>
                <c:pt idx="103">
                  <c:v>240.13918189066857</c:v>
                </c:pt>
                <c:pt idx="104">
                  <c:v>244.44071657632099</c:v>
                </c:pt>
                <c:pt idx="105">
                  <c:v>246.11944650506848</c:v>
                </c:pt>
                <c:pt idx="106">
                  <c:v>238.01069270787499</c:v>
                </c:pt>
                <c:pt idx="107">
                  <c:v>238.64550430977474</c:v>
                </c:pt>
                <c:pt idx="108">
                  <c:v>253.78505022373207</c:v>
                </c:pt>
                <c:pt idx="109">
                  <c:v>250.74846058595898</c:v>
                </c:pt>
                <c:pt idx="110">
                  <c:v>222.97148739967957</c:v>
                </c:pt>
                <c:pt idx="111">
                  <c:v>224.74404726676698</c:v>
                </c:pt>
                <c:pt idx="112">
                  <c:v>209.4871188467408</c:v>
                </c:pt>
                <c:pt idx="113">
                  <c:v>227.90962575170153</c:v>
                </c:pt>
                <c:pt idx="114">
                  <c:v>229.75431507204632</c:v>
                </c:pt>
                <c:pt idx="115">
                  <c:v>231.69588090556675</c:v>
                </c:pt>
                <c:pt idx="116">
                  <c:v>234.69545955187189</c:v>
                </c:pt>
                <c:pt idx="117">
                  <c:v>234.81320020988613</c:v>
                </c:pt>
                <c:pt idx="118">
                  <c:v>230.42145885712236</c:v>
                </c:pt>
                <c:pt idx="119">
                  <c:v>225.87639976740084</c:v>
                </c:pt>
                <c:pt idx="120">
                  <c:v>230.91131481976123</c:v>
                </c:pt>
                <c:pt idx="121">
                  <c:v>222.33854679919929</c:v>
                </c:pt>
                <c:pt idx="122">
                  <c:v>222.98621990492907</c:v>
                </c:pt>
                <c:pt idx="123">
                  <c:v>228.82983030721684</c:v>
                </c:pt>
                <c:pt idx="124">
                  <c:v>238.50080766199346</c:v>
                </c:pt>
                <c:pt idx="125">
                  <c:v>252.9448192362118</c:v>
                </c:pt>
                <c:pt idx="126">
                  <c:v>248.67798549459826</c:v>
                </c:pt>
                <c:pt idx="127">
                  <c:v>247.56456611920692</c:v>
                </c:pt>
                <c:pt idx="128">
                  <c:v>246.23228915797208</c:v>
                </c:pt>
                <c:pt idx="129">
                  <c:v>238.91735925033012</c:v>
                </c:pt>
                <c:pt idx="130">
                  <c:v>247.85915685839183</c:v>
                </c:pt>
                <c:pt idx="131">
                  <c:v>240.81438898730127</c:v>
                </c:pt>
                <c:pt idx="132">
                  <c:v>255.85355450083611</c:v>
                </c:pt>
                <c:pt idx="133">
                  <c:v>269.9336934841449</c:v>
                </c:pt>
                <c:pt idx="134">
                  <c:v>267.32010608395376</c:v>
                </c:pt>
                <c:pt idx="135">
                  <c:v>256.96149917472394</c:v>
                </c:pt>
                <c:pt idx="136">
                  <c:v>263.55614898745159</c:v>
                </c:pt>
                <c:pt idx="137">
                  <c:v>253.54467155496445</c:v>
                </c:pt>
                <c:pt idx="138">
                  <c:v>252.29169165249451</c:v>
                </c:pt>
                <c:pt idx="139">
                  <c:v>249.74083694668846</c:v>
                </c:pt>
                <c:pt idx="140">
                  <c:v>249.96053022040445</c:v>
                </c:pt>
                <c:pt idx="141">
                  <c:v>252.86060525356319</c:v>
                </c:pt>
                <c:pt idx="142">
                  <c:v>262.34597248286633</c:v>
                </c:pt>
                <c:pt idx="143">
                  <c:v>270.12573338297619</c:v>
                </c:pt>
                <c:pt idx="144">
                  <c:v>296.64590442225403</c:v>
                </c:pt>
                <c:pt idx="145">
                  <c:v>289.75931184619975</c:v>
                </c:pt>
                <c:pt idx="146">
                  <c:v>293.35816546249322</c:v>
                </c:pt>
                <c:pt idx="147">
                  <c:v>302.02225570540611</c:v>
                </c:pt>
                <c:pt idx="148">
                  <c:v>300.74669918294904</c:v>
                </c:pt>
                <c:pt idx="149">
                  <c:v>309.6327516476033</c:v>
                </c:pt>
                <c:pt idx="150">
                  <c:v>300.05194181764887</c:v>
                </c:pt>
                <c:pt idx="151">
                  <c:v>313.37321684692466</c:v>
                </c:pt>
                <c:pt idx="152">
                  <c:v>312.80173485931891</c:v>
                </c:pt>
                <c:pt idx="153">
                  <c:v>307.67824537330307</c:v>
                </c:pt>
                <c:pt idx="154">
                  <c:v>332.54282088144049</c:v>
                </c:pt>
                <c:pt idx="155">
                  <c:v>396.9380663823996</c:v>
                </c:pt>
                <c:pt idx="156">
                  <c:v>393.96568249382517</c:v>
                </c:pt>
                <c:pt idx="157">
                  <c:v>372.29969481540019</c:v>
                </c:pt>
                <c:pt idx="158">
                  <c:v>337.5981421138568</c:v>
                </c:pt>
                <c:pt idx="159">
                  <c:v>401.10573378692459</c:v>
                </c:pt>
                <c:pt idx="160">
                  <c:v>383.15353322830669</c:v>
                </c:pt>
                <c:pt idx="161">
                  <c:v>390.34801513627093</c:v>
                </c:pt>
                <c:pt idx="162">
                  <c:v>402.32319662862761</c:v>
                </c:pt>
                <c:pt idx="163">
                  <c:v>371.4304365586475</c:v>
                </c:pt>
                <c:pt idx="164">
                  <c:v>386.10174740572734</c:v>
                </c:pt>
                <c:pt idx="165">
                  <c:v>361.95380915013106</c:v>
                </c:pt>
                <c:pt idx="166">
                  <c:v>374.12142914029641</c:v>
                </c:pt>
                <c:pt idx="167">
                  <c:v>365.11831252685812</c:v>
                </c:pt>
                <c:pt idx="168">
                  <c:v>356.06263629997437</c:v>
                </c:pt>
                <c:pt idx="169">
                  <c:v>382.29697664437009</c:v>
                </c:pt>
                <c:pt idx="170">
                  <c:v>384.47878219153182</c:v>
                </c:pt>
                <c:pt idx="171">
                  <c:v>415.0268813584691</c:v>
                </c:pt>
                <c:pt idx="172">
                  <c:v>419.38937689755289</c:v>
                </c:pt>
                <c:pt idx="173">
                  <c:v>427.18064497828954</c:v>
                </c:pt>
                <c:pt idx="174">
                  <c:v>397.8277901850135</c:v>
                </c:pt>
                <c:pt idx="175">
                  <c:v>414.16076883701783</c:v>
                </c:pt>
                <c:pt idx="176">
                  <c:v>380.79876051505403</c:v>
                </c:pt>
                <c:pt idx="177">
                  <c:v>398.99508305002138</c:v>
                </c:pt>
                <c:pt idx="178">
                  <c:v>476.4903968046948</c:v>
                </c:pt>
                <c:pt idx="179">
                  <c:v>477.22288146535362</c:v>
                </c:pt>
                <c:pt idx="180">
                  <c:v>490.33477590935098</c:v>
                </c:pt>
                <c:pt idx="181">
                  <c:v>481.32190373272346</c:v>
                </c:pt>
                <c:pt idx="182">
                  <c:v>678.6183680045292</c:v>
                </c:pt>
                <c:pt idx="183">
                  <c:v>717.61261575810101</c:v>
                </c:pt>
                <c:pt idx="184">
                  <c:v>787.48556758563348</c:v>
                </c:pt>
                <c:pt idx="185">
                  <c:v>799.59744308476297</c:v>
                </c:pt>
                <c:pt idx="186">
                  <c:v>798.631308967206</c:v>
                </c:pt>
                <c:pt idx="187">
                  <c:v>711.17976451163815</c:v>
                </c:pt>
                <c:pt idx="188">
                  <c:v>680.70696010440429</c:v>
                </c:pt>
                <c:pt idx="189">
                  <c:v>737.6621286662363</c:v>
                </c:pt>
                <c:pt idx="190">
                  <c:v>794.88399517203345</c:v>
                </c:pt>
                <c:pt idx="191">
                  <c:v>764.47147510900072</c:v>
                </c:pt>
                <c:pt idx="192">
                  <c:v>898.50857049124397</c:v>
                </c:pt>
                <c:pt idx="193">
                  <c:v>901.75617360012291</c:v>
                </c:pt>
                <c:pt idx="194">
                  <c:v>731.68088875646606</c:v>
                </c:pt>
                <c:pt idx="195">
                  <c:v>806.66530490642845</c:v>
                </c:pt>
                <c:pt idx="196">
                  <c:v>864.0104467899198</c:v>
                </c:pt>
                <c:pt idx="197">
                  <c:v>885.30601141535271</c:v>
                </c:pt>
                <c:pt idx="198">
                  <c:v>817.54355179845243</c:v>
                </c:pt>
                <c:pt idx="199">
                  <c:v>869.27990765759898</c:v>
                </c:pt>
                <c:pt idx="200">
                  <c:v>901.918469925831</c:v>
                </c:pt>
                <c:pt idx="201">
                  <c:v>893.12300185137804</c:v>
                </c:pt>
                <c:pt idx="202">
                  <c:v>988.46918134476391</c:v>
                </c:pt>
                <c:pt idx="203">
                  <c:v>1083.5300272503396</c:v>
                </c:pt>
                <c:pt idx="204">
                  <c:v>1040.3777078244182</c:v>
                </c:pt>
                <c:pt idx="205">
                  <c:v>1121.1988264150118</c:v>
                </c:pt>
                <c:pt idx="206">
                  <c:v>1139.443009531617</c:v>
                </c:pt>
                <c:pt idx="207">
                  <c:v>1153.4156409560278</c:v>
                </c:pt>
                <c:pt idx="208">
                  <c:v>1137.8946625678948</c:v>
                </c:pt>
                <c:pt idx="209">
                  <c:v>1163.6989335344097</c:v>
                </c:pt>
                <c:pt idx="210">
                  <c:v>1202.6680956472624</c:v>
                </c:pt>
                <c:pt idx="211">
                  <c:v>1161.9176534176802</c:v>
                </c:pt>
                <c:pt idx="212">
                  <c:v>1205.8814551245134</c:v>
                </c:pt>
                <c:pt idx="213">
                  <c:v>1263.9366244326584</c:v>
                </c:pt>
                <c:pt idx="214">
                  <c:v>1278.7556184841785</c:v>
                </c:pt>
                <c:pt idx="215">
                  <c:v>1162.5213677756249</c:v>
                </c:pt>
                <c:pt idx="216">
                  <c:v>1024.356301793729</c:v>
                </c:pt>
                <c:pt idx="217">
                  <c:v>1061.1315947059165</c:v>
                </c:pt>
                <c:pt idx="218">
                  <c:v>962.70703726690363</c:v>
                </c:pt>
                <c:pt idx="219">
                  <c:v>943.35114659768431</c:v>
                </c:pt>
                <c:pt idx="220">
                  <c:v>1020.7706482620666</c:v>
                </c:pt>
                <c:pt idx="221">
                  <c:v>973.73539679477869</c:v>
                </c:pt>
                <c:pt idx="222">
                  <c:v>1028.0416592165841</c:v>
                </c:pt>
                <c:pt idx="223">
                  <c:v>1005.9009264562313</c:v>
                </c:pt>
                <c:pt idx="224">
                  <c:v>1000.2649045747523</c:v>
                </c:pt>
                <c:pt idx="225">
                  <c:v>1196.9241682602794</c:v>
                </c:pt>
                <c:pt idx="226">
                  <c:v>1218.66178828489</c:v>
                </c:pt>
                <c:pt idx="227">
                  <c:v>1173.7247650966849</c:v>
                </c:pt>
                <c:pt idx="228">
                  <c:v>1191.3575091245893</c:v>
                </c:pt>
                <c:pt idx="229">
                  <c:v>1156.0690856444767</c:v>
                </c:pt>
                <c:pt idx="230">
                  <c:v>1168.8554715074927</c:v>
                </c:pt>
                <c:pt idx="231">
                  <c:v>1178.8168781237503</c:v>
                </c:pt>
                <c:pt idx="232">
                  <c:v>1189.5663547130603</c:v>
                </c:pt>
                <c:pt idx="233">
                  <c:v>1163.0838313798199</c:v>
                </c:pt>
                <c:pt idx="234">
                  <c:v>1185.7661635995289</c:v>
                </c:pt>
                <c:pt idx="235">
                  <c:v>1103.3780630537394</c:v>
                </c:pt>
                <c:pt idx="236">
                  <c:v>1095.1034888200747</c:v>
                </c:pt>
                <c:pt idx="237">
                  <c:v>1039.4975001646585</c:v>
                </c:pt>
                <c:pt idx="238">
                  <c:v>1040.7668852528659</c:v>
                </c:pt>
                <c:pt idx="239">
                  <c:v>1110.8855912902038</c:v>
                </c:pt>
                <c:pt idx="240">
                  <c:v>1187.1105648848156</c:v>
                </c:pt>
                <c:pt idx="241">
                  <c:v>1204.2997406640682</c:v>
                </c:pt>
                <c:pt idx="242">
                  <c:v>1251.4847068206011</c:v>
                </c:pt>
                <c:pt idx="243">
                  <c:v>1289.9190384806277</c:v>
                </c:pt>
                <c:pt idx="244">
                  <c:v>1375.1255077929166</c:v>
                </c:pt>
                <c:pt idx="245">
                  <c:v>1381.9699930514605</c:v>
                </c:pt>
                <c:pt idx="246">
                  <c:v>1285.8746066591366</c:v>
                </c:pt>
                <c:pt idx="247">
                  <c:v>1362.5259461187079</c:v>
                </c:pt>
                <c:pt idx="248">
                  <c:v>1351.7847520377734</c:v>
                </c:pt>
                <c:pt idx="249">
                  <c:v>1395.6530706969236</c:v>
                </c:pt>
                <c:pt idx="250">
                  <c:v>1499.9245232286519</c:v>
                </c:pt>
                <c:pt idx="251">
                  <c:v>1588.5930523376244</c:v>
                </c:pt>
                <c:pt idx="252">
                  <c:v>1643.3995838757148</c:v>
                </c:pt>
                <c:pt idx="253">
                  <c:v>1586.5325715774161</c:v>
                </c:pt>
                <c:pt idx="254">
                  <c:v>1413.1597530685203</c:v>
                </c:pt>
                <c:pt idx="255">
                  <c:v>1520.1631703730238</c:v>
                </c:pt>
                <c:pt idx="256">
                  <c:v>1542.696584449071</c:v>
                </c:pt>
                <c:pt idx="257">
                  <c:v>1567.9977993683162</c:v>
                </c:pt>
                <c:pt idx="258">
                  <c:v>1541.9362278690801</c:v>
                </c:pt>
                <c:pt idx="259">
                  <c:v>1653.4235835788597</c:v>
                </c:pt>
                <c:pt idx="260">
                  <c:v>1737.1773475013804</c:v>
                </c:pt>
                <c:pt idx="261">
                  <c:v>1791.6600822812666</c:v>
                </c:pt>
                <c:pt idx="262">
                  <c:v>1798.5079122484153</c:v>
                </c:pt>
                <c:pt idx="263">
                  <c:v>1809.1611894861512</c:v>
                </c:pt>
                <c:pt idx="264">
                  <c:v>2238.3427882837418</c:v>
                </c:pt>
                <c:pt idx="265">
                  <c:v>2122.5750405957724</c:v>
                </c:pt>
                <c:pt idx="266">
                  <c:v>2298.163310058806</c:v>
                </c:pt>
                <c:pt idx="267">
                  <c:v>2277.3508121659661</c:v>
                </c:pt>
                <c:pt idx="268">
                  <c:v>2273.3378357403749</c:v>
                </c:pt>
                <c:pt idx="269">
                  <c:v>2578.363870712079</c:v>
                </c:pt>
                <c:pt idx="270">
                  <c:v>2719.5417747907163</c:v>
                </c:pt>
                <c:pt idx="271">
                  <c:v>2469.779695323728</c:v>
                </c:pt>
                <c:pt idx="272">
                  <c:v>2423.6569041100547</c:v>
                </c:pt>
                <c:pt idx="273">
                  <c:v>2661.0607165011675</c:v>
                </c:pt>
                <c:pt idx="274">
                  <c:v>2141.3426657161872</c:v>
                </c:pt>
                <c:pt idx="275">
                  <c:v>2205.0613302261659</c:v>
                </c:pt>
                <c:pt idx="276">
                  <c:v>1605.2769435686139</c:v>
                </c:pt>
                <c:pt idx="277">
                  <c:v>1816.3941352168811</c:v>
                </c:pt>
                <c:pt idx="278">
                  <c:v>1585.6680521471317</c:v>
                </c:pt>
                <c:pt idx="279">
                  <c:v>1724.6034285931394</c:v>
                </c:pt>
                <c:pt idx="280">
                  <c:v>1765.7275192003362</c:v>
                </c:pt>
                <c:pt idx="281">
                  <c:v>1884.5046806871212</c:v>
                </c:pt>
                <c:pt idx="282">
                  <c:v>1785.2070831938561</c:v>
                </c:pt>
                <c:pt idx="283">
                  <c:v>1578.6778342748878</c:v>
                </c:pt>
                <c:pt idx="284">
                  <c:v>1718.0322517588193</c:v>
                </c:pt>
                <c:pt idx="285">
                  <c:v>1765.3987852947323</c:v>
                </c:pt>
                <c:pt idx="286">
                  <c:v>1862.603092308686</c:v>
                </c:pt>
                <c:pt idx="287">
                  <c:v>1753.7018089269677</c:v>
                </c:pt>
                <c:pt idx="288">
                  <c:v>1689.813840316787</c:v>
                </c:pt>
                <c:pt idx="289">
                  <c:v>1642.3052372330637</c:v>
                </c:pt>
                <c:pt idx="290">
                  <c:v>1701.5590752127953</c:v>
                </c:pt>
                <c:pt idx="291">
                  <c:v>1612.3482303405763</c:v>
                </c:pt>
                <c:pt idx="292">
                  <c:v>1535.5316471409269</c:v>
                </c:pt>
                <c:pt idx="293">
                  <c:v>1655.6477945773001</c:v>
                </c:pt>
                <c:pt idx="294">
                  <c:v>1703.3006970145705</c:v>
                </c:pt>
                <c:pt idx="295">
                  <c:v>1544.596202143724</c:v>
                </c:pt>
                <c:pt idx="296">
                  <c:v>1547.4264368951665</c:v>
                </c:pt>
                <c:pt idx="297">
                  <c:v>1455.9190721690911</c:v>
                </c:pt>
                <c:pt idx="298">
                  <c:v>1231.9693067566582</c:v>
                </c:pt>
                <c:pt idx="299">
                  <c:v>1223.1639637350343</c:v>
                </c:pt>
                <c:pt idx="300">
                  <c:v>1298.0472433860227</c:v>
                </c:pt>
                <c:pt idx="301">
                  <c:v>1297.2121889662374</c:v>
                </c:pt>
                <c:pt idx="302">
                  <c:v>1182.891253144039</c:v>
                </c:pt>
                <c:pt idx="303">
                  <c:v>1356.7092329927534</c:v>
                </c:pt>
                <c:pt idx="304">
                  <c:v>1409.623632146612</c:v>
                </c:pt>
                <c:pt idx="305">
                  <c:v>1483.8500004592693</c:v>
                </c:pt>
                <c:pt idx="306">
                  <c:v>1378.8559388664246</c:v>
                </c:pt>
                <c:pt idx="307">
                  <c:v>1402.6249725873499</c:v>
                </c:pt>
                <c:pt idx="308">
                  <c:v>1516.5545807646856</c:v>
                </c:pt>
                <c:pt idx="309">
                  <c:v>1510.3455842696428</c:v>
                </c:pt>
                <c:pt idx="310">
                  <c:v>1383.0447496307836</c:v>
                </c:pt>
                <c:pt idx="311">
                  <c:v>1400.4408980921628</c:v>
                </c:pt>
                <c:pt idx="312">
                  <c:v>1328.6987486523308</c:v>
                </c:pt>
                <c:pt idx="313">
                  <c:v>1265.6554699887718</c:v>
                </c:pt>
                <c:pt idx="314">
                  <c:v>1301.0448714415872</c:v>
                </c:pt>
                <c:pt idx="315">
                  <c:v>1246.7965030748614</c:v>
                </c:pt>
                <c:pt idx="316">
                  <c:v>1226.7082079866761</c:v>
                </c:pt>
                <c:pt idx="317">
                  <c:v>1185.5525021525648</c:v>
                </c:pt>
                <c:pt idx="318">
                  <c:v>1166.1210375086464</c:v>
                </c:pt>
                <c:pt idx="319">
                  <c:v>1298.8525940273457</c:v>
                </c:pt>
                <c:pt idx="320">
                  <c:v>1321.1845316510289</c:v>
                </c:pt>
                <c:pt idx="321">
                  <c:v>1386.1436733639641</c:v>
                </c:pt>
                <c:pt idx="322">
                  <c:v>1456.9847503468266</c:v>
                </c:pt>
                <c:pt idx="323">
                  <c:v>1499.3672361921922</c:v>
                </c:pt>
                <c:pt idx="324">
                  <c:v>1498.2007398727676</c:v>
                </c:pt>
                <c:pt idx="325">
                  <c:v>1553.2683152511613</c:v>
                </c:pt>
                <c:pt idx="326">
                  <c:v>1609.3752893267533</c:v>
                </c:pt>
                <c:pt idx="327">
                  <c:v>1702.7895978792601</c:v>
                </c:pt>
                <c:pt idx="328">
                  <c:v>1632.461530827788</c:v>
                </c:pt>
                <c:pt idx="329">
                  <c:v>1777.4643130616982</c:v>
                </c:pt>
                <c:pt idx="330">
                  <c:v>1844.4687254936648</c:v>
                </c:pt>
                <c:pt idx="331">
                  <c:v>1885.9678977386297</c:v>
                </c:pt>
                <c:pt idx="332">
                  <c:v>2066.6190546385646</c:v>
                </c:pt>
                <c:pt idx="333">
                  <c:v>2049.5497292867094</c:v>
                </c:pt>
                <c:pt idx="334">
                  <c:v>2064.2632864064253</c:v>
                </c:pt>
                <c:pt idx="335">
                  <c:v>1985.4367114329195</c:v>
                </c:pt>
                <c:pt idx="336">
                  <c:v>2167.316161193583</c:v>
                </c:pt>
                <c:pt idx="337">
                  <c:v>2059.2168041552613</c:v>
                </c:pt>
                <c:pt idx="338">
                  <c:v>1966.7995279909637</c:v>
                </c:pt>
                <c:pt idx="339">
                  <c:v>1970.2204968649112</c:v>
                </c:pt>
                <c:pt idx="340">
                  <c:v>2076.3041271316497</c:v>
                </c:pt>
                <c:pt idx="341">
                  <c:v>2144.3028652625335</c:v>
                </c:pt>
                <c:pt idx="342">
                  <c:v>2165.3888301058687</c:v>
                </c:pt>
                <c:pt idx="343">
                  <c:v>2069.6200274027333</c:v>
                </c:pt>
                <c:pt idx="344">
                  <c:v>2103.8427727051107</c:v>
                </c:pt>
                <c:pt idx="345">
                  <c:v>2022.5639111382357</c:v>
                </c:pt>
                <c:pt idx="346">
                  <c:v>2133.6467208521199</c:v>
                </c:pt>
                <c:pt idx="347">
                  <c:v>2103.4898299460638</c:v>
                </c:pt>
                <c:pt idx="348">
                  <c:v>2240.0692789812897</c:v>
                </c:pt>
                <c:pt idx="349">
                  <c:v>2501.7325192624421</c:v>
                </c:pt>
                <c:pt idx="350">
                  <c:v>2473.1337700255863</c:v>
                </c:pt>
                <c:pt idx="351">
                  <c:v>2570.7446943149007</c:v>
                </c:pt>
                <c:pt idx="352">
                  <c:v>2235.281929774349</c:v>
                </c:pt>
                <c:pt idx="353">
                  <c:v>2281.548701984284</c:v>
                </c:pt>
                <c:pt idx="354">
                  <c:v>2235.8989433773904</c:v>
                </c:pt>
                <c:pt idx="355">
                  <c:v>2095.0948468550105</c:v>
                </c:pt>
                <c:pt idx="356">
                  <c:v>2143.374159654195</c:v>
                </c:pt>
                <c:pt idx="357">
                  <c:v>2237.0925157229353</c:v>
                </c:pt>
                <c:pt idx="358">
                  <c:v>2358.5073540793724</c:v>
                </c:pt>
                <c:pt idx="359">
                  <c:v>2329.8109722307895</c:v>
                </c:pt>
                <c:pt idx="360">
                  <c:v>2217.1098160928245</c:v>
                </c:pt>
                <c:pt idx="361">
                  <c:v>1930.362924173244</c:v>
                </c:pt>
                <c:pt idx="362">
                  <c:v>1803.4360562692846</c:v>
                </c:pt>
                <c:pt idx="363">
                  <c:v>2007.9132661150629</c:v>
                </c:pt>
                <c:pt idx="364">
                  <c:v>2058.5736709026969</c:v>
                </c:pt>
                <c:pt idx="365">
                  <c:v>1912.5373828432143</c:v>
                </c:pt>
                <c:pt idx="366">
                  <c:v>1914.1485623141587</c:v>
                </c:pt>
                <c:pt idx="367">
                  <c:v>1831.4002724668649</c:v>
                </c:pt>
                <c:pt idx="368">
                  <c:v>1861.3093391883931</c:v>
                </c:pt>
                <c:pt idx="369">
                  <c:v>1958.2097578647554</c:v>
                </c:pt>
                <c:pt idx="370">
                  <c:v>2157.729198848152</c:v>
                </c:pt>
                <c:pt idx="371">
                  <c:v>2205.0737533363576</c:v>
                </c:pt>
                <c:pt idx="372">
                  <c:v>2295.381175309336</c:v>
                </c:pt>
                <c:pt idx="373">
                  <c:v>2335.8565574972563</c:v>
                </c:pt>
                <c:pt idx="374">
                  <c:v>2340.6924842420967</c:v>
                </c:pt>
                <c:pt idx="375">
                  <c:v>2324.8949323104562</c:v>
                </c:pt>
                <c:pt idx="376">
                  <c:v>2312.887857028561</c:v>
                </c:pt>
                <c:pt idx="377">
                  <c:v>2278.4551929344302</c:v>
                </c:pt>
                <c:pt idx="378">
                  <c:v>2352.5831327421488</c:v>
                </c:pt>
                <c:pt idx="379">
                  <c:v>2469.8876804185529</c:v>
                </c:pt>
                <c:pt idx="380">
                  <c:v>2519.8727789490886</c:v>
                </c:pt>
                <c:pt idx="381">
                  <c:v>2445.5842944330998</c:v>
                </c:pt>
                <c:pt idx="382">
                  <c:v>2529.6688628883185</c:v>
                </c:pt>
                <c:pt idx="383">
                  <c:v>2711.2507960236858</c:v>
                </c:pt>
                <c:pt idx="384">
                  <c:v>2644.9245563691234</c:v>
                </c:pt>
                <c:pt idx="385">
                  <c:v>2590.0334526964389</c:v>
                </c:pt>
                <c:pt idx="386">
                  <c:v>2751.6226520758823</c:v>
                </c:pt>
                <c:pt idx="387">
                  <c:v>2695.0131803830113</c:v>
                </c:pt>
                <c:pt idx="388">
                  <c:v>2563.9878075422698</c:v>
                </c:pt>
                <c:pt idx="389">
                  <c:v>2796.9245642497708</c:v>
                </c:pt>
                <c:pt idx="390">
                  <c:v>2880.0547843306836</c:v>
                </c:pt>
                <c:pt idx="391">
                  <c:v>2821.2633081173485</c:v>
                </c:pt>
                <c:pt idx="392">
                  <c:v>2990.9920206095107</c:v>
                </c:pt>
                <c:pt idx="393">
                  <c:v>3005.6018930672321</c:v>
                </c:pt>
                <c:pt idx="394">
                  <c:v>2960.0209394285075</c:v>
                </c:pt>
                <c:pt idx="395">
                  <c:v>2926.6971157143139</c:v>
                </c:pt>
                <c:pt idx="396">
                  <c:v>3139.2686051911437</c:v>
                </c:pt>
                <c:pt idx="397">
                  <c:v>3089.0238967328291</c:v>
                </c:pt>
                <c:pt idx="398">
                  <c:v>3024.5079240171963</c:v>
                </c:pt>
                <c:pt idx="399">
                  <c:v>3085.9678161921938</c:v>
                </c:pt>
                <c:pt idx="400">
                  <c:v>3044.6928966452547</c:v>
                </c:pt>
                <c:pt idx="401">
                  <c:v>2973.1855918068818</c:v>
                </c:pt>
                <c:pt idx="402">
                  <c:v>2750.6364497066984</c:v>
                </c:pt>
                <c:pt idx="403">
                  <c:v>2797.1039024757861</c:v>
                </c:pt>
                <c:pt idx="404">
                  <c:v>2609.9105555637316</c:v>
                </c:pt>
                <c:pt idx="405">
                  <c:v>2804.092687087877</c:v>
                </c:pt>
                <c:pt idx="406">
                  <c:v>2667.1932635389785</c:v>
                </c:pt>
                <c:pt idx="407">
                  <c:v>2831.7904434570842</c:v>
                </c:pt>
                <c:pt idx="408">
                  <c:v>2766.0429923507613</c:v>
                </c:pt>
                <c:pt idx="409">
                  <c:v>2629.6500491470579</c:v>
                </c:pt>
                <c:pt idx="410">
                  <c:v>2899.859737521203</c:v>
                </c:pt>
                <c:pt idx="411">
                  <c:v>3021.4448363544388</c:v>
                </c:pt>
                <c:pt idx="412">
                  <c:v>2992.421631396332</c:v>
                </c:pt>
                <c:pt idx="413">
                  <c:v>2943.0449462555493</c:v>
                </c:pt>
                <c:pt idx="414">
                  <c:v>2753.4682775493079</c:v>
                </c:pt>
                <c:pt idx="415">
                  <c:v>2843.5159291111217</c:v>
                </c:pt>
                <c:pt idx="416">
                  <c:v>2815.0230943419974</c:v>
                </c:pt>
                <c:pt idx="417">
                  <c:v>2896.1105129299499</c:v>
                </c:pt>
                <c:pt idx="418">
                  <c:v>2687.6504290360213</c:v>
                </c:pt>
                <c:pt idx="419">
                  <c:v>2549.7914016081318</c:v>
                </c:pt>
                <c:pt idx="420">
                  <c:v>2468.7216622874271</c:v>
                </c:pt>
                <c:pt idx="421">
                  <c:v>2443.4185359197304</c:v>
                </c:pt>
                <c:pt idx="422">
                  <c:v>2621.4821859267081</c:v>
                </c:pt>
                <c:pt idx="423">
                  <c:v>2585.0022607281444</c:v>
                </c:pt>
                <c:pt idx="424">
                  <c:v>2530.866416657037</c:v>
                </c:pt>
                <c:pt idx="425">
                  <c:v>2566.3279671342548</c:v>
                </c:pt>
                <c:pt idx="426">
                  <c:v>2622.7029934770153</c:v>
                </c:pt>
                <c:pt idx="427">
                  <c:v>2597.8082360021167</c:v>
                </c:pt>
                <c:pt idx="428">
                  <c:v>2679.9522543662174</c:v>
                </c:pt>
                <c:pt idx="429">
                  <c:v>2633.9809288068559</c:v>
                </c:pt>
                <c:pt idx="430">
                  <c:v>2479.5942544234176</c:v>
                </c:pt>
                <c:pt idx="431">
                  <c:v>2367.1506388908806</c:v>
                </c:pt>
                <c:pt idx="432">
                  <c:v>2422.8111781975149</c:v>
                </c:pt>
                <c:pt idx="433">
                  <c:v>2402.4446375377056</c:v>
                </c:pt>
                <c:pt idx="434">
                  <c:v>2453.8172989033583</c:v>
                </c:pt>
                <c:pt idx="435">
                  <c:v>2475.1343656929421</c:v>
                </c:pt>
                <c:pt idx="436">
                  <c:v>2316.1712159661706</c:v>
                </c:pt>
                <c:pt idx="437">
                  <c:v>2230.072036294609</c:v>
                </c:pt>
                <c:pt idx="438">
                  <c:v>2083.1594430615905</c:v>
                </c:pt>
                <c:pt idx="439">
                  <c:v>2011.3251559350513</c:v>
                </c:pt>
                <c:pt idx="440">
                  <c:v>2112.45165535872</c:v>
                </c:pt>
                <c:pt idx="441">
                  <c:v>2199.9651561866053</c:v>
                </c:pt>
                <c:pt idx="442">
                  <c:v>2119.0908412679969</c:v>
                </c:pt>
                <c:pt idx="443">
                  <c:v>2159.3505716235518</c:v>
                </c:pt>
                <c:pt idx="444">
                  <c:v>2064.1197835984622</c:v>
                </c:pt>
                <c:pt idx="445">
                  <c:v>2019.628558464645</c:v>
                </c:pt>
                <c:pt idx="446">
                  <c:v>1957.8451878887283</c:v>
                </c:pt>
                <c:pt idx="447">
                  <c:v>1668.7216635921702</c:v>
                </c:pt>
                <c:pt idx="448">
                  <c:v>1592.0162510173079</c:v>
                </c:pt>
                <c:pt idx="449">
                  <c:v>1602.1820019109784</c:v>
                </c:pt>
                <c:pt idx="450">
                  <c:v>1610.0725746315586</c:v>
                </c:pt>
                <c:pt idx="451">
                  <c:v>1580.6969051027033</c:v>
                </c:pt>
                <c:pt idx="452">
                  <c:v>1661.650217641565</c:v>
                </c:pt>
                <c:pt idx="453">
                  <c:v>1753.7564391675069</c:v>
                </c:pt>
                <c:pt idx="454">
                  <c:v>1821.4976366929627</c:v>
                </c:pt>
                <c:pt idx="455">
                  <c:v>1750.217451072921</c:v>
                </c:pt>
                <c:pt idx="456">
                  <c:v>1747.8092830583505</c:v>
                </c:pt>
                <c:pt idx="457">
                  <c:v>1946.4070262079019</c:v>
                </c:pt>
                <c:pt idx="458">
                  <c:v>2050.0582796066269</c:v>
                </c:pt>
                <c:pt idx="459">
                  <c:v>2037.1008380259716</c:v>
                </c:pt>
                <c:pt idx="460">
                  <c:v>2113.3293944447796</c:v>
                </c:pt>
                <c:pt idx="461">
                  <c:v>2007.661619033632</c:v>
                </c:pt>
                <c:pt idx="462">
                  <c:v>1909.7415509020416</c:v>
                </c:pt>
                <c:pt idx="463">
                  <c:v>1913.7180545426397</c:v>
                </c:pt>
                <c:pt idx="464">
                  <c:v>2074.4612096522583</c:v>
                </c:pt>
                <c:pt idx="465">
                  <c:v>2040.5071533316191</c:v>
                </c:pt>
                <c:pt idx="466">
                  <c:v>1879.7966487624615</c:v>
                </c:pt>
                <c:pt idx="467">
                  <c:v>1817.3292118851434</c:v>
                </c:pt>
                <c:pt idx="468">
                  <c:v>1721.8036145764213</c:v>
                </c:pt>
                <c:pt idx="469">
                  <c:v>1689.876751760959</c:v>
                </c:pt>
                <c:pt idx="470">
                  <c:v>1694.9049180303057</c:v>
                </c:pt>
                <c:pt idx="471">
                  <c:v>1803.504224522884</c:v>
                </c:pt>
                <c:pt idx="472">
                  <c:v>1904.4036040758497</c:v>
                </c:pt>
                <c:pt idx="473">
                  <c:v>1939.1645238872861</c:v>
                </c:pt>
                <c:pt idx="474">
                  <c:v>1924.5731272423961</c:v>
                </c:pt>
                <c:pt idx="475">
                  <c:v>1849.1267472726431</c:v>
                </c:pt>
                <c:pt idx="476">
                  <c:v>1707.357950545231</c:v>
                </c:pt>
                <c:pt idx="477">
                  <c:v>1629.4747334436204</c:v>
                </c:pt>
                <c:pt idx="478">
                  <c:v>1680.996631962591</c:v>
                </c:pt>
                <c:pt idx="479">
                  <c:v>1780.8328815008424</c:v>
                </c:pt>
                <c:pt idx="480">
                  <c:v>1701.416528129058</c:v>
                </c:pt>
                <c:pt idx="481">
                  <c:v>1669.7859078573813</c:v>
                </c:pt>
                <c:pt idx="482">
                  <c:v>1690.0962264902278</c:v>
                </c:pt>
                <c:pt idx="483">
                  <c:v>1709.3109237465408</c:v>
                </c:pt>
                <c:pt idx="484">
                  <c:v>1808.4100704863902</c:v>
                </c:pt>
                <c:pt idx="485">
                  <c:v>1836.3308054721126</c:v>
                </c:pt>
                <c:pt idx="486">
                  <c:v>1921.4577989758495</c:v>
                </c:pt>
                <c:pt idx="487">
                  <c:v>1890.557274380453</c:v>
                </c:pt>
                <c:pt idx="488">
                  <c:v>1939.5859539095891</c:v>
                </c:pt>
                <c:pt idx="489">
                  <c:v>1977.3817711071661</c:v>
                </c:pt>
                <c:pt idx="490">
                  <c:v>2027.6110307563404</c:v>
                </c:pt>
                <c:pt idx="491">
                  <c:v>2026.7038266597815</c:v>
                </c:pt>
                <c:pt idx="492">
                  <c:v>2176.7252179207799</c:v>
                </c:pt>
                <c:pt idx="493">
                  <c:v>2219.359829035875</c:v>
                </c:pt>
                <c:pt idx="494">
                  <c:v>2208.3805252341986</c:v>
                </c:pt>
                <c:pt idx="495">
                  <c:v>2140.8502015723507</c:v>
                </c:pt>
                <c:pt idx="496">
                  <c:v>2250.3895218805915</c:v>
                </c:pt>
                <c:pt idx="497">
                  <c:v>2297.1573584476519</c:v>
                </c:pt>
                <c:pt idx="498">
                  <c:v>2225.7561272556522</c:v>
                </c:pt>
                <c:pt idx="499">
                  <c:v>2069.1213520299866</c:v>
                </c:pt>
                <c:pt idx="500">
                  <c:v>2109.2961905889197</c:v>
                </c:pt>
                <c:pt idx="501">
                  <c:v>2082.4180398303579</c:v>
                </c:pt>
                <c:pt idx="502">
                  <c:v>1944.7534810803395</c:v>
                </c:pt>
                <c:pt idx="503">
                  <c:v>1976.9311950840204</c:v>
                </c:pt>
                <c:pt idx="504">
                  <c:v>2034.3188618027725</c:v>
                </c:pt>
                <c:pt idx="505">
                  <c:v>1970.1027960015574</c:v>
                </c:pt>
                <c:pt idx="506">
                  <c:v>1994.6954167563024</c:v>
                </c:pt>
                <c:pt idx="507">
                  <c:v>2025.0305316378769</c:v>
                </c:pt>
                <c:pt idx="508">
                  <c:v>2007.8336311278683</c:v>
                </c:pt>
                <c:pt idx="509">
                  <c:v>1948.9472296444696</c:v>
                </c:pt>
                <c:pt idx="510">
                  <c:v>1934.1742643154569</c:v>
                </c:pt>
                <c:pt idx="511">
                  <c:v>1963.2425429242169</c:v>
                </c:pt>
                <c:pt idx="512">
                  <c:v>1832.0537588548987</c:v>
                </c:pt>
                <c:pt idx="513">
                  <c:v>1884.6553511005923</c:v>
                </c:pt>
                <c:pt idx="514">
                  <c:v>1915.9765085203364</c:v>
                </c:pt>
                <c:pt idx="515">
                  <c:v>1836.8183324685494</c:v>
                </c:pt>
                <c:pt idx="516">
                  <c:v>1864.0930663766587</c:v>
                </c:pt>
                <c:pt idx="517">
                  <c:v>1815.8605794979367</c:v>
                </c:pt>
                <c:pt idx="518">
                  <c:v>1918.3927992122692</c:v>
                </c:pt>
                <c:pt idx="519">
                  <c:v>1793.5082559177135</c:v>
                </c:pt>
                <c:pt idx="520">
                  <c:v>1758.1279328664855</c:v>
                </c:pt>
                <c:pt idx="521">
                  <c:v>1464.8547779322244</c:v>
                </c:pt>
                <c:pt idx="522">
                  <c:v>1528.8397424395621</c:v>
                </c:pt>
                <c:pt idx="523">
                  <c:v>1351.7845928591312</c:v>
                </c:pt>
                <c:pt idx="524">
                  <c:v>1279.758145797407</c:v>
                </c:pt>
                <c:pt idx="525">
                  <c:v>1314.1490013601683</c:v>
                </c:pt>
                <c:pt idx="526">
                  <c:v>1319.5687333899693</c:v>
                </c:pt>
                <c:pt idx="527">
                  <c:v>1363.7233413611557</c:v>
                </c:pt>
                <c:pt idx="528">
                  <c:v>1250.3718047757975</c:v>
                </c:pt>
                <c:pt idx="529">
                  <c:v>1316.7049726155324</c:v>
                </c:pt>
                <c:pt idx="530">
                  <c:v>1279.5064191266549</c:v>
                </c:pt>
                <c:pt idx="531">
                  <c:v>1286.5952253348516</c:v>
                </c:pt>
                <c:pt idx="532">
                  <c:v>1291.0319405254313</c:v>
                </c:pt>
                <c:pt idx="533">
                  <c:v>1268.750253120136</c:v>
                </c:pt>
                <c:pt idx="534">
                  <c:v>1176.8216182027718</c:v>
                </c:pt>
                <c:pt idx="535">
                  <c:v>1125.2904827559425</c:v>
                </c:pt>
                <c:pt idx="536">
                  <c:v>1267.1194039965424</c:v>
                </c:pt>
                <c:pt idx="537">
                  <c:v>1189.6446360294228</c:v>
                </c:pt>
                <c:pt idx="538">
                  <c:v>1196.5474941837167</c:v>
                </c:pt>
                <c:pt idx="539">
                  <c:v>1158.0106710491416</c:v>
                </c:pt>
                <c:pt idx="540">
                  <c:v>1212.9475653287413</c:v>
                </c:pt>
                <c:pt idx="541">
                  <c:v>1183.4334097286435</c:v>
                </c:pt>
                <c:pt idx="542">
                  <c:v>1170.0754029228954</c:v>
                </c:pt>
                <c:pt idx="543">
                  <c:v>1167.6314784272229</c:v>
                </c:pt>
                <c:pt idx="544">
                  <c:v>1086.2260763633701</c:v>
                </c:pt>
                <c:pt idx="545">
                  <c:v>785.8354467559966</c:v>
                </c:pt>
                <c:pt idx="546">
                  <c:v>790.45428775594735</c:v>
                </c:pt>
                <c:pt idx="547">
                  <c:v>804.5087043839676</c:v>
                </c:pt>
                <c:pt idx="548">
                  <c:v>696.5570709971189</c:v>
                </c:pt>
                <c:pt idx="549">
                  <c:v>708.81420092164944</c:v>
                </c:pt>
                <c:pt idx="550">
                  <c:v>733.80348506763414</c:v>
                </c:pt>
                <c:pt idx="551">
                  <c:v>685.91765012972792</c:v>
                </c:pt>
                <c:pt idx="552">
                  <c:v>745.91289199306368</c:v>
                </c:pt>
                <c:pt idx="553">
                  <c:v>800.35851662101618</c:v>
                </c:pt>
                <c:pt idx="554">
                  <c:v>778.72322758756877</c:v>
                </c:pt>
                <c:pt idx="555">
                  <c:v>746.6908482509815</c:v>
                </c:pt>
                <c:pt idx="556">
                  <c:v>716.91963023375445</c:v>
                </c:pt>
                <c:pt idx="557">
                  <c:v>696.27532153824802</c:v>
                </c:pt>
                <c:pt idx="558">
                  <c:v>691.36198961194941</c:v>
                </c:pt>
                <c:pt idx="559">
                  <c:v>740.14220758961665</c:v>
                </c:pt>
                <c:pt idx="560">
                  <c:v>774.34799058100828</c:v>
                </c:pt>
                <c:pt idx="561">
                  <c:v>807.37063395164569</c:v>
                </c:pt>
                <c:pt idx="562">
                  <c:v>797.52820228025223</c:v>
                </c:pt>
                <c:pt idx="563">
                  <c:v>715.80585205404634</c:v>
                </c:pt>
                <c:pt idx="564">
                  <c:v>677.28662859739802</c:v>
                </c:pt>
                <c:pt idx="565">
                  <c:v>726.47250812620007</c:v>
                </c:pt>
                <c:pt idx="566">
                  <c:v>777.31774606486897</c:v>
                </c:pt>
                <c:pt idx="567">
                  <c:v>804.45829498693729</c:v>
                </c:pt>
                <c:pt idx="568">
                  <c:v>1029.910538471599</c:v>
                </c:pt>
                <c:pt idx="569">
                  <c:v>1006.5930358456732</c:v>
                </c:pt>
                <c:pt idx="570">
                  <c:v>991.73557797138756</c:v>
                </c:pt>
                <c:pt idx="571">
                  <c:v>1028.626420878142</c:v>
                </c:pt>
                <c:pt idx="572">
                  <c:v>1002.9592816596663</c:v>
                </c:pt>
                <c:pt idx="573">
                  <c:v>942.92693029676832</c:v>
                </c:pt>
                <c:pt idx="574">
                  <c:v>940.59361930063471</c:v>
                </c:pt>
                <c:pt idx="575">
                  <c:v>1067.4315343954775</c:v>
                </c:pt>
                <c:pt idx="576">
                  <c:v>1125.6462130983457</c:v>
                </c:pt>
                <c:pt idx="577">
                  <c:v>1126.9110583333879</c:v>
                </c:pt>
                <c:pt idx="578">
                  <c:v>1066.7551132355109</c:v>
                </c:pt>
                <c:pt idx="579">
                  <c:v>1065.287038625924</c:v>
                </c:pt>
                <c:pt idx="580">
                  <c:v>1056.1075696907581</c:v>
                </c:pt>
                <c:pt idx="581">
                  <c:v>1049.1476133745964</c:v>
                </c:pt>
                <c:pt idx="582">
                  <c:v>1130.0735315300531</c:v>
                </c:pt>
                <c:pt idx="583">
                  <c:v>1158.2960835739016</c:v>
                </c:pt>
                <c:pt idx="584">
                  <c:v>1111.004964181674</c:v>
                </c:pt>
                <c:pt idx="585">
                  <c:v>1208.0241196873083</c:v>
                </c:pt>
                <c:pt idx="586">
                  <c:v>1227.2569737467968</c:v>
                </c:pt>
                <c:pt idx="587">
                  <c:v>1276.8517799460169</c:v>
                </c:pt>
                <c:pt idx="588">
                  <c:v>1242.2641456579561</c:v>
                </c:pt>
                <c:pt idx="589">
                  <c:v>1225.2445923361902</c:v>
                </c:pt>
                <c:pt idx="590">
                  <c:v>1195.7966935412403</c:v>
                </c:pt>
                <c:pt idx="591">
                  <c:v>1204.9352300799408</c:v>
                </c:pt>
                <c:pt idx="592">
                  <c:v>1052.2669237166886</c:v>
                </c:pt>
                <c:pt idx="593">
                  <c:v>1058.4765569263011</c:v>
                </c:pt>
                <c:pt idx="594">
                  <c:v>1084.7436671951396</c:v>
                </c:pt>
                <c:pt idx="595">
                  <c:v>1081.0181739214026</c:v>
                </c:pt>
                <c:pt idx="596">
                  <c:v>1106.7201928337042</c:v>
                </c:pt>
                <c:pt idx="597">
                  <c:v>983.63452868143395</c:v>
                </c:pt>
                <c:pt idx="598">
                  <c:v>1013.1572851471921</c:v>
                </c:pt>
                <c:pt idx="599">
                  <c:v>994.1090248184031</c:v>
                </c:pt>
                <c:pt idx="600">
                  <c:v>1013.5797498306703</c:v>
                </c:pt>
                <c:pt idx="601">
                  <c:v>1034.7764873521869</c:v>
                </c:pt>
                <c:pt idx="602">
                  <c:v>1028.9336532719663</c:v>
                </c:pt>
                <c:pt idx="603">
                  <c:v>1018.8402112337116</c:v>
                </c:pt>
                <c:pt idx="604">
                  <c:v>1063.3044405831008</c:v>
                </c:pt>
                <c:pt idx="605">
                  <c:v>1066.8541791073906</c:v>
                </c:pt>
                <c:pt idx="606">
                  <c:v>1121.4823274913203</c:v>
                </c:pt>
                <c:pt idx="607">
                  <c:v>1118.0115872396552</c:v>
                </c:pt>
                <c:pt idx="608">
                  <c:v>1031.2609918071535</c:v>
                </c:pt>
                <c:pt idx="609">
                  <c:v>1066.4675504943357</c:v>
                </c:pt>
                <c:pt idx="610">
                  <c:v>960.09086190903088</c:v>
                </c:pt>
                <c:pt idx="611">
                  <c:v>934.48806869962311</c:v>
                </c:pt>
                <c:pt idx="612">
                  <c:v>898.66871725290855</c:v>
                </c:pt>
                <c:pt idx="613">
                  <c:v>863.99308653232811</c:v>
                </c:pt>
                <c:pt idx="614">
                  <c:v>817.16560298800744</c:v>
                </c:pt>
                <c:pt idx="615">
                  <c:v>866.14068824252263</c:v>
                </c:pt>
                <c:pt idx="616">
                  <c:v>866.51863640059605</c:v>
                </c:pt>
                <c:pt idx="617">
                  <c:v>871.12481552239126</c:v>
                </c:pt>
                <c:pt idx="618">
                  <c:v>867.73737397618117</c:v>
                </c:pt>
                <c:pt idx="619">
                  <c:v>872.48872793405633</c:v>
                </c:pt>
                <c:pt idx="620">
                  <c:v>871.3415033206752</c:v>
                </c:pt>
                <c:pt idx="621">
                  <c:v>866.33539634072815</c:v>
                </c:pt>
                <c:pt idx="622">
                  <c:v>863.37400230219271</c:v>
                </c:pt>
                <c:pt idx="623">
                  <c:v>888.61254454522964</c:v>
                </c:pt>
                <c:pt idx="624">
                  <c:v>882.55238595215587</c:v>
                </c:pt>
                <c:pt idx="625">
                  <c:v>881.81671641390642</c:v>
                </c:pt>
                <c:pt idx="626">
                  <c:v>869.2960734230013</c:v>
                </c:pt>
                <c:pt idx="627">
                  <c:v>842.43185797173408</c:v>
                </c:pt>
                <c:pt idx="628">
                  <c:v>834.75868935332846</c:v>
                </c:pt>
                <c:pt idx="629">
                  <c:v>844.75999305250446</c:v>
                </c:pt>
                <c:pt idx="630">
                  <c:v>840.33530237313937</c:v>
                </c:pt>
                <c:pt idx="631">
                  <c:v>846.40119465919634</c:v>
                </c:pt>
                <c:pt idx="632">
                  <c:v>868.77199405225076</c:v>
                </c:pt>
                <c:pt idx="633">
                  <c:v>854.89826932107735</c:v>
                </c:pt>
                <c:pt idx="634">
                  <c:v>838.78289439692207</c:v>
                </c:pt>
                <c:pt idx="635">
                  <c:v>837.12369516569754</c:v>
                </c:pt>
                <c:pt idx="636">
                  <c:v>848.04797078022875</c:v>
                </c:pt>
                <c:pt idx="637">
                  <c:v>877.43869182398976</c:v>
                </c:pt>
                <c:pt idx="638">
                  <c:v>953.54883107555372</c:v>
                </c:pt>
                <c:pt idx="639">
                  <c:v>1021.983412071962</c:v>
                </c:pt>
                <c:pt idx="640">
                  <c:v>987.93498825887889</c:v>
                </c:pt>
                <c:pt idx="641">
                  <c:v>1014.7494310276853</c:v>
                </c:pt>
                <c:pt idx="642">
                  <c:v>1025.9940797548668</c:v>
                </c:pt>
                <c:pt idx="643">
                  <c:v>1030.5542295017833</c:v>
                </c:pt>
                <c:pt idx="644">
                  <c:v>991.41663877126189</c:v>
                </c:pt>
                <c:pt idx="645">
                  <c:v>999.13416473642985</c:v>
                </c:pt>
                <c:pt idx="646">
                  <c:v>1073.2120141567741</c:v>
                </c:pt>
                <c:pt idx="647">
                  <c:v>1023.3042418707465</c:v>
                </c:pt>
                <c:pt idx="648">
                  <c:v>869.50392093528978</c:v>
                </c:pt>
                <c:pt idx="649">
                  <c:v>717.71940636073657</c:v>
                </c:pt>
                <c:pt idx="650">
                  <c:v>847.73365102258958</c:v>
                </c:pt>
                <c:pt idx="651">
                  <c:v>839.7463205204441</c:v>
                </c:pt>
                <c:pt idx="652">
                  <c:v>809.98720725612441</c:v>
                </c:pt>
                <c:pt idx="653">
                  <c:v>816.59700774422356</c:v>
                </c:pt>
                <c:pt idx="654">
                  <c:v>793.0244337389413</c:v>
                </c:pt>
                <c:pt idx="655">
                  <c:v>783.3732858678278</c:v>
                </c:pt>
                <c:pt idx="656">
                  <c:v>790.87014261153797</c:v>
                </c:pt>
                <c:pt idx="657">
                  <c:v>723.05791031217689</c:v>
                </c:pt>
                <c:pt idx="658">
                  <c:v>740.55479732592391</c:v>
                </c:pt>
                <c:pt idx="659">
                  <c:v>771.88567051419705</c:v>
                </c:pt>
                <c:pt idx="660">
                  <c:v>782.14507194404916</c:v>
                </c:pt>
                <c:pt idx="661">
                  <c:v>763.3308603235073</c:v>
                </c:pt>
                <c:pt idx="662">
                  <c:v>793.87167250095524</c:v>
                </c:pt>
                <c:pt idx="663">
                  <c:v>845.27029564223142</c:v>
                </c:pt>
                <c:pt idx="664">
                  <c:v>832.60471658321001</c:v>
                </c:pt>
                <c:pt idx="665">
                  <c:v>844.36659543291933</c:v>
                </c:pt>
                <c:pt idx="666">
                  <c:v>821.77719744550109</c:v>
                </c:pt>
                <c:pt idx="667">
                  <c:v>829.5906839942794</c:v>
                </c:pt>
                <c:pt idx="668">
                  <c:v>804.00708224922232</c:v>
                </c:pt>
                <c:pt idx="669">
                  <c:v>835.76376482957801</c:v>
                </c:pt>
                <c:pt idx="670">
                  <c:v>824.78334612503329</c:v>
                </c:pt>
                <c:pt idx="671">
                  <c:v>831.52510244580844</c:v>
                </c:pt>
                <c:pt idx="672">
                  <c:v>861.48863892449083</c:v>
                </c:pt>
                <c:pt idx="673">
                  <c:v>854.16873142241707</c:v>
                </c:pt>
                <c:pt idx="674">
                  <c:v>826.13316274601834</c:v>
                </c:pt>
                <c:pt idx="675">
                  <c:v>762.13911918472138</c:v>
                </c:pt>
                <c:pt idx="676">
                  <c:v>761.71538041973247</c:v>
                </c:pt>
                <c:pt idx="677">
                  <c:v>794.39511450476482</c:v>
                </c:pt>
                <c:pt idx="678">
                  <c:v>791.71801874049288</c:v>
                </c:pt>
                <c:pt idx="679">
                  <c:v>794.70728469836058</c:v>
                </c:pt>
                <c:pt idx="680">
                  <c:v>795.9972155741217</c:v>
                </c:pt>
                <c:pt idx="681">
                  <c:v>791.19067425045898</c:v>
                </c:pt>
                <c:pt idx="682">
                  <c:v>776.31298894590418</c:v>
                </c:pt>
                <c:pt idx="683">
                  <c:v>783.88653456718168</c:v>
                </c:pt>
                <c:pt idx="684">
                  <c:v>782.34527496727435</c:v>
                </c:pt>
                <c:pt idx="685">
                  <c:v>792.48705577546548</c:v>
                </c:pt>
                <c:pt idx="686">
                  <c:v>819.7221313686199</c:v>
                </c:pt>
                <c:pt idx="687">
                  <c:v>815.7504859384718</c:v>
                </c:pt>
                <c:pt idx="688">
                  <c:v>828.10668173488216</c:v>
                </c:pt>
                <c:pt idx="689">
                  <c:v>862.1343209924479</c:v>
                </c:pt>
                <c:pt idx="690">
                  <c:v>871.95063301431833</c:v>
                </c:pt>
                <c:pt idx="691">
                  <c:v>905.44774225188814</c:v>
                </c:pt>
                <c:pt idx="692">
                  <c:v>925.0226301144487</c:v>
                </c:pt>
                <c:pt idx="693">
                  <c:v>946.99214732614826</c:v>
                </c:pt>
                <c:pt idx="694">
                  <c:v>1022.8180685451415</c:v>
                </c:pt>
                <c:pt idx="695">
                  <c:v>988.6735249698055</c:v>
                </c:pt>
                <c:pt idx="696">
                  <c:v>1012.8436021041223</c:v>
                </c:pt>
                <c:pt idx="697">
                  <c:v>1082.7762798458648</c:v>
                </c:pt>
                <c:pt idx="698">
                  <c:v>1062.2245876777358</c:v>
                </c:pt>
                <c:pt idx="699">
                  <c:v>1015.4842250834017</c:v>
                </c:pt>
                <c:pt idx="700">
                  <c:v>1051.434337870603</c:v>
                </c:pt>
                <c:pt idx="701">
                  <c:v>1045.820614046487</c:v>
                </c:pt>
                <c:pt idx="702">
                  <c:v>1042.5917255184029</c:v>
                </c:pt>
                <c:pt idx="703">
                  <c:v>1022.4791413350817</c:v>
                </c:pt>
                <c:pt idx="704">
                  <c:v>1035.0104551663696</c:v>
                </c:pt>
                <c:pt idx="705">
                  <c:v>1071.0587583429178</c:v>
                </c:pt>
                <c:pt idx="706">
                  <c:v>1072.0039480739435</c:v>
                </c:pt>
                <c:pt idx="707">
                  <c:v>1086.0325627573538</c:v>
                </c:pt>
                <c:pt idx="708">
                  <c:v>1054.3935014510305</c:v>
                </c:pt>
                <c:pt idx="709">
                  <c:v>1090.7674325925418</c:v>
                </c:pt>
                <c:pt idx="710">
                  <c:v>1076.8805684472859</c:v>
                </c:pt>
                <c:pt idx="711">
                  <c:v>1008.8522061272607</c:v>
                </c:pt>
                <c:pt idx="712">
                  <c:v>988.25743134625134</c:v>
                </c:pt>
                <c:pt idx="713">
                  <c:v>983.23205266026116</c:v>
                </c:pt>
                <c:pt idx="714">
                  <c:v>1015.6609355570744</c:v>
                </c:pt>
                <c:pt idx="715">
                  <c:v>1091.9041455441825</c:v>
                </c:pt>
                <c:pt idx="716">
                  <c:v>1069.9333535986009</c:v>
                </c:pt>
                <c:pt idx="717">
                  <c:v>1105.6283147647532</c:v>
                </c:pt>
                <c:pt idx="718">
                  <c:v>1081.6556537226768</c:v>
                </c:pt>
                <c:pt idx="719">
                  <c:v>1071.9974974246982</c:v>
                </c:pt>
                <c:pt idx="720">
                  <c:v>1077.1135016002931</c:v>
                </c:pt>
                <c:pt idx="721">
                  <c:v>1049.2567929616109</c:v>
                </c:pt>
                <c:pt idx="722">
                  <c:v>1066.1879512518799</c:v>
                </c:pt>
                <c:pt idx="723">
                  <c:v>1047.6401988073396</c:v>
                </c:pt>
                <c:pt idx="724">
                  <c:v>1085.1767237820509</c:v>
                </c:pt>
                <c:pt idx="725">
                  <c:v>1074.6641617689224</c:v>
                </c:pt>
                <c:pt idx="726">
                  <c:v>1023.6801996434189</c:v>
                </c:pt>
                <c:pt idx="727">
                  <c:v>1022.5262060235076</c:v>
                </c:pt>
                <c:pt idx="728">
                  <c:v>1018.9606194387287</c:v>
                </c:pt>
                <c:pt idx="729">
                  <c:v>1000.7954345947484</c:v>
                </c:pt>
                <c:pt idx="730">
                  <c:v>938.54126121778859</c:v>
                </c:pt>
                <c:pt idx="731">
                  <c:v>932.34197983890272</c:v>
                </c:pt>
                <c:pt idx="732">
                  <c:v>1096.1856517728691</c:v>
                </c:pt>
                <c:pt idx="733">
                  <c:v>1111.3194437703271</c:v>
                </c:pt>
                <c:pt idx="734">
                  <c:v>1080.444959887504</c:v>
                </c:pt>
                <c:pt idx="735">
                  <c:v>1094.1675366692791</c:v>
                </c:pt>
                <c:pt idx="736">
                  <c:v>1169.3661713914539</c:v>
                </c:pt>
                <c:pt idx="737">
                  <c:v>1132.0741265450372</c:v>
                </c:pt>
                <c:pt idx="738">
                  <c:v>1178.6791885980911</c:v>
                </c:pt>
                <c:pt idx="739">
                  <c:v>1133.6370468353666</c:v>
                </c:pt>
                <c:pt idx="740">
                  <c:v>1184.970926020969</c:v>
                </c:pt>
                <c:pt idx="741">
                  <c:v>1142.9840682532965</c:v>
                </c:pt>
                <c:pt idx="742">
                  <c:v>1119.1177196255574</c:v>
                </c:pt>
                <c:pt idx="743">
                  <c:v>1156.5148041095435</c:v>
                </c:pt>
                <c:pt idx="744">
                  <c:v>1169.7032673947549</c:v>
                </c:pt>
                <c:pt idx="745">
                  <c:v>1169.5306185859486</c:v>
                </c:pt>
                <c:pt idx="746">
                  <c:v>1188.635260120343</c:v>
                </c:pt>
                <c:pt idx="747">
                  <c:v>1180.9862201136878</c:v>
                </c:pt>
                <c:pt idx="748">
                  <c:v>1220.5903934541147</c:v>
                </c:pt>
                <c:pt idx="749">
                  <c:v>1245.4515446643265</c:v>
                </c:pt>
                <c:pt idx="750">
                  <c:v>1221.8413027294907</c:v>
                </c:pt>
                <c:pt idx="751">
                  <c:v>1246.8172882827503</c:v>
                </c:pt>
                <c:pt idx="752">
                  <c:v>1234.4106028476169</c:v>
                </c:pt>
                <c:pt idx="753">
                  <c:v>1252.9982530274472</c:v>
                </c:pt>
                <c:pt idx="754">
                  <c:v>1312.9854518027423</c:v>
                </c:pt>
                <c:pt idx="755">
                  <c:v>1371.047071107761</c:v>
                </c:pt>
                <c:pt idx="756">
                  <c:v>1354.4816772857087</c:v>
                </c:pt>
                <c:pt idx="757">
                  <c:v>1372.9401592162187</c:v>
                </c:pt>
                <c:pt idx="758">
                  <c:v>1263.2543893380162</c:v>
                </c:pt>
                <c:pt idx="759">
                  <c:v>1267.6215036672147</c:v>
                </c:pt>
                <c:pt idx="760">
                  <c:v>1206.887167967704</c:v>
                </c:pt>
                <c:pt idx="761">
                  <c:v>1202.1624118476504</c:v>
                </c:pt>
                <c:pt idx="762">
                  <c:v>1217.8168589179338</c:v>
                </c:pt>
                <c:pt idx="763">
                  <c:v>1217.6932651829545</c:v>
                </c:pt>
                <c:pt idx="764">
                  <c:v>1245.2378036280411</c:v>
                </c:pt>
                <c:pt idx="765">
                  <c:v>1234.6213971219038</c:v>
                </c:pt>
                <c:pt idx="766">
                  <c:v>1195.1150958135388</c:v>
                </c:pt>
                <c:pt idx="767">
                  <c:v>1220.4495986401862</c:v>
                </c:pt>
                <c:pt idx="768">
                  <c:v>1242.54055937045</c:v>
                </c:pt>
                <c:pt idx="769">
                  <c:v>1224.9606137239543</c:v>
                </c:pt>
                <c:pt idx="770">
                  <c:v>1301.5208508103653</c:v>
                </c:pt>
                <c:pt idx="771">
                  <c:v>1206.2627486435629</c:v>
                </c:pt>
                <c:pt idx="772">
                  <c:v>1205.9759817955996</c:v>
                </c:pt>
                <c:pt idx="773">
                  <c:v>1201.9301956509053</c:v>
                </c:pt>
                <c:pt idx="774">
                  <c:v>1171.9792414610572</c:v>
                </c:pt>
                <c:pt idx="775">
                  <c:v>1179.5005458261739</c:v>
                </c:pt>
                <c:pt idx="776">
                  <c:v>1185.7177452402714</c:v>
                </c:pt>
                <c:pt idx="777">
                  <c:v>1190.0048259832986</c:v>
                </c:pt>
                <c:pt idx="778">
                  <c:v>1188.5292654109194</c:v>
                </c:pt>
                <c:pt idx="779">
                  <c:v>1175.3963078487802</c:v>
                </c:pt>
                <c:pt idx="780">
                  <c:v>1182.4816897590515</c:v>
                </c:pt>
                <c:pt idx="781">
                  <c:v>1185.7078702931003</c:v>
                </c:pt>
                <c:pt idx="782">
                  <c:v>1209.7450358705155</c:v>
                </c:pt>
                <c:pt idx="783">
                  <c:v>1174.333894790328</c:v>
                </c:pt>
                <c:pt idx="784">
                  <c:v>1178.1527202429618</c:v>
                </c:pt>
                <c:pt idx="785">
                  <c:v>1192.9850135395786</c:v>
                </c:pt>
                <c:pt idx="786">
                  <c:v>1240.1755535580808</c:v>
                </c:pt>
                <c:pt idx="787">
                  <c:v>1222.6292931132218</c:v>
                </c:pt>
                <c:pt idx="788">
                  <c:v>1214.847103434073</c:v>
                </c:pt>
                <c:pt idx="789">
                  <c:v>1244.2398155156066</c:v>
                </c:pt>
                <c:pt idx="790">
                  <c:v>1181.9851639503481</c:v>
                </c:pt>
                <c:pt idx="791">
                  <c:v>1229.3907190866464</c:v>
                </c:pt>
                <c:pt idx="792">
                  <c:v>1195.4028973226777</c:v>
                </c:pt>
                <c:pt idx="793">
                  <c:v>1204.4746995203031</c:v>
                </c:pt>
                <c:pt idx="794">
                  <c:v>1200.5104598112546</c:v>
                </c:pt>
                <c:pt idx="795">
                  <c:v>1136.7760274824795</c:v>
                </c:pt>
                <c:pt idx="796">
                  <c:v>1134.4985405667028</c:v>
                </c:pt>
                <c:pt idx="797">
                  <c:v>1076.7517185552506</c:v>
                </c:pt>
                <c:pt idx="798">
                  <c:v>1086.5376091900248</c:v>
                </c:pt>
                <c:pt idx="799">
                  <c:v>1119.9057895986098</c:v>
                </c:pt>
                <c:pt idx="800">
                  <c:v>1169.1279827337621</c:v>
                </c:pt>
                <c:pt idx="801">
                  <c:v>1233.6391768282656</c:v>
                </c:pt>
                <c:pt idx="802">
                  <c:v>1221.8546019745872</c:v>
                </c:pt>
                <c:pt idx="803">
                  <c:v>1234.8492339488691</c:v>
                </c:pt>
                <c:pt idx="804">
                  <c:v>1213.0409770969593</c:v>
                </c:pt>
                <c:pt idx="805">
                  <c:v>1232.7885933576474</c:v>
                </c:pt>
                <c:pt idx="806">
                  <c:v>1192.5162807132581</c:v>
                </c:pt>
                <c:pt idx="807">
                  <c:v>1208.3402713040778</c:v>
                </c:pt>
                <c:pt idx="808">
                  <c:v>1261.1573562034941</c:v>
                </c:pt>
                <c:pt idx="809">
                  <c:v>1275.640130386618</c:v>
                </c:pt>
                <c:pt idx="810">
                  <c:v>1246.4131395810896</c:v>
                </c:pt>
                <c:pt idx="811">
                  <c:v>1205.9977227277143</c:v>
                </c:pt>
                <c:pt idx="812">
                  <c:v>1220.3277565226447</c:v>
                </c:pt>
                <c:pt idx="813">
                  <c:v>1226.8213689968643</c:v>
                </c:pt>
                <c:pt idx="814">
                  <c:v>1225.3728851029771</c:v>
                </c:pt>
                <c:pt idx="815">
                  <c:v>1221.3136405345435</c:v>
                </c:pt>
                <c:pt idx="816">
                  <c:v>1308.9908709482902</c:v>
                </c:pt>
                <c:pt idx="817">
                  <c:v>1265.1747126512366</c:v>
                </c:pt>
                <c:pt idx="818">
                  <c:v>1247.1034171114011</c:v>
                </c:pt>
                <c:pt idx="819">
                  <c:v>1237.9396364057104</c:v>
                </c:pt>
                <c:pt idx="820">
                  <c:v>1232.3349120462324</c:v>
                </c:pt>
                <c:pt idx="821">
                  <c:v>1233.6143306078816</c:v>
                </c:pt>
                <c:pt idx="822">
                  <c:v>1234.3390905377846</c:v>
                </c:pt>
                <c:pt idx="823">
                  <c:v>1206.888601227857</c:v>
                </c:pt>
                <c:pt idx="824">
                  <c:v>1211.9378704100054</c:v>
                </c:pt>
                <c:pt idx="825">
                  <c:v>1221.3437422596121</c:v>
                </c:pt>
                <c:pt idx="826">
                  <c:v>1213.6439751510134</c:v>
                </c:pt>
                <c:pt idx="827">
                  <c:v>1223.0300971062784</c:v>
                </c:pt>
                <c:pt idx="828">
                  <c:v>1210.9073915881236</c:v>
                </c:pt>
                <c:pt idx="829">
                  <c:v>1221.1038013321111</c:v>
                </c:pt>
                <c:pt idx="830">
                  <c:v>1199.7696932945917</c:v>
                </c:pt>
                <c:pt idx="831">
                  <c:v>1197.1907076779737</c:v>
                </c:pt>
                <c:pt idx="832">
                  <c:v>1192.3477731586395</c:v>
                </c:pt>
                <c:pt idx="833">
                  <c:v>1191.8428063152896</c:v>
                </c:pt>
                <c:pt idx="834">
                  <c:v>1210.6758121059479</c:v>
                </c:pt>
                <c:pt idx="835">
                  <c:v>1209.6908838182749</c:v>
                </c:pt>
                <c:pt idx="836">
                  <c:v>1207.3787559766361</c:v>
                </c:pt>
                <c:pt idx="837">
                  <c:v>1205.011281590567</c:v>
                </c:pt>
                <c:pt idx="838">
                  <c:v>1203.09422339663</c:v>
                </c:pt>
                <c:pt idx="839">
                  <c:v>1191.8388242397443</c:v>
                </c:pt>
                <c:pt idx="840">
                  <c:v>1177.9604813708274</c:v>
                </c:pt>
                <c:pt idx="841">
                  <c:v>1099.2025515344767</c:v>
                </c:pt>
                <c:pt idx="842">
                  <c:v>1083.5532007902357</c:v>
                </c:pt>
                <c:pt idx="843">
                  <c:v>1087.6787817531381</c:v>
                </c:pt>
                <c:pt idx="844">
                  <c:v>1065.9049277114984</c:v>
                </c:pt>
                <c:pt idx="845">
                  <c:v>1095.5107434623765</c:v>
                </c:pt>
                <c:pt idx="846">
                  <c:v>1082.9005109477851</c:v>
                </c:pt>
                <c:pt idx="847">
                  <c:v>1078.327699322713</c:v>
                </c:pt>
                <c:pt idx="848">
                  <c:v>1078.0160862543655</c:v>
                </c:pt>
                <c:pt idx="849">
                  <c:v>1128.4237290577009</c:v>
                </c:pt>
                <c:pt idx="850">
                  <c:v>1112.3665671982815</c:v>
                </c:pt>
                <c:pt idx="851">
                  <c:v>1073.5680628564621</c:v>
                </c:pt>
                <c:pt idx="852">
                  <c:v>1062.3812298997821</c:v>
                </c:pt>
                <c:pt idx="853">
                  <c:v>1065.7332346269179</c:v>
                </c:pt>
                <c:pt idx="854">
                  <c:v>1064.8348695116115</c:v>
                </c:pt>
                <c:pt idx="855">
                  <c:v>1074.8461283996512</c:v>
                </c:pt>
                <c:pt idx="856">
                  <c:v>1067.369657612481</c:v>
                </c:pt>
                <c:pt idx="857">
                  <c:v>1012.2441875266361</c:v>
                </c:pt>
                <c:pt idx="858">
                  <c:v>1038.8555607519118</c:v>
                </c:pt>
                <c:pt idx="859">
                  <c:v>1049.0058621840706</c:v>
                </c:pt>
                <c:pt idx="860">
                  <c:v>1061.391682821994</c:v>
                </c:pt>
                <c:pt idx="861">
                  <c:v>1070.9593734613816</c:v>
                </c:pt>
                <c:pt idx="862">
                  <c:v>1068.1585241311168</c:v>
                </c:pt>
                <c:pt idx="863">
                  <c:v>1072.2016825234687</c:v>
                </c:pt>
                <c:pt idx="864">
                  <c:v>1058.7275672931623</c:v>
                </c:pt>
                <c:pt idx="865">
                  <c:v>1033.5567151154264</c:v>
                </c:pt>
                <c:pt idx="866">
                  <c:v>1039.4028143149299</c:v>
                </c:pt>
                <c:pt idx="867">
                  <c:v>1036.1765535391883</c:v>
                </c:pt>
                <c:pt idx="868">
                  <c:v>1039.4999687383583</c:v>
                </c:pt>
                <c:pt idx="869">
                  <c:v>1042.1577138596372</c:v>
                </c:pt>
                <c:pt idx="870">
                  <c:v>1078.2935352804063</c:v>
                </c:pt>
                <c:pt idx="871">
                  <c:v>1088.1190052931854</c:v>
                </c:pt>
                <c:pt idx="872">
                  <c:v>1085.303184037336</c:v>
                </c:pt>
                <c:pt idx="873">
                  <c:v>1080.7744903386913</c:v>
                </c:pt>
                <c:pt idx="874">
                  <c:v>1075.002611443055</c:v>
                </c:pt>
                <c:pt idx="875">
                  <c:v>1051.2812784727532</c:v>
                </c:pt>
                <c:pt idx="876">
                  <c:v>1073.6935680398929</c:v>
                </c:pt>
                <c:pt idx="877">
                  <c:v>1030.6208046642157</c:v>
                </c:pt>
                <c:pt idx="878">
                  <c:v>1022.7312666048113</c:v>
                </c:pt>
                <c:pt idx="879">
                  <c:v>1021.779944581825</c:v>
                </c:pt>
                <c:pt idx="880">
                  <c:v>1004.3992455819575</c:v>
                </c:pt>
                <c:pt idx="881">
                  <c:v>1012.538917873319</c:v>
                </c:pt>
                <c:pt idx="882">
                  <c:v>1044.1429396548024</c:v>
                </c:pt>
                <c:pt idx="883">
                  <c:v>1021.2481404803186</c:v>
                </c:pt>
                <c:pt idx="884">
                  <c:v>1020.1458303389481</c:v>
                </c:pt>
                <c:pt idx="885">
                  <c:v>1022.5642712472954</c:v>
                </c:pt>
                <c:pt idx="886">
                  <c:v>1046.8389091785118</c:v>
                </c:pt>
                <c:pt idx="887">
                  <c:v>1151.6853273615768</c:v>
                </c:pt>
                <c:pt idx="888">
                  <c:v>1164.1161420608319</c:v>
                </c:pt>
                <c:pt idx="889">
                  <c:v>1166.0472158037564</c:v>
                </c:pt>
                <c:pt idx="890">
                  <c:v>1176.9038020053586</c:v>
                </c:pt>
                <c:pt idx="891">
                  <c:v>1161.2507881952283</c:v>
                </c:pt>
                <c:pt idx="892">
                  <c:v>1180.8502032685167</c:v>
                </c:pt>
                <c:pt idx="893">
                  <c:v>1185.0060451351301</c:v>
                </c:pt>
                <c:pt idx="894">
                  <c:v>1204.9886651759193</c:v>
                </c:pt>
                <c:pt idx="895">
                  <c:v>1174.6737777246137</c:v>
                </c:pt>
                <c:pt idx="896">
                  <c:v>1195.6633044484115</c:v>
                </c:pt>
                <c:pt idx="897">
                  <c:v>1239.3997475165781</c:v>
                </c:pt>
                <c:pt idx="898">
                  <c:v>1231.7584328930502</c:v>
                </c:pt>
                <c:pt idx="899">
                  <c:v>1232.5400522168572</c:v>
                </c:pt>
                <c:pt idx="900">
                  <c:v>1383.3935517880145</c:v>
                </c:pt>
                <c:pt idx="901">
                  <c:v>1355.8170001694077</c:v>
                </c:pt>
                <c:pt idx="902">
                  <c:v>1340.7965290131517</c:v>
                </c:pt>
                <c:pt idx="903">
                  <c:v>1291.0774917120116</c:v>
                </c:pt>
                <c:pt idx="904">
                  <c:v>1344.151718617878</c:v>
                </c:pt>
                <c:pt idx="905">
                  <c:v>1279.223236407631</c:v>
                </c:pt>
                <c:pt idx="906">
                  <c:v>1279.483643533365</c:v>
                </c:pt>
                <c:pt idx="907">
                  <c:v>1319.2511485130467</c:v>
                </c:pt>
                <c:pt idx="908">
                  <c:v>1263.6871269152712</c:v>
                </c:pt>
                <c:pt idx="909">
                  <c:v>1346.7721944085811</c:v>
                </c:pt>
                <c:pt idx="910">
                  <c:v>1357.6842863332554</c:v>
                </c:pt>
                <c:pt idx="911">
                  <c:v>1322.6292728897058</c:v>
                </c:pt>
                <c:pt idx="912">
                  <c:v>1336.9297627371877</c:v>
                </c:pt>
                <c:pt idx="913">
                  <c:v>1324.2679263333766</c:v>
                </c:pt>
                <c:pt idx="914">
                  <c:v>1339.0291052667671</c:v>
                </c:pt>
                <c:pt idx="915">
                  <c:v>1361.5905517455319</c:v>
                </c:pt>
                <c:pt idx="916">
                  <c:v>1463.4100360411758</c:v>
                </c:pt>
                <c:pt idx="917">
                  <c:v>1496.4369798446435</c:v>
                </c:pt>
                <c:pt idx="918">
                  <c:v>1455.8722469010004</c:v>
                </c:pt>
                <c:pt idx="919">
                  <c:v>1538.017698525254</c:v>
                </c:pt>
                <c:pt idx="920">
                  <c:v>1538.769454891956</c:v>
                </c:pt>
                <c:pt idx="921">
                  <c:v>1451.2518128098827</c:v>
                </c:pt>
                <c:pt idx="922">
                  <c:v>1436.5468565558269</c:v>
                </c:pt>
                <c:pt idx="923">
                  <c:v>1474.782738114809</c:v>
                </c:pt>
                <c:pt idx="924">
                  <c:v>1511.2701492761651</c:v>
                </c:pt>
                <c:pt idx="925">
                  <c:v>1447.8324370271023</c:v>
                </c:pt>
                <c:pt idx="926">
                  <c:v>1446.4859657670931</c:v>
                </c:pt>
                <c:pt idx="927">
                  <c:v>1420.7819558170188</c:v>
                </c:pt>
                <c:pt idx="928">
                  <c:v>1436.4641952173131</c:v>
                </c:pt>
                <c:pt idx="929">
                  <c:v>1461.0136537698563</c:v>
                </c:pt>
                <c:pt idx="930">
                  <c:v>1517.7585055933287</c:v>
                </c:pt>
                <c:pt idx="931">
                  <c:v>1455.7443527331911</c:v>
                </c:pt>
                <c:pt idx="932">
                  <c:v>1551.8221400999598</c:v>
                </c:pt>
                <c:pt idx="933">
                  <c:v>1531.4852236292916</c:v>
                </c:pt>
                <c:pt idx="934">
                  <c:v>1500.9049919048525</c:v>
                </c:pt>
                <c:pt idx="935">
                  <c:v>1536.880508037686</c:v>
                </c:pt>
                <c:pt idx="936">
                  <c:v>1442.2380651507222</c:v>
                </c:pt>
                <c:pt idx="937">
                  <c:v>1480.2557460619462</c:v>
                </c:pt>
                <c:pt idx="938">
                  <c:v>1480.0007542719111</c:v>
                </c:pt>
                <c:pt idx="939">
                  <c:v>1522.0040172253207</c:v>
                </c:pt>
                <c:pt idx="940">
                  <c:v>1529.6983689982212</c:v>
                </c:pt>
                <c:pt idx="941">
                  <c:v>1684.4907055851661</c:v>
                </c:pt>
                <c:pt idx="942">
                  <c:v>1708.9648295833454</c:v>
                </c:pt>
                <c:pt idx="943">
                  <c:v>1646.8858531782125</c:v>
                </c:pt>
                <c:pt idx="944">
                  <c:v>1688.1359265047677</c:v>
                </c:pt>
                <c:pt idx="945">
                  <c:v>1649.4360907405937</c:v>
                </c:pt>
                <c:pt idx="946">
                  <c:v>1609.4127178359718</c:v>
                </c:pt>
                <c:pt idx="947">
                  <c:v>1624.0778565964306</c:v>
                </c:pt>
                <c:pt idx="948">
                  <c:v>1507.5172609666513</c:v>
                </c:pt>
                <c:pt idx="949">
                  <c:v>1461.7596764435752</c:v>
                </c:pt>
                <c:pt idx="950">
                  <c:v>1457.1120078000665</c:v>
                </c:pt>
                <c:pt idx="951">
                  <c:v>1446.7709001035546</c:v>
                </c:pt>
                <c:pt idx="952">
                  <c:v>1479.0564400234184</c:v>
                </c:pt>
                <c:pt idx="953">
                  <c:v>1511.5866192502194</c:v>
                </c:pt>
                <c:pt idx="954">
                  <c:v>1529.4808057174043</c:v>
                </c:pt>
                <c:pt idx="955">
                  <c:v>1489.0669023658745</c:v>
                </c:pt>
                <c:pt idx="956">
                  <c:v>1502.9495456676218</c:v>
                </c:pt>
                <c:pt idx="957">
                  <c:v>1505.6982339834187</c:v>
                </c:pt>
                <c:pt idx="958">
                  <c:v>1499.7295763624827</c:v>
                </c:pt>
                <c:pt idx="959">
                  <c:v>1547.5568792259969</c:v>
                </c:pt>
                <c:pt idx="960">
                  <c:v>1581.1822016410324</c:v>
                </c:pt>
                <c:pt idx="961">
                  <c:v>1578.67799345353</c:v>
                </c:pt>
                <c:pt idx="962">
                  <c:v>1622.7842626547802</c:v>
                </c:pt>
                <c:pt idx="963">
                  <c:v>1734.0790611351408</c:v>
                </c:pt>
                <c:pt idx="964">
                  <c:v>1723.6863502017809</c:v>
                </c:pt>
                <c:pt idx="965">
                  <c:v>1812.2242778012803</c:v>
                </c:pt>
                <c:pt idx="966">
                  <c:v>1842.544261578628</c:v>
                </c:pt>
                <c:pt idx="967">
                  <c:v>1829.0483264792572</c:v>
                </c:pt>
                <c:pt idx="968">
                  <c:v>1965.9238595319978</c:v>
                </c:pt>
                <c:pt idx="969">
                  <c:v>1937.7752087823603</c:v>
                </c:pt>
                <c:pt idx="970">
                  <c:v>1938.2004603968232</c:v>
                </c:pt>
                <c:pt idx="971">
                  <c:v>1906.0065010384185</c:v>
                </c:pt>
                <c:pt idx="972">
                  <c:v>2073.8848100883974</c:v>
                </c:pt>
                <c:pt idx="973">
                  <c:v>2116.6318659097901</c:v>
                </c:pt>
                <c:pt idx="974">
                  <c:v>2208.7366535232077</c:v>
                </c:pt>
                <c:pt idx="975">
                  <c:v>2180.1731036422057</c:v>
                </c:pt>
                <c:pt idx="976">
                  <c:v>2240.9312502485532</c:v>
                </c:pt>
                <c:pt idx="977">
                  <c:v>2368.3915146928148</c:v>
                </c:pt>
                <c:pt idx="978">
                  <c:v>2319.1575358144114</c:v>
                </c:pt>
                <c:pt idx="979">
                  <c:v>2491.5543452585794</c:v>
                </c:pt>
                <c:pt idx="980">
                  <c:v>2527.5139343939741</c:v>
                </c:pt>
                <c:pt idx="981">
                  <c:v>2539.0696377595118</c:v>
                </c:pt>
                <c:pt idx="982">
                  <c:v>2652.8328083569513</c:v>
                </c:pt>
                <c:pt idx="983">
                  <c:v>2596.6167342836661</c:v>
                </c:pt>
                <c:pt idx="984">
                  <c:v>2613.6983235670709</c:v>
                </c:pt>
                <c:pt idx="985">
                  <c:v>2533.2500574608803</c:v>
                </c:pt>
                <c:pt idx="986">
                  <c:v>2436.7511590814647</c:v>
                </c:pt>
                <c:pt idx="987">
                  <c:v>2295.0331690453172</c:v>
                </c:pt>
                <c:pt idx="988">
                  <c:v>2059.9400512356906</c:v>
                </c:pt>
                <c:pt idx="989">
                  <c:v>2292.0374524382041</c:v>
                </c:pt>
                <c:pt idx="990">
                  <c:v>2278.7278639917135</c:v>
                </c:pt>
                <c:pt idx="991">
                  <c:v>2174.8029838114794</c:v>
                </c:pt>
                <c:pt idx="992">
                  <c:v>2342.590190488298</c:v>
                </c:pt>
                <c:pt idx="993">
                  <c:v>2340.385888562842</c:v>
                </c:pt>
                <c:pt idx="994">
                  <c:v>2283.3753734565798</c:v>
                </c:pt>
                <c:pt idx="995">
                  <c:v>2323.2866200121889</c:v>
                </c:pt>
                <c:pt idx="996">
                  <c:v>2286.5816266512434</c:v>
                </c:pt>
                <c:pt idx="997">
                  <c:v>2137.9714023304377</c:v>
                </c:pt>
                <c:pt idx="998">
                  <c:v>2160.2890308379651</c:v>
                </c:pt>
                <c:pt idx="999">
                  <c:v>2172.4231404620518</c:v>
                </c:pt>
                <c:pt idx="1000">
                  <c:v>2165.1491984024515</c:v>
                </c:pt>
                <c:pt idx="1001">
                  <c:v>2410.7018254189188</c:v>
                </c:pt>
                <c:pt idx="1002">
                  <c:v>2286.6664349443149</c:v>
                </c:pt>
                <c:pt idx="1003">
                  <c:v>2311.8349268420175</c:v>
                </c:pt>
                <c:pt idx="1004">
                  <c:v>2286.7251483779796</c:v>
                </c:pt>
                <c:pt idx="1005">
                  <c:v>2115.6602975377618</c:v>
                </c:pt>
                <c:pt idx="1006">
                  <c:v>2023.3953983907402</c:v>
                </c:pt>
                <c:pt idx="1007">
                  <c:v>2012.513842018172</c:v>
                </c:pt>
                <c:pt idx="1008">
                  <c:v>1947.1527429193945</c:v>
                </c:pt>
                <c:pt idx="1009">
                  <c:v>2000.1905446633871</c:v>
                </c:pt>
                <c:pt idx="1010">
                  <c:v>1995.7870371385168</c:v>
                </c:pt>
                <c:pt idx="1011">
                  <c:v>2088.6651654815946</c:v>
                </c:pt>
                <c:pt idx="1012">
                  <c:v>2100.5774688007245</c:v>
                </c:pt>
                <c:pt idx="1013">
                  <c:v>2048.3225128389313</c:v>
                </c:pt>
                <c:pt idx="1014">
                  <c:v>2059.2171166412031</c:v>
                </c:pt>
                <c:pt idx="1015">
                  <c:v>2042.0271280070799</c:v>
                </c:pt>
                <c:pt idx="1016">
                  <c:v>2097.6548445471813</c:v>
                </c:pt>
                <c:pt idx="1017">
                  <c:v>1965.1321010505683</c:v>
                </c:pt>
                <c:pt idx="1018">
                  <c:v>1937.3997892161635</c:v>
                </c:pt>
                <c:pt idx="1019">
                  <c:v>1949.3969008283655</c:v>
                </c:pt>
                <c:pt idx="1020">
                  <c:v>2024.6609990719621</c:v>
                </c:pt>
                <c:pt idx="1021">
                  <c:v>1998.0377187623394</c:v>
                </c:pt>
                <c:pt idx="1022">
                  <c:v>1961.4070598702706</c:v>
                </c:pt>
                <c:pt idx="1023">
                  <c:v>1939.9309905786072</c:v>
                </c:pt>
                <c:pt idx="1024">
                  <c:v>1980.6128763935565</c:v>
                </c:pt>
                <c:pt idx="1025">
                  <c:v>1898.2640238210574</c:v>
                </c:pt>
                <c:pt idx="1026">
                  <c:v>1924.0783634890745</c:v>
                </c:pt>
                <c:pt idx="1027">
                  <c:v>1879.586628200756</c:v>
                </c:pt>
                <c:pt idx="1028">
                  <c:v>1981.2913427381291</c:v>
                </c:pt>
                <c:pt idx="1029">
                  <c:v>1921.3188321068226</c:v>
                </c:pt>
                <c:pt idx="1030">
                  <c:v>2018.5156596816987</c:v>
                </c:pt>
                <c:pt idx="1031">
                  <c:v>2390.1977896401527</c:v>
                </c:pt>
                <c:pt idx="1032">
                  <c:v>2472.0377924542222</c:v>
                </c:pt>
                <c:pt idx="1033">
                  <c:v>2438.0557617919271</c:v>
                </c:pt>
                <c:pt idx="1034">
                  <c:v>2463.9614334678677</c:v>
                </c:pt>
                <c:pt idx="1035">
                  <c:v>2505.2761196234278</c:v>
                </c:pt>
                <c:pt idx="1036">
                  <c:v>2455.0043729765389</c:v>
                </c:pt>
                <c:pt idx="1037">
                  <c:v>2444.3380991940753</c:v>
                </c:pt>
                <c:pt idx="1038">
                  <c:v>2452.936355368563</c:v>
                </c:pt>
                <c:pt idx="1039">
                  <c:v>2457.0854380142182</c:v>
                </c:pt>
                <c:pt idx="1040">
                  <c:v>2487.1793346249242</c:v>
                </c:pt>
                <c:pt idx="1041">
                  <c:v>2520.933035267411</c:v>
                </c:pt>
                <c:pt idx="1042">
                  <c:v>2486.5856765734234</c:v>
                </c:pt>
                <c:pt idx="1043">
                  <c:v>2399.8333164760538</c:v>
                </c:pt>
                <c:pt idx="1044">
                  <c:v>2392.0635720877272</c:v>
                </c:pt>
                <c:pt idx="1045">
                  <c:v>2282.2107377006314</c:v>
                </c:pt>
                <c:pt idx="1046">
                  <c:v>2322.1945860264527</c:v>
                </c:pt>
                <c:pt idx="1047">
                  <c:v>2263.2593460565604</c:v>
                </c:pt>
                <c:pt idx="1048">
                  <c:v>2270.4289086785338</c:v>
                </c:pt>
                <c:pt idx="1049">
                  <c:v>2290.7241855820471</c:v>
                </c:pt>
                <c:pt idx="1050">
                  <c:v>2272.6534954429499</c:v>
                </c:pt>
                <c:pt idx="1051">
                  <c:v>2290.5349978513491</c:v>
                </c:pt>
                <c:pt idx="1052">
                  <c:v>2293.7903315623271</c:v>
                </c:pt>
                <c:pt idx="1053">
                  <c:v>2185.6140918921078</c:v>
                </c:pt>
                <c:pt idx="1054">
                  <c:v>2214.8207632829876</c:v>
                </c:pt>
                <c:pt idx="1055">
                  <c:v>2198.1526718369973</c:v>
                </c:pt>
                <c:pt idx="1056">
                  <c:v>2247.2892920996974</c:v>
                </c:pt>
                <c:pt idx="1057">
                  <c:v>2200.8665372152877</c:v>
                </c:pt>
                <c:pt idx="1058">
                  <c:v>2244.3797152758575</c:v>
                </c:pt>
                <c:pt idx="1059">
                  <c:v>2228.7293233467258</c:v>
                </c:pt>
                <c:pt idx="1060">
                  <c:v>2148.2071109326916</c:v>
                </c:pt>
                <c:pt idx="1061">
                  <c:v>1945.110820170825</c:v>
                </c:pt>
                <c:pt idx="1062">
                  <c:v>1969.3333734150372</c:v>
                </c:pt>
                <c:pt idx="1063">
                  <c:v>1998.8858016930551</c:v>
                </c:pt>
                <c:pt idx="1064">
                  <c:v>2023.799868711543</c:v>
                </c:pt>
                <c:pt idx="1065">
                  <c:v>2022.5668866045794</c:v>
                </c:pt>
                <c:pt idx="1066">
                  <c:v>2044.6366139477436</c:v>
                </c:pt>
                <c:pt idx="1067">
                  <c:v>2276.4829160608742</c:v>
                </c:pt>
                <c:pt idx="1068">
                  <c:v>2246.4477328838334</c:v>
                </c:pt>
                <c:pt idx="1069">
                  <c:v>2210.7238703561457</c:v>
                </c:pt>
                <c:pt idx="1070">
                  <c:v>2235.1943247647209</c:v>
                </c:pt>
                <c:pt idx="1071">
                  <c:v>2287.0382866908594</c:v>
                </c:pt>
                <c:pt idx="1072">
                  <c:v>2244.4319049946707</c:v>
                </c:pt>
                <c:pt idx="1073">
                  <c:v>2271.5575113478712</c:v>
                </c:pt>
                <c:pt idx="1074">
                  <c:v>2176.5330808185977</c:v>
                </c:pt>
                <c:pt idx="1075">
                  <c:v>2070.9076136553767</c:v>
                </c:pt>
                <c:pt idx="1076">
                  <c:v>2137.1363668294252</c:v>
                </c:pt>
                <c:pt idx="1077">
                  <c:v>2166.2256113529752</c:v>
                </c:pt>
                <c:pt idx="1078">
                  <c:v>2138.9108172690767</c:v>
                </c:pt>
                <c:pt idx="1079">
                  <c:v>2108.007980016765</c:v>
                </c:pt>
                <c:pt idx="1080">
                  <c:v>2088.6064520479295</c:v>
                </c:pt>
                <c:pt idx="1081">
                  <c:v>1947.987778420407</c:v>
                </c:pt>
                <c:pt idx="1082">
                  <c:v>1576.918877658009</c:v>
                </c:pt>
                <c:pt idx="1083">
                  <c:v>1603.998818007248</c:v>
                </c:pt>
                <c:pt idx="1084">
                  <c:v>1524.3246885239296</c:v>
                </c:pt>
                <c:pt idx="1085">
                  <c:v>1750.5410247200775</c:v>
                </c:pt>
                <c:pt idx="1086">
                  <c:v>1695.9049128374284</c:v>
                </c:pt>
                <c:pt idx="1087">
                  <c:v>1777.340445330695</c:v>
                </c:pt>
                <c:pt idx="1088">
                  <c:v>1763.7972132986499</c:v>
                </c:pt>
                <c:pt idx="1089">
                  <c:v>1737.2065515632853</c:v>
                </c:pt>
                <c:pt idx="1090">
                  <c:v>1676.6534303101812</c:v>
                </c:pt>
                <c:pt idx="1091">
                  <c:v>1691.7232116175146</c:v>
                </c:pt>
                <c:pt idx="1092">
                  <c:v>1720.5058415430367</c:v>
                </c:pt>
                <c:pt idx="1093">
                  <c:v>1678.6235921953823</c:v>
                </c:pt>
                <c:pt idx="1094">
                  <c:v>1716.6503260657059</c:v>
                </c:pt>
                <c:pt idx="1095">
                  <c:v>1711.1377870160534</c:v>
                </c:pt>
                <c:pt idx="1096">
                  <c:v>1803.4483521670368</c:v>
                </c:pt>
                <c:pt idx="1097">
                  <c:v>1749.2297580348941</c:v>
                </c:pt>
                <c:pt idx="1098">
                  <c:v>1604.0053417220997</c:v>
                </c:pt>
                <c:pt idx="1099">
                  <c:v>1649.4691105233155</c:v>
                </c:pt>
                <c:pt idx="1100">
                  <c:v>1649.7104879728267</c:v>
                </c:pt>
                <c:pt idx="1101">
                  <c:v>1647.7729446618841</c:v>
                </c:pt>
                <c:pt idx="1102">
                  <c:v>1579.1304169927216</c:v>
                </c:pt>
                <c:pt idx="1103">
                  <c:v>1597.6447197417317</c:v>
                </c:pt>
                <c:pt idx="1104">
                  <c:v>1544.646060286849</c:v>
                </c:pt>
                <c:pt idx="1105">
                  <c:v>1450.7958984308741</c:v>
                </c:pt>
                <c:pt idx="1106">
                  <c:v>1538.6051003342122</c:v>
                </c:pt>
                <c:pt idx="1107">
                  <c:v>1558.8938535228735</c:v>
                </c:pt>
                <c:pt idx="1108">
                  <c:v>1526.4448958507189</c:v>
                </c:pt>
                <c:pt idx="1109">
                  <c:v>1540.7579262352601</c:v>
                </c:pt>
                <c:pt idx="1110">
                  <c:v>1592.8367418960586</c:v>
                </c:pt>
                <c:pt idx="1111">
                  <c:v>1497.3752224717239</c:v>
                </c:pt>
                <c:pt idx="1112">
                  <c:v>1527.6648305279791</c:v>
                </c:pt>
                <c:pt idx="1113">
                  <c:v>1545.9442795423292</c:v>
                </c:pt>
                <c:pt idx="1114">
                  <c:v>1607.9326180627988</c:v>
                </c:pt>
                <c:pt idx="1115">
                  <c:v>1670.7690395139841</c:v>
                </c:pt>
                <c:pt idx="1116">
                  <c:v>1727.8384970363022</c:v>
                </c:pt>
                <c:pt idx="1117">
                  <c:v>#N/A</c:v>
                </c:pt>
              </c:numCache>
            </c:numRef>
          </c:val>
          <c:smooth val="0"/>
          <c:extLst>
            <c:ext xmlns:c16="http://schemas.microsoft.com/office/drawing/2014/chart" uri="{C3380CC4-5D6E-409C-BE32-E72D297353CC}">
              <c16:uniqueId val="{00000006-2E4E-4ED9-B378-C1A381504268}"/>
            </c:ext>
          </c:extLst>
        </c:ser>
        <c:dLbls>
          <c:showLegendKey val="0"/>
          <c:showVal val="0"/>
          <c:showCatName val="0"/>
          <c:showSerName val="0"/>
          <c:showPercent val="0"/>
          <c:showBubbleSize val="0"/>
        </c:dLbls>
        <c:smooth val="0"/>
        <c:axId val="1602051520"/>
        <c:axId val="1719746704"/>
      </c:lineChart>
      <c:catAx>
        <c:axId val="160205152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19746704"/>
        <c:crosses val="autoZero"/>
        <c:auto val="1"/>
        <c:lblAlgn val="ctr"/>
        <c:lblOffset val="100"/>
        <c:noMultiLvlLbl val="0"/>
      </c:catAx>
      <c:valAx>
        <c:axId val="1719746704"/>
        <c:scaling>
          <c:logBase val="10"/>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Portfolio Value (log)</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2051520"/>
        <c:crosses val="autoZero"/>
        <c:crossBetween val="between"/>
      </c:valAx>
      <c:spPr>
        <a:noFill/>
        <a:ln>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[SFI Crypto ETP Backtest-master rev-A2 26-Sep-2024.xlsx]Sheet1!PivotTable1</c:name>
    <c:fmtId val="2"/>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Ether: Nov-2017</a:t>
            </a:r>
            <a:r>
              <a:rPr lang="en-US" baseline="0"/>
              <a:t> through Sept 2024</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Sheet1!$B$3</c:f>
              <c:strCache>
                <c:ptCount val="1"/>
                <c:pt idx="0">
                  <c:v>Total</c:v>
                </c:pt>
              </c:strCache>
            </c:strRef>
          </c:tx>
          <c:spPr>
            <a:ln w="28575" cap="rnd">
              <a:solidFill>
                <a:schemeClr val="accent1"/>
              </a:solidFill>
              <a:round/>
            </a:ln>
            <a:effectLst/>
          </c:spPr>
          <c:marker>
            <c:symbol val="none"/>
          </c:marker>
          <c:cat>
            <c:strRef>
              <c:f>Sheet1!$A$4:$A$4320</c:f>
              <c:strCache>
                <c:ptCount val="4316"/>
                <c:pt idx="0">
                  <c:v>12/31/2009</c:v>
                </c:pt>
                <c:pt idx="1">
                  <c:v>1/4/2010</c:v>
                </c:pt>
                <c:pt idx="2">
                  <c:v>1/5/2010</c:v>
                </c:pt>
                <c:pt idx="3">
                  <c:v>1/6/2010</c:v>
                </c:pt>
                <c:pt idx="4">
                  <c:v>1/7/2010</c:v>
                </c:pt>
                <c:pt idx="5">
                  <c:v>1/8/2010</c:v>
                </c:pt>
                <c:pt idx="6">
                  <c:v>1/11/2010</c:v>
                </c:pt>
                <c:pt idx="7">
                  <c:v>1/12/2010</c:v>
                </c:pt>
                <c:pt idx="8">
                  <c:v>1/13/2010</c:v>
                </c:pt>
                <c:pt idx="9">
                  <c:v>1/14/2010</c:v>
                </c:pt>
                <c:pt idx="10">
                  <c:v>1/15/2010</c:v>
                </c:pt>
                <c:pt idx="11">
                  <c:v>1/19/2010</c:v>
                </c:pt>
                <c:pt idx="12">
                  <c:v>1/20/2010</c:v>
                </c:pt>
                <c:pt idx="13">
                  <c:v>1/21/2010</c:v>
                </c:pt>
                <c:pt idx="14">
                  <c:v>1/22/2010</c:v>
                </c:pt>
                <c:pt idx="15">
                  <c:v>1/25/2010</c:v>
                </c:pt>
                <c:pt idx="16">
                  <c:v>1/26/2010</c:v>
                </c:pt>
                <c:pt idx="17">
                  <c:v>1/27/2010</c:v>
                </c:pt>
                <c:pt idx="18">
                  <c:v>1/28/2010</c:v>
                </c:pt>
                <c:pt idx="19">
                  <c:v>1/29/2010</c:v>
                </c:pt>
                <c:pt idx="20">
                  <c:v>2/1/2010</c:v>
                </c:pt>
                <c:pt idx="21">
                  <c:v>2/2/2010</c:v>
                </c:pt>
                <c:pt idx="22">
                  <c:v>2/3/2010</c:v>
                </c:pt>
                <c:pt idx="23">
                  <c:v>2/4/2010</c:v>
                </c:pt>
                <c:pt idx="24">
                  <c:v>2/5/2010</c:v>
                </c:pt>
                <c:pt idx="25">
                  <c:v>2/8/2010</c:v>
                </c:pt>
                <c:pt idx="26">
                  <c:v>2/9/2010</c:v>
                </c:pt>
                <c:pt idx="27">
                  <c:v>2/10/2010</c:v>
                </c:pt>
                <c:pt idx="28">
                  <c:v>2/11/2010</c:v>
                </c:pt>
                <c:pt idx="29">
                  <c:v>2/12/2010</c:v>
                </c:pt>
                <c:pt idx="30">
                  <c:v>2/16/2010</c:v>
                </c:pt>
                <c:pt idx="31">
                  <c:v>2/17/2010</c:v>
                </c:pt>
                <c:pt idx="32">
                  <c:v>2/18/2010</c:v>
                </c:pt>
                <c:pt idx="33">
                  <c:v>2/19/2010</c:v>
                </c:pt>
                <c:pt idx="34">
                  <c:v>2/22/2010</c:v>
                </c:pt>
                <c:pt idx="35">
                  <c:v>2/23/2010</c:v>
                </c:pt>
                <c:pt idx="36">
                  <c:v>2/24/2010</c:v>
                </c:pt>
                <c:pt idx="37">
                  <c:v>2/25/2010</c:v>
                </c:pt>
                <c:pt idx="38">
                  <c:v>2/26/2010</c:v>
                </c:pt>
                <c:pt idx="39">
                  <c:v>3/1/2010</c:v>
                </c:pt>
                <c:pt idx="40">
                  <c:v>3/2/2010</c:v>
                </c:pt>
                <c:pt idx="41">
                  <c:v>3/3/2010</c:v>
                </c:pt>
                <c:pt idx="42">
                  <c:v>3/4/2010</c:v>
                </c:pt>
                <c:pt idx="43">
                  <c:v>3/5/2010</c:v>
                </c:pt>
                <c:pt idx="44">
                  <c:v>3/8/2010</c:v>
                </c:pt>
                <c:pt idx="45">
                  <c:v>3/9/2010</c:v>
                </c:pt>
                <c:pt idx="46">
                  <c:v>3/10/2010</c:v>
                </c:pt>
                <c:pt idx="47">
                  <c:v>3/11/2010</c:v>
                </c:pt>
                <c:pt idx="48">
                  <c:v>3/12/2010</c:v>
                </c:pt>
                <c:pt idx="49">
                  <c:v>3/15/2010</c:v>
                </c:pt>
                <c:pt idx="50">
                  <c:v>3/16/2010</c:v>
                </c:pt>
                <c:pt idx="51">
                  <c:v>3/17/2010</c:v>
                </c:pt>
                <c:pt idx="52">
                  <c:v>3/18/2010</c:v>
                </c:pt>
                <c:pt idx="53">
                  <c:v>3/19/2010</c:v>
                </c:pt>
                <c:pt idx="54">
                  <c:v>3/22/2010</c:v>
                </c:pt>
                <c:pt idx="55">
                  <c:v>3/23/2010</c:v>
                </c:pt>
                <c:pt idx="56">
                  <c:v>3/24/2010</c:v>
                </c:pt>
                <c:pt idx="57">
                  <c:v>3/25/2010</c:v>
                </c:pt>
                <c:pt idx="58">
                  <c:v>3/26/2010</c:v>
                </c:pt>
                <c:pt idx="59">
                  <c:v>3/29/2010</c:v>
                </c:pt>
                <c:pt idx="60">
                  <c:v>3/30/2010</c:v>
                </c:pt>
                <c:pt idx="61">
                  <c:v>3/31/2010</c:v>
                </c:pt>
                <c:pt idx="62">
                  <c:v>4/1/2010</c:v>
                </c:pt>
                <c:pt idx="63">
                  <c:v>4/5/2010</c:v>
                </c:pt>
                <c:pt idx="64">
                  <c:v>4/6/2010</c:v>
                </c:pt>
                <c:pt idx="65">
                  <c:v>4/7/2010</c:v>
                </c:pt>
                <c:pt idx="66">
                  <c:v>4/8/2010</c:v>
                </c:pt>
                <c:pt idx="67">
                  <c:v>4/9/2010</c:v>
                </c:pt>
                <c:pt idx="68">
                  <c:v>4/12/2010</c:v>
                </c:pt>
                <c:pt idx="69">
                  <c:v>4/13/2010</c:v>
                </c:pt>
                <c:pt idx="70">
                  <c:v>4/14/2010</c:v>
                </c:pt>
                <c:pt idx="71">
                  <c:v>4/15/2010</c:v>
                </c:pt>
                <c:pt idx="72">
                  <c:v>4/16/2010</c:v>
                </c:pt>
                <c:pt idx="73">
                  <c:v>4/19/2010</c:v>
                </c:pt>
                <c:pt idx="74">
                  <c:v>4/20/2010</c:v>
                </c:pt>
                <c:pt idx="75">
                  <c:v>4/21/2010</c:v>
                </c:pt>
                <c:pt idx="76">
                  <c:v>4/22/2010</c:v>
                </c:pt>
                <c:pt idx="77">
                  <c:v>4/23/2010</c:v>
                </c:pt>
                <c:pt idx="78">
                  <c:v>4/26/2010</c:v>
                </c:pt>
                <c:pt idx="79">
                  <c:v>4/27/2010</c:v>
                </c:pt>
                <c:pt idx="80">
                  <c:v>4/28/2010</c:v>
                </c:pt>
                <c:pt idx="81">
                  <c:v>4/29/2010</c:v>
                </c:pt>
                <c:pt idx="82">
                  <c:v>4/30/2010</c:v>
                </c:pt>
                <c:pt idx="83">
                  <c:v>5/3/2010</c:v>
                </c:pt>
                <c:pt idx="84">
                  <c:v>5/4/2010</c:v>
                </c:pt>
                <c:pt idx="85">
                  <c:v>5/5/2010</c:v>
                </c:pt>
                <c:pt idx="86">
                  <c:v>5/6/2010</c:v>
                </c:pt>
                <c:pt idx="87">
                  <c:v>5/7/2010</c:v>
                </c:pt>
                <c:pt idx="88">
                  <c:v>5/10/2010</c:v>
                </c:pt>
                <c:pt idx="89">
                  <c:v>5/11/2010</c:v>
                </c:pt>
                <c:pt idx="90">
                  <c:v>5/12/2010</c:v>
                </c:pt>
                <c:pt idx="91">
                  <c:v>5/13/2010</c:v>
                </c:pt>
                <c:pt idx="92">
                  <c:v>5/14/2010</c:v>
                </c:pt>
                <c:pt idx="93">
                  <c:v>5/17/2010</c:v>
                </c:pt>
                <c:pt idx="94">
                  <c:v>5/18/2010</c:v>
                </c:pt>
                <c:pt idx="95">
                  <c:v>5/19/2010</c:v>
                </c:pt>
                <c:pt idx="96">
                  <c:v>5/20/2010</c:v>
                </c:pt>
                <c:pt idx="97">
                  <c:v>5/21/2010</c:v>
                </c:pt>
                <c:pt idx="98">
                  <c:v>5/24/2010</c:v>
                </c:pt>
                <c:pt idx="99">
                  <c:v>5/25/2010</c:v>
                </c:pt>
                <c:pt idx="100">
                  <c:v>5/26/2010</c:v>
                </c:pt>
                <c:pt idx="101">
                  <c:v>5/27/2010</c:v>
                </c:pt>
                <c:pt idx="102">
                  <c:v>5/28/2010</c:v>
                </c:pt>
                <c:pt idx="103">
                  <c:v>6/1/2010</c:v>
                </c:pt>
                <c:pt idx="104">
                  <c:v>6/2/2010</c:v>
                </c:pt>
                <c:pt idx="105">
                  <c:v>6/3/2010</c:v>
                </c:pt>
                <c:pt idx="106">
                  <c:v>6/4/2010</c:v>
                </c:pt>
                <c:pt idx="107">
                  <c:v>6/7/2010</c:v>
                </c:pt>
                <c:pt idx="108">
                  <c:v>6/8/2010</c:v>
                </c:pt>
                <c:pt idx="109">
                  <c:v>6/9/2010</c:v>
                </c:pt>
                <c:pt idx="110">
                  <c:v>6/10/2010</c:v>
                </c:pt>
                <c:pt idx="111">
                  <c:v>6/11/2010</c:v>
                </c:pt>
                <c:pt idx="112">
                  <c:v>6/14/2010</c:v>
                </c:pt>
                <c:pt idx="113">
                  <c:v>6/15/2010</c:v>
                </c:pt>
                <c:pt idx="114">
                  <c:v>6/16/2010</c:v>
                </c:pt>
                <c:pt idx="115">
                  <c:v>6/17/2010</c:v>
                </c:pt>
                <c:pt idx="116">
                  <c:v>6/18/2010</c:v>
                </c:pt>
                <c:pt idx="117">
                  <c:v>6/21/2010</c:v>
                </c:pt>
                <c:pt idx="118">
                  <c:v>6/22/2010</c:v>
                </c:pt>
                <c:pt idx="119">
                  <c:v>6/23/2010</c:v>
                </c:pt>
                <c:pt idx="120">
                  <c:v>6/24/2010</c:v>
                </c:pt>
                <c:pt idx="121">
                  <c:v>6/25/2010</c:v>
                </c:pt>
                <c:pt idx="122">
                  <c:v>6/28/2010</c:v>
                </c:pt>
                <c:pt idx="123">
                  <c:v>6/29/2010</c:v>
                </c:pt>
                <c:pt idx="124">
                  <c:v>6/30/2010</c:v>
                </c:pt>
                <c:pt idx="125">
                  <c:v>7/1/2010</c:v>
                </c:pt>
                <c:pt idx="126">
                  <c:v>7/2/2010</c:v>
                </c:pt>
                <c:pt idx="127">
                  <c:v>7/6/2010</c:v>
                </c:pt>
                <c:pt idx="128">
                  <c:v>7/7/2010</c:v>
                </c:pt>
                <c:pt idx="129">
                  <c:v>7/8/2010</c:v>
                </c:pt>
                <c:pt idx="130">
                  <c:v>7/9/2010</c:v>
                </c:pt>
                <c:pt idx="131">
                  <c:v>7/12/2010</c:v>
                </c:pt>
                <c:pt idx="132">
                  <c:v>7/13/2010</c:v>
                </c:pt>
                <c:pt idx="133">
                  <c:v>7/14/2010</c:v>
                </c:pt>
                <c:pt idx="134">
                  <c:v>7/15/2010</c:v>
                </c:pt>
                <c:pt idx="135">
                  <c:v>7/16/2010</c:v>
                </c:pt>
                <c:pt idx="136">
                  <c:v>7/19/2010</c:v>
                </c:pt>
                <c:pt idx="137">
                  <c:v>7/20/2010</c:v>
                </c:pt>
                <c:pt idx="138">
                  <c:v>7/21/2010</c:v>
                </c:pt>
                <c:pt idx="139">
                  <c:v>7/22/2010</c:v>
                </c:pt>
                <c:pt idx="140">
                  <c:v>7/23/2010</c:v>
                </c:pt>
                <c:pt idx="141">
                  <c:v>7/26/2010</c:v>
                </c:pt>
                <c:pt idx="142">
                  <c:v>7/27/2010</c:v>
                </c:pt>
                <c:pt idx="143">
                  <c:v>7/28/2010</c:v>
                </c:pt>
                <c:pt idx="144">
                  <c:v>7/29/2010</c:v>
                </c:pt>
                <c:pt idx="145">
                  <c:v>7/30/2010</c:v>
                </c:pt>
                <c:pt idx="146">
                  <c:v>8/2/2010</c:v>
                </c:pt>
                <c:pt idx="147">
                  <c:v>8/3/2010</c:v>
                </c:pt>
                <c:pt idx="148">
                  <c:v>8/4/2010</c:v>
                </c:pt>
                <c:pt idx="149">
                  <c:v>8/5/2010</c:v>
                </c:pt>
                <c:pt idx="150">
                  <c:v>8/6/2010</c:v>
                </c:pt>
                <c:pt idx="151">
                  <c:v>8/9/2010</c:v>
                </c:pt>
                <c:pt idx="152">
                  <c:v>8/10/2010</c:v>
                </c:pt>
                <c:pt idx="153">
                  <c:v>8/11/2010</c:v>
                </c:pt>
                <c:pt idx="154">
                  <c:v>8/12/2010</c:v>
                </c:pt>
                <c:pt idx="155">
                  <c:v>8/13/2010</c:v>
                </c:pt>
                <c:pt idx="156">
                  <c:v>8/16/2010</c:v>
                </c:pt>
                <c:pt idx="157">
                  <c:v>8/17/2010</c:v>
                </c:pt>
                <c:pt idx="158">
                  <c:v>8/18/2010</c:v>
                </c:pt>
                <c:pt idx="159">
                  <c:v>8/19/2010</c:v>
                </c:pt>
                <c:pt idx="160">
                  <c:v>8/20/2010</c:v>
                </c:pt>
                <c:pt idx="161">
                  <c:v>8/23/2010</c:v>
                </c:pt>
                <c:pt idx="162">
                  <c:v>8/24/2010</c:v>
                </c:pt>
                <c:pt idx="163">
                  <c:v>8/25/2010</c:v>
                </c:pt>
                <c:pt idx="164">
                  <c:v>8/26/2010</c:v>
                </c:pt>
                <c:pt idx="165">
                  <c:v>8/27/2010</c:v>
                </c:pt>
                <c:pt idx="166">
                  <c:v>8/30/2010</c:v>
                </c:pt>
                <c:pt idx="167">
                  <c:v>8/31/2010</c:v>
                </c:pt>
                <c:pt idx="168">
                  <c:v>9/1/2010</c:v>
                </c:pt>
                <c:pt idx="169">
                  <c:v>9/2/2010</c:v>
                </c:pt>
                <c:pt idx="170">
                  <c:v>9/3/2010</c:v>
                </c:pt>
                <c:pt idx="171">
                  <c:v>9/7/2010</c:v>
                </c:pt>
                <c:pt idx="172">
                  <c:v>9/8/2010</c:v>
                </c:pt>
                <c:pt idx="173">
                  <c:v>9/9/2010</c:v>
                </c:pt>
                <c:pt idx="174">
                  <c:v>9/10/2010</c:v>
                </c:pt>
                <c:pt idx="175">
                  <c:v>9/13/2010</c:v>
                </c:pt>
                <c:pt idx="176">
                  <c:v>9/14/2010</c:v>
                </c:pt>
                <c:pt idx="177">
                  <c:v>9/15/2010</c:v>
                </c:pt>
                <c:pt idx="178">
                  <c:v>9/16/2010</c:v>
                </c:pt>
                <c:pt idx="179">
                  <c:v>9/17/2010</c:v>
                </c:pt>
                <c:pt idx="180">
                  <c:v>9/20/2010</c:v>
                </c:pt>
                <c:pt idx="181">
                  <c:v>9/21/2010</c:v>
                </c:pt>
                <c:pt idx="182">
                  <c:v>9/22/2010</c:v>
                </c:pt>
                <c:pt idx="183">
                  <c:v>9/23/2010</c:v>
                </c:pt>
                <c:pt idx="184">
                  <c:v>9/24/2010</c:v>
                </c:pt>
                <c:pt idx="185">
                  <c:v>9/27/2010</c:v>
                </c:pt>
                <c:pt idx="186">
                  <c:v>9/28/2010</c:v>
                </c:pt>
                <c:pt idx="187">
                  <c:v>9/29/2010</c:v>
                </c:pt>
                <c:pt idx="188">
                  <c:v>9/30/2010</c:v>
                </c:pt>
                <c:pt idx="189">
                  <c:v>10/1/2010</c:v>
                </c:pt>
                <c:pt idx="190">
                  <c:v>10/4/2010</c:v>
                </c:pt>
                <c:pt idx="191">
                  <c:v>10/5/2010</c:v>
                </c:pt>
                <c:pt idx="192">
                  <c:v>10/6/2010</c:v>
                </c:pt>
                <c:pt idx="193">
                  <c:v>10/7/2010</c:v>
                </c:pt>
                <c:pt idx="194">
                  <c:v>10/8/2010</c:v>
                </c:pt>
                <c:pt idx="195">
                  <c:v>10/11/2010</c:v>
                </c:pt>
                <c:pt idx="196">
                  <c:v>10/12/2010</c:v>
                </c:pt>
                <c:pt idx="197">
                  <c:v>10/13/2010</c:v>
                </c:pt>
                <c:pt idx="198">
                  <c:v>10/14/2010</c:v>
                </c:pt>
                <c:pt idx="199">
                  <c:v>10/15/2010</c:v>
                </c:pt>
                <c:pt idx="200">
                  <c:v>10/18/2010</c:v>
                </c:pt>
                <c:pt idx="201">
                  <c:v>10/19/2010</c:v>
                </c:pt>
                <c:pt idx="202">
                  <c:v>10/20/2010</c:v>
                </c:pt>
                <c:pt idx="203">
                  <c:v>10/21/2010</c:v>
                </c:pt>
                <c:pt idx="204">
                  <c:v>10/22/2010</c:v>
                </c:pt>
                <c:pt idx="205">
                  <c:v>10/25/2010</c:v>
                </c:pt>
                <c:pt idx="206">
                  <c:v>10/26/2010</c:v>
                </c:pt>
                <c:pt idx="207">
                  <c:v>10/27/2010</c:v>
                </c:pt>
                <c:pt idx="208">
                  <c:v>10/28/2010</c:v>
                </c:pt>
                <c:pt idx="209">
                  <c:v>10/29/2010</c:v>
                </c:pt>
                <c:pt idx="210">
                  <c:v>11/1/2010</c:v>
                </c:pt>
                <c:pt idx="211">
                  <c:v>11/2/2010</c:v>
                </c:pt>
                <c:pt idx="212">
                  <c:v>11/3/2010</c:v>
                </c:pt>
                <c:pt idx="213">
                  <c:v>11/4/2010</c:v>
                </c:pt>
                <c:pt idx="214">
                  <c:v>11/5/2010</c:v>
                </c:pt>
                <c:pt idx="215">
                  <c:v>11/8/2010</c:v>
                </c:pt>
                <c:pt idx="216">
                  <c:v>11/9/2010</c:v>
                </c:pt>
                <c:pt idx="217">
                  <c:v>11/10/2010</c:v>
                </c:pt>
                <c:pt idx="218">
                  <c:v>11/11/2010</c:v>
                </c:pt>
                <c:pt idx="219">
                  <c:v>11/12/2010</c:v>
                </c:pt>
                <c:pt idx="220">
                  <c:v>11/15/2010</c:v>
                </c:pt>
                <c:pt idx="221">
                  <c:v>11/16/2010</c:v>
                </c:pt>
                <c:pt idx="222">
                  <c:v>11/17/2010</c:v>
                </c:pt>
                <c:pt idx="223">
                  <c:v>11/18/2010</c:v>
                </c:pt>
                <c:pt idx="224">
                  <c:v>11/19/2010</c:v>
                </c:pt>
                <c:pt idx="225">
                  <c:v>11/22/2010</c:v>
                </c:pt>
                <c:pt idx="226">
                  <c:v>11/23/2010</c:v>
                </c:pt>
                <c:pt idx="227">
                  <c:v>11/24/2010</c:v>
                </c:pt>
                <c:pt idx="228">
                  <c:v>11/26/2010</c:v>
                </c:pt>
                <c:pt idx="229">
                  <c:v>11/29/2010</c:v>
                </c:pt>
                <c:pt idx="230">
                  <c:v>11/30/2010</c:v>
                </c:pt>
                <c:pt idx="231">
                  <c:v>12/1/2010</c:v>
                </c:pt>
                <c:pt idx="232">
                  <c:v>12/2/2010</c:v>
                </c:pt>
                <c:pt idx="233">
                  <c:v>12/3/2010</c:v>
                </c:pt>
                <c:pt idx="234">
                  <c:v>12/6/2010</c:v>
                </c:pt>
                <c:pt idx="235">
                  <c:v>12/7/2010</c:v>
                </c:pt>
                <c:pt idx="236">
                  <c:v>12/8/2010</c:v>
                </c:pt>
                <c:pt idx="237">
                  <c:v>12/9/2010</c:v>
                </c:pt>
                <c:pt idx="238">
                  <c:v>12/10/2010</c:v>
                </c:pt>
                <c:pt idx="239">
                  <c:v>12/13/2010</c:v>
                </c:pt>
                <c:pt idx="240">
                  <c:v>12/14/2010</c:v>
                </c:pt>
                <c:pt idx="241">
                  <c:v>12/15/2010</c:v>
                </c:pt>
                <c:pt idx="242">
                  <c:v>12/16/2010</c:v>
                </c:pt>
                <c:pt idx="243">
                  <c:v>12/17/2010</c:v>
                </c:pt>
                <c:pt idx="244">
                  <c:v>12/20/2010</c:v>
                </c:pt>
                <c:pt idx="245">
                  <c:v>12/21/2010</c:v>
                </c:pt>
                <c:pt idx="246">
                  <c:v>12/22/2010</c:v>
                </c:pt>
                <c:pt idx="247">
                  <c:v>12/23/2010</c:v>
                </c:pt>
                <c:pt idx="248">
                  <c:v>12/27/2010</c:v>
                </c:pt>
                <c:pt idx="249">
                  <c:v>12/28/2010</c:v>
                </c:pt>
                <c:pt idx="250">
                  <c:v>12/29/2010</c:v>
                </c:pt>
                <c:pt idx="251">
                  <c:v>12/30/2010</c:v>
                </c:pt>
                <c:pt idx="252">
                  <c:v>12/31/2010</c:v>
                </c:pt>
                <c:pt idx="253">
                  <c:v>1/3/2011</c:v>
                </c:pt>
                <c:pt idx="254">
                  <c:v>1/4/2011</c:v>
                </c:pt>
                <c:pt idx="255">
                  <c:v>1/5/2011</c:v>
                </c:pt>
                <c:pt idx="256">
                  <c:v>1/6/2011</c:v>
                </c:pt>
                <c:pt idx="257">
                  <c:v>1/7/2011</c:v>
                </c:pt>
                <c:pt idx="258">
                  <c:v>1/10/2011</c:v>
                </c:pt>
                <c:pt idx="259">
                  <c:v>1/11/2011</c:v>
                </c:pt>
                <c:pt idx="260">
                  <c:v>1/12/2011</c:v>
                </c:pt>
                <c:pt idx="261">
                  <c:v>1/13/2011</c:v>
                </c:pt>
                <c:pt idx="262">
                  <c:v>1/14/2011</c:v>
                </c:pt>
                <c:pt idx="263">
                  <c:v>1/18/2011</c:v>
                </c:pt>
                <c:pt idx="264">
                  <c:v>1/19/2011</c:v>
                </c:pt>
                <c:pt idx="265">
                  <c:v>1/20/2011</c:v>
                </c:pt>
                <c:pt idx="266">
                  <c:v>1/21/2011</c:v>
                </c:pt>
                <c:pt idx="267">
                  <c:v>1/24/2011</c:v>
                </c:pt>
                <c:pt idx="268">
                  <c:v>1/25/2011</c:v>
                </c:pt>
                <c:pt idx="269">
                  <c:v>1/26/2011</c:v>
                </c:pt>
                <c:pt idx="270">
                  <c:v>1/27/2011</c:v>
                </c:pt>
                <c:pt idx="271">
                  <c:v>1/28/2011</c:v>
                </c:pt>
                <c:pt idx="272">
                  <c:v>1/31/2011</c:v>
                </c:pt>
                <c:pt idx="273">
                  <c:v>2/1/2011</c:v>
                </c:pt>
                <c:pt idx="274">
                  <c:v>2/2/2011</c:v>
                </c:pt>
                <c:pt idx="275">
                  <c:v>2/3/2011</c:v>
                </c:pt>
                <c:pt idx="276">
                  <c:v>2/4/2011</c:v>
                </c:pt>
                <c:pt idx="277">
                  <c:v>2/7/2011</c:v>
                </c:pt>
                <c:pt idx="278">
                  <c:v>2/8/2011</c:v>
                </c:pt>
                <c:pt idx="279">
                  <c:v>2/9/2011</c:v>
                </c:pt>
                <c:pt idx="280">
                  <c:v>2/10/2011</c:v>
                </c:pt>
                <c:pt idx="281">
                  <c:v>2/11/2011</c:v>
                </c:pt>
                <c:pt idx="282">
                  <c:v>2/14/2011</c:v>
                </c:pt>
                <c:pt idx="283">
                  <c:v>2/15/2011</c:v>
                </c:pt>
                <c:pt idx="284">
                  <c:v>2/16/2011</c:v>
                </c:pt>
                <c:pt idx="285">
                  <c:v>2/17/2011</c:v>
                </c:pt>
                <c:pt idx="286">
                  <c:v>2/18/2011</c:v>
                </c:pt>
                <c:pt idx="287">
                  <c:v>2/22/2011</c:v>
                </c:pt>
                <c:pt idx="288">
                  <c:v>2/23/2011</c:v>
                </c:pt>
                <c:pt idx="289">
                  <c:v>2/24/2011</c:v>
                </c:pt>
                <c:pt idx="290">
                  <c:v>2/25/2011</c:v>
                </c:pt>
                <c:pt idx="291">
                  <c:v>2/28/2011</c:v>
                </c:pt>
                <c:pt idx="292">
                  <c:v>3/1/2011</c:v>
                </c:pt>
                <c:pt idx="293">
                  <c:v>3/2/2011</c:v>
                </c:pt>
                <c:pt idx="294">
                  <c:v>3/3/2011</c:v>
                </c:pt>
                <c:pt idx="295">
                  <c:v>3/4/2011</c:v>
                </c:pt>
                <c:pt idx="296">
                  <c:v>3/7/2011</c:v>
                </c:pt>
                <c:pt idx="297">
                  <c:v>3/8/2011</c:v>
                </c:pt>
                <c:pt idx="298">
                  <c:v>3/9/2011</c:v>
                </c:pt>
                <c:pt idx="299">
                  <c:v>3/10/2011</c:v>
                </c:pt>
                <c:pt idx="300">
                  <c:v>3/11/2011</c:v>
                </c:pt>
                <c:pt idx="301">
                  <c:v>3/14/2011</c:v>
                </c:pt>
                <c:pt idx="302">
                  <c:v>3/15/2011</c:v>
                </c:pt>
                <c:pt idx="303">
                  <c:v>3/16/2011</c:v>
                </c:pt>
                <c:pt idx="304">
                  <c:v>3/17/2011</c:v>
                </c:pt>
                <c:pt idx="305">
                  <c:v>3/18/2011</c:v>
                </c:pt>
                <c:pt idx="306">
                  <c:v>3/21/2011</c:v>
                </c:pt>
                <c:pt idx="307">
                  <c:v>3/22/2011</c:v>
                </c:pt>
                <c:pt idx="308">
                  <c:v>3/23/2011</c:v>
                </c:pt>
                <c:pt idx="309">
                  <c:v>3/24/2011</c:v>
                </c:pt>
                <c:pt idx="310">
                  <c:v>3/25/2011</c:v>
                </c:pt>
                <c:pt idx="311">
                  <c:v>3/28/2011</c:v>
                </c:pt>
                <c:pt idx="312">
                  <c:v>3/29/2011</c:v>
                </c:pt>
                <c:pt idx="313">
                  <c:v>3/30/2011</c:v>
                </c:pt>
                <c:pt idx="314">
                  <c:v>3/31/2011</c:v>
                </c:pt>
                <c:pt idx="315">
                  <c:v>4/1/2011</c:v>
                </c:pt>
                <c:pt idx="316">
                  <c:v>4/4/2011</c:v>
                </c:pt>
                <c:pt idx="317">
                  <c:v>4/5/2011</c:v>
                </c:pt>
                <c:pt idx="318">
                  <c:v>4/6/2011</c:v>
                </c:pt>
                <c:pt idx="319">
                  <c:v>4/7/2011</c:v>
                </c:pt>
                <c:pt idx="320">
                  <c:v>4/8/2011</c:v>
                </c:pt>
                <c:pt idx="321">
                  <c:v>4/11/2011</c:v>
                </c:pt>
                <c:pt idx="322">
                  <c:v>4/12/2011</c:v>
                </c:pt>
                <c:pt idx="323">
                  <c:v>4/13/2011</c:v>
                </c:pt>
                <c:pt idx="324">
                  <c:v>4/14/2011</c:v>
                </c:pt>
                <c:pt idx="325">
                  <c:v>4/15/2011</c:v>
                </c:pt>
                <c:pt idx="326">
                  <c:v>4/18/2011</c:v>
                </c:pt>
                <c:pt idx="327">
                  <c:v>4/19/2011</c:v>
                </c:pt>
                <c:pt idx="328">
                  <c:v>4/20/2011</c:v>
                </c:pt>
                <c:pt idx="329">
                  <c:v>4/21/2011</c:v>
                </c:pt>
                <c:pt idx="330">
                  <c:v>4/25/2011</c:v>
                </c:pt>
                <c:pt idx="331">
                  <c:v>4/26/2011</c:v>
                </c:pt>
                <c:pt idx="332">
                  <c:v>4/27/2011</c:v>
                </c:pt>
                <c:pt idx="333">
                  <c:v>4/28/2011</c:v>
                </c:pt>
                <c:pt idx="334">
                  <c:v>4/29/2011</c:v>
                </c:pt>
                <c:pt idx="335">
                  <c:v>5/2/2011</c:v>
                </c:pt>
                <c:pt idx="336">
                  <c:v>5/3/2011</c:v>
                </c:pt>
                <c:pt idx="337">
                  <c:v>5/4/2011</c:v>
                </c:pt>
                <c:pt idx="338">
                  <c:v>5/5/2011</c:v>
                </c:pt>
                <c:pt idx="339">
                  <c:v>5/6/2011</c:v>
                </c:pt>
                <c:pt idx="340">
                  <c:v>5/9/2011</c:v>
                </c:pt>
                <c:pt idx="341">
                  <c:v>5/10/2011</c:v>
                </c:pt>
                <c:pt idx="342">
                  <c:v>5/11/2011</c:v>
                </c:pt>
                <c:pt idx="343">
                  <c:v>5/12/2011</c:v>
                </c:pt>
                <c:pt idx="344">
                  <c:v>5/13/2011</c:v>
                </c:pt>
                <c:pt idx="345">
                  <c:v>5/16/2011</c:v>
                </c:pt>
                <c:pt idx="346">
                  <c:v>5/17/2011</c:v>
                </c:pt>
                <c:pt idx="347">
                  <c:v>5/18/2011</c:v>
                </c:pt>
                <c:pt idx="348">
                  <c:v>5/19/2011</c:v>
                </c:pt>
                <c:pt idx="349">
                  <c:v>5/20/2011</c:v>
                </c:pt>
                <c:pt idx="350">
                  <c:v>5/23/2011</c:v>
                </c:pt>
                <c:pt idx="351">
                  <c:v>5/24/2011</c:v>
                </c:pt>
                <c:pt idx="352">
                  <c:v>5/25/2011</c:v>
                </c:pt>
                <c:pt idx="353">
                  <c:v>5/26/2011</c:v>
                </c:pt>
                <c:pt idx="354">
                  <c:v>5/27/2011</c:v>
                </c:pt>
                <c:pt idx="355">
                  <c:v>5/31/2011</c:v>
                </c:pt>
                <c:pt idx="356">
                  <c:v>6/1/2011</c:v>
                </c:pt>
                <c:pt idx="357">
                  <c:v>6/2/2011</c:v>
                </c:pt>
                <c:pt idx="358">
                  <c:v>6/3/2011</c:v>
                </c:pt>
                <c:pt idx="359">
                  <c:v>6/6/2011</c:v>
                </c:pt>
                <c:pt idx="360">
                  <c:v>6/7/2011</c:v>
                </c:pt>
                <c:pt idx="361">
                  <c:v>6/8/2011</c:v>
                </c:pt>
                <c:pt idx="362">
                  <c:v>6/9/2011</c:v>
                </c:pt>
                <c:pt idx="363">
                  <c:v>6/10/2011</c:v>
                </c:pt>
                <c:pt idx="364">
                  <c:v>6/13/2011</c:v>
                </c:pt>
                <c:pt idx="365">
                  <c:v>6/14/2011</c:v>
                </c:pt>
                <c:pt idx="366">
                  <c:v>6/15/2011</c:v>
                </c:pt>
                <c:pt idx="367">
                  <c:v>6/16/2011</c:v>
                </c:pt>
                <c:pt idx="368">
                  <c:v>6/17/2011</c:v>
                </c:pt>
                <c:pt idx="369">
                  <c:v>6/20/2011</c:v>
                </c:pt>
                <c:pt idx="370">
                  <c:v>6/21/2011</c:v>
                </c:pt>
                <c:pt idx="371">
                  <c:v>6/22/2011</c:v>
                </c:pt>
                <c:pt idx="372">
                  <c:v>6/23/2011</c:v>
                </c:pt>
                <c:pt idx="373">
                  <c:v>6/24/2011</c:v>
                </c:pt>
                <c:pt idx="374">
                  <c:v>6/27/2011</c:v>
                </c:pt>
                <c:pt idx="375">
                  <c:v>6/28/2011</c:v>
                </c:pt>
                <c:pt idx="376">
                  <c:v>6/29/2011</c:v>
                </c:pt>
                <c:pt idx="377">
                  <c:v>6/30/2011</c:v>
                </c:pt>
                <c:pt idx="378">
                  <c:v>7/1/2011</c:v>
                </c:pt>
                <c:pt idx="379">
                  <c:v>7/5/2011</c:v>
                </c:pt>
                <c:pt idx="380">
                  <c:v>7/6/2011</c:v>
                </c:pt>
                <c:pt idx="381">
                  <c:v>7/7/2011</c:v>
                </c:pt>
                <c:pt idx="382">
                  <c:v>7/8/2011</c:v>
                </c:pt>
                <c:pt idx="383">
                  <c:v>7/11/2011</c:v>
                </c:pt>
                <c:pt idx="384">
                  <c:v>7/12/2011</c:v>
                </c:pt>
                <c:pt idx="385">
                  <c:v>7/13/2011</c:v>
                </c:pt>
                <c:pt idx="386">
                  <c:v>7/14/2011</c:v>
                </c:pt>
                <c:pt idx="387">
                  <c:v>7/15/2011</c:v>
                </c:pt>
                <c:pt idx="388">
                  <c:v>7/18/2011</c:v>
                </c:pt>
                <c:pt idx="389">
                  <c:v>7/19/2011</c:v>
                </c:pt>
                <c:pt idx="390">
                  <c:v>7/20/2011</c:v>
                </c:pt>
                <c:pt idx="391">
                  <c:v>7/21/2011</c:v>
                </c:pt>
                <c:pt idx="392">
                  <c:v>7/22/2011</c:v>
                </c:pt>
                <c:pt idx="393">
                  <c:v>7/25/2011</c:v>
                </c:pt>
                <c:pt idx="394">
                  <c:v>7/26/2011</c:v>
                </c:pt>
                <c:pt idx="395">
                  <c:v>7/27/2011</c:v>
                </c:pt>
                <c:pt idx="396">
                  <c:v>7/28/2011</c:v>
                </c:pt>
                <c:pt idx="397">
                  <c:v>7/29/2011</c:v>
                </c:pt>
                <c:pt idx="398">
                  <c:v>8/1/2011</c:v>
                </c:pt>
                <c:pt idx="399">
                  <c:v>8/2/2011</c:v>
                </c:pt>
                <c:pt idx="400">
                  <c:v>8/3/2011</c:v>
                </c:pt>
                <c:pt idx="401">
                  <c:v>8/4/2011</c:v>
                </c:pt>
                <c:pt idx="402">
                  <c:v>8/5/2011</c:v>
                </c:pt>
                <c:pt idx="403">
                  <c:v>8/8/2011</c:v>
                </c:pt>
                <c:pt idx="404">
                  <c:v>8/9/2011</c:v>
                </c:pt>
                <c:pt idx="405">
                  <c:v>8/10/2011</c:v>
                </c:pt>
                <c:pt idx="406">
                  <c:v>8/11/2011</c:v>
                </c:pt>
                <c:pt idx="407">
                  <c:v>8/12/2011</c:v>
                </c:pt>
                <c:pt idx="408">
                  <c:v>8/15/2011</c:v>
                </c:pt>
                <c:pt idx="409">
                  <c:v>8/16/2011</c:v>
                </c:pt>
                <c:pt idx="410">
                  <c:v>8/17/2011</c:v>
                </c:pt>
                <c:pt idx="411">
                  <c:v>8/18/2011</c:v>
                </c:pt>
                <c:pt idx="412">
                  <c:v>8/19/2011</c:v>
                </c:pt>
                <c:pt idx="413">
                  <c:v>8/22/2011</c:v>
                </c:pt>
                <c:pt idx="414">
                  <c:v>8/23/2011</c:v>
                </c:pt>
                <c:pt idx="415">
                  <c:v>8/24/2011</c:v>
                </c:pt>
                <c:pt idx="416">
                  <c:v>8/25/2011</c:v>
                </c:pt>
                <c:pt idx="417">
                  <c:v>8/26/2011</c:v>
                </c:pt>
                <c:pt idx="418">
                  <c:v>8/29/2011</c:v>
                </c:pt>
                <c:pt idx="419">
                  <c:v>8/30/2011</c:v>
                </c:pt>
                <c:pt idx="420">
                  <c:v>8/31/2011</c:v>
                </c:pt>
                <c:pt idx="421">
                  <c:v>9/1/2011</c:v>
                </c:pt>
                <c:pt idx="422">
                  <c:v>9/2/2011</c:v>
                </c:pt>
                <c:pt idx="423">
                  <c:v>9/6/2011</c:v>
                </c:pt>
                <c:pt idx="424">
                  <c:v>9/7/2011</c:v>
                </c:pt>
                <c:pt idx="425">
                  <c:v>9/8/2011</c:v>
                </c:pt>
                <c:pt idx="426">
                  <c:v>9/9/2011</c:v>
                </c:pt>
                <c:pt idx="427">
                  <c:v>9/12/2011</c:v>
                </c:pt>
                <c:pt idx="428">
                  <c:v>9/13/2011</c:v>
                </c:pt>
                <c:pt idx="429">
                  <c:v>9/14/2011</c:v>
                </c:pt>
                <c:pt idx="430">
                  <c:v>9/15/2011</c:v>
                </c:pt>
                <c:pt idx="431">
                  <c:v>9/16/2011</c:v>
                </c:pt>
                <c:pt idx="432">
                  <c:v>9/19/2011</c:v>
                </c:pt>
                <c:pt idx="433">
                  <c:v>9/20/2011</c:v>
                </c:pt>
                <c:pt idx="434">
                  <c:v>9/21/2011</c:v>
                </c:pt>
                <c:pt idx="435">
                  <c:v>9/22/2011</c:v>
                </c:pt>
                <c:pt idx="436">
                  <c:v>9/23/2011</c:v>
                </c:pt>
                <c:pt idx="437">
                  <c:v>9/26/2011</c:v>
                </c:pt>
                <c:pt idx="438">
                  <c:v>9/27/2011</c:v>
                </c:pt>
                <c:pt idx="439">
                  <c:v>9/28/2011</c:v>
                </c:pt>
                <c:pt idx="440">
                  <c:v>9/29/2011</c:v>
                </c:pt>
                <c:pt idx="441">
                  <c:v>9/30/2011</c:v>
                </c:pt>
                <c:pt idx="442">
                  <c:v>10/3/2011</c:v>
                </c:pt>
                <c:pt idx="443">
                  <c:v>10/4/2011</c:v>
                </c:pt>
                <c:pt idx="444">
                  <c:v>10/5/2011</c:v>
                </c:pt>
                <c:pt idx="445">
                  <c:v>10/6/2011</c:v>
                </c:pt>
                <c:pt idx="446">
                  <c:v>10/7/2011</c:v>
                </c:pt>
                <c:pt idx="447">
                  <c:v>10/10/2011</c:v>
                </c:pt>
                <c:pt idx="448">
                  <c:v>10/11/2011</c:v>
                </c:pt>
                <c:pt idx="449">
                  <c:v>10/12/2011</c:v>
                </c:pt>
                <c:pt idx="450">
                  <c:v>10/13/2011</c:v>
                </c:pt>
                <c:pt idx="451">
                  <c:v>10/14/2011</c:v>
                </c:pt>
                <c:pt idx="452">
                  <c:v>10/17/2011</c:v>
                </c:pt>
                <c:pt idx="453">
                  <c:v>10/18/2011</c:v>
                </c:pt>
                <c:pt idx="454">
                  <c:v>10/19/2011</c:v>
                </c:pt>
                <c:pt idx="455">
                  <c:v>10/20/2011</c:v>
                </c:pt>
                <c:pt idx="456">
                  <c:v>10/21/2011</c:v>
                </c:pt>
                <c:pt idx="457">
                  <c:v>10/24/2011</c:v>
                </c:pt>
                <c:pt idx="458">
                  <c:v>10/25/2011</c:v>
                </c:pt>
                <c:pt idx="459">
                  <c:v>10/26/2011</c:v>
                </c:pt>
                <c:pt idx="460">
                  <c:v>10/27/2011</c:v>
                </c:pt>
                <c:pt idx="461">
                  <c:v>10/28/2011</c:v>
                </c:pt>
                <c:pt idx="462">
                  <c:v>10/31/2011</c:v>
                </c:pt>
                <c:pt idx="463">
                  <c:v>11/1/2011</c:v>
                </c:pt>
                <c:pt idx="464">
                  <c:v>11/2/2011</c:v>
                </c:pt>
                <c:pt idx="465">
                  <c:v>11/3/2011</c:v>
                </c:pt>
                <c:pt idx="466">
                  <c:v>11/4/2011</c:v>
                </c:pt>
                <c:pt idx="467">
                  <c:v>11/7/2011</c:v>
                </c:pt>
                <c:pt idx="468">
                  <c:v>11/8/2011</c:v>
                </c:pt>
                <c:pt idx="469">
                  <c:v>11/9/2011</c:v>
                </c:pt>
                <c:pt idx="470">
                  <c:v>11/10/2011</c:v>
                </c:pt>
                <c:pt idx="471">
                  <c:v>11/11/2011</c:v>
                </c:pt>
                <c:pt idx="472">
                  <c:v>11/14/2011</c:v>
                </c:pt>
                <c:pt idx="473">
                  <c:v>11/15/2011</c:v>
                </c:pt>
                <c:pt idx="474">
                  <c:v>11/16/2011</c:v>
                </c:pt>
                <c:pt idx="475">
                  <c:v>11/17/2011</c:v>
                </c:pt>
                <c:pt idx="476">
                  <c:v>11/18/2011</c:v>
                </c:pt>
                <c:pt idx="477">
                  <c:v>11/21/2011</c:v>
                </c:pt>
                <c:pt idx="478">
                  <c:v>11/22/2011</c:v>
                </c:pt>
                <c:pt idx="479">
                  <c:v>11/23/2011</c:v>
                </c:pt>
                <c:pt idx="480">
                  <c:v>11/25/2011</c:v>
                </c:pt>
                <c:pt idx="481">
                  <c:v>11/28/2011</c:v>
                </c:pt>
                <c:pt idx="482">
                  <c:v>11/29/2011</c:v>
                </c:pt>
                <c:pt idx="483">
                  <c:v>11/30/2011</c:v>
                </c:pt>
                <c:pt idx="484">
                  <c:v>12/1/2011</c:v>
                </c:pt>
                <c:pt idx="485">
                  <c:v>12/2/2011</c:v>
                </c:pt>
                <c:pt idx="486">
                  <c:v>12/5/2011</c:v>
                </c:pt>
                <c:pt idx="487">
                  <c:v>12/6/2011</c:v>
                </c:pt>
                <c:pt idx="488">
                  <c:v>12/7/2011</c:v>
                </c:pt>
                <c:pt idx="489">
                  <c:v>12/8/2011</c:v>
                </c:pt>
                <c:pt idx="490">
                  <c:v>12/9/2011</c:v>
                </c:pt>
                <c:pt idx="491">
                  <c:v>12/12/2011</c:v>
                </c:pt>
                <c:pt idx="492">
                  <c:v>12/13/2011</c:v>
                </c:pt>
                <c:pt idx="493">
                  <c:v>12/14/2011</c:v>
                </c:pt>
                <c:pt idx="494">
                  <c:v>12/15/2011</c:v>
                </c:pt>
                <c:pt idx="495">
                  <c:v>12/16/2011</c:v>
                </c:pt>
                <c:pt idx="496">
                  <c:v>12/19/2011</c:v>
                </c:pt>
                <c:pt idx="497">
                  <c:v>12/20/2011</c:v>
                </c:pt>
                <c:pt idx="498">
                  <c:v>12/21/2011</c:v>
                </c:pt>
                <c:pt idx="499">
                  <c:v>12/22/2011</c:v>
                </c:pt>
                <c:pt idx="500">
                  <c:v>12/23/2011</c:v>
                </c:pt>
                <c:pt idx="501">
                  <c:v>12/27/2011</c:v>
                </c:pt>
                <c:pt idx="502">
                  <c:v>12/28/2011</c:v>
                </c:pt>
                <c:pt idx="503">
                  <c:v>12/29/2011</c:v>
                </c:pt>
                <c:pt idx="504">
                  <c:v>12/30/2011</c:v>
                </c:pt>
                <c:pt idx="505">
                  <c:v>1/3/2012</c:v>
                </c:pt>
                <c:pt idx="506">
                  <c:v>1/4/2012</c:v>
                </c:pt>
                <c:pt idx="507">
                  <c:v>1/5/2012</c:v>
                </c:pt>
                <c:pt idx="508">
                  <c:v>1/6/2012</c:v>
                </c:pt>
                <c:pt idx="509">
                  <c:v>1/9/2012</c:v>
                </c:pt>
                <c:pt idx="510">
                  <c:v>1/10/2012</c:v>
                </c:pt>
                <c:pt idx="511">
                  <c:v>1/11/2012</c:v>
                </c:pt>
                <c:pt idx="512">
                  <c:v>1/12/2012</c:v>
                </c:pt>
                <c:pt idx="513">
                  <c:v>1/13/2012</c:v>
                </c:pt>
                <c:pt idx="514">
                  <c:v>1/17/2012</c:v>
                </c:pt>
                <c:pt idx="515">
                  <c:v>1/18/2012</c:v>
                </c:pt>
                <c:pt idx="516">
                  <c:v>1/19/2012</c:v>
                </c:pt>
                <c:pt idx="517">
                  <c:v>1/20/2012</c:v>
                </c:pt>
                <c:pt idx="518">
                  <c:v>1/23/2012</c:v>
                </c:pt>
                <c:pt idx="519">
                  <c:v>1/24/2012</c:v>
                </c:pt>
                <c:pt idx="520">
                  <c:v>1/25/2012</c:v>
                </c:pt>
                <c:pt idx="521">
                  <c:v>1/26/2012</c:v>
                </c:pt>
                <c:pt idx="522">
                  <c:v>1/27/2012</c:v>
                </c:pt>
                <c:pt idx="523">
                  <c:v>1/30/2012</c:v>
                </c:pt>
                <c:pt idx="524">
                  <c:v>1/31/2012</c:v>
                </c:pt>
                <c:pt idx="525">
                  <c:v>2/1/2012</c:v>
                </c:pt>
                <c:pt idx="526">
                  <c:v>2/2/2012</c:v>
                </c:pt>
                <c:pt idx="527">
                  <c:v>2/3/2012</c:v>
                </c:pt>
                <c:pt idx="528">
                  <c:v>2/6/2012</c:v>
                </c:pt>
                <c:pt idx="529">
                  <c:v>2/7/2012</c:v>
                </c:pt>
                <c:pt idx="530">
                  <c:v>2/8/2012</c:v>
                </c:pt>
                <c:pt idx="531">
                  <c:v>2/9/2012</c:v>
                </c:pt>
                <c:pt idx="532">
                  <c:v>2/10/2012</c:v>
                </c:pt>
                <c:pt idx="533">
                  <c:v>2/13/2012</c:v>
                </c:pt>
                <c:pt idx="534">
                  <c:v>2/14/2012</c:v>
                </c:pt>
                <c:pt idx="535">
                  <c:v>2/15/2012</c:v>
                </c:pt>
                <c:pt idx="536">
                  <c:v>2/16/2012</c:v>
                </c:pt>
                <c:pt idx="537">
                  <c:v>2/17/2012</c:v>
                </c:pt>
                <c:pt idx="538">
                  <c:v>2/21/2012</c:v>
                </c:pt>
                <c:pt idx="539">
                  <c:v>2/22/2012</c:v>
                </c:pt>
                <c:pt idx="540">
                  <c:v>2/23/2012</c:v>
                </c:pt>
                <c:pt idx="541">
                  <c:v>2/24/2012</c:v>
                </c:pt>
                <c:pt idx="542">
                  <c:v>2/27/2012</c:v>
                </c:pt>
                <c:pt idx="543">
                  <c:v>2/28/2012</c:v>
                </c:pt>
                <c:pt idx="544">
                  <c:v>2/29/2012</c:v>
                </c:pt>
                <c:pt idx="545">
                  <c:v>3/1/2012</c:v>
                </c:pt>
                <c:pt idx="546">
                  <c:v>3/2/2012</c:v>
                </c:pt>
                <c:pt idx="547">
                  <c:v>3/5/2012</c:v>
                </c:pt>
                <c:pt idx="548">
                  <c:v>3/6/2012</c:v>
                </c:pt>
                <c:pt idx="549">
                  <c:v>3/7/2012</c:v>
                </c:pt>
                <c:pt idx="550">
                  <c:v>3/8/2012</c:v>
                </c:pt>
                <c:pt idx="551">
                  <c:v>3/9/2012</c:v>
                </c:pt>
                <c:pt idx="552">
                  <c:v>3/12/2012</c:v>
                </c:pt>
                <c:pt idx="553">
                  <c:v>3/13/2012</c:v>
                </c:pt>
                <c:pt idx="554">
                  <c:v>3/14/2012</c:v>
                </c:pt>
                <c:pt idx="555">
                  <c:v>3/15/2012</c:v>
                </c:pt>
                <c:pt idx="556">
                  <c:v>3/16/2012</c:v>
                </c:pt>
                <c:pt idx="557">
                  <c:v>3/19/2012</c:v>
                </c:pt>
                <c:pt idx="558">
                  <c:v>3/20/2012</c:v>
                </c:pt>
                <c:pt idx="559">
                  <c:v>3/21/2012</c:v>
                </c:pt>
                <c:pt idx="560">
                  <c:v>3/22/2012</c:v>
                </c:pt>
                <c:pt idx="561">
                  <c:v>3/23/2012</c:v>
                </c:pt>
                <c:pt idx="562">
                  <c:v>3/26/2012</c:v>
                </c:pt>
                <c:pt idx="563">
                  <c:v>3/27/2012</c:v>
                </c:pt>
                <c:pt idx="564">
                  <c:v>3/28/2012</c:v>
                </c:pt>
                <c:pt idx="565">
                  <c:v>3/29/2012</c:v>
                </c:pt>
                <c:pt idx="566">
                  <c:v>3/30/2012</c:v>
                </c:pt>
                <c:pt idx="567">
                  <c:v>4/2/2012</c:v>
                </c:pt>
                <c:pt idx="568">
                  <c:v>4/3/2012</c:v>
                </c:pt>
                <c:pt idx="569">
                  <c:v>4/4/2012</c:v>
                </c:pt>
                <c:pt idx="570">
                  <c:v>4/5/2012</c:v>
                </c:pt>
                <c:pt idx="571">
                  <c:v>4/9/2012</c:v>
                </c:pt>
                <c:pt idx="572">
                  <c:v>4/10/2012</c:v>
                </c:pt>
                <c:pt idx="573">
                  <c:v>4/11/2012</c:v>
                </c:pt>
                <c:pt idx="574">
                  <c:v>4/12/2012</c:v>
                </c:pt>
                <c:pt idx="575">
                  <c:v>4/13/2012</c:v>
                </c:pt>
                <c:pt idx="576">
                  <c:v>4/16/2012</c:v>
                </c:pt>
                <c:pt idx="577">
                  <c:v>4/17/2012</c:v>
                </c:pt>
                <c:pt idx="578">
                  <c:v>4/18/2012</c:v>
                </c:pt>
                <c:pt idx="579">
                  <c:v>4/19/2012</c:v>
                </c:pt>
                <c:pt idx="580">
                  <c:v>4/20/2012</c:v>
                </c:pt>
                <c:pt idx="581">
                  <c:v>4/23/2012</c:v>
                </c:pt>
                <c:pt idx="582">
                  <c:v>4/24/2012</c:v>
                </c:pt>
                <c:pt idx="583">
                  <c:v>4/25/2012</c:v>
                </c:pt>
                <c:pt idx="584">
                  <c:v>4/26/2012</c:v>
                </c:pt>
                <c:pt idx="585">
                  <c:v>4/27/2012</c:v>
                </c:pt>
                <c:pt idx="586">
                  <c:v>4/30/2012</c:v>
                </c:pt>
                <c:pt idx="587">
                  <c:v>5/1/2012</c:v>
                </c:pt>
                <c:pt idx="588">
                  <c:v>5/2/2012</c:v>
                </c:pt>
                <c:pt idx="589">
                  <c:v>5/3/2012</c:v>
                </c:pt>
                <c:pt idx="590">
                  <c:v>5/4/2012</c:v>
                </c:pt>
                <c:pt idx="591">
                  <c:v>5/7/2012</c:v>
                </c:pt>
                <c:pt idx="592">
                  <c:v>5/8/2012</c:v>
                </c:pt>
                <c:pt idx="593">
                  <c:v>5/9/2012</c:v>
                </c:pt>
                <c:pt idx="594">
                  <c:v>5/10/2012</c:v>
                </c:pt>
                <c:pt idx="595">
                  <c:v>5/11/2012</c:v>
                </c:pt>
                <c:pt idx="596">
                  <c:v>5/14/2012</c:v>
                </c:pt>
                <c:pt idx="597">
                  <c:v>5/15/2012</c:v>
                </c:pt>
                <c:pt idx="598">
                  <c:v>5/16/2012</c:v>
                </c:pt>
                <c:pt idx="599">
                  <c:v>5/17/2012</c:v>
                </c:pt>
                <c:pt idx="600">
                  <c:v>5/18/2012</c:v>
                </c:pt>
                <c:pt idx="601">
                  <c:v>5/21/2012</c:v>
                </c:pt>
                <c:pt idx="602">
                  <c:v>5/22/2012</c:v>
                </c:pt>
                <c:pt idx="603">
                  <c:v>5/23/2012</c:v>
                </c:pt>
                <c:pt idx="604">
                  <c:v>5/24/2012</c:v>
                </c:pt>
                <c:pt idx="605">
                  <c:v>5/25/2012</c:v>
                </c:pt>
                <c:pt idx="606">
                  <c:v>5/29/2012</c:v>
                </c:pt>
                <c:pt idx="607">
                  <c:v>5/30/2012</c:v>
                </c:pt>
                <c:pt idx="608">
                  <c:v>5/31/2012</c:v>
                </c:pt>
                <c:pt idx="609">
                  <c:v>6/1/2012</c:v>
                </c:pt>
                <c:pt idx="610">
                  <c:v>6/4/2012</c:v>
                </c:pt>
                <c:pt idx="611">
                  <c:v>6/5/2012</c:v>
                </c:pt>
                <c:pt idx="612">
                  <c:v>6/6/2012</c:v>
                </c:pt>
                <c:pt idx="613">
                  <c:v>6/7/2012</c:v>
                </c:pt>
                <c:pt idx="614">
                  <c:v>6/8/2012</c:v>
                </c:pt>
                <c:pt idx="615">
                  <c:v>6/11/2012</c:v>
                </c:pt>
                <c:pt idx="616">
                  <c:v>6/12/2012</c:v>
                </c:pt>
                <c:pt idx="617">
                  <c:v>6/13/2012</c:v>
                </c:pt>
                <c:pt idx="618">
                  <c:v>6/14/2012</c:v>
                </c:pt>
                <c:pt idx="619">
                  <c:v>6/15/2012</c:v>
                </c:pt>
                <c:pt idx="620">
                  <c:v>6/18/2012</c:v>
                </c:pt>
                <c:pt idx="621">
                  <c:v>6/19/2012</c:v>
                </c:pt>
                <c:pt idx="622">
                  <c:v>6/20/2012</c:v>
                </c:pt>
                <c:pt idx="623">
                  <c:v>6/21/2012</c:v>
                </c:pt>
                <c:pt idx="624">
                  <c:v>6/22/2012</c:v>
                </c:pt>
                <c:pt idx="625">
                  <c:v>6/25/2012</c:v>
                </c:pt>
                <c:pt idx="626">
                  <c:v>6/26/2012</c:v>
                </c:pt>
                <c:pt idx="627">
                  <c:v>6/27/2012</c:v>
                </c:pt>
                <c:pt idx="628">
                  <c:v>6/28/2012</c:v>
                </c:pt>
                <c:pt idx="629">
                  <c:v>6/29/2012</c:v>
                </c:pt>
                <c:pt idx="630">
                  <c:v>7/2/2012</c:v>
                </c:pt>
                <c:pt idx="631">
                  <c:v>7/3/2012</c:v>
                </c:pt>
                <c:pt idx="632">
                  <c:v>7/5/2012</c:v>
                </c:pt>
                <c:pt idx="633">
                  <c:v>7/6/2012</c:v>
                </c:pt>
                <c:pt idx="634">
                  <c:v>7/9/2012</c:v>
                </c:pt>
                <c:pt idx="635">
                  <c:v>7/10/2012</c:v>
                </c:pt>
                <c:pt idx="636">
                  <c:v>7/11/2012</c:v>
                </c:pt>
                <c:pt idx="637">
                  <c:v>7/12/2012</c:v>
                </c:pt>
                <c:pt idx="638">
                  <c:v>7/13/2012</c:v>
                </c:pt>
                <c:pt idx="639">
                  <c:v>7/16/2012</c:v>
                </c:pt>
                <c:pt idx="640">
                  <c:v>7/17/2012</c:v>
                </c:pt>
                <c:pt idx="641">
                  <c:v>7/18/2012</c:v>
                </c:pt>
                <c:pt idx="642">
                  <c:v>7/19/2012</c:v>
                </c:pt>
                <c:pt idx="643">
                  <c:v>7/20/2012</c:v>
                </c:pt>
                <c:pt idx="644">
                  <c:v>7/23/2012</c:v>
                </c:pt>
                <c:pt idx="645">
                  <c:v>7/24/2012</c:v>
                </c:pt>
                <c:pt idx="646">
                  <c:v>7/25/2012</c:v>
                </c:pt>
                <c:pt idx="647">
                  <c:v>7/26/2012</c:v>
                </c:pt>
                <c:pt idx="648">
                  <c:v>7/27/2012</c:v>
                </c:pt>
                <c:pt idx="649">
                  <c:v>7/30/2012</c:v>
                </c:pt>
                <c:pt idx="650">
                  <c:v>7/31/2012</c:v>
                </c:pt>
                <c:pt idx="651">
                  <c:v>8/1/2012</c:v>
                </c:pt>
                <c:pt idx="652">
                  <c:v>8/2/2012</c:v>
                </c:pt>
                <c:pt idx="653">
                  <c:v>8/3/2012</c:v>
                </c:pt>
                <c:pt idx="654">
                  <c:v>8/6/2012</c:v>
                </c:pt>
                <c:pt idx="655">
                  <c:v>8/7/2012</c:v>
                </c:pt>
                <c:pt idx="656">
                  <c:v>8/8/2012</c:v>
                </c:pt>
                <c:pt idx="657">
                  <c:v>8/9/2012</c:v>
                </c:pt>
                <c:pt idx="658">
                  <c:v>8/10/2012</c:v>
                </c:pt>
                <c:pt idx="659">
                  <c:v>8/13/2012</c:v>
                </c:pt>
                <c:pt idx="660">
                  <c:v>8/14/2012</c:v>
                </c:pt>
                <c:pt idx="661">
                  <c:v>8/15/2012</c:v>
                </c:pt>
                <c:pt idx="662">
                  <c:v>8/16/2012</c:v>
                </c:pt>
                <c:pt idx="663">
                  <c:v>8/17/2012</c:v>
                </c:pt>
                <c:pt idx="664">
                  <c:v>8/20/2012</c:v>
                </c:pt>
                <c:pt idx="665">
                  <c:v>8/21/2012</c:v>
                </c:pt>
                <c:pt idx="666">
                  <c:v>8/22/2012</c:v>
                </c:pt>
                <c:pt idx="667">
                  <c:v>8/23/2012</c:v>
                </c:pt>
                <c:pt idx="668">
                  <c:v>8/24/2012</c:v>
                </c:pt>
                <c:pt idx="669">
                  <c:v>8/27/2012</c:v>
                </c:pt>
                <c:pt idx="670">
                  <c:v>8/28/2012</c:v>
                </c:pt>
                <c:pt idx="671">
                  <c:v>8/29/2012</c:v>
                </c:pt>
                <c:pt idx="672">
                  <c:v>8/30/2012</c:v>
                </c:pt>
                <c:pt idx="673">
                  <c:v>8/31/2012</c:v>
                </c:pt>
                <c:pt idx="674">
                  <c:v>9/4/2012</c:v>
                </c:pt>
                <c:pt idx="675">
                  <c:v>9/5/2012</c:v>
                </c:pt>
                <c:pt idx="676">
                  <c:v>9/6/2012</c:v>
                </c:pt>
                <c:pt idx="677">
                  <c:v>9/7/2012</c:v>
                </c:pt>
                <c:pt idx="678">
                  <c:v>9/10/2012</c:v>
                </c:pt>
                <c:pt idx="679">
                  <c:v>9/11/2012</c:v>
                </c:pt>
                <c:pt idx="680">
                  <c:v>9/12/2012</c:v>
                </c:pt>
                <c:pt idx="681">
                  <c:v>9/13/2012</c:v>
                </c:pt>
                <c:pt idx="682">
                  <c:v>9/14/2012</c:v>
                </c:pt>
                <c:pt idx="683">
                  <c:v>9/17/2012</c:v>
                </c:pt>
                <c:pt idx="684">
                  <c:v>9/18/2012</c:v>
                </c:pt>
                <c:pt idx="685">
                  <c:v>9/19/2012</c:v>
                </c:pt>
                <c:pt idx="686">
                  <c:v>9/20/2012</c:v>
                </c:pt>
                <c:pt idx="687">
                  <c:v>9/21/2012</c:v>
                </c:pt>
                <c:pt idx="688">
                  <c:v>9/24/2012</c:v>
                </c:pt>
                <c:pt idx="689">
                  <c:v>9/25/2012</c:v>
                </c:pt>
                <c:pt idx="690">
                  <c:v>9/26/2012</c:v>
                </c:pt>
                <c:pt idx="691">
                  <c:v>9/27/2012</c:v>
                </c:pt>
                <c:pt idx="692">
                  <c:v>9/28/2012</c:v>
                </c:pt>
                <c:pt idx="693">
                  <c:v>10/1/2012</c:v>
                </c:pt>
                <c:pt idx="694">
                  <c:v>10/2/2012</c:v>
                </c:pt>
                <c:pt idx="695">
                  <c:v>10/3/2012</c:v>
                </c:pt>
                <c:pt idx="696">
                  <c:v>10/4/2012</c:v>
                </c:pt>
                <c:pt idx="697">
                  <c:v>10/5/2012</c:v>
                </c:pt>
                <c:pt idx="698">
                  <c:v>10/8/2012</c:v>
                </c:pt>
                <c:pt idx="699">
                  <c:v>10/9/2012</c:v>
                </c:pt>
                <c:pt idx="700">
                  <c:v>10/10/2012</c:v>
                </c:pt>
                <c:pt idx="701">
                  <c:v>10/11/2012</c:v>
                </c:pt>
                <c:pt idx="702">
                  <c:v>10/12/2012</c:v>
                </c:pt>
                <c:pt idx="703">
                  <c:v>10/15/2012</c:v>
                </c:pt>
                <c:pt idx="704">
                  <c:v>10/16/2012</c:v>
                </c:pt>
                <c:pt idx="705">
                  <c:v>10/17/2012</c:v>
                </c:pt>
                <c:pt idx="706">
                  <c:v>10/18/2012</c:v>
                </c:pt>
                <c:pt idx="707">
                  <c:v>10/19/2012</c:v>
                </c:pt>
                <c:pt idx="708">
                  <c:v>10/22/2012</c:v>
                </c:pt>
                <c:pt idx="709">
                  <c:v>10/23/2012</c:v>
                </c:pt>
                <c:pt idx="710">
                  <c:v>10/24/2012</c:v>
                </c:pt>
                <c:pt idx="711">
                  <c:v>10/25/2012</c:v>
                </c:pt>
                <c:pt idx="712">
                  <c:v>10/26/2012</c:v>
                </c:pt>
                <c:pt idx="713">
                  <c:v>10/31/2012</c:v>
                </c:pt>
                <c:pt idx="714">
                  <c:v>11/1/2012</c:v>
                </c:pt>
                <c:pt idx="715">
                  <c:v>11/2/2012</c:v>
                </c:pt>
                <c:pt idx="716">
                  <c:v>11/5/2012</c:v>
                </c:pt>
                <c:pt idx="717">
                  <c:v>11/6/2012</c:v>
                </c:pt>
                <c:pt idx="718">
                  <c:v>11/7/2012</c:v>
                </c:pt>
                <c:pt idx="719">
                  <c:v>11/8/2012</c:v>
                </c:pt>
                <c:pt idx="720">
                  <c:v>11/9/2012</c:v>
                </c:pt>
                <c:pt idx="721">
                  <c:v>11/12/2012</c:v>
                </c:pt>
                <c:pt idx="722">
                  <c:v>11/13/2012</c:v>
                </c:pt>
                <c:pt idx="723">
                  <c:v>11/14/2012</c:v>
                </c:pt>
                <c:pt idx="724">
                  <c:v>11/15/2012</c:v>
                </c:pt>
                <c:pt idx="725">
                  <c:v>11/16/2012</c:v>
                </c:pt>
                <c:pt idx="726">
                  <c:v>11/19/2012</c:v>
                </c:pt>
                <c:pt idx="727">
                  <c:v>11/20/2012</c:v>
                </c:pt>
                <c:pt idx="728">
                  <c:v>11/21/2012</c:v>
                </c:pt>
                <c:pt idx="729">
                  <c:v>11/23/2012</c:v>
                </c:pt>
                <c:pt idx="730">
                  <c:v>11/26/2012</c:v>
                </c:pt>
                <c:pt idx="731">
                  <c:v>11/27/2012</c:v>
                </c:pt>
                <c:pt idx="732">
                  <c:v>11/28/2012</c:v>
                </c:pt>
                <c:pt idx="733">
                  <c:v>11/29/2012</c:v>
                </c:pt>
                <c:pt idx="734">
                  <c:v>11/30/2012</c:v>
                </c:pt>
                <c:pt idx="735">
                  <c:v>12/3/2012</c:v>
                </c:pt>
                <c:pt idx="736">
                  <c:v>12/4/2012</c:v>
                </c:pt>
                <c:pt idx="737">
                  <c:v>12/5/2012</c:v>
                </c:pt>
                <c:pt idx="738">
                  <c:v>12/6/2012</c:v>
                </c:pt>
                <c:pt idx="739">
                  <c:v>12/7/2012</c:v>
                </c:pt>
                <c:pt idx="740">
                  <c:v>12/10/2012</c:v>
                </c:pt>
                <c:pt idx="741">
                  <c:v>12/11/2012</c:v>
                </c:pt>
                <c:pt idx="742">
                  <c:v>12/12/2012</c:v>
                </c:pt>
                <c:pt idx="743">
                  <c:v>12/13/2012</c:v>
                </c:pt>
                <c:pt idx="744">
                  <c:v>12/14/2012</c:v>
                </c:pt>
                <c:pt idx="745">
                  <c:v>12/17/2012</c:v>
                </c:pt>
                <c:pt idx="746">
                  <c:v>12/18/2012</c:v>
                </c:pt>
                <c:pt idx="747">
                  <c:v>12/19/2012</c:v>
                </c:pt>
                <c:pt idx="748">
                  <c:v>12/20/2012</c:v>
                </c:pt>
                <c:pt idx="749">
                  <c:v>12/21/2012</c:v>
                </c:pt>
                <c:pt idx="750">
                  <c:v>12/24/2012</c:v>
                </c:pt>
                <c:pt idx="751">
                  <c:v>12/26/2012</c:v>
                </c:pt>
                <c:pt idx="752">
                  <c:v>12/27/2012</c:v>
                </c:pt>
                <c:pt idx="753">
                  <c:v>12/28/2012</c:v>
                </c:pt>
                <c:pt idx="754">
                  <c:v>12/31/2012</c:v>
                </c:pt>
                <c:pt idx="755">
                  <c:v>1/2/2013</c:v>
                </c:pt>
                <c:pt idx="756">
                  <c:v>1/3/2013</c:v>
                </c:pt>
                <c:pt idx="757">
                  <c:v>1/4/2013</c:v>
                </c:pt>
                <c:pt idx="758">
                  <c:v>1/7/2013</c:v>
                </c:pt>
                <c:pt idx="759">
                  <c:v>1/8/2013</c:v>
                </c:pt>
                <c:pt idx="760">
                  <c:v>1/9/2013</c:v>
                </c:pt>
                <c:pt idx="761">
                  <c:v>1/10/2013</c:v>
                </c:pt>
                <c:pt idx="762">
                  <c:v>1/11/2013</c:v>
                </c:pt>
                <c:pt idx="763">
                  <c:v>1/14/2013</c:v>
                </c:pt>
                <c:pt idx="764">
                  <c:v>1/15/2013</c:v>
                </c:pt>
                <c:pt idx="765">
                  <c:v>1/16/2013</c:v>
                </c:pt>
                <c:pt idx="766">
                  <c:v>1/17/2013</c:v>
                </c:pt>
                <c:pt idx="767">
                  <c:v>1/18/2013</c:v>
                </c:pt>
                <c:pt idx="768">
                  <c:v>1/22/2013</c:v>
                </c:pt>
                <c:pt idx="769">
                  <c:v>1/23/2013</c:v>
                </c:pt>
                <c:pt idx="770">
                  <c:v>1/24/2013</c:v>
                </c:pt>
                <c:pt idx="771">
                  <c:v>1/25/2013</c:v>
                </c:pt>
                <c:pt idx="772">
                  <c:v>1/28/2013</c:v>
                </c:pt>
                <c:pt idx="773">
                  <c:v>1/29/2013</c:v>
                </c:pt>
                <c:pt idx="774">
                  <c:v>1/30/2013</c:v>
                </c:pt>
                <c:pt idx="775">
                  <c:v>1/31/2013</c:v>
                </c:pt>
                <c:pt idx="776">
                  <c:v>2/1/2013</c:v>
                </c:pt>
                <c:pt idx="777">
                  <c:v>2/4/2013</c:v>
                </c:pt>
                <c:pt idx="778">
                  <c:v>2/5/2013</c:v>
                </c:pt>
                <c:pt idx="779">
                  <c:v>2/6/2013</c:v>
                </c:pt>
                <c:pt idx="780">
                  <c:v>2/7/2013</c:v>
                </c:pt>
                <c:pt idx="781">
                  <c:v>2/8/2013</c:v>
                </c:pt>
                <c:pt idx="782">
                  <c:v>2/11/2013</c:v>
                </c:pt>
                <c:pt idx="783">
                  <c:v>2/12/2013</c:v>
                </c:pt>
                <c:pt idx="784">
                  <c:v>2/13/2013</c:v>
                </c:pt>
                <c:pt idx="785">
                  <c:v>2/14/2013</c:v>
                </c:pt>
                <c:pt idx="786">
                  <c:v>2/15/2013</c:v>
                </c:pt>
                <c:pt idx="787">
                  <c:v>2/19/2013</c:v>
                </c:pt>
                <c:pt idx="788">
                  <c:v>2/20/2013</c:v>
                </c:pt>
                <c:pt idx="789">
                  <c:v>2/21/2013</c:v>
                </c:pt>
                <c:pt idx="790">
                  <c:v>2/22/2013</c:v>
                </c:pt>
                <c:pt idx="791">
                  <c:v>2/25/2013</c:v>
                </c:pt>
                <c:pt idx="792">
                  <c:v>2/26/2013</c:v>
                </c:pt>
                <c:pt idx="793">
                  <c:v>2/27/2013</c:v>
                </c:pt>
                <c:pt idx="794">
                  <c:v>2/28/2013</c:v>
                </c:pt>
                <c:pt idx="795">
                  <c:v>3/1/2013</c:v>
                </c:pt>
                <c:pt idx="796">
                  <c:v>3/4/2013</c:v>
                </c:pt>
                <c:pt idx="797">
                  <c:v>3/5/2013</c:v>
                </c:pt>
                <c:pt idx="798">
                  <c:v>3/6/2013</c:v>
                </c:pt>
                <c:pt idx="799">
                  <c:v>3/7/2013</c:v>
                </c:pt>
                <c:pt idx="800">
                  <c:v>3/8/2013</c:v>
                </c:pt>
                <c:pt idx="801">
                  <c:v>3/11/2013</c:v>
                </c:pt>
                <c:pt idx="802">
                  <c:v>3/12/2013</c:v>
                </c:pt>
                <c:pt idx="803">
                  <c:v>3/13/2013</c:v>
                </c:pt>
                <c:pt idx="804">
                  <c:v>3/14/2013</c:v>
                </c:pt>
                <c:pt idx="805">
                  <c:v>3/15/2013</c:v>
                </c:pt>
                <c:pt idx="806">
                  <c:v>3/18/2013</c:v>
                </c:pt>
                <c:pt idx="807">
                  <c:v>3/19/2013</c:v>
                </c:pt>
                <c:pt idx="808">
                  <c:v>3/20/2013</c:v>
                </c:pt>
                <c:pt idx="809">
                  <c:v>3/21/2013</c:v>
                </c:pt>
                <c:pt idx="810">
                  <c:v>3/22/2013</c:v>
                </c:pt>
                <c:pt idx="811">
                  <c:v>3/25/2013</c:v>
                </c:pt>
                <c:pt idx="812">
                  <c:v>3/26/2013</c:v>
                </c:pt>
                <c:pt idx="813">
                  <c:v>3/27/2013</c:v>
                </c:pt>
                <c:pt idx="814">
                  <c:v>3/28/2013</c:v>
                </c:pt>
                <c:pt idx="815">
                  <c:v>4/1/2013</c:v>
                </c:pt>
                <c:pt idx="816">
                  <c:v>4/2/2013</c:v>
                </c:pt>
                <c:pt idx="817">
                  <c:v>4/3/2013</c:v>
                </c:pt>
                <c:pt idx="818">
                  <c:v>4/4/2013</c:v>
                </c:pt>
                <c:pt idx="819">
                  <c:v>4/5/2013</c:v>
                </c:pt>
                <c:pt idx="820">
                  <c:v>4/8/2013</c:v>
                </c:pt>
                <c:pt idx="821">
                  <c:v>4/9/2013</c:v>
                </c:pt>
                <c:pt idx="822">
                  <c:v>4/10/2013</c:v>
                </c:pt>
                <c:pt idx="823">
                  <c:v>4/11/2013</c:v>
                </c:pt>
                <c:pt idx="824">
                  <c:v>4/12/2013</c:v>
                </c:pt>
                <c:pt idx="825">
                  <c:v>4/15/2013</c:v>
                </c:pt>
                <c:pt idx="826">
                  <c:v>4/16/2013</c:v>
                </c:pt>
                <c:pt idx="827">
                  <c:v>4/17/2013</c:v>
                </c:pt>
                <c:pt idx="828">
                  <c:v>4/18/2013</c:v>
                </c:pt>
                <c:pt idx="829">
                  <c:v>4/19/2013</c:v>
                </c:pt>
                <c:pt idx="830">
                  <c:v>4/22/2013</c:v>
                </c:pt>
                <c:pt idx="831">
                  <c:v>4/23/2013</c:v>
                </c:pt>
                <c:pt idx="832">
                  <c:v>4/24/2013</c:v>
                </c:pt>
                <c:pt idx="833">
                  <c:v>4/25/2013</c:v>
                </c:pt>
                <c:pt idx="834">
                  <c:v>4/26/2013</c:v>
                </c:pt>
                <c:pt idx="835">
                  <c:v>4/29/2013</c:v>
                </c:pt>
                <c:pt idx="836">
                  <c:v>4/30/2013</c:v>
                </c:pt>
                <c:pt idx="837">
                  <c:v>5/1/2013</c:v>
                </c:pt>
                <c:pt idx="838">
                  <c:v>5/2/2013</c:v>
                </c:pt>
                <c:pt idx="839">
                  <c:v>5/3/2013</c:v>
                </c:pt>
                <c:pt idx="840">
                  <c:v>5/6/2013</c:v>
                </c:pt>
                <c:pt idx="841">
                  <c:v>5/7/2013</c:v>
                </c:pt>
                <c:pt idx="842">
                  <c:v>5/8/2013</c:v>
                </c:pt>
                <c:pt idx="843">
                  <c:v>5/9/2013</c:v>
                </c:pt>
                <c:pt idx="844">
                  <c:v>5/10/2013</c:v>
                </c:pt>
                <c:pt idx="845">
                  <c:v>5/13/2013</c:v>
                </c:pt>
                <c:pt idx="846">
                  <c:v>5/14/2013</c:v>
                </c:pt>
                <c:pt idx="847">
                  <c:v>5/15/2013</c:v>
                </c:pt>
                <c:pt idx="848">
                  <c:v>5/16/2013</c:v>
                </c:pt>
                <c:pt idx="849">
                  <c:v>5/17/2013</c:v>
                </c:pt>
                <c:pt idx="850">
                  <c:v>5/20/2013</c:v>
                </c:pt>
                <c:pt idx="851">
                  <c:v>5/21/2013</c:v>
                </c:pt>
                <c:pt idx="852">
                  <c:v>5/22/2013</c:v>
                </c:pt>
                <c:pt idx="853">
                  <c:v>5/23/2013</c:v>
                </c:pt>
                <c:pt idx="854">
                  <c:v>5/24/2013</c:v>
                </c:pt>
                <c:pt idx="855">
                  <c:v>5/28/2013</c:v>
                </c:pt>
                <c:pt idx="856">
                  <c:v>5/29/2013</c:v>
                </c:pt>
                <c:pt idx="857">
                  <c:v>5/30/2013</c:v>
                </c:pt>
                <c:pt idx="858">
                  <c:v>5/31/2013</c:v>
                </c:pt>
                <c:pt idx="859">
                  <c:v>6/3/2013</c:v>
                </c:pt>
                <c:pt idx="860">
                  <c:v>6/4/2013</c:v>
                </c:pt>
                <c:pt idx="861">
                  <c:v>6/5/2013</c:v>
                </c:pt>
                <c:pt idx="862">
                  <c:v>6/6/2013</c:v>
                </c:pt>
                <c:pt idx="863">
                  <c:v>6/7/2013</c:v>
                </c:pt>
                <c:pt idx="864">
                  <c:v>6/10/2013</c:v>
                </c:pt>
                <c:pt idx="865">
                  <c:v>6/11/2013</c:v>
                </c:pt>
                <c:pt idx="866">
                  <c:v>6/12/2013</c:v>
                </c:pt>
                <c:pt idx="867">
                  <c:v>6/13/2013</c:v>
                </c:pt>
                <c:pt idx="868">
                  <c:v>6/14/2013</c:v>
                </c:pt>
                <c:pt idx="869">
                  <c:v>6/17/2013</c:v>
                </c:pt>
                <c:pt idx="870">
                  <c:v>6/18/2013</c:v>
                </c:pt>
                <c:pt idx="871">
                  <c:v>6/19/2013</c:v>
                </c:pt>
                <c:pt idx="872">
                  <c:v>6/20/2013</c:v>
                </c:pt>
                <c:pt idx="873">
                  <c:v>6/21/2013</c:v>
                </c:pt>
                <c:pt idx="874">
                  <c:v>6/24/2013</c:v>
                </c:pt>
                <c:pt idx="875">
                  <c:v>6/25/2013</c:v>
                </c:pt>
                <c:pt idx="876">
                  <c:v>6/26/2013</c:v>
                </c:pt>
                <c:pt idx="877">
                  <c:v>6/27/2013</c:v>
                </c:pt>
                <c:pt idx="878">
                  <c:v>6/28/2013</c:v>
                </c:pt>
                <c:pt idx="879">
                  <c:v>7/1/2013</c:v>
                </c:pt>
                <c:pt idx="880">
                  <c:v>7/2/2013</c:v>
                </c:pt>
                <c:pt idx="881">
                  <c:v>7/3/2013</c:v>
                </c:pt>
                <c:pt idx="882">
                  <c:v>7/5/2013</c:v>
                </c:pt>
                <c:pt idx="883">
                  <c:v>7/8/2013</c:v>
                </c:pt>
                <c:pt idx="884">
                  <c:v>7/9/2013</c:v>
                </c:pt>
                <c:pt idx="885">
                  <c:v>7/10/2013</c:v>
                </c:pt>
                <c:pt idx="886">
                  <c:v>7/11/2013</c:v>
                </c:pt>
                <c:pt idx="887">
                  <c:v>7/12/2013</c:v>
                </c:pt>
                <c:pt idx="888">
                  <c:v>7/15/2013</c:v>
                </c:pt>
                <c:pt idx="889">
                  <c:v>7/16/2013</c:v>
                </c:pt>
                <c:pt idx="890">
                  <c:v>7/17/2013</c:v>
                </c:pt>
                <c:pt idx="891">
                  <c:v>7/18/2013</c:v>
                </c:pt>
                <c:pt idx="892">
                  <c:v>7/19/2013</c:v>
                </c:pt>
                <c:pt idx="893">
                  <c:v>7/22/2013</c:v>
                </c:pt>
                <c:pt idx="894">
                  <c:v>7/23/2013</c:v>
                </c:pt>
                <c:pt idx="895">
                  <c:v>7/24/2013</c:v>
                </c:pt>
                <c:pt idx="896">
                  <c:v>7/25/2013</c:v>
                </c:pt>
                <c:pt idx="897">
                  <c:v>7/26/2013</c:v>
                </c:pt>
                <c:pt idx="898">
                  <c:v>7/29/2013</c:v>
                </c:pt>
                <c:pt idx="899">
                  <c:v>7/30/2013</c:v>
                </c:pt>
                <c:pt idx="900">
                  <c:v>7/31/2013</c:v>
                </c:pt>
                <c:pt idx="901">
                  <c:v>8/1/2013</c:v>
                </c:pt>
                <c:pt idx="902">
                  <c:v>8/2/2013</c:v>
                </c:pt>
                <c:pt idx="903">
                  <c:v>8/5/2013</c:v>
                </c:pt>
                <c:pt idx="904">
                  <c:v>8/6/2013</c:v>
                </c:pt>
                <c:pt idx="905">
                  <c:v>8/7/2013</c:v>
                </c:pt>
                <c:pt idx="906">
                  <c:v>8/8/2013</c:v>
                </c:pt>
                <c:pt idx="907">
                  <c:v>8/9/2013</c:v>
                </c:pt>
                <c:pt idx="908">
                  <c:v>8/12/2013</c:v>
                </c:pt>
                <c:pt idx="909">
                  <c:v>8/13/2013</c:v>
                </c:pt>
                <c:pt idx="910">
                  <c:v>8/14/2013</c:v>
                </c:pt>
                <c:pt idx="911">
                  <c:v>8/15/2013</c:v>
                </c:pt>
                <c:pt idx="912">
                  <c:v>8/16/2013</c:v>
                </c:pt>
                <c:pt idx="913">
                  <c:v>8/19/2013</c:v>
                </c:pt>
                <c:pt idx="914">
                  <c:v>8/20/2013</c:v>
                </c:pt>
                <c:pt idx="915">
                  <c:v>8/21/2013</c:v>
                </c:pt>
                <c:pt idx="916">
                  <c:v>8/22/2013</c:v>
                </c:pt>
                <c:pt idx="917">
                  <c:v>8/23/2013</c:v>
                </c:pt>
                <c:pt idx="918">
                  <c:v>8/26/2013</c:v>
                </c:pt>
                <c:pt idx="919">
                  <c:v>8/27/2013</c:v>
                </c:pt>
                <c:pt idx="920">
                  <c:v>8/28/2013</c:v>
                </c:pt>
                <c:pt idx="921">
                  <c:v>8/29/2013</c:v>
                </c:pt>
                <c:pt idx="922">
                  <c:v>8/30/2013</c:v>
                </c:pt>
                <c:pt idx="923">
                  <c:v>9/3/2013</c:v>
                </c:pt>
                <c:pt idx="924">
                  <c:v>9/4/2013</c:v>
                </c:pt>
                <c:pt idx="925">
                  <c:v>9/5/2013</c:v>
                </c:pt>
                <c:pt idx="926">
                  <c:v>9/6/2013</c:v>
                </c:pt>
                <c:pt idx="927">
                  <c:v>9/9/2013</c:v>
                </c:pt>
                <c:pt idx="928">
                  <c:v>9/10/2013</c:v>
                </c:pt>
                <c:pt idx="929">
                  <c:v>9/11/2013</c:v>
                </c:pt>
                <c:pt idx="930">
                  <c:v>9/12/2013</c:v>
                </c:pt>
                <c:pt idx="931">
                  <c:v>9/13/2013</c:v>
                </c:pt>
                <c:pt idx="932">
                  <c:v>9/16/2013</c:v>
                </c:pt>
                <c:pt idx="933">
                  <c:v>9/17/2013</c:v>
                </c:pt>
                <c:pt idx="934">
                  <c:v>9/18/2013</c:v>
                </c:pt>
                <c:pt idx="935">
                  <c:v>9/19/2013</c:v>
                </c:pt>
                <c:pt idx="936">
                  <c:v>9/20/2013</c:v>
                </c:pt>
                <c:pt idx="937">
                  <c:v>9/23/2013</c:v>
                </c:pt>
                <c:pt idx="938">
                  <c:v>9/24/2013</c:v>
                </c:pt>
                <c:pt idx="939">
                  <c:v>9/25/2013</c:v>
                </c:pt>
                <c:pt idx="940">
                  <c:v>9/26/2013</c:v>
                </c:pt>
                <c:pt idx="941">
                  <c:v>9/27/2013</c:v>
                </c:pt>
                <c:pt idx="942">
                  <c:v>9/30/2013</c:v>
                </c:pt>
                <c:pt idx="943">
                  <c:v>10/1/2013</c:v>
                </c:pt>
                <c:pt idx="944">
                  <c:v>10/2/2013</c:v>
                </c:pt>
                <c:pt idx="945">
                  <c:v>10/3/2013</c:v>
                </c:pt>
                <c:pt idx="946">
                  <c:v>10/4/2013</c:v>
                </c:pt>
                <c:pt idx="947">
                  <c:v>10/7/2013</c:v>
                </c:pt>
                <c:pt idx="948">
                  <c:v>10/8/2013</c:v>
                </c:pt>
                <c:pt idx="949">
                  <c:v>10/9/2013</c:v>
                </c:pt>
                <c:pt idx="950">
                  <c:v>10/10/2013</c:v>
                </c:pt>
                <c:pt idx="951">
                  <c:v>10/11/2013</c:v>
                </c:pt>
                <c:pt idx="952">
                  <c:v>10/14/2013</c:v>
                </c:pt>
                <c:pt idx="953">
                  <c:v>10/15/2013</c:v>
                </c:pt>
                <c:pt idx="954">
                  <c:v>10/16/2013</c:v>
                </c:pt>
                <c:pt idx="955">
                  <c:v>10/17/2013</c:v>
                </c:pt>
                <c:pt idx="956">
                  <c:v>10/18/2013</c:v>
                </c:pt>
                <c:pt idx="957">
                  <c:v>10/21/2013</c:v>
                </c:pt>
                <c:pt idx="958">
                  <c:v>10/22/2013</c:v>
                </c:pt>
                <c:pt idx="959">
                  <c:v>10/23/2013</c:v>
                </c:pt>
                <c:pt idx="960">
                  <c:v>10/24/2013</c:v>
                </c:pt>
                <c:pt idx="961">
                  <c:v>10/25/2013</c:v>
                </c:pt>
                <c:pt idx="962">
                  <c:v>10/28/2013</c:v>
                </c:pt>
                <c:pt idx="963">
                  <c:v>10/29/2013</c:v>
                </c:pt>
                <c:pt idx="964">
                  <c:v>10/30/2013</c:v>
                </c:pt>
                <c:pt idx="965">
                  <c:v>10/31/2013</c:v>
                </c:pt>
                <c:pt idx="966">
                  <c:v>11/1/2013</c:v>
                </c:pt>
                <c:pt idx="967">
                  <c:v>11/4/2013</c:v>
                </c:pt>
                <c:pt idx="968">
                  <c:v>11/5/2013</c:v>
                </c:pt>
                <c:pt idx="969">
                  <c:v>11/6/2013</c:v>
                </c:pt>
                <c:pt idx="970">
                  <c:v>11/7/2013</c:v>
                </c:pt>
                <c:pt idx="971">
                  <c:v>11/8/2013</c:v>
                </c:pt>
                <c:pt idx="972">
                  <c:v>11/11/2013</c:v>
                </c:pt>
                <c:pt idx="973">
                  <c:v>11/12/2013</c:v>
                </c:pt>
                <c:pt idx="974">
                  <c:v>11/13/2013</c:v>
                </c:pt>
                <c:pt idx="975">
                  <c:v>11/14/2013</c:v>
                </c:pt>
                <c:pt idx="976">
                  <c:v>11/15/2013</c:v>
                </c:pt>
                <c:pt idx="977">
                  <c:v>11/18/2013</c:v>
                </c:pt>
                <c:pt idx="978">
                  <c:v>11/19/2013</c:v>
                </c:pt>
                <c:pt idx="979">
                  <c:v>11/20/2013</c:v>
                </c:pt>
                <c:pt idx="980">
                  <c:v>11/21/2013</c:v>
                </c:pt>
                <c:pt idx="981">
                  <c:v>11/22/2013</c:v>
                </c:pt>
                <c:pt idx="982">
                  <c:v>11/25/2013</c:v>
                </c:pt>
                <c:pt idx="983">
                  <c:v>11/26/2013</c:v>
                </c:pt>
                <c:pt idx="984">
                  <c:v>11/27/2013</c:v>
                </c:pt>
                <c:pt idx="985">
                  <c:v>11/29/2013</c:v>
                </c:pt>
                <c:pt idx="986">
                  <c:v>12/2/2013</c:v>
                </c:pt>
                <c:pt idx="987">
                  <c:v>12/3/2013</c:v>
                </c:pt>
                <c:pt idx="988">
                  <c:v>12/4/2013</c:v>
                </c:pt>
                <c:pt idx="989">
                  <c:v>12/5/2013</c:v>
                </c:pt>
                <c:pt idx="990">
                  <c:v>12/6/2013</c:v>
                </c:pt>
                <c:pt idx="991">
                  <c:v>12/9/2013</c:v>
                </c:pt>
                <c:pt idx="992">
                  <c:v>12/10/2013</c:v>
                </c:pt>
                <c:pt idx="993">
                  <c:v>12/11/2013</c:v>
                </c:pt>
                <c:pt idx="994">
                  <c:v>12/12/2013</c:v>
                </c:pt>
                <c:pt idx="995">
                  <c:v>12/13/2013</c:v>
                </c:pt>
                <c:pt idx="996">
                  <c:v>12/16/2013</c:v>
                </c:pt>
                <c:pt idx="997">
                  <c:v>12/17/2013</c:v>
                </c:pt>
                <c:pt idx="998">
                  <c:v>12/18/2013</c:v>
                </c:pt>
                <c:pt idx="999">
                  <c:v>12/19/2013</c:v>
                </c:pt>
                <c:pt idx="1000">
                  <c:v>12/20/2013</c:v>
                </c:pt>
                <c:pt idx="1001">
                  <c:v>12/23/2013</c:v>
                </c:pt>
                <c:pt idx="1002">
                  <c:v>12/24/2013</c:v>
                </c:pt>
                <c:pt idx="1003">
                  <c:v>12/26/2013</c:v>
                </c:pt>
                <c:pt idx="1004">
                  <c:v>12/27/2013</c:v>
                </c:pt>
                <c:pt idx="1005">
                  <c:v>12/30/2013</c:v>
                </c:pt>
                <c:pt idx="1006">
                  <c:v>12/31/2013</c:v>
                </c:pt>
                <c:pt idx="1007">
                  <c:v>1/2/2014</c:v>
                </c:pt>
                <c:pt idx="1008">
                  <c:v>1/3/2014</c:v>
                </c:pt>
                <c:pt idx="1009">
                  <c:v>1/6/2014</c:v>
                </c:pt>
                <c:pt idx="1010">
                  <c:v>1/7/2014</c:v>
                </c:pt>
                <c:pt idx="1011">
                  <c:v>1/8/2014</c:v>
                </c:pt>
                <c:pt idx="1012">
                  <c:v>1/9/2014</c:v>
                </c:pt>
                <c:pt idx="1013">
                  <c:v>1/10/2014</c:v>
                </c:pt>
                <c:pt idx="1014">
                  <c:v>1/13/2014</c:v>
                </c:pt>
                <c:pt idx="1015">
                  <c:v>1/14/2014</c:v>
                </c:pt>
                <c:pt idx="1016">
                  <c:v>1/15/2014</c:v>
                </c:pt>
                <c:pt idx="1017">
                  <c:v>1/16/2014</c:v>
                </c:pt>
                <c:pt idx="1018">
                  <c:v>1/17/2014</c:v>
                </c:pt>
                <c:pt idx="1019">
                  <c:v>1/21/2014</c:v>
                </c:pt>
                <c:pt idx="1020">
                  <c:v>1/22/2014</c:v>
                </c:pt>
                <c:pt idx="1021">
                  <c:v>1/23/2014</c:v>
                </c:pt>
                <c:pt idx="1022">
                  <c:v>1/24/2014</c:v>
                </c:pt>
                <c:pt idx="1023">
                  <c:v>1/27/2014</c:v>
                </c:pt>
                <c:pt idx="1024">
                  <c:v>1/28/2014</c:v>
                </c:pt>
                <c:pt idx="1025">
                  <c:v>1/29/2014</c:v>
                </c:pt>
                <c:pt idx="1026">
                  <c:v>1/30/2014</c:v>
                </c:pt>
                <c:pt idx="1027">
                  <c:v>1/31/2014</c:v>
                </c:pt>
                <c:pt idx="1028">
                  <c:v>2/3/2014</c:v>
                </c:pt>
                <c:pt idx="1029">
                  <c:v>2/4/2014</c:v>
                </c:pt>
                <c:pt idx="1030">
                  <c:v>2/5/2014</c:v>
                </c:pt>
                <c:pt idx="1031">
                  <c:v>2/6/2014</c:v>
                </c:pt>
                <c:pt idx="1032">
                  <c:v>2/7/2014</c:v>
                </c:pt>
                <c:pt idx="1033">
                  <c:v>2/10/2014</c:v>
                </c:pt>
                <c:pt idx="1034">
                  <c:v>2/11/2014</c:v>
                </c:pt>
                <c:pt idx="1035">
                  <c:v>2/12/2014</c:v>
                </c:pt>
                <c:pt idx="1036">
                  <c:v>2/13/2014</c:v>
                </c:pt>
                <c:pt idx="1037">
                  <c:v>2/14/2014</c:v>
                </c:pt>
                <c:pt idx="1038">
                  <c:v>2/18/2014</c:v>
                </c:pt>
                <c:pt idx="1039">
                  <c:v>2/19/2014</c:v>
                </c:pt>
                <c:pt idx="1040">
                  <c:v>2/20/2014</c:v>
                </c:pt>
                <c:pt idx="1041">
                  <c:v>2/21/2014</c:v>
                </c:pt>
                <c:pt idx="1042">
                  <c:v>2/24/2014</c:v>
                </c:pt>
                <c:pt idx="1043">
                  <c:v>2/25/2014</c:v>
                </c:pt>
                <c:pt idx="1044">
                  <c:v>2/26/2014</c:v>
                </c:pt>
                <c:pt idx="1045">
                  <c:v>2/27/2014</c:v>
                </c:pt>
                <c:pt idx="1046">
                  <c:v>2/28/2014</c:v>
                </c:pt>
                <c:pt idx="1047">
                  <c:v>3/3/2014</c:v>
                </c:pt>
                <c:pt idx="1048">
                  <c:v>3/4/2014</c:v>
                </c:pt>
                <c:pt idx="1049">
                  <c:v>3/5/2014</c:v>
                </c:pt>
                <c:pt idx="1050">
                  <c:v>3/6/2014</c:v>
                </c:pt>
                <c:pt idx="1051">
                  <c:v>3/7/2014</c:v>
                </c:pt>
                <c:pt idx="1052">
                  <c:v>3/10/2014</c:v>
                </c:pt>
                <c:pt idx="1053">
                  <c:v>3/11/2014</c:v>
                </c:pt>
                <c:pt idx="1054">
                  <c:v>3/12/2014</c:v>
                </c:pt>
                <c:pt idx="1055">
                  <c:v>3/13/2014</c:v>
                </c:pt>
                <c:pt idx="1056">
                  <c:v>3/14/2014</c:v>
                </c:pt>
                <c:pt idx="1057">
                  <c:v>3/17/2014</c:v>
                </c:pt>
                <c:pt idx="1058">
                  <c:v>3/18/2014</c:v>
                </c:pt>
                <c:pt idx="1059">
                  <c:v>3/19/2014</c:v>
                </c:pt>
                <c:pt idx="1060">
                  <c:v>3/20/2014</c:v>
                </c:pt>
                <c:pt idx="1061">
                  <c:v>3/21/2014</c:v>
                </c:pt>
                <c:pt idx="1062">
                  <c:v>3/24/2014</c:v>
                </c:pt>
                <c:pt idx="1063">
                  <c:v>3/25/2014</c:v>
                </c:pt>
                <c:pt idx="1064">
                  <c:v>3/26/2014</c:v>
                </c:pt>
                <c:pt idx="1065">
                  <c:v>3/27/2014</c:v>
                </c:pt>
                <c:pt idx="1066">
                  <c:v>3/28/2014</c:v>
                </c:pt>
                <c:pt idx="1067">
                  <c:v>3/31/2014</c:v>
                </c:pt>
                <c:pt idx="1068">
                  <c:v>4/1/2014</c:v>
                </c:pt>
                <c:pt idx="1069">
                  <c:v>4/2/2014</c:v>
                </c:pt>
                <c:pt idx="1070">
                  <c:v>4/3/2014</c:v>
                </c:pt>
                <c:pt idx="1071">
                  <c:v>4/4/2014</c:v>
                </c:pt>
                <c:pt idx="1072">
                  <c:v>4/7/2014</c:v>
                </c:pt>
                <c:pt idx="1073">
                  <c:v>4/8/2014</c:v>
                </c:pt>
                <c:pt idx="1074">
                  <c:v>4/9/2014</c:v>
                </c:pt>
                <c:pt idx="1075">
                  <c:v>4/10/2014</c:v>
                </c:pt>
                <c:pt idx="1076">
                  <c:v>4/11/2014</c:v>
                </c:pt>
                <c:pt idx="1077">
                  <c:v>4/14/2014</c:v>
                </c:pt>
                <c:pt idx="1078">
                  <c:v>4/15/2014</c:v>
                </c:pt>
                <c:pt idx="1079">
                  <c:v>4/16/2014</c:v>
                </c:pt>
                <c:pt idx="1080">
                  <c:v>4/17/2014</c:v>
                </c:pt>
                <c:pt idx="1081">
                  <c:v>4/21/2014</c:v>
                </c:pt>
                <c:pt idx="1082">
                  <c:v>4/22/2014</c:v>
                </c:pt>
                <c:pt idx="1083">
                  <c:v>4/23/2014</c:v>
                </c:pt>
                <c:pt idx="1084">
                  <c:v>4/24/2014</c:v>
                </c:pt>
                <c:pt idx="1085">
                  <c:v>4/25/2014</c:v>
                </c:pt>
                <c:pt idx="1086">
                  <c:v>4/28/2014</c:v>
                </c:pt>
                <c:pt idx="1087">
                  <c:v>4/29/2014</c:v>
                </c:pt>
                <c:pt idx="1088">
                  <c:v>4/30/2014</c:v>
                </c:pt>
                <c:pt idx="1089">
                  <c:v>5/1/2014</c:v>
                </c:pt>
                <c:pt idx="1090">
                  <c:v>5/2/2014</c:v>
                </c:pt>
                <c:pt idx="1091">
                  <c:v>5/5/2014</c:v>
                </c:pt>
                <c:pt idx="1092">
                  <c:v>5/6/2014</c:v>
                </c:pt>
                <c:pt idx="1093">
                  <c:v>5/7/2014</c:v>
                </c:pt>
                <c:pt idx="1094">
                  <c:v>5/8/2014</c:v>
                </c:pt>
                <c:pt idx="1095">
                  <c:v>5/9/2014</c:v>
                </c:pt>
                <c:pt idx="1096">
                  <c:v>5/12/2014</c:v>
                </c:pt>
                <c:pt idx="1097">
                  <c:v>5/13/2014</c:v>
                </c:pt>
                <c:pt idx="1098">
                  <c:v>5/14/2014</c:v>
                </c:pt>
                <c:pt idx="1099">
                  <c:v>5/15/2014</c:v>
                </c:pt>
                <c:pt idx="1100">
                  <c:v>5/16/2014</c:v>
                </c:pt>
                <c:pt idx="1101">
                  <c:v>5/19/2014</c:v>
                </c:pt>
                <c:pt idx="1102">
                  <c:v>5/20/2014</c:v>
                </c:pt>
                <c:pt idx="1103">
                  <c:v>5/21/2014</c:v>
                </c:pt>
                <c:pt idx="1104">
                  <c:v>5/22/2014</c:v>
                </c:pt>
                <c:pt idx="1105">
                  <c:v>5/23/2014</c:v>
                </c:pt>
                <c:pt idx="1106">
                  <c:v>5/27/2014</c:v>
                </c:pt>
                <c:pt idx="1107">
                  <c:v>5/28/2014</c:v>
                </c:pt>
                <c:pt idx="1108">
                  <c:v>5/29/2014</c:v>
                </c:pt>
                <c:pt idx="1109">
                  <c:v>5/30/2014</c:v>
                </c:pt>
                <c:pt idx="1110">
                  <c:v>6/2/2014</c:v>
                </c:pt>
                <c:pt idx="1111">
                  <c:v>6/3/2014</c:v>
                </c:pt>
                <c:pt idx="1112">
                  <c:v>6/4/2014</c:v>
                </c:pt>
                <c:pt idx="1113">
                  <c:v>6/5/2014</c:v>
                </c:pt>
                <c:pt idx="1114">
                  <c:v>6/6/2014</c:v>
                </c:pt>
                <c:pt idx="1115">
                  <c:v>6/9/2014</c:v>
                </c:pt>
                <c:pt idx="1116">
                  <c:v>6/10/2014</c:v>
                </c:pt>
                <c:pt idx="1117">
                  <c:v>6/11/2014</c:v>
                </c:pt>
                <c:pt idx="1118">
                  <c:v>6/12/2014</c:v>
                </c:pt>
                <c:pt idx="1119">
                  <c:v>6/13/2014</c:v>
                </c:pt>
                <c:pt idx="1120">
                  <c:v>6/16/2014</c:v>
                </c:pt>
                <c:pt idx="1121">
                  <c:v>6/17/2014</c:v>
                </c:pt>
                <c:pt idx="1122">
                  <c:v>6/18/2014</c:v>
                </c:pt>
                <c:pt idx="1123">
                  <c:v>6/19/2014</c:v>
                </c:pt>
                <c:pt idx="1124">
                  <c:v>6/20/2014</c:v>
                </c:pt>
                <c:pt idx="1125">
                  <c:v>6/23/2014</c:v>
                </c:pt>
                <c:pt idx="1126">
                  <c:v>6/24/2014</c:v>
                </c:pt>
                <c:pt idx="1127">
                  <c:v>6/25/2014</c:v>
                </c:pt>
                <c:pt idx="1128">
                  <c:v>6/26/2014</c:v>
                </c:pt>
                <c:pt idx="1129">
                  <c:v>6/27/2014</c:v>
                </c:pt>
                <c:pt idx="1130">
                  <c:v>6/30/2014</c:v>
                </c:pt>
                <c:pt idx="1131">
                  <c:v>7/1/2014</c:v>
                </c:pt>
                <c:pt idx="1132">
                  <c:v>7/2/2014</c:v>
                </c:pt>
                <c:pt idx="1133">
                  <c:v>7/3/2014</c:v>
                </c:pt>
                <c:pt idx="1134">
                  <c:v>7/7/2014</c:v>
                </c:pt>
                <c:pt idx="1135">
                  <c:v>7/8/2014</c:v>
                </c:pt>
                <c:pt idx="1136">
                  <c:v>7/9/2014</c:v>
                </c:pt>
                <c:pt idx="1137">
                  <c:v>7/10/2014</c:v>
                </c:pt>
                <c:pt idx="1138">
                  <c:v>7/11/2014</c:v>
                </c:pt>
                <c:pt idx="1139">
                  <c:v>7/14/2014</c:v>
                </c:pt>
                <c:pt idx="1140">
                  <c:v>7/15/2014</c:v>
                </c:pt>
                <c:pt idx="1141">
                  <c:v>7/16/2014</c:v>
                </c:pt>
                <c:pt idx="1142">
                  <c:v>7/17/2014</c:v>
                </c:pt>
                <c:pt idx="1143">
                  <c:v>7/18/2014</c:v>
                </c:pt>
                <c:pt idx="1144">
                  <c:v>7/21/2014</c:v>
                </c:pt>
                <c:pt idx="1145">
                  <c:v>7/22/2014</c:v>
                </c:pt>
                <c:pt idx="1146">
                  <c:v>7/23/2014</c:v>
                </c:pt>
                <c:pt idx="1147">
                  <c:v>7/24/2014</c:v>
                </c:pt>
                <c:pt idx="1148">
                  <c:v>7/25/2014</c:v>
                </c:pt>
                <c:pt idx="1149">
                  <c:v>7/28/2014</c:v>
                </c:pt>
                <c:pt idx="1150">
                  <c:v>7/29/2014</c:v>
                </c:pt>
                <c:pt idx="1151">
                  <c:v>7/30/2014</c:v>
                </c:pt>
                <c:pt idx="1152">
                  <c:v>7/31/2014</c:v>
                </c:pt>
                <c:pt idx="1153">
                  <c:v>8/1/2014</c:v>
                </c:pt>
                <c:pt idx="1154">
                  <c:v>8/4/2014</c:v>
                </c:pt>
                <c:pt idx="1155">
                  <c:v>8/5/2014</c:v>
                </c:pt>
                <c:pt idx="1156">
                  <c:v>8/6/2014</c:v>
                </c:pt>
                <c:pt idx="1157">
                  <c:v>8/7/2014</c:v>
                </c:pt>
                <c:pt idx="1158">
                  <c:v>8/8/2014</c:v>
                </c:pt>
                <c:pt idx="1159">
                  <c:v>8/11/2014</c:v>
                </c:pt>
                <c:pt idx="1160">
                  <c:v>8/12/2014</c:v>
                </c:pt>
                <c:pt idx="1161">
                  <c:v>8/13/2014</c:v>
                </c:pt>
                <c:pt idx="1162">
                  <c:v>8/14/2014</c:v>
                </c:pt>
                <c:pt idx="1163">
                  <c:v>8/15/2014</c:v>
                </c:pt>
                <c:pt idx="1164">
                  <c:v>8/18/2014</c:v>
                </c:pt>
                <c:pt idx="1165">
                  <c:v>8/19/2014</c:v>
                </c:pt>
                <c:pt idx="1166">
                  <c:v>8/20/2014</c:v>
                </c:pt>
                <c:pt idx="1167">
                  <c:v>8/21/2014</c:v>
                </c:pt>
                <c:pt idx="1168">
                  <c:v>8/22/2014</c:v>
                </c:pt>
                <c:pt idx="1169">
                  <c:v>8/25/2014</c:v>
                </c:pt>
                <c:pt idx="1170">
                  <c:v>8/26/2014</c:v>
                </c:pt>
                <c:pt idx="1171">
                  <c:v>8/27/2014</c:v>
                </c:pt>
                <c:pt idx="1172">
                  <c:v>8/28/2014</c:v>
                </c:pt>
                <c:pt idx="1173">
                  <c:v>8/29/2014</c:v>
                </c:pt>
                <c:pt idx="1174">
                  <c:v>9/2/2014</c:v>
                </c:pt>
                <c:pt idx="1175">
                  <c:v>9/3/2014</c:v>
                </c:pt>
                <c:pt idx="1176">
                  <c:v>9/4/2014</c:v>
                </c:pt>
                <c:pt idx="1177">
                  <c:v>9/5/2014</c:v>
                </c:pt>
                <c:pt idx="1178">
                  <c:v>9/8/2014</c:v>
                </c:pt>
                <c:pt idx="1179">
                  <c:v>9/9/2014</c:v>
                </c:pt>
                <c:pt idx="1180">
                  <c:v>9/10/2014</c:v>
                </c:pt>
                <c:pt idx="1181">
                  <c:v>9/11/2014</c:v>
                </c:pt>
                <c:pt idx="1182">
                  <c:v>9/12/2014</c:v>
                </c:pt>
                <c:pt idx="1183">
                  <c:v>9/15/2014</c:v>
                </c:pt>
                <c:pt idx="1184">
                  <c:v>9/16/2014</c:v>
                </c:pt>
                <c:pt idx="1185">
                  <c:v>9/17/2014</c:v>
                </c:pt>
                <c:pt idx="1186">
                  <c:v>9/18/2014</c:v>
                </c:pt>
                <c:pt idx="1187">
                  <c:v>9/19/2014</c:v>
                </c:pt>
                <c:pt idx="1188">
                  <c:v>9/22/2014</c:v>
                </c:pt>
                <c:pt idx="1189">
                  <c:v>9/23/2014</c:v>
                </c:pt>
                <c:pt idx="1190">
                  <c:v>9/24/2014</c:v>
                </c:pt>
                <c:pt idx="1191">
                  <c:v>9/25/2014</c:v>
                </c:pt>
                <c:pt idx="1192">
                  <c:v>9/26/2014</c:v>
                </c:pt>
                <c:pt idx="1193">
                  <c:v>9/29/2014</c:v>
                </c:pt>
                <c:pt idx="1194">
                  <c:v>9/30/2014</c:v>
                </c:pt>
                <c:pt idx="1195">
                  <c:v>10/1/2014</c:v>
                </c:pt>
                <c:pt idx="1196">
                  <c:v>10/2/2014</c:v>
                </c:pt>
                <c:pt idx="1197">
                  <c:v>10/3/2014</c:v>
                </c:pt>
                <c:pt idx="1198">
                  <c:v>10/6/2014</c:v>
                </c:pt>
                <c:pt idx="1199">
                  <c:v>10/7/2014</c:v>
                </c:pt>
                <c:pt idx="1200">
                  <c:v>10/8/2014</c:v>
                </c:pt>
                <c:pt idx="1201">
                  <c:v>10/9/2014</c:v>
                </c:pt>
                <c:pt idx="1202">
                  <c:v>10/10/2014</c:v>
                </c:pt>
                <c:pt idx="1203">
                  <c:v>10/13/2014</c:v>
                </c:pt>
                <c:pt idx="1204">
                  <c:v>10/14/2014</c:v>
                </c:pt>
                <c:pt idx="1205">
                  <c:v>10/15/2014</c:v>
                </c:pt>
                <c:pt idx="1206">
                  <c:v>10/16/2014</c:v>
                </c:pt>
                <c:pt idx="1207">
                  <c:v>10/17/2014</c:v>
                </c:pt>
                <c:pt idx="1208">
                  <c:v>10/20/2014</c:v>
                </c:pt>
                <c:pt idx="1209">
                  <c:v>10/21/2014</c:v>
                </c:pt>
                <c:pt idx="1210">
                  <c:v>10/22/2014</c:v>
                </c:pt>
                <c:pt idx="1211">
                  <c:v>10/23/2014</c:v>
                </c:pt>
                <c:pt idx="1212">
                  <c:v>10/24/2014</c:v>
                </c:pt>
                <c:pt idx="1213">
                  <c:v>10/27/2014</c:v>
                </c:pt>
                <c:pt idx="1214">
                  <c:v>10/28/2014</c:v>
                </c:pt>
                <c:pt idx="1215">
                  <c:v>10/29/2014</c:v>
                </c:pt>
                <c:pt idx="1216">
                  <c:v>10/30/2014</c:v>
                </c:pt>
                <c:pt idx="1217">
                  <c:v>10/31/2014</c:v>
                </c:pt>
                <c:pt idx="1218">
                  <c:v>11/3/2014</c:v>
                </c:pt>
                <c:pt idx="1219">
                  <c:v>11/4/2014</c:v>
                </c:pt>
                <c:pt idx="1220">
                  <c:v>11/5/2014</c:v>
                </c:pt>
                <c:pt idx="1221">
                  <c:v>11/6/2014</c:v>
                </c:pt>
                <c:pt idx="1222">
                  <c:v>11/7/2014</c:v>
                </c:pt>
                <c:pt idx="1223">
                  <c:v>11/10/2014</c:v>
                </c:pt>
                <c:pt idx="1224">
                  <c:v>11/11/2014</c:v>
                </c:pt>
                <c:pt idx="1225">
                  <c:v>11/12/2014</c:v>
                </c:pt>
                <c:pt idx="1226">
                  <c:v>11/13/2014</c:v>
                </c:pt>
                <c:pt idx="1227">
                  <c:v>11/14/2014</c:v>
                </c:pt>
                <c:pt idx="1228">
                  <c:v>11/17/2014</c:v>
                </c:pt>
                <c:pt idx="1229">
                  <c:v>11/18/2014</c:v>
                </c:pt>
                <c:pt idx="1230">
                  <c:v>11/19/2014</c:v>
                </c:pt>
                <c:pt idx="1231">
                  <c:v>11/20/2014</c:v>
                </c:pt>
                <c:pt idx="1232">
                  <c:v>11/21/2014</c:v>
                </c:pt>
                <c:pt idx="1233">
                  <c:v>11/24/2014</c:v>
                </c:pt>
                <c:pt idx="1234">
                  <c:v>11/25/2014</c:v>
                </c:pt>
                <c:pt idx="1235">
                  <c:v>11/26/2014</c:v>
                </c:pt>
                <c:pt idx="1236">
                  <c:v>11/28/2014</c:v>
                </c:pt>
                <c:pt idx="1237">
                  <c:v>12/1/2014</c:v>
                </c:pt>
                <c:pt idx="1238">
                  <c:v>12/2/2014</c:v>
                </c:pt>
                <c:pt idx="1239">
                  <c:v>12/3/2014</c:v>
                </c:pt>
                <c:pt idx="1240">
                  <c:v>12/4/2014</c:v>
                </c:pt>
                <c:pt idx="1241">
                  <c:v>12/5/2014</c:v>
                </c:pt>
                <c:pt idx="1242">
                  <c:v>12/8/2014</c:v>
                </c:pt>
                <c:pt idx="1243">
                  <c:v>12/9/2014</c:v>
                </c:pt>
                <c:pt idx="1244">
                  <c:v>12/10/2014</c:v>
                </c:pt>
                <c:pt idx="1245">
                  <c:v>12/11/2014</c:v>
                </c:pt>
                <c:pt idx="1246">
                  <c:v>12/12/2014</c:v>
                </c:pt>
                <c:pt idx="1247">
                  <c:v>12/15/2014</c:v>
                </c:pt>
                <c:pt idx="1248">
                  <c:v>12/16/2014</c:v>
                </c:pt>
                <c:pt idx="1249">
                  <c:v>12/17/2014</c:v>
                </c:pt>
                <c:pt idx="1250">
                  <c:v>12/18/2014</c:v>
                </c:pt>
                <c:pt idx="1251">
                  <c:v>12/19/2014</c:v>
                </c:pt>
                <c:pt idx="1252">
                  <c:v>12/22/2014</c:v>
                </c:pt>
                <c:pt idx="1253">
                  <c:v>12/23/2014</c:v>
                </c:pt>
                <c:pt idx="1254">
                  <c:v>12/24/2014</c:v>
                </c:pt>
                <c:pt idx="1255">
                  <c:v>12/26/2014</c:v>
                </c:pt>
                <c:pt idx="1256">
                  <c:v>12/29/2014</c:v>
                </c:pt>
                <c:pt idx="1257">
                  <c:v>12/30/2014</c:v>
                </c:pt>
                <c:pt idx="1258">
                  <c:v>12/31/2014</c:v>
                </c:pt>
                <c:pt idx="1259">
                  <c:v>1/2/2015</c:v>
                </c:pt>
                <c:pt idx="1260">
                  <c:v>1/5/2015</c:v>
                </c:pt>
                <c:pt idx="1261">
                  <c:v>1/6/2015</c:v>
                </c:pt>
                <c:pt idx="1262">
                  <c:v>1/7/2015</c:v>
                </c:pt>
                <c:pt idx="1263">
                  <c:v>1/8/2015</c:v>
                </c:pt>
                <c:pt idx="1264">
                  <c:v>1/9/2015</c:v>
                </c:pt>
                <c:pt idx="1265">
                  <c:v>1/12/2015</c:v>
                </c:pt>
                <c:pt idx="1266">
                  <c:v>1/13/2015</c:v>
                </c:pt>
                <c:pt idx="1267">
                  <c:v>1/14/2015</c:v>
                </c:pt>
                <c:pt idx="1268">
                  <c:v>1/15/2015</c:v>
                </c:pt>
                <c:pt idx="1269">
                  <c:v>1/16/2015</c:v>
                </c:pt>
                <c:pt idx="1270">
                  <c:v>1/20/2015</c:v>
                </c:pt>
                <c:pt idx="1271">
                  <c:v>1/21/2015</c:v>
                </c:pt>
                <c:pt idx="1272">
                  <c:v>1/22/2015</c:v>
                </c:pt>
                <c:pt idx="1273">
                  <c:v>1/23/2015</c:v>
                </c:pt>
                <c:pt idx="1274">
                  <c:v>1/26/2015</c:v>
                </c:pt>
                <c:pt idx="1275">
                  <c:v>1/27/2015</c:v>
                </c:pt>
                <c:pt idx="1276">
                  <c:v>1/28/2015</c:v>
                </c:pt>
                <c:pt idx="1277">
                  <c:v>1/29/2015</c:v>
                </c:pt>
                <c:pt idx="1278">
                  <c:v>1/30/2015</c:v>
                </c:pt>
                <c:pt idx="1279">
                  <c:v>2/2/2015</c:v>
                </c:pt>
                <c:pt idx="1280">
                  <c:v>2/3/2015</c:v>
                </c:pt>
                <c:pt idx="1281">
                  <c:v>2/4/2015</c:v>
                </c:pt>
                <c:pt idx="1282">
                  <c:v>2/5/2015</c:v>
                </c:pt>
                <c:pt idx="1283">
                  <c:v>2/6/2015</c:v>
                </c:pt>
                <c:pt idx="1284">
                  <c:v>2/9/2015</c:v>
                </c:pt>
                <c:pt idx="1285">
                  <c:v>2/10/2015</c:v>
                </c:pt>
                <c:pt idx="1286">
                  <c:v>2/11/2015</c:v>
                </c:pt>
                <c:pt idx="1287">
                  <c:v>2/12/2015</c:v>
                </c:pt>
                <c:pt idx="1288">
                  <c:v>2/13/2015</c:v>
                </c:pt>
                <c:pt idx="1289">
                  <c:v>2/17/2015</c:v>
                </c:pt>
                <c:pt idx="1290">
                  <c:v>2/18/2015</c:v>
                </c:pt>
                <c:pt idx="1291">
                  <c:v>2/19/2015</c:v>
                </c:pt>
                <c:pt idx="1292">
                  <c:v>2/20/2015</c:v>
                </c:pt>
                <c:pt idx="1293">
                  <c:v>2/23/2015</c:v>
                </c:pt>
                <c:pt idx="1294">
                  <c:v>2/24/2015</c:v>
                </c:pt>
                <c:pt idx="1295">
                  <c:v>2/25/2015</c:v>
                </c:pt>
                <c:pt idx="1296">
                  <c:v>2/26/2015</c:v>
                </c:pt>
                <c:pt idx="1297">
                  <c:v>2/27/2015</c:v>
                </c:pt>
                <c:pt idx="1298">
                  <c:v>3/2/2015</c:v>
                </c:pt>
                <c:pt idx="1299">
                  <c:v>3/3/2015</c:v>
                </c:pt>
                <c:pt idx="1300">
                  <c:v>3/4/2015</c:v>
                </c:pt>
                <c:pt idx="1301">
                  <c:v>3/5/2015</c:v>
                </c:pt>
                <c:pt idx="1302">
                  <c:v>3/6/2015</c:v>
                </c:pt>
                <c:pt idx="1303">
                  <c:v>3/9/2015</c:v>
                </c:pt>
                <c:pt idx="1304">
                  <c:v>3/10/2015</c:v>
                </c:pt>
                <c:pt idx="1305">
                  <c:v>3/11/2015</c:v>
                </c:pt>
                <c:pt idx="1306">
                  <c:v>3/12/2015</c:v>
                </c:pt>
                <c:pt idx="1307">
                  <c:v>3/13/2015</c:v>
                </c:pt>
                <c:pt idx="1308">
                  <c:v>3/16/2015</c:v>
                </c:pt>
                <c:pt idx="1309">
                  <c:v>3/17/2015</c:v>
                </c:pt>
                <c:pt idx="1310">
                  <c:v>3/18/2015</c:v>
                </c:pt>
                <c:pt idx="1311">
                  <c:v>3/19/2015</c:v>
                </c:pt>
                <c:pt idx="1312">
                  <c:v>3/20/2015</c:v>
                </c:pt>
                <c:pt idx="1313">
                  <c:v>3/23/2015</c:v>
                </c:pt>
                <c:pt idx="1314">
                  <c:v>3/24/2015</c:v>
                </c:pt>
                <c:pt idx="1315">
                  <c:v>3/25/2015</c:v>
                </c:pt>
                <c:pt idx="1316">
                  <c:v>3/26/2015</c:v>
                </c:pt>
                <c:pt idx="1317">
                  <c:v>3/27/2015</c:v>
                </c:pt>
                <c:pt idx="1318">
                  <c:v>3/30/2015</c:v>
                </c:pt>
                <c:pt idx="1319">
                  <c:v>3/31/2015</c:v>
                </c:pt>
                <c:pt idx="1320">
                  <c:v>4/1/2015</c:v>
                </c:pt>
                <c:pt idx="1321">
                  <c:v>4/2/2015</c:v>
                </c:pt>
                <c:pt idx="1322">
                  <c:v>4/6/2015</c:v>
                </c:pt>
                <c:pt idx="1323">
                  <c:v>4/7/2015</c:v>
                </c:pt>
                <c:pt idx="1324">
                  <c:v>4/8/2015</c:v>
                </c:pt>
                <c:pt idx="1325">
                  <c:v>4/9/2015</c:v>
                </c:pt>
                <c:pt idx="1326">
                  <c:v>4/10/2015</c:v>
                </c:pt>
                <c:pt idx="1327">
                  <c:v>4/13/2015</c:v>
                </c:pt>
                <c:pt idx="1328">
                  <c:v>4/14/2015</c:v>
                </c:pt>
                <c:pt idx="1329">
                  <c:v>4/15/2015</c:v>
                </c:pt>
                <c:pt idx="1330">
                  <c:v>4/16/2015</c:v>
                </c:pt>
                <c:pt idx="1331">
                  <c:v>4/17/2015</c:v>
                </c:pt>
                <c:pt idx="1332">
                  <c:v>4/20/2015</c:v>
                </c:pt>
                <c:pt idx="1333">
                  <c:v>4/21/2015</c:v>
                </c:pt>
                <c:pt idx="1334">
                  <c:v>4/22/2015</c:v>
                </c:pt>
                <c:pt idx="1335">
                  <c:v>4/23/2015</c:v>
                </c:pt>
                <c:pt idx="1336">
                  <c:v>4/24/2015</c:v>
                </c:pt>
                <c:pt idx="1337">
                  <c:v>4/27/2015</c:v>
                </c:pt>
                <c:pt idx="1338">
                  <c:v>4/28/2015</c:v>
                </c:pt>
                <c:pt idx="1339">
                  <c:v>4/29/2015</c:v>
                </c:pt>
                <c:pt idx="1340">
                  <c:v>4/30/2015</c:v>
                </c:pt>
                <c:pt idx="1341">
                  <c:v>5/1/2015</c:v>
                </c:pt>
                <c:pt idx="1342">
                  <c:v>5/4/2015</c:v>
                </c:pt>
                <c:pt idx="1343">
                  <c:v>5/5/2015</c:v>
                </c:pt>
                <c:pt idx="1344">
                  <c:v>5/6/2015</c:v>
                </c:pt>
                <c:pt idx="1345">
                  <c:v>5/7/2015</c:v>
                </c:pt>
                <c:pt idx="1346">
                  <c:v>5/8/2015</c:v>
                </c:pt>
                <c:pt idx="1347">
                  <c:v>5/11/2015</c:v>
                </c:pt>
                <c:pt idx="1348">
                  <c:v>5/12/2015</c:v>
                </c:pt>
                <c:pt idx="1349">
                  <c:v>5/13/2015</c:v>
                </c:pt>
                <c:pt idx="1350">
                  <c:v>5/14/2015</c:v>
                </c:pt>
                <c:pt idx="1351">
                  <c:v>5/15/2015</c:v>
                </c:pt>
                <c:pt idx="1352">
                  <c:v>5/18/2015</c:v>
                </c:pt>
                <c:pt idx="1353">
                  <c:v>5/19/2015</c:v>
                </c:pt>
                <c:pt idx="1354">
                  <c:v>5/20/2015</c:v>
                </c:pt>
                <c:pt idx="1355">
                  <c:v>5/21/2015</c:v>
                </c:pt>
                <c:pt idx="1356">
                  <c:v>5/22/2015</c:v>
                </c:pt>
                <c:pt idx="1357">
                  <c:v>5/26/2015</c:v>
                </c:pt>
                <c:pt idx="1358">
                  <c:v>5/27/2015</c:v>
                </c:pt>
                <c:pt idx="1359">
                  <c:v>5/28/2015</c:v>
                </c:pt>
                <c:pt idx="1360">
                  <c:v>5/29/2015</c:v>
                </c:pt>
                <c:pt idx="1361">
                  <c:v>6/1/2015</c:v>
                </c:pt>
                <c:pt idx="1362">
                  <c:v>6/2/2015</c:v>
                </c:pt>
                <c:pt idx="1363">
                  <c:v>6/3/2015</c:v>
                </c:pt>
                <c:pt idx="1364">
                  <c:v>6/4/2015</c:v>
                </c:pt>
                <c:pt idx="1365">
                  <c:v>6/5/2015</c:v>
                </c:pt>
                <c:pt idx="1366">
                  <c:v>6/8/2015</c:v>
                </c:pt>
                <c:pt idx="1367">
                  <c:v>6/9/2015</c:v>
                </c:pt>
                <c:pt idx="1368">
                  <c:v>6/10/2015</c:v>
                </c:pt>
                <c:pt idx="1369">
                  <c:v>6/11/2015</c:v>
                </c:pt>
                <c:pt idx="1370">
                  <c:v>6/12/2015</c:v>
                </c:pt>
                <c:pt idx="1371">
                  <c:v>6/15/2015</c:v>
                </c:pt>
                <c:pt idx="1372">
                  <c:v>6/16/2015</c:v>
                </c:pt>
                <c:pt idx="1373">
                  <c:v>6/17/2015</c:v>
                </c:pt>
                <c:pt idx="1374">
                  <c:v>6/18/2015</c:v>
                </c:pt>
                <c:pt idx="1375">
                  <c:v>6/19/2015</c:v>
                </c:pt>
                <c:pt idx="1376">
                  <c:v>6/22/2015</c:v>
                </c:pt>
                <c:pt idx="1377">
                  <c:v>6/23/2015</c:v>
                </c:pt>
                <c:pt idx="1378">
                  <c:v>6/24/2015</c:v>
                </c:pt>
                <c:pt idx="1379">
                  <c:v>6/25/2015</c:v>
                </c:pt>
                <c:pt idx="1380">
                  <c:v>6/26/2015</c:v>
                </c:pt>
                <c:pt idx="1381">
                  <c:v>6/29/2015</c:v>
                </c:pt>
                <c:pt idx="1382">
                  <c:v>6/30/2015</c:v>
                </c:pt>
                <c:pt idx="1383">
                  <c:v>7/1/2015</c:v>
                </c:pt>
                <c:pt idx="1384">
                  <c:v>7/2/2015</c:v>
                </c:pt>
                <c:pt idx="1385">
                  <c:v>7/6/2015</c:v>
                </c:pt>
                <c:pt idx="1386">
                  <c:v>7/7/2015</c:v>
                </c:pt>
                <c:pt idx="1387">
                  <c:v>7/8/2015</c:v>
                </c:pt>
                <c:pt idx="1388">
                  <c:v>7/9/2015</c:v>
                </c:pt>
                <c:pt idx="1389">
                  <c:v>7/10/2015</c:v>
                </c:pt>
                <c:pt idx="1390">
                  <c:v>7/13/2015</c:v>
                </c:pt>
                <c:pt idx="1391">
                  <c:v>7/14/2015</c:v>
                </c:pt>
                <c:pt idx="1392">
                  <c:v>7/15/2015</c:v>
                </c:pt>
                <c:pt idx="1393">
                  <c:v>7/16/2015</c:v>
                </c:pt>
                <c:pt idx="1394">
                  <c:v>7/17/2015</c:v>
                </c:pt>
                <c:pt idx="1395">
                  <c:v>7/20/2015</c:v>
                </c:pt>
                <c:pt idx="1396">
                  <c:v>7/21/2015</c:v>
                </c:pt>
                <c:pt idx="1397">
                  <c:v>7/22/2015</c:v>
                </c:pt>
                <c:pt idx="1398">
                  <c:v>7/23/2015</c:v>
                </c:pt>
                <c:pt idx="1399">
                  <c:v>7/24/2015</c:v>
                </c:pt>
                <c:pt idx="1400">
                  <c:v>7/27/2015</c:v>
                </c:pt>
                <c:pt idx="1401">
                  <c:v>7/28/2015</c:v>
                </c:pt>
                <c:pt idx="1402">
                  <c:v>7/29/2015</c:v>
                </c:pt>
                <c:pt idx="1403">
                  <c:v>7/30/2015</c:v>
                </c:pt>
                <c:pt idx="1404">
                  <c:v>7/31/2015</c:v>
                </c:pt>
                <c:pt idx="1405">
                  <c:v>8/3/2015</c:v>
                </c:pt>
                <c:pt idx="1406">
                  <c:v>8/4/2015</c:v>
                </c:pt>
                <c:pt idx="1407">
                  <c:v>8/5/2015</c:v>
                </c:pt>
                <c:pt idx="1408">
                  <c:v>8/6/2015</c:v>
                </c:pt>
                <c:pt idx="1409">
                  <c:v>8/7/2015</c:v>
                </c:pt>
                <c:pt idx="1410">
                  <c:v>8/10/2015</c:v>
                </c:pt>
                <c:pt idx="1411">
                  <c:v>8/11/2015</c:v>
                </c:pt>
                <c:pt idx="1412">
                  <c:v>8/12/2015</c:v>
                </c:pt>
                <c:pt idx="1413">
                  <c:v>8/13/2015</c:v>
                </c:pt>
                <c:pt idx="1414">
                  <c:v>8/14/2015</c:v>
                </c:pt>
                <c:pt idx="1415">
                  <c:v>8/17/2015</c:v>
                </c:pt>
                <c:pt idx="1416">
                  <c:v>8/18/2015</c:v>
                </c:pt>
                <c:pt idx="1417">
                  <c:v>8/19/2015</c:v>
                </c:pt>
                <c:pt idx="1418">
                  <c:v>8/20/2015</c:v>
                </c:pt>
                <c:pt idx="1419">
                  <c:v>8/21/2015</c:v>
                </c:pt>
                <c:pt idx="1420">
                  <c:v>8/24/2015</c:v>
                </c:pt>
                <c:pt idx="1421">
                  <c:v>8/25/2015</c:v>
                </c:pt>
                <c:pt idx="1422">
                  <c:v>8/26/2015</c:v>
                </c:pt>
                <c:pt idx="1423">
                  <c:v>8/27/2015</c:v>
                </c:pt>
                <c:pt idx="1424">
                  <c:v>8/28/2015</c:v>
                </c:pt>
                <c:pt idx="1425">
                  <c:v>8/31/2015</c:v>
                </c:pt>
                <c:pt idx="1426">
                  <c:v>9/1/2015</c:v>
                </c:pt>
                <c:pt idx="1427">
                  <c:v>9/2/2015</c:v>
                </c:pt>
                <c:pt idx="1428">
                  <c:v>9/3/2015</c:v>
                </c:pt>
                <c:pt idx="1429">
                  <c:v>9/4/2015</c:v>
                </c:pt>
                <c:pt idx="1430">
                  <c:v>9/8/2015</c:v>
                </c:pt>
                <c:pt idx="1431">
                  <c:v>9/9/2015</c:v>
                </c:pt>
                <c:pt idx="1432">
                  <c:v>9/10/2015</c:v>
                </c:pt>
                <c:pt idx="1433">
                  <c:v>9/11/2015</c:v>
                </c:pt>
                <c:pt idx="1434">
                  <c:v>9/14/2015</c:v>
                </c:pt>
                <c:pt idx="1435">
                  <c:v>9/15/2015</c:v>
                </c:pt>
                <c:pt idx="1436">
                  <c:v>9/16/2015</c:v>
                </c:pt>
                <c:pt idx="1437">
                  <c:v>9/17/2015</c:v>
                </c:pt>
                <c:pt idx="1438">
                  <c:v>9/18/2015</c:v>
                </c:pt>
                <c:pt idx="1439">
                  <c:v>9/21/2015</c:v>
                </c:pt>
                <c:pt idx="1440">
                  <c:v>9/22/2015</c:v>
                </c:pt>
                <c:pt idx="1441">
                  <c:v>9/23/2015</c:v>
                </c:pt>
                <c:pt idx="1442">
                  <c:v>9/24/2015</c:v>
                </c:pt>
                <c:pt idx="1443">
                  <c:v>9/25/2015</c:v>
                </c:pt>
                <c:pt idx="1444">
                  <c:v>9/28/2015</c:v>
                </c:pt>
                <c:pt idx="1445">
                  <c:v>9/29/2015</c:v>
                </c:pt>
                <c:pt idx="1446">
                  <c:v>9/30/2015</c:v>
                </c:pt>
                <c:pt idx="1447">
                  <c:v>10/1/2015</c:v>
                </c:pt>
                <c:pt idx="1448">
                  <c:v>10/2/2015</c:v>
                </c:pt>
                <c:pt idx="1449">
                  <c:v>10/5/2015</c:v>
                </c:pt>
                <c:pt idx="1450">
                  <c:v>10/6/2015</c:v>
                </c:pt>
                <c:pt idx="1451">
                  <c:v>10/7/2015</c:v>
                </c:pt>
                <c:pt idx="1452">
                  <c:v>10/8/2015</c:v>
                </c:pt>
                <c:pt idx="1453">
                  <c:v>10/9/2015</c:v>
                </c:pt>
                <c:pt idx="1454">
                  <c:v>10/12/2015</c:v>
                </c:pt>
                <c:pt idx="1455">
                  <c:v>10/13/2015</c:v>
                </c:pt>
                <c:pt idx="1456">
                  <c:v>10/14/2015</c:v>
                </c:pt>
                <c:pt idx="1457">
                  <c:v>10/15/2015</c:v>
                </c:pt>
                <c:pt idx="1458">
                  <c:v>10/16/2015</c:v>
                </c:pt>
                <c:pt idx="1459">
                  <c:v>10/19/2015</c:v>
                </c:pt>
                <c:pt idx="1460">
                  <c:v>10/20/2015</c:v>
                </c:pt>
                <c:pt idx="1461">
                  <c:v>10/21/2015</c:v>
                </c:pt>
                <c:pt idx="1462">
                  <c:v>10/22/2015</c:v>
                </c:pt>
                <c:pt idx="1463">
                  <c:v>10/23/2015</c:v>
                </c:pt>
                <c:pt idx="1464">
                  <c:v>10/26/2015</c:v>
                </c:pt>
                <c:pt idx="1465">
                  <c:v>10/27/2015</c:v>
                </c:pt>
                <c:pt idx="1466">
                  <c:v>10/28/2015</c:v>
                </c:pt>
                <c:pt idx="1467">
                  <c:v>10/29/2015</c:v>
                </c:pt>
                <c:pt idx="1468">
                  <c:v>10/30/2015</c:v>
                </c:pt>
                <c:pt idx="1469">
                  <c:v>11/2/2015</c:v>
                </c:pt>
                <c:pt idx="1470">
                  <c:v>11/3/2015</c:v>
                </c:pt>
                <c:pt idx="1471">
                  <c:v>11/4/2015</c:v>
                </c:pt>
                <c:pt idx="1472">
                  <c:v>11/5/2015</c:v>
                </c:pt>
                <c:pt idx="1473">
                  <c:v>11/6/2015</c:v>
                </c:pt>
                <c:pt idx="1474">
                  <c:v>11/9/2015</c:v>
                </c:pt>
                <c:pt idx="1475">
                  <c:v>11/10/2015</c:v>
                </c:pt>
                <c:pt idx="1476">
                  <c:v>11/11/2015</c:v>
                </c:pt>
                <c:pt idx="1477">
                  <c:v>11/12/2015</c:v>
                </c:pt>
                <c:pt idx="1478">
                  <c:v>11/13/2015</c:v>
                </c:pt>
                <c:pt idx="1479">
                  <c:v>11/16/2015</c:v>
                </c:pt>
                <c:pt idx="1480">
                  <c:v>11/17/2015</c:v>
                </c:pt>
                <c:pt idx="1481">
                  <c:v>11/18/2015</c:v>
                </c:pt>
                <c:pt idx="1482">
                  <c:v>11/19/2015</c:v>
                </c:pt>
                <c:pt idx="1483">
                  <c:v>11/20/2015</c:v>
                </c:pt>
                <c:pt idx="1484">
                  <c:v>11/23/2015</c:v>
                </c:pt>
                <c:pt idx="1485">
                  <c:v>11/24/2015</c:v>
                </c:pt>
                <c:pt idx="1486">
                  <c:v>11/25/2015</c:v>
                </c:pt>
                <c:pt idx="1487">
                  <c:v>11/27/2015</c:v>
                </c:pt>
                <c:pt idx="1488">
                  <c:v>11/30/2015</c:v>
                </c:pt>
                <c:pt idx="1489">
                  <c:v>12/1/2015</c:v>
                </c:pt>
                <c:pt idx="1490">
                  <c:v>12/2/2015</c:v>
                </c:pt>
                <c:pt idx="1491">
                  <c:v>12/3/2015</c:v>
                </c:pt>
                <c:pt idx="1492">
                  <c:v>12/4/2015</c:v>
                </c:pt>
                <c:pt idx="1493">
                  <c:v>12/7/2015</c:v>
                </c:pt>
                <c:pt idx="1494">
                  <c:v>12/8/2015</c:v>
                </c:pt>
                <c:pt idx="1495">
                  <c:v>12/9/2015</c:v>
                </c:pt>
                <c:pt idx="1496">
                  <c:v>12/10/2015</c:v>
                </c:pt>
                <c:pt idx="1497">
                  <c:v>12/11/2015</c:v>
                </c:pt>
                <c:pt idx="1498">
                  <c:v>12/14/2015</c:v>
                </c:pt>
                <c:pt idx="1499">
                  <c:v>12/15/2015</c:v>
                </c:pt>
                <c:pt idx="1500">
                  <c:v>12/16/2015</c:v>
                </c:pt>
                <c:pt idx="1501">
                  <c:v>12/17/2015</c:v>
                </c:pt>
                <c:pt idx="1502">
                  <c:v>12/18/2015</c:v>
                </c:pt>
                <c:pt idx="1503">
                  <c:v>12/21/2015</c:v>
                </c:pt>
                <c:pt idx="1504">
                  <c:v>12/22/2015</c:v>
                </c:pt>
                <c:pt idx="1505">
                  <c:v>12/23/2015</c:v>
                </c:pt>
                <c:pt idx="1506">
                  <c:v>12/24/2015</c:v>
                </c:pt>
                <c:pt idx="1507">
                  <c:v>12/28/2015</c:v>
                </c:pt>
                <c:pt idx="1508">
                  <c:v>12/29/2015</c:v>
                </c:pt>
                <c:pt idx="1509">
                  <c:v>12/30/2015</c:v>
                </c:pt>
                <c:pt idx="1510">
                  <c:v>12/31/2015</c:v>
                </c:pt>
                <c:pt idx="1511">
                  <c:v>1/4/2016</c:v>
                </c:pt>
                <c:pt idx="1512">
                  <c:v>1/5/2016</c:v>
                </c:pt>
                <c:pt idx="1513">
                  <c:v>1/6/2016</c:v>
                </c:pt>
                <c:pt idx="1514">
                  <c:v>1/7/2016</c:v>
                </c:pt>
                <c:pt idx="1515">
                  <c:v>1/8/2016</c:v>
                </c:pt>
                <c:pt idx="1516">
                  <c:v>1/11/2016</c:v>
                </c:pt>
                <c:pt idx="1517">
                  <c:v>1/12/2016</c:v>
                </c:pt>
                <c:pt idx="1518">
                  <c:v>1/13/2016</c:v>
                </c:pt>
                <c:pt idx="1519">
                  <c:v>1/14/2016</c:v>
                </c:pt>
                <c:pt idx="1520">
                  <c:v>1/15/2016</c:v>
                </c:pt>
                <c:pt idx="1521">
                  <c:v>1/19/2016</c:v>
                </c:pt>
                <c:pt idx="1522">
                  <c:v>1/20/2016</c:v>
                </c:pt>
                <c:pt idx="1523">
                  <c:v>1/21/2016</c:v>
                </c:pt>
                <c:pt idx="1524">
                  <c:v>1/22/2016</c:v>
                </c:pt>
                <c:pt idx="1525">
                  <c:v>1/25/2016</c:v>
                </c:pt>
                <c:pt idx="1526">
                  <c:v>1/26/2016</c:v>
                </c:pt>
                <c:pt idx="1527">
                  <c:v>1/27/2016</c:v>
                </c:pt>
                <c:pt idx="1528">
                  <c:v>1/28/2016</c:v>
                </c:pt>
                <c:pt idx="1529">
                  <c:v>1/29/2016</c:v>
                </c:pt>
                <c:pt idx="1530">
                  <c:v>2/1/2016</c:v>
                </c:pt>
                <c:pt idx="1531">
                  <c:v>2/2/2016</c:v>
                </c:pt>
                <c:pt idx="1532">
                  <c:v>2/3/2016</c:v>
                </c:pt>
                <c:pt idx="1533">
                  <c:v>2/4/2016</c:v>
                </c:pt>
                <c:pt idx="1534">
                  <c:v>2/5/2016</c:v>
                </c:pt>
                <c:pt idx="1535">
                  <c:v>2/8/2016</c:v>
                </c:pt>
                <c:pt idx="1536">
                  <c:v>2/9/2016</c:v>
                </c:pt>
                <c:pt idx="1537">
                  <c:v>2/10/2016</c:v>
                </c:pt>
                <c:pt idx="1538">
                  <c:v>2/11/2016</c:v>
                </c:pt>
                <c:pt idx="1539">
                  <c:v>2/12/2016</c:v>
                </c:pt>
                <c:pt idx="1540">
                  <c:v>2/16/2016</c:v>
                </c:pt>
                <c:pt idx="1541">
                  <c:v>2/17/2016</c:v>
                </c:pt>
                <c:pt idx="1542">
                  <c:v>2/18/2016</c:v>
                </c:pt>
                <c:pt idx="1543">
                  <c:v>2/19/2016</c:v>
                </c:pt>
                <c:pt idx="1544">
                  <c:v>2/22/2016</c:v>
                </c:pt>
                <c:pt idx="1545">
                  <c:v>2/23/2016</c:v>
                </c:pt>
                <c:pt idx="1546">
                  <c:v>2/24/2016</c:v>
                </c:pt>
                <c:pt idx="1547">
                  <c:v>2/25/2016</c:v>
                </c:pt>
                <c:pt idx="1548">
                  <c:v>2/26/2016</c:v>
                </c:pt>
                <c:pt idx="1549">
                  <c:v>2/29/2016</c:v>
                </c:pt>
                <c:pt idx="1550">
                  <c:v>3/1/2016</c:v>
                </c:pt>
                <c:pt idx="1551">
                  <c:v>3/2/2016</c:v>
                </c:pt>
                <c:pt idx="1552">
                  <c:v>3/3/2016</c:v>
                </c:pt>
                <c:pt idx="1553">
                  <c:v>3/4/2016</c:v>
                </c:pt>
                <c:pt idx="1554">
                  <c:v>3/7/2016</c:v>
                </c:pt>
                <c:pt idx="1555">
                  <c:v>3/8/2016</c:v>
                </c:pt>
                <c:pt idx="1556">
                  <c:v>3/9/2016</c:v>
                </c:pt>
                <c:pt idx="1557">
                  <c:v>3/10/2016</c:v>
                </c:pt>
                <c:pt idx="1558">
                  <c:v>3/11/2016</c:v>
                </c:pt>
                <c:pt idx="1559">
                  <c:v>3/14/2016</c:v>
                </c:pt>
                <c:pt idx="1560">
                  <c:v>3/15/2016</c:v>
                </c:pt>
                <c:pt idx="1561">
                  <c:v>3/16/2016</c:v>
                </c:pt>
                <c:pt idx="1562">
                  <c:v>3/17/2016</c:v>
                </c:pt>
                <c:pt idx="1563">
                  <c:v>3/18/2016</c:v>
                </c:pt>
                <c:pt idx="1564">
                  <c:v>3/21/2016</c:v>
                </c:pt>
                <c:pt idx="1565">
                  <c:v>3/22/2016</c:v>
                </c:pt>
                <c:pt idx="1566">
                  <c:v>3/23/2016</c:v>
                </c:pt>
                <c:pt idx="1567">
                  <c:v>3/24/2016</c:v>
                </c:pt>
                <c:pt idx="1568">
                  <c:v>3/28/2016</c:v>
                </c:pt>
                <c:pt idx="1569">
                  <c:v>3/29/2016</c:v>
                </c:pt>
                <c:pt idx="1570">
                  <c:v>3/30/2016</c:v>
                </c:pt>
                <c:pt idx="1571">
                  <c:v>3/31/2016</c:v>
                </c:pt>
                <c:pt idx="1572">
                  <c:v>4/1/2016</c:v>
                </c:pt>
                <c:pt idx="1573">
                  <c:v>4/4/2016</c:v>
                </c:pt>
                <c:pt idx="1574">
                  <c:v>4/5/2016</c:v>
                </c:pt>
                <c:pt idx="1575">
                  <c:v>4/6/2016</c:v>
                </c:pt>
                <c:pt idx="1576">
                  <c:v>4/7/2016</c:v>
                </c:pt>
                <c:pt idx="1577">
                  <c:v>4/8/2016</c:v>
                </c:pt>
                <c:pt idx="1578">
                  <c:v>4/11/2016</c:v>
                </c:pt>
                <c:pt idx="1579">
                  <c:v>4/12/2016</c:v>
                </c:pt>
                <c:pt idx="1580">
                  <c:v>4/13/2016</c:v>
                </c:pt>
                <c:pt idx="1581">
                  <c:v>4/14/2016</c:v>
                </c:pt>
                <c:pt idx="1582">
                  <c:v>4/15/2016</c:v>
                </c:pt>
                <c:pt idx="1583">
                  <c:v>4/18/2016</c:v>
                </c:pt>
                <c:pt idx="1584">
                  <c:v>4/19/2016</c:v>
                </c:pt>
                <c:pt idx="1585">
                  <c:v>4/20/2016</c:v>
                </c:pt>
                <c:pt idx="1586">
                  <c:v>4/21/2016</c:v>
                </c:pt>
                <c:pt idx="1587">
                  <c:v>4/22/2016</c:v>
                </c:pt>
                <c:pt idx="1588">
                  <c:v>4/25/2016</c:v>
                </c:pt>
                <c:pt idx="1589">
                  <c:v>4/26/2016</c:v>
                </c:pt>
                <c:pt idx="1590">
                  <c:v>4/27/2016</c:v>
                </c:pt>
                <c:pt idx="1591">
                  <c:v>4/28/2016</c:v>
                </c:pt>
                <c:pt idx="1592">
                  <c:v>4/29/2016</c:v>
                </c:pt>
                <c:pt idx="1593">
                  <c:v>5/2/2016</c:v>
                </c:pt>
                <c:pt idx="1594">
                  <c:v>5/3/2016</c:v>
                </c:pt>
                <c:pt idx="1595">
                  <c:v>5/4/2016</c:v>
                </c:pt>
                <c:pt idx="1596">
                  <c:v>5/5/2016</c:v>
                </c:pt>
                <c:pt idx="1597">
                  <c:v>5/6/2016</c:v>
                </c:pt>
                <c:pt idx="1598">
                  <c:v>5/9/2016</c:v>
                </c:pt>
                <c:pt idx="1599">
                  <c:v>5/10/2016</c:v>
                </c:pt>
                <c:pt idx="1600">
                  <c:v>5/11/2016</c:v>
                </c:pt>
                <c:pt idx="1601">
                  <c:v>5/12/2016</c:v>
                </c:pt>
                <c:pt idx="1602">
                  <c:v>5/13/2016</c:v>
                </c:pt>
                <c:pt idx="1603">
                  <c:v>5/16/2016</c:v>
                </c:pt>
                <c:pt idx="1604">
                  <c:v>5/17/2016</c:v>
                </c:pt>
                <c:pt idx="1605">
                  <c:v>5/18/2016</c:v>
                </c:pt>
                <c:pt idx="1606">
                  <c:v>5/19/2016</c:v>
                </c:pt>
                <c:pt idx="1607">
                  <c:v>5/20/2016</c:v>
                </c:pt>
                <c:pt idx="1608">
                  <c:v>5/23/2016</c:v>
                </c:pt>
                <c:pt idx="1609">
                  <c:v>5/24/2016</c:v>
                </c:pt>
                <c:pt idx="1610">
                  <c:v>5/25/2016</c:v>
                </c:pt>
                <c:pt idx="1611">
                  <c:v>5/26/2016</c:v>
                </c:pt>
                <c:pt idx="1612">
                  <c:v>5/27/2016</c:v>
                </c:pt>
                <c:pt idx="1613">
                  <c:v>5/31/2016</c:v>
                </c:pt>
                <c:pt idx="1614">
                  <c:v>6/1/2016</c:v>
                </c:pt>
                <c:pt idx="1615">
                  <c:v>6/2/2016</c:v>
                </c:pt>
                <c:pt idx="1616">
                  <c:v>6/3/2016</c:v>
                </c:pt>
                <c:pt idx="1617">
                  <c:v>6/6/2016</c:v>
                </c:pt>
                <c:pt idx="1618">
                  <c:v>6/7/2016</c:v>
                </c:pt>
                <c:pt idx="1619">
                  <c:v>6/8/2016</c:v>
                </c:pt>
                <c:pt idx="1620">
                  <c:v>6/9/2016</c:v>
                </c:pt>
                <c:pt idx="1621">
                  <c:v>6/10/2016</c:v>
                </c:pt>
                <c:pt idx="1622">
                  <c:v>6/13/2016</c:v>
                </c:pt>
                <c:pt idx="1623">
                  <c:v>6/14/2016</c:v>
                </c:pt>
                <c:pt idx="1624">
                  <c:v>6/15/2016</c:v>
                </c:pt>
                <c:pt idx="1625">
                  <c:v>6/16/2016</c:v>
                </c:pt>
                <c:pt idx="1626">
                  <c:v>6/17/2016</c:v>
                </c:pt>
                <c:pt idx="1627">
                  <c:v>6/20/2016</c:v>
                </c:pt>
                <c:pt idx="1628">
                  <c:v>6/21/2016</c:v>
                </c:pt>
                <c:pt idx="1629">
                  <c:v>6/22/2016</c:v>
                </c:pt>
                <c:pt idx="1630">
                  <c:v>6/23/2016</c:v>
                </c:pt>
                <c:pt idx="1631">
                  <c:v>6/24/2016</c:v>
                </c:pt>
                <c:pt idx="1632">
                  <c:v>6/27/2016</c:v>
                </c:pt>
                <c:pt idx="1633">
                  <c:v>6/28/2016</c:v>
                </c:pt>
                <c:pt idx="1634">
                  <c:v>6/29/2016</c:v>
                </c:pt>
                <c:pt idx="1635">
                  <c:v>6/30/2016</c:v>
                </c:pt>
                <c:pt idx="1636">
                  <c:v>7/1/2016</c:v>
                </c:pt>
                <c:pt idx="1637">
                  <c:v>7/5/2016</c:v>
                </c:pt>
                <c:pt idx="1638">
                  <c:v>7/6/2016</c:v>
                </c:pt>
                <c:pt idx="1639">
                  <c:v>7/7/2016</c:v>
                </c:pt>
                <c:pt idx="1640">
                  <c:v>7/8/2016</c:v>
                </c:pt>
                <c:pt idx="1641">
                  <c:v>7/11/2016</c:v>
                </c:pt>
                <c:pt idx="1642">
                  <c:v>7/12/2016</c:v>
                </c:pt>
                <c:pt idx="1643">
                  <c:v>7/13/2016</c:v>
                </c:pt>
                <c:pt idx="1644">
                  <c:v>7/14/2016</c:v>
                </c:pt>
                <c:pt idx="1645">
                  <c:v>7/15/2016</c:v>
                </c:pt>
                <c:pt idx="1646">
                  <c:v>7/18/2016</c:v>
                </c:pt>
                <c:pt idx="1647">
                  <c:v>7/19/2016</c:v>
                </c:pt>
                <c:pt idx="1648">
                  <c:v>7/20/2016</c:v>
                </c:pt>
                <c:pt idx="1649">
                  <c:v>7/21/2016</c:v>
                </c:pt>
                <c:pt idx="1650">
                  <c:v>7/22/2016</c:v>
                </c:pt>
                <c:pt idx="1651">
                  <c:v>7/25/2016</c:v>
                </c:pt>
                <c:pt idx="1652">
                  <c:v>7/26/2016</c:v>
                </c:pt>
                <c:pt idx="1653">
                  <c:v>7/27/2016</c:v>
                </c:pt>
                <c:pt idx="1654">
                  <c:v>7/28/2016</c:v>
                </c:pt>
                <c:pt idx="1655">
                  <c:v>7/29/2016</c:v>
                </c:pt>
                <c:pt idx="1656">
                  <c:v>8/1/2016</c:v>
                </c:pt>
                <c:pt idx="1657">
                  <c:v>8/2/2016</c:v>
                </c:pt>
                <c:pt idx="1658">
                  <c:v>8/3/2016</c:v>
                </c:pt>
                <c:pt idx="1659">
                  <c:v>8/4/2016</c:v>
                </c:pt>
                <c:pt idx="1660">
                  <c:v>8/5/2016</c:v>
                </c:pt>
                <c:pt idx="1661">
                  <c:v>8/8/2016</c:v>
                </c:pt>
                <c:pt idx="1662">
                  <c:v>8/9/2016</c:v>
                </c:pt>
                <c:pt idx="1663">
                  <c:v>8/10/2016</c:v>
                </c:pt>
                <c:pt idx="1664">
                  <c:v>8/11/2016</c:v>
                </c:pt>
                <c:pt idx="1665">
                  <c:v>8/12/2016</c:v>
                </c:pt>
                <c:pt idx="1666">
                  <c:v>8/15/2016</c:v>
                </c:pt>
                <c:pt idx="1667">
                  <c:v>8/16/2016</c:v>
                </c:pt>
                <c:pt idx="1668">
                  <c:v>8/17/2016</c:v>
                </c:pt>
                <c:pt idx="1669">
                  <c:v>8/18/2016</c:v>
                </c:pt>
                <c:pt idx="1670">
                  <c:v>8/19/2016</c:v>
                </c:pt>
                <c:pt idx="1671">
                  <c:v>8/22/2016</c:v>
                </c:pt>
                <c:pt idx="1672">
                  <c:v>8/23/2016</c:v>
                </c:pt>
                <c:pt idx="1673">
                  <c:v>8/24/2016</c:v>
                </c:pt>
                <c:pt idx="1674">
                  <c:v>8/25/2016</c:v>
                </c:pt>
                <c:pt idx="1675">
                  <c:v>8/26/2016</c:v>
                </c:pt>
                <c:pt idx="1676">
                  <c:v>8/29/2016</c:v>
                </c:pt>
                <c:pt idx="1677">
                  <c:v>8/30/2016</c:v>
                </c:pt>
                <c:pt idx="1678">
                  <c:v>8/31/2016</c:v>
                </c:pt>
                <c:pt idx="1679">
                  <c:v>9/1/2016</c:v>
                </c:pt>
                <c:pt idx="1680">
                  <c:v>9/2/2016</c:v>
                </c:pt>
                <c:pt idx="1681">
                  <c:v>9/6/2016</c:v>
                </c:pt>
                <c:pt idx="1682">
                  <c:v>9/7/2016</c:v>
                </c:pt>
                <c:pt idx="1683">
                  <c:v>9/8/2016</c:v>
                </c:pt>
                <c:pt idx="1684">
                  <c:v>9/9/2016</c:v>
                </c:pt>
                <c:pt idx="1685">
                  <c:v>9/12/2016</c:v>
                </c:pt>
                <c:pt idx="1686">
                  <c:v>9/13/2016</c:v>
                </c:pt>
                <c:pt idx="1687">
                  <c:v>9/14/2016</c:v>
                </c:pt>
                <c:pt idx="1688">
                  <c:v>9/15/2016</c:v>
                </c:pt>
                <c:pt idx="1689">
                  <c:v>9/16/2016</c:v>
                </c:pt>
                <c:pt idx="1690">
                  <c:v>9/19/2016</c:v>
                </c:pt>
                <c:pt idx="1691">
                  <c:v>9/20/2016</c:v>
                </c:pt>
                <c:pt idx="1692">
                  <c:v>9/21/2016</c:v>
                </c:pt>
                <c:pt idx="1693">
                  <c:v>9/22/2016</c:v>
                </c:pt>
                <c:pt idx="1694">
                  <c:v>9/23/2016</c:v>
                </c:pt>
                <c:pt idx="1695">
                  <c:v>9/26/2016</c:v>
                </c:pt>
                <c:pt idx="1696">
                  <c:v>9/27/2016</c:v>
                </c:pt>
                <c:pt idx="1697">
                  <c:v>9/28/2016</c:v>
                </c:pt>
                <c:pt idx="1698">
                  <c:v>9/29/2016</c:v>
                </c:pt>
                <c:pt idx="1699">
                  <c:v>9/30/2016</c:v>
                </c:pt>
                <c:pt idx="1700">
                  <c:v>10/3/2016</c:v>
                </c:pt>
                <c:pt idx="1701">
                  <c:v>10/4/2016</c:v>
                </c:pt>
                <c:pt idx="1702">
                  <c:v>10/5/2016</c:v>
                </c:pt>
                <c:pt idx="1703">
                  <c:v>10/6/2016</c:v>
                </c:pt>
                <c:pt idx="1704">
                  <c:v>10/7/2016</c:v>
                </c:pt>
                <c:pt idx="1705">
                  <c:v>10/10/2016</c:v>
                </c:pt>
                <c:pt idx="1706">
                  <c:v>10/11/2016</c:v>
                </c:pt>
                <c:pt idx="1707">
                  <c:v>10/12/2016</c:v>
                </c:pt>
                <c:pt idx="1708">
                  <c:v>10/13/2016</c:v>
                </c:pt>
                <c:pt idx="1709">
                  <c:v>10/14/2016</c:v>
                </c:pt>
                <c:pt idx="1710">
                  <c:v>10/17/2016</c:v>
                </c:pt>
                <c:pt idx="1711">
                  <c:v>10/18/2016</c:v>
                </c:pt>
                <c:pt idx="1712">
                  <c:v>10/19/2016</c:v>
                </c:pt>
                <c:pt idx="1713">
                  <c:v>10/20/2016</c:v>
                </c:pt>
                <c:pt idx="1714">
                  <c:v>10/21/2016</c:v>
                </c:pt>
                <c:pt idx="1715">
                  <c:v>10/24/2016</c:v>
                </c:pt>
                <c:pt idx="1716">
                  <c:v>10/25/2016</c:v>
                </c:pt>
                <c:pt idx="1717">
                  <c:v>10/26/2016</c:v>
                </c:pt>
                <c:pt idx="1718">
                  <c:v>10/27/2016</c:v>
                </c:pt>
                <c:pt idx="1719">
                  <c:v>10/28/2016</c:v>
                </c:pt>
                <c:pt idx="1720">
                  <c:v>10/31/2016</c:v>
                </c:pt>
                <c:pt idx="1721">
                  <c:v>11/1/2016</c:v>
                </c:pt>
                <c:pt idx="1722">
                  <c:v>11/2/2016</c:v>
                </c:pt>
                <c:pt idx="1723">
                  <c:v>11/3/2016</c:v>
                </c:pt>
                <c:pt idx="1724">
                  <c:v>11/4/2016</c:v>
                </c:pt>
                <c:pt idx="1725">
                  <c:v>11/7/2016</c:v>
                </c:pt>
                <c:pt idx="1726">
                  <c:v>11/8/2016</c:v>
                </c:pt>
                <c:pt idx="1727">
                  <c:v>11/9/2016</c:v>
                </c:pt>
                <c:pt idx="1728">
                  <c:v>11/10/2016</c:v>
                </c:pt>
                <c:pt idx="1729">
                  <c:v>11/11/2016</c:v>
                </c:pt>
                <c:pt idx="1730">
                  <c:v>11/14/2016</c:v>
                </c:pt>
                <c:pt idx="1731">
                  <c:v>11/15/2016</c:v>
                </c:pt>
                <c:pt idx="1732">
                  <c:v>11/16/2016</c:v>
                </c:pt>
                <c:pt idx="1733">
                  <c:v>11/17/2016</c:v>
                </c:pt>
                <c:pt idx="1734">
                  <c:v>11/18/2016</c:v>
                </c:pt>
                <c:pt idx="1735">
                  <c:v>11/21/2016</c:v>
                </c:pt>
                <c:pt idx="1736">
                  <c:v>11/22/2016</c:v>
                </c:pt>
                <c:pt idx="1737">
                  <c:v>11/23/2016</c:v>
                </c:pt>
                <c:pt idx="1738">
                  <c:v>11/25/2016</c:v>
                </c:pt>
                <c:pt idx="1739">
                  <c:v>11/28/2016</c:v>
                </c:pt>
                <c:pt idx="1740">
                  <c:v>11/29/2016</c:v>
                </c:pt>
                <c:pt idx="1741">
                  <c:v>11/30/2016</c:v>
                </c:pt>
                <c:pt idx="1742">
                  <c:v>12/1/2016</c:v>
                </c:pt>
                <c:pt idx="1743">
                  <c:v>12/2/2016</c:v>
                </c:pt>
                <c:pt idx="1744">
                  <c:v>12/5/2016</c:v>
                </c:pt>
                <c:pt idx="1745">
                  <c:v>12/6/2016</c:v>
                </c:pt>
                <c:pt idx="1746">
                  <c:v>12/7/2016</c:v>
                </c:pt>
                <c:pt idx="1747">
                  <c:v>12/8/2016</c:v>
                </c:pt>
                <c:pt idx="1748">
                  <c:v>12/9/2016</c:v>
                </c:pt>
                <c:pt idx="1749">
                  <c:v>12/12/2016</c:v>
                </c:pt>
                <c:pt idx="1750">
                  <c:v>12/13/2016</c:v>
                </c:pt>
                <c:pt idx="1751">
                  <c:v>12/14/2016</c:v>
                </c:pt>
                <c:pt idx="1752">
                  <c:v>12/15/2016</c:v>
                </c:pt>
                <c:pt idx="1753">
                  <c:v>12/16/2016</c:v>
                </c:pt>
                <c:pt idx="1754">
                  <c:v>12/19/2016</c:v>
                </c:pt>
                <c:pt idx="1755">
                  <c:v>12/20/2016</c:v>
                </c:pt>
                <c:pt idx="1756">
                  <c:v>12/21/2016</c:v>
                </c:pt>
                <c:pt idx="1757">
                  <c:v>12/22/2016</c:v>
                </c:pt>
                <c:pt idx="1758">
                  <c:v>12/23/2016</c:v>
                </c:pt>
                <c:pt idx="1759">
                  <c:v>12/27/2016</c:v>
                </c:pt>
                <c:pt idx="1760">
                  <c:v>12/28/2016</c:v>
                </c:pt>
                <c:pt idx="1761">
                  <c:v>12/29/2016</c:v>
                </c:pt>
                <c:pt idx="1762">
                  <c:v>12/30/2016</c:v>
                </c:pt>
                <c:pt idx="1763">
                  <c:v>1/3/2017</c:v>
                </c:pt>
                <c:pt idx="1764">
                  <c:v>1/4/2017</c:v>
                </c:pt>
                <c:pt idx="1765">
                  <c:v>1/5/2017</c:v>
                </c:pt>
                <c:pt idx="1766">
                  <c:v>1/6/2017</c:v>
                </c:pt>
                <c:pt idx="1767">
                  <c:v>1/9/2017</c:v>
                </c:pt>
                <c:pt idx="1768">
                  <c:v>1/10/2017</c:v>
                </c:pt>
                <c:pt idx="1769">
                  <c:v>1/11/2017</c:v>
                </c:pt>
                <c:pt idx="1770">
                  <c:v>1/12/2017</c:v>
                </c:pt>
                <c:pt idx="1771">
                  <c:v>1/13/2017</c:v>
                </c:pt>
                <c:pt idx="1772">
                  <c:v>1/17/2017</c:v>
                </c:pt>
                <c:pt idx="1773">
                  <c:v>1/18/2017</c:v>
                </c:pt>
                <c:pt idx="1774">
                  <c:v>1/19/2017</c:v>
                </c:pt>
                <c:pt idx="1775">
                  <c:v>1/20/2017</c:v>
                </c:pt>
                <c:pt idx="1776">
                  <c:v>1/23/2017</c:v>
                </c:pt>
                <c:pt idx="1777">
                  <c:v>1/24/2017</c:v>
                </c:pt>
                <c:pt idx="1778">
                  <c:v>1/25/2017</c:v>
                </c:pt>
                <c:pt idx="1779">
                  <c:v>1/26/2017</c:v>
                </c:pt>
                <c:pt idx="1780">
                  <c:v>1/27/2017</c:v>
                </c:pt>
                <c:pt idx="1781">
                  <c:v>1/30/2017</c:v>
                </c:pt>
                <c:pt idx="1782">
                  <c:v>1/31/2017</c:v>
                </c:pt>
                <c:pt idx="1783">
                  <c:v>2/1/2017</c:v>
                </c:pt>
                <c:pt idx="1784">
                  <c:v>2/2/2017</c:v>
                </c:pt>
                <c:pt idx="1785">
                  <c:v>2/3/2017</c:v>
                </c:pt>
                <c:pt idx="1786">
                  <c:v>2/6/2017</c:v>
                </c:pt>
                <c:pt idx="1787">
                  <c:v>2/7/2017</c:v>
                </c:pt>
                <c:pt idx="1788">
                  <c:v>2/8/2017</c:v>
                </c:pt>
                <c:pt idx="1789">
                  <c:v>2/9/2017</c:v>
                </c:pt>
                <c:pt idx="1790">
                  <c:v>2/10/2017</c:v>
                </c:pt>
                <c:pt idx="1791">
                  <c:v>2/13/2017</c:v>
                </c:pt>
                <c:pt idx="1792">
                  <c:v>2/14/2017</c:v>
                </c:pt>
                <c:pt idx="1793">
                  <c:v>2/15/2017</c:v>
                </c:pt>
                <c:pt idx="1794">
                  <c:v>2/16/2017</c:v>
                </c:pt>
                <c:pt idx="1795">
                  <c:v>2/17/2017</c:v>
                </c:pt>
                <c:pt idx="1796">
                  <c:v>2/21/2017</c:v>
                </c:pt>
                <c:pt idx="1797">
                  <c:v>2/22/2017</c:v>
                </c:pt>
                <c:pt idx="1798">
                  <c:v>2/23/2017</c:v>
                </c:pt>
                <c:pt idx="1799">
                  <c:v>2/24/2017</c:v>
                </c:pt>
                <c:pt idx="1800">
                  <c:v>2/27/2017</c:v>
                </c:pt>
                <c:pt idx="1801">
                  <c:v>2/28/2017</c:v>
                </c:pt>
                <c:pt idx="1802">
                  <c:v>3/1/2017</c:v>
                </c:pt>
                <c:pt idx="1803">
                  <c:v>3/2/2017</c:v>
                </c:pt>
                <c:pt idx="1804">
                  <c:v>3/3/2017</c:v>
                </c:pt>
                <c:pt idx="1805">
                  <c:v>3/6/2017</c:v>
                </c:pt>
                <c:pt idx="1806">
                  <c:v>3/7/2017</c:v>
                </c:pt>
                <c:pt idx="1807">
                  <c:v>3/8/2017</c:v>
                </c:pt>
                <c:pt idx="1808">
                  <c:v>3/9/2017</c:v>
                </c:pt>
                <c:pt idx="1809">
                  <c:v>3/10/2017</c:v>
                </c:pt>
                <c:pt idx="1810">
                  <c:v>3/13/2017</c:v>
                </c:pt>
                <c:pt idx="1811">
                  <c:v>3/14/2017</c:v>
                </c:pt>
                <c:pt idx="1812">
                  <c:v>3/15/2017</c:v>
                </c:pt>
                <c:pt idx="1813">
                  <c:v>3/16/2017</c:v>
                </c:pt>
                <c:pt idx="1814">
                  <c:v>3/17/2017</c:v>
                </c:pt>
                <c:pt idx="1815">
                  <c:v>3/20/2017</c:v>
                </c:pt>
                <c:pt idx="1816">
                  <c:v>3/21/2017</c:v>
                </c:pt>
                <c:pt idx="1817">
                  <c:v>3/22/2017</c:v>
                </c:pt>
                <c:pt idx="1818">
                  <c:v>3/23/2017</c:v>
                </c:pt>
                <c:pt idx="1819">
                  <c:v>3/24/2017</c:v>
                </c:pt>
                <c:pt idx="1820">
                  <c:v>3/27/2017</c:v>
                </c:pt>
                <c:pt idx="1821">
                  <c:v>3/28/2017</c:v>
                </c:pt>
                <c:pt idx="1822">
                  <c:v>3/29/2017</c:v>
                </c:pt>
                <c:pt idx="1823">
                  <c:v>3/30/2017</c:v>
                </c:pt>
                <c:pt idx="1824">
                  <c:v>3/31/2017</c:v>
                </c:pt>
                <c:pt idx="1825">
                  <c:v>4/3/2017</c:v>
                </c:pt>
                <c:pt idx="1826">
                  <c:v>4/4/2017</c:v>
                </c:pt>
                <c:pt idx="1827">
                  <c:v>4/5/2017</c:v>
                </c:pt>
                <c:pt idx="1828">
                  <c:v>4/6/2017</c:v>
                </c:pt>
                <c:pt idx="1829">
                  <c:v>4/7/2017</c:v>
                </c:pt>
                <c:pt idx="1830">
                  <c:v>4/10/2017</c:v>
                </c:pt>
                <c:pt idx="1831">
                  <c:v>4/11/2017</c:v>
                </c:pt>
                <c:pt idx="1832">
                  <c:v>4/12/2017</c:v>
                </c:pt>
                <c:pt idx="1833">
                  <c:v>4/13/2017</c:v>
                </c:pt>
                <c:pt idx="1834">
                  <c:v>4/17/2017</c:v>
                </c:pt>
                <c:pt idx="1835">
                  <c:v>4/18/2017</c:v>
                </c:pt>
                <c:pt idx="1836">
                  <c:v>4/19/2017</c:v>
                </c:pt>
                <c:pt idx="1837">
                  <c:v>4/20/2017</c:v>
                </c:pt>
                <c:pt idx="1838">
                  <c:v>4/21/2017</c:v>
                </c:pt>
                <c:pt idx="1839">
                  <c:v>4/24/2017</c:v>
                </c:pt>
                <c:pt idx="1840">
                  <c:v>4/25/2017</c:v>
                </c:pt>
                <c:pt idx="1841">
                  <c:v>4/26/2017</c:v>
                </c:pt>
                <c:pt idx="1842">
                  <c:v>4/27/2017</c:v>
                </c:pt>
                <c:pt idx="1843">
                  <c:v>4/28/2017</c:v>
                </c:pt>
                <c:pt idx="1844">
                  <c:v>5/1/2017</c:v>
                </c:pt>
                <c:pt idx="1845">
                  <c:v>5/2/2017</c:v>
                </c:pt>
                <c:pt idx="1846">
                  <c:v>5/3/2017</c:v>
                </c:pt>
                <c:pt idx="1847">
                  <c:v>5/4/2017</c:v>
                </c:pt>
                <c:pt idx="1848">
                  <c:v>5/5/2017</c:v>
                </c:pt>
                <c:pt idx="1849">
                  <c:v>5/8/2017</c:v>
                </c:pt>
                <c:pt idx="1850">
                  <c:v>5/9/2017</c:v>
                </c:pt>
                <c:pt idx="1851">
                  <c:v>5/10/2017</c:v>
                </c:pt>
                <c:pt idx="1852">
                  <c:v>5/11/2017</c:v>
                </c:pt>
                <c:pt idx="1853">
                  <c:v>5/12/2017</c:v>
                </c:pt>
                <c:pt idx="1854">
                  <c:v>5/15/2017</c:v>
                </c:pt>
                <c:pt idx="1855">
                  <c:v>5/16/2017</c:v>
                </c:pt>
                <c:pt idx="1856">
                  <c:v>5/17/2017</c:v>
                </c:pt>
                <c:pt idx="1857">
                  <c:v>5/18/2017</c:v>
                </c:pt>
                <c:pt idx="1858">
                  <c:v>5/19/2017</c:v>
                </c:pt>
                <c:pt idx="1859">
                  <c:v>5/22/2017</c:v>
                </c:pt>
                <c:pt idx="1860">
                  <c:v>5/23/2017</c:v>
                </c:pt>
                <c:pt idx="1861">
                  <c:v>5/24/2017</c:v>
                </c:pt>
                <c:pt idx="1862">
                  <c:v>5/25/2017</c:v>
                </c:pt>
                <c:pt idx="1863">
                  <c:v>5/26/2017</c:v>
                </c:pt>
                <c:pt idx="1864">
                  <c:v>5/30/2017</c:v>
                </c:pt>
                <c:pt idx="1865">
                  <c:v>5/31/2017</c:v>
                </c:pt>
                <c:pt idx="1866">
                  <c:v>6/1/2017</c:v>
                </c:pt>
                <c:pt idx="1867">
                  <c:v>6/2/2017</c:v>
                </c:pt>
                <c:pt idx="1868">
                  <c:v>6/5/2017</c:v>
                </c:pt>
                <c:pt idx="1869">
                  <c:v>6/6/2017</c:v>
                </c:pt>
                <c:pt idx="1870">
                  <c:v>6/7/2017</c:v>
                </c:pt>
                <c:pt idx="1871">
                  <c:v>6/8/2017</c:v>
                </c:pt>
                <c:pt idx="1872">
                  <c:v>6/9/2017</c:v>
                </c:pt>
                <c:pt idx="1873">
                  <c:v>6/12/2017</c:v>
                </c:pt>
                <c:pt idx="1874">
                  <c:v>6/13/2017</c:v>
                </c:pt>
                <c:pt idx="1875">
                  <c:v>6/14/2017</c:v>
                </c:pt>
                <c:pt idx="1876">
                  <c:v>6/15/2017</c:v>
                </c:pt>
                <c:pt idx="1877">
                  <c:v>6/16/2017</c:v>
                </c:pt>
                <c:pt idx="1878">
                  <c:v>6/19/2017</c:v>
                </c:pt>
                <c:pt idx="1879">
                  <c:v>6/20/2017</c:v>
                </c:pt>
                <c:pt idx="1880">
                  <c:v>6/21/2017</c:v>
                </c:pt>
                <c:pt idx="1881">
                  <c:v>6/22/2017</c:v>
                </c:pt>
                <c:pt idx="1882">
                  <c:v>6/23/2017</c:v>
                </c:pt>
                <c:pt idx="1883">
                  <c:v>6/26/2017</c:v>
                </c:pt>
                <c:pt idx="1884">
                  <c:v>6/27/2017</c:v>
                </c:pt>
                <c:pt idx="1885">
                  <c:v>6/28/2017</c:v>
                </c:pt>
                <c:pt idx="1886">
                  <c:v>6/29/2017</c:v>
                </c:pt>
                <c:pt idx="1887">
                  <c:v>6/30/2017</c:v>
                </c:pt>
                <c:pt idx="1888">
                  <c:v>7/3/2017</c:v>
                </c:pt>
                <c:pt idx="1889">
                  <c:v>7/5/2017</c:v>
                </c:pt>
                <c:pt idx="1890">
                  <c:v>7/6/2017</c:v>
                </c:pt>
                <c:pt idx="1891">
                  <c:v>7/7/2017</c:v>
                </c:pt>
                <c:pt idx="1892">
                  <c:v>7/10/2017</c:v>
                </c:pt>
                <c:pt idx="1893">
                  <c:v>7/11/2017</c:v>
                </c:pt>
                <c:pt idx="1894">
                  <c:v>7/12/2017</c:v>
                </c:pt>
                <c:pt idx="1895">
                  <c:v>7/13/2017</c:v>
                </c:pt>
                <c:pt idx="1896">
                  <c:v>7/14/2017</c:v>
                </c:pt>
                <c:pt idx="1897">
                  <c:v>7/17/2017</c:v>
                </c:pt>
                <c:pt idx="1898">
                  <c:v>7/18/2017</c:v>
                </c:pt>
                <c:pt idx="1899">
                  <c:v>7/19/2017</c:v>
                </c:pt>
                <c:pt idx="1900">
                  <c:v>7/20/2017</c:v>
                </c:pt>
                <c:pt idx="1901">
                  <c:v>7/21/2017</c:v>
                </c:pt>
                <c:pt idx="1902">
                  <c:v>7/24/2017</c:v>
                </c:pt>
                <c:pt idx="1903">
                  <c:v>7/25/2017</c:v>
                </c:pt>
                <c:pt idx="1904">
                  <c:v>7/26/2017</c:v>
                </c:pt>
                <c:pt idx="1905">
                  <c:v>7/27/2017</c:v>
                </c:pt>
                <c:pt idx="1906">
                  <c:v>7/28/2017</c:v>
                </c:pt>
                <c:pt idx="1907">
                  <c:v>7/31/2017</c:v>
                </c:pt>
                <c:pt idx="1908">
                  <c:v>8/1/2017</c:v>
                </c:pt>
                <c:pt idx="1909">
                  <c:v>8/2/2017</c:v>
                </c:pt>
                <c:pt idx="1910">
                  <c:v>8/3/2017</c:v>
                </c:pt>
                <c:pt idx="1911">
                  <c:v>8/4/2017</c:v>
                </c:pt>
                <c:pt idx="1912">
                  <c:v>8/7/2017</c:v>
                </c:pt>
                <c:pt idx="1913">
                  <c:v>8/8/2017</c:v>
                </c:pt>
                <c:pt idx="1914">
                  <c:v>8/9/2017</c:v>
                </c:pt>
                <c:pt idx="1915">
                  <c:v>8/10/2017</c:v>
                </c:pt>
                <c:pt idx="1916">
                  <c:v>8/11/2017</c:v>
                </c:pt>
                <c:pt idx="1917">
                  <c:v>8/14/2017</c:v>
                </c:pt>
                <c:pt idx="1918">
                  <c:v>8/15/2017</c:v>
                </c:pt>
                <c:pt idx="1919">
                  <c:v>8/16/2017</c:v>
                </c:pt>
                <c:pt idx="1920">
                  <c:v>8/17/2017</c:v>
                </c:pt>
                <c:pt idx="1921">
                  <c:v>8/18/2017</c:v>
                </c:pt>
                <c:pt idx="1922">
                  <c:v>8/21/2017</c:v>
                </c:pt>
                <c:pt idx="1923">
                  <c:v>8/22/2017</c:v>
                </c:pt>
                <c:pt idx="1924">
                  <c:v>8/23/2017</c:v>
                </c:pt>
                <c:pt idx="1925">
                  <c:v>8/24/2017</c:v>
                </c:pt>
                <c:pt idx="1926">
                  <c:v>8/25/2017</c:v>
                </c:pt>
                <c:pt idx="1927">
                  <c:v>8/28/2017</c:v>
                </c:pt>
                <c:pt idx="1928">
                  <c:v>8/29/2017</c:v>
                </c:pt>
                <c:pt idx="1929">
                  <c:v>8/30/2017</c:v>
                </c:pt>
                <c:pt idx="1930">
                  <c:v>8/31/2017</c:v>
                </c:pt>
                <c:pt idx="1931">
                  <c:v>9/1/2017</c:v>
                </c:pt>
                <c:pt idx="1932">
                  <c:v>9/5/2017</c:v>
                </c:pt>
                <c:pt idx="1933">
                  <c:v>9/6/2017</c:v>
                </c:pt>
                <c:pt idx="1934">
                  <c:v>9/7/2017</c:v>
                </c:pt>
                <c:pt idx="1935">
                  <c:v>9/8/2017</c:v>
                </c:pt>
                <c:pt idx="1936">
                  <c:v>9/11/2017</c:v>
                </c:pt>
                <c:pt idx="1937">
                  <c:v>9/12/2017</c:v>
                </c:pt>
                <c:pt idx="1938">
                  <c:v>9/13/2017</c:v>
                </c:pt>
                <c:pt idx="1939">
                  <c:v>9/14/2017</c:v>
                </c:pt>
                <c:pt idx="1940">
                  <c:v>9/15/2017</c:v>
                </c:pt>
                <c:pt idx="1941">
                  <c:v>9/18/2017</c:v>
                </c:pt>
                <c:pt idx="1942">
                  <c:v>9/19/2017</c:v>
                </c:pt>
                <c:pt idx="1943">
                  <c:v>9/20/2017</c:v>
                </c:pt>
                <c:pt idx="1944">
                  <c:v>9/21/2017</c:v>
                </c:pt>
                <c:pt idx="1945">
                  <c:v>9/22/2017</c:v>
                </c:pt>
                <c:pt idx="1946">
                  <c:v>9/25/2017</c:v>
                </c:pt>
                <c:pt idx="1947">
                  <c:v>9/26/2017</c:v>
                </c:pt>
                <c:pt idx="1948">
                  <c:v>9/27/2017</c:v>
                </c:pt>
                <c:pt idx="1949">
                  <c:v>9/28/2017</c:v>
                </c:pt>
                <c:pt idx="1950">
                  <c:v>9/29/2017</c:v>
                </c:pt>
                <c:pt idx="1951">
                  <c:v>10/2/2017</c:v>
                </c:pt>
                <c:pt idx="1952">
                  <c:v>10/3/2017</c:v>
                </c:pt>
                <c:pt idx="1953">
                  <c:v>10/4/2017</c:v>
                </c:pt>
                <c:pt idx="1954">
                  <c:v>10/5/2017</c:v>
                </c:pt>
                <c:pt idx="1955">
                  <c:v>10/6/2017</c:v>
                </c:pt>
                <c:pt idx="1956">
                  <c:v>10/9/2017</c:v>
                </c:pt>
                <c:pt idx="1957">
                  <c:v>10/10/2017</c:v>
                </c:pt>
                <c:pt idx="1958">
                  <c:v>10/11/2017</c:v>
                </c:pt>
                <c:pt idx="1959">
                  <c:v>10/12/2017</c:v>
                </c:pt>
                <c:pt idx="1960">
                  <c:v>10/13/2017</c:v>
                </c:pt>
                <c:pt idx="1961">
                  <c:v>10/16/2017</c:v>
                </c:pt>
                <c:pt idx="1962">
                  <c:v>10/17/2017</c:v>
                </c:pt>
                <c:pt idx="1963">
                  <c:v>10/18/2017</c:v>
                </c:pt>
                <c:pt idx="1964">
                  <c:v>10/19/2017</c:v>
                </c:pt>
                <c:pt idx="1965">
                  <c:v>10/20/2017</c:v>
                </c:pt>
                <c:pt idx="1966">
                  <c:v>10/23/2017</c:v>
                </c:pt>
                <c:pt idx="1967">
                  <c:v>10/24/2017</c:v>
                </c:pt>
                <c:pt idx="1968">
                  <c:v>10/25/2017</c:v>
                </c:pt>
                <c:pt idx="1969">
                  <c:v>10/26/2017</c:v>
                </c:pt>
                <c:pt idx="1970">
                  <c:v>10/27/2017</c:v>
                </c:pt>
                <c:pt idx="1971">
                  <c:v>10/30/2017</c:v>
                </c:pt>
                <c:pt idx="1972">
                  <c:v>10/31/2017</c:v>
                </c:pt>
                <c:pt idx="1973">
                  <c:v>11/1/2017</c:v>
                </c:pt>
                <c:pt idx="1974">
                  <c:v>11/2/2017</c:v>
                </c:pt>
                <c:pt idx="1975">
                  <c:v>11/3/2017</c:v>
                </c:pt>
                <c:pt idx="1976">
                  <c:v>11/6/2017</c:v>
                </c:pt>
                <c:pt idx="1977">
                  <c:v>11/7/2017</c:v>
                </c:pt>
                <c:pt idx="1978">
                  <c:v>11/8/2017</c:v>
                </c:pt>
                <c:pt idx="1979">
                  <c:v>11/9/2017</c:v>
                </c:pt>
                <c:pt idx="1980">
                  <c:v>11/10/2017</c:v>
                </c:pt>
                <c:pt idx="1981">
                  <c:v>11/13/2017</c:v>
                </c:pt>
                <c:pt idx="1982">
                  <c:v>11/14/2017</c:v>
                </c:pt>
                <c:pt idx="1983">
                  <c:v>11/15/2017</c:v>
                </c:pt>
                <c:pt idx="1984">
                  <c:v>11/16/2017</c:v>
                </c:pt>
                <c:pt idx="1985">
                  <c:v>11/17/2017</c:v>
                </c:pt>
                <c:pt idx="1986">
                  <c:v>11/20/2017</c:v>
                </c:pt>
                <c:pt idx="1987">
                  <c:v>11/21/2017</c:v>
                </c:pt>
                <c:pt idx="1988">
                  <c:v>11/22/2017</c:v>
                </c:pt>
                <c:pt idx="1989">
                  <c:v>11/24/2017</c:v>
                </c:pt>
                <c:pt idx="1990">
                  <c:v>11/27/2017</c:v>
                </c:pt>
                <c:pt idx="1991">
                  <c:v>11/28/2017</c:v>
                </c:pt>
                <c:pt idx="1992">
                  <c:v>11/29/2017</c:v>
                </c:pt>
                <c:pt idx="1993">
                  <c:v>11/30/2017</c:v>
                </c:pt>
                <c:pt idx="1994">
                  <c:v>12/1/2017</c:v>
                </c:pt>
                <c:pt idx="1995">
                  <c:v>12/4/2017</c:v>
                </c:pt>
                <c:pt idx="1996">
                  <c:v>12/5/2017</c:v>
                </c:pt>
                <c:pt idx="1997">
                  <c:v>12/6/2017</c:v>
                </c:pt>
                <c:pt idx="1998">
                  <c:v>12/7/2017</c:v>
                </c:pt>
                <c:pt idx="1999">
                  <c:v>12/8/2017</c:v>
                </c:pt>
                <c:pt idx="2000">
                  <c:v>12/11/2017</c:v>
                </c:pt>
                <c:pt idx="2001">
                  <c:v>12/12/2017</c:v>
                </c:pt>
                <c:pt idx="2002">
                  <c:v>12/13/2017</c:v>
                </c:pt>
                <c:pt idx="2003">
                  <c:v>12/14/2017</c:v>
                </c:pt>
                <c:pt idx="2004">
                  <c:v>12/15/2017</c:v>
                </c:pt>
                <c:pt idx="2005">
                  <c:v>12/18/2017</c:v>
                </c:pt>
                <c:pt idx="2006">
                  <c:v>12/19/2017</c:v>
                </c:pt>
                <c:pt idx="2007">
                  <c:v>12/20/2017</c:v>
                </c:pt>
                <c:pt idx="2008">
                  <c:v>12/21/2017</c:v>
                </c:pt>
                <c:pt idx="2009">
                  <c:v>12/22/2017</c:v>
                </c:pt>
                <c:pt idx="2010">
                  <c:v>12/26/2017</c:v>
                </c:pt>
                <c:pt idx="2011">
                  <c:v>12/27/2017</c:v>
                </c:pt>
                <c:pt idx="2012">
                  <c:v>12/28/2017</c:v>
                </c:pt>
                <c:pt idx="2013">
                  <c:v>12/29/2017</c:v>
                </c:pt>
                <c:pt idx="2014">
                  <c:v>1/2/2018</c:v>
                </c:pt>
                <c:pt idx="2015">
                  <c:v>1/3/2018</c:v>
                </c:pt>
                <c:pt idx="2016">
                  <c:v>1/4/2018</c:v>
                </c:pt>
                <c:pt idx="2017">
                  <c:v>1/5/2018</c:v>
                </c:pt>
                <c:pt idx="2018">
                  <c:v>1/8/2018</c:v>
                </c:pt>
                <c:pt idx="2019">
                  <c:v>1/9/2018</c:v>
                </c:pt>
                <c:pt idx="2020">
                  <c:v>1/10/2018</c:v>
                </c:pt>
                <c:pt idx="2021">
                  <c:v>1/11/2018</c:v>
                </c:pt>
                <c:pt idx="2022">
                  <c:v>1/12/2018</c:v>
                </c:pt>
                <c:pt idx="2023">
                  <c:v>1/16/2018</c:v>
                </c:pt>
                <c:pt idx="2024">
                  <c:v>1/17/2018</c:v>
                </c:pt>
                <c:pt idx="2025">
                  <c:v>1/18/2018</c:v>
                </c:pt>
                <c:pt idx="2026">
                  <c:v>1/19/2018</c:v>
                </c:pt>
                <c:pt idx="2027">
                  <c:v>1/22/2018</c:v>
                </c:pt>
                <c:pt idx="2028">
                  <c:v>1/23/2018</c:v>
                </c:pt>
                <c:pt idx="2029">
                  <c:v>1/24/2018</c:v>
                </c:pt>
                <c:pt idx="2030">
                  <c:v>1/25/2018</c:v>
                </c:pt>
                <c:pt idx="2031">
                  <c:v>1/26/2018</c:v>
                </c:pt>
                <c:pt idx="2032">
                  <c:v>1/29/2018</c:v>
                </c:pt>
                <c:pt idx="2033">
                  <c:v>1/30/2018</c:v>
                </c:pt>
                <c:pt idx="2034">
                  <c:v>1/31/2018</c:v>
                </c:pt>
                <c:pt idx="2035">
                  <c:v>2/1/2018</c:v>
                </c:pt>
                <c:pt idx="2036">
                  <c:v>2/2/2018</c:v>
                </c:pt>
                <c:pt idx="2037">
                  <c:v>2/5/2018</c:v>
                </c:pt>
                <c:pt idx="2038">
                  <c:v>2/6/2018</c:v>
                </c:pt>
                <c:pt idx="2039">
                  <c:v>2/7/2018</c:v>
                </c:pt>
                <c:pt idx="2040">
                  <c:v>2/8/2018</c:v>
                </c:pt>
                <c:pt idx="2041">
                  <c:v>2/9/2018</c:v>
                </c:pt>
                <c:pt idx="2042">
                  <c:v>2/12/2018</c:v>
                </c:pt>
                <c:pt idx="2043">
                  <c:v>2/13/2018</c:v>
                </c:pt>
                <c:pt idx="2044">
                  <c:v>2/14/2018</c:v>
                </c:pt>
                <c:pt idx="2045">
                  <c:v>2/15/2018</c:v>
                </c:pt>
                <c:pt idx="2046">
                  <c:v>2/16/2018</c:v>
                </c:pt>
                <c:pt idx="2047">
                  <c:v>2/20/2018</c:v>
                </c:pt>
                <c:pt idx="2048">
                  <c:v>2/21/2018</c:v>
                </c:pt>
                <c:pt idx="2049">
                  <c:v>2/22/2018</c:v>
                </c:pt>
                <c:pt idx="2050">
                  <c:v>2/23/2018</c:v>
                </c:pt>
                <c:pt idx="2051">
                  <c:v>2/26/2018</c:v>
                </c:pt>
                <c:pt idx="2052">
                  <c:v>2/27/2018</c:v>
                </c:pt>
                <c:pt idx="2053">
                  <c:v>2/28/2018</c:v>
                </c:pt>
                <c:pt idx="2054">
                  <c:v>3/1/2018</c:v>
                </c:pt>
                <c:pt idx="2055">
                  <c:v>3/2/2018</c:v>
                </c:pt>
                <c:pt idx="2056">
                  <c:v>3/5/2018</c:v>
                </c:pt>
                <c:pt idx="2057">
                  <c:v>3/6/2018</c:v>
                </c:pt>
                <c:pt idx="2058">
                  <c:v>3/7/2018</c:v>
                </c:pt>
                <c:pt idx="2059">
                  <c:v>3/8/2018</c:v>
                </c:pt>
                <c:pt idx="2060">
                  <c:v>3/9/2018</c:v>
                </c:pt>
                <c:pt idx="2061">
                  <c:v>3/12/2018</c:v>
                </c:pt>
                <c:pt idx="2062">
                  <c:v>3/13/2018</c:v>
                </c:pt>
                <c:pt idx="2063">
                  <c:v>3/14/2018</c:v>
                </c:pt>
                <c:pt idx="2064">
                  <c:v>3/15/2018</c:v>
                </c:pt>
                <c:pt idx="2065">
                  <c:v>3/16/2018</c:v>
                </c:pt>
                <c:pt idx="2066">
                  <c:v>3/19/2018</c:v>
                </c:pt>
                <c:pt idx="2067">
                  <c:v>3/20/2018</c:v>
                </c:pt>
                <c:pt idx="2068">
                  <c:v>3/21/2018</c:v>
                </c:pt>
                <c:pt idx="2069">
                  <c:v>3/22/2018</c:v>
                </c:pt>
                <c:pt idx="2070">
                  <c:v>3/23/2018</c:v>
                </c:pt>
                <c:pt idx="2071">
                  <c:v>3/26/2018</c:v>
                </c:pt>
                <c:pt idx="2072">
                  <c:v>3/27/2018</c:v>
                </c:pt>
                <c:pt idx="2073">
                  <c:v>3/28/2018</c:v>
                </c:pt>
                <c:pt idx="2074">
                  <c:v>3/29/2018</c:v>
                </c:pt>
                <c:pt idx="2075">
                  <c:v>4/2/2018</c:v>
                </c:pt>
                <c:pt idx="2076">
                  <c:v>4/3/2018</c:v>
                </c:pt>
                <c:pt idx="2077">
                  <c:v>4/4/2018</c:v>
                </c:pt>
                <c:pt idx="2078">
                  <c:v>4/5/2018</c:v>
                </c:pt>
                <c:pt idx="2079">
                  <c:v>4/6/2018</c:v>
                </c:pt>
                <c:pt idx="2080">
                  <c:v>4/9/2018</c:v>
                </c:pt>
                <c:pt idx="2081">
                  <c:v>4/10/2018</c:v>
                </c:pt>
                <c:pt idx="2082">
                  <c:v>4/11/2018</c:v>
                </c:pt>
                <c:pt idx="2083">
                  <c:v>4/12/2018</c:v>
                </c:pt>
                <c:pt idx="2084">
                  <c:v>4/13/2018</c:v>
                </c:pt>
                <c:pt idx="2085">
                  <c:v>4/16/2018</c:v>
                </c:pt>
                <c:pt idx="2086">
                  <c:v>4/17/2018</c:v>
                </c:pt>
                <c:pt idx="2087">
                  <c:v>4/18/2018</c:v>
                </c:pt>
                <c:pt idx="2088">
                  <c:v>4/19/2018</c:v>
                </c:pt>
                <c:pt idx="2089">
                  <c:v>4/20/2018</c:v>
                </c:pt>
                <c:pt idx="2090">
                  <c:v>4/23/2018</c:v>
                </c:pt>
                <c:pt idx="2091">
                  <c:v>4/24/2018</c:v>
                </c:pt>
                <c:pt idx="2092">
                  <c:v>4/25/2018</c:v>
                </c:pt>
                <c:pt idx="2093">
                  <c:v>4/26/2018</c:v>
                </c:pt>
                <c:pt idx="2094">
                  <c:v>4/27/2018</c:v>
                </c:pt>
                <c:pt idx="2095">
                  <c:v>4/30/2018</c:v>
                </c:pt>
                <c:pt idx="2096">
                  <c:v>5/1/2018</c:v>
                </c:pt>
                <c:pt idx="2097">
                  <c:v>5/2/2018</c:v>
                </c:pt>
                <c:pt idx="2098">
                  <c:v>5/3/2018</c:v>
                </c:pt>
                <c:pt idx="2099">
                  <c:v>5/4/2018</c:v>
                </c:pt>
                <c:pt idx="2100">
                  <c:v>5/7/2018</c:v>
                </c:pt>
                <c:pt idx="2101">
                  <c:v>5/8/2018</c:v>
                </c:pt>
                <c:pt idx="2102">
                  <c:v>5/9/2018</c:v>
                </c:pt>
                <c:pt idx="2103">
                  <c:v>5/10/2018</c:v>
                </c:pt>
                <c:pt idx="2104">
                  <c:v>5/11/2018</c:v>
                </c:pt>
                <c:pt idx="2105">
                  <c:v>5/14/2018</c:v>
                </c:pt>
                <c:pt idx="2106">
                  <c:v>5/15/2018</c:v>
                </c:pt>
                <c:pt idx="2107">
                  <c:v>5/16/2018</c:v>
                </c:pt>
                <c:pt idx="2108">
                  <c:v>5/17/2018</c:v>
                </c:pt>
                <c:pt idx="2109">
                  <c:v>5/18/2018</c:v>
                </c:pt>
                <c:pt idx="2110">
                  <c:v>5/21/2018</c:v>
                </c:pt>
                <c:pt idx="2111">
                  <c:v>5/22/2018</c:v>
                </c:pt>
                <c:pt idx="2112">
                  <c:v>5/23/2018</c:v>
                </c:pt>
                <c:pt idx="2113">
                  <c:v>5/24/2018</c:v>
                </c:pt>
                <c:pt idx="2114">
                  <c:v>5/25/2018</c:v>
                </c:pt>
                <c:pt idx="2115">
                  <c:v>5/29/2018</c:v>
                </c:pt>
                <c:pt idx="2116">
                  <c:v>5/30/2018</c:v>
                </c:pt>
                <c:pt idx="2117">
                  <c:v>5/31/2018</c:v>
                </c:pt>
                <c:pt idx="2118">
                  <c:v>6/1/2018</c:v>
                </c:pt>
                <c:pt idx="2119">
                  <c:v>6/4/2018</c:v>
                </c:pt>
                <c:pt idx="2120">
                  <c:v>6/5/2018</c:v>
                </c:pt>
                <c:pt idx="2121">
                  <c:v>6/6/2018</c:v>
                </c:pt>
                <c:pt idx="2122">
                  <c:v>6/7/2018</c:v>
                </c:pt>
                <c:pt idx="2123">
                  <c:v>6/8/2018</c:v>
                </c:pt>
                <c:pt idx="2124">
                  <c:v>6/11/2018</c:v>
                </c:pt>
                <c:pt idx="2125">
                  <c:v>6/12/2018</c:v>
                </c:pt>
                <c:pt idx="2126">
                  <c:v>6/13/2018</c:v>
                </c:pt>
                <c:pt idx="2127">
                  <c:v>6/14/2018</c:v>
                </c:pt>
                <c:pt idx="2128">
                  <c:v>6/15/2018</c:v>
                </c:pt>
                <c:pt idx="2129">
                  <c:v>6/18/2018</c:v>
                </c:pt>
                <c:pt idx="2130">
                  <c:v>6/19/2018</c:v>
                </c:pt>
                <c:pt idx="2131">
                  <c:v>6/20/2018</c:v>
                </c:pt>
                <c:pt idx="2132">
                  <c:v>6/21/2018</c:v>
                </c:pt>
                <c:pt idx="2133">
                  <c:v>6/22/2018</c:v>
                </c:pt>
                <c:pt idx="2134">
                  <c:v>6/25/2018</c:v>
                </c:pt>
                <c:pt idx="2135">
                  <c:v>6/26/2018</c:v>
                </c:pt>
                <c:pt idx="2136">
                  <c:v>6/27/2018</c:v>
                </c:pt>
                <c:pt idx="2137">
                  <c:v>6/28/2018</c:v>
                </c:pt>
                <c:pt idx="2138">
                  <c:v>6/29/2018</c:v>
                </c:pt>
                <c:pt idx="2139">
                  <c:v>7/2/2018</c:v>
                </c:pt>
                <c:pt idx="2140">
                  <c:v>7/3/2018</c:v>
                </c:pt>
                <c:pt idx="2141">
                  <c:v>7/5/2018</c:v>
                </c:pt>
                <c:pt idx="2142">
                  <c:v>7/6/2018</c:v>
                </c:pt>
                <c:pt idx="2143">
                  <c:v>7/9/2018</c:v>
                </c:pt>
                <c:pt idx="2144">
                  <c:v>7/10/2018</c:v>
                </c:pt>
                <c:pt idx="2145">
                  <c:v>7/11/2018</c:v>
                </c:pt>
                <c:pt idx="2146">
                  <c:v>7/12/2018</c:v>
                </c:pt>
                <c:pt idx="2147">
                  <c:v>7/13/2018</c:v>
                </c:pt>
                <c:pt idx="2148">
                  <c:v>7/16/2018</c:v>
                </c:pt>
                <c:pt idx="2149">
                  <c:v>7/17/2018</c:v>
                </c:pt>
                <c:pt idx="2150">
                  <c:v>7/18/2018</c:v>
                </c:pt>
                <c:pt idx="2151">
                  <c:v>7/19/2018</c:v>
                </c:pt>
                <c:pt idx="2152">
                  <c:v>7/20/2018</c:v>
                </c:pt>
                <c:pt idx="2153">
                  <c:v>7/23/2018</c:v>
                </c:pt>
                <c:pt idx="2154">
                  <c:v>7/24/2018</c:v>
                </c:pt>
                <c:pt idx="2155">
                  <c:v>7/25/2018</c:v>
                </c:pt>
                <c:pt idx="2156">
                  <c:v>7/26/2018</c:v>
                </c:pt>
                <c:pt idx="2157">
                  <c:v>7/27/2018</c:v>
                </c:pt>
                <c:pt idx="2158">
                  <c:v>7/30/2018</c:v>
                </c:pt>
                <c:pt idx="2159">
                  <c:v>7/31/2018</c:v>
                </c:pt>
                <c:pt idx="2160">
                  <c:v>8/1/2018</c:v>
                </c:pt>
                <c:pt idx="2161">
                  <c:v>8/2/2018</c:v>
                </c:pt>
                <c:pt idx="2162">
                  <c:v>8/3/2018</c:v>
                </c:pt>
                <c:pt idx="2163">
                  <c:v>8/6/2018</c:v>
                </c:pt>
                <c:pt idx="2164">
                  <c:v>8/7/2018</c:v>
                </c:pt>
                <c:pt idx="2165">
                  <c:v>8/8/2018</c:v>
                </c:pt>
                <c:pt idx="2166">
                  <c:v>8/9/2018</c:v>
                </c:pt>
                <c:pt idx="2167">
                  <c:v>8/10/2018</c:v>
                </c:pt>
                <c:pt idx="2168">
                  <c:v>8/13/2018</c:v>
                </c:pt>
                <c:pt idx="2169">
                  <c:v>8/14/2018</c:v>
                </c:pt>
                <c:pt idx="2170">
                  <c:v>8/15/2018</c:v>
                </c:pt>
                <c:pt idx="2171">
                  <c:v>8/16/2018</c:v>
                </c:pt>
                <c:pt idx="2172">
                  <c:v>8/17/2018</c:v>
                </c:pt>
                <c:pt idx="2173">
                  <c:v>8/20/2018</c:v>
                </c:pt>
                <c:pt idx="2174">
                  <c:v>8/21/2018</c:v>
                </c:pt>
                <c:pt idx="2175">
                  <c:v>8/22/2018</c:v>
                </c:pt>
                <c:pt idx="2176">
                  <c:v>8/23/2018</c:v>
                </c:pt>
                <c:pt idx="2177">
                  <c:v>8/24/2018</c:v>
                </c:pt>
                <c:pt idx="2178">
                  <c:v>8/27/2018</c:v>
                </c:pt>
                <c:pt idx="2179">
                  <c:v>8/28/2018</c:v>
                </c:pt>
                <c:pt idx="2180">
                  <c:v>8/29/2018</c:v>
                </c:pt>
                <c:pt idx="2181">
                  <c:v>8/30/2018</c:v>
                </c:pt>
                <c:pt idx="2182">
                  <c:v>8/31/2018</c:v>
                </c:pt>
                <c:pt idx="2183">
                  <c:v>9/4/2018</c:v>
                </c:pt>
                <c:pt idx="2184">
                  <c:v>9/5/2018</c:v>
                </c:pt>
                <c:pt idx="2185">
                  <c:v>9/6/2018</c:v>
                </c:pt>
                <c:pt idx="2186">
                  <c:v>9/7/2018</c:v>
                </c:pt>
                <c:pt idx="2187">
                  <c:v>9/10/2018</c:v>
                </c:pt>
                <c:pt idx="2188">
                  <c:v>9/11/2018</c:v>
                </c:pt>
                <c:pt idx="2189">
                  <c:v>9/12/2018</c:v>
                </c:pt>
                <c:pt idx="2190">
                  <c:v>9/13/2018</c:v>
                </c:pt>
                <c:pt idx="2191">
                  <c:v>9/14/2018</c:v>
                </c:pt>
                <c:pt idx="2192">
                  <c:v>9/17/2018</c:v>
                </c:pt>
                <c:pt idx="2193">
                  <c:v>9/18/2018</c:v>
                </c:pt>
                <c:pt idx="2194">
                  <c:v>9/19/2018</c:v>
                </c:pt>
                <c:pt idx="2195">
                  <c:v>9/20/2018</c:v>
                </c:pt>
                <c:pt idx="2196">
                  <c:v>9/21/2018</c:v>
                </c:pt>
                <c:pt idx="2197">
                  <c:v>9/24/2018</c:v>
                </c:pt>
                <c:pt idx="2198">
                  <c:v>9/25/2018</c:v>
                </c:pt>
                <c:pt idx="2199">
                  <c:v>9/26/2018</c:v>
                </c:pt>
                <c:pt idx="2200">
                  <c:v>9/27/2018</c:v>
                </c:pt>
                <c:pt idx="2201">
                  <c:v>9/28/2018</c:v>
                </c:pt>
                <c:pt idx="2202">
                  <c:v>10/1/2018</c:v>
                </c:pt>
                <c:pt idx="2203">
                  <c:v>10/2/2018</c:v>
                </c:pt>
                <c:pt idx="2204">
                  <c:v>10/3/2018</c:v>
                </c:pt>
                <c:pt idx="2205">
                  <c:v>10/4/2018</c:v>
                </c:pt>
                <c:pt idx="2206">
                  <c:v>10/5/2018</c:v>
                </c:pt>
                <c:pt idx="2207">
                  <c:v>10/8/2018</c:v>
                </c:pt>
                <c:pt idx="2208">
                  <c:v>10/9/2018</c:v>
                </c:pt>
                <c:pt idx="2209">
                  <c:v>10/10/2018</c:v>
                </c:pt>
                <c:pt idx="2210">
                  <c:v>10/11/2018</c:v>
                </c:pt>
                <c:pt idx="2211">
                  <c:v>10/12/2018</c:v>
                </c:pt>
                <c:pt idx="2212">
                  <c:v>10/15/2018</c:v>
                </c:pt>
                <c:pt idx="2213">
                  <c:v>10/16/2018</c:v>
                </c:pt>
                <c:pt idx="2214">
                  <c:v>10/17/2018</c:v>
                </c:pt>
                <c:pt idx="2215">
                  <c:v>10/18/2018</c:v>
                </c:pt>
                <c:pt idx="2216">
                  <c:v>10/19/2018</c:v>
                </c:pt>
                <c:pt idx="2217">
                  <c:v>10/22/2018</c:v>
                </c:pt>
                <c:pt idx="2218">
                  <c:v>10/23/2018</c:v>
                </c:pt>
                <c:pt idx="2219">
                  <c:v>10/24/2018</c:v>
                </c:pt>
                <c:pt idx="2220">
                  <c:v>10/25/2018</c:v>
                </c:pt>
                <c:pt idx="2221">
                  <c:v>10/26/2018</c:v>
                </c:pt>
                <c:pt idx="2222">
                  <c:v>10/29/2018</c:v>
                </c:pt>
                <c:pt idx="2223">
                  <c:v>10/30/2018</c:v>
                </c:pt>
                <c:pt idx="2224">
                  <c:v>10/31/2018</c:v>
                </c:pt>
                <c:pt idx="2225">
                  <c:v>11/1/2018</c:v>
                </c:pt>
                <c:pt idx="2226">
                  <c:v>11/2/2018</c:v>
                </c:pt>
                <c:pt idx="2227">
                  <c:v>11/5/2018</c:v>
                </c:pt>
                <c:pt idx="2228">
                  <c:v>11/6/2018</c:v>
                </c:pt>
                <c:pt idx="2229">
                  <c:v>11/7/2018</c:v>
                </c:pt>
                <c:pt idx="2230">
                  <c:v>11/8/2018</c:v>
                </c:pt>
                <c:pt idx="2231">
                  <c:v>11/9/2018</c:v>
                </c:pt>
                <c:pt idx="2232">
                  <c:v>11/12/2018</c:v>
                </c:pt>
                <c:pt idx="2233">
                  <c:v>11/13/2018</c:v>
                </c:pt>
                <c:pt idx="2234">
                  <c:v>11/14/2018</c:v>
                </c:pt>
                <c:pt idx="2235">
                  <c:v>11/15/2018</c:v>
                </c:pt>
                <c:pt idx="2236">
                  <c:v>11/16/2018</c:v>
                </c:pt>
                <c:pt idx="2237">
                  <c:v>11/19/2018</c:v>
                </c:pt>
                <c:pt idx="2238">
                  <c:v>11/20/2018</c:v>
                </c:pt>
                <c:pt idx="2239">
                  <c:v>11/21/2018</c:v>
                </c:pt>
                <c:pt idx="2240">
                  <c:v>11/23/2018</c:v>
                </c:pt>
                <c:pt idx="2241">
                  <c:v>11/26/2018</c:v>
                </c:pt>
                <c:pt idx="2242">
                  <c:v>11/27/2018</c:v>
                </c:pt>
                <c:pt idx="2243">
                  <c:v>11/28/2018</c:v>
                </c:pt>
                <c:pt idx="2244">
                  <c:v>11/29/2018</c:v>
                </c:pt>
                <c:pt idx="2245">
                  <c:v>11/30/2018</c:v>
                </c:pt>
                <c:pt idx="2246">
                  <c:v>12/3/2018</c:v>
                </c:pt>
                <c:pt idx="2247">
                  <c:v>12/4/2018</c:v>
                </c:pt>
                <c:pt idx="2248">
                  <c:v>12/6/2018</c:v>
                </c:pt>
                <c:pt idx="2249">
                  <c:v>12/7/2018</c:v>
                </c:pt>
                <c:pt idx="2250">
                  <c:v>12/10/2018</c:v>
                </c:pt>
                <c:pt idx="2251">
                  <c:v>12/11/2018</c:v>
                </c:pt>
                <c:pt idx="2252">
                  <c:v>12/12/2018</c:v>
                </c:pt>
                <c:pt idx="2253">
                  <c:v>12/13/2018</c:v>
                </c:pt>
                <c:pt idx="2254">
                  <c:v>12/14/2018</c:v>
                </c:pt>
                <c:pt idx="2255">
                  <c:v>12/17/2018</c:v>
                </c:pt>
                <c:pt idx="2256">
                  <c:v>12/18/2018</c:v>
                </c:pt>
                <c:pt idx="2257">
                  <c:v>12/19/2018</c:v>
                </c:pt>
                <c:pt idx="2258">
                  <c:v>12/20/2018</c:v>
                </c:pt>
                <c:pt idx="2259">
                  <c:v>12/21/2018</c:v>
                </c:pt>
                <c:pt idx="2260">
                  <c:v>12/24/2018</c:v>
                </c:pt>
                <c:pt idx="2261">
                  <c:v>12/26/2018</c:v>
                </c:pt>
                <c:pt idx="2262">
                  <c:v>12/27/2018</c:v>
                </c:pt>
                <c:pt idx="2263">
                  <c:v>12/28/2018</c:v>
                </c:pt>
                <c:pt idx="2264">
                  <c:v>12/31/2018</c:v>
                </c:pt>
                <c:pt idx="2265">
                  <c:v>1/2/2019</c:v>
                </c:pt>
                <c:pt idx="2266">
                  <c:v>1/3/2019</c:v>
                </c:pt>
                <c:pt idx="2267">
                  <c:v>1/4/2019</c:v>
                </c:pt>
                <c:pt idx="2268">
                  <c:v>1/7/2019</c:v>
                </c:pt>
                <c:pt idx="2269">
                  <c:v>1/8/2019</c:v>
                </c:pt>
                <c:pt idx="2270">
                  <c:v>1/9/2019</c:v>
                </c:pt>
                <c:pt idx="2271">
                  <c:v>1/10/2019</c:v>
                </c:pt>
                <c:pt idx="2272">
                  <c:v>1/11/2019</c:v>
                </c:pt>
                <c:pt idx="2273">
                  <c:v>1/14/2019</c:v>
                </c:pt>
                <c:pt idx="2274">
                  <c:v>1/15/2019</c:v>
                </c:pt>
                <c:pt idx="2275">
                  <c:v>1/16/2019</c:v>
                </c:pt>
                <c:pt idx="2276">
                  <c:v>1/17/2019</c:v>
                </c:pt>
                <c:pt idx="2277">
                  <c:v>1/18/2019</c:v>
                </c:pt>
                <c:pt idx="2278">
                  <c:v>1/22/2019</c:v>
                </c:pt>
                <c:pt idx="2279">
                  <c:v>1/23/2019</c:v>
                </c:pt>
                <c:pt idx="2280">
                  <c:v>1/24/2019</c:v>
                </c:pt>
                <c:pt idx="2281">
                  <c:v>1/25/2019</c:v>
                </c:pt>
                <c:pt idx="2282">
                  <c:v>1/28/2019</c:v>
                </c:pt>
                <c:pt idx="2283">
                  <c:v>1/29/2019</c:v>
                </c:pt>
                <c:pt idx="2284">
                  <c:v>1/30/2019</c:v>
                </c:pt>
                <c:pt idx="2285">
                  <c:v>1/31/2019</c:v>
                </c:pt>
                <c:pt idx="2286">
                  <c:v>2/1/2019</c:v>
                </c:pt>
                <c:pt idx="2287">
                  <c:v>2/4/2019</c:v>
                </c:pt>
                <c:pt idx="2288">
                  <c:v>2/5/2019</c:v>
                </c:pt>
                <c:pt idx="2289">
                  <c:v>2/6/2019</c:v>
                </c:pt>
                <c:pt idx="2290">
                  <c:v>2/7/2019</c:v>
                </c:pt>
                <c:pt idx="2291">
                  <c:v>2/8/2019</c:v>
                </c:pt>
                <c:pt idx="2292">
                  <c:v>2/11/2019</c:v>
                </c:pt>
                <c:pt idx="2293">
                  <c:v>2/12/2019</c:v>
                </c:pt>
                <c:pt idx="2294">
                  <c:v>2/13/2019</c:v>
                </c:pt>
                <c:pt idx="2295">
                  <c:v>2/14/2019</c:v>
                </c:pt>
                <c:pt idx="2296">
                  <c:v>2/15/2019</c:v>
                </c:pt>
                <c:pt idx="2297">
                  <c:v>2/19/2019</c:v>
                </c:pt>
                <c:pt idx="2298">
                  <c:v>2/20/2019</c:v>
                </c:pt>
                <c:pt idx="2299">
                  <c:v>2/21/2019</c:v>
                </c:pt>
                <c:pt idx="2300">
                  <c:v>2/22/2019</c:v>
                </c:pt>
                <c:pt idx="2301">
                  <c:v>2/25/2019</c:v>
                </c:pt>
                <c:pt idx="2302">
                  <c:v>2/26/2019</c:v>
                </c:pt>
                <c:pt idx="2303">
                  <c:v>2/27/2019</c:v>
                </c:pt>
                <c:pt idx="2304">
                  <c:v>2/28/2019</c:v>
                </c:pt>
                <c:pt idx="2305">
                  <c:v>3/1/2019</c:v>
                </c:pt>
                <c:pt idx="2306">
                  <c:v>3/4/2019</c:v>
                </c:pt>
                <c:pt idx="2307">
                  <c:v>3/5/2019</c:v>
                </c:pt>
                <c:pt idx="2308">
                  <c:v>3/6/2019</c:v>
                </c:pt>
                <c:pt idx="2309">
                  <c:v>3/7/2019</c:v>
                </c:pt>
                <c:pt idx="2310">
                  <c:v>3/8/2019</c:v>
                </c:pt>
                <c:pt idx="2311">
                  <c:v>3/11/2019</c:v>
                </c:pt>
                <c:pt idx="2312">
                  <c:v>3/12/2019</c:v>
                </c:pt>
                <c:pt idx="2313">
                  <c:v>3/13/2019</c:v>
                </c:pt>
                <c:pt idx="2314">
                  <c:v>3/14/2019</c:v>
                </c:pt>
                <c:pt idx="2315">
                  <c:v>3/15/2019</c:v>
                </c:pt>
                <c:pt idx="2316">
                  <c:v>3/18/2019</c:v>
                </c:pt>
                <c:pt idx="2317">
                  <c:v>3/19/2019</c:v>
                </c:pt>
                <c:pt idx="2318">
                  <c:v>3/20/2019</c:v>
                </c:pt>
                <c:pt idx="2319">
                  <c:v>3/21/2019</c:v>
                </c:pt>
                <c:pt idx="2320">
                  <c:v>3/22/2019</c:v>
                </c:pt>
                <c:pt idx="2321">
                  <c:v>3/25/2019</c:v>
                </c:pt>
                <c:pt idx="2322">
                  <c:v>3/26/2019</c:v>
                </c:pt>
                <c:pt idx="2323">
                  <c:v>3/27/2019</c:v>
                </c:pt>
                <c:pt idx="2324">
                  <c:v>3/28/2019</c:v>
                </c:pt>
                <c:pt idx="2325">
                  <c:v>3/29/2019</c:v>
                </c:pt>
                <c:pt idx="2326">
                  <c:v>4/1/2019</c:v>
                </c:pt>
                <c:pt idx="2327">
                  <c:v>4/2/2019</c:v>
                </c:pt>
                <c:pt idx="2328">
                  <c:v>4/3/2019</c:v>
                </c:pt>
                <c:pt idx="2329">
                  <c:v>4/4/2019</c:v>
                </c:pt>
                <c:pt idx="2330">
                  <c:v>4/5/2019</c:v>
                </c:pt>
                <c:pt idx="2331">
                  <c:v>4/8/2019</c:v>
                </c:pt>
                <c:pt idx="2332">
                  <c:v>4/9/2019</c:v>
                </c:pt>
                <c:pt idx="2333">
                  <c:v>4/10/2019</c:v>
                </c:pt>
                <c:pt idx="2334">
                  <c:v>4/11/2019</c:v>
                </c:pt>
                <c:pt idx="2335">
                  <c:v>4/12/2019</c:v>
                </c:pt>
                <c:pt idx="2336">
                  <c:v>4/15/2019</c:v>
                </c:pt>
                <c:pt idx="2337">
                  <c:v>4/16/2019</c:v>
                </c:pt>
                <c:pt idx="2338">
                  <c:v>4/17/2019</c:v>
                </c:pt>
                <c:pt idx="2339">
                  <c:v>4/18/2019</c:v>
                </c:pt>
                <c:pt idx="2340">
                  <c:v>4/22/2019</c:v>
                </c:pt>
                <c:pt idx="2341">
                  <c:v>4/23/2019</c:v>
                </c:pt>
                <c:pt idx="2342">
                  <c:v>4/24/2019</c:v>
                </c:pt>
                <c:pt idx="2343">
                  <c:v>4/25/2019</c:v>
                </c:pt>
                <c:pt idx="2344">
                  <c:v>4/26/2019</c:v>
                </c:pt>
                <c:pt idx="2345">
                  <c:v>4/29/2019</c:v>
                </c:pt>
                <c:pt idx="2346">
                  <c:v>4/30/2019</c:v>
                </c:pt>
                <c:pt idx="2347">
                  <c:v>5/1/2019</c:v>
                </c:pt>
                <c:pt idx="2348">
                  <c:v>5/2/2019</c:v>
                </c:pt>
                <c:pt idx="2349">
                  <c:v>5/3/2019</c:v>
                </c:pt>
                <c:pt idx="2350">
                  <c:v>5/6/2019</c:v>
                </c:pt>
                <c:pt idx="2351">
                  <c:v>5/7/2019</c:v>
                </c:pt>
                <c:pt idx="2352">
                  <c:v>5/8/2019</c:v>
                </c:pt>
                <c:pt idx="2353">
                  <c:v>5/9/2019</c:v>
                </c:pt>
                <c:pt idx="2354">
                  <c:v>5/10/2019</c:v>
                </c:pt>
                <c:pt idx="2355">
                  <c:v>5/13/2019</c:v>
                </c:pt>
                <c:pt idx="2356">
                  <c:v>5/14/2019</c:v>
                </c:pt>
                <c:pt idx="2357">
                  <c:v>5/15/2019</c:v>
                </c:pt>
                <c:pt idx="2358">
                  <c:v>5/16/2019</c:v>
                </c:pt>
                <c:pt idx="2359">
                  <c:v>5/17/2019</c:v>
                </c:pt>
                <c:pt idx="2360">
                  <c:v>5/20/2019</c:v>
                </c:pt>
                <c:pt idx="2361">
                  <c:v>5/21/2019</c:v>
                </c:pt>
                <c:pt idx="2362">
                  <c:v>5/22/2019</c:v>
                </c:pt>
                <c:pt idx="2363">
                  <c:v>5/23/2019</c:v>
                </c:pt>
                <c:pt idx="2364">
                  <c:v>5/24/2019</c:v>
                </c:pt>
                <c:pt idx="2365">
                  <c:v>5/28/2019</c:v>
                </c:pt>
                <c:pt idx="2366">
                  <c:v>5/29/2019</c:v>
                </c:pt>
                <c:pt idx="2367">
                  <c:v>5/30/2019</c:v>
                </c:pt>
                <c:pt idx="2368">
                  <c:v>5/31/2019</c:v>
                </c:pt>
                <c:pt idx="2369">
                  <c:v>6/3/2019</c:v>
                </c:pt>
                <c:pt idx="2370">
                  <c:v>6/4/2019</c:v>
                </c:pt>
                <c:pt idx="2371">
                  <c:v>6/5/2019</c:v>
                </c:pt>
                <c:pt idx="2372">
                  <c:v>6/6/2019</c:v>
                </c:pt>
                <c:pt idx="2373">
                  <c:v>6/7/2019</c:v>
                </c:pt>
                <c:pt idx="2374">
                  <c:v>6/10/2019</c:v>
                </c:pt>
                <c:pt idx="2375">
                  <c:v>6/11/2019</c:v>
                </c:pt>
                <c:pt idx="2376">
                  <c:v>6/12/2019</c:v>
                </c:pt>
                <c:pt idx="2377">
                  <c:v>6/13/2019</c:v>
                </c:pt>
                <c:pt idx="2378">
                  <c:v>6/14/2019</c:v>
                </c:pt>
                <c:pt idx="2379">
                  <c:v>6/17/2019</c:v>
                </c:pt>
                <c:pt idx="2380">
                  <c:v>6/18/2019</c:v>
                </c:pt>
                <c:pt idx="2381">
                  <c:v>6/19/2019</c:v>
                </c:pt>
                <c:pt idx="2382">
                  <c:v>6/20/2019</c:v>
                </c:pt>
                <c:pt idx="2383">
                  <c:v>6/21/2019</c:v>
                </c:pt>
                <c:pt idx="2384">
                  <c:v>6/24/2019</c:v>
                </c:pt>
                <c:pt idx="2385">
                  <c:v>6/25/2019</c:v>
                </c:pt>
                <c:pt idx="2386">
                  <c:v>6/26/2019</c:v>
                </c:pt>
                <c:pt idx="2387">
                  <c:v>6/27/2019</c:v>
                </c:pt>
                <c:pt idx="2388">
                  <c:v>6/28/2019</c:v>
                </c:pt>
                <c:pt idx="2389">
                  <c:v>7/1/2019</c:v>
                </c:pt>
                <c:pt idx="2390">
                  <c:v>7/2/2019</c:v>
                </c:pt>
                <c:pt idx="2391">
                  <c:v>7/3/2019</c:v>
                </c:pt>
                <c:pt idx="2392">
                  <c:v>7/5/2019</c:v>
                </c:pt>
                <c:pt idx="2393">
                  <c:v>7/8/2019</c:v>
                </c:pt>
                <c:pt idx="2394">
                  <c:v>7/9/2019</c:v>
                </c:pt>
                <c:pt idx="2395">
                  <c:v>7/10/2019</c:v>
                </c:pt>
                <c:pt idx="2396">
                  <c:v>7/11/2019</c:v>
                </c:pt>
                <c:pt idx="2397">
                  <c:v>7/12/2019</c:v>
                </c:pt>
                <c:pt idx="2398">
                  <c:v>7/15/2019</c:v>
                </c:pt>
                <c:pt idx="2399">
                  <c:v>7/16/2019</c:v>
                </c:pt>
                <c:pt idx="2400">
                  <c:v>7/17/2019</c:v>
                </c:pt>
                <c:pt idx="2401">
                  <c:v>7/18/2019</c:v>
                </c:pt>
                <c:pt idx="2402">
                  <c:v>7/19/2019</c:v>
                </c:pt>
                <c:pt idx="2403">
                  <c:v>7/22/2019</c:v>
                </c:pt>
                <c:pt idx="2404">
                  <c:v>7/23/2019</c:v>
                </c:pt>
                <c:pt idx="2405">
                  <c:v>7/24/2019</c:v>
                </c:pt>
                <c:pt idx="2406">
                  <c:v>7/25/2019</c:v>
                </c:pt>
                <c:pt idx="2407">
                  <c:v>7/26/2019</c:v>
                </c:pt>
                <c:pt idx="2408">
                  <c:v>7/29/2019</c:v>
                </c:pt>
                <c:pt idx="2409">
                  <c:v>7/30/2019</c:v>
                </c:pt>
                <c:pt idx="2410">
                  <c:v>7/31/2019</c:v>
                </c:pt>
                <c:pt idx="2411">
                  <c:v>8/1/2019</c:v>
                </c:pt>
                <c:pt idx="2412">
                  <c:v>8/2/2019</c:v>
                </c:pt>
                <c:pt idx="2413">
                  <c:v>8/5/2019</c:v>
                </c:pt>
                <c:pt idx="2414">
                  <c:v>8/6/2019</c:v>
                </c:pt>
                <c:pt idx="2415">
                  <c:v>8/7/2019</c:v>
                </c:pt>
                <c:pt idx="2416">
                  <c:v>8/8/2019</c:v>
                </c:pt>
                <c:pt idx="2417">
                  <c:v>8/9/2019</c:v>
                </c:pt>
                <c:pt idx="2418">
                  <c:v>8/12/2019</c:v>
                </c:pt>
                <c:pt idx="2419">
                  <c:v>8/13/2019</c:v>
                </c:pt>
                <c:pt idx="2420">
                  <c:v>8/14/2019</c:v>
                </c:pt>
                <c:pt idx="2421">
                  <c:v>8/15/2019</c:v>
                </c:pt>
                <c:pt idx="2422">
                  <c:v>8/16/2019</c:v>
                </c:pt>
                <c:pt idx="2423">
                  <c:v>8/19/2019</c:v>
                </c:pt>
                <c:pt idx="2424">
                  <c:v>8/20/2019</c:v>
                </c:pt>
                <c:pt idx="2425">
                  <c:v>8/21/2019</c:v>
                </c:pt>
                <c:pt idx="2426">
                  <c:v>8/22/2019</c:v>
                </c:pt>
                <c:pt idx="2427">
                  <c:v>8/23/2019</c:v>
                </c:pt>
                <c:pt idx="2428">
                  <c:v>8/26/2019</c:v>
                </c:pt>
                <c:pt idx="2429">
                  <c:v>8/27/2019</c:v>
                </c:pt>
                <c:pt idx="2430">
                  <c:v>8/28/2019</c:v>
                </c:pt>
                <c:pt idx="2431">
                  <c:v>8/29/2019</c:v>
                </c:pt>
                <c:pt idx="2432">
                  <c:v>8/30/2019</c:v>
                </c:pt>
                <c:pt idx="2433">
                  <c:v>9/3/2019</c:v>
                </c:pt>
                <c:pt idx="2434">
                  <c:v>9/4/2019</c:v>
                </c:pt>
                <c:pt idx="2435">
                  <c:v>9/5/2019</c:v>
                </c:pt>
                <c:pt idx="2436">
                  <c:v>9/6/2019</c:v>
                </c:pt>
                <c:pt idx="2437">
                  <c:v>9/9/2019</c:v>
                </c:pt>
                <c:pt idx="2438">
                  <c:v>9/10/2019</c:v>
                </c:pt>
                <c:pt idx="2439">
                  <c:v>9/11/2019</c:v>
                </c:pt>
                <c:pt idx="2440">
                  <c:v>9/12/2019</c:v>
                </c:pt>
                <c:pt idx="2441">
                  <c:v>9/13/2019</c:v>
                </c:pt>
                <c:pt idx="2442">
                  <c:v>9/16/2019</c:v>
                </c:pt>
                <c:pt idx="2443">
                  <c:v>9/17/2019</c:v>
                </c:pt>
                <c:pt idx="2444">
                  <c:v>9/18/2019</c:v>
                </c:pt>
                <c:pt idx="2445">
                  <c:v>9/19/2019</c:v>
                </c:pt>
                <c:pt idx="2446">
                  <c:v>9/20/2019</c:v>
                </c:pt>
                <c:pt idx="2447">
                  <c:v>9/23/2019</c:v>
                </c:pt>
                <c:pt idx="2448">
                  <c:v>9/24/2019</c:v>
                </c:pt>
                <c:pt idx="2449">
                  <c:v>9/25/2019</c:v>
                </c:pt>
                <c:pt idx="2450">
                  <c:v>9/26/2019</c:v>
                </c:pt>
                <c:pt idx="2451">
                  <c:v>9/27/2019</c:v>
                </c:pt>
                <c:pt idx="2452">
                  <c:v>9/30/2019</c:v>
                </c:pt>
                <c:pt idx="2453">
                  <c:v>10/1/2019</c:v>
                </c:pt>
                <c:pt idx="2454">
                  <c:v>10/2/2019</c:v>
                </c:pt>
                <c:pt idx="2455">
                  <c:v>10/3/2019</c:v>
                </c:pt>
                <c:pt idx="2456">
                  <c:v>10/4/2019</c:v>
                </c:pt>
                <c:pt idx="2457">
                  <c:v>10/7/2019</c:v>
                </c:pt>
                <c:pt idx="2458">
                  <c:v>10/8/2019</c:v>
                </c:pt>
                <c:pt idx="2459">
                  <c:v>10/9/2019</c:v>
                </c:pt>
                <c:pt idx="2460">
                  <c:v>10/10/2019</c:v>
                </c:pt>
                <c:pt idx="2461">
                  <c:v>10/11/2019</c:v>
                </c:pt>
                <c:pt idx="2462">
                  <c:v>10/14/2019</c:v>
                </c:pt>
                <c:pt idx="2463">
                  <c:v>10/15/2019</c:v>
                </c:pt>
                <c:pt idx="2464">
                  <c:v>10/16/2019</c:v>
                </c:pt>
                <c:pt idx="2465">
                  <c:v>10/17/2019</c:v>
                </c:pt>
                <c:pt idx="2466">
                  <c:v>10/18/2019</c:v>
                </c:pt>
                <c:pt idx="2467">
                  <c:v>10/21/2019</c:v>
                </c:pt>
                <c:pt idx="2468">
                  <c:v>10/22/2019</c:v>
                </c:pt>
                <c:pt idx="2469">
                  <c:v>10/23/2019</c:v>
                </c:pt>
                <c:pt idx="2470">
                  <c:v>10/24/2019</c:v>
                </c:pt>
                <c:pt idx="2471">
                  <c:v>10/25/2019</c:v>
                </c:pt>
                <c:pt idx="2472">
                  <c:v>10/28/2019</c:v>
                </c:pt>
                <c:pt idx="2473">
                  <c:v>10/29/2019</c:v>
                </c:pt>
                <c:pt idx="2474">
                  <c:v>10/30/2019</c:v>
                </c:pt>
                <c:pt idx="2475">
                  <c:v>10/31/2019</c:v>
                </c:pt>
                <c:pt idx="2476">
                  <c:v>11/1/2019</c:v>
                </c:pt>
                <c:pt idx="2477">
                  <c:v>11/4/2019</c:v>
                </c:pt>
                <c:pt idx="2478">
                  <c:v>11/5/2019</c:v>
                </c:pt>
                <c:pt idx="2479">
                  <c:v>11/6/2019</c:v>
                </c:pt>
                <c:pt idx="2480">
                  <c:v>11/7/2019</c:v>
                </c:pt>
                <c:pt idx="2481">
                  <c:v>11/8/2019</c:v>
                </c:pt>
                <c:pt idx="2482">
                  <c:v>11/11/2019</c:v>
                </c:pt>
                <c:pt idx="2483">
                  <c:v>11/12/2019</c:v>
                </c:pt>
                <c:pt idx="2484">
                  <c:v>11/13/2019</c:v>
                </c:pt>
                <c:pt idx="2485">
                  <c:v>11/14/2019</c:v>
                </c:pt>
                <c:pt idx="2486">
                  <c:v>11/15/2019</c:v>
                </c:pt>
                <c:pt idx="2487">
                  <c:v>11/18/2019</c:v>
                </c:pt>
                <c:pt idx="2488">
                  <c:v>11/19/2019</c:v>
                </c:pt>
                <c:pt idx="2489">
                  <c:v>11/20/2019</c:v>
                </c:pt>
                <c:pt idx="2490">
                  <c:v>11/21/2019</c:v>
                </c:pt>
                <c:pt idx="2491">
                  <c:v>11/22/2019</c:v>
                </c:pt>
                <c:pt idx="2492">
                  <c:v>11/25/2019</c:v>
                </c:pt>
                <c:pt idx="2493">
                  <c:v>11/26/2019</c:v>
                </c:pt>
                <c:pt idx="2494">
                  <c:v>11/27/2019</c:v>
                </c:pt>
                <c:pt idx="2495">
                  <c:v>11/29/2019</c:v>
                </c:pt>
                <c:pt idx="2496">
                  <c:v>12/2/2019</c:v>
                </c:pt>
                <c:pt idx="2497">
                  <c:v>12/3/2019</c:v>
                </c:pt>
                <c:pt idx="2498">
                  <c:v>12/4/2019</c:v>
                </c:pt>
                <c:pt idx="2499">
                  <c:v>12/5/2019</c:v>
                </c:pt>
                <c:pt idx="2500">
                  <c:v>12/6/2019</c:v>
                </c:pt>
                <c:pt idx="2501">
                  <c:v>12/9/2019</c:v>
                </c:pt>
                <c:pt idx="2502">
                  <c:v>12/10/2019</c:v>
                </c:pt>
                <c:pt idx="2503">
                  <c:v>12/11/2019</c:v>
                </c:pt>
                <c:pt idx="2504">
                  <c:v>12/12/2019</c:v>
                </c:pt>
                <c:pt idx="2505">
                  <c:v>12/13/2019</c:v>
                </c:pt>
                <c:pt idx="2506">
                  <c:v>12/16/2019</c:v>
                </c:pt>
                <c:pt idx="2507">
                  <c:v>12/17/2019</c:v>
                </c:pt>
                <c:pt idx="2508">
                  <c:v>12/18/2019</c:v>
                </c:pt>
                <c:pt idx="2509">
                  <c:v>12/19/2019</c:v>
                </c:pt>
                <c:pt idx="2510">
                  <c:v>12/20/2019</c:v>
                </c:pt>
                <c:pt idx="2511">
                  <c:v>12/23/2019</c:v>
                </c:pt>
                <c:pt idx="2512">
                  <c:v>12/24/2019</c:v>
                </c:pt>
                <c:pt idx="2513">
                  <c:v>12/26/2019</c:v>
                </c:pt>
                <c:pt idx="2514">
                  <c:v>12/27/2019</c:v>
                </c:pt>
                <c:pt idx="2515">
                  <c:v>12/30/2019</c:v>
                </c:pt>
                <c:pt idx="2516">
                  <c:v>12/31/2019</c:v>
                </c:pt>
                <c:pt idx="2517">
                  <c:v>1/2/2020</c:v>
                </c:pt>
                <c:pt idx="2518">
                  <c:v>1/3/2020</c:v>
                </c:pt>
                <c:pt idx="2519">
                  <c:v>1/6/2020</c:v>
                </c:pt>
                <c:pt idx="2520">
                  <c:v>1/7/2020</c:v>
                </c:pt>
                <c:pt idx="2521">
                  <c:v>1/8/2020</c:v>
                </c:pt>
                <c:pt idx="2522">
                  <c:v>1/9/2020</c:v>
                </c:pt>
                <c:pt idx="2523">
                  <c:v>1/10/2020</c:v>
                </c:pt>
                <c:pt idx="2524">
                  <c:v>1/13/2020</c:v>
                </c:pt>
                <c:pt idx="2525">
                  <c:v>1/14/2020</c:v>
                </c:pt>
                <c:pt idx="2526">
                  <c:v>1/15/2020</c:v>
                </c:pt>
                <c:pt idx="2527">
                  <c:v>1/16/2020</c:v>
                </c:pt>
                <c:pt idx="2528">
                  <c:v>1/17/2020</c:v>
                </c:pt>
                <c:pt idx="2529">
                  <c:v>1/21/2020</c:v>
                </c:pt>
                <c:pt idx="2530">
                  <c:v>1/22/2020</c:v>
                </c:pt>
                <c:pt idx="2531">
                  <c:v>1/23/2020</c:v>
                </c:pt>
                <c:pt idx="2532">
                  <c:v>1/24/2020</c:v>
                </c:pt>
                <c:pt idx="2533">
                  <c:v>1/27/2020</c:v>
                </c:pt>
                <c:pt idx="2534">
                  <c:v>1/28/2020</c:v>
                </c:pt>
                <c:pt idx="2535">
                  <c:v>1/29/2020</c:v>
                </c:pt>
                <c:pt idx="2536">
                  <c:v>1/30/2020</c:v>
                </c:pt>
                <c:pt idx="2537">
                  <c:v>1/31/2020</c:v>
                </c:pt>
                <c:pt idx="2538">
                  <c:v>2/3/2020</c:v>
                </c:pt>
                <c:pt idx="2539">
                  <c:v>2/4/2020</c:v>
                </c:pt>
                <c:pt idx="2540">
                  <c:v>2/5/2020</c:v>
                </c:pt>
                <c:pt idx="2541">
                  <c:v>2/6/2020</c:v>
                </c:pt>
                <c:pt idx="2542">
                  <c:v>2/7/2020</c:v>
                </c:pt>
                <c:pt idx="2543">
                  <c:v>2/10/2020</c:v>
                </c:pt>
                <c:pt idx="2544">
                  <c:v>2/11/2020</c:v>
                </c:pt>
                <c:pt idx="2545">
                  <c:v>2/12/2020</c:v>
                </c:pt>
                <c:pt idx="2546">
                  <c:v>2/13/2020</c:v>
                </c:pt>
                <c:pt idx="2547">
                  <c:v>2/14/2020</c:v>
                </c:pt>
                <c:pt idx="2548">
                  <c:v>2/18/2020</c:v>
                </c:pt>
                <c:pt idx="2549">
                  <c:v>2/19/2020</c:v>
                </c:pt>
                <c:pt idx="2550">
                  <c:v>2/20/2020</c:v>
                </c:pt>
                <c:pt idx="2551">
                  <c:v>2/21/2020</c:v>
                </c:pt>
                <c:pt idx="2552">
                  <c:v>2/24/2020</c:v>
                </c:pt>
                <c:pt idx="2553">
                  <c:v>2/25/2020</c:v>
                </c:pt>
                <c:pt idx="2554">
                  <c:v>2/26/2020</c:v>
                </c:pt>
                <c:pt idx="2555">
                  <c:v>2/27/2020</c:v>
                </c:pt>
                <c:pt idx="2556">
                  <c:v>2/28/2020</c:v>
                </c:pt>
                <c:pt idx="2557">
                  <c:v>3/2/2020</c:v>
                </c:pt>
                <c:pt idx="2558">
                  <c:v>3/3/2020</c:v>
                </c:pt>
                <c:pt idx="2559">
                  <c:v>3/4/2020</c:v>
                </c:pt>
                <c:pt idx="2560">
                  <c:v>3/5/2020</c:v>
                </c:pt>
                <c:pt idx="2561">
                  <c:v>3/6/2020</c:v>
                </c:pt>
                <c:pt idx="2562">
                  <c:v>3/9/2020</c:v>
                </c:pt>
                <c:pt idx="2563">
                  <c:v>3/10/2020</c:v>
                </c:pt>
                <c:pt idx="2564">
                  <c:v>3/11/2020</c:v>
                </c:pt>
                <c:pt idx="2565">
                  <c:v>3/12/2020</c:v>
                </c:pt>
                <c:pt idx="2566">
                  <c:v>3/13/2020</c:v>
                </c:pt>
                <c:pt idx="2567">
                  <c:v>3/16/2020</c:v>
                </c:pt>
                <c:pt idx="2568">
                  <c:v>3/17/2020</c:v>
                </c:pt>
                <c:pt idx="2569">
                  <c:v>3/18/2020</c:v>
                </c:pt>
                <c:pt idx="2570">
                  <c:v>3/19/2020</c:v>
                </c:pt>
                <c:pt idx="2571">
                  <c:v>3/20/2020</c:v>
                </c:pt>
                <c:pt idx="2572">
                  <c:v>3/23/2020</c:v>
                </c:pt>
                <c:pt idx="2573">
                  <c:v>3/24/2020</c:v>
                </c:pt>
                <c:pt idx="2574">
                  <c:v>3/25/2020</c:v>
                </c:pt>
                <c:pt idx="2575">
                  <c:v>3/26/2020</c:v>
                </c:pt>
                <c:pt idx="2576">
                  <c:v>3/27/2020</c:v>
                </c:pt>
                <c:pt idx="2577">
                  <c:v>3/30/2020</c:v>
                </c:pt>
                <c:pt idx="2578">
                  <c:v>3/31/2020</c:v>
                </c:pt>
                <c:pt idx="2579">
                  <c:v>4/1/2020</c:v>
                </c:pt>
                <c:pt idx="2580">
                  <c:v>4/2/2020</c:v>
                </c:pt>
                <c:pt idx="2581">
                  <c:v>4/3/2020</c:v>
                </c:pt>
                <c:pt idx="2582">
                  <c:v>4/6/2020</c:v>
                </c:pt>
                <c:pt idx="2583">
                  <c:v>4/7/2020</c:v>
                </c:pt>
                <c:pt idx="2584">
                  <c:v>4/8/2020</c:v>
                </c:pt>
                <c:pt idx="2585">
                  <c:v>4/9/2020</c:v>
                </c:pt>
                <c:pt idx="2586">
                  <c:v>4/13/2020</c:v>
                </c:pt>
                <c:pt idx="2587">
                  <c:v>4/14/2020</c:v>
                </c:pt>
                <c:pt idx="2588">
                  <c:v>4/15/2020</c:v>
                </c:pt>
                <c:pt idx="2589">
                  <c:v>4/16/2020</c:v>
                </c:pt>
                <c:pt idx="2590">
                  <c:v>4/17/2020</c:v>
                </c:pt>
                <c:pt idx="2591">
                  <c:v>4/20/2020</c:v>
                </c:pt>
                <c:pt idx="2592">
                  <c:v>4/21/2020</c:v>
                </c:pt>
                <c:pt idx="2593">
                  <c:v>4/22/2020</c:v>
                </c:pt>
                <c:pt idx="2594">
                  <c:v>4/23/2020</c:v>
                </c:pt>
                <c:pt idx="2595">
                  <c:v>4/24/2020</c:v>
                </c:pt>
                <c:pt idx="2596">
                  <c:v>4/27/2020</c:v>
                </c:pt>
                <c:pt idx="2597">
                  <c:v>4/28/2020</c:v>
                </c:pt>
                <c:pt idx="2598">
                  <c:v>4/29/2020</c:v>
                </c:pt>
                <c:pt idx="2599">
                  <c:v>4/30/2020</c:v>
                </c:pt>
                <c:pt idx="2600">
                  <c:v>5/1/2020</c:v>
                </c:pt>
                <c:pt idx="2601">
                  <c:v>5/4/2020</c:v>
                </c:pt>
                <c:pt idx="2602">
                  <c:v>5/5/2020</c:v>
                </c:pt>
                <c:pt idx="2603">
                  <c:v>5/6/2020</c:v>
                </c:pt>
                <c:pt idx="2604">
                  <c:v>5/7/2020</c:v>
                </c:pt>
                <c:pt idx="2605">
                  <c:v>5/8/2020</c:v>
                </c:pt>
                <c:pt idx="2606">
                  <c:v>5/11/2020</c:v>
                </c:pt>
                <c:pt idx="2607">
                  <c:v>5/12/2020</c:v>
                </c:pt>
                <c:pt idx="2608">
                  <c:v>5/13/2020</c:v>
                </c:pt>
                <c:pt idx="2609">
                  <c:v>5/14/2020</c:v>
                </c:pt>
                <c:pt idx="2610">
                  <c:v>5/15/2020</c:v>
                </c:pt>
                <c:pt idx="2611">
                  <c:v>5/18/2020</c:v>
                </c:pt>
                <c:pt idx="2612">
                  <c:v>5/19/2020</c:v>
                </c:pt>
                <c:pt idx="2613">
                  <c:v>5/20/2020</c:v>
                </c:pt>
                <c:pt idx="2614">
                  <c:v>5/21/2020</c:v>
                </c:pt>
                <c:pt idx="2615">
                  <c:v>5/22/2020</c:v>
                </c:pt>
                <c:pt idx="2616">
                  <c:v>5/26/2020</c:v>
                </c:pt>
                <c:pt idx="2617">
                  <c:v>5/27/2020</c:v>
                </c:pt>
                <c:pt idx="2618">
                  <c:v>5/28/2020</c:v>
                </c:pt>
                <c:pt idx="2619">
                  <c:v>5/29/2020</c:v>
                </c:pt>
                <c:pt idx="2620">
                  <c:v>6/1/2020</c:v>
                </c:pt>
                <c:pt idx="2621">
                  <c:v>6/2/2020</c:v>
                </c:pt>
                <c:pt idx="2622">
                  <c:v>6/3/2020</c:v>
                </c:pt>
                <c:pt idx="2623">
                  <c:v>6/4/2020</c:v>
                </c:pt>
                <c:pt idx="2624">
                  <c:v>6/5/2020</c:v>
                </c:pt>
                <c:pt idx="2625">
                  <c:v>6/8/2020</c:v>
                </c:pt>
                <c:pt idx="2626">
                  <c:v>6/9/2020</c:v>
                </c:pt>
                <c:pt idx="2627">
                  <c:v>6/10/2020</c:v>
                </c:pt>
                <c:pt idx="2628">
                  <c:v>6/11/2020</c:v>
                </c:pt>
                <c:pt idx="2629">
                  <c:v>6/12/2020</c:v>
                </c:pt>
                <c:pt idx="2630">
                  <c:v>6/15/2020</c:v>
                </c:pt>
                <c:pt idx="2631">
                  <c:v>6/16/2020</c:v>
                </c:pt>
                <c:pt idx="2632">
                  <c:v>6/17/2020</c:v>
                </c:pt>
                <c:pt idx="2633">
                  <c:v>6/18/2020</c:v>
                </c:pt>
                <c:pt idx="2634">
                  <c:v>6/19/2020</c:v>
                </c:pt>
                <c:pt idx="2635">
                  <c:v>6/22/2020</c:v>
                </c:pt>
                <c:pt idx="2636">
                  <c:v>6/23/2020</c:v>
                </c:pt>
                <c:pt idx="2637">
                  <c:v>6/24/2020</c:v>
                </c:pt>
                <c:pt idx="2638">
                  <c:v>6/25/2020</c:v>
                </c:pt>
                <c:pt idx="2639">
                  <c:v>6/26/2020</c:v>
                </c:pt>
                <c:pt idx="2640">
                  <c:v>6/29/2020</c:v>
                </c:pt>
                <c:pt idx="2641">
                  <c:v>6/30/2020</c:v>
                </c:pt>
                <c:pt idx="2642">
                  <c:v>7/1/2020</c:v>
                </c:pt>
                <c:pt idx="2643">
                  <c:v>7/2/2020</c:v>
                </c:pt>
                <c:pt idx="2644">
                  <c:v>7/6/2020</c:v>
                </c:pt>
                <c:pt idx="2645">
                  <c:v>7/7/2020</c:v>
                </c:pt>
                <c:pt idx="2646">
                  <c:v>7/8/2020</c:v>
                </c:pt>
                <c:pt idx="2647">
                  <c:v>7/9/2020</c:v>
                </c:pt>
                <c:pt idx="2648">
                  <c:v>7/10/2020</c:v>
                </c:pt>
                <c:pt idx="2649">
                  <c:v>7/13/2020</c:v>
                </c:pt>
                <c:pt idx="2650">
                  <c:v>7/14/2020</c:v>
                </c:pt>
                <c:pt idx="2651">
                  <c:v>7/15/2020</c:v>
                </c:pt>
                <c:pt idx="2652">
                  <c:v>7/16/2020</c:v>
                </c:pt>
                <c:pt idx="2653">
                  <c:v>7/17/2020</c:v>
                </c:pt>
                <c:pt idx="2654">
                  <c:v>7/20/2020</c:v>
                </c:pt>
                <c:pt idx="2655">
                  <c:v>7/21/2020</c:v>
                </c:pt>
                <c:pt idx="2656">
                  <c:v>7/22/2020</c:v>
                </c:pt>
                <c:pt idx="2657">
                  <c:v>7/23/2020</c:v>
                </c:pt>
                <c:pt idx="2658">
                  <c:v>7/24/2020</c:v>
                </c:pt>
                <c:pt idx="2659">
                  <c:v>7/27/2020</c:v>
                </c:pt>
                <c:pt idx="2660">
                  <c:v>7/28/2020</c:v>
                </c:pt>
                <c:pt idx="2661">
                  <c:v>7/29/2020</c:v>
                </c:pt>
                <c:pt idx="2662">
                  <c:v>7/30/2020</c:v>
                </c:pt>
                <c:pt idx="2663">
                  <c:v>7/31/2020</c:v>
                </c:pt>
                <c:pt idx="2664">
                  <c:v>8/3/2020</c:v>
                </c:pt>
                <c:pt idx="2665">
                  <c:v>8/4/2020</c:v>
                </c:pt>
                <c:pt idx="2666">
                  <c:v>8/5/2020</c:v>
                </c:pt>
                <c:pt idx="2667">
                  <c:v>8/6/2020</c:v>
                </c:pt>
                <c:pt idx="2668">
                  <c:v>8/7/2020</c:v>
                </c:pt>
                <c:pt idx="2669">
                  <c:v>8/10/2020</c:v>
                </c:pt>
                <c:pt idx="2670">
                  <c:v>8/11/2020</c:v>
                </c:pt>
                <c:pt idx="2671">
                  <c:v>8/12/2020</c:v>
                </c:pt>
                <c:pt idx="2672">
                  <c:v>8/13/2020</c:v>
                </c:pt>
                <c:pt idx="2673">
                  <c:v>8/14/2020</c:v>
                </c:pt>
                <c:pt idx="2674">
                  <c:v>8/17/2020</c:v>
                </c:pt>
                <c:pt idx="2675">
                  <c:v>8/18/2020</c:v>
                </c:pt>
                <c:pt idx="2676">
                  <c:v>8/19/2020</c:v>
                </c:pt>
                <c:pt idx="2677">
                  <c:v>8/20/2020</c:v>
                </c:pt>
                <c:pt idx="2678">
                  <c:v>8/21/2020</c:v>
                </c:pt>
                <c:pt idx="2679">
                  <c:v>8/24/2020</c:v>
                </c:pt>
                <c:pt idx="2680">
                  <c:v>8/25/2020</c:v>
                </c:pt>
                <c:pt idx="2681">
                  <c:v>8/26/2020</c:v>
                </c:pt>
                <c:pt idx="2682">
                  <c:v>8/27/2020</c:v>
                </c:pt>
                <c:pt idx="2683">
                  <c:v>8/28/2020</c:v>
                </c:pt>
                <c:pt idx="2684">
                  <c:v>8/31/2020</c:v>
                </c:pt>
                <c:pt idx="2685">
                  <c:v>9/1/2020</c:v>
                </c:pt>
                <c:pt idx="2686">
                  <c:v>9/2/2020</c:v>
                </c:pt>
                <c:pt idx="2687">
                  <c:v>9/3/2020</c:v>
                </c:pt>
                <c:pt idx="2688">
                  <c:v>9/4/2020</c:v>
                </c:pt>
                <c:pt idx="2689">
                  <c:v>9/8/2020</c:v>
                </c:pt>
                <c:pt idx="2690">
                  <c:v>9/9/2020</c:v>
                </c:pt>
                <c:pt idx="2691">
                  <c:v>9/10/2020</c:v>
                </c:pt>
                <c:pt idx="2692">
                  <c:v>9/11/2020</c:v>
                </c:pt>
                <c:pt idx="2693">
                  <c:v>9/14/2020</c:v>
                </c:pt>
                <c:pt idx="2694">
                  <c:v>9/15/2020</c:v>
                </c:pt>
                <c:pt idx="2695">
                  <c:v>9/16/2020</c:v>
                </c:pt>
                <c:pt idx="2696">
                  <c:v>9/17/2020</c:v>
                </c:pt>
                <c:pt idx="2697">
                  <c:v>9/18/2020</c:v>
                </c:pt>
                <c:pt idx="2698">
                  <c:v>9/21/2020</c:v>
                </c:pt>
                <c:pt idx="2699">
                  <c:v>9/22/2020</c:v>
                </c:pt>
                <c:pt idx="2700">
                  <c:v>9/23/2020</c:v>
                </c:pt>
                <c:pt idx="2701">
                  <c:v>9/24/2020</c:v>
                </c:pt>
                <c:pt idx="2702">
                  <c:v>9/25/2020</c:v>
                </c:pt>
                <c:pt idx="2703">
                  <c:v>9/28/2020</c:v>
                </c:pt>
                <c:pt idx="2704">
                  <c:v>9/29/2020</c:v>
                </c:pt>
                <c:pt idx="2705">
                  <c:v>9/30/2020</c:v>
                </c:pt>
                <c:pt idx="2706">
                  <c:v>10/1/2020</c:v>
                </c:pt>
                <c:pt idx="2707">
                  <c:v>10/2/2020</c:v>
                </c:pt>
                <c:pt idx="2708">
                  <c:v>10/5/2020</c:v>
                </c:pt>
                <c:pt idx="2709">
                  <c:v>10/6/2020</c:v>
                </c:pt>
                <c:pt idx="2710">
                  <c:v>10/7/2020</c:v>
                </c:pt>
                <c:pt idx="2711">
                  <c:v>10/8/2020</c:v>
                </c:pt>
                <c:pt idx="2712">
                  <c:v>10/9/2020</c:v>
                </c:pt>
                <c:pt idx="2713">
                  <c:v>10/12/2020</c:v>
                </c:pt>
                <c:pt idx="2714">
                  <c:v>10/13/2020</c:v>
                </c:pt>
                <c:pt idx="2715">
                  <c:v>10/14/2020</c:v>
                </c:pt>
                <c:pt idx="2716">
                  <c:v>10/15/2020</c:v>
                </c:pt>
                <c:pt idx="2717">
                  <c:v>10/16/2020</c:v>
                </c:pt>
                <c:pt idx="2718">
                  <c:v>10/19/2020</c:v>
                </c:pt>
                <c:pt idx="2719">
                  <c:v>10/20/2020</c:v>
                </c:pt>
                <c:pt idx="2720">
                  <c:v>10/21/2020</c:v>
                </c:pt>
                <c:pt idx="2721">
                  <c:v>10/22/2020</c:v>
                </c:pt>
                <c:pt idx="2722">
                  <c:v>10/23/2020</c:v>
                </c:pt>
                <c:pt idx="2723">
                  <c:v>10/26/2020</c:v>
                </c:pt>
                <c:pt idx="2724">
                  <c:v>10/27/2020</c:v>
                </c:pt>
                <c:pt idx="2725">
                  <c:v>10/28/2020</c:v>
                </c:pt>
                <c:pt idx="2726">
                  <c:v>10/29/2020</c:v>
                </c:pt>
                <c:pt idx="2727">
                  <c:v>10/30/2020</c:v>
                </c:pt>
                <c:pt idx="2728">
                  <c:v>11/2/2020</c:v>
                </c:pt>
                <c:pt idx="2729">
                  <c:v>11/3/2020</c:v>
                </c:pt>
                <c:pt idx="2730">
                  <c:v>11/4/2020</c:v>
                </c:pt>
                <c:pt idx="2731">
                  <c:v>11/5/2020</c:v>
                </c:pt>
                <c:pt idx="2732">
                  <c:v>11/6/2020</c:v>
                </c:pt>
                <c:pt idx="2733">
                  <c:v>11/9/2020</c:v>
                </c:pt>
                <c:pt idx="2734">
                  <c:v>11/10/2020</c:v>
                </c:pt>
                <c:pt idx="2735">
                  <c:v>11/11/2020</c:v>
                </c:pt>
                <c:pt idx="2736">
                  <c:v>11/12/2020</c:v>
                </c:pt>
                <c:pt idx="2737">
                  <c:v>11/13/2020</c:v>
                </c:pt>
                <c:pt idx="2738">
                  <c:v>11/16/2020</c:v>
                </c:pt>
                <c:pt idx="2739">
                  <c:v>11/17/2020</c:v>
                </c:pt>
                <c:pt idx="2740">
                  <c:v>11/18/2020</c:v>
                </c:pt>
                <c:pt idx="2741">
                  <c:v>11/19/2020</c:v>
                </c:pt>
                <c:pt idx="2742">
                  <c:v>11/20/2020</c:v>
                </c:pt>
                <c:pt idx="2743">
                  <c:v>11/23/2020</c:v>
                </c:pt>
                <c:pt idx="2744">
                  <c:v>11/24/2020</c:v>
                </c:pt>
                <c:pt idx="2745">
                  <c:v>11/25/2020</c:v>
                </c:pt>
                <c:pt idx="2746">
                  <c:v>11/27/2020</c:v>
                </c:pt>
                <c:pt idx="2747">
                  <c:v>11/30/2020</c:v>
                </c:pt>
                <c:pt idx="2748">
                  <c:v>12/1/2020</c:v>
                </c:pt>
                <c:pt idx="2749">
                  <c:v>12/2/2020</c:v>
                </c:pt>
                <c:pt idx="2750">
                  <c:v>12/3/2020</c:v>
                </c:pt>
                <c:pt idx="2751">
                  <c:v>12/4/2020</c:v>
                </c:pt>
                <c:pt idx="2752">
                  <c:v>12/7/2020</c:v>
                </c:pt>
                <c:pt idx="2753">
                  <c:v>12/8/2020</c:v>
                </c:pt>
                <c:pt idx="2754">
                  <c:v>12/9/2020</c:v>
                </c:pt>
                <c:pt idx="2755">
                  <c:v>12/10/2020</c:v>
                </c:pt>
                <c:pt idx="2756">
                  <c:v>12/11/2020</c:v>
                </c:pt>
                <c:pt idx="2757">
                  <c:v>12/14/2020</c:v>
                </c:pt>
                <c:pt idx="2758">
                  <c:v>12/15/2020</c:v>
                </c:pt>
                <c:pt idx="2759">
                  <c:v>12/16/2020</c:v>
                </c:pt>
                <c:pt idx="2760">
                  <c:v>12/17/2020</c:v>
                </c:pt>
                <c:pt idx="2761">
                  <c:v>12/18/2020</c:v>
                </c:pt>
                <c:pt idx="2762">
                  <c:v>12/21/2020</c:v>
                </c:pt>
                <c:pt idx="2763">
                  <c:v>12/22/2020</c:v>
                </c:pt>
                <c:pt idx="2764">
                  <c:v>12/23/2020</c:v>
                </c:pt>
                <c:pt idx="2765">
                  <c:v>12/24/2020</c:v>
                </c:pt>
                <c:pt idx="2766">
                  <c:v>12/28/2020</c:v>
                </c:pt>
                <c:pt idx="2767">
                  <c:v>12/29/2020</c:v>
                </c:pt>
                <c:pt idx="2768">
                  <c:v>12/30/2020</c:v>
                </c:pt>
                <c:pt idx="2769">
                  <c:v>12/31/2020</c:v>
                </c:pt>
                <c:pt idx="2770">
                  <c:v>1/4/2021</c:v>
                </c:pt>
                <c:pt idx="2771">
                  <c:v>1/5/2021</c:v>
                </c:pt>
                <c:pt idx="2772">
                  <c:v>1/6/2021</c:v>
                </c:pt>
                <c:pt idx="2773">
                  <c:v>1/7/2021</c:v>
                </c:pt>
                <c:pt idx="2774">
                  <c:v>1/8/2021</c:v>
                </c:pt>
                <c:pt idx="2775">
                  <c:v>1/11/2021</c:v>
                </c:pt>
                <c:pt idx="2776">
                  <c:v>1/12/2021</c:v>
                </c:pt>
                <c:pt idx="2777">
                  <c:v>1/13/2021</c:v>
                </c:pt>
                <c:pt idx="2778">
                  <c:v>1/14/2021</c:v>
                </c:pt>
                <c:pt idx="2779">
                  <c:v>1/15/2021</c:v>
                </c:pt>
                <c:pt idx="2780">
                  <c:v>1/19/2021</c:v>
                </c:pt>
                <c:pt idx="2781">
                  <c:v>1/20/2021</c:v>
                </c:pt>
                <c:pt idx="2782">
                  <c:v>1/21/2021</c:v>
                </c:pt>
                <c:pt idx="2783">
                  <c:v>1/22/2021</c:v>
                </c:pt>
                <c:pt idx="2784">
                  <c:v>1/25/2021</c:v>
                </c:pt>
                <c:pt idx="2785">
                  <c:v>1/26/2021</c:v>
                </c:pt>
                <c:pt idx="2786">
                  <c:v>1/27/2021</c:v>
                </c:pt>
                <c:pt idx="2787">
                  <c:v>1/28/2021</c:v>
                </c:pt>
                <c:pt idx="2788">
                  <c:v>1/29/2021</c:v>
                </c:pt>
                <c:pt idx="2789">
                  <c:v>2/1/2021</c:v>
                </c:pt>
                <c:pt idx="2790">
                  <c:v>2/2/2021</c:v>
                </c:pt>
                <c:pt idx="2791">
                  <c:v>2/3/2021</c:v>
                </c:pt>
                <c:pt idx="2792">
                  <c:v>2/4/2021</c:v>
                </c:pt>
                <c:pt idx="2793">
                  <c:v>2/5/2021</c:v>
                </c:pt>
                <c:pt idx="2794">
                  <c:v>2/8/2021</c:v>
                </c:pt>
                <c:pt idx="2795">
                  <c:v>2/9/2021</c:v>
                </c:pt>
                <c:pt idx="2796">
                  <c:v>2/10/2021</c:v>
                </c:pt>
                <c:pt idx="2797">
                  <c:v>2/11/2021</c:v>
                </c:pt>
                <c:pt idx="2798">
                  <c:v>2/12/2021</c:v>
                </c:pt>
                <c:pt idx="2799">
                  <c:v>2/16/2021</c:v>
                </c:pt>
                <c:pt idx="2800">
                  <c:v>2/17/2021</c:v>
                </c:pt>
                <c:pt idx="2801">
                  <c:v>2/18/2021</c:v>
                </c:pt>
                <c:pt idx="2802">
                  <c:v>2/19/2021</c:v>
                </c:pt>
                <c:pt idx="2803">
                  <c:v>2/22/2021</c:v>
                </c:pt>
                <c:pt idx="2804">
                  <c:v>2/23/2021</c:v>
                </c:pt>
                <c:pt idx="2805">
                  <c:v>2/24/2021</c:v>
                </c:pt>
                <c:pt idx="2806">
                  <c:v>2/25/2021</c:v>
                </c:pt>
                <c:pt idx="2807">
                  <c:v>2/26/2021</c:v>
                </c:pt>
                <c:pt idx="2808">
                  <c:v>3/1/2021</c:v>
                </c:pt>
                <c:pt idx="2809">
                  <c:v>3/2/2021</c:v>
                </c:pt>
                <c:pt idx="2810">
                  <c:v>3/3/2021</c:v>
                </c:pt>
                <c:pt idx="2811">
                  <c:v>3/4/2021</c:v>
                </c:pt>
                <c:pt idx="2812">
                  <c:v>3/5/2021</c:v>
                </c:pt>
                <c:pt idx="2813">
                  <c:v>3/8/2021</c:v>
                </c:pt>
                <c:pt idx="2814">
                  <c:v>3/9/2021</c:v>
                </c:pt>
                <c:pt idx="2815">
                  <c:v>3/10/2021</c:v>
                </c:pt>
                <c:pt idx="2816">
                  <c:v>3/11/2021</c:v>
                </c:pt>
                <c:pt idx="2817">
                  <c:v>3/12/2021</c:v>
                </c:pt>
                <c:pt idx="2818">
                  <c:v>3/15/2021</c:v>
                </c:pt>
                <c:pt idx="2819">
                  <c:v>3/16/2021</c:v>
                </c:pt>
                <c:pt idx="2820">
                  <c:v>3/17/2021</c:v>
                </c:pt>
                <c:pt idx="2821">
                  <c:v>3/18/2021</c:v>
                </c:pt>
                <c:pt idx="2822">
                  <c:v>3/19/2021</c:v>
                </c:pt>
                <c:pt idx="2823">
                  <c:v>3/22/2021</c:v>
                </c:pt>
                <c:pt idx="2824">
                  <c:v>3/23/2021</c:v>
                </c:pt>
                <c:pt idx="2825">
                  <c:v>3/24/2021</c:v>
                </c:pt>
                <c:pt idx="2826">
                  <c:v>3/25/2021</c:v>
                </c:pt>
                <c:pt idx="2827">
                  <c:v>3/26/2021</c:v>
                </c:pt>
                <c:pt idx="2828">
                  <c:v>3/29/2021</c:v>
                </c:pt>
                <c:pt idx="2829">
                  <c:v>3/30/2021</c:v>
                </c:pt>
                <c:pt idx="2830">
                  <c:v>3/31/2021</c:v>
                </c:pt>
                <c:pt idx="2831">
                  <c:v>4/1/2021</c:v>
                </c:pt>
                <c:pt idx="2832">
                  <c:v>4/5/2021</c:v>
                </c:pt>
                <c:pt idx="2833">
                  <c:v>4/6/2021</c:v>
                </c:pt>
                <c:pt idx="2834">
                  <c:v>4/7/2021</c:v>
                </c:pt>
                <c:pt idx="2835">
                  <c:v>4/8/2021</c:v>
                </c:pt>
                <c:pt idx="2836">
                  <c:v>4/9/2021</c:v>
                </c:pt>
                <c:pt idx="2837">
                  <c:v>4/12/2021</c:v>
                </c:pt>
                <c:pt idx="2838">
                  <c:v>4/13/2021</c:v>
                </c:pt>
                <c:pt idx="2839">
                  <c:v>4/14/2021</c:v>
                </c:pt>
                <c:pt idx="2840">
                  <c:v>4/15/2021</c:v>
                </c:pt>
                <c:pt idx="2841">
                  <c:v>4/16/2021</c:v>
                </c:pt>
                <c:pt idx="2842">
                  <c:v>4/19/2021</c:v>
                </c:pt>
                <c:pt idx="2843">
                  <c:v>4/20/2021</c:v>
                </c:pt>
                <c:pt idx="2844">
                  <c:v>4/21/2021</c:v>
                </c:pt>
                <c:pt idx="2845">
                  <c:v>4/22/2021</c:v>
                </c:pt>
                <c:pt idx="2846">
                  <c:v>4/23/2021</c:v>
                </c:pt>
                <c:pt idx="2847">
                  <c:v>4/26/2021</c:v>
                </c:pt>
                <c:pt idx="2848">
                  <c:v>4/27/2021</c:v>
                </c:pt>
                <c:pt idx="2849">
                  <c:v>4/28/2021</c:v>
                </c:pt>
                <c:pt idx="2850">
                  <c:v>4/29/2021</c:v>
                </c:pt>
                <c:pt idx="2851">
                  <c:v>4/30/2021</c:v>
                </c:pt>
                <c:pt idx="2852">
                  <c:v>5/3/2021</c:v>
                </c:pt>
                <c:pt idx="2853">
                  <c:v>5/4/2021</c:v>
                </c:pt>
                <c:pt idx="2854">
                  <c:v>5/5/2021</c:v>
                </c:pt>
                <c:pt idx="2855">
                  <c:v>5/6/2021</c:v>
                </c:pt>
                <c:pt idx="2856">
                  <c:v>5/7/2021</c:v>
                </c:pt>
                <c:pt idx="2857">
                  <c:v>5/10/2021</c:v>
                </c:pt>
                <c:pt idx="2858">
                  <c:v>5/11/2021</c:v>
                </c:pt>
                <c:pt idx="2859">
                  <c:v>5/12/2021</c:v>
                </c:pt>
                <c:pt idx="2860">
                  <c:v>5/13/2021</c:v>
                </c:pt>
                <c:pt idx="2861">
                  <c:v>5/14/2021</c:v>
                </c:pt>
                <c:pt idx="2862">
                  <c:v>5/17/2021</c:v>
                </c:pt>
                <c:pt idx="2863">
                  <c:v>5/18/2021</c:v>
                </c:pt>
                <c:pt idx="2864">
                  <c:v>5/19/2021</c:v>
                </c:pt>
                <c:pt idx="2865">
                  <c:v>5/20/2021</c:v>
                </c:pt>
                <c:pt idx="2866">
                  <c:v>5/21/2021</c:v>
                </c:pt>
                <c:pt idx="2867">
                  <c:v>5/24/2021</c:v>
                </c:pt>
                <c:pt idx="2868">
                  <c:v>5/25/2021</c:v>
                </c:pt>
                <c:pt idx="2869">
                  <c:v>5/26/2021</c:v>
                </c:pt>
                <c:pt idx="2870">
                  <c:v>5/27/2021</c:v>
                </c:pt>
                <c:pt idx="2871">
                  <c:v>5/28/2021</c:v>
                </c:pt>
                <c:pt idx="2872">
                  <c:v>6/1/2021</c:v>
                </c:pt>
                <c:pt idx="2873">
                  <c:v>6/2/2021</c:v>
                </c:pt>
                <c:pt idx="2874">
                  <c:v>6/3/2021</c:v>
                </c:pt>
                <c:pt idx="2875">
                  <c:v>6/4/2021</c:v>
                </c:pt>
                <c:pt idx="2876">
                  <c:v>6/7/2021</c:v>
                </c:pt>
                <c:pt idx="2877">
                  <c:v>6/8/2021</c:v>
                </c:pt>
                <c:pt idx="2878">
                  <c:v>6/9/2021</c:v>
                </c:pt>
                <c:pt idx="2879">
                  <c:v>6/10/2021</c:v>
                </c:pt>
                <c:pt idx="2880">
                  <c:v>6/11/2021</c:v>
                </c:pt>
                <c:pt idx="2881">
                  <c:v>6/14/2021</c:v>
                </c:pt>
                <c:pt idx="2882">
                  <c:v>6/15/2021</c:v>
                </c:pt>
                <c:pt idx="2883">
                  <c:v>6/16/2021</c:v>
                </c:pt>
                <c:pt idx="2884">
                  <c:v>6/17/2021</c:v>
                </c:pt>
                <c:pt idx="2885">
                  <c:v>6/18/2021</c:v>
                </c:pt>
                <c:pt idx="2886">
                  <c:v>6/21/2021</c:v>
                </c:pt>
                <c:pt idx="2887">
                  <c:v>6/22/2021</c:v>
                </c:pt>
                <c:pt idx="2888">
                  <c:v>6/23/2021</c:v>
                </c:pt>
                <c:pt idx="2889">
                  <c:v>6/24/2021</c:v>
                </c:pt>
                <c:pt idx="2890">
                  <c:v>6/25/2021</c:v>
                </c:pt>
                <c:pt idx="2891">
                  <c:v>6/28/2021</c:v>
                </c:pt>
                <c:pt idx="2892">
                  <c:v>6/29/2021</c:v>
                </c:pt>
                <c:pt idx="2893">
                  <c:v>6/30/2021</c:v>
                </c:pt>
                <c:pt idx="2894">
                  <c:v>7/1/2021</c:v>
                </c:pt>
                <c:pt idx="2895">
                  <c:v>7/2/2021</c:v>
                </c:pt>
                <c:pt idx="2896">
                  <c:v>7/6/2021</c:v>
                </c:pt>
                <c:pt idx="2897">
                  <c:v>7/7/2021</c:v>
                </c:pt>
                <c:pt idx="2898">
                  <c:v>7/8/2021</c:v>
                </c:pt>
                <c:pt idx="2899">
                  <c:v>7/9/2021</c:v>
                </c:pt>
                <c:pt idx="2900">
                  <c:v>7/12/2021</c:v>
                </c:pt>
                <c:pt idx="2901">
                  <c:v>7/13/2021</c:v>
                </c:pt>
                <c:pt idx="2902">
                  <c:v>7/14/2021</c:v>
                </c:pt>
                <c:pt idx="2903">
                  <c:v>7/15/2021</c:v>
                </c:pt>
                <c:pt idx="2904">
                  <c:v>7/16/2021</c:v>
                </c:pt>
                <c:pt idx="2905">
                  <c:v>7/19/2021</c:v>
                </c:pt>
                <c:pt idx="2906">
                  <c:v>7/20/2021</c:v>
                </c:pt>
                <c:pt idx="2907">
                  <c:v>7/21/2021</c:v>
                </c:pt>
                <c:pt idx="2908">
                  <c:v>7/22/2021</c:v>
                </c:pt>
                <c:pt idx="2909">
                  <c:v>7/23/2021</c:v>
                </c:pt>
                <c:pt idx="2910">
                  <c:v>7/26/2021</c:v>
                </c:pt>
                <c:pt idx="2911">
                  <c:v>7/27/2021</c:v>
                </c:pt>
                <c:pt idx="2912">
                  <c:v>7/28/2021</c:v>
                </c:pt>
                <c:pt idx="2913">
                  <c:v>7/29/2021</c:v>
                </c:pt>
                <c:pt idx="2914">
                  <c:v>7/30/2021</c:v>
                </c:pt>
                <c:pt idx="2915">
                  <c:v>8/2/2021</c:v>
                </c:pt>
                <c:pt idx="2916">
                  <c:v>8/3/2021</c:v>
                </c:pt>
                <c:pt idx="2917">
                  <c:v>8/4/2021</c:v>
                </c:pt>
                <c:pt idx="2918">
                  <c:v>8/5/2021</c:v>
                </c:pt>
                <c:pt idx="2919">
                  <c:v>8/6/2021</c:v>
                </c:pt>
                <c:pt idx="2920">
                  <c:v>8/9/2021</c:v>
                </c:pt>
                <c:pt idx="2921">
                  <c:v>8/10/2021</c:v>
                </c:pt>
                <c:pt idx="2922">
                  <c:v>8/11/2021</c:v>
                </c:pt>
                <c:pt idx="2923">
                  <c:v>8/12/2021</c:v>
                </c:pt>
                <c:pt idx="2924">
                  <c:v>8/13/2021</c:v>
                </c:pt>
                <c:pt idx="2925">
                  <c:v>8/16/2021</c:v>
                </c:pt>
                <c:pt idx="2926">
                  <c:v>8/17/2021</c:v>
                </c:pt>
                <c:pt idx="2927">
                  <c:v>8/18/2021</c:v>
                </c:pt>
                <c:pt idx="2928">
                  <c:v>8/19/2021</c:v>
                </c:pt>
                <c:pt idx="2929">
                  <c:v>8/20/2021</c:v>
                </c:pt>
                <c:pt idx="2930">
                  <c:v>8/23/2021</c:v>
                </c:pt>
                <c:pt idx="2931">
                  <c:v>8/24/2021</c:v>
                </c:pt>
                <c:pt idx="2932">
                  <c:v>8/25/2021</c:v>
                </c:pt>
                <c:pt idx="2933">
                  <c:v>8/26/2021</c:v>
                </c:pt>
                <c:pt idx="2934">
                  <c:v>8/27/2021</c:v>
                </c:pt>
                <c:pt idx="2935">
                  <c:v>8/30/2021</c:v>
                </c:pt>
                <c:pt idx="2936">
                  <c:v>8/31/2021</c:v>
                </c:pt>
                <c:pt idx="2937">
                  <c:v>9/1/2021</c:v>
                </c:pt>
                <c:pt idx="2938">
                  <c:v>9/2/2021</c:v>
                </c:pt>
                <c:pt idx="2939">
                  <c:v>9/3/2021</c:v>
                </c:pt>
                <c:pt idx="2940">
                  <c:v>9/7/2021</c:v>
                </c:pt>
                <c:pt idx="2941">
                  <c:v>9/8/2021</c:v>
                </c:pt>
                <c:pt idx="2942">
                  <c:v>9/9/2021</c:v>
                </c:pt>
                <c:pt idx="2943">
                  <c:v>9/10/2021</c:v>
                </c:pt>
                <c:pt idx="2944">
                  <c:v>9/13/2021</c:v>
                </c:pt>
                <c:pt idx="2945">
                  <c:v>9/14/2021</c:v>
                </c:pt>
                <c:pt idx="2946">
                  <c:v>9/15/2021</c:v>
                </c:pt>
                <c:pt idx="2947">
                  <c:v>9/16/2021</c:v>
                </c:pt>
                <c:pt idx="2948">
                  <c:v>9/17/2021</c:v>
                </c:pt>
                <c:pt idx="2949">
                  <c:v>9/20/2021</c:v>
                </c:pt>
                <c:pt idx="2950">
                  <c:v>9/21/2021</c:v>
                </c:pt>
                <c:pt idx="2951">
                  <c:v>9/22/2021</c:v>
                </c:pt>
                <c:pt idx="2952">
                  <c:v>9/23/2021</c:v>
                </c:pt>
                <c:pt idx="2953">
                  <c:v>9/24/2021</c:v>
                </c:pt>
                <c:pt idx="2954">
                  <c:v>9/27/2021</c:v>
                </c:pt>
                <c:pt idx="2955">
                  <c:v>9/28/2021</c:v>
                </c:pt>
                <c:pt idx="2956">
                  <c:v>9/29/2021</c:v>
                </c:pt>
                <c:pt idx="2957">
                  <c:v>9/30/2021</c:v>
                </c:pt>
                <c:pt idx="2958">
                  <c:v>10/1/2021</c:v>
                </c:pt>
                <c:pt idx="2959">
                  <c:v>10/4/2021</c:v>
                </c:pt>
                <c:pt idx="2960">
                  <c:v>10/5/2021</c:v>
                </c:pt>
                <c:pt idx="2961">
                  <c:v>10/6/2021</c:v>
                </c:pt>
                <c:pt idx="2962">
                  <c:v>10/7/2021</c:v>
                </c:pt>
                <c:pt idx="2963">
                  <c:v>10/8/2021</c:v>
                </c:pt>
                <c:pt idx="2964">
                  <c:v>10/11/2021</c:v>
                </c:pt>
                <c:pt idx="2965">
                  <c:v>10/12/2021</c:v>
                </c:pt>
                <c:pt idx="2966">
                  <c:v>10/13/2021</c:v>
                </c:pt>
                <c:pt idx="2967">
                  <c:v>10/14/2021</c:v>
                </c:pt>
                <c:pt idx="2968">
                  <c:v>10/15/2021</c:v>
                </c:pt>
                <c:pt idx="2969">
                  <c:v>10/18/2021</c:v>
                </c:pt>
                <c:pt idx="2970">
                  <c:v>10/19/2021</c:v>
                </c:pt>
                <c:pt idx="2971">
                  <c:v>10/20/2021</c:v>
                </c:pt>
                <c:pt idx="2972">
                  <c:v>10/21/2021</c:v>
                </c:pt>
                <c:pt idx="2973">
                  <c:v>10/22/2021</c:v>
                </c:pt>
                <c:pt idx="2974">
                  <c:v>10/25/2021</c:v>
                </c:pt>
                <c:pt idx="2975">
                  <c:v>10/26/2021</c:v>
                </c:pt>
                <c:pt idx="2976">
                  <c:v>10/27/2021</c:v>
                </c:pt>
                <c:pt idx="2977">
                  <c:v>10/28/2021</c:v>
                </c:pt>
                <c:pt idx="2978">
                  <c:v>10/29/2021</c:v>
                </c:pt>
                <c:pt idx="2979">
                  <c:v>11/1/2021</c:v>
                </c:pt>
                <c:pt idx="2980">
                  <c:v>11/2/2021</c:v>
                </c:pt>
                <c:pt idx="2981">
                  <c:v>11/3/2021</c:v>
                </c:pt>
                <c:pt idx="2982">
                  <c:v>11/4/2021</c:v>
                </c:pt>
                <c:pt idx="2983">
                  <c:v>11/5/2021</c:v>
                </c:pt>
                <c:pt idx="2984">
                  <c:v>11/8/2021</c:v>
                </c:pt>
                <c:pt idx="2985">
                  <c:v>11/9/2021</c:v>
                </c:pt>
                <c:pt idx="2986">
                  <c:v>11/10/2021</c:v>
                </c:pt>
                <c:pt idx="2987">
                  <c:v>11/11/2021</c:v>
                </c:pt>
                <c:pt idx="2988">
                  <c:v>11/12/2021</c:v>
                </c:pt>
                <c:pt idx="2989">
                  <c:v>11/15/2021</c:v>
                </c:pt>
                <c:pt idx="2990">
                  <c:v>11/16/2021</c:v>
                </c:pt>
                <c:pt idx="2991">
                  <c:v>11/17/2021</c:v>
                </c:pt>
                <c:pt idx="2992">
                  <c:v>11/18/2021</c:v>
                </c:pt>
                <c:pt idx="2993">
                  <c:v>11/19/2021</c:v>
                </c:pt>
                <c:pt idx="2994">
                  <c:v>11/22/2021</c:v>
                </c:pt>
                <c:pt idx="2995">
                  <c:v>11/23/2021</c:v>
                </c:pt>
                <c:pt idx="2996">
                  <c:v>11/24/2021</c:v>
                </c:pt>
                <c:pt idx="2997">
                  <c:v>11/26/2021</c:v>
                </c:pt>
                <c:pt idx="2998">
                  <c:v>11/29/2021</c:v>
                </c:pt>
                <c:pt idx="2999">
                  <c:v>11/30/2021</c:v>
                </c:pt>
                <c:pt idx="3000">
                  <c:v>12/1/2021</c:v>
                </c:pt>
                <c:pt idx="3001">
                  <c:v>12/2/2021</c:v>
                </c:pt>
                <c:pt idx="3002">
                  <c:v>12/3/2021</c:v>
                </c:pt>
                <c:pt idx="3003">
                  <c:v>12/6/2021</c:v>
                </c:pt>
                <c:pt idx="3004">
                  <c:v>12/7/2021</c:v>
                </c:pt>
                <c:pt idx="3005">
                  <c:v>12/8/2021</c:v>
                </c:pt>
                <c:pt idx="3006">
                  <c:v>12/9/2021</c:v>
                </c:pt>
                <c:pt idx="3007">
                  <c:v>12/10/2021</c:v>
                </c:pt>
                <c:pt idx="3008">
                  <c:v>12/13/2021</c:v>
                </c:pt>
                <c:pt idx="3009">
                  <c:v>12/14/2021</c:v>
                </c:pt>
                <c:pt idx="3010">
                  <c:v>12/15/2021</c:v>
                </c:pt>
                <c:pt idx="3011">
                  <c:v>12/16/2021</c:v>
                </c:pt>
                <c:pt idx="3012">
                  <c:v>12/17/2021</c:v>
                </c:pt>
                <c:pt idx="3013">
                  <c:v>12/20/2021</c:v>
                </c:pt>
                <c:pt idx="3014">
                  <c:v>12/21/2021</c:v>
                </c:pt>
                <c:pt idx="3015">
                  <c:v>12/22/2021</c:v>
                </c:pt>
                <c:pt idx="3016">
                  <c:v>12/23/2021</c:v>
                </c:pt>
                <c:pt idx="3017">
                  <c:v>12/27/2021</c:v>
                </c:pt>
                <c:pt idx="3018">
                  <c:v>12/28/2021</c:v>
                </c:pt>
                <c:pt idx="3019">
                  <c:v>12/29/2021</c:v>
                </c:pt>
                <c:pt idx="3020">
                  <c:v>12/30/2021</c:v>
                </c:pt>
                <c:pt idx="3021">
                  <c:v>12/31/2021</c:v>
                </c:pt>
                <c:pt idx="3022">
                  <c:v>1/3/2022</c:v>
                </c:pt>
                <c:pt idx="3023">
                  <c:v>1/4/2022</c:v>
                </c:pt>
                <c:pt idx="3024">
                  <c:v>1/5/2022</c:v>
                </c:pt>
                <c:pt idx="3025">
                  <c:v>1/6/2022</c:v>
                </c:pt>
                <c:pt idx="3026">
                  <c:v>1/7/2022</c:v>
                </c:pt>
                <c:pt idx="3027">
                  <c:v>1/10/2022</c:v>
                </c:pt>
                <c:pt idx="3028">
                  <c:v>1/11/2022</c:v>
                </c:pt>
                <c:pt idx="3029">
                  <c:v>1/12/2022</c:v>
                </c:pt>
                <c:pt idx="3030">
                  <c:v>1/13/2022</c:v>
                </c:pt>
                <c:pt idx="3031">
                  <c:v>1/14/2022</c:v>
                </c:pt>
                <c:pt idx="3032">
                  <c:v>1/18/2022</c:v>
                </c:pt>
                <c:pt idx="3033">
                  <c:v>1/19/2022</c:v>
                </c:pt>
                <c:pt idx="3034">
                  <c:v>1/20/2022</c:v>
                </c:pt>
                <c:pt idx="3035">
                  <c:v>1/21/2022</c:v>
                </c:pt>
                <c:pt idx="3036">
                  <c:v>1/24/2022</c:v>
                </c:pt>
                <c:pt idx="3037">
                  <c:v>1/25/2022</c:v>
                </c:pt>
                <c:pt idx="3038">
                  <c:v>1/26/2022</c:v>
                </c:pt>
                <c:pt idx="3039">
                  <c:v>1/27/2022</c:v>
                </c:pt>
                <c:pt idx="3040">
                  <c:v>1/28/2022</c:v>
                </c:pt>
                <c:pt idx="3041">
                  <c:v>1/31/2022</c:v>
                </c:pt>
                <c:pt idx="3042">
                  <c:v>2/1/2022</c:v>
                </c:pt>
                <c:pt idx="3043">
                  <c:v>2/2/2022</c:v>
                </c:pt>
                <c:pt idx="3044">
                  <c:v>2/3/2022</c:v>
                </c:pt>
                <c:pt idx="3045">
                  <c:v>2/4/2022</c:v>
                </c:pt>
                <c:pt idx="3046">
                  <c:v>2/7/2022</c:v>
                </c:pt>
                <c:pt idx="3047">
                  <c:v>2/8/2022</c:v>
                </c:pt>
                <c:pt idx="3048">
                  <c:v>2/9/2022</c:v>
                </c:pt>
                <c:pt idx="3049">
                  <c:v>2/10/2022</c:v>
                </c:pt>
                <c:pt idx="3050">
                  <c:v>2/11/2022</c:v>
                </c:pt>
                <c:pt idx="3051">
                  <c:v>2/14/2022</c:v>
                </c:pt>
                <c:pt idx="3052">
                  <c:v>2/15/2022</c:v>
                </c:pt>
                <c:pt idx="3053">
                  <c:v>2/16/2022</c:v>
                </c:pt>
                <c:pt idx="3054">
                  <c:v>2/17/2022</c:v>
                </c:pt>
                <c:pt idx="3055">
                  <c:v>2/18/2022</c:v>
                </c:pt>
                <c:pt idx="3056">
                  <c:v>2/22/2022</c:v>
                </c:pt>
                <c:pt idx="3057">
                  <c:v>2/23/2022</c:v>
                </c:pt>
                <c:pt idx="3058">
                  <c:v>2/24/2022</c:v>
                </c:pt>
                <c:pt idx="3059">
                  <c:v>2/25/2022</c:v>
                </c:pt>
                <c:pt idx="3060">
                  <c:v>2/28/2022</c:v>
                </c:pt>
                <c:pt idx="3061">
                  <c:v>3/1/2022</c:v>
                </c:pt>
                <c:pt idx="3062">
                  <c:v>3/2/2022</c:v>
                </c:pt>
                <c:pt idx="3063">
                  <c:v>3/3/2022</c:v>
                </c:pt>
                <c:pt idx="3064">
                  <c:v>3/4/2022</c:v>
                </c:pt>
                <c:pt idx="3065">
                  <c:v>3/7/2022</c:v>
                </c:pt>
                <c:pt idx="3066">
                  <c:v>3/8/2022</c:v>
                </c:pt>
                <c:pt idx="3067">
                  <c:v>3/9/2022</c:v>
                </c:pt>
                <c:pt idx="3068">
                  <c:v>3/10/2022</c:v>
                </c:pt>
                <c:pt idx="3069">
                  <c:v>3/11/2022</c:v>
                </c:pt>
                <c:pt idx="3070">
                  <c:v>3/14/2022</c:v>
                </c:pt>
                <c:pt idx="3071">
                  <c:v>3/15/2022</c:v>
                </c:pt>
                <c:pt idx="3072">
                  <c:v>3/16/2022</c:v>
                </c:pt>
                <c:pt idx="3073">
                  <c:v>3/17/2022</c:v>
                </c:pt>
                <c:pt idx="3074">
                  <c:v>3/18/2022</c:v>
                </c:pt>
                <c:pt idx="3075">
                  <c:v>3/21/2022</c:v>
                </c:pt>
                <c:pt idx="3076">
                  <c:v>3/22/2022</c:v>
                </c:pt>
                <c:pt idx="3077">
                  <c:v>3/23/2022</c:v>
                </c:pt>
                <c:pt idx="3078">
                  <c:v>3/24/2022</c:v>
                </c:pt>
                <c:pt idx="3079">
                  <c:v>3/25/2022</c:v>
                </c:pt>
                <c:pt idx="3080">
                  <c:v>3/28/2022</c:v>
                </c:pt>
                <c:pt idx="3081">
                  <c:v>3/29/2022</c:v>
                </c:pt>
                <c:pt idx="3082">
                  <c:v>3/30/2022</c:v>
                </c:pt>
                <c:pt idx="3083">
                  <c:v>3/31/2022</c:v>
                </c:pt>
                <c:pt idx="3084">
                  <c:v>4/1/2022</c:v>
                </c:pt>
                <c:pt idx="3085">
                  <c:v>4/4/2022</c:v>
                </c:pt>
                <c:pt idx="3086">
                  <c:v>4/5/2022</c:v>
                </c:pt>
                <c:pt idx="3087">
                  <c:v>4/6/2022</c:v>
                </c:pt>
                <c:pt idx="3088">
                  <c:v>4/7/2022</c:v>
                </c:pt>
                <c:pt idx="3089">
                  <c:v>4/8/2022</c:v>
                </c:pt>
                <c:pt idx="3090">
                  <c:v>4/11/2022</c:v>
                </c:pt>
                <c:pt idx="3091">
                  <c:v>4/12/2022</c:v>
                </c:pt>
                <c:pt idx="3092">
                  <c:v>4/13/2022</c:v>
                </c:pt>
                <c:pt idx="3093">
                  <c:v>4/14/2022</c:v>
                </c:pt>
                <c:pt idx="3094">
                  <c:v>4/18/2022</c:v>
                </c:pt>
                <c:pt idx="3095">
                  <c:v>4/19/2022</c:v>
                </c:pt>
                <c:pt idx="3096">
                  <c:v>4/20/2022</c:v>
                </c:pt>
                <c:pt idx="3097">
                  <c:v>4/21/2022</c:v>
                </c:pt>
                <c:pt idx="3098">
                  <c:v>4/22/2022</c:v>
                </c:pt>
                <c:pt idx="3099">
                  <c:v>4/25/2022</c:v>
                </c:pt>
                <c:pt idx="3100">
                  <c:v>4/26/2022</c:v>
                </c:pt>
                <c:pt idx="3101">
                  <c:v>4/27/2022</c:v>
                </c:pt>
                <c:pt idx="3102">
                  <c:v>4/28/2022</c:v>
                </c:pt>
                <c:pt idx="3103">
                  <c:v>4/29/2022</c:v>
                </c:pt>
                <c:pt idx="3104">
                  <c:v>5/2/2022</c:v>
                </c:pt>
                <c:pt idx="3105">
                  <c:v>5/3/2022</c:v>
                </c:pt>
                <c:pt idx="3106">
                  <c:v>5/4/2022</c:v>
                </c:pt>
                <c:pt idx="3107">
                  <c:v>5/5/2022</c:v>
                </c:pt>
                <c:pt idx="3108">
                  <c:v>5/6/2022</c:v>
                </c:pt>
                <c:pt idx="3109">
                  <c:v>5/9/2022</c:v>
                </c:pt>
                <c:pt idx="3110">
                  <c:v>5/10/2022</c:v>
                </c:pt>
                <c:pt idx="3111">
                  <c:v>5/11/2022</c:v>
                </c:pt>
                <c:pt idx="3112">
                  <c:v>5/12/2022</c:v>
                </c:pt>
                <c:pt idx="3113">
                  <c:v>5/13/2022</c:v>
                </c:pt>
                <c:pt idx="3114">
                  <c:v>5/16/2022</c:v>
                </c:pt>
                <c:pt idx="3115">
                  <c:v>5/17/2022</c:v>
                </c:pt>
                <c:pt idx="3116">
                  <c:v>5/18/2022</c:v>
                </c:pt>
                <c:pt idx="3117">
                  <c:v>5/19/2022</c:v>
                </c:pt>
                <c:pt idx="3118">
                  <c:v>5/20/2022</c:v>
                </c:pt>
                <c:pt idx="3119">
                  <c:v>5/23/2022</c:v>
                </c:pt>
                <c:pt idx="3120">
                  <c:v>5/24/2022</c:v>
                </c:pt>
                <c:pt idx="3121">
                  <c:v>5/25/2022</c:v>
                </c:pt>
                <c:pt idx="3122">
                  <c:v>5/26/2022</c:v>
                </c:pt>
                <c:pt idx="3123">
                  <c:v>5/27/2022</c:v>
                </c:pt>
                <c:pt idx="3124">
                  <c:v>5/31/2022</c:v>
                </c:pt>
                <c:pt idx="3125">
                  <c:v>6/1/2022</c:v>
                </c:pt>
                <c:pt idx="3126">
                  <c:v>6/2/2022</c:v>
                </c:pt>
                <c:pt idx="3127">
                  <c:v>6/3/2022</c:v>
                </c:pt>
                <c:pt idx="3128">
                  <c:v>6/6/2022</c:v>
                </c:pt>
                <c:pt idx="3129">
                  <c:v>6/7/2022</c:v>
                </c:pt>
                <c:pt idx="3130">
                  <c:v>6/8/2022</c:v>
                </c:pt>
                <c:pt idx="3131">
                  <c:v>6/9/2022</c:v>
                </c:pt>
                <c:pt idx="3132">
                  <c:v>6/10/2022</c:v>
                </c:pt>
                <c:pt idx="3133">
                  <c:v>6/13/2022</c:v>
                </c:pt>
                <c:pt idx="3134">
                  <c:v>6/14/2022</c:v>
                </c:pt>
                <c:pt idx="3135">
                  <c:v>6/15/2022</c:v>
                </c:pt>
                <c:pt idx="3136">
                  <c:v>6/16/2022</c:v>
                </c:pt>
                <c:pt idx="3137">
                  <c:v>6/17/2022</c:v>
                </c:pt>
                <c:pt idx="3138">
                  <c:v>6/21/2022</c:v>
                </c:pt>
                <c:pt idx="3139">
                  <c:v>6/22/2022</c:v>
                </c:pt>
                <c:pt idx="3140">
                  <c:v>6/23/2022</c:v>
                </c:pt>
                <c:pt idx="3141">
                  <c:v>6/24/2022</c:v>
                </c:pt>
                <c:pt idx="3142">
                  <c:v>6/27/2022</c:v>
                </c:pt>
                <c:pt idx="3143">
                  <c:v>6/28/2022</c:v>
                </c:pt>
                <c:pt idx="3144">
                  <c:v>6/29/2022</c:v>
                </c:pt>
                <c:pt idx="3145">
                  <c:v>6/30/2022</c:v>
                </c:pt>
                <c:pt idx="3146">
                  <c:v>7/1/2022</c:v>
                </c:pt>
                <c:pt idx="3147">
                  <c:v>7/5/2022</c:v>
                </c:pt>
                <c:pt idx="3148">
                  <c:v>7/6/2022</c:v>
                </c:pt>
                <c:pt idx="3149">
                  <c:v>7/7/2022</c:v>
                </c:pt>
                <c:pt idx="3150">
                  <c:v>7/8/2022</c:v>
                </c:pt>
                <c:pt idx="3151">
                  <c:v>7/11/2022</c:v>
                </c:pt>
                <c:pt idx="3152">
                  <c:v>7/12/2022</c:v>
                </c:pt>
                <c:pt idx="3153">
                  <c:v>7/13/2022</c:v>
                </c:pt>
                <c:pt idx="3154">
                  <c:v>7/14/2022</c:v>
                </c:pt>
                <c:pt idx="3155">
                  <c:v>7/15/2022</c:v>
                </c:pt>
                <c:pt idx="3156">
                  <c:v>7/18/2022</c:v>
                </c:pt>
                <c:pt idx="3157">
                  <c:v>7/19/2022</c:v>
                </c:pt>
                <c:pt idx="3158">
                  <c:v>7/20/2022</c:v>
                </c:pt>
                <c:pt idx="3159">
                  <c:v>7/21/2022</c:v>
                </c:pt>
                <c:pt idx="3160">
                  <c:v>7/22/2022</c:v>
                </c:pt>
                <c:pt idx="3161">
                  <c:v>7/25/2022</c:v>
                </c:pt>
                <c:pt idx="3162">
                  <c:v>7/26/2022</c:v>
                </c:pt>
                <c:pt idx="3163">
                  <c:v>7/27/2022</c:v>
                </c:pt>
                <c:pt idx="3164">
                  <c:v>7/28/2022</c:v>
                </c:pt>
                <c:pt idx="3165">
                  <c:v>7/29/2022</c:v>
                </c:pt>
                <c:pt idx="3166">
                  <c:v>8/1/2022</c:v>
                </c:pt>
                <c:pt idx="3167">
                  <c:v>8/2/2022</c:v>
                </c:pt>
                <c:pt idx="3168">
                  <c:v>8/3/2022</c:v>
                </c:pt>
                <c:pt idx="3169">
                  <c:v>8/4/2022</c:v>
                </c:pt>
                <c:pt idx="3170">
                  <c:v>8/5/2022</c:v>
                </c:pt>
                <c:pt idx="3171">
                  <c:v>8/8/2022</c:v>
                </c:pt>
                <c:pt idx="3172">
                  <c:v>8/9/2022</c:v>
                </c:pt>
                <c:pt idx="3173">
                  <c:v>8/10/2022</c:v>
                </c:pt>
                <c:pt idx="3174">
                  <c:v>8/11/2022</c:v>
                </c:pt>
                <c:pt idx="3175">
                  <c:v>8/12/2022</c:v>
                </c:pt>
                <c:pt idx="3176">
                  <c:v>8/15/2022</c:v>
                </c:pt>
                <c:pt idx="3177">
                  <c:v>8/16/2022</c:v>
                </c:pt>
                <c:pt idx="3178">
                  <c:v>8/17/2022</c:v>
                </c:pt>
                <c:pt idx="3179">
                  <c:v>8/18/2022</c:v>
                </c:pt>
                <c:pt idx="3180">
                  <c:v>8/19/2022</c:v>
                </c:pt>
                <c:pt idx="3181">
                  <c:v>8/22/2022</c:v>
                </c:pt>
                <c:pt idx="3182">
                  <c:v>8/23/2022</c:v>
                </c:pt>
                <c:pt idx="3183">
                  <c:v>8/24/2022</c:v>
                </c:pt>
                <c:pt idx="3184">
                  <c:v>8/25/2022</c:v>
                </c:pt>
                <c:pt idx="3185">
                  <c:v>8/26/2022</c:v>
                </c:pt>
                <c:pt idx="3186">
                  <c:v>8/29/2022</c:v>
                </c:pt>
                <c:pt idx="3187">
                  <c:v>8/30/2022</c:v>
                </c:pt>
                <c:pt idx="3188">
                  <c:v>8/31/2022</c:v>
                </c:pt>
                <c:pt idx="3189">
                  <c:v>9/1/2022</c:v>
                </c:pt>
                <c:pt idx="3190">
                  <c:v>9/2/2022</c:v>
                </c:pt>
                <c:pt idx="3191">
                  <c:v>9/6/2022</c:v>
                </c:pt>
                <c:pt idx="3192">
                  <c:v>9/7/2022</c:v>
                </c:pt>
                <c:pt idx="3193">
                  <c:v>9/8/2022</c:v>
                </c:pt>
                <c:pt idx="3194">
                  <c:v>9/9/2022</c:v>
                </c:pt>
                <c:pt idx="3195">
                  <c:v>9/12/2022</c:v>
                </c:pt>
                <c:pt idx="3196">
                  <c:v>9/13/2022</c:v>
                </c:pt>
                <c:pt idx="3197">
                  <c:v>9/14/2022</c:v>
                </c:pt>
                <c:pt idx="3198">
                  <c:v>9/15/2022</c:v>
                </c:pt>
                <c:pt idx="3199">
                  <c:v>9/16/2022</c:v>
                </c:pt>
                <c:pt idx="3200">
                  <c:v>9/19/2022</c:v>
                </c:pt>
                <c:pt idx="3201">
                  <c:v>9/20/2022</c:v>
                </c:pt>
                <c:pt idx="3202">
                  <c:v>9/21/2022</c:v>
                </c:pt>
                <c:pt idx="3203">
                  <c:v>9/22/2022</c:v>
                </c:pt>
                <c:pt idx="3204">
                  <c:v>9/23/2022</c:v>
                </c:pt>
                <c:pt idx="3205">
                  <c:v>9/26/2022</c:v>
                </c:pt>
                <c:pt idx="3206">
                  <c:v>9/27/2022</c:v>
                </c:pt>
                <c:pt idx="3207">
                  <c:v>9/28/2022</c:v>
                </c:pt>
                <c:pt idx="3208">
                  <c:v>9/29/2022</c:v>
                </c:pt>
                <c:pt idx="3209">
                  <c:v>9/30/2022</c:v>
                </c:pt>
                <c:pt idx="3210">
                  <c:v>10/3/2022</c:v>
                </c:pt>
                <c:pt idx="3211">
                  <c:v>10/4/2022</c:v>
                </c:pt>
                <c:pt idx="3212">
                  <c:v>10/5/2022</c:v>
                </c:pt>
                <c:pt idx="3213">
                  <c:v>10/6/2022</c:v>
                </c:pt>
                <c:pt idx="3214">
                  <c:v>10/7/2022</c:v>
                </c:pt>
                <c:pt idx="3215">
                  <c:v>10/10/2022</c:v>
                </c:pt>
                <c:pt idx="3216">
                  <c:v>10/11/2022</c:v>
                </c:pt>
                <c:pt idx="3217">
                  <c:v>10/12/2022</c:v>
                </c:pt>
                <c:pt idx="3218">
                  <c:v>10/13/2022</c:v>
                </c:pt>
                <c:pt idx="3219">
                  <c:v>10/14/2022</c:v>
                </c:pt>
                <c:pt idx="3220">
                  <c:v>10/17/2022</c:v>
                </c:pt>
                <c:pt idx="3221">
                  <c:v>10/18/2022</c:v>
                </c:pt>
                <c:pt idx="3222">
                  <c:v>10/19/2022</c:v>
                </c:pt>
                <c:pt idx="3223">
                  <c:v>10/20/2022</c:v>
                </c:pt>
                <c:pt idx="3224">
                  <c:v>10/21/2022</c:v>
                </c:pt>
                <c:pt idx="3225">
                  <c:v>10/24/2022</c:v>
                </c:pt>
                <c:pt idx="3226">
                  <c:v>10/25/2022</c:v>
                </c:pt>
                <c:pt idx="3227">
                  <c:v>10/26/2022</c:v>
                </c:pt>
                <c:pt idx="3228">
                  <c:v>10/27/2022</c:v>
                </c:pt>
                <c:pt idx="3229">
                  <c:v>10/28/2022</c:v>
                </c:pt>
                <c:pt idx="3230">
                  <c:v>10/31/2022</c:v>
                </c:pt>
                <c:pt idx="3231">
                  <c:v>11/1/2022</c:v>
                </c:pt>
                <c:pt idx="3232">
                  <c:v>11/2/2022</c:v>
                </c:pt>
                <c:pt idx="3233">
                  <c:v>11/3/2022</c:v>
                </c:pt>
                <c:pt idx="3234">
                  <c:v>11/4/2022</c:v>
                </c:pt>
                <c:pt idx="3235">
                  <c:v>11/7/2022</c:v>
                </c:pt>
                <c:pt idx="3236">
                  <c:v>11/8/2022</c:v>
                </c:pt>
                <c:pt idx="3237">
                  <c:v>11/9/2022</c:v>
                </c:pt>
                <c:pt idx="3238">
                  <c:v>11/10/2022</c:v>
                </c:pt>
                <c:pt idx="3239">
                  <c:v>11/11/2022</c:v>
                </c:pt>
                <c:pt idx="3240">
                  <c:v>11/14/2022</c:v>
                </c:pt>
                <c:pt idx="3241">
                  <c:v>11/15/2022</c:v>
                </c:pt>
                <c:pt idx="3242">
                  <c:v>11/16/2022</c:v>
                </c:pt>
                <c:pt idx="3243">
                  <c:v>11/17/2022</c:v>
                </c:pt>
                <c:pt idx="3244">
                  <c:v>11/18/2022</c:v>
                </c:pt>
                <c:pt idx="3245">
                  <c:v>11/21/2022</c:v>
                </c:pt>
                <c:pt idx="3246">
                  <c:v>11/22/2022</c:v>
                </c:pt>
                <c:pt idx="3247">
                  <c:v>11/23/2022</c:v>
                </c:pt>
                <c:pt idx="3248">
                  <c:v>11/25/2022</c:v>
                </c:pt>
                <c:pt idx="3249">
                  <c:v>11/28/2022</c:v>
                </c:pt>
                <c:pt idx="3250">
                  <c:v>11/29/2022</c:v>
                </c:pt>
                <c:pt idx="3251">
                  <c:v>11/30/2022</c:v>
                </c:pt>
                <c:pt idx="3252">
                  <c:v>12/1/2022</c:v>
                </c:pt>
                <c:pt idx="3253">
                  <c:v>12/2/2022</c:v>
                </c:pt>
                <c:pt idx="3254">
                  <c:v>12/5/2022</c:v>
                </c:pt>
                <c:pt idx="3255">
                  <c:v>12/6/2022</c:v>
                </c:pt>
                <c:pt idx="3256">
                  <c:v>12/7/2022</c:v>
                </c:pt>
                <c:pt idx="3257">
                  <c:v>12/8/2022</c:v>
                </c:pt>
                <c:pt idx="3258">
                  <c:v>12/9/2022</c:v>
                </c:pt>
                <c:pt idx="3259">
                  <c:v>12/12/2022</c:v>
                </c:pt>
                <c:pt idx="3260">
                  <c:v>12/13/2022</c:v>
                </c:pt>
                <c:pt idx="3261">
                  <c:v>12/14/2022</c:v>
                </c:pt>
                <c:pt idx="3262">
                  <c:v>12/15/2022</c:v>
                </c:pt>
                <c:pt idx="3263">
                  <c:v>12/16/2022</c:v>
                </c:pt>
                <c:pt idx="3264">
                  <c:v>12/19/2022</c:v>
                </c:pt>
                <c:pt idx="3265">
                  <c:v>12/20/2022</c:v>
                </c:pt>
                <c:pt idx="3266">
                  <c:v>12/21/2022</c:v>
                </c:pt>
                <c:pt idx="3267">
                  <c:v>12/22/2022</c:v>
                </c:pt>
                <c:pt idx="3268">
                  <c:v>12/23/2022</c:v>
                </c:pt>
                <c:pt idx="3269">
                  <c:v>12/27/2022</c:v>
                </c:pt>
                <c:pt idx="3270">
                  <c:v>12/28/2022</c:v>
                </c:pt>
                <c:pt idx="3271">
                  <c:v>12/29/2022</c:v>
                </c:pt>
                <c:pt idx="3272">
                  <c:v>12/30/2022</c:v>
                </c:pt>
                <c:pt idx="3273">
                  <c:v>1/3/2023</c:v>
                </c:pt>
                <c:pt idx="3274">
                  <c:v>1/4/2023</c:v>
                </c:pt>
                <c:pt idx="3275">
                  <c:v>1/5/2023</c:v>
                </c:pt>
                <c:pt idx="3276">
                  <c:v>1/6/2023</c:v>
                </c:pt>
                <c:pt idx="3277">
                  <c:v>1/9/2023</c:v>
                </c:pt>
                <c:pt idx="3278">
                  <c:v>1/10/2023</c:v>
                </c:pt>
                <c:pt idx="3279">
                  <c:v>1/11/2023</c:v>
                </c:pt>
                <c:pt idx="3280">
                  <c:v>1/12/2023</c:v>
                </c:pt>
                <c:pt idx="3281">
                  <c:v>1/13/2023</c:v>
                </c:pt>
                <c:pt idx="3282">
                  <c:v>1/17/2023</c:v>
                </c:pt>
                <c:pt idx="3283">
                  <c:v>1/18/2023</c:v>
                </c:pt>
                <c:pt idx="3284">
                  <c:v>1/19/2023</c:v>
                </c:pt>
                <c:pt idx="3285">
                  <c:v>1/20/2023</c:v>
                </c:pt>
                <c:pt idx="3286">
                  <c:v>1/23/2023</c:v>
                </c:pt>
                <c:pt idx="3287">
                  <c:v>1/24/2023</c:v>
                </c:pt>
                <c:pt idx="3288">
                  <c:v>1/25/2023</c:v>
                </c:pt>
                <c:pt idx="3289">
                  <c:v>1/26/2023</c:v>
                </c:pt>
                <c:pt idx="3290">
                  <c:v>1/27/2023</c:v>
                </c:pt>
                <c:pt idx="3291">
                  <c:v>1/30/2023</c:v>
                </c:pt>
                <c:pt idx="3292">
                  <c:v>1/31/2023</c:v>
                </c:pt>
                <c:pt idx="3293">
                  <c:v>2/1/2023</c:v>
                </c:pt>
                <c:pt idx="3294">
                  <c:v>2/2/2023</c:v>
                </c:pt>
                <c:pt idx="3295">
                  <c:v>2/3/2023</c:v>
                </c:pt>
                <c:pt idx="3296">
                  <c:v>2/6/2023</c:v>
                </c:pt>
                <c:pt idx="3297">
                  <c:v>2/7/2023</c:v>
                </c:pt>
                <c:pt idx="3298">
                  <c:v>2/8/2023</c:v>
                </c:pt>
                <c:pt idx="3299">
                  <c:v>2/9/2023</c:v>
                </c:pt>
                <c:pt idx="3300">
                  <c:v>2/10/2023</c:v>
                </c:pt>
                <c:pt idx="3301">
                  <c:v>2/13/2023</c:v>
                </c:pt>
                <c:pt idx="3302">
                  <c:v>2/14/2023</c:v>
                </c:pt>
                <c:pt idx="3303">
                  <c:v>2/15/2023</c:v>
                </c:pt>
                <c:pt idx="3304">
                  <c:v>2/16/2023</c:v>
                </c:pt>
                <c:pt idx="3305">
                  <c:v>2/17/2023</c:v>
                </c:pt>
                <c:pt idx="3306">
                  <c:v>2/21/2023</c:v>
                </c:pt>
                <c:pt idx="3307">
                  <c:v>2/22/2023</c:v>
                </c:pt>
                <c:pt idx="3308">
                  <c:v>2/23/2023</c:v>
                </c:pt>
                <c:pt idx="3309">
                  <c:v>2/24/2023</c:v>
                </c:pt>
                <c:pt idx="3310">
                  <c:v>2/27/2023</c:v>
                </c:pt>
                <c:pt idx="3311">
                  <c:v>2/28/2023</c:v>
                </c:pt>
                <c:pt idx="3312">
                  <c:v>3/1/2023</c:v>
                </c:pt>
                <c:pt idx="3313">
                  <c:v>3/2/2023</c:v>
                </c:pt>
                <c:pt idx="3314">
                  <c:v>3/3/2023</c:v>
                </c:pt>
                <c:pt idx="3315">
                  <c:v>3/6/2023</c:v>
                </c:pt>
                <c:pt idx="3316">
                  <c:v>3/7/2023</c:v>
                </c:pt>
                <c:pt idx="3317">
                  <c:v>3/8/2023</c:v>
                </c:pt>
                <c:pt idx="3318">
                  <c:v>3/9/2023</c:v>
                </c:pt>
                <c:pt idx="3319">
                  <c:v>3/10/2023</c:v>
                </c:pt>
                <c:pt idx="3320">
                  <c:v>3/13/2023</c:v>
                </c:pt>
                <c:pt idx="3321">
                  <c:v>3/14/2023</c:v>
                </c:pt>
                <c:pt idx="3322">
                  <c:v>3/15/2023</c:v>
                </c:pt>
                <c:pt idx="3323">
                  <c:v>3/16/2023</c:v>
                </c:pt>
                <c:pt idx="3324">
                  <c:v>3/17/2023</c:v>
                </c:pt>
                <c:pt idx="3325">
                  <c:v>3/20/2023</c:v>
                </c:pt>
                <c:pt idx="3326">
                  <c:v>3/21/2023</c:v>
                </c:pt>
                <c:pt idx="3327">
                  <c:v>3/22/2023</c:v>
                </c:pt>
                <c:pt idx="3328">
                  <c:v>3/23/2023</c:v>
                </c:pt>
                <c:pt idx="3329">
                  <c:v>3/24/2023</c:v>
                </c:pt>
                <c:pt idx="3330">
                  <c:v>3/27/2023</c:v>
                </c:pt>
                <c:pt idx="3331">
                  <c:v>3/28/2023</c:v>
                </c:pt>
                <c:pt idx="3332">
                  <c:v>3/29/2023</c:v>
                </c:pt>
                <c:pt idx="3333">
                  <c:v>3/30/2023</c:v>
                </c:pt>
                <c:pt idx="3334">
                  <c:v>3/31/2023</c:v>
                </c:pt>
                <c:pt idx="3335">
                  <c:v>4/3/2023</c:v>
                </c:pt>
                <c:pt idx="3336">
                  <c:v>4/4/2023</c:v>
                </c:pt>
                <c:pt idx="3337">
                  <c:v>4/5/2023</c:v>
                </c:pt>
                <c:pt idx="3338">
                  <c:v>4/6/2023</c:v>
                </c:pt>
                <c:pt idx="3339">
                  <c:v>4/10/2023</c:v>
                </c:pt>
                <c:pt idx="3340">
                  <c:v>4/11/2023</c:v>
                </c:pt>
                <c:pt idx="3341">
                  <c:v>4/12/2023</c:v>
                </c:pt>
                <c:pt idx="3342">
                  <c:v>4/13/2023</c:v>
                </c:pt>
                <c:pt idx="3343">
                  <c:v>4/14/2023</c:v>
                </c:pt>
                <c:pt idx="3344">
                  <c:v>4/17/2023</c:v>
                </c:pt>
                <c:pt idx="3345">
                  <c:v>4/18/2023</c:v>
                </c:pt>
                <c:pt idx="3346">
                  <c:v>4/19/2023</c:v>
                </c:pt>
                <c:pt idx="3347">
                  <c:v>4/20/2023</c:v>
                </c:pt>
                <c:pt idx="3348">
                  <c:v>4/21/2023</c:v>
                </c:pt>
                <c:pt idx="3349">
                  <c:v>4/24/2023</c:v>
                </c:pt>
                <c:pt idx="3350">
                  <c:v>4/25/2023</c:v>
                </c:pt>
                <c:pt idx="3351">
                  <c:v>4/26/2023</c:v>
                </c:pt>
                <c:pt idx="3352">
                  <c:v>4/27/2023</c:v>
                </c:pt>
                <c:pt idx="3353">
                  <c:v>4/28/2023</c:v>
                </c:pt>
                <c:pt idx="3354">
                  <c:v>5/1/2023</c:v>
                </c:pt>
                <c:pt idx="3355">
                  <c:v>5/2/2023</c:v>
                </c:pt>
                <c:pt idx="3356">
                  <c:v>5/3/2023</c:v>
                </c:pt>
                <c:pt idx="3357">
                  <c:v>5/4/2023</c:v>
                </c:pt>
                <c:pt idx="3358">
                  <c:v>5/5/2023</c:v>
                </c:pt>
                <c:pt idx="3359">
                  <c:v>5/8/2023</c:v>
                </c:pt>
                <c:pt idx="3360">
                  <c:v>5/9/2023</c:v>
                </c:pt>
                <c:pt idx="3361">
                  <c:v>5/10/2023</c:v>
                </c:pt>
                <c:pt idx="3362">
                  <c:v>5/11/2023</c:v>
                </c:pt>
                <c:pt idx="3363">
                  <c:v>5/12/2023</c:v>
                </c:pt>
                <c:pt idx="3364">
                  <c:v>5/15/2023</c:v>
                </c:pt>
                <c:pt idx="3365">
                  <c:v>5/16/2023</c:v>
                </c:pt>
                <c:pt idx="3366">
                  <c:v>5/17/2023</c:v>
                </c:pt>
                <c:pt idx="3367">
                  <c:v>5/18/2023</c:v>
                </c:pt>
                <c:pt idx="3368">
                  <c:v>5/19/2023</c:v>
                </c:pt>
                <c:pt idx="3369">
                  <c:v>5/22/2023</c:v>
                </c:pt>
                <c:pt idx="3370">
                  <c:v>5/23/2023</c:v>
                </c:pt>
                <c:pt idx="3371">
                  <c:v>5/24/2023</c:v>
                </c:pt>
                <c:pt idx="3372">
                  <c:v>5/25/2023</c:v>
                </c:pt>
                <c:pt idx="3373">
                  <c:v>5/26/2023</c:v>
                </c:pt>
                <c:pt idx="3374">
                  <c:v>5/30/2023</c:v>
                </c:pt>
                <c:pt idx="3375">
                  <c:v>5/31/2023</c:v>
                </c:pt>
                <c:pt idx="3376">
                  <c:v>6/1/2023</c:v>
                </c:pt>
                <c:pt idx="3377">
                  <c:v>6/2/2023</c:v>
                </c:pt>
                <c:pt idx="3378">
                  <c:v>6/5/2023</c:v>
                </c:pt>
                <c:pt idx="3379">
                  <c:v>6/6/2023</c:v>
                </c:pt>
                <c:pt idx="3380">
                  <c:v>6/7/2023</c:v>
                </c:pt>
                <c:pt idx="3381">
                  <c:v>6/8/2023</c:v>
                </c:pt>
                <c:pt idx="3382">
                  <c:v>6/9/2023</c:v>
                </c:pt>
                <c:pt idx="3383">
                  <c:v>6/12/2023</c:v>
                </c:pt>
                <c:pt idx="3384">
                  <c:v>6/13/2023</c:v>
                </c:pt>
                <c:pt idx="3385">
                  <c:v>6/14/2023</c:v>
                </c:pt>
                <c:pt idx="3386">
                  <c:v>6/15/2023</c:v>
                </c:pt>
                <c:pt idx="3387">
                  <c:v>6/16/2023</c:v>
                </c:pt>
                <c:pt idx="3388">
                  <c:v>6/20/2023</c:v>
                </c:pt>
                <c:pt idx="3389">
                  <c:v>6/21/2023</c:v>
                </c:pt>
                <c:pt idx="3390">
                  <c:v>6/22/2023</c:v>
                </c:pt>
                <c:pt idx="3391">
                  <c:v>6/23/2023</c:v>
                </c:pt>
                <c:pt idx="3392">
                  <c:v>6/26/2023</c:v>
                </c:pt>
                <c:pt idx="3393">
                  <c:v>6/27/2023</c:v>
                </c:pt>
                <c:pt idx="3394">
                  <c:v>6/28/2023</c:v>
                </c:pt>
                <c:pt idx="3395">
                  <c:v>6/29/2023</c:v>
                </c:pt>
                <c:pt idx="3396">
                  <c:v>6/30/2023</c:v>
                </c:pt>
                <c:pt idx="3397">
                  <c:v>7/3/2023</c:v>
                </c:pt>
                <c:pt idx="3398">
                  <c:v>7/5/2023</c:v>
                </c:pt>
                <c:pt idx="3399">
                  <c:v>7/6/2023</c:v>
                </c:pt>
                <c:pt idx="3400">
                  <c:v>7/7/2023</c:v>
                </c:pt>
                <c:pt idx="3401">
                  <c:v>7/10/2023</c:v>
                </c:pt>
                <c:pt idx="3402">
                  <c:v>7/11/2023</c:v>
                </c:pt>
                <c:pt idx="3403">
                  <c:v>7/12/2023</c:v>
                </c:pt>
                <c:pt idx="3404">
                  <c:v>7/13/2023</c:v>
                </c:pt>
                <c:pt idx="3405">
                  <c:v>7/14/2023</c:v>
                </c:pt>
                <c:pt idx="3406">
                  <c:v>7/17/2023</c:v>
                </c:pt>
                <c:pt idx="3407">
                  <c:v>7/18/2023</c:v>
                </c:pt>
                <c:pt idx="3408">
                  <c:v>7/19/2023</c:v>
                </c:pt>
                <c:pt idx="3409">
                  <c:v>7/20/2023</c:v>
                </c:pt>
                <c:pt idx="3410">
                  <c:v>7/21/2023</c:v>
                </c:pt>
                <c:pt idx="3411">
                  <c:v>7/24/2023</c:v>
                </c:pt>
                <c:pt idx="3412">
                  <c:v>7/25/2023</c:v>
                </c:pt>
                <c:pt idx="3413">
                  <c:v>7/26/2023</c:v>
                </c:pt>
                <c:pt idx="3414">
                  <c:v>7/27/2023</c:v>
                </c:pt>
                <c:pt idx="3415">
                  <c:v>7/28/2023</c:v>
                </c:pt>
                <c:pt idx="3416">
                  <c:v>7/31/2023</c:v>
                </c:pt>
                <c:pt idx="3417">
                  <c:v>8/1/2023</c:v>
                </c:pt>
                <c:pt idx="3418">
                  <c:v>8/2/2023</c:v>
                </c:pt>
                <c:pt idx="3419">
                  <c:v>8/3/2023</c:v>
                </c:pt>
                <c:pt idx="3420">
                  <c:v>8/4/2023</c:v>
                </c:pt>
                <c:pt idx="3421">
                  <c:v>8/7/2023</c:v>
                </c:pt>
                <c:pt idx="3422">
                  <c:v>8/8/2023</c:v>
                </c:pt>
                <c:pt idx="3423">
                  <c:v>8/9/2023</c:v>
                </c:pt>
                <c:pt idx="3424">
                  <c:v>8/10/2023</c:v>
                </c:pt>
                <c:pt idx="3425">
                  <c:v>8/11/2023</c:v>
                </c:pt>
                <c:pt idx="3426">
                  <c:v>8/14/2023</c:v>
                </c:pt>
                <c:pt idx="3427">
                  <c:v>8/15/2023</c:v>
                </c:pt>
                <c:pt idx="3428">
                  <c:v>8/16/2023</c:v>
                </c:pt>
                <c:pt idx="3429">
                  <c:v>8/17/2023</c:v>
                </c:pt>
                <c:pt idx="3430">
                  <c:v>8/18/2023</c:v>
                </c:pt>
                <c:pt idx="3431">
                  <c:v>8/21/2023</c:v>
                </c:pt>
                <c:pt idx="3432">
                  <c:v>8/22/2023</c:v>
                </c:pt>
                <c:pt idx="3433">
                  <c:v>8/23/2023</c:v>
                </c:pt>
                <c:pt idx="3434">
                  <c:v>8/24/2023</c:v>
                </c:pt>
                <c:pt idx="3435">
                  <c:v>8/25/2023</c:v>
                </c:pt>
                <c:pt idx="3436">
                  <c:v>8/28/2023</c:v>
                </c:pt>
                <c:pt idx="3437">
                  <c:v>8/29/2023</c:v>
                </c:pt>
                <c:pt idx="3438">
                  <c:v>8/30/2023</c:v>
                </c:pt>
                <c:pt idx="3439">
                  <c:v>8/31/2023</c:v>
                </c:pt>
                <c:pt idx="3440">
                  <c:v>9/1/2023</c:v>
                </c:pt>
                <c:pt idx="3441">
                  <c:v>9/5/2023</c:v>
                </c:pt>
                <c:pt idx="3442">
                  <c:v>9/6/2023</c:v>
                </c:pt>
                <c:pt idx="3443">
                  <c:v>9/7/2023</c:v>
                </c:pt>
                <c:pt idx="3444">
                  <c:v>9/8/2023</c:v>
                </c:pt>
                <c:pt idx="3445">
                  <c:v>9/11/2023</c:v>
                </c:pt>
                <c:pt idx="3446">
                  <c:v>9/12/2023</c:v>
                </c:pt>
                <c:pt idx="3447">
                  <c:v>9/13/2023</c:v>
                </c:pt>
                <c:pt idx="3448">
                  <c:v>9/14/2023</c:v>
                </c:pt>
                <c:pt idx="3449">
                  <c:v>9/15/2023</c:v>
                </c:pt>
                <c:pt idx="3450">
                  <c:v>9/18/2023</c:v>
                </c:pt>
                <c:pt idx="3451">
                  <c:v>9/19/2023</c:v>
                </c:pt>
                <c:pt idx="3452">
                  <c:v>9/20/2023</c:v>
                </c:pt>
                <c:pt idx="3453">
                  <c:v>9/21/2023</c:v>
                </c:pt>
                <c:pt idx="3454">
                  <c:v>9/22/2023</c:v>
                </c:pt>
                <c:pt idx="3455">
                  <c:v>9/25/2023</c:v>
                </c:pt>
                <c:pt idx="3456">
                  <c:v>9/26/2023</c:v>
                </c:pt>
                <c:pt idx="3457">
                  <c:v>9/27/2023</c:v>
                </c:pt>
                <c:pt idx="3458">
                  <c:v>9/28/2023</c:v>
                </c:pt>
                <c:pt idx="3459">
                  <c:v>9/29/2023</c:v>
                </c:pt>
                <c:pt idx="3460">
                  <c:v>10/2/2023</c:v>
                </c:pt>
                <c:pt idx="3461">
                  <c:v>10/3/2023</c:v>
                </c:pt>
                <c:pt idx="3462">
                  <c:v>10/4/2023</c:v>
                </c:pt>
                <c:pt idx="3463">
                  <c:v>10/5/2023</c:v>
                </c:pt>
                <c:pt idx="3464">
                  <c:v>10/6/2023</c:v>
                </c:pt>
                <c:pt idx="3465">
                  <c:v>10/9/2023</c:v>
                </c:pt>
                <c:pt idx="3466">
                  <c:v>10/10/2023</c:v>
                </c:pt>
                <c:pt idx="3467">
                  <c:v>10/11/2023</c:v>
                </c:pt>
                <c:pt idx="3468">
                  <c:v>10/12/2023</c:v>
                </c:pt>
                <c:pt idx="3469">
                  <c:v>10/13/2023</c:v>
                </c:pt>
                <c:pt idx="3470">
                  <c:v>10/16/2023</c:v>
                </c:pt>
                <c:pt idx="3471">
                  <c:v>10/17/2023</c:v>
                </c:pt>
                <c:pt idx="3472">
                  <c:v>10/18/2023</c:v>
                </c:pt>
                <c:pt idx="3473">
                  <c:v>10/19/2023</c:v>
                </c:pt>
                <c:pt idx="3474">
                  <c:v>10/20/2023</c:v>
                </c:pt>
                <c:pt idx="3475">
                  <c:v>10/23/2023</c:v>
                </c:pt>
                <c:pt idx="3476">
                  <c:v>10/24/2023</c:v>
                </c:pt>
                <c:pt idx="3477">
                  <c:v>10/25/2023</c:v>
                </c:pt>
                <c:pt idx="3478">
                  <c:v>10/26/2023</c:v>
                </c:pt>
                <c:pt idx="3479">
                  <c:v>10/27/2023</c:v>
                </c:pt>
                <c:pt idx="3480">
                  <c:v>10/30/2023</c:v>
                </c:pt>
                <c:pt idx="3481">
                  <c:v>10/31/2023</c:v>
                </c:pt>
                <c:pt idx="3482">
                  <c:v>11/1/2023</c:v>
                </c:pt>
                <c:pt idx="3483">
                  <c:v>11/2/2023</c:v>
                </c:pt>
                <c:pt idx="3484">
                  <c:v>11/3/2023</c:v>
                </c:pt>
                <c:pt idx="3485">
                  <c:v>11/6/2023</c:v>
                </c:pt>
                <c:pt idx="3486">
                  <c:v>11/7/2023</c:v>
                </c:pt>
                <c:pt idx="3487">
                  <c:v>11/8/2023</c:v>
                </c:pt>
                <c:pt idx="3488">
                  <c:v>11/9/2023</c:v>
                </c:pt>
                <c:pt idx="3489">
                  <c:v>11/10/2023</c:v>
                </c:pt>
                <c:pt idx="3490">
                  <c:v>11/13/2023</c:v>
                </c:pt>
                <c:pt idx="3491">
                  <c:v>11/14/2023</c:v>
                </c:pt>
                <c:pt idx="3492">
                  <c:v>11/15/2023</c:v>
                </c:pt>
                <c:pt idx="3493">
                  <c:v>11/16/2023</c:v>
                </c:pt>
                <c:pt idx="3494">
                  <c:v>11/17/2023</c:v>
                </c:pt>
                <c:pt idx="3495">
                  <c:v>11/20/2023</c:v>
                </c:pt>
                <c:pt idx="3496">
                  <c:v>11/21/2023</c:v>
                </c:pt>
                <c:pt idx="3497">
                  <c:v>11/22/2023</c:v>
                </c:pt>
                <c:pt idx="3498">
                  <c:v>11/24/2023</c:v>
                </c:pt>
                <c:pt idx="3499">
                  <c:v>11/27/2023</c:v>
                </c:pt>
                <c:pt idx="3500">
                  <c:v>11/28/2023</c:v>
                </c:pt>
                <c:pt idx="3501">
                  <c:v>11/29/2023</c:v>
                </c:pt>
                <c:pt idx="3502">
                  <c:v>11/30/2023</c:v>
                </c:pt>
                <c:pt idx="3503">
                  <c:v>12/1/2023</c:v>
                </c:pt>
                <c:pt idx="3504">
                  <c:v>12/4/2023</c:v>
                </c:pt>
                <c:pt idx="3505">
                  <c:v>12/5/2023</c:v>
                </c:pt>
                <c:pt idx="3506">
                  <c:v>12/6/2023</c:v>
                </c:pt>
                <c:pt idx="3507">
                  <c:v>12/7/2023</c:v>
                </c:pt>
                <c:pt idx="3508">
                  <c:v>12/8/2023</c:v>
                </c:pt>
                <c:pt idx="3509">
                  <c:v>12/11/2023</c:v>
                </c:pt>
                <c:pt idx="3510">
                  <c:v>12/12/2023</c:v>
                </c:pt>
                <c:pt idx="3511">
                  <c:v>12/13/2023</c:v>
                </c:pt>
                <c:pt idx="3512">
                  <c:v>12/14/2023</c:v>
                </c:pt>
                <c:pt idx="3513">
                  <c:v>12/15/2023</c:v>
                </c:pt>
                <c:pt idx="3514">
                  <c:v>12/18/2023</c:v>
                </c:pt>
                <c:pt idx="3515">
                  <c:v>12/19/2023</c:v>
                </c:pt>
                <c:pt idx="3516">
                  <c:v>12/20/2023</c:v>
                </c:pt>
                <c:pt idx="3517">
                  <c:v>12/21/2023</c:v>
                </c:pt>
                <c:pt idx="3518">
                  <c:v>12/22/2023</c:v>
                </c:pt>
                <c:pt idx="3519">
                  <c:v>12/26/2023</c:v>
                </c:pt>
                <c:pt idx="3520">
                  <c:v>12/27/2023</c:v>
                </c:pt>
                <c:pt idx="3521">
                  <c:v>12/28/2023</c:v>
                </c:pt>
                <c:pt idx="3522">
                  <c:v>12/29/2023</c:v>
                </c:pt>
                <c:pt idx="3523">
                  <c:v>1/2/2024</c:v>
                </c:pt>
                <c:pt idx="3524">
                  <c:v>1/3/2024</c:v>
                </c:pt>
                <c:pt idx="3525">
                  <c:v>1/4/2024</c:v>
                </c:pt>
                <c:pt idx="3526">
                  <c:v>1/5/2024</c:v>
                </c:pt>
                <c:pt idx="3527">
                  <c:v>1/8/2024</c:v>
                </c:pt>
                <c:pt idx="3528">
                  <c:v>1/9/2024</c:v>
                </c:pt>
                <c:pt idx="3529">
                  <c:v>1/10/2024</c:v>
                </c:pt>
                <c:pt idx="3530">
                  <c:v>1/11/2024</c:v>
                </c:pt>
                <c:pt idx="3531">
                  <c:v>1/12/2024</c:v>
                </c:pt>
                <c:pt idx="3532">
                  <c:v>1/16/2024</c:v>
                </c:pt>
                <c:pt idx="3533">
                  <c:v>1/17/2024</c:v>
                </c:pt>
                <c:pt idx="3534">
                  <c:v>1/18/2024</c:v>
                </c:pt>
                <c:pt idx="3535">
                  <c:v>1/19/2024</c:v>
                </c:pt>
                <c:pt idx="3536">
                  <c:v>1/22/2024</c:v>
                </c:pt>
                <c:pt idx="3537">
                  <c:v>1/23/2024</c:v>
                </c:pt>
                <c:pt idx="3538">
                  <c:v>1/24/2024</c:v>
                </c:pt>
                <c:pt idx="3539">
                  <c:v>1/25/2024</c:v>
                </c:pt>
                <c:pt idx="3540">
                  <c:v>1/26/2024</c:v>
                </c:pt>
                <c:pt idx="3541">
                  <c:v>1/29/2024</c:v>
                </c:pt>
                <c:pt idx="3542">
                  <c:v>1/30/2024</c:v>
                </c:pt>
                <c:pt idx="3543">
                  <c:v>1/31/2024</c:v>
                </c:pt>
                <c:pt idx="3544">
                  <c:v>2/1/2024</c:v>
                </c:pt>
                <c:pt idx="3545">
                  <c:v>2/2/2024</c:v>
                </c:pt>
                <c:pt idx="3546">
                  <c:v>2/5/2024</c:v>
                </c:pt>
                <c:pt idx="3547">
                  <c:v>2/6/2024</c:v>
                </c:pt>
                <c:pt idx="3548">
                  <c:v>2/7/2024</c:v>
                </c:pt>
                <c:pt idx="3549">
                  <c:v>2/8/2024</c:v>
                </c:pt>
                <c:pt idx="3550">
                  <c:v>2/9/2024</c:v>
                </c:pt>
                <c:pt idx="3551">
                  <c:v>2/12/2024</c:v>
                </c:pt>
                <c:pt idx="3552">
                  <c:v>2/13/2024</c:v>
                </c:pt>
                <c:pt idx="3553">
                  <c:v>2/14/2024</c:v>
                </c:pt>
                <c:pt idx="3554">
                  <c:v>2/15/2024</c:v>
                </c:pt>
                <c:pt idx="3555">
                  <c:v>2/16/2024</c:v>
                </c:pt>
                <c:pt idx="3556">
                  <c:v>2/20/2024</c:v>
                </c:pt>
                <c:pt idx="3557">
                  <c:v>2/21/2024</c:v>
                </c:pt>
                <c:pt idx="3558">
                  <c:v>2/22/2024</c:v>
                </c:pt>
                <c:pt idx="3559">
                  <c:v>2/23/2024</c:v>
                </c:pt>
                <c:pt idx="3560">
                  <c:v>2/26/2024</c:v>
                </c:pt>
                <c:pt idx="3561">
                  <c:v>2/27/2024</c:v>
                </c:pt>
                <c:pt idx="3562">
                  <c:v>2/28/2024</c:v>
                </c:pt>
                <c:pt idx="3563">
                  <c:v>2/29/2024</c:v>
                </c:pt>
                <c:pt idx="3564">
                  <c:v>3/1/2024</c:v>
                </c:pt>
                <c:pt idx="3565">
                  <c:v>3/4/2024</c:v>
                </c:pt>
                <c:pt idx="3566">
                  <c:v>3/5/2024</c:v>
                </c:pt>
                <c:pt idx="3567">
                  <c:v>3/6/2024</c:v>
                </c:pt>
                <c:pt idx="3568">
                  <c:v>3/7/2024</c:v>
                </c:pt>
                <c:pt idx="3569">
                  <c:v>3/8/2024</c:v>
                </c:pt>
                <c:pt idx="3570">
                  <c:v>3/11/2024</c:v>
                </c:pt>
                <c:pt idx="3571">
                  <c:v>3/12/2024</c:v>
                </c:pt>
                <c:pt idx="3572">
                  <c:v>3/13/2024</c:v>
                </c:pt>
                <c:pt idx="3573">
                  <c:v>3/14/2024</c:v>
                </c:pt>
                <c:pt idx="3574">
                  <c:v>3/15/2024</c:v>
                </c:pt>
                <c:pt idx="3575">
                  <c:v>3/18/2024</c:v>
                </c:pt>
                <c:pt idx="3576">
                  <c:v>3/19/2024</c:v>
                </c:pt>
                <c:pt idx="3577">
                  <c:v>3/20/2024</c:v>
                </c:pt>
                <c:pt idx="3578">
                  <c:v>3/21/2024</c:v>
                </c:pt>
                <c:pt idx="3579">
                  <c:v>3/22/2024</c:v>
                </c:pt>
                <c:pt idx="3580">
                  <c:v>3/25/2024</c:v>
                </c:pt>
                <c:pt idx="3581">
                  <c:v>3/26/2024</c:v>
                </c:pt>
                <c:pt idx="3582">
                  <c:v>3/27/2024</c:v>
                </c:pt>
                <c:pt idx="3583">
                  <c:v>3/28/2024</c:v>
                </c:pt>
                <c:pt idx="3584">
                  <c:v>4/1/2024</c:v>
                </c:pt>
                <c:pt idx="3585">
                  <c:v>4/2/2024</c:v>
                </c:pt>
                <c:pt idx="3586">
                  <c:v>4/3/2024</c:v>
                </c:pt>
                <c:pt idx="3587">
                  <c:v>4/4/2024</c:v>
                </c:pt>
                <c:pt idx="3588">
                  <c:v>4/5/2024</c:v>
                </c:pt>
                <c:pt idx="3589">
                  <c:v>4/8/2024</c:v>
                </c:pt>
                <c:pt idx="3590">
                  <c:v>4/9/2024</c:v>
                </c:pt>
                <c:pt idx="3591">
                  <c:v>4/10/2024</c:v>
                </c:pt>
                <c:pt idx="3592">
                  <c:v>4/11/2024</c:v>
                </c:pt>
                <c:pt idx="3593">
                  <c:v>4/12/2024</c:v>
                </c:pt>
                <c:pt idx="3594">
                  <c:v>4/15/2024</c:v>
                </c:pt>
                <c:pt idx="3595">
                  <c:v>4/16/2024</c:v>
                </c:pt>
                <c:pt idx="3596">
                  <c:v>4/17/2024</c:v>
                </c:pt>
                <c:pt idx="3597">
                  <c:v>4/18/2024</c:v>
                </c:pt>
                <c:pt idx="3598">
                  <c:v>4/19/2024</c:v>
                </c:pt>
                <c:pt idx="3599">
                  <c:v>4/22/2024</c:v>
                </c:pt>
                <c:pt idx="3600">
                  <c:v>4/23/2024</c:v>
                </c:pt>
                <c:pt idx="3601">
                  <c:v>4/24/2024</c:v>
                </c:pt>
                <c:pt idx="3602">
                  <c:v>4/25/2024</c:v>
                </c:pt>
                <c:pt idx="3603">
                  <c:v>4/26/2024</c:v>
                </c:pt>
                <c:pt idx="3604">
                  <c:v>4/29/2024</c:v>
                </c:pt>
                <c:pt idx="3605">
                  <c:v>4/30/2024</c:v>
                </c:pt>
                <c:pt idx="3606">
                  <c:v>5/1/2024</c:v>
                </c:pt>
                <c:pt idx="3607">
                  <c:v>5/2/2024</c:v>
                </c:pt>
                <c:pt idx="3608">
                  <c:v>5/3/2024</c:v>
                </c:pt>
                <c:pt idx="3609">
                  <c:v>5/6/2024</c:v>
                </c:pt>
                <c:pt idx="3610">
                  <c:v>5/7/2024</c:v>
                </c:pt>
                <c:pt idx="3611">
                  <c:v>5/8/2024</c:v>
                </c:pt>
                <c:pt idx="3612">
                  <c:v>5/9/2024</c:v>
                </c:pt>
                <c:pt idx="3613">
                  <c:v>5/10/2024</c:v>
                </c:pt>
                <c:pt idx="3614">
                  <c:v>5/13/2024</c:v>
                </c:pt>
                <c:pt idx="3615">
                  <c:v>5/14/2024</c:v>
                </c:pt>
                <c:pt idx="3616">
                  <c:v>5/15/2024</c:v>
                </c:pt>
                <c:pt idx="3617">
                  <c:v>5/16/2024</c:v>
                </c:pt>
                <c:pt idx="3618">
                  <c:v>5/17/2024</c:v>
                </c:pt>
                <c:pt idx="3619">
                  <c:v>5/20/2024</c:v>
                </c:pt>
                <c:pt idx="3620">
                  <c:v>5/21/2024</c:v>
                </c:pt>
                <c:pt idx="3621">
                  <c:v>5/22/2024</c:v>
                </c:pt>
                <c:pt idx="3622">
                  <c:v>5/23/2024</c:v>
                </c:pt>
                <c:pt idx="3623">
                  <c:v>5/28/2024</c:v>
                </c:pt>
                <c:pt idx="3624">
                  <c:v>5/29/2024</c:v>
                </c:pt>
                <c:pt idx="3625">
                  <c:v>5/30/2024</c:v>
                </c:pt>
                <c:pt idx="3626">
                  <c:v>5/31/2024</c:v>
                </c:pt>
                <c:pt idx="3627">
                  <c:v>6/3/2024</c:v>
                </c:pt>
                <c:pt idx="3628">
                  <c:v>6/4/2024</c:v>
                </c:pt>
                <c:pt idx="3629">
                  <c:v>6/5/2024</c:v>
                </c:pt>
                <c:pt idx="3630">
                  <c:v>6/6/2024</c:v>
                </c:pt>
                <c:pt idx="3631">
                  <c:v>6/7/2024</c:v>
                </c:pt>
                <c:pt idx="3632">
                  <c:v>6/10/2024</c:v>
                </c:pt>
                <c:pt idx="3633">
                  <c:v>6/11/2024</c:v>
                </c:pt>
                <c:pt idx="3634">
                  <c:v>6/12/2024</c:v>
                </c:pt>
                <c:pt idx="3635">
                  <c:v>6/13/2024</c:v>
                </c:pt>
                <c:pt idx="3636">
                  <c:v>6/14/2024</c:v>
                </c:pt>
                <c:pt idx="3637">
                  <c:v>6/17/2024</c:v>
                </c:pt>
                <c:pt idx="3638">
                  <c:v>6/18/2024</c:v>
                </c:pt>
                <c:pt idx="3639">
                  <c:v>6/20/2024</c:v>
                </c:pt>
                <c:pt idx="3640">
                  <c:v>6/21/2024</c:v>
                </c:pt>
                <c:pt idx="3641">
                  <c:v>6/24/2024</c:v>
                </c:pt>
                <c:pt idx="3642">
                  <c:v>6/25/2024</c:v>
                </c:pt>
                <c:pt idx="3643">
                  <c:v>6/26/2024</c:v>
                </c:pt>
                <c:pt idx="3644">
                  <c:v>6/27/2024</c:v>
                </c:pt>
                <c:pt idx="3645">
                  <c:v>6/28/2024</c:v>
                </c:pt>
                <c:pt idx="3646">
                  <c:v>7/1/2024</c:v>
                </c:pt>
                <c:pt idx="3647">
                  <c:v>7/2/2024</c:v>
                </c:pt>
                <c:pt idx="3648">
                  <c:v>7/3/2024</c:v>
                </c:pt>
                <c:pt idx="3649">
                  <c:v>7/5/2024</c:v>
                </c:pt>
                <c:pt idx="3650">
                  <c:v>7/8/2024</c:v>
                </c:pt>
                <c:pt idx="3651">
                  <c:v>7/9/2024</c:v>
                </c:pt>
                <c:pt idx="3652">
                  <c:v>7/10/2024</c:v>
                </c:pt>
                <c:pt idx="3653">
                  <c:v>7/11/2024</c:v>
                </c:pt>
                <c:pt idx="3654">
                  <c:v>7/12/2024</c:v>
                </c:pt>
                <c:pt idx="3655">
                  <c:v>7/15/2024</c:v>
                </c:pt>
                <c:pt idx="3656">
                  <c:v>7/16/2024</c:v>
                </c:pt>
                <c:pt idx="3657">
                  <c:v>7/17/2024</c:v>
                </c:pt>
                <c:pt idx="3658">
                  <c:v>7/18/2024</c:v>
                </c:pt>
                <c:pt idx="3659">
                  <c:v>7/19/2024</c:v>
                </c:pt>
                <c:pt idx="3660">
                  <c:v>7/22/2024</c:v>
                </c:pt>
                <c:pt idx="3661">
                  <c:v>7/23/2024</c:v>
                </c:pt>
                <c:pt idx="3662">
                  <c:v>7/24/2024</c:v>
                </c:pt>
                <c:pt idx="3663">
                  <c:v>7/25/2024</c:v>
                </c:pt>
                <c:pt idx="3664">
                  <c:v>7/26/2024</c:v>
                </c:pt>
                <c:pt idx="3665">
                  <c:v>7/29/2024</c:v>
                </c:pt>
                <c:pt idx="3666">
                  <c:v>7/30/2024</c:v>
                </c:pt>
                <c:pt idx="3667">
                  <c:v>7/31/2024</c:v>
                </c:pt>
                <c:pt idx="3668">
                  <c:v>8/1/2024</c:v>
                </c:pt>
                <c:pt idx="3669">
                  <c:v>8/2/2024</c:v>
                </c:pt>
                <c:pt idx="3670">
                  <c:v>8/5/2024</c:v>
                </c:pt>
                <c:pt idx="3671">
                  <c:v>8/6/2024</c:v>
                </c:pt>
                <c:pt idx="3672">
                  <c:v>8/7/2024</c:v>
                </c:pt>
                <c:pt idx="3673">
                  <c:v>8/8/2024</c:v>
                </c:pt>
                <c:pt idx="3674">
                  <c:v>8/9/2024</c:v>
                </c:pt>
                <c:pt idx="3675">
                  <c:v>8/12/2024</c:v>
                </c:pt>
                <c:pt idx="3676">
                  <c:v>8/13/2024</c:v>
                </c:pt>
                <c:pt idx="3677">
                  <c:v>8/14/2024</c:v>
                </c:pt>
                <c:pt idx="3678">
                  <c:v>8/15/2024</c:v>
                </c:pt>
                <c:pt idx="3679">
                  <c:v>8/16/2024</c:v>
                </c:pt>
                <c:pt idx="3680">
                  <c:v>8/19/2024</c:v>
                </c:pt>
                <c:pt idx="3681">
                  <c:v>8/20/2024</c:v>
                </c:pt>
                <c:pt idx="3682">
                  <c:v>8/21/2024</c:v>
                </c:pt>
                <c:pt idx="3683">
                  <c:v>8/22/2024</c:v>
                </c:pt>
                <c:pt idx="3684">
                  <c:v>8/23/2024</c:v>
                </c:pt>
                <c:pt idx="3685">
                  <c:v>8/26/2024</c:v>
                </c:pt>
                <c:pt idx="3686">
                  <c:v>8/27/2024</c:v>
                </c:pt>
                <c:pt idx="3687">
                  <c:v>8/28/2024</c:v>
                </c:pt>
                <c:pt idx="3688">
                  <c:v>8/29/2024</c:v>
                </c:pt>
                <c:pt idx="3689">
                  <c:v>8/30/2024</c:v>
                </c:pt>
                <c:pt idx="3690">
                  <c:v>9/3/2024</c:v>
                </c:pt>
                <c:pt idx="3691">
                  <c:v>9/4/2024</c:v>
                </c:pt>
                <c:pt idx="3692">
                  <c:v>9/5/2024</c:v>
                </c:pt>
                <c:pt idx="3693">
                  <c:v>9/6/2024</c:v>
                </c:pt>
                <c:pt idx="3694">
                  <c:v>9/9/2024</c:v>
                </c:pt>
                <c:pt idx="3695">
                  <c:v>9/10/2024</c:v>
                </c:pt>
                <c:pt idx="3696">
                  <c:v>9/11/2024</c:v>
                </c:pt>
                <c:pt idx="3697">
                  <c:v>9/12/2024</c:v>
                </c:pt>
                <c:pt idx="3698">
                  <c:v>9/13/2024</c:v>
                </c:pt>
                <c:pt idx="3699">
                  <c:v>9/16/2024</c:v>
                </c:pt>
                <c:pt idx="3700">
                  <c:v>9/17/2024</c:v>
                </c:pt>
                <c:pt idx="3701">
                  <c:v>9/18/2024</c:v>
                </c:pt>
                <c:pt idx="3702">
                  <c:v>9/19/2024</c:v>
                </c:pt>
                <c:pt idx="3703">
                  <c:v>9/20/2024</c:v>
                </c:pt>
                <c:pt idx="3704">
                  <c:v>9/23/2024</c:v>
                </c:pt>
                <c:pt idx="3705">
                  <c:v>9/24/2024</c:v>
                </c:pt>
                <c:pt idx="3706">
                  <c:v>9/25/2024</c:v>
                </c:pt>
                <c:pt idx="3707">
                  <c:v>9/26/2024</c:v>
                </c:pt>
                <c:pt idx="3708">
                  <c:v>9/27/2024</c:v>
                </c:pt>
                <c:pt idx="3709">
                  <c:v>9/30/2024</c:v>
                </c:pt>
                <c:pt idx="3710">
                  <c:v>10/1/2024</c:v>
                </c:pt>
                <c:pt idx="3711">
                  <c:v>10/2/2024</c:v>
                </c:pt>
                <c:pt idx="3712">
                  <c:v>10/3/2024</c:v>
                </c:pt>
                <c:pt idx="3713">
                  <c:v>10/4/2024</c:v>
                </c:pt>
                <c:pt idx="3714">
                  <c:v>10/7/2024</c:v>
                </c:pt>
                <c:pt idx="3715">
                  <c:v>10/8/2024</c:v>
                </c:pt>
                <c:pt idx="3716">
                  <c:v>10/9/2024</c:v>
                </c:pt>
                <c:pt idx="3717">
                  <c:v>10/10/2024</c:v>
                </c:pt>
                <c:pt idx="3718">
                  <c:v>10/11/2024</c:v>
                </c:pt>
                <c:pt idx="3719">
                  <c:v>10/14/2024</c:v>
                </c:pt>
                <c:pt idx="3720">
                  <c:v>10/15/2024</c:v>
                </c:pt>
                <c:pt idx="3721">
                  <c:v>10/16/2024</c:v>
                </c:pt>
                <c:pt idx="3722">
                  <c:v>10/17/2024</c:v>
                </c:pt>
                <c:pt idx="3723">
                  <c:v>10/18/2024</c:v>
                </c:pt>
                <c:pt idx="3724">
                  <c:v>10/21/2024</c:v>
                </c:pt>
                <c:pt idx="3725">
                  <c:v>10/22/2024</c:v>
                </c:pt>
                <c:pt idx="3726">
                  <c:v>10/23/2024</c:v>
                </c:pt>
                <c:pt idx="3727">
                  <c:v>10/24/2024</c:v>
                </c:pt>
                <c:pt idx="3728">
                  <c:v>10/25/2024</c:v>
                </c:pt>
                <c:pt idx="3729">
                  <c:v>10/28/2024</c:v>
                </c:pt>
                <c:pt idx="3730">
                  <c:v>10/29/2024</c:v>
                </c:pt>
                <c:pt idx="3731">
                  <c:v>10/30/2024</c:v>
                </c:pt>
                <c:pt idx="3732">
                  <c:v>10/31/2024</c:v>
                </c:pt>
                <c:pt idx="3733">
                  <c:v>11/1/2024</c:v>
                </c:pt>
                <c:pt idx="3734">
                  <c:v>11/4/2024</c:v>
                </c:pt>
                <c:pt idx="3735">
                  <c:v>11/5/2024</c:v>
                </c:pt>
                <c:pt idx="3736">
                  <c:v>11/6/2024</c:v>
                </c:pt>
                <c:pt idx="3737">
                  <c:v>11/7/2024</c:v>
                </c:pt>
                <c:pt idx="3738">
                  <c:v>11/8/2024</c:v>
                </c:pt>
                <c:pt idx="3739">
                  <c:v>11/11/2024</c:v>
                </c:pt>
                <c:pt idx="3740">
                  <c:v>11/12/2024</c:v>
                </c:pt>
                <c:pt idx="3741">
                  <c:v>11/13/2024</c:v>
                </c:pt>
                <c:pt idx="3742">
                  <c:v>11/14/2024</c:v>
                </c:pt>
                <c:pt idx="3743">
                  <c:v>11/15/2024</c:v>
                </c:pt>
                <c:pt idx="3744">
                  <c:v>11/18/2024</c:v>
                </c:pt>
                <c:pt idx="3745">
                  <c:v>11/19/2024</c:v>
                </c:pt>
                <c:pt idx="3746">
                  <c:v>11/20/2024</c:v>
                </c:pt>
                <c:pt idx="3747">
                  <c:v>11/21/2024</c:v>
                </c:pt>
                <c:pt idx="3748">
                  <c:v>11/22/2024</c:v>
                </c:pt>
                <c:pt idx="3749">
                  <c:v>11/25/2024</c:v>
                </c:pt>
                <c:pt idx="3750">
                  <c:v>11/26/2024</c:v>
                </c:pt>
                <c:pt idx="3751">
                  <c:v>11/27/2024</c:v>
                </c:pt>
                <c:pt idx="3752">
                  <c:v>11/29/2024</c:v>
                </c:pt>
                <c:pt idx="3753">
                  <c:v>12/2/2024</c:v>
                </c:pt>
                <c:pt idx="3754">
                  <c:v>12/3/2024</c:v>
                </c:pt>
                <c:pt idx="3755">
                  <c:v>12/4/2024</c:v>
                </c:pt>
                <c:pt idx="3756">
                  <c:v>12/5/2024</c:v>
                </c:pt>
                <c:pt idx="3757">
                  <c:v>12/6/2024</c:v>
                </c:pt>
                <c:pt idx="3758">
                  <c:v>12/9/2024</c:v>
                </c:pt>
                <c:pt idx="3759">
                  <c:v>12/10/2024</c:v>
                </c:pt>
                <c:pt idx="3760">
                  <c:v>12/11/2024</c:v>
                </c:pt>
                <c:pt idx="3761">
                  <c:v>12/12/2024</c:v>
                </c:pt>
                <c:pt idx="3762">
                  <c:v>12/13/2024</c:v>
                </c:pt>
                <c:pt idx="3763">
                  <c:v>12/16/2024</c:v>
                </c:pt>
                <c:pt idx="3764">
                  <c:v>12/17/2024</c:v>
                </c:pt>
                <c:pt idx="3765">
                  <c:v>12/18/2024</c:v>
                </c:pt>
                <c:pt idx="3766">
                  <c:v>12/19/2024</c:v>
                </c:pt>
                <c:pt idx="3767">
                  <c:v>12/20/2024</c:v>
                </c:pt>
                <c:pt idx="3768">
                  <c:v>12/23/2024</c:v>
                </c:pt>
                <c:pt idx="3769">
                  <c:v>12/24/2024</c:v>
                </c:pt>
                <c:pt idx="3770">
                  <c:v>12/26/2024</c:v>
                </c:pt>
                <c:pt idx="3771">
                  <c:v>12/27/2024</c:v>
                </c:pt>
                <c:pt idx="3772">
                  <c:v>12/30/2024</c:v>
                </c:pt>
                <c:pt idx="3773">
                  <c:v>12/31/2024</c:v>
                </c:pt>
                <c:pt idx="3774">
                  <c:v>1/1/2025</c:v>
                </c:pt>
                <c:pt idx="3775">
                  <c:v>1/2/2025</c:v>
                </c:pt>
                <c:pt idx="3776">
                  <c:v>1/3/2025</c:v>
                </c:pt>
                <c:pt idx="3777">
                  <c:v>1/6/2025</c:v>
                </c:pt>
                <c:pt idx="3778">
                  <c:v>1/7/2025</c:v>
                </c:pt>
                <c:pt idx="3779">
                  <c:v>1/8/2025</c:v>
                </c:pt>
                <c:pt idx="3780">
                  <c:v>1/9/2025</c:v>
                </c:pt>
                <c:pt idx="3781">
                  <c:v>1/10/2025</c:v>
                </c:pt>
                <c:pt idx="3782">
                  <c:v>1/13/2025</c:v>
                </c:pt>
                <c:pt idx="3783">
                  <c:v>1/14/2025</c:v>
                </c:pt>
                <c:pt idx="3784">
                  <c:v>1/15/2025</c:v>
                </c:pt>
                <c:pt idx="3785">
                  <c:v>1/16/2025</c:v>
                </c:pt>
                <c:pt idx="3786">
                  <c:v>1/17/2025</c:v>
                </c:pt>
                <c:pt idx="3787">
                  <c:v>1/20/2025</c:v>
                </c:pt>
                <c:pt idx="3788">
                  <c:v>1/21/2025</c:v>
                </c:pt>
                <c:pt idx="3789">
                  <c:v>1/22/2025</c:v>
                </c:pt>
                <c:pt idx="3790">
                  <c:v>1/23/2025</c:v>
                </c:pt>
                <c:pt idx="3791">
                  <c:v>1/24/2025</c:v>
                </c:pt>
                <c:pt idx="3792">
                  <c:v>1/27/2025</c:v>
                </c:pt>
                <c:pt idx="3793">
                  <c:v>1/28/2025</c:v>
                </c:pt>
                <c:pt idx="3794">
                  <c:v>1/29/2025</c:v>
                </c:pt>
                <c:pt idx="3795">
                  <c:v>1/30/2025</c:v>
                </c:pt>
                <c:pt idx="3796">
                  <c:v>1/31/2025</c:v>
                </c:pt>
                <c:pt idx="3797">
                  <c:v>2/3/2025</c:v>
                </c:pt>
                <c:pt idx="3798">
                  <c:v>2/4/2025</c:v>
                </c:pt>
                <c:pt idx="3799">
                  <c:v>2/5/2025</c:v>
                </c:pt>
                <c:pt idx="3800">
                  <c:v>2/7/2025</c:v>
                </c:pt>
                <c:pt idx="3801">
                  <c:v>2/10/2025</c:v>
                </c:pt>
                <c:pt idx="3802">
                  <c:v>2/11/2025</c:v>
                </c:pt>
                <c:pt idx="3803">
                  <c:v>2/12/2025</c:v>
                </c:pt>
                <c:pt idx="3804">
                  <c:v>2/13/2025</c:v>
                </c:pt>
                <c:pt idx="3805">
                  <c:v>2/14/2025</c:v>
                </c:pt>
                <c:pt idx="3806">
                  <c:v>2/18/2025</c:v>
                </c:pt>
                <c:pt idx="3807">
                  <c:v>2/19/2025</c:v>
                </c:pt>
                <c:pt idx="3808">
                  <c:v>2/20/2025</c:v>
                </c:pt>
                <c:pt idx="3809">
                  <c:v>2/21/2025</c:v>
                </c:pt>
                <c:pt idx="3810">
                  <c:v>2/24/2025</c:v>
                </c:pt>
                <c:pt idx="3811">
                  <c:v>2/25/2025</c:v>
                </c:pt>
                <c:pt idx="3812">
                  <c:v>2/26/2025</c:v>
                </c:pt>
                <c:pt idx="3813">
                  <c:v>2/27/2025</c:v>
                </c:pt>
                <c:pt idx="3814">
                  <c:v>2/28/2025</c:v>
                </c:pt>
                <c:pt idx="3815">
                  <c:v>3/3/2025</c:v>
                </c:pt>
                <c:pt idx="3816">
                  <c:v>3/4/2025</c:v>
                </c:pt>
                <c:pt idx="3817">
                  <c:v>3/5/2025</c:v>
                </c:pt>
                <c:pt idx="3818">
                  <c:v>3/6/2025</c:v>
                </c:pt>
                <c:pt idx="3819">
                  <c:v>3/7/2025</c:v>
                </c:pt>
                <c:pt idx="3820">
                  <c:v>3/10/2025</c:v>
                </c:pt>
                <c:pt idx="3821">
                  <c:v>3/11/2025</c:v>
                </c:pt>
                <c:pt idx="3822">
                  <c:v>3/12/2025</c:v>
                </c:pt>
                <c:pt idx="3823">
                  <c:v>3/13/2025</c:v>
                </c:pt>
                <c:pt idx="3824">
                  <c:v>3/14/2025</c:v>
                </c:pt>
                <c:pt idx="3825">
                  <c:v>3/17/2025</c:v>
                </c:pt>
                <c:pt idx="3826">
                  <c:v>3/18/2025</c:v>
                </c:pt>
                <c:pt idx="3827">
                  <c:v>3/19/2025</c:v>
                </c:pt>
                <c:pt idx="3828">
                  <c:v>3/20/2025</c:v>
                </c:pt>
                <c:pt idx="3829">
                  <c:v>3/21/2025</c:v>
                </c:pt>
                <c:pt idx="3830">
                  <c:v>3/24/2025</c:v>
                </c:pt>
                <c:pt idx="3831">
                  <c:v>3/25/2025</c:v>
                </c:pt>
                <c:pt idx="3832">
                  <c:v>3/26/2025</c:v>
                </c:pt>
                <c:pt idx="3833">
                  <c:v>3/27/2025</c:v>
                </c:pt>
                <c:pt idx="3834">
                  <c:v>3/28/2025</c:v>
                </c:pt>
                <c:pt idx="3835">
                  <c:v>3/31/2025</c:v>
                </c:pt>
                <c:pt idx="3836">
                  <c:v>4/1/2025</c:v>
                </c:pt>
                <c:pt idx="3837">
                  <c:v>4/2/2025</c:v>
                </c:pt>
                <c:pt idx="3838">
                  <c:v>4/3/2025</c:v>
                </c:pt>
                <c:pt idx="3839">
                  <c:v>4/4/2025</c:v>
                </c:pt>
                <c:pt idx="3840">
                  <c:v>4/7/2025</c:v>
                </c:pt>
                <c:pt idx="3841">
                  <c:v>4/8/2025</c:v>
                </c:pt>
                <c:pt idx="3842">
                  <c:v>4/9/2025</c:v>
                </c:pt>
                <c:pt idx="3843">
                  <c:v>4/10/2025</c:v>
                </c:pt>
                <c:pt idx="3844">
                  <c:v>4/11/2025</c:v>
                </c:pt>
                <c:pt idx="3845">
                  <c:v>4/14/2025</c:v>
                </c:pt>
                <c:pt idx="3846">
                  <c:v>4/15/2025</c:v>
                </c:pt>
                <c:pt idx="3847">
                  <c:v>4/16/2025</c:v>
                </c:pt>
                <c:pt idx="3848">
                  <c:v>4/17/2025</c:v>
                </c:pt>
                <c:pt idx="3849">
                  <c:v>4/21/2025</c:v>
                </c:pt>
                <c:pt idx="3850">
                  <c:v>4/22/2025</c:v>
                </c:pt>
                <c:pt idx="3851">
                  <c:v>4/23/2025</c:v>
                </c:pt>
                <c:pt idx="3852">
                  <c:v>4/24/2025</c:v>
                </c:pt>
                <c:pt idx="3853">
                  <c:v>4/25/2025</c:v>
                </c:pt>
                <c:pt idx="3854">
                  <c:v>4/28/2025</c:v>
                </c:pt>
                <c:pt idx="3855">
                  <c:v>4/29/2025</c:v>
                </c:pt>
                <c:pt idx="3856">
                  <c:v>4/30/2025</c:v>
                </c:pt>
                <c:pt idx="3857">
                  <c:v>5/1/2025</c:v>
                </c:pt>
                <c:pt idx="3858">
                  <c:v>5/2/2025</c:v>
                </c:pt>
                <c:pt idx="3859">
                  <c:v>5/5/2025</c:v>
                </c:pt>
                <c:pt idx="3860">
                  <c:v>5/6/2025</c:v>
                </c:pt>
                <c:pt idx="3861">
                  <c:v>5/7/2025</c:v>
                </c:pt>
                <c:pt idx="3862">
                  <c:v>5/8/2025</c:v>
                </c:pt>
                <c:pt idx="3863">
                  <c:v>5/9/2025</c:v>
                </c:pt>
                <c:pt idx="3864">
                  <c:v>5/12/2025</c:v>
                </c:pt>
                <c:pt idx="3865">
                  <c:v>5/13/2025</c:v>
                </c:pt>
                <c:pt idx="3866">
                  <c:v>5/14/2025</c:v>
                </c:pt>
                <c:pt idx="3867">
                  <c:v>5/15/2025</c:v>
                </c:pt>
                <c:pt idx="3868">
                  <c:v>5/16/2025</c:v>
                </c:pt>
                <c:pt idx="3869">
                  <c:v>5/19/2025</c:v>
                </c:pt>
                <c:pt idx="3870">
                  <c:v>5/20/2025</c:v>
                </c:pt>
                <c:pt idx="3871">
                  <c:v>5/21/2025</c:v>
                </c:pt>
                <c:pt idx="3872">
                  <c:v>5/22/2025</c:v>
                </c:pt>
                <c:pt idx="3873">
                  <c:v>5/23/2025</c:v>
                </c:pt>
                <c:pt idx="3874">
                  <c:v>5/27/2025</c:v>
                </c:pt>
                <c:pt idx="3875">
                  <c:v>5/28/2025</c:v>
                </c:pt>
                <c:pt idx="3876">
                  <c:v>5/29/2025</c:v>
                </c:pt>
                <c:pt idx="3877">
                  <c:v>5/30/2025</c:v>
                </c:pt>
                <c:pt idx="3878">
                  <c:v>6/2/2025</c:v>
                </c:pt>
                <c:pt idx="3879">
                  <c:v>6/3/2025</c:v>
                </c:pt>
                <c:pt idx="3880">
                  <c:v>6/4/2025</c:v>
                </c:pt>
                <c:pt idx="3881">
                  <c:v>6/5/2025</c:v>
                </c:pt>
                <c:pt idx="3882">
                  <c:v>6/6/2025</c:v>
                </c:pt>
                <c:pt idx="3883">
                  <c:v>6/9/2025</c:v>
                </c:pt>
                <c:pt idx="3884">
                  <c:v>6/10/2025</c:v>
                </c:pt>
                <c:pt idx="3885">
                  <c:v>6/11/2025</c:v>
                </c:pt>
                <c:pt idx="3886">
                  <c:v>6/12/2025</c:v>
                </c:pt>
                <c:pt idx="3887">
                  <c:v>6/13/2025</c:v>
                </c:pt>
                <c:pt idx="3888">
                  <c:v>6/16/2025</c:v>
                </c:pt>
                <c:pt idx="3889">
                  <c:v>6/17/2025</c:v>
                </c:pt>
                <c:pt idx="3890">
                  <c:v>6/18/2025</c:v>
                </c:pt>
                <c:pt idx="3891">
                  <c:v>6/20/2025</c:v>
                </c:pt>
                <c:pt idx="3892">
                  <c:v>6/23/2025</c:v>
                </c:pt>
                <c:pt idx="3893">
                  <c:v>6/24/2025</c:v>
                </c:pt>
                <c:pt idx="3894">
                  <c:v>6/25/2025</c:v>
                </c:pt>
                <c:pt idx="3895">
                  <c:v>6/26/2025</c:v>
                </c:pt>
                <c:pt idx="3896">
                  <c:v>6/27/2025</c:v>
                </c:pt>
                <c:pt idx="3897">
                  <c:v>6/30/2025</c:v>
                </c:pt>
                <c:pt idx="3898">
                  <c:v>7/1/2025</c:v>
                </c:pt>
                <c:pt idx="3899">
                  <c:v>7/2/2025</c:v>
                </c:pt>
                <c:pt idx="3900">
                  <c:v>7/3/2025</c:v>
                </c:pt>
                <c:pt idx="3901">
                  <c:v>7/7/2025</c:v>
                </c:pt>
                <c:pt idx="3902">
                  <c:v>7/8/2025</c:v>
                </c:pt>
                <c:pt idx="3903">
                  <c:v>7/9/2025</c:v>
                </c:pt>
                <c:pt idx="3904">
                  <c:v>7/10/2025</c:v>
                </c:pt>
                <c:pt idx="3905">
                  <c:v>7/11/2025</c:v>
                </c:pt>
                <c:pt idx="3906">
                  <c:v>7/14/2025</c:v>
                </c:pt>
                <c:pt idx="3907">
                  <c:v>7/15/2025</c:v>
                </c:pt>
                <c:pt idx="3908">
                  <c:v>7/16/2025</c:v>
                </c:pt>
                <c:pt idx="3909">
                  <c:v>7/17/2025</c:v>
                </c:pt>
                <c:pt idx="3910">
                  <c:v>7/18/2025</c:v>
                </c:pt>
                <c:pt idx="3911">
                  <c:v>7/21/2025</c:v>
                </c:pt>
                <c:pt idx="3912">
                  <c:v>7/22/2025</c:v>
                </c:pt>
                <c:pt idx="3913">
                  <c:v>7/23/2025</c:v>
                </c:pt>
                <c:pt idx="3914">
                  <c:v>7/24/2025</c:v>
                </c:pt>
                <c:pt idx="3915">
                  <c:v>7/25/2025</c:v>
                </c:pt>
                <c:pt idx="3916">
                  <c:v>7/28/2025</c:v>
                </c:pt>
                <c:pt idx="3917">
                  <c:v>7/29/2025</c:v>
                </c:pt>
                <c:pt idx="3918">
                  <c:v>7/30/2025</c:v>
                </c:pt>
                <c:pt idx="3919">
                  <c:v>7/31/2025</c:v>
                </c:pt>
                <c:pt idx="3920">
                  <c:v>8/1/2025</c:v>
                </c:pt>
                <c:pt idx="3921">
                  <c:v>8/4/2025</c:v>
                </c:pt>
                <c:pt idx="3922">
                  <c:v>8/5/2025</c:v>
                </c:pt>
                <c:pt idx="3923">
                  <c:v>8/6/2025</c:v>
                </c:pt>
                <c:pt idx="3924">
                  <c:v>8/7/2025</c:v>
                </c:pt>
                <c:pt idx="3925">
                  <c:v>8/8/2025</c:v>
                </c:pt>
                <c:pt idx="3926">
                  <c:v>8/11/2025</c:v>
                </c:pt>
                <c:pt idx="3927">
                  <c:v>8/12/2025</c:v>
                </c:pt>
                <c:pt idx="3928">
                  <c:v>8/13/2025</c:v>
                </c:pt>
                <c:pt idx="3929">
                  <c:v>8/14/2025</c:v>
                </c:pt>
                <c:pt idx="3930">
                  <c:v>8/15/2025</c:v>
                </c:pt>
                <c:pt idx="3931">
                  <c:v>8/18/2025</c:v>
                </c:pt>
                <c:pt idx="3932">
                  <c:v>8/19/2025</c:v>
                </c:pt>
                <c:pt idx="3933">
                  <c:v>8/20/2025</c:v>
                </c:pt>
                <c:pt idx="3934">
                  <c:v>8/21/2025</c:v>
                </c:pt>
                <c:pt idx="3935">
                  <c:v>8/22/2025</c:v>
                </c:pt>
                <c:pt idx="3936">
                  <c:v>8/25/2025</c:v>
                </c:pt>
                <c:pt idx="3937">
                  <c:v>8/26/2025</c:v>
                </c:pt>
                <c:pt idx="3938">
                  <c:v>8/27/2025</c:v>
                </c:pt>
                <c:pt idx="3939">
                  <c:v>8/28/2025</c:v>
                </c:pt>
                <c:pt idx="3940">
                  <c:v>8/29/2025</c:v>
                </c:pt>
                <c:pt idx="3941">
                  <c:v>9/2/2025</c:v>
                </c:pt>
                <c:pt idx="3942">
                  <c:v>9/3/2025</c:v>
                </c:pt>
                <c:pt idx="3943">
                  <c:v>9/4/2025</c:v>
                </c:pt>
                <c:pt idx="3944">
                  <c:v>9/5/2025</c:v>
                </c:pt>
                <c:pt idx="3945">
                  <c:v>9/8/2025</c:v>
                </c:pt>
                <c:pt idx="3946">
                  <c:v>9/9/2025</c:v>
                </c:pt>
                <c:pt idx="3947">
                  <c:v>9/10/2025</c:v>
                </c:pt>
                <c:pt idx="3948">
                  <c:v>9/11/2025</c:v>
                </c:pt>
                <c:pt idx="3949">
                  <c:v>9/12/2025</c:v>
                </c:pt>
                <c:pt idx="3950">
                  <c:v>9/15/2025</c:v>
                </c:pt>
                <c:pt idx="3951">
                  <c:v>9/16/2025</c:v>
                </c:pt>
                <c:pt idx="3952">
                  <c:v>9/17/2025</c:v>
                </c:pt>
                <c:pt idx="3953">
                  <c:v>9/18/2025</c:v>
                </c:pt>
                <c:pt idx="3954">
                  <c:v>9/19/2025</c:v>
                </c:pt>
                <c:pt idx="3955">
                  <c:v>9/22/2025</c:v>
                </c:pt>
                <c:pt idx="3956">
                  <c:v>9/23/2025</c:v>
                </c:pt>
                <c:pt idx="3957">
                  <c:v>9/24/2025</c:v>
                </c:pt>
                <c:pt idx="3958">
                  <c:v>9/25/2025</c:v>
                </c:pt>
                <c:pt idx="3959">
                  <c:v>9/26/2025</c:v>
                </c:pt>
                <c:pt idx="3960">
                  <c:v>9/29/2025</c:v>
                </c:pt>
                <c:pt idx="3961">
                  <c:v>9/30/2025</c:v>
                </c:pt>
                <c:pt idx="3962">
                  <c:v>10/1/2025</c:v>
                </c:pt>
                <c:pt idx="3963">
                  <c:v>10/2/2025</c:v>
                </c:pt>
                <c:pt idx="3964">
                  <c:v>10/3/2025</c:v>
                </c:pt>
                <c:pt idx="3965">
                  <c:v>10/6/2025</c:v>
                </c:pt>
                <c:pt idx="3966">
                  <c:v>10/7/2025</c:v>
                </c:pt>
                <c:pt idx="3967">
                  <c:v>10/8/2025</c:v>
                </c:pt>
                <c:pt idx="3968">
                  <c:v>10/9/2025</c:v>
                </c:pt>
                <c:pt idx="3969">
                  <c:v>10/10/2025</c:v>
                </c:pt>
                <c:pt idx="3970">
                  <c:v>10/13/2025</c:v>
                </c:pt>
                <c:pt idx="3971">
                  <c:v>10/14/2025</c:v>
                </c:pt>
                <c:pt idx="3972">
                  <c:v>10/15/2025</c:v>
                </c:pt>
                <c:pt idx="3973">
                  <c:v>10/16/2025</c:v>
                </c:pt>
                <c:pt idx="3974">
                  <c:v>10/17/2025</c:v>
                </c:pt>
                <c:pt idx="3975">
                  <c:v>10/20/2025</c:v>
                </c:pt>
                <c:pt idx="3976">
                  <c:v>10/21/2025</c:v>
                </c:pt>
                <c:pt idx="3977">
                  <c:v>10/22/2025</c:v>
                </c:pt>
                <c:pt idx="3978">
                  <c:v>10/23/2025</c:v>
                </c:pt>
                <c:pt idx="3979">
                  <c:v>10/24/2025</c:v>
                </c:pt>
                <c:pt idx="3980">
                  <c:v>10/27/2025</c:v>
                </c:pt>
                <c:pt idx="3981">
                  <c:v>10/28/2025</c:v>
                </c:pt>
                <c:pt idx="3982">
                  <c:v>10/29/2025</c:v>
                </c:pt>
                <c:pt idx="3983">
                  <c:v>10/30/2025</c:v>
                </c:pt>
                <c:pt idx="3984">
                  <c:v>10/31/2025</c:v>
                </c:pt>
                <c:pt idx="3985">
                  <c:v>11/3/2025</c:v>
                </c:pt>
                <c:pt idx="3986">
                  <c:v>11/4/2025</c:v>
                </c:pt>
                <c:pt idx="3987">
                  <c:v>11/5/2025</c:v>
                </c:pt>
                <c:pt idx="3988">
                  <c:v>11/6/2025</c:v>
                </c:pt>
                <c:pt idx="3989">
                  <c:v>11/7/2025</c:v>
                </c:pt>
                <c:pt idx="3990">
                  <c:v>11/10/2025</c:v>
                </c:pt>
                <c:pt idx="3991">
                  <c:v>11/11/2025</c:v>
                </c:pt>
                <c:pt idx="3992">
                  <c:v>11/12/2025</c:v>
                </c:pt>
                <c:pt idx="3993">
                  <c:v>11/13/2025</c:v>
                </c:pt>
                <c:pt idx="3994">
                  <c:v>11/14/2025</c:v>
                </c:pt>
                <c:pt idx="3995">
                  <c:v>11/17/2025</c:v>
                </c:pt>
                <c:pt idx="3996">
                  <c:v>11/18/2025</c:v>
                </c:pt>
                <c:pt idx="3997">
                  <c:v>11/19/2025</c:v>
                </c:pt>
                <c:pt idx="3998">
                  <c:v>11/20/2025</c:v>
                </c:pt>
                <c:pt idx="3999">
                  <c:v>11/21/2025</c:v>
                </c:pt>
                <c:pt idx="4000">
                  <c:v>11/24/2025</c:v>
                </c:pt>
                <c:pt idx="4001">
                  <c:v>11/25/2025</c:v>
                </c:pt>
                <c:pt idx="4002">
                  <c:v>11/26/2025</c:v>
                </c:pt>
                <c:pt idx="4003">
                  <c:v>11/28/2025</c:v>
                </c:pt>
                <c:pt idx="4004">
                  <c:v>12/1/2025</c:v>
                </c:pt>
                <c:pt idx="4005">
                  <c:v>12/2/2025</c:v>
                </c:pt>
                <c:pt idx="4006">
                  <c:v>12/3/2025</c:v>
                </c:pt>
                <c:pt idx="4007">
                  <c:v>12/4/2025</c:v>
                </c:pt>
                <c:pt idx="4008">
                  <c:v>12/5/2025</c:v>
                </c:pt>
                <c:pt idx="4009">
                  <c:v>12/8/2025</c:v>
                </c:pt>
                <c:pt idx="4010">
                  <c:v>12/9/2025</c:v>
                </c:pt>
                <c:pt idx="4011">
                  <c:v>12/10/2025</c:v>
                </c:pt>
                <c:pt idx="4012">
                  <c:v>12/11/2025</c:v>
                </c:pt>
                <c:pt idx="4013">
                  <c:v>12/12/2025</c:v>
                </c:pt>
                <c:pt idx="4014">
                  <c:v>12/15/2025</c:v>
                </c:pt>
                <c:pt idx="4015">
                  <c:v>12/16/2025</c:v>
                </c:pt>
                <c:pt idx="4016">
                  <c:v>12/17/2025</c:v>
                </c:pt>
                <c:pt idx="4017">
                  <c:v>12/18/2025</c:v>
                </c:pt>
                <c:pt idx="4018">
                  <c:v>12/19/2025</c:v>
                </c:pt>
                <c:pt idx="4019">
                  <c:v>12/22/2025</c:v>
                </c:pt>
                <c:pt idx="4020">
                  <c:v>12/23/2025</c:v>
                </c:pt>
                <c:pt idx="4021">
                  <c:v>12/24/2025</c:v>
                </c:pt>
                <c:pt idx="4022">
                  <c:v>12/26/2025</c:v>
                </c:pt>
                <c:pt idx="4023">
                  <c:v>12/29/2025</c:v>
                </c:pt>
                <c:pt idx="4024">
                  <c:v>12/30/2025</c:v>
                </c:pt>
                <c:pt idx="4025">
                  <c:v>12/31/2025</c:v>
                </c:pt>
                <c:pt idx="4026">
                  <c:v>1/2/2026</c:v>
                </c:pt>
                <c:pt idx="4027">
                  <c:v>1/5/2026</c:v>
                </c:pt>
                <c:pt idx="4028">
                  <c:v>1/6/2026</c:v>
                </c:pt>
                <c:pt idx="4029">
                  <c:v>1/7/2026</c:v>
                </c:pt>
                <c:pt idx="4030">
                  <c:v>1/8/2026</c:v>
                </c:pt>
                <c:pt idx="4031">
                  <c:v>1/9/2026</c:v>
                </c:pt>
                <c:pt idx="4032">
                  <c:v>1/12/2026</c:v>
                </c:pt>
                <c:pt idx="4033">
                  <c:v>1/13/2026</c:v>
                </c:pt>
                <c:pt idx="4034">
                  <c:v>1/14/2026</c:v>
                </c:pt>
                <c:pt idx="4035">
                  <c:v>1/15/2026</c:v>
                </c:pt>
                <c:pt idx="4036">
                  <c:v>1/16/2026</c:v>
                </c:pt>
                <c:pt idx="4037">
                  <c:v>1/20/2026</c:v>
                </c:pt>
                <c:pt idx="4038">
                  <c:v>1/21/2026</c:v>
                </c:pt>
                <c:pt idx="4039">
                  <c:v>1/22/2026</c:v>
                </c:pt>
                <c:pt idx="4040">
                  <c:v>1/23/2026</c:v>
                </c:pt>
                <c:pt idx="4041">
                  <c:v>1/26/2026</c:v>
                </c:pt>
                <c:pt idx="4042">
                  <c:v>1/27/2026</c:v>
                </c:pt>
                <c:pt idx="4043">
                  <c:v>1/28/2026</c:v>
                </c:pt>
                <c:pt idx="4044">
                  <c:v>1/29/2026</c:v>
                </c:pt>
                <c:pt idx="4045">
                  <c:v>1/30/2026</c:v>
                </c:pt>
                <c:pt idx="4046">
                  <c:v>2/2/2026</c:v>
                </c:pt>
                <c:pt idx="4047">
                  <c:v>2/3/2026</c:v>
                </c:pt>
                <c:pt idx="4048">
                  <c:v>2/4/2026</c:v>
                </c:pt>
                <c:pt idx="4049">
                  <c:v>2/5/2026</c:v>
                </c:pt>
                <c:pt idx="4050">
                  <c:v>2/6/2026</c:v>
                </c:pt>
                <c:pt idx="4051">
                  <c:v>2/9/2026</c:v>
                </c:pt>
                <c:pt idx="4052">
                  <c:v>2/10/2026</c:v>
                </c:pt>
                <c:pt idx="4053">
                  <c:v>2/11/2026</c:v>
                </c:pt>
                <c:pt idx="4054">
                  <c:v>2/12/2026</c:v>
                </c:pt>
                <c:pt idx="4055">
                  <c:v>2/13/2026</c:v>
                </c:pt>
                <c:pt idx="4056">
                  <c:v>2/17/2026</c:v>
                </c:pt>
                <c:pt idx="4057">
                  <c:v>2/18/2026</c:v>
                </c:pt>
                <c:pt idx="4058">
                  <c:v>2/19/2026</c:v>
                </c:pt>
                <c:pt idx="4059">
                  <c:v>2/20/2026</c:v>
                </c:pt>
                <c:pt idx="4060">
                  <c:v>2/23/2026</c:v>
                </c:pt>
                <c:pt idx="4061">
                  <c:v>2/24/2026</c:v>
                </c:pt>
                <c:pt idx="4062">
                  <c:v>2/25/2026</c:v>
                </c:pt>
                <c:pt idx="4063">
                  <c:v>2/26/2026</c:v>
                </c:pt>
                <c:pt idx="4064">
                  <c:v>2/27/2026</c:v>
                </c:pt>
                <c:pt idx="4065">
                  <c:v>3/2/2026</c:v>
                </c:pt>
                <c:pt idx="4066">
                  <c:v>3/3/2026</c:v>
                </c:pt>
                <c:pt idx="4067">
                  <c:v>3/4/2026</c:v>
                </c:pt>
                <c:pt idx="4068">
                  <c:v>3/5/2026</c:v>
                </c:pt>
                <c:pt idx="4069">
                  <c:v>3/6/2026</c:v>
                </c:pt>
                <c:pt idx="4070">
                  <c:v>3/9/2026</c:v>
                </c:pt>
                <c:pt idx="4071">
                  <c:v>3/10/2026</c:v>
                </c:pt>
                <c:pt idx="4072">
                  <c:v>3/11/2026</c:v>
                </c:pt>
                <c:pt idx="4073">
                  <c:v>3/12/2026</c:v>
                </c:pt>
                <c:pt idx="4074">
                  <c:v>3/13/2026</c:v>
                </c:pt>
                <c:pt idx="4075">
                  <c:v>3/16/2026</c:v>
                </c:pt>
                <c:pt idx="4076">
                  <c:v>3/17/2026</c:v>
                </c:pt>
                <c:pt idx="4077">
                  <c:v>3/18/2026</c:v>
                </c:pt>
                <c:pt idx="4078">
                  <c:v>3/19/2026</c:v>
                </c:pt>
                <c:pt idx="4079">
                  <c:v>3/20/2026</c:v>
                </c:pt>
                <c:pt idx="4080">
                  <c:v>3/23/2026</c:v>
                </c:pt>
                <c:pt idx="4081">
                  <c:v>3/24/2026</c:v>
                </c:pt>
                <c:pt idx="4082">
                  <c:v>3/25/2026</c:v>
                </c:pt>
                <c:pt idx="4083">
                  <c:v>3/26/2026</c:v>
                </c:pt>
                <c:pt idx="4084">
                  <c:v>3/27/2026</c:v>
                </c:pt>
                <c:pt idx="4085">
                  <c:v>3/30/2026</c:v>
                </c:pt>
                <c:pt idx="4086">
                  <c:v>3/31/2026</c:v>
                </c:pt>
                <c:pt idx="4087">
                  <c:v>4/1/2026</c:v>
                </c:pt>
                <c:pt idx="4088">
                  <c:v>4/2/2026</c:v>
                </c:pt>
                <c:pt idx="4089">
                  <c:v>4/3/2026</c:v>
                </c:pt>
                <c:pt idx="4090">
                  <c:v>4/6/2026</c:v>
                </c:pt>
                <c:pt idx="4091">
                  <c:v>4/7/2026</c:v>
                </c:pt>
                <c:pt idx="4092">
                  <c:v>4/8/2026</c:v>
                </c:pt>
                <c:pt idx="4093">
                  <c:v>4/9/2026</c:v>
                </c:pt>
                <c:pt idx="4094">
                  <c:v>4/10/2026</c:v>
                </c:pt>
                <c:pt idx="4095">
                  <c:v>4/13/2026</c:v>
                </c:pt>
                <c:pt idx="4096">
                  <c:v>4/14/2026</c:v>
                </c:pt>
                <c:pt idx="4097">
                  <c:v>4/15/2026</c:v>
                </c:pt>
                <c:pt idx="4098">
                  <c:v>4/16/2026</c:v>
                </c:pt>
                <c:pt idx="4099">
                  <c:v>4/17/2026</c:v>
                </c:pt>
                <c:pt idx="4100">
                  <c:v>4/20/2026</c:v>
                </c:pt>
                <c:pt idx="4101">
                  <c:v>4/21/2026</c:v>
                </c:pt>
                <c:pt idx="4102">
                  <c:v>4/22/2026</c:v>
                </c:pt>
                <c:pt idx="4103">
                  <c:v>4/23/2026</c:v>
                </c:pt>
                <c:pt idx="4104">
                  <c:v>4/24/2026</c:v>
                </c:pt>
                <c:pt idx="4105">
                  <c:v>4/27/2026</c:v>
                </c:pt>
                <c:pt idx="4106">
                  <c:v>4/28/2026</c:v>
                </c:pt>
                <c:pt idx="4107">
                  <c:v>4/29/2026</c:v>
                </c:pt>
                <c:pt idx="4108">
                  <c:v>4/30/2026</c:v>
                </c:pt>
                <c:pt idx="4109">
                  <c:v>5/1/2026</c:v>
                </c:pt>
                <c:pt idx="4110">
                  <c:v>5/4/2026</c:v>
                </c:pt>
                <c:pt idx="4111">
                  <c:v>5/5/2026</c:v>
                </c:pt>
                <c:pt idx="4112">
                  <c:v>5/6/2026</c:v>
                </c:pt>
                <c:pt idx="4113">
                  <c:v>5/7/2026</c:v>
                </c:pt>
                <c:pt idx="4114">
                  <c:v>5/8/2026</c:v>
                </c:pt>
                <c:pt idx="4115">
                  <c:v>5/11/2026</c:v>
                </c:pt>
                <c:pt idx="4116">
                  <c:v>5/12/2026</c:v>
                </c:pt>
                <c:pt idx="4117">
                  <c:v>5/13/2026</c:v>
                </c:pt>
                <c:pt idx="4118">
                  <c:v>5/14/2026</c:v>
                </c:pt>
                <c:pt idx="4119">
                  <c:v>5/15/2026</c:v>
                </c:pt>
                <c:pt idx="4120">
                  <c:v>5/18/2026</c:v>
                </c:pt>
                <c:pt idx="4121">
                  <c:v>5/19/2026</c:v>
                </c:pt>
                <c:pt idx="4122">
                  <c:v>5/20/2026</c:v>
                </c:pt>
                <c:pt idx="4123">
                  <c:v>5/21/2026</c:v>
                </c:pt>
                <c:pt idx="4124">
                  <c:v>5/22/2026</c:v>
                </c:pt>
                <c:pt idx="4125">
                  <c:v>5/25/2026</c:v>
                </c:pt>
                <c:pt idx="4126">
                  <c:v>5/26/2026</c:v>
                </c:pt>
                <c:pt idx="4127">
                  <c:v>5/27/2026</c:v>
                </c:pt>
                <c:pt idx="4128">
                  <c:v>5/28/2026</c:v>
                </c:pt>
                <c:pt idx="4129">
                  <c:v>5/29/2026</c:v>
                </c:pt>
                <c:pt idx="4130">
                  <c:v>6/1/2026</c:v>
                </c:pt>
                <c:pt idx="4131">
                  <c:v>6/2/2026</c:v>
                </c:pt>
                <c:pt idx="4132">
                  <c:v>6/3/2026</c:v>
                </c:pt>
                <c:pt idx="4133">
                  <c:v>6/4/2026</c:v>
                </c:pt>
                <c:pt idx="4134">
                  <c:v>6/5/2026</c:v>
                </c:pt>
                <c:pt idx="4135">
                  <c:v>6/8/2026</c:v>
                </c:pt>
                <c:pt idx="4136">
                  <c:v>6/9/2026</c:v>
                </c:pt>
                <c:pt idx="4137">
                  <c:v>6/10/2026</c:v>
                </c:pt>
                <c:pt idx="4138">
                  <c:v>6/11/2026</c:v>
                </c:pt>
                <c:pt idx="4139">
                  <c:v>6/12/2026</c:v>
                </c:pt>
                <c:pt idx="4140">
                  <c:v>6/15/2026</c:v>
                </c:pt>
                <c:pt idx="4141">
                  <c:v>6/16/2026</c:v>
                </c:pt>
                <c:pt idx="4142">
                  <c:v>6/17/2026</c:v>
                </c:pt>
                <c:pt idx="4143">
                  <c:v>6/18/2026</c:v>
                </c:pt>
                <c:pt idx="4144">
                  <c:v>6/19/2026</c:v>
                </c:pt>
                <c:pt idx="4145">
                  <c:v>6/22/2026</c:v>
                </c:pt>
                <c:pt idx="4146">
                  <c:v>6/23/2026</c:v>
                </c:pt>
                <c:pt idx="4147">
                  <c:v>6/24/2026</c:v>
                </c:pt>
                <c:pt idx="4148">
                  <c:v>6/25/2026</c:v>
                </c:pt>
                <c:pt idx="4149">
                  <c:v>6/26/2026</c:v>
                </c:pt>
                <c:pt idx="4150">
                  <c:v>6/29/2026</c:v>
                </c:pt>
                <c:pt idx="4151">
                  <c:v>6/30/2026</c:v>
                </c:pt>
                <c:pt idx="4152">
                  <c:v>7/1/2026</c:v>
                </c:pt>
                <c:pt idx="4153">
                  <c:v>7/2/2026</c:v>
                </c:pt>
                <c:pt idx="4154">
                  <c:v>7/3/2026</c:v>
                </c:pt>
                <c:pt idx="4155">
                  <c:v>7/6/2026</c:v>
                </c:pt>
                <c:pt idx="4156">
                  <c:v>7/7/2026</c:v>
                </c:pt>
                <c:pt idx="4157">
                  <c:v>7/8/2026</c:v>
                </c:pt>
                <c:pt idx="4158">
                  <c:v>7/9/2026</c:v>
                </c:pt>
                <c:pt idx="4159">
                  <c:v>7/10/2026</c:v>
                </c:pt>
                <c:pt idx="4160">
                  <c:v>7/13/2026</c:v>
                </c:pt>
                <c:pt idx="4161">
                  <c:v>7/14/2026</c:v>
                </c:pt>
                <c:pt idx="4162">
                  <c:v>7/15/2026</c:v>
                </c:pt>
                <c:pt idx="4163">
                  <c:v>7/16/2026</c:v>
                </c:pt>
                <c:pt idx="4164">
                  <c:v>7/17/2026</c:v>
                </c:pt>
                <c:pt idx="4165">
                  <c:v>7/20/2026</c:v>
                </c:pt>
                <c:pt idx="4166">
                  <c:v>7/21/2026</c:v>
                </c:pt>
                <c:pt idx="4167">
                  <c:v>7/22/2026</c:v>
                </c:pt>
                <c:pt idx="4168">
                  <c:v>7/23/2026</c:v>
                </c:pt>
                <c:pt idx="4169">
                  <c:v>7/24/2026</c:v>
                </c:pt>
                <c:pt idx="4170">
                  <c:v>7/27/2026</c:v>
                </c:pt>
                <c:pt idx="4171">
                  <c:v>7/28/2026</c:v>
                </c:pt>
                <c:pt idx="4172">
                  <c:v>7/29/2026</c:v>
                </c:pt>
                <c:pt idx="4173">
                  <c:v>7/30/2026</c:v>
                </c:pt>
                <c:pt idx="4174">
                  <c:v>7/31/2026</c:v>
                </c:pt>
                <c:pt idx="4175">
                  <c:v>8/3/2026</c:v>
                </c:pt>
                <c:pt idx="4176">
                  <c:v>8/4/2026</c:v>
                </c:pt>
                <c:pt idx="4177">
                  <c:v>8/5/2026</c:v>
                </c:pt>
                <c:pt idx="4178">
                  <c:v>8/6/2026</c:v>
                </c:pt>
                <c:pt idx="4179">
                  <c:v>8/7/2026</c:v>
                </c:pt>
                <c:pt idx="4180">
                  <c:v>8/10/2026</c:v>
                </c:pt>
                <c:pt idx="4181">
                  <c:v>8/11/2026</c:v>
                </c:pt>
                <c:pt idx="4182">
                  <c:v>8/12/2026</c:v>
                </c:pt>
                <c:pt idx="4183">
                  <c:v>8/13/2026</c:v>
                </c:pt>
                <c:pt idx="4184">
                  <c:v>8/14/2026</c:v>
                </c:pt>
                <c:pt idx="4185">
                  <c:v>8/17/2026</c:v>
                </c:pt>
                <c:pt idx="4186">
                  <c:v>8/18/2026</c:v>
                </c:pt>
                <c:pt idx="4187">
                  <c:v>8/19/2026</c:v>
                </c:pt>
                <c:pt idx="4188">
                  <c:v>8/20/2026</c:v>
                </c:pt>
                <c:pt idx="4189">
                  <c:v>8/21/2026</c:v>
                </c:pt>
                <c:pt idx="4190">
                  <c:v>8/24/2026</c:v>
                </c:pt>
                <c:pt idx="4191">
                  <c:v>8/25/2026</c:v>
                </c:pt>
                <c:pt idx="4192">
                  <c:v>8/26/2026</c:v>
                </c:pt>
                <c:pt idx="4193">
                  <c:v>8/27/2026</c:v>
                </c:pt>
                <c:pt idx="4194">
                  <c:v>8/28/2026</c:v>
                </c:pt>
                <c:pt idx="4195">
                  <c:v>8/31/2026</c:v>
                </c:pt>
                <c:pt idx="4196">
                  <c:v>9/1/2026</c:v>
                </c:pt>
                <c:pt idx="4197">
                  <c:v>9/2/2026</c:v>
                </c:pt>
                <c:pt idx="4198">
                  <c:v>9/3/2026</c:v>
                </c:pt>
                <c:pt idx="4199">
                  <c:v>9/4/2026</c:v>
                </c:pt>
                <c:pt idx="4200">
                  <c:v>9/7/2026</c:v>
                </c:pt>
                <c:pt idx="4201">
                  <c:v>9/8/2026</c:v>
                </c:pt>
                <c:pt idx="4202">
                  <c:v>9/9/2026</c:v>
                </c:pt>
                <c:pt idx="4203">
                  <c:v>9/10/2026</c:v>
                </c:pt>
                <c:pt idx="4204">
                  <c:v>9/11/2026</c:v>
                </c:pt>
                <c:pt idx="4205">
                  <c:v>9/14/2026</c:v>
                </c:pt>
                <c:pt idx="4206">
                  <c:v>9/15/2026</c:v>
                </c:pt>
                <c:pt idx="4207">
                  <c:v>9/16/2026</c:v>
                </c:pt>
                <c:pt idx="4208">
                  <c:v>9/17/2026</c:v>
                </c:pt>
                <c:pt idx="4209">
                  <c:v>9/18/2026</c:v>
                </c:pt>
                <c:pt idx="4210">
                  <c:v>9/21/2026</c:v>
                </c:pt>
                <c:pt idx="4211">
                  <c:v>9/22/2026</c:v>
                </c:pt>
                <c:pt idx="4212">
                  <c:v>9/23/2026</c:v>
                </c:pt>
                <c:pt idx="4213">
                  <c:v>9/24/2026</c:v>
                </c:pt>
                <c:pt idx="4214">
                  <c:v>9/25/2026</c:v>
                </c:pt>
                <c:pt idx="4215">
                  <c:v>9/28/2026</c:v>
                </c:pt>
                <c:pt idx="4216">
                  <c:v>9/29/2026</c:v>
                </c:pt>
                <c:pt idx="4217">
                  <c:v>9/30/2026</c:v>
                </c:pt>
                <c:pt idx="4218">
                  <c:v>10/1/2026</c:v>
                </c:pt>
                <c:pt idx="4219">
                  <c:v>10/2/2026</c:v>
                </c:pt>
                <c:pt idx="4220">
                  <c:v>10/5/2026</c:v>
                </c:pt>
                <c:pt idx="4221">
                  <c:v>10/6/2026</c:v>
                </c:pt>
                <c:pt idx="4222">
                  <c:v>10/7/2026</c:v>
                </c:pt>
                <c:pt idx="4223">
                  <c:v>10/8/2026</c:v>
                </c:pt>
                <c:pt idx="4224">
                  <c:v>10/9/2026</c:v>
                </c:pt>
                <c:pt idx="4225">
                  <c:v>10/12/2026</c:v>
                </c:pt>
                <c:pt idx="4226">
                  <c:v>10/13/2026</c:v>
                </c:pt>
                <c:pt idx="4227">
                  <c:v>10/14/2026</c:v>
                </c:pt>
                <c:pt idx="4228">
                  <c:v>10/15/2026</c:v>
                </c:pt>
                <c:pt idx="4229">
                  <c:v>10/16/2026</c:v>
                </c:pt>
                <c:pt idx="4230">
                  <c:v>10/19/2026</c:v>
                </c:pt>
                <c:pt idx="4231">
                  <c:v>10/20/2026</c:v>
                </c:pt>
                <c:pt idx="4232">
                  <c:v>10/21/2026</c:v>
                </c:pt>
                <c:pt idx="4233">
                  <c:v>10/22/2026</c:v>
                </c:pt>
                <c:pt idx="4234">
                  <c:v>10/23/2026</c:v>
                </c:pt>
                <c:pt idx="4235">
                  <c:v>10/26/2026</c:v>
                </c:pt>
                <c:pt idx="4236">
                  <c:v>10/27/2026</c:v>
                </c:pt>
                <c:pt idx="4237">
                  <c:v>10/28/2026</c:v>
                </c:pt>
                <c:pt idx="4238">
                  <c:v>10/29/2026</c:v>
                </c:pt>
                <c:pt idx="4239">
                  <c:v>10/30/2026</c:v>
                </c:pt>
                <c:pt idx="4240">
                  <c:v>11/2/2026</c:v>
                </c:pt>
                <c:pt idx="4241">
                  <c:v>11/3/2026</c:v>
                </c:pt>
                <c:pt idx="4242">
                  <c:v>11/4/2026</c:v>
                </c:pt>
                <c:pt idx="4243">
                  <c:v>11/5/2026</c:v>
                </c:pt>
                <c:pt idx="4244">
                  <c:v>11/6/2026</c:v>
                </c:pt>
                <c:pt idx="4245">
                  <c:v>11/9/2026</c:v>
                </c:pt>
                <c:pt idx="4246">
                  <c:v>11/10/2026</c:v>
                </c:pt>
                <c:pt idx="4247">
                  <c:v>11/11/2026</c:v>
                </c:pt>
                <c:pt idx="4248">
                  <c:v>11/12/2026</c:v>
                </c:pt>
                <c:pt idx="4249">
                  <c:v>11/13/2026</c:v>
                </c:pt>
                <c:pt idx="4250">
                  <c:v>11/16/2026</c:v>
                </c:pt>
                <c:pt idx="4251">
                  <c:v>11/17/2026</c:v>
                </c:pt>
                <c:pt idx="4252">
                  <c:v>11/18/2026</c:v>
                </c:pt>
                <c:pt idx="4253">
                  <c:v>11/19/2026</c:v>
                </c:pt>
                <c:pt idx="4254">
                  <c:v>11/20/2026</c:v>
                </c:pt>
                <c:pt idx="4255">
                  <c:v>11/23/2026</c:v>
                </c:pt>
                <c:pt idx="4256">
                  <c:v>11/24/2026</c:v>
                </c:pt>
                <c:pt idx="4257">
                  <c:v>11/25/2026</c:v>
                </c:pt>
                <c:pt idx="4258">
                  <c:v>11/26/2026</c:v>
                </c:pt>
                <c:pt idx="4259">
                  <c:v>11/27/2026</c:v>
                </c:pt>
                <c:pt idx="4260">
                  <c:v>11/30/2026</c:v>
                </c:pt>
                <c:pt idx="4261">
                  <c:v>12/1/2026</c:v>
                </c:pt>
                <c:pt idx="4262">
                  <c:v>12/2/2026</c:v>
                </c:pt>
                <c:pt idx="4263">
                  <c:v>12/3/2026</c:v>
                </c:pt>
                <c:pt idx="4264">
                  <c:v>12/4/2026</c:v>
                </c:pt>
                <c:pt idx="4265">
                  <c:v>12/7/2026</c:v>
                </c:pt>
                <c:pt idx="4266">
                  <c:v>12/8/2026</c:v>
                </c:pt>
                <c:pt idx="4267">
                  <c:v>12/9/2026</c:v>
                </c:pt>
                <c:pt idx="4268">
                  <c:v>12/10/2026</c:v>
                </c:pt>
                <c:pt idx="4269">
                  <c:v>12/11/2026</c:v>
                </c:pt>
                <c:pt idx="4270">
                  <c:v>12/14/2026</c:v>
                </c:pt>
                <c:pt idx="4271">
                  <c:v>12/15/2026</c:v>
                </c:pt>
                <c:pt idx="4272">
                  <c:v>12/16/2026</c:v>
                </c:pt>
                <c:pt idx="4273">
                  <c:v>12/17/2026</c:v>
                </c:pt>
                <c:pt idx="4274">
                  <c:v>12/18/2026</c:v>
                </c:pt>
                <c:pt idx="4275">
                  <c:v>12/21/2026</c:v>
                </c:pt>
                <c:pt idx="4276">
                  <c:v>12/22/2026</c:v>
                </c:pt>
                <c:pt idx="4277">
                  <c:v>12/23/2026</c:v>
                </c:pt>
                <c:pt idx="4278">
                  <c:v>12/24/2026</c:v>
                </c:pt>
                <c:pt idx="4279">
                  <c:v>12/25/2026</c:v>
                </c:pt>
                <c:pt idx="4280">
                  <c:v>12/28/2026</c:v>
                </c:pt>
                <c:pt idx="4281">
                  <c:v>12/29/2026</c:v>
                </c:pt>
                <c:pt idx="4282">
                  <c:v>12/30/2026</c:v>
                </c:pt>
                <c:pt idx="4283">
                  <c:v>12/31/2026</c:v>
                </c:pt>
                <c:pt idx="4284">
                  <c:v>1/1/2027</c:v>
                </c:pt>
                <c:pt idx="4285">
                  <c:v>1/4/2027</c:v>
                </c:pt>
                <c:pt idx="4286">
                  <c:v>1/5/2027</c:v>
                </c:pt>
                <c:pt idx="4287">
                  <c:v>1/6/2027</c:v>
                </c:pt>
                <c:pt idx="4288">
                  <c:v>1/7/2027</c:v>
                </c:pt>
                <c:pt idx="4289">
                  <c:v>1/8/2027</c:v>
                </c:pt>
                <c:pt idx="4290">
                  <c:v>1/11/2027</c:v>
                </c:pt>
                <c:pt idx="4291">
                  <c:v>1/12/2027</c:v>
                </c:pt>
                <c:pt idx="4292">
                  <c:v>1/13/2027</c:v>
                </c:pt>
                <c:pt idx="4293">
                  <c:v>1/14/2027</c:v>
                </c:pt>
                <c:pt idx="4294">
                  <c:v>1/15/2027</c:v>
                </c:pt>
                <c:pt idx="4295">
                  <c:v>1/18/2027</c:v>
                </c:pt>
                <c:pt idx="4296">
                  <c:v>1/19/2027</c:v>
                </c:pt>
                <c:pt idx="4297">
                  <c:v>1/20/2027</c:v>
                </c:pt>
                <c:pt idx="4298">
                  <c:v>1/21/2027</c:v>
                </c:pt>
                <c:pt idx="4299">
                  <c:v>1/22/2027</c:v>
                </c:pt>
                <c:pt idx="4300">
                  <c:v>1/25/2027</c:v>
                </c:pt>
                <c:pt idx="4301">
                  <c:v>1/26/2027</c:v>
                </c:pt>
                <c:pt idx="4302">
                  <c:v>1/27/2027</c:v>
                </c:pt>
                <c:pt idx="4303">
                  <c:v>1/28/2027</c:v>
                </c:pt>
                <c:pt idx="4304">
                  <c:v>1/29/2027</c:v>
                </c:pt>
                <c:pt idx="4305">
                  <c:v>2/1/2027</c:v>
                </c:pt>
                <c:pt idx="4306">
                  <c:v>2/2/2027</c:v>
                </c:pt>
                <c:pt idx="4307">
                  <c:v>2/3/2027</c:v>
                </c:pt>
                <c:pt idx="4308">
                  <c:v>2/4/2027</c:v>
                </c:pt>
                <c:pt idx="4309">
                  <c:v>2/5/2027</c:v>
                </c:pt>
                <c:pt idx="4310">
                  <c:v>2/8/2027</c:v>
                </c:pt>
                <c:pt idx="4311">
                  <c:v>2/9/2027</c:v>
                </c:pt>
                <c:pt idx="4312">
                  <c:v>2/10/2027</c:v>
                </c:pt>
                <c:pt idx="4313">
                  <c:v>2/11/2027</c:v>
                </c:pt>
                <c:pt idx="4314">
                  <c:v>2/12/2027</c:v>
                </c:pt>
                <c:pt idx="4315">
                  <c:v>(blank)</c:v>
                </c:pt>
              </c:strCache>
            </c:strRef>
          </c:cat>
          <c:val>
            <c:numRef>
              <c:f>Sheet1!$B$4:$B$4320</c:f>
              <c:numCache>
                <c:formatCode>General</c:formatCode>
                <c:ptCount val="4316"/>
                <c:pt idx="1185">
                  <c:v>100000000</c:v>
                </c:pt>
                <c:pt idx="1186">
                  <c:v>114401827.76786259</c:v>
                </c:pt>
                <c:pt idx="1187">
                  <c:v>130401199.25899255</c:v>
                </c:pt>
                <c:pt idx="1188">
                  <c:v>125563603.72394609</c:v>
                </c:pt>
                <c:pt idx="1189">
                  <c:v>104578445.90403178</c:v>
                </c:pt>
                <c:pt idx="1190">
                  <c:v>110636544.50415987</c:v>
                </c:pt>
                <c:pt idx="1191">
                  <c:v>116736303.32257383</c:v>
                </c:pt>
                <c:pt idx="1192">
                  <c:v>120811218.54281776</c:v>
                </c:pt>
                <c:pt idx="1193">
                  <c:v>138132261.78849536</c:v>
                </c:pt>
                <c:pt idx="1194">
                  <c:v>129710703.0626815</c:v>
                </c:pt>
                <c:pt idx="1195">
                  <c:v>131964270.77036874</c:v>
                </c:pt>
                <c:pt idx="1196">
                  <c:v>137863940.19568703</c:v>
                </c:pt>
                <c:pt idx="1197">
                  <c:v>149325651.90006155</c:v>
                </c:pt>
                <c:pt idx="1198">
                  <c:v>173800970.73837158</c:v>
                </c:pt>
                <c:pt idx="1199">
                  <c:v>167397758.92485332</c:v>
                </c:pt>
                <c:pt idx="1200">
                  <c:v>150742086.41696447</c:v>
                </c:pt>
                <c:pt idx="1201">
                  <c:v>140443321.90975362</c:v>
                </c:pt>
                <c:pt idx="1202">
                  <c:v>143132324.59631225</c:v>
                </c:pt>
                <c:pt idx="1203">
                  <c:v>120312848.53634612</c:v>
                </c:pt>
                <c:pt idx="1204">
                  <c:v>113888563.66610003</c:v>
                </c:pt>
                <c:pt idx="1205">
                  <c:v>117371946.5023552</c:v>
                </c:pt>
                <c:pt idx="1206">
                  <c:v>124656163.30339676</c:v>
                </c:pt>
                <c:pt idx="1207">
                  <c:v>123893653.63124865</c:v>
                </c:pt>
                <c:pt idx="1208">
                  <c:v>124503867.57302628</c:v>
                </c:pt>
                <c:pt idx="1209">
                  <c:v>122163669.12306473</c:v>
                </c:pt>
                <c:pt idx="1210">
                  <c:v>124281084.48886038</c:v>
                </c:pt>
                <c:pt idx="1211">
                  <c:v>140351829.66095772</c:v>
                </c:pt>
                <c:pt idx="1212">
                  <c:v>140431667.3582792</c:v>
                </c:pt>
                <c:pt idx="1213">
                  <c:v>144653047.61518127</c:v>
                </c:pt>
                <c:pt idx="1214">
                  <c:v>140883345.09605813</c:v>
                </c:pt>
                <c:pt idx="1215">
                  <c:v>158261936.28492114</c:v>
                </c:pt>
                <c:pt idx="1216">
                  <c:v>149126311.15359008</c:v>
                </c:pt>
                <c:pt idx="1217">
                  <c:v>155183553.15663999</c:v>
                </c:pt>
                <c:pt idx="1218">
                  <c:v>165086885.99222553</c:v>
                </c:pt>
                <c:pt idx="1219">
                  <c:v>162152959.5048402</c:v>
                </c:pt>
                <c:pt idx="1220">
                  <c:v>153354418.75696263</c:v>
                </c:pt>
                <c:pt idx="1221">
                  <c:v>144522602.39613232</c:v>
                </c:pt>
                <c:pt idx="1222">
                  <c:v>150235969.98583594</c:v>
                </c:pt>
                <c:pt idx="1223">
                  <c:v>128754230.422556</c:v>
                </c:pt>
                <c:pt idx="1224">
                  <c:v>128234660.75972523</c:v>
                </c:pt>
                <c:pt idx="1225">
                  <c:v>89289246.056090802</c:v>
                </c:pt>
                <c:pt idx="1226">
                  <c:v>90495652.910982236</c:v>
                </c:pt>
                <c:pt idx="1227">
                  <c:v>100369182.85879113</c:v>
                </c:pt>
                <c:pt idx="1228">
                  <c:v>105638828.86853586</c:v>
                </c:pt>
                <c:pt idx="1229">
                  <c:v>112315351.17216294</c:v>
                </c:pt>
                <c:pt idx="1230">
                  <c:v>109126893.61740668</c:v>
                </c:pt>
                <c:pt idx="1231">
                  <c:v>122172510.25771195</c:v>
                </c:pt>
                <c:pt idx="1232">
                  <c:v>126967300.41836102</c:v>
                </c:pt>
                <c:pt idx="1233">
                  <c:v>108132033.06454509</c:v>
                </c:pt>
                <c:pt idx="1234">
                  <c:v>109041213.88843419</c:v>
                </c:pt>
                <c:pt idx="1235">
                  <c:v>113113750.96933106</c:v>
                </c:pt>
                <c:pt idx="1236">
                  <c:v>108172319.77798331</c:v>
                </c:pt>
                <c:pt idx="1237">
                  <c:v>106582380.87648022</c:v>
                </c:pt>
                <c:pt idx="1238">
                  <c:v>105436690.64468303</c:v>
                </c:pt>
                <c:pt idx="1239">
                  <c:v>108941074.41823536</c:v>
                </c:pt>
                <c:pt idx="1240">
                  <c:v>112100189.71117261</c:v>
                </c:pt>
                <c:pt idx="1241">
                  <c:v>107721101.90971547</c:v>
                </c:pt>
                <c:pt idx="1242">
                  <c:v>116282957.69810952</c:v>
                </c:pt>
                <c:pt idx="1243">
                  <c:v>122529272.73244153</c:v>
                </c:pt>
                <c:pt idx="1244">
                  <c:v>126622709.74917777</c:v>
                </c:pt>
                <c:pt idx="1245">
                  <c:v>123616155.26184076</c:v>
                </c:pt>
                <c:pt idx="1246">
                  <c:v>122200719.0912015</c:v>
                </c:pt>
                <c:pt idx="1247">
                  <c:v>127210490.43813218</c:v>
                </c:pt>
                <c:pt idx="1248">
                  <c:v>140701109.84513906</c:v>
                </c:pt>
                <c:pt idx="1249">
                  <c:v>146993465.02562132</c:v>
                </c:pt>
                <c:pt idx="1250">
                  <c:v>154722211.28310812</c:v>
                </c:pt>
                <c:pt idx="1251">
                  <c:v>148341482.39336857</c:v>
                </c:pt>
                <c:pt idx="1252">
                  <c:v>135258170.81533709</c:v>
                </c:pt>
                <c:pt idx="1253">
                  <c:v>133091444.70018008</c:v>
                </c:pt>
                <c:pt idx="1254">
                  <c:v>142691022.33837458</c:v>
                </c:pt>
                <c:pt idx="1255">
                  <c:v>137945718.69752964</c:v>
                </c:pt>
                <c:pt idx="1256">
                  <c:v>150802378.27096006</c:v>
                </c:pt>
                <c:pt idx="1257">
                  <c:v>152692185.36660987</c:v>
                </c:pt>
                <c:pt idx="1258">
                  <c:v>143424595.87877637</c:v>
                </c:pt>
                <c:pt idx="1259">
                  <c:v>148072098.69417605</c:v>
                </c:pt>
                <c:pt idx="1260">
                  <c:v>186223194.08498561</c:v>
                </c:pt>
                <c:pt idx="1261">
                  <c:v>170357699.64873081</c:v>
                </c:pt>
                <c:pt idx="1262">
                  <c:v>160685752.58728614</c:v>
                </c:pt>
                <c:pt idx="1263">
                  <c:v>172709849.11532605</c:v>
                </c:pt>
                <c:pt idx="1264">
                  <c:v>164133372.72027192</c:v>
                </c:pt>
                <c:pt idx="1265">
                  <c:v>189720594.63811895</c:v>
                </c:pt>
                <c:pt idx="1266">
                  <c:v>249170164.62024143</c:v>
                </c:pt>
                <c:pt idx="1267">
                  <c:v>354585181.51063019</c:v>
                </c:pt>
                <c:pt idx="1268">
                  <c:v>228258165.90711495</c:v>
                </c:pt>
                <c:pt idx="1269">
                  <c:v>232096904.62725613</c:v>
                </c:pt>
                <c:pt idx="1270">
                  <c:v>224957422.68315676</c:v>
                </c:pt>
                <c:pt idx="1271">
                  <c:v>191819079.52360058</c:v>
                </c:pt>
                <c:pt idx="1272">
                  <c:v>180845694.42260775</c:v>
                </c:pt>
                <c:pt idx="1273">
                  <c:v>181692581.83380789</c:v>
                </c:pt>
                <c:pt idx="1274">
                  <c:v>118379943.53188775</c:v>
                </c:pt>
                <c:pt idx="1275">
                  <c:v>127055507.50971174</c:v>
                </c:pt>
                <c:pt idx="1276">
                  <c:v>155586181.56666625</c:v>
                </c:pt>
                <c:pt idx="1277">
                  <c:v>156146946.76213527</c:v>
                </c:pt>
                <c:pt idx="1278">
                  <c:v>165652335.69930845</c:v>
                </c:pt>
                <c:pt idx="1279">
                  <c:v>148408426.28648895</c:v>
                </c:pt>
                <c:pt idx="1280">
                  <c:v>162089874.99912584</c:v>
                </c:pt>
                <c:pt idx="1281">
                  <c:v>162708939.92663392</c:v>
                </c:pt>
                <c:pt idx="1282">
                  <c:v>176710920.69867054</c:v>
                </c:pt>
                <c:pt idx="1283">
                  <c:v>168348917.96893668</c:v>
                </c:pt>
                <c:pt idx="1284">
                  <c:v>171643059.48209369</c:v>
                </c:pt>
                <c:pt idx="1285">
                  <c:v>172094393.5496617</c:v>
                </c:pt>
                <c:pt idx="1286">
                  <c:v>173147094.19072899</c:v>
                </c:pt>
                <c:pt idx="1287">
                  <c:v>169101408.37303671</c:v>
                </c:pt>
                <c:pt idx="1288">
                  <c:v>148292820.57276988</c:v>
                </c:pt>
                <c:pt idx="1289">
                  <c:v>138008845.69436169</c:v>
                </c:pt>
                <c:pt idx="1290">
                  <c:v>146284904.84082702</c:v>
                </c:pt>
                <c:pt idx="1291">
                  <c:v>141410615.07582536</c:v>
                </c:pt>
                <c:pt idx="1292">
                  <c:v>137319335.39361575</c:v>
                </c:pt>
                <c:pt idx="1293">
                  <c:v>142847933.69250408</c:v>
                </c:pt>
                <c:pt idx="1294">
                  <c:v>143059562.85907078</c:v>
                </c:pt>
                <c:pt idx="1295">
                  <c:v>144599548.65266073</c:v>
                </c:pt>
                <c:pt idx="1296">
                  <c:v>145895140.85430062</c:v>
                </c:pt>
                <c:pt idx="1297">
                  <c:v>124442456.83128418</c:v>
                </c:pt>
                <c:pt idx="1298">
                  <c:v>103046599.0500975</c:v>
                </c:pt>
                <c:pt idx="1299">
                  <c:v>98554259.798197508</c:v>
                </c:pt>
                <c:pt idx="1300">
                  <c:v>104595187.62544192</c:v>
                </c:pt>
                <c:pt idx="1301">
                  <c:v>102248771.26248397</c:v>
                </c:pt>
                <c:pt idx="1302">
                  <c:v>104824145.96348421</c:v>
                </c:pt>
                <c:pt idx="1303">
                  <c:v>91862552.036489412</c:v>
                </c:pt>
                <c:pt idx="1304">
                  <c:v>90512043.390423819</c:v>
                </c:pt>
                <c:pt idx="1305">
                  <c:v>87661293.806600317</c:v>
                </c:pt>
                <c:pt idx="1306">
                  <c:v>88873826.45881781</c:v>
                </c:pt>
                <c:pt idx="1307">
                  <c:v>94333654.473752588</c:v>
                </c:pt>
                <c:pt idx="1308">
                  <c:v>90874119.494099349</c:v>
                </c:pt>
                <c:pt idx="1309">
                  <c:v>94071529.95663403</c:v>
                </c:pt>
                <c:pt idx="1310">
                  <c:v>113333516.82893036</c:v>
                </c:pt>
                <c:pt idx="1311">
                  <c:v>109258640.50997356</c:v>
                </c:pt>
                <c:pt idx="1312">
                  <c:v>108589357.30598117</c:v>
                </c:pt>
                <c:pt idx="1313">
                  <c:v>104466368.59979331</c:v>
                </c:pt>
                <c:pt idx="1314">
                  <c:v>121046324.90887758</c:v>
                </c:pt>
                <c:pt idx="1315">
                  <c:v>120473134.56800491</c:v>
                </c:pt>
                <c:pt idx="1316">
                  <c:v>118208075.69375521</c:v>
                </c:pt>
                <c:pt idx="1317">
                  <c:v>119657551.73867603</c:v>
                </c:pt>
                <c:pt idx="1318">
                  <c:v>119196074.7903502</c:v>
                </c:pt>
                <c:pt idx="1319">
                  <c:v>122396151.46239851</c:v>
                </c:pt>
                <c:pt idx="1320">
                  <c:v>119361510.07072762</c:v>
                </c:pt>
                <c:pt idx="1321">
                  <c:v>113846664.34739242</c:v>
                </c:pt>
                <c:pt idx="1322">
                  <c:v>111627501.53261812</c:v>
                </c:pt>
                <c:pt idx="1323">
                  <c:v>113666447.40912974</c:v>
                </c:pt>
                <c:pt idx="1324">
                  <c:v>121010586.04464072</c:v>
                </c:pt>
                <c:pt idx="1325">
                  <c:v>122360332.91653337</c:v>
                </c:pt>
                <c:pt idx="1326">
                  <c:v>130017370.4721496</c:v>
                </c:pt>
                <c:pt idx="1327">
                  <c:v>142689896.29435506</c:v>
                </c:pt>
                <c:pt idx="1328">
                  <c:v>149611043.66044235</c:v>
                </c:pt>
                <c:pt idx="1329">
                  <c:v>143254548.51928386</c:v>
                </c:pt>
                <c:pt idx="1330">
                  <c:v>137211222.59851554</c:v>
                </c:pt>
                <c:pt idx="1331">
                  <c:v>144066704.0148758</c:v>
                </c:pt>
                <c:pt idx="1332">
                  <c:v>141836199.93160161</c:v>
                </c:pt>
                <c:pt idx="1333">
                  <c:v>128419240.82370193</c:v>
                </c:pt>
                <c:pt idx="1334">
                  <c:v>129633911.19965234</c:v>
                </c:pt>
                <c:pt idx="1335">
                  <c:v>127124620.24002612</c:v>
                </c:pt>
                <c:pt idx="1336">
                  <c:v>132730571.83286195</c:v>
                </c:pt>
                <c:pt idx="1337">
                  <c:v>135027805.78749564</c:v>
                </c:pt>
                <c:pt idx="1338">
                  <c:v>139091441.10767588</c:v>
                </c:pt>
                <c:pt idx="1339">
                  <c:v>139172572.16626784</c:v>
                </c:pt>
                <c:pt idx="1340">
                  <c:v>126453788.5174558</c:v>
                </c:pt>
                <c:pt idx="1341">
                  <c:v>130829553.43863264</c:v>
                </c:pt>
                <c:pt idx="1342">
                  <c:v>123027982.12576519</c:v>
                </c:pt>
                <c:pt idx="1343">
                  <c:v>126030849.11800405</c:v>
                </c:pt>
                <c:pt idx="1344">
                  <c:v>132818866.46174574</c:v>
                </c:pt>
                <c:pt idx="1345">
                  <c:v>124110629.0547533</c:v>
                </c:pt>
                <c:pt idx="1346">
                  <c:v>117302857.71565081</c:v>
                </c:pt>
                <c:pt idx="1347">
                  <c:v>118962740.1183103</c:v>
                </c:pt>
                <c:pt idx="1348">
                  <c:v>120010344.110705</c:v>
                </c:pt>
                <c:pt idx="1349">
                  <c:v>124743970.25617221</c:v>
                </c:pt>
                <c:pt idx="1350">
                  <c:v>124182198.4074939</c:v>
                </c:pt>
                <c:pt idx="1351">
                  <c:v>123494330.19592361</c:v>
                </c:pt>
                <c:pt idx="1352">
                  <c:v>128168767.42688055</c:v>
                </c:pt>
                <c:pt idx="1353">
                  <c:v>129488764.24973278</c:v>
                </c:pt>
                <c:pt idx="1354">
                  <c:v>127198056.80705653</c:v>
                </c:pt>
                <c:pt idx="1355">
                  <c:v>125777859.45810285</c:v>
                </c:pt>
                <c:pt idx="1356">
                  <c:v>120450164.28615829</c:v>
                </c:pt>
                <c:pt idx="1357">
                  <c:v>123709731.49750169</c:v>
                </c:pt>
                <c:pt idx="1358">
                  <c:v>123556141.23043865</c:v>
                </c:pt>
                <c:pt idx="1359">
                  <c:v>123446612.30406651</c:v>
                </c:pt>
                <c:pt idx="1360">
                  <c:v>123791720.99888255</c:v>
                </c:pt>
                <c:pt idx="1361">
                  <c:v>138609187.92042771</c:v>
                </c:pt>
                <c:pt idx="1362">
                  <c:v>135054676.7077812</c:v>
                </c:pt>
                <c:pt idx="1363">
                  <c:v>134992317.28696704</c:v>
                </c:pt>
                <c:pt idx="1364">
                  <c:v>136867560.80976853</c:v>
                </c:pt>
                <c:pt idx="1365">
                  <c:v>136124118.03805047</c:v>
                </c:pt>
                <c:pt idx="1366">
                  <c:v>131866209.5739526</c:v>
                </c:pt>
                <c:pt idx="1367">
                  <c:v>131243017.27608368</c:v>
                </c:pt>
                <c:pt idx="1368">
                  <c:v>131545729.31504853</c:v>
                </c:pt>
                <c:pt idx="1369">
                  <c:v>130530530.56190082</c:v>
                </c:pt>
                <c:pt idx="1370">
                  <c:v>130237541.10941103</c:v>
                </c:pt>
                <c:pt idx="1371">
                  <c:v>122511261.95531909</c:v>
                </c:pt>
                <c:pt idx="1372">
                  <c:v>107972515.1832885</c:v>
                </c:pt>
                <c:pt idx="1373">
                  <c:v>109377151.706313</c:v>
                </c:pt>
                <c:pt idx="1374">
                  <c:v>109638500.97338092</c:v>
                </c:pt>
                <c:pt idx="1375">
                  <c:v>113532370.94949532</c:v>
                </c:pt>
                <c:pt idx="1376">
                  <c:v>111338305.13901527</c:v>
                </c:pt>
                <c:pt idx="1377">
                  <c:v>113785718.2897566</c:v>
                </c:pt>
                <c:pt idx="1378">
                  <c:v>117326891.87305585</c:v>
                </c:pt>
                <c:pt idx="1379">
                  <c:v>115118162.65126999</c:v>
                </c:pt>
                <c:pt idx="1380">
                  <c:v>114383537.5942892</c:v>
                </c:pt>
                <c:pt idx="1381">
                  <c:v>101752535.89753729</c:v>
                </c:pt>
                <c:pt idx="1382">
                  <c:v>97013302.665107101</c:v>
                </c:pt>
                <c:pt idx="1383">
                  <c:v>100312306.54927509</c:v>
                </c:pt>
                <c:pt idx="1384">
                  <c:v>102818444.23876725</c:v>
                </c:pt>
                <c:pt idx="1385">
                  <c:v>91871529.229239196</c:v>
                </c:pt>
                <c:pt idx="1386">
                  <c:v>93814944.241158277</c:v>
                </c:pt>
                <c:pt idx="1387">
                  <c:v>90603922.669288263</c:v>
                </c:pt>
                <c:pt idx="1388">
                  <c:v>91661005.272962883</c:v>
                </c:pt>
                <c:pt idx="1389">
                  <c:v>81009062.758949474</c:v>
                </c:pt>
                <c:pt idx="1390">
                  <c:v>76950751.668861717</c:v>
                </c:pt>
                <c:pt idx="1391">
                  <c:v>79382368.300080106</c:v>
                </c:pt>
                <c:pt idx="1392">
                  <c:v>80298624.604514509</c:v>
                </c:pt>
                <c:pt idx="1393">
                  <c:v>84660889.446118504</c:v>
                </c:pt>
                <c:pt idx="1394">
                  <c:v>83832964.843485966</c:v>
                </c:pt>
                <c:pt idx="1395">
                  <c:v>84141543.158237725</c:v>
                </c:pt>
                <c:pt idx="1396">
                  <c:v>86054486.50143975</c:v>
                </c:pt>
                <c:pt idx="1397">
                  <c:v>85202201.067120373</c:v>
                </c:pt>
                <c:pt idx="1398">
                  <c:v>85937450.73509489</c:v>
                </c:pt>
                <c:pt idx="1399">
                  <c:v>78337734.319272652</c:v>
                </c:pt>
                <c:pt idx="1400">
                  <c:v>75445354.699215844</c:v>
                </c:pt>
                <c:pt idx="1401">
                  <c:v>75045304.32610853</c:v>
                </c:pt>
                <c:pt idx="1402">
                  <c:v>77523615.824395895</c:v>
                </c:pt>
                <c:pt idx="1403">
                  <c:v>78536709.738994256</c:v>
                </c:pt>
                <c:pt idx="1404">
                  <c:v>80226898.871133104</c:v>
                </c:pt>
                <c:pt idx="1405">
                  <c:v>82169813.076378629</c:v>
                </c:pt>
                <c:pt idx="1406">
                  <c:v>79851340.698164523</c:v>
                </c:pt>
                <c:pt idx="1407">
                  <c:v>81732617.789813548</c:v>
                </c:pt>
                <c:pt idx="1408">
                  <c:v>83662864.581430793</c:v>
                </c:pt>
                <c:pt idx="1409">
                  <c:v>83071399.982565761</c:v>
                </c:pt>
                <c:pt idx="1410">
                  <c:v>92067334.548809245</c:v>
                </c:pt>
                <c:pt idx="1411">
                  <c:v>87963774.056903079</c:v>
                </c:pt>
                <c:pt idx="1412">
                  <c:v>90587581.12965712</c:v>
                </c:pt>
                <c:pt idx="1413">
                  <c:v>92164354.299158543</c:v>
                </c:pt>
                <c:pt idx="1414">
                  <c:v>91062947.603420138</c:v>
                </c:pt>
                <c:pt idx="1415">
                  <c:v>96359310.166470453</c:v>
                </c:pt>
                <c:pt idx="1416">
                  <c:v>131409402.29523402</c:v>
                </c:pt>
                <c:pt idx="1417">
                  <c:v>112001243.2302663</c:v>
                </c:pt>
                <c:pt idx="1418">
                  <c:v>103456474.2057699</c:v>
                </c:pt>
                <c:pt idx="1419">
                  <c:v>105918744.58847213</c:v>
                </c:pt>
                <c:pt idx="1420">
                  <c:v>126042744.83284296</c:v>
                </c:pt>
                <c:pt idx="1421">
                  <c:v>112753859.40927763</c:v>
                </c:pt>
                <c:pt idx="1422">
                  <c:v>108476426.36318159</c:v>
                </c:pt>
                <c:pt idx="1423">
                  <c:v>109514801.78919449</c:v>
                </c:pt>
                <c:pt idx="1424">
                  <c:v>103075323.23769797</c:v>
                </c:pt>
                <c:pt idx="1425">
                  <c:v>104286351.6925223</c:v>
                </c:pt>
                <c:pt idx="1426">
                  <c:v>106058082.64429086</c:v>
                </c:pt>
                <c:pt idx="1427">
                  <c:v>104994407.47196878</c:v>
                </c:pt>
                <c:pt idx="1428">
                  <c:v>106936144.94498158</c:v>
                </c:pt>
                <c:pt idx="1429">
                  <c:v>104021520.39232093</c:v>
                </c:pt>
                <c:pt idx="1430">
                  <c:v>92016034.83657293</c:v>
                </c:pt>
                <c:pt idx="1431">
                  <c:v>96140283.750754789</c:v>
                </c:pt>
                <c:pt idx="1432">
                  <c:v>95906880.702163815</c:v>
                </c:pt>
                <c:pt idx="1433">
                  <c:v>94611862.180943161</c:v>
                </c:pt>
                <c:pt idx="1434">
                  <c:v>102085281.52005062</c:v>
                </c:pt>
                <c:pt idx="1435">
                  <c:v>102403313.43606688</c:v>
                </c:pt>
                <c:pt idx="1436">
                  <c:v>103499132.20338157</c:v>
                </c:pt>
                <c:pt idx="1437">
                  <c:v>102866771.69275656</c:v>
                </c:pt>
                <c:pt idx="1438">
                  <c:v>100050542.83798602</c:v>
                </c:pt>
                <c:pt idx="1439">
                  <c:v>105126154.75722481</c:v>
                </c:pt>
                <c:pt idx="1440">
                  <c:v>101872617.92748687</c:v>
                </c:pt>
                <c:pt idx="1441">
                  <c:v>102185599.3907147</c:v>
                </c:pt>
                <c:pt idx="1442">
                  <c:v>98434441.812847421</c:v>
                </c:pt>
                <c:pt idx="1443">
                  <c:v>97934656.166593775</c:v>
                </c:pt>
                <c:pt idx="1444">
                  <c:v>94620784.340420544</c:v>
                </c:pt>
                <c:pt idx="1445">
                  <c:v>96579328.077664271</c:v>
                </c:pt>
                <c:pt idx="1446">
                  <c:v>97107157.558406532</c:v>
                </c:pt>
                <c:pt idx="1447">
                  <c:v>95898338.856443271</c:v>
                </c:pt>
                <c:pt idx="1448">
                  <c:v>96121057.268618226</c:v>
                </c:pt>
                <c:pt idx="1449">
                  <c:v>93633770.795686126</c:v>
                </c:pt>
                <c:pt idx="1450">
                  <c:v>89224475.85103029</c:v>
                </c:pt>
                <c:pt idx="1451">
                  <c:v>91483214.456547484</c:v>
                </c:pt>
                <c:pt idx="1452">
                  <c:v>91999272.655623436</c:v>
                </c:pt>
                <c:pt idx="1453">
                  <c:v>90779152.59792693</c:v>
                </c:pt>
                <c:pt idx="1454">
                  <c:v>89769420.945242926</c:v>
                </c:pt>
                <c:pt idx="1455">
                  <c:v>86710481.358183518</c:v>
                </c:pt>
                <c:pt idx="1456">
                  <c:v>85000547.982105255</c:v>
                </c:pt>
                <c:pt idx="1457">
                  <c:v>83442168.68694289</c:v>
                </c:pt>
                <c:pt idx="1458">
                  <c:v>77846287.652073011</c:v>
                </c:pt>
                <c:pt idx="1459">
                  <c:v>77522867.177262157</c:v>
                </c:pt>
                <c:pt idx="1460">
                  <c:v>73989222.888543457</c:v>
                </c:pt>
                <c:pt idx="1461">
                  <c:v>75753964.891301572</c:v>
                </c:pt>
                <c:pt idx="1462">
                  <c:v>71356326.609628096</c:v>
                </c:pt>
                <c:pt idx="1463">
                  <c:v>70080304.41703783</c:v>
                </c:pt>
                <c:pt idx="1464">
                  <c:v>65629123.59061677</c:v>
                </c:pt>
                <c:pt idx="1465">
                  <c:v>61735006.444134325</c:v>
                </c:pt>
                <c:pt idx="1466">
                  <c:v>57193802.412213087</c:v>
                </c:pt>
                <c:pt idx="1467">
                  <c:v>53734759.932930492</c:v>
                </c:pt>
                <c:pt idx="1468">
                  <c:v>48895103.861010544</c:v>
                </c:pt>
                <c:pt idx="1469">
                  <c:v>39013208.615988828</c:v>
                </c:pt>
                <c:pt idx="1470">
                  <c:v>29897359.5716969</c:v>
                </c:pt>
                <c:pt idx="1471">
                  <c:v>28694951.489195727</c:v>
                </c:pt>
                <c:pt idx="1472">
                  <c:v>32214983.361449495</c:v>
                </c:pt>
                <c:pt idx="1473">
                  <c:v>34202191.960626714</c:v>
                </c:pt>
                <c:pt idx="1474">
                  <c:v>33150799.636071522</c:v>
                </c:pt>
                <c:pt idx="1475">
                  <c:v>40730186.602951251</c:v>
                </c:pt>
                <c:pt idx="1476">
                  <c:v>46961053.023537517</c:v>
                </c:pt>
                <c:pt idx="1477">
                  <c:v>38796565.906318314</c:v>
                </c:pt>
                <c:pt idx="1478">
                  <c:v>39124071.350970119</c:v>
                </c:pt>
                <c:pt idx="1479">
                  <c:v>40525234.776966296</c:v>
                </c:pt>
                <c:pt idx="1480">
                  <c:v>39467759.372791052</c:v>
                </c:pt>
                <c:pt idx="1481">
                  <c:v>39593078.292801537</c:v>
                </c:pt>
                <c:pt idx="1482">
                  <c:v>41597397.087383963</c:v>
                </c:pt>
                <c:pt idx="1483">
                  <c:v>42657069.051197402</c:v>
                </c:pt>
                <c:pt idx="1484">
                  <c:v>42392910.465687521</c:v>
                </c:pt>
                <c:pt idx="1485">
                  <c:v>43187367.604054935</c:v>
                </c:pt>
                <c:pt idx="1486">
                  <c:v>40992344.894650415</c:v>
                </c:pt>
                <c:pt idx="1487">
                  <c:v>33546269.503904883</c:v>
                </c:pt>
                <c:pt idx="1488">
                  <c:v>29939231.080754682</c:v>
                </c:pt>
                <c:pt idx="1489">
                  <c:v>32298139.164805464</c:v>
                </c:pt>
                <c:pt idx="1490">
                  <c:v>32891782.581841964</c:v>
                </c:pt>
                <c:pt idx="1491">
                  <c:v>32556815.694011778</c:v>
                </c:pt>
                <c:pt idx="1492">
                  <c:v>32176850.413071688</c:v>
                </c:pt>
                <c:pt idx="1493">
                  <c:v>26449484.339899555</c:v>
                </c:pt>
                <c:pt idx="1494">
                  <c:v>23775497.643292002</c:v>
                </c:pt>
                <c:pt idx="1495">
                  <c:v>23550620.118223153</c:v>
                </c:pt>
                <c:pt idx="1496">
                  <c:v>23789630.04519394</c:v>
                </c:pt>
                <c:pt idx="1497">
                  <c:v>19618445.451590303</c:v>
                </c:pt>
                <c:pt idx="1498">
                  <c:v>20295092.15343814</c:v>
                </c:pt>
                <c:pt idx="1499">
                  <c:v>18366761.856561869</c:v>
                </c:pt>
                <c:pt idx="1500">
                  <c:v>19189807.216824535</c:v>
                </c:pt>
                <c:pt idx="1501">
                  <c:v>19096501.865921509</c:v>
                </c:pt>
                <c:pt idx="1502">
                  <c:v>18468444.665739831</c:v>
                </c:pt>
                <c:pt idx="1503">
                  <c:v>20461480.364710879</c:v>
                </c:pt>
                <c:pt idx="1504">
                  <c:v>20657742.939301662</c:v>
                </c:pt>
                <c:pt idx="1505">
                  <c:v>20109560.35192639</c:v>
                </c:pt>
                <c:pt idx="1506">
                  <c:v>18968898.464419134</c:v>
                </c:pt>
                <c:pt idx="1507">
                  <c:v>21699176.891117875</c:v>
                </c:pt>
                <c:pt idx="1508">
                  <c:v>20602733.418558061</c:v>
                </c:pt>
                <c:pt idx="1509">
                  <c:v>21211721.573476214</c:v>
                </c:pt>
                <c:pt idx="1510">
                  <c:v>20822774.515152577</c:v>
                </c:pt>
                <c:pt idx="1511">
                  <c:v>20582125.053695664</c:v>
                </c:pt>
                <c:pt idx="1512">
                  <c:v>20693064.755350355</c:v>
                </c:pt>
                <c:pt idx="1513">
                  <c:v>20970058.964866448</c:v>
                </c:pt>
                <c:pt idx="1514">
                  <c:v>18144716.278318372</c:v>
                </c:pt>
                <c:pt idx="1515">
                  <c:v>18529460.273237601</c:v>
                </c:pt>
                <c:pt idx="1516">
                  <c:v>18925198.696470276</c:v>
                </c:pt>
                <c:pt idx="1517">
                  <c:v>20003536.632376269</c:v>
                </c:pt>
                <c:pt idx="1518">
                  <c:v>20311645.63643064</c:v>
                </c:pt>
                <c:pt idx="1519">
                  <c:v>20509056.845511019</c:v>
                </c:pt>
                <c:pt idx="1520">
                  <c:v>26801428.293583896</c:v>
                </c:pt>
                <c:pt idx="1521">
                  <c:v>24478656.600645442</c:v>
                </c:pt>
                <c:pt idx="1522">
                  <c:v>19320931.2335083</c:v>
                </c:pt>
                <c:pt idx="1523">
                  <c:v>20240760.098123867</c:v>
                </c:pt>
                <c:pt idx="1524">
                  <c:v>22984273.228695948</c:v>
                </c:pt>
                <c:pt idx="1525">
                  <c:v>21878355.363223515</c:v>
                </c:pt>
                <c:pt idx="1526">
                  <c:v>21834314.625021387</c:v>
                </c:pt>
                <c:pt idx="1527">
                  <c:v>21524054.150181722</c:v>
                </c:pt>
                <c:pt idx="1528">
                  <c:v>23127953.897789743</c:v>
                </c:pt>
                <c:pt idx="1529">
                  <c:v>23230950.718096733</c:v>
                </c:pt>
                <c:pt idx="1530">
                  <c:v>24020637.811463892</c:v>
                </c:pt>
                <c:pt idx="1531">
                  <c:v>23845393.98585188</c:v>
                </c:pt>
                <c:pt idx="1532">
                  <c:v>24422383.962692779</c:v>
                </c:pt>
                <c:pt idx="1533">
                  <c:v>21832716.331141442</c:v>
                </c:pt>
                <c:pt idx="1534">
                  <c:v>22177644.73192998</c:v>
                </c:pt>
                <c:pt idx="1535">
                  <c:v>23684766.930371478</c:v>
                </c:pt>
                <c:pt idx="1536">
                  <c:v>23361213.707546111</c:v>
                </c:pt>
                <c:pt idx="1537">
                  <c:v>22666821.199101854</c:v>
                </c:pt>
                <c:pt idx="1538">
                  <c:v>22907582.050199609</c:v>
                </c:pt>
                <c:pt idx="1539">
                  <c:v>22355213.318219226</c:v>
                </c:pt>
                <c:pt idx="1540">
                  <c:v>19656633.607069578</c:v>
                </c:pt>
                <c:pt idx="1541">
                  <c:v>18807641.40015788</c:v>
                </c:pt>
                <c:pt idx="1542">
                  <c:v>18264068.608192734</c:v>
                </c:pt>
                <c:pt idx="1543">
                  <c:v>18404454.610720985</c:v>
                </c:pt>
                <c:pt idx="1544">
                  <c:v>16923663.701657854</c:v>
                </c:pt>
                <c:pt idx="1545">
                  <c:v>18241884.798175599</c:v>
                </c:pt>
                <c:pt idx="1546">
                  <c:v>17879086.819743536</c:v>
                </c:pt>
                <c:pt idx="1547">
                  <c:v>17916657.152959451</c:v>
                </c:pt>
                <c:pt idx="1548">
                  <c:v>17277503.814496223</c:v>
                </c:pt>
                <c:pt idx="1549">
                  <c:v>16837012.739631604</c:v>
                </c:pt>
                <c:pt idx="1550">
                  <c:v>17037856.539040592</c:v>
                </c:pt>
                <c:pt idx="1551">
                  <c:v>17912636.834640432</c:v>
                </c:pt>
                <c:pt idx="1552">
                  <c:v>18113182.637068029</c:v>
                </c:pt>
                <c:pt idx="1553">
                  <c:v>19036537.344158351</c:v>
                </c:pt>
                <c:pt idx="1554">
                  <c:v>18726378.215429086</c:v>
                </c:pt>
                <c:pt idx="1555">
                  <c:v>18761058.481311288</c:v>
                </c:pt>
                <c:pt idx="1556">
                  <c:v>18683706.222667392</c:v>
                </c:pt>
                <c:pt idx="1557">
                  <c:v>18482271.973524772</c:v>
                </c:pt>
                <c:pt idx="1558">
                  <c:v>18081360.65406708</c:v>
                </c:pt>
                <c:pt idx="1559">
                  <c:v>18534777.589402042</c:v>
                </c:pt>
                <c:pt idx="1560">
                  <c:v>18502981.082937028</c:v>
                </c:pt>
                <c:pt idx="1561">
                  <c:v>18490004.35936445</c:v>
                </c:pt>
                <c:pt idx="1562">
                  <c:v>18172962.800165903</c:v>
                </c:pt>
                <c:pt idx="1563">
                  <c:v>19132819.388979927</c:v>
                </c:pt>
                <c:pt idx="1564">
                  <c:v>18784798.879593823</c:v>
                </c:pt>
                <c:pt idx="1565">
                  <c:v>18353256.19932045</c:v>
                </c:pt>
                <c:pt idx="1566">
                  <c:v>18360538.011749998</c:v>
                </c:pt>
                <c:pt idx="1567">
                  <c:v>18508277.995703921</c:v>
                </c:pt>
                <c:pt idx="1568">
                  <c:v>17814680.399425112</c:v>
                </c:pt>
                <c:pt idx="1569">
                  <c:v>18465607.513022576</c:v>
                </c:pt>
                <c:pt idx="1570">
                  <c:v>18619425.727314409</c:v>
                </c:pt>
                <c:pt idx="1571">
                  <c:v>18450804.222138893</c:v>
                </c:pt>
                <c:pt idx="1572">
                  <c:v>18344883.128685545</c:v>
                </c:pt>
                <c:pt idx="1573">
                  <c:v>18042112.354128208</c:v>
                </c:pt>
                <c:pt idx="1574">
                  <c:v>17823713.214541219</c:v>
                </c:pt>
                <c:pt idx="1575">
                  <c:v>17878562.453887645</c:v>
                </c:pt>
                <c:pt idx="1576">
                  <c:v>17937962.731966011</c:v>
                </c:pt>
                <c:pt idx="1577">
                  <c:v>18144294.92176095</c:v>
                </c:pt>
                <c:pt idx="1578">
                  <c:v>17963099.483876918</c:v>
                </c:pt>
                <c:pt idx="1579">
                  <c:v>17735909.504380103</c:v>
                </c:pt>
                <c:pt idx="1580">
                  <c:v>17860340.978772949</c:v>
                </c:pt>
                <c:pt idx="1581">
                  <c:v>17817129.243338734</c:v>
                </c:pt>
                <c:pt idx="1582">
                  <c:v>17363972.414737772</c:v>
                </c:pt>
                <c:pt idx="1583">
                  <c:v>17457551.372634295</c:v>
                </c:pt>
                <c:pt idx="1584">
                  <c:v>16896895.087984327</c:v>
                </c:pt>
                <c:pt idx="1585">
                  <c:v>16443453.631295089</c:v>
                </c:pt>
                <c:pt idx="1586">
                  <c:v>15847458.828136215</c:v>
                </c:pt>
                <c:pt idx="1587">
                  <c:v>16110196.263663808</c:v>
                </c:pt>
                <c:pt idx="1588">
                  <c:v>14978799.319099272</c:v>
                </c:pt>
                <c:pt idx="1589">
                  <c:v>14678562.631836046</c:v>
                </c:pt>
                <c:pt idx="1590">
                  <c:v>16029042.714504344</c:v>
                </c:pt>
                <c:pt idx="1591">
                  <c:v>15720000.433291087</c:v>
                </c:pt>
                <c:pt idx="1592">
                  <c:v>15296482.550856862</c:v>
                </c:pt>
                <c:pt idx="1593">
                  <c:v>16000038.53432958</c:v>
                </c:pt>
                <c:pt idx="1594">
                  <c:v>15597197.867990533</c:v>
                </c:pt>
                <c:pt idx="1595">
                  <c:v>15847944.357831895</c:v>
                </c:pt>
                <c:pt idx="1596">
                  <c:v>15761616.926013594</c:v>
                </c:pt>
                <c:pt idx="1597">
                  <c:v>14946081.949770676</c:v>
                </c:pt>
                <c:pt idx="1598">
                  <c:v>14891345.057575777</c:v>
                </c:pt>
                <c:pt idx="1599">
                  <c:v>15513958.310283275</c:v>
                </c:pt>
                <c:pt idx="1600">
                  <c:v>15390414.324216044</c:v>
                </c:pt>
                <c:pt idx="1601">
                  <c:v>15254423.874435233</c:v>
                </c:pt>
                <c:pt idx="1602">
                  <c:v>15196325.19610543</c:v>
                </c:pt>
                <c:pt idx="1603">
                  <c:v>15299381.239049247</c:v>
                </c:pt>
                <c:pt idx="1604">
                  <c:v>15327540.498819912</c:v>
                </c:pt>
                <c:pt idx="1605">
                  <c:v>15273626.664574137</c:v>
                </c:pt>
                <c:pt idx="1606">
                  <c:v>16344817.565459756</c:v>
                </c:pt>
                <c:pt idx="1607">
                  <c:v>16052406.274519239</c:v>
                </c:pt>
                <c:pt idx="1608">
                  <c:v>15947825.122329915</c:v>
                </c:pt>
                <c:pt idx="1609">
                  <c:v>15819362.488351308</c:v>
                </c:pt>
                <c:pt idx="1610">
                  <c:v>15565337.808603723</c:v>
                </c:pt>
                <c:pt idx="1611">
                  <c:v>15305861.750078937</c:v>
                </c:pt>
                <c:pt idx="1612">
                  <c:v>13952652.9151318</c:v>
                </c:pt>
                <c:pt idx="1613">
                  <c:v>10541143.173062282</c:v>
                </c:pt>
                <c:pt idx="1614">
                  <c:v>10323348.226592978</c:v>
                </c:pt>
                <c:pt idx="1615">
                  <c:v>10284619.861727117</c:v>
                </c:pt>
                <c:pt idx="1616">
                  <c:v>9092572.9782132711</c:v>
                </c:pt>
                <c:pt idx="1617">
                  <c:v>8571950.4330588263</c:v>
                </c:pt>
                <c:pt idx="1618">
                  <c:v>8835136.7657072321</c:v>
                </c:pt>
                <c:pt idx="1619">
                  <c:v>8681912.2723946199</c:v>
                </c:pt>
                <c:pt idx="1620">
                  <c:v>8892782.1725947019</c:v>
                </c:pt>
                <c:pt idx="1621">
                  <c:v>8806367.631653212</c:v>
                </c:pt>
                <c:pt idx="1622">
                  <c:v>4937227.9217286156</c:v>
                </c:pt>
                <c:pt idx="1623">
                  <c:v>5201842.8517963095</c:v>
                </c:pt>
                <c:pt idx="1624">
                  <c:v>5067499.1034179246</c:v>
                </c:pt>
                <c:pt idx="1625">
                  <c:v>4019936.30767474</c:v>
                </c:pt>
                <c:pt idx="1626">
                  <c:v>4203153.0547661604</c:v>
                </c:pt>
                <c:pt idx="1627">
                  <c:v>4334993.9157663323</c:v>
                </c:pt>
                <c:pt idx="1628">
                  <c:v>5165689.141140149</c:v>
                </c:pt>
                <c:pt idx="1629">
                  <c:v>6259676.9058286948</c:v>
                </c:pt>
                <c:pt idx="1630">
                  <c:v>5675599.9728889773</c:v>
                </c:pt>
                <c:pt idx="1631">
                  <c:v>4924830.8382679056</c:v>
                </c:pt>
                <c:pt idx="1632">
                  <c:v>5074057.6609718073</c:v>
                </c:pt>
                <c:pt idx="1633">
                  <c:v>5203044.1915166387</c:v>
                </c:pt>
                <c:pt idx="1634">
                  <c:v>5318283.4281084863</c:v>
                </c:pt>
                <c:pt idx="1635">
                  <c:v>4763200.4015892157</c:v>
                </c:pt>
                <c:pt idx="1636">
                  <c:v>4722131.7318144469</c:v>
                </c:pt>
                <c:pt idx="1637">
                  <c:v>4802086.8285013754</c:v>
                </c:pt>
                <c:pt idx="1638">
                  <c:v>4706880.4299888471</c:v>
                </c:pt>
                <c:pt idx="1639">
                  <c:v>5218694.0264596287</c:v>
                </c:pt>
                <c:pt idx="1640">
                  <c:v>4796554.8278495464</c:v>
                </c:pt>
                <c:pt idx="1641">
                  <c:v>5068861.767069743</c:v>
                </c:pt>
                <c:pt idx="1642">
                  <c:v>4805300.135780273</c:v>
                </c:pt>
                <c:pt idx="1643">
                  <c:v>4951921.5871969871</c:v>
                </c:pt>
                <c:pt idx="1644">
                  <c:v>4898120.4865099108</c:v>
                </c:pt>
                <c:pt idx="1645">
                  <c:v>4821873.5023998646</c:v>
                </c:pt>
                <c:pt idx="1646">
                  <c:v>4679445.3350870358</c:v>
                </c:pt>
                <c:pt idx="1647">
                  <c:v>4683592.2118349588</c:v>
                </c:pt>
                <c:pt idx="1648">
                  <c:v>4784316.6393910963</c:v>
                </c:pt>
                <c:pt idx="1649">
                  <c:v>4794789.616355069</c:v>
                </c:pt>
                <c:pt idx="1650">
                  <c:v>5003140.3603219008</c:v>
                </c:pt>
                <c:pt idx="1651">
                  <c:v>4950486.666343702</c:v>
                </c:pt>
                <c:pt idx="1652">
                  <c:v>4986325.3794019744</c:v>
                </c:pt>
                <c:pt idx="1653">
                  <c:v>4947867.0165298581</c:v>
                </c:pt>
                <c:pt idx="1654">
                  <c:v>4938365.2008966152</c:v>
                </c:pt>
                <c:pt idx="1655">
                  <c:v>4909682.0654638158</c:v>
                </c:pt>
                <c:pt idx="1656">
                  <c:v>5668561.2095254064</c:v>
                </c:pt>
                <c:pt idx="1657">
                  <c:v>6769182.5915213758</c:v>
                </c:pt>
                <c:pt idx="1658">
                  <c:v>6303180.6940852376</c:v>
                </c:pt>
                <c:pt idx="1659">
                  <c:v>6038597.5548772989</c:v>
                </c:pt>
                <c:pt idx="1660">
                  <c:v>6107396.7688611448</c:v>
                </c:pt>
                <c:pt idx="1661">
                  <c:v>5768319.6241915524</c:v>
                </c:pt>
                <c:pt idx="1662">
                  <c:v>5832777.9830310801</c:v>
                </c:pt>
                <c:pt idx="1663">
                  <c:v>5748374.8284886386</c:v>
                </c:pt>
                <c:pt idx="1664">
                  <c:v>5807256.4696749533</c:v>
                </c:pt>
                <c:pt idx="1665">
                  <c:v>5839001.6323049888</c:v>
                </c:pt>
                <c:pt idx="1666">
                  <c:v>6243827.4649794158</c:v>
                </c:pt>
                <c:pt idx="1667">
                  <c:v>6020341.5758564044</c:v>
                </c:pt>
                <c:pt idx="1668">
                  <c:v>6109405.6391668068</c:v>
                </c:pt>
                <c:pt idx="1669">
                  <c:v>6086936.3771397518</c:v>
                </c:pt>
                <c:pt idx="1670">
                  <c:v>6060142.8036472565</c:v>
                </c:pt>
                <c:pt idx="1671">
                  <c:v>5826953.4752976727</c:v>
                </c:pt>
                <c:pt idx="1672">
                  <c:v>5894225.8796708444</c:v>
                </c:pt>
                <c:pt idx="1673">
                  <c:v>5960536.1807333035</c:v>
                </c:pt>
                <c:pt idx="1674">
                  <c:v>6011277.3468386363</c:v>
                </c:pt>
                <c:pt idx="1675">
                  <c:v>5972952.8901121272</c:v>
                </c:pt>
                <c:pt idx="1676">
                  <c:v>6088206.3653103188</c:v>
                </c:pt>
                <c:pt idx="1677">
                  <c:v>6017197.1174060432</c:v>
                </c:pt>
                <c:pt idx="1678">
                  <c:v>6060526.1949073002</c:v>
                </c:pt>
                <c:pt idx="1679">
                  <c:v>6128287.1954069026</c:v>
                </c:pt>
                <c:pt idx="1680">
                  <c:v>6060051.1035388932</c:v>
                </c:pt>
                <c:pt idx="1681">
                  <c:v>5326134.0677092141</c:v>
                </c:pt>
                <c:pt idx="1682">
                  <c:v>5255337.9509795234</c:v>
                </c:pt>
                <c:pt idx="1683">
                  <c:v>5054877.7003425127</c:v>
                </c:pt>
                <c:pt idx="1684">
                  <c:v>5111491.0797780128</c:v>
                </c:pt>
                <c:pt idx="1685">
                  <c:v>5352270.4118644418</c:v>
                </c:pt>
                <c:pt idx="1686">
                  <c:v>5335600.1526102722</c:v>
                </c:pt>
                <c:pt idx="1687">
                  <c:v>5311217.0191983236</c:v>
                </c:pt>
                <c:pt idx="1688">
                  <c:v>5373489.0677552065</c:v>
                </c:pt>
                <c:pt idx="1689">
                  <c:v>5377608.7269743662</c:v>
                </c:pt>
                <c:pt idx="1690">
                  <c:v>5338568.4169351831</c:v>
                </c:pt>
                <c:pt idx="1691">
                  <c:v>5355496.2570516896</c:v>
                </c:pt>
                <c:pt idx="1692">
                  <c:v>5552946.7942923633</c:v>
                </c:pt>
                <c:pt idx="1693">
                  <c:v>5569702.1271435972</c:v>
                </c:pt>
                <c:pt idx="1694">
                  <c:v>5448384.7971882224</c:v>
                </c:pt>
                <c:pt idx="1695">
                  <c:v>5355282.9124448374</c:v>
                </c:pt>
                <c:pt idx="1696">
                  <c:v>5389241.1603417061</c:v>
                </c:pt>
                <c:pt idx="1697">
                  <c:v>5415711.2902108021</c:v>
                </c:pt>
                <c:pt idx="1698">
                  <c:v>5399332.6540354621</c:v>
                </c:pt>
                <c:pt idx="1699">
                  <c:v>5328171.9015533961</c:v>
                </c:pt>
                <c:pt idx="1700">
                  <c:v>5287152.3033980103</c:v>
                </c:pt>
                <c:pt idx="1701">
                  <c:v>5321358.7553343317</c:v>
                </c:pt>
                <c:pt idx="1702">
                  <c:v>5282011.0024394216</c:v>
                </c:pt>
                <c:pt idx="1703">
                  <c:v>5274097.5695197871</c:v>
                </c:pt>
                <c:pt idx="1704">
                  <c:v>5204431.0891681556</c:v>
                </c:pt>
                <c:pt idx="1705">
                  <c:v>5173708.542942496</c:v>
                </c:pt>
                <c:pt idx="1706">
                  <c:v>4805506.1424548002</c:v>
                </c:pt>
                <c:pt idx="1707">
                  <c:v>4879470.7353004618</c:v>
                </c:pt>
                <c:pt idx="1708">
                  <c:v>4871174.5684130732</c:v>
                </c:pt>
                <c:pt idx="1709">
                  <c:v>4817034.0508308494</c:v>
                </c:pt>
                <c:pt idx="1710">
                  <c:v>4835666.6093829758</c:v>
                </c:pt>
                <c:pt idx="1711">
                  <c:v>4855130.2751971735</c:v>
                </c:pt>
                <c:pt idx="1712">
                  <c:v>4969184.4471997702</c:v>
                </c:pt>
                <c:pt idx="1713">
                  <c:v>4964703.4536531121</c:v>
                </c:pt>
                <c:pt idx="1714">
                  <c:v>4934510.3869649069</c:v>
                </c:pt>
                <c:pt idx="1715">
                  <c:v>4608882.937121721</c:v>
                </c:pt>
                <c:pt idx="1716">
                  <c:v>4555693.6536763906</c:v>
                </c:pt>
                <c:pt idx="1717">
                  <c:v>4269418.8733922476</c:v>
                </c:pt>
                <c:pt idx="1718">
                  <c:v>4144134.3359337049</c:v>
                </c:pt>
                <c:pt idx="1719">
                  <c:v>4128715.3351684394</c:v>
                </c:pt>
                <c:pt idx="1720">
                  <c:v>3993855.2710427525</c:v>
                </c:pt>
                <c:pt idx="1721">
                  <c:v>3666101.3881869367</c:v>
                </c:pt>
                <c:pt idx="1722">
                  <c:v>3555836.3198332409</c:v>
                </c:pt>
                <c:pt idx="1723">
                  <c:v>4056848.572542584</c:v>
                </c:pt>
                <c:pt idx="1724">
                  <c:v>3886287.4682879806</c:v>
                </c:pt>
                <c:pt idx="1725">
                  <c:v>3888086.4720282452</c:v>
                </c:pt>
                <c:pt idx="1726">
                  <c:v>3814450.1417396632</c:v>
                </c:pt>
                <c:pt idx="1727">
                  <c:v>3670806.1852392936</c:v>
                </c:pt>
                <c:pt idx="1728">
                  <c:v>3749974.8314960049</c:v>
                </c:pt>
                <c:pt idx="1729">
                  <c:v>3741409.0192333101</c:v>
                </c:pt>
                <c:pt idx="1730">
                  <c:v>3861001.4925603876</c:v>
                </c:pt>
                <c:pt idx="1731">
                  <c:v>3789379.4707483803</c:v>
                </c:pt>
                <c:pt idx="1732">
                  <c:v>3443045.8876342066</c:v>
                </c:pt>
                <c:pt idx="1733">
                  <c:v>3473425.4076956064</c:v>
                </c:pt>
                <c:pt idx="1734">
                  <c:v>3374552.8559133592</c:v>
                </c:pt>
                <c:pt idx="1735">
                  <c:v>3485901.3079977175</c:v>
                </c:pt>
                <c:pt idx="1736">
                  <c:v>3372378.9625050486</c:v>
                </c:pt>
                <c:pt idx="1737">
                  <c:v>3433563.4111579629</c:v>
                </c:pt>
                <c:pt idx="1738">
                  <c:v>3461297.9965998093</c:v>
                </c:pt>
                <c:pt idx="1739">
                  <c:v>3516350.02374308</c:v>
                </c:pt>
                <c:pt idx="1740">
                  <c:v>3518935.0998484013</c:v>
                </c:pt>
                <c:pt idx="1741">
                  <c:v>3423016.3519903463</c:v>
                </c:pt>
                <c:pt idx="1742">
                  <c:v>3321837.6424649861</c:v>
                </c:pt>
                <c:pt idx="1743">
                  <c:v>3136542.7363173682</c:v>
                </c:pt>
                <c:pt idx="1744">
                  <c:v>3292243.9024274782</c:v>
                </c:pt>
                <c:pt idx="1745">
                  <c:v>3244853.3927934179</c:v>
                </c:pt>
                <c:pt idx="1746">
                  <c:v>3212209.2040750463</c:v>
                </c:pt>
                <c:pt idx="1747">
                  <c:v>3190348.251732246</c:v>
                </c:pt>
                <c:pt idx="1748">
                  <c:v>3174457.9917226075</c:v>
                </c:pt>
                <c:pt idx="1749">
                  <c:v>3115072.8775875354</c:v>
                </c:pt>
                <c:pt idx="1750">
                  <c:v>3111847.3823973299</c:v>
                </c:pt>
                <c:pt idx="1751">
                  <c:v>3104992.1342045562</c:v>
                </c:pt>
                <c:pt idx="1752">
                  <c:v>3132473.3276919168</c:v>
                </c:pt>
                <c:pt idx="1753">
                  <c:v>3078092.4092641869</c:v>
                </c:pt>
                <c:pt idx="1754">
                  <c:v>3017374.8892393173</c:v>
                </c:pt>
                <c:pt idx="1755">
                  <c:v>2955743.8202703474</c:v>
                </c:pt>
                <c:pt idx="1756">
                  <c:v>2709666.0128246835</c:v>
                </c:pt>
                <c:pt idx="1757">
                  <c:v>2513562.2874406371</c:v>
                </c:pt>
                <c:pt idx="1758">
                  <c:v>2179956.9761685738</c:v>
                </c:pt>
                <c:pt idx="1759">
                  <c:v>2127292.1490560728</c:v>
                </c:pt>
                <c:pt idx="1760">
                  <c:v>1932867.2439380183</c:v>
                </c:pt>
                <c:pt idx="1761">
                  <c:v>1942792.0591064605</c:v>
                </c:pt>
                <c:pt idx="1762">
                  <c:v>1992047.0482205499</c:v>
                </c:pt>
                <c:pt idx="1763">
                  <c:v>1650015.1102151661</c:v>
                </c:pt>
                <c:pt idx="1764">
                  <c:v>1299719.5053594431</c:v>
                </c:pt>
                <c:pt idx="1765">
                  <c:v>1618132.873305832</c:v>
                </c:pt>
                <c:pt idx="1766">
                  <c:v>1973457.5150548592</c:v>
                </c:pt>
                <c:pt idx="1767">
                  <c:v>1971044.2884453803</c:v>
                </c:pt>
                <c:pt idx="1768">
                  <c:v>1950192.3380799666</c:v>
                </c:pt>
                <c:pt idx="1769">
                  <c:v>2508805.6697987979</c:v>
                </c:pt>
                <c:pt idx="1770">
                  <c:v>2334540.9759840202</c:v>
                </c:pt>
                <c:pt idx="1771">
                  <c:v>2223836.1263636295</c:v>
                </c:pt>
                <c:pt idx="1772">
                  <c:v>1771043.9104792273</c:v>
                </c:pt>
                <c:pt idx="1773">
                  <c:v>1854514.4470785344</c:v>
                </c:pt>
                <c:pt idx="1774">
                  <c:v>1802720.7465882401</c:v>
                </c:pt>
                <c:pt idx="1775">
                  <c:v>1819251.1958528995</c:v>
                </c:pt>
                <c:pt idx="1776">
                  <c:v>1713915.614869653</c:v>
                </c:pt>
                <c:pt idx="1777">
                  <c:v>1819622.346653874</c:v>
                </c:pt>
                <c:pt idx="1778">
                  <c:v>1783827.0776606768</c:v>
                </c:pt>
                <c:pt idx="1779">
                  <c:v>1720634.5675960975</c:v>
                </c:pt>
                <c:pt idx="1780">
                  <c:v>1712806.363410488</c:v>
                </c:pt>
                <c:pt idx="1781">
                  <c:v>1710738.6558287526</c:v>
                </c:pt>
                <c:pt idx="1782">
                  <c:v>1525073.8359550599</c:v>
                </c:pt>
                <c:pt idx="1783">
                  <c:v>1466802.7859740022</c:v>
                </c:pt>
                <c:pt idx="1784">
                  <c:v>1399487.6448082537</c:v>
                </c:pt>
                <c:pt idx="1785">
                  <c:v>1349623.1211806354</c:v>
                </c:pt>
                <c:pt idx="1786">
                  <c:v>1328252.844599745</c:v>
                </c:pt>
                <c:pt idx="1787">
                  <c:v>1269108.8360677408</c:v>
                </c:pt>
                <c:pt idx="1788">
                  <c:v>1265207.6267429325</c:v>
                </c:pt>
                <c:pt idx="1789">
                  <c:v>1428913.9643876536</c:v>
                </c:pt>
                <c:pt idx="1790">
                  <c:v>1445560.2267197315</c:v>
                </c:pt>
                <c:pt idx="1791">
                  <c:v>1440046.8558174323</c:v>
                </c:pt>
                <c:pt idx="1792">
                  <c:v>1399852.9100060165</c:v>
                </c:pt>
                <c:pt idx="1793">
                  <c:v>1391920.8973944883</c:v>
                </c:pt>
                <c:pt idx="1794">
                  <c:v>1337000.6882140201</c:v>
                </c:pt>
                <c:pt idx="1795">
                  <c:v>1288373.5304771899</c:v>
                </c:pt>
                <c:pt idx="1796">
                  <c:v>1118424.4563882549</c:v>
                </c:pt>
                <c:pt idx="1797">
                  <c:v>1114319.5977511448</c:v>
                </c:pt>
                <c:pt idx="1798">
                  <c:v>1016220.9859664489</c:v>
                </c:pt>
                <c:pt idx="1799">
                  <c:v>1004266.2614222099</c:v>
                </c:pt>
                <c:pt idx="1800">
                  <c:v>993670.08853442117</c:v>
                </c:pt>
                <c:pt idx="1801">
                  <c:v>993836.1539464778</c:v>
                </c:pt>
                <c:pt idx="1802">
                  <c:v>922359.94860026531</c:v>
                </c:pt>
                <c:pt idx="1803">
                  <c:v>879493.25166951143</c:v>
                </c:pt>
                <c:pt idx="1804">
                  <c:v>845923.11024386552</c:v>
                </c:pt>
                <c:pt idx="1805">
                  <c:v>848930.73785220925</c:v>
                </c:pt>
                <c:pt idx="1806">
                  <c:v>914821.7352824182</c:v>
                </c:pt>
                <c:pt idx="1807">
                  <c:v>1024944.0953979531</c:v>
                </c:pt>
                <c:pt idx="1808">
                  <c:v>956506.53875976591</c:v>
                </c:pt>
                <c:pt idx="1809">
                  <c:v>1072188.5988288245</c:v>
                </c:pt>
                <c:pt idx="1810">
                  <c:v>851155.29266901303</c:v>
                </c:pt>
                <c:pt idx="1811">
                  <c:v>840132.3722362204</c:v>
                </c:pt>
                <c:pt idx="1812">
                  <c:v>827250.7464764691</c:v>
                </c:pt>
                <c:pt idx="1813">
                  <c:v>909212.98527155188</c:v>
                </c:pt>
                <c:pt idx="1814">
                  <c:v>1043441.8356454707</c:v>
                </c:pt>
                <c:pt idx="1815">
                  <c:v>1130867.6579786872</c:v>
                </c:pt>
                <c:pt idx="1816">
                  <c:v>988795.66078093054</c:v>
                </c:pt>
                <c:pt idx="1817">
                  <c:v>1114971.6411280641</c:v>
                </c:pt>
                <c:pt idx="1818">
                  <c:v>1137582.069594102</c:v>
                </c:pt>
                <c:pt idx="1819">
                  <c:v>1359178.8279551461</c:v>
                </c:pt>
                <c:pt idx="1820">
                  <c:v>1045532.9837068093</c:v>
                </c:pt>
                <c:pt idx="1821">
                  <c:v>1042948.3342052661</c:v>
                </c:pt>
                <c:pt idx="1822">
                  <c:v>1057425.1212299895</c:v>
                </c:pt>
                <c:pt idx="1823">
                  <c:v>1085136.1911882176</c:v>
                </c:pt>
                <c:pt idx="1824">
                  <c:v>989408.89085334912</c:v>
                </c:pt>
                <c:pt idx="1825">
                  <c:v>856605.57392429805</c:v>
                </c:pt>
                <c:pt idx="1826">
                  <c:v>872565.70389837865</c:v>
                </c:pt>
                <c:pt idx="1827">
                  <c:v>885754.73525546736</c:v>
                </c:pt>
                <c:pt idx="1828">
                  <c:v>794711.20805142401</c:v>
                </c:pt>
                <c:pt idx="1829">
                  <c:v>802611.89646808885</c:v>
                </c:pt>
                <c:pt idx="1830">
                  <c:v>788792.9272075874</c:v>
                </c:pt>
                <c:pt idx="1831">
                  <c:v>765163.88182783767</c:v>
                </c:pt>
                <c:pt idx="1832">
                  <c:v>771184.4430064857</c:v>
                </c:pt>
                <c:pt idx="1833">
                  <c:v>811261.17232113483</c:v>
                </c:pt>
                <c:pt idx="1834">
                  <c:v>777219.53922558646</c:v>
                </c:pt>
                <c:pt idx="1835">
                  <c:v>754226.37052017672</c:v>
                </c:pt>
                <c:pt idx="1836">
                  <c:v>756070.43844916846</c:v>
                </c:pt>
                <c:pt idx="1837">
                  <c:v>732720.60322992597</c:v>
                </c:pt>
                <c:pt idx="1838">
                  <c:v>741224.86849951826</c:v>
                </c:pt>
                <c:pt idx="1839">
                  <c:v>707261.10573251732</c:v>
                </c:pt>
                <c:pt idx="1840">
                  <c:v>690022.41059029999</c:v>
                </c:pt>
                <c:pt idx="1841">
                  <c:v>673136.52669948537</c:v>
                </c:pt>
                <c:pt idx="1842">
                  <c:v>634733.91013741714</c:v>
                </c:pt>
                <c:pt idx="1843">
                  <c:v>636044.20742144703</c:v>
                </c:pt>
                <c:pt idx="1844">
                  <c:v>534575.1443252</c:v>
                </c:pt>
                <c:pt idx="1845">
                  <c:v>511184.71465458092</c:v>
                </c:pt>
                <c:pt idx="1846">
                  <c:v>485042.71852478251</c:v>
                </c:pt>
                <c:pt idx="1847">
                  <c:v>454147.97241028451</c:v>
                </c:pt>
                <c:pt idx="1848">
                  <c:v>443721.34653619898</c:v>
                </c:pt>
                <c:pt idx="1849">
                  <c:v>348002.22420389071</c:v>
                </c:pt>
                <c:pt idx="1850">
                  <c:v>335132.59227778995</c:v>
                </c:pt>
                <c:pt idx="1851">
                  <c:v>323057.56294525787</c:v>
                </c:pt>
                <c:pt idx="1852">
                  <c:v>300898.68968802539</c:v>
                </c:pt>
                <c:pt idx="1853">
                  <c:v>341424.28690833796</c:v>
                </c:pt>
                <c:pt idx="1854">
                  <c:v>335861.67383014096</c:v>
                </c:pt>
                <c:pt idx="1855">
                  <c:v>337455.70214187977</c:v>
                </c:pt>
                <c:pt idx="1856">
                  <c:v>296794.44111060252</c:v>
                </c:pt>
                <c:pt idx="1857">
                  <c:v>280847.9247418684</c:v>
                </c:pt>
                <c:pt idx="1858">
                  <c:v>251433.84132357253</c:v>
                </c:pt>
                <c:pt idx="1859">
                  <c:v>204498.44949849768</c:v>
                </c:pt>
                <c:pt idx="1860">
                  <c:v>176865.9585265567</c:v>
                </c:pt>
                <c:pt idx="1861">
                  <c:v>158111.48732039772</c:v>
                </c:pt>
                <c:pt idx="1862">
                  <c:v>176081.41050395527</c:v>
                </c:pt>
                <c:pt idx="1863">
                  <c:v>191780.31852445364</c:v>
                </c:pt>
                <c:pt idx="1864">
                  <c:v>196505.81611780816</c:v>
                </c:pt>
                <c:pt idx="1865">
                  <c:v>176496.69444736766</c:v>
                </c:pt>
                <c:pt idx="1866">
                  <c:v>157772.73120596772</c:v>
                </c:pt>
                <c:pt idx="1867">
                  <c:v>147227.51454226076</c:v>
                </c:pt>
                <c:pt idx="1868">
                  <c:v>123793.21556308772</c:v>
                </c:pt>
                <c:pt idx="1869">
                  <c:v>107559.78029837598</c:v>
                </c:pt>
                <c:pt idx="1870">
                  <c:v>117423.13048111035</c:v>
                </c:pt>
                <c:pt idx="1871">
                  <c:v>111128.38978505197</c:v>
                </c:pt>
                <c:pt idx="1872">
                  <c:v>109705.98354747782</c:v>
                </c:pt>
                <c:pt idx="1873">
                  <c:v>122481.22959914652</c:v>
                </c:pt>
                <c:pt idx="1874">
                  <c:v>117215.83986205893</c:v>
                </c:pt>
                <c:pt idx="1875">
                  <c:v>135410.86061433604</c:v>
                </c:pt>
                <c:pt idx="1876">
                  <c:v>139949.04519580942</c:v>
                </c:pt>
                <c:pt idx="1877">
                  <c:v>133842.02100057685</c:v>
                </c:pt>
                <c:pt idx="1878">
                  <c:v>126313.92999252607</c:v>
                </c:pt>
                <c:pt idx="1879">
                  <c:v>113439.27978071163</c:v>
                </c:pt>
                <c:pt idx="1880">
                  <c:v>116183.15320770262</c:v>
                </c:pt>
                <c:pt idx="1881">
                  <c:v>114793.23201278065</c:v>
                </c:pt>
                <c:pt idx="1882">
                  <c:v>111460.3681012571</c:v>
                </c:pt>
                <c:pt idx="1883">
                  <c:v>133118.85006533403</c:v>
                </c:pt>
                <c:pt idx="1884">
                  <c:v>125191.93950512756</c:v>
                </c:pt>
                <c:pt idx="1885">
                  <c:v>123021.39967381681</c:v>
                </c:pt>
                <c:pt idx="1886">
                  <c:v>126431.41285561462</c:v>
                </c:pt>
                <c:pt idx="1887">
                  <c:v>132275.91748480065</c:v>
                </c:pt>
                <c:pt idx="1888">
                  <c:v>123423.6122792839</c:v>
                </c:pt>
                <c:pt idx="1889">
                  <c:v>119792.64841069089</c:v>
                </c:pt>
                <c:pt idx="1890">
                  <c:v>119207.71160069422</c:v>
                </c:pt>
                <c:pt idx="1891">
                  <c:v>127444.26734174196</c:v>
                </c:pt>
                <c:pt idx="1892">
                  <c:v>142250.88016351982</c:v>
                </c:pt>
                <c:pt idx="1893">
                  <c:v>146444.04516293108</c:v>
                </c:pt>
                <c:pt idx="1894">
                  <c:v>138819.91450810462</c:v>
                </c:pt>
                <c:pt idx="1895">
                  <c:v>143581.49886100995</c:v>
                </c:pt>
                <c:pt idx="1896">
                  <c:v>158775.33693557756</c:v>
                </c:pt>
                <c:pt idx="1897">
                  <c:v>159502.87616026972</c:v>
                </c:pt>
                <c:pt idx="1898">
                  <c:v>146578.3962097395</c:v>
                </c:pt>
                <c:pt idx="1899">
                  <c:v>152348.75403164051</c:v>
                </c:pt>
                <c:pt idx="1900">
                  <c:v>79441.554494051466</c:v>
                </c:pt>
                <c:pt idx="1901">
                  <c:v>87904.241236663744</c:v>
                </c:pt>
                <c:pt idx="1902">
                  <c:v>82178.934549154495</c:v>
                </c:pt>
                <c:pt idx="1903">
                  <c:v>92835.015696475602</c:v>
                </c:pt>
                <c:pt idx="1904">
                  <c:v>96239.676644835039</c:v>
                </c:pt>
                <c:pt idx="1905">
                  <c:v>85425.104900265142</c:v>
                </c:pt>
                <c:pt idx="1906">
                  <c:v>76664.044087631468</c:v>
                </c:pt>
                <c:pt idx="1907">
                  <c:v>73056.269818070505</c:v>
                </c:pt>
                <c:pt idx="1908">
                  <c:v>81050.619915131538</c:v>
                </c:pt>
                <c:pt idx="1909">
                  <c:v>81516.794127651083</c:v>
                </c:pt>
                <c:pt idx="1910">
                  <c:v>75873.163294757673</c:v>
                </c:pt>
                <c:pt idx="1911">
                  <c:v>70953.753024105114</c:v>
                </c:pt>
                <c:pt idx="1912">
                  <c:v>47294.673913215913</c:v>
                </c:pt>
                <c:pt idx="1913">
                  <c:v>46154.832410563053</c:v>
                </c:pt>
                <c:pt idx="1914">
                  <c:v>48253.584715236422</c:v>
                </c:pt>
                <c:pt idx="1915">
                  <c:v>47141.085814031561</c:v>
                </c:pt>
                <c:pt idx="1916">
                  <c:v>39638.799934290495</c:v>
                </c:pt>
                <c:pt idx="1917">
                  <c:v>24997.634913714373</c:v>
                </c:pt>
                <c:pt idx="1918">
                  <c:v>26657.094218617731</c:v>
                </c:pt>
                <c:pt idx="1919">
                  <c:v>24179.380377425521</c:v>
                </c:pt>
                <c:pt idx="1920">
                  <c:v>24679.976875207754</c:v>
                </c:pt>
                <c:pt idx="1921">
                  <c:v>26633.455817478454</c:v>
                </c:pt>
                <c:pt idx="1922">
                  <c:v>28671.991579273683</c:v>
                </c:pt>
                <c:pt idx="1923">
                  <c:v>27261.288979097149</c:v>
                </c:pt>
                <c:pt idx="1924">
                  <c:v>26587.723307279415</c:v>
                </c:pt>
                <c:pt idx="1925">
                  <c:v>24246.128886132821</c:v>
                </c:pt>
                <c:pt idx="1926">
                  <c:v>23837.156187718309</c:v>
                </c:pt>
                <c:pt idx="1927">
                  <c:v>23720.524905514623</c:v>
                </c:pt>
                <c:pt idx="1928">
                  <c:v>21598.949472287924</c:v>
                </c:pt>
                <c:pt idx="1929">
                  <c:v>21731.993942390352</c:v>
                </c:pt>
                <c:pt idx="1930">
                  <c:v>20420.935313460253</c:v>
                </c:pt>
                <c:pt idx="1931">
                  <c:v>18786.470285808482</c:v>
                </c:pt>
                <c:pt idx="1932">
                  <c:v>22748.739138544348</c:v>
                </c:pt>
                <c:pt idx="1933">
                  <c:v>20459.33053248073</c:v>
                </c:pt>
                <c:pt idx="1934">
                  <c:v>20438.185269053898</c:v>
                </c:pt>
                <c:pt idx="1935">
                  <c:v>23739.609392324612</c:v>
                </c:pt>
                <c:pt idx="1936">
                  <c:v>24501.223120386461</c:v>
                </c:pt>
                <c:pt idx="1937">
                  <c:v>24864.009445320517</c:v>
                </c:pt>
                <c:pt idx="1938">
                  <c:v>27856.3165745814</c:v>
                </c:pt>
                <c:pt idx="1939">
                  <c:v>38302.132965233359</c:v>
                </c:pt>
                <c:pt idx="1940">
                  <c:v>26591.414547461372</c:v>
                </c:pt>
                <c:pt idx="1941">
                  <c:v>20342.909178021389</c:v>
                </c:pt>
                <c:pt idx="1942">
                  <c:v>21749.775340529439</c:v>
                </c:pt>
                <c:pt idx="1943">
                  <c:v>21964.204795992286</c:v>
                </c:pt>
                <c:pt idx="1944">
                  <c:v>25059.659949035409</c:v>
                </c:pt>
                <c:pt idx="1945">
                  <c:v>25068.542243411408</c:v>
                </c:pt>
                <c:pt idx="1946">
                  <c:v>20993.90491229793</c:v>
                </c:pt>
                <c:pt idx="1947">
                  <c:v>21358.035596712212</c:v>
                </c:pt>
                <c:pt idx="1948">
                  <c:v>17977.990696114801</c:v>
                </c:pt>
                <c:pt idx="1949">
                  <c:v>18203.03031456954</c:v>
                </c:pt>
                <c:pt idx="1950">
                  <c:v>18307.755770902968</c:v>
                </c:pt>
                <c:pt idx="1951">
                  <c:v>16144.969041034081</c:v>
                </c:pt>
                <c:pt idx="1952">
                  <c:v>16820.220604351602</c:v>
                </c:pt>
                <c:pt idx="1953">
                  <c:v>17509.635791816421</c:v>
                </c:pt>
                <c:pt idx="1954">
                  <c:v>16692.421607409928</c:v>
                </c:pt>
                <c:pt idx="1955">
                  <c:v>16368.18265348105</c:v>
                </c:pt>
                <c:pt idx="1956">
                  <c:v>13365.947529927582</c:v>
                </c:pt>
                <c:pt idx="1957">
                  <c:v>13312.330160210086</c:v>
                </c:pt>
                <c:pt idx="1958">
                  <c:v>13066.849650245502</c:v>
                </c:pt>
                <c:pt idx="1959">
                  <c:v>9709.6212398980733</c:v>
                </c:pt>
                <c:pt idx="1960">
                  <c:v>8997.1380799291601</c:v>
                </c:pt>
                <c:pt idx="1961">
                  <c:v>8748.8919640363383</c:v>
                </c:pt>
                <c:pt idx="1962">
                  <c:v>9117.3268241759542</c:v>
                </c:pt>
                <c:pt idx="1963">
                  <c:v>9167.0592484723202</c:v>
                </c:pt>
                <c:pt idx="1964">
                  <c:v>8782.1791077326125</c:v>
                </c:pt>
                <c:pt idx="1965">
                  <c:v>7851.5708841312826</c:v>
                </c:pt>
                <c:pt idx="1966">
                  <c:v>8064.8122456498295</c:v>
                </c:pt>
                <c:pt idx="1967">
                  <c:v>9164.1112634064793</c:v>
                </c:pt>
                <c:pt idx="1968">
                  <c:v>8422.2529327661196</c:v>
                </c:pt>
                <c:pt idx="1969">
                  <c:v>7972.4947495562565</c:v>
                </c:pt>
                <c:pt idx="1970">
                  <c:v>8308.479504837831</c:v>
                </c:pt>
                <c:pt idx="1971">
                  <c:v>7304.8713262497367</c:v>
                </c:pt>
                <c:pt idx="1972">
                  <c:v>6500.9096141439722</c:v>
                </c:pt>
                <c:pt idx="1973">
                  <c:v>5901.1711516800151</c:v>
                </c:pt>
                <c:pt idx="1974">
                  <c:v>5359.4350563312473</c:v>
                </c:pt>
                <c:pt idx="1975">
                  <c:v>5164.5945496818858</c:v>
                </c:pt>
                <c:pt idx="1976">
                  <c:v>5430.57472052701</c:v>
                </c:pt>
                <c:pt idx="1977">
                  <c:v>5243.388966654994</c:v>
                </c:pt>
                <c:pt idx="1978">
                  <c:v>4781.4418072626022</c:v>
                </c:pt>
                <c:pt idx="1979">
                  <c:v>5187.4751436227125</c:v>
                </c:pt>
                <c:pt idx="1980">
                  <c:v>5951.4627127364274</c:v>
                </c:pt>
                <c:pt idx="1981">
                  <c:v>6057.9409671432832</c:v>
                </c:pt>
                <c:pt idx="1982">
                  <c:v>5918.0957490523078</c:v>
                </c:pt>
                <c:pt idx="1983">
                  <c:v>4706.5428754763525</c:v>
                </c:pt>
                <c:pt idx="1984">
                  <c:v>3991.7176562376039</c:v>
                </c:pt>
                <c:pt idx="1985">
                  <c:v>4157.3941337158922</c:v>
                </c:pt>
                <c:pt idx="1986">
                  <c:v>3627.8040746928009</c:v>
                </c:pt>
                <c:pt idx="1987">
                  <c:v>3742.8806707860272</c:v>
                </c:pt>
                <c:pt idx="1988">
                  <c:v>3574.4396824469159</c:v>
                </c:pt>
                <c:pt idx="1989">
                  <c:v>3574.9152510694948</c:v>
                </c:pt>
                <c:pt idx="1990">
                  <c:v>2220.1131976326574</c:v>
                </c:pt>
                <c:pt idx="1991">
                  <c:v>2111.7436198875653</c:v>
                </c:pt>
                <c:pt idx="1992">
                  <c:v>2183.5556635643038</c:v>
                </c:pt>
                <c:pt idx="1993">
                  <c:v>2031.5628292347467</c:v>
                </c:pt>
                <c:pt idx="1994">
                  <c:v>1737.3003188107534</c:v>
                </c:pt>
                <c:pt idx="1995">
                  <c:v>1521.8129435057538</c:v>
                </c:pt>
                <c:pt idx="1996">
                  <c:v>1454.3133617883861</c:v>
                </c:pt>
                <c:pt idx="1997">
                  <c:v>874.91556743534363</c:v>
                </c:pt>
                <c:pt idx="1998">
                  <c:v>433.27895473010506</c:v>
                </c:pt>
                <c:pt idx="1999">
                  <c:v>497.75361958780434</c:v>
                </c:pt>
                <c:pt idx="2000">
                  <c:v>475.76299871221272</c:v>
                </c:pt>
                <c:pt idx="2001">
                  <c:v>448.95431660585371</c:v>
                </c:pt>
                <c:pt idx="2002">
                  <c:v>500.95893870451096</c:v>
                </c:pt>
                <c:pt idx="2003">
                  <c:v>491.52914942487826</c:v>
                </c:pt>
                <c:pt idx="2004">
                  <c:v>423.78119921095174</c:v>
                </c:pt>
                <c:pt idx="2005">
                  <c:v>356.48994681342589</c:v>
                </c:pt>
                <c:pt idx="2006">
                  <c:v>406.43969245219341</c:v>
                </c:pt>
                <c:pt idx="2007">
                  <c:v>459.18995292363161</c:v>
                </c:pt>
                <c:pt idx="2008">
                  <c:v>504.65918911533578</c:v>
                </c:pt>
                <c:pt idx="2009">
                  <c:v>630.63611822383825</c:v>
                </c:pt>
                <c:pt idx="2010">
                  <c:v>423.93072318592374</c:v>
                </c:pt>
                <c:pt idx="2011">
                  <c:v>437.76236626825897</c:v>
                </c:pt>
                <c:pt idx="2012">
                  <c:v>543.875419363736</c:v>
                </c:pt>
                <c:pt idx="2013">
                  <c:v>486.4765247999357</c:v>
                </c:pt>
                <c:pt idx="2014">
                  <c:v>460.08417372024178</c:v>
                </c:pt>
                <c:pt idx="2015">
                  <c:v>452.89310624827198</c:v>
                </c:pt>
                <c:pt idx="2016">
                  <c:v>457.41990129788587</c:v>
                </c:pt>
                <c:pt idx="2017">
                  <c:v>354.88855256072395</c:v>
                </c:pt>
                <c:pt idx="2018">
                  <c:v>426.26300871881836</c:v>
                </c:pt>
                <c:pt idx="2019">
                  <c:v>435.51010557549989</c:v>
                </c:pt>
                <c:pt idx="2020">
                  <c:v>453.43956437887647</c:v>
                </c:pt>
                <c:pt idx="2021">
                  <c:v>520.39360551914319</c:v>
                </c:pt>
                <c:pt idx="2022">
                  <c:v>475.99623292418278</c:v>
                </c:pt>
                <c:pt idx="2023">
                  <c:v>664.86825814124813</c:v>
                </c:pt>
                <c:pt idx="2024">
                  <c:v>689.10770977195511</c:v>
                </c:pt>
                <c:pt idx="2025">
                  <c:v>580.93018278352235</c:v>
                </c:pt>
                <c:pt idx="2026">
                  <c:v>624.37380805832322</c:v>
                </c:pt>
                <c:pt idx="2027">
                  <c:v>737.44560649584162</c:v>
                </c:pt>
                <c:pt idx="2028">
                  <c:v>632.33744400003025</c:v>
                </c:pt>
                <c:pt idx="2029">
                  <c:v>629.50110192140983</c:v>
                </c:pt>
                <c:pt idx="2030">
                  <c:v>624.39039057632078</c:v>
                </c:pt>
                <c:pt idx="2031">
                  <c:v>650.7348826627973</c:v>
                </c:pt>
                <c:pt idx="2032">
                  <c:v>626.06370717165294</c:v>
                </c:pt>
                <c:pt idx="2033">
                  <c:v>763.6561393202187</c:v>
                </c:pt>
                <c:pt idx="2034">
                  <c:v>755.81374106393764</c:v>
                </c:pt>
                <c:pt idx="2035">
                  <c:v>893.85364308842634</c:v>
                </c:pt>
                <c:pt idx="2036">
                  <c:v>992.94958268400399</c:v>
                </c:pt>
                <c:pt idx="2037">
                  <c:v>1301.7035349944965</c:v>
                </c:pt>
                <c:pt idx="2038">
                  <c:v>1194.7036073129179</c:v>
                </c:pt>
                <c:pt idx="2039">
                  <c:v>978.96936497969443</c:v>
                </c:pt>
                <c:pt idx="2040">
                  <c:v>956.10746827083733</c:v>
                </c:pt>
                <c:pt idx="2041">
                  <c:v>890.32635254208446</c:v>
                </c:pt>
                <c:pt idx="2042">
                  <c:v>834.10894473365306</c:v>
                </c:pt>
                <c:pt idx="2043">
                  <c:v>863.52873584021006</c:v>
                </c:pt>
                <c:pt idx="2044">
                  <c:v>742.15562570698955</c:v>
                </c:pt>
                <c:pt idx="2045">
                  <c:v>616.98140447951948</c:v>
                </c:pt>
                <c:pt idx="2046">
                  <c:v>624.91490611628456</c:v>
                </c:pt>
                <c:pt idx="2047">
                  <c:v>415.73528528314847</c:v>
                </c:pt>
                <c:pt idx="2048">
                  <c:v>513.30988068974716</c:v>
                </c:pt>
                <c:pt idx="2049">
                  <c:v>540.47362217874411</c:v>
                </c:pt>
                <c:pt idx="2050">
                  <c:v>556.00540220569417</c:v>
                </c:pt>
                <c:pt idx="2051">
                  <c:v>522.68272279970654</c:v>
                </c:pt>
                <c:pt idx="2052">
                  <c:v>481.00099250632178</c:v>
                </c:pt>
                <c:pt idx="2053">
                  <c:v>482.15664656612051</c:v>
                </c:pt>
                <c:pt idx="2054">
                  <c:v>444.21207388543439</c:v>
                </c:pt>
                <c:pt idx="2055">
                  <c:v>444.42237777620926</c:v>
                </c:pt>
                <c:pt idx="2056">
                  <c:v>399.54820717522296</c:v>
                </c:pt>
                <c:pt idx="2057">
                  <c:v>466.30204034733856</c:v>
                </c:pt>
                <c:pt idx="2058">
                  <c:v>541.51241242084996</c:v>
                </c:pt>
                <c:pt idx="2059">
                  <c:v>584.41928397472088</c:v>
                </c:pt>
                <c:pt idx="2060">
                  <c:v>632.45798074430331</c:v>
                </c:pt>
                <c:pt idx="2061">
                  <c:v>646.90571504054992</c:v>
                </c:pt>
                <c:pt idx="2062">
                  <c:v>624.29206610100118</c:v>
                </c:pt>
                <c:pt idx="2063">
                  <c:v>733.74586564622462</c:v>
                </c:pt>
                <c:pt idx="2064">
                  <c:v>739.6384929753616</c:v>
                </c:pt>
                <c:pt idx="2065">
                  <c:v>681.66077267095011</c:v>
                </c:pt>
                <c:pt idx="2066">
                  <c:v>707.31776629955573</c:v>
                </c:pt>
                <c:pt idx="2067">
                  <c:v>616.95381230165174</c:v>
                </c:pt>
                <c:pt idx="2068">
                  <c:v>623.946219809421</c:v>
                </c:pt>
                <c:pt idx="2069">
                  <c:v>661.47503747095504</c:v>
                </c:pt>
                <c:pt idx="2070">
                  <c:v>662.55626490071074</c:v>
                </c:pt>
                <c:pt idx="2071">
                  <c:v>769.44341463825469</c:v>
                </c:pt>
                <c:pt idx="2072">
                  <c:v>772.22908090027079</c:v>
                </c:pt>
                <c:pt idx="2073">
                  <c:v>775.03004927053712</c:v>
                </c:pt>
                <c:pt idx="2074">
                  <c:v>885.83071486717597</c:v>
                </c:pt>
                <c:pt idx="2075">
                  <c:v>969.12794549874957</c:v>
                </c:pt>
                <c:pt idx="2076">
                  <c:v>838.67619534897437</c:v>
                </c:pt>
                <c:pt idx="2077">
                  <c:v>973.50162194927771</c:v>
                </c:pt>
                <c:pt idx="2078">
                  <c:v>1001.9618174538332</c:v>
                </c:pt>
                <c:pt idx="2079">
                  <c:v>1041.6169563399153</c:v>
                </c:pt>
                <c:pt idx="2080">
                  <c:v>1026.914639115221</c:v>
                </c:pt>
                <c:pt idx="2081">
                  <c:v>975.32499148968861</c:v>
                </c:pt>
                <c:pt idx="2082">
                  <c:v>952.85295697548895</c:v>
                </c:pt>
                <c:pt idx="2083">
                  <c:v>743.06341680699381</c:v>
                </c:pt>
                <c:pt idx="2084">
                  <c:v>660.19605639872725</c:v>
                </c:pt>
                <c:pt idx="2085">
                  <c:v>681.02620895956693</c:v>
                </c:pt>
                <c:pt idx="2086">
                  <c:v>697.14354192638245</c:v>
                </c:pt>
                <c:pt idx="2087">
                  <c:v>654.62989464887323</c:v>
                </c:pt>
                <c:pt idx="2088">
                  <c:v>633.01332373728394</c:v>
                </c:pt>
                <c:pt idx="2089">
                  <c:v>591.24813490457609</c:v>
                </c:pt>
                <c:pt idx="2090">
                  <c:v>546.01613500418955</c:v>
                </c:pt>
                <c:pt idx="2091">
                  <c:v>470.78036163281655</c:v>
                </c:pt>
                <c:pt idx="2092">
                  <c:v>517.52259577986342</c:v>
                </c:pt>
                <c:pt idx="2093">
                  <c:v>529.55443517827337</c:v>
                </c:pt>
                <c:pt idx="2094">
                  <c:v>507.50545044830352</c:v>
                </c:pt>
                <c:pt idx="2095">
                  <c:v>475.73450538365387</c:v>
                </c:pt>
                <c:pt idx="2096">
                  <c:v>514.33080050124249</c:v>
                </c:pt>
                <c:pt idx="2097">
                  <c:v>495.29488098089615</c:v>
                </c:pt>
                <c:pt idx="2098">
                  <c:v>438.35315006450628</c:v>
                </c:pt>
                <c:pt idx="2099">
                  <c:v>438.59424086260725</c:v>
                </c:pt>
                <c:pt idx="2100">
                  <c:v>459.30591634789823</c:v>
                </c:pt>
                <c:pt idx="2101">
                  <c:v>479.11325732328811</c:v>
                </c:pt>
                <c:pt idx="2102">
                  <c:v>474.70871608975489</c:v>
                </c:pt>
                <c:pt idx="2103">
                  <c:v>494.04771187449137</c:v>
                </c:pt>
                <c:pt idx="2104">
                  <c:v>544.18635199828361</c:v>
                </c:pt>
                <c:pt idx="2105">
                  <c:v>527.81498911656251</c:v>
                </c:pt>
                <c:pt idx="2106">
                  <c:v>551.82695979613447</c:v>
                </c:pt>
                <c:pt idx="2107">
                  <c:v>588.96841249202998</c:v>
                </c:pt>
                <c:pt idx="2108">
                  <c:v>602.00059842737926</c:v>
                </c:pt>
                <c:pt idx="2109">
                  <c:v>594.68267531290621</c:v>
                </c:pt>
                <c:pt idx="2110">
                  <c:v>574.23975195832054</c:v>
                </c:pt>
                <c:pt idx="2111">
                  <c:v>602.1777032245534</c:v>
                </c:pt>
                <c:pt idx="2112">
                  <c:v>688.24842829942747</c:v>
                </c:pt>
                <c:pt idx="2113">
                  <c:v>688.21260166891329</c:v>
                </c:pt>
                <c:pt idx="2114">
                  <c:v>717.24873780333962</c:v>
                </c:pt>
                <c:pt idx="2115">
                  <c:v>706.51879582560696</c:v>
                </c:pt>
                <c:pt idx="2116">
                  <c:v>739.49691513606194</c:v>
                </c:pt>
                <c:pt idx="2117">
                  <c:v>694.0507154607235</c:v>
                </c:pt>
                <c:pt idx="2118">
                  <c:v>713.34598002861321</c:v>
                </c:pt>
                <c:pt idx="2119">
                  <c:v>702.11471623182308</c:v>
                </c:pt>
                <c:pt idx="2120">
                  <c:v>678.30083018762321</c:v>
                </c:pt>
                <c:pt idx="2121">
                  <c:v>694.10335894338812</c:v>
                </c:pt>
                <c:pt idx="2122">
                  <c:v>663.15247684685914</c:v>
                </c:pt>
                <c:pt idx="2123">
                  <c:v>671.40893280217495</c:v>
                </c:pt>
                <c:pt idx="2124">
                  <c:v>829.56335387728245</c:v>
                </c:pt>
                <c:pt idx="2125">
                  <c:v>890.82325389010964</c:v>
                </c:pt>
                <c:pt idx="2126">
                  <c:v>953.53624994233246</c:v>
                </c:pt>
                <c:pt idx="2127">
                  <c:v>844.82783183860113</c:v>
                </c:pt>
                <c:pt idx="2128">
                  <c:v>869.69186978353991</c:v>
                </c:pt>
                <c:pt idx="2129">
                  <c:v>827.69629804627994</c:v>
                </c:pt>
                <c:pt idx="2130">
                  <c:v>816.82421600000009</c:v>
                </c:pt>
                <c:pt idx="2131">
                  <c:v>814.30432657738424</c:v>
                </c:pt>
                <c:pt idx="2132">
                  <c:v>822.71675268538024</c:v>
                </c:pt>
                <c:pt idx="2133">
                  <c:v>957.19947493561165</c:v>
                </c:pt>
                <c:pt idx="2134">
                  <c:v>933.57665607164336</c:v>
                </c:pt>
                <c:pt idx="2135">
                  <c:v>960.17048046064031</c:v>
                </c:pt>
                <c:pt idx="2136">
                  <c:v>969.23459941509532</c:v>
                </c:pt>
                <c:pt idx="2137">
                  <c:v>991.36977356160344</c:v>
                </c:pt>
                <c:pt idx="2138">
                  <c:v>1056.3573813278963</c:v>
                </c:pt>
                <c:pt idx="2139">
                  <c:v>783.38811678773027</c:v>
                </c:pt>
                <c:pt idx="2140">
                  <c:v>793.72792226669094</c:v>
                </c:pt>
                <c:pt idx="2141">
                  <c:v>811.68577079011141</c:v>
                </c:pt>
                <c:pt idx="2142">
                  <c:v>797.04157089983448</c:v>
                </c:pt>
                <c:pt idx="2143">
                  <c:v>765.38131582724657</c:v>
                </c:pt>
                <c:pt idx="2144">
                  <c:v>842.61554921575657</c:v>
                </c:pt>
                <c:pt idx="2145">
                  <c:v>849.94093694907133</c:v>
                </c:pt>
                <c:pt idx="2146">
                  <c:v>895.4783618190678</c:v>
                </c:pt>
                <c:pt idx="2147">
                  <c:v>894.58093708186834</c:v>
                </c:pt>
                <c:pt idx="2148">
                  <c:v>746.71187882723336</c:v>
                </c:pt>
                <c:pt idx="2149">
                  <c:v>604.20824253861906</c:v>
                </c:pt>
                <c:pt idx="2150">
                  <c:v>589.41935204620734</c:v>
                </c:pt>
                <c:pt idx="2151">
                  <c:v>580.06241437259871</c:v>
                </c:pt>
                <c:pt idx="2152">
                  <c:v>597.56157801890458</c:v>
                </c:pt>
                <c:pt idx="2153">
                  <c:v>532.04753365764918</c:v>
                </c:pt>
                <c:pt idx="2154">
                  <c:v>461.66976746964122</c:v>
                </c:pt>
                <c:pt idx="2155">
                  <c:v>476.20583786240559</c:v>
                </c:pt>
                <c:pt idx="2156">
                  <c:v>462.12204683144466</c:v>
                </c:pt>
                <c:pt idx="2157">
                  <c:v>468.32848177158928</c:v>
                </c:pt>
                <c:pt idx="2158">
                  <c:v>479.84711615327484</c:v>
                </c:pt>
                <c:pt idx="2159">
                  <c:v>523.72858279641878</c:v>
                </c:pt>
                <c:pt idx="2160">
                  <c:v>548.71166754346939</c:v>
                </c:pt>
                <c:pt idx="2161">
                  <c:v>551.45276149931601</c:v>
                </c:pt>
                <c:pt idx="2162">
                  <c:v>574.39231011064521</c:v>
                </c:pt>
                <c:pt idx="2163">
                  <c:v>644.00647884509669</c:v>
                </c:pt>
                <c:pt idx="2164">
                  <c:v>632.25383605371303</c:v>
                </c:pt>
                <c:pt idx="2165">
                  <c:v>750.74366051382401</c:v>
                </c:pt>
                <c:pt idx="2166">
                  <c:v>719.4380700884933</c:v>
                </c:pt>
                <c:pt idx="2167">
                  <c:v>734.72862954042193</c:v>
                </c:pt>
                <c:pt idx="2168">
                  <c:v>772.05802503243945</c:v>
                </c:pt>
                <c:pt idx="2169">
                  <c:v>810.493694033785</c:v>
                </c:pt>
                <c:pt idx="2170">
                  <c:v>731.1216004366853</c:v>
                </c:pt>
                <c:pt idx="2171">
                  <c:v>723.01784754017751</c:v>
                </c:pt>
                <c:pt idx="2172">
                  <c:v>706.78461120978898</c:v>
                </c:pt>
                <c:pt idx="2173">
                  <c:v>717.61159761207011</c:v>
                </c:pt>
                <c:pt idx="2174">
                  <c:v>719.53582316465463</c:v>
                </c:pt>
                <c:pt idx="2175">
                  <c:v>723.10917720680425</c:v>
                </c:pt>
                <c:pt idx="2176">
                  <c:v>724.72511280450885</c:v>
                </c:pt>
                <c:pt idx="2177">
                  <c:v>678.89431707310712</c:v>
                </c:pt>
                <c:pt idx="2178">
                  <c:v>654.45132549013738</c:v>
                </c:pt>
                <c:pt idx="2179">
                  <c:v>583.36498868319177</c:v>
                </c:pt>
                <c:pt idx="2180">
                  <c:v>597.327661169355</c:v>
                </c:pt>
                <c:pt idx="2181">
                  <c:v>629.80079341660439</c:v>
                </c:pt>
                <c:pt idx="2182">
                  <c:v>585.32423554784714</c:v>
                </c:pt>
                <c:pt idx="2183">
                  <c:v>534.4488932860686</c:v>
                </c:pt>
                <c:pt idx="2184">
                  <c:v>599.98978770838198</c:v>
                </c:pt>
                <c:pt idx="2185">
                  <c:v>681.68854554124027</c:v>
                </c:pt>
                <c:pt idx="2186">
                  <c:v>690.65532259750671</c:v>
                </c:pt>
                <c:pt idx="2187">
                  <c:v>717.53007543057572</c:v>
                </c:pt>
                <c:pt idx="2188">
                  <c:v>725.20810170510458</c:v>
                </c:pt>
                <c:pt idx="2189">
                  <c:v>711.5354162142097</c:v>
                </c:pt>
                <c:pt idx="2190">
                  <c:v>678.69651186385602</c:v>
                </c:pt>
                <c:pt idx="2191">
                  <c:v>659.19924333603262</c:v>
                </c:pt>
                <c:pt idx="2192">
                  <c:v>718.62153550084201</c:v>
                </c:pt>
                <c:pt idx="2193">
                  <c:v>708.45318510474351</c:v>
                </c:pt>
                <c:pt idx="2194">
                  <c:v>685.60563487084937</c:v>
                </c:pt>
                <c:pt idx="2195">
                  <c:v>681.16191876645837</c:v>
                </c:pt>
                <c:pt idx="2196">
                  <c:v>608.47334723350627</c:v>
                </c:pt>
                <c:pt idx="2197">
                  <c:v>631.1833976861293</c:v>
                </c:pt>
                <c:pt idx="2198">
                  <c:v>680.90724873329214</c:v>
                </c:pt>
                <c:pt idx="2199">
                  <c:v>653.87409867188455</c:v>
                </c:pt>
                <c:pt idx="2200">
                  <c:v>619.55009961519954</c:v>
                </c:pt>
                <c:pt idx="2201">
                  <c:v>614.87804655393745</c:v>
                </c:pt>
                <c:pt idx="2202">
                  <c:v>638.86365875296565</c:v>
                </c:pt>
                <c:pt idx="2203">
                  <c:v>644.54986262836246</c:v>
                </c:pt>
                <c:pt idx="2204">
                  <c:v>661.32561468912809</c:v>
                </c:pt>
                <c:pt idx="2205">
                  <c:v>634.47662017739594</c:v>
                </c:pt>
                <c:pt idx="2206">
                  <c:v>638.97658031332287</c:v>
                </c:pt>
                <c:pt idx="2207">
                  <c:v>620.0446161657494</c:v>
                </c:pt>
                <c:pt idx="2208">
                  <c:v>629.04809713869827</c:v>
                </c:pt>
                <c:pt idx="2209">
                  <c:v>636.57064515090622</c:v>
                </c:pt>
                <c:pt idx="2210">
                  <c:v>707.18844616554861</c:v>
                </c:pt>
                <c:pt idx="2211">
                  <c:v>705.8113096245113</c:v>
                </c:pt>
                <c:pt idx="2212">
                  <c:v>660.33535545581435</c:v>
                </c:pt>
                <c:pt idx="2213">
                  <c:v>652.12439178765226</c:v>
                </c:pt>
                <c:pt idx="2214">
                  <c:v>652.09044558643598</c:v>
                </c:pt>
                <c:pt idx="2215">
                  <c:v>658.89245386353468</c:v>
                </c:pt>
                <c:pt idx="2216">
                  <c:v>660.06574747844797</c:v>
                </c:pt>
                <c:pt idx="2217">
                  <c:v>657.91239672793813</c:v>
                </c:pt>
                <c:pt idx="2218">
                  <c:v>657.87814923331393</c:v>
                </c:pt>
                <c:pt idx="2219">
                  <c:v>652.72305712172624</c:v>
                </c:pt>
                <c:pt idx="2220">
                  <c:v>654.7730302245443</c:v>
                </c:pt>
                <c:pt idx="2221">
                  <c:v>657.73014318063179</c:v>
                </c:pt>
                <c:pt idx="2222">
                  <c:v>688.41407120084557</c:v>
                </c:pt>
                <c:pt idx="2223">
                  <c:v>687.41000237370201</c:v>
                </c:pt>
                <c:pt idx="2224">
                  <c:v>676.42461054178352</c:v>
                </c:pt>
                <c:pt idx="2225">
                  <c:v>672.30224163004925</c:v>
                </c:pt>
                <c:pt idx="2226">
                  <c:v>665.41337606858224</c:v>
                </c:pt>
                <c:pt idx="2227">
                  <c:v>656.17523360208088</c:v>
                </c:pt>
                <c:pt idx="2228">
                  <c:v>651.03348543108075</c:v>
                </c:pt>
                <c:pt idx="2229">
                  <c:v>631.99565391068654</c:v>
                </c:pt>
                <c:pt idx="2230">
                  <c:v>650.71380660056082</c:v>
                </c:pt>
                <c:pt idx="2231">
                  <c:v>666.41702337752497</c:v>
                </c:pt>
                <c:pt idx="2232">
                  <c:v>668.53703024958406</c:v>
                </c:pt>
                <c:pt idx="2233">
                  <c:v>676.85314332438645</c:v>
                </c:pt>
                <c:pt idx="2234">
                  <c:v>875.65139843812165</c:v>
                </c:pt>
                <c:pt idx="2235">
                  <c:v>857.92554278247928</c:v>
                </c:pt>
                <c:pt idx="2236">
                  <c:v>850.9284886463987</c:v>
                </c:pt>
                <c:pt idx="2237">
                  <c:v>1042.7265594868695</c:v>
                </c:pt>
                <c:pt idx="2238">
                  <c:v>1298.1371259507264</c:v>
                </c:pt>
                <c:pt idx="2239">
                  <c:v>1206.5629954717015</c:v>
                </c:pt>
                <c:pt idx="2240">
                  <c:v>1316.8467370679582</c:v>
                </c:pt>
                <c:pt idx="2241">
                  <c:v>1676.9650193773234</c:v>
                </c:pt>
                <c:pt idx="2242">
                  <c:v>1587.1859171401529</c:v>
                </c:pt>
                <c:pt idx="2243">
                  <c:v>1084.7658436437005</c:v>
                </c:pt>
                <c:pt idx="2244">
                  <c:v>1140.8880503955447</c:v>
                </c:pt>
                <c:pt idx="2245">
                  <c:v>1274.1118407273832</c:v>
                </c:pt>
                <c:pt idx="2246">
                  <c:v>1358.2921395525464</c:v>
                </c:pt>
                <c:pt idx="2247">
                  <c:v>1330.0432643085694</c:v>
                </c:pt>
                <c:pt idx="2248">
                  <c:v>1496.8615870587646</c:v>
                </c:pt>
                <c:pt idx="2249">
                  <c:v>1749.3980374925891</c:v>
                </c:pt>
                <c:pt idx="2250">
                  <c:v>1667.1464979818672</c:v>
                </c:pt>
                <c:pt idx="2251">
                  <c:v>1719.0227227427847</c:v>
                </c:pt>
                <c:pt idx="2252">
                  <c:v>1616.1244925374724</c:v>
                </c:pt>
                <c:pt idx="2253">
                  <c:v>1807.8775170570946</c:v>
                </c:pt>
                <c:pt idx="2254">
                  <c:v>1889.847753214952</c:v>
                </c:pt>
                <c:pt idx="2255">
                  <c:v>1417.5068828132053</c:v>
                </c:pt>
                <c:pt idx="2256">
                  <c:v>1447.8667685682829</c:v>
                </c:pt>
                <c:pt idx="2257">
                  <c:v>1285.8430303880718</c:v>
                </c:pt>
                <c:pt idx="2258">
                  <c:v>1156.6835547026003</c:v>
                </c:pt>
                <c:pt idx="2259">
                  <c:v>1219.3115002991649</c:v>
                </c:pt>
                <c:pt idx="2260">
                  <c:v>1027.7430122212972</c:v>
                </c:pt>
                <c:pt idx="2261">
                  <c:v>1182.5145007638585</c:v>
                </c:pt>
                <c:pt idx="2262">
                  <c:v>1314.5569701252839</c:v>
                </c:pt>
                <c:pt idx="2263">
                  <c:v>1073.6124488250559</c:v>
                </c:pt>
                <c:pt idx="2264">
                  <c:v>1194.7773881366593</c:v>
                </c:pt>
                <c:pt idx="2265">
                  <c:v>1077.477365173974</c:v>
                </c:pt>
                <c:pt idx="2266">
                  <c:v>1116.751249576035</c:v>
                </c:pt>
                <c:pt idx="2267">
                  <c:v>1125.3433981060091</c:v>
                </c:pt>
                <c:pt idx="2268">
                  <c:v>980.8978351593679</c:v>
                </c:pt>
                <c:pt idx="2269">
                  <c:v>980.13000611968562</c:v>
                </c:pt>
                <c:pt idx="2270">
                  <c:v>977.21520185194879</c:v>
                </c:pt>
                <c:pt idx="2271">
                  <c:v>1166.049838943836</c:v>
                </c:pt>
                <c:pt idx="2272">
                  <c:v>1148.1006084122923</c:v>
                </c:pt>
                <c:pt idx="2273">
                  <c:v>1135.1615105228175</c:v>
                </c:pt>
                <c:pt idx="2274">
                  <c:v>1206.5588018609328</c:v>
                </c:pt>
                <c:pt idx="2275">
                  <c:v>1194.5842664943484</c:v>
                </c:pt>
                <c:pt idx="2276">
                  <c:v>1164.2051671737681</c:v>
                </c:pt>
                <c:pt idx="2277">
                  <c:v>1182.026454912123</c:v>
                </c:pt>
                <c:pt idx="2278">
                  <c:v>1182.9278791099821</c:v>
                </c:pt>
                <c:pt idx="2279">
                  <c:v>1218.5373138818045</c:v>
                </c:pt>
                <c:pt idx="2280">
                  <c:v>1208.3908272030824</c:v>
                </c:pt>
                <c:pt idx="2281">
                  <c:v>1219.2816116048477</c:v>
                </c:pt>
                <c:pt idx="2282">
                  <c:v>1306.0213032421666</c:v>
                </c:pt>
                <c:pt idx="2283">
                  <c:v>1313.8006568743294</c:v>
                </c:pt>
                <c:pt idx="2284">
                  <c:v>1282.0607920961386</c:v>
                </c:pt>
                <c:pt idx="2285">
                  <c:v>1292.9005692924118</c:v>
                </c:pt>
                <c:pt idx="2286">
                  <c:v>1269.6372727832813</c:v>
                </c:pt>
                <c:pt idx="2287">
                  <c:v>1293.2223421108442</c:v>
                </c:pt>
                <c:pt idx="2288">
                  <c:v>1287.6284324819544</c:v>
                </c:pt>
                <c:pt idx="2289">
                  <c:v>1334.7835993608271</c:v>
                </c:pt>
                <c:pt idx="2290">
                  <c:v>1333.5544444953705</c:v>
                </c:pt>
                <c:pt idx="2291">
                  <c:v>1113.4456479960627</c:v>
                </c:pt>
                <c:pt idx="2292">
                  <c:v>1118.7472336503758</c:v>
                </c:pt>
                <c:pt idx="2293">
                  <c:v>1118.6889974930077</c:v>
                </c:pt>
                <c:pt idx="2294">
                  <c:v>1142.9207546624959</c:v>
                </c:pt>
                <c:pt idx="2295">
                  <c:v>1143.7904640230381</c:v>
                </c:pt>
                <c:pt idx="2296">
                  <c:v>1143.7309242454589</c:v>
                </c:pt>
                <c:pt idx="2297">
                  <c:v>899.94832766293234</c:v>
                </c:pt>
                <c:pt idx="2298">
                  <c:v>897.91703048051716</c:v>
                </c:pt>
                <c:pt idx="2299">
                  <c:v>915.67040693832644</c:v>
                </c:pt>
                <c:pt idx="2300">
                  <c:v>902.04216486320229</c:v>
                </c:pt>
                <c:pt idx="2301">
                  <c:v>952.45910657866602</c:v>
                </c:pt>
                <c:pt idx="2302">
                  <c:v>974.04812795243379</c:v>
                </c:pt>
                <c:pt idx="2303">
                  <c:v>1008.3185377393346</c:v>
                </c:pt>
                <c:pt idx="2304">
                  <c:v>965.0243192617562</c:v>
                </c:pt>
                <c:pt idx="2305">
                  <c:v>948.76756983379744</c:v>
                </c:pt>
                <c:pt idx="2306">
                  <c:v>1012.639691179842</c:v>
                </c:pt>
                <c:pt idx="2307">
                  <c:v>934.84417409222988</c:v>
                </c:pt>
                <c:pt idx="2308">
                  <c:v>931.2691278169641</c:v>
                </c:pt>
                <c:pt idx="2309">
                  <c:v>917.89677020010515</c:v>
                </c:pt>
                <c:pt idx="2310">
                  <c:v>907.55481988691986</c:v>
                </c:pt>
                <c:pt idx="2311">
                  <c:v>933.14853132636449</c:v>
                </c:pt>
                <c:pt idx="2312">
                  <c:v>930.28502877500034</c:v>
                </c:pt>
                <c:pt idx="2313">
                  <c:v>930.23660297898198</c:v>
                </c:pt>
                <c:pt idx="2314">
                  <c:v>928.78722096433239</c:v>
                </c:pt>
                <c:pt idx="2315">
                  <c:v>900.78440448434264</c:v>
                </c:pt>
                <c:pt idx="2316">
                  <c:v>872.69233643633913</c:v>
                </c:pt>
                <c:pt idx="2317">
                  <c:v>859.26987280209858</c:v>
                </c:pt>
                <c:pt idx="2318">
                  <c:v>851.13350417335153</c:v>
                </c:pt>
                <c:pt idx="2319">
                  <c:v>871.95332198365611</c:v>
                </c:pt>
                <c:pt idx="2320">
                  <c:v>862.99746072916594</c:v>
                </c:pt>
                <c:pt idx="2321">
                  <c:v>901.80935860868544</c:v>
                </c:pt>
                <c:pt idx="2322">
                  <c:v>895.0624941671972</c:v>
                </c:pt>
                <c:pt idx="2323">
                  <c:v>849.30212533890437</c:v>
                </c:pt>
                <c:pt idx="2324">
                  <c:v>849.25791509128396</c:v>
                </c:pt>
                <c:pt idx="2325">
                  <c:v>819.17860224464175</c:v>
                </c:pt>
                <c:pt idx="2326">
                  <c:v>799.38271717982082</c:v>
                </c:pt>
                <c:pt idx="2327">
                  <c:v>547.81844253788415</c:v>
                </c:pt>
                <c:pt idx="2328">
                  <c:v>461.87713358036871</c:v>
                </c:pt>
                <c:pt idx="2329">
                  <c:v>517.09162488490358</c:v>
                </c:pt>
                <c:pt idx="2330">
                  <c:v>478.77306163211142</c:v>
                </c:pt>
                <c:pt idx="2331">
                  <c:v>442.07850649097986</c:v>
                </c:pt>
                <c:pt idx="2332">
                  <c:v>440.33916054931291</c:v>
                </c:pt>
                <c:pt idx="2333">
                  <c:v>407.40963116001564</c:v>
                </c:pt>
                <c:pt idx="2334">
                  <c:v>458.26027715941598</c:v>
                </c:pt>
                <c:pt idx="2335">
                  <c:v>460.58380014401195</c:v>
                </c:pt>
                <c:pt idx="2336">
                  <c:v>470.02117507971167</c:v>
                </c:pt>
                <c:pt idx="2337">
                  <c:v>434.76883116414206</c:v>
                </c:pt>
                <c:pt idx="2338">
                  <c:v>429.67248696716933</c:v>
                </c:pt>
                <c:pt idx="2339">
                  <c:v>418.96765530855669</c:v>
                </c:pt>
                <c:pt idx="2340">
                  <c:v>403.17025628366764</c:v>
                </c:pt>
                <c:pt idx="2341">
                  <c:v>372.70095325098009</c:v>
                </c:pt>
                <c:pt idx="2342">
                  <c:v>394.61079556427296</c:v>
                </c:pt>
                <c:pt idx="2343">
                  <c:v>386.6161992846524</c:v>
                </c:pt>
                <c:pt idx="2344">
                  <c:v>444.40023336125779</c:v>
                </c:pt>
                <c:pt idx="2345">
                  <c:v>433.75700927314915</c:v>
                </c:pt>
                <c:pt idx="2346">
                  <c:v>418.61329740293354</c:v>
                </c:pt>
                <c:pt idx="2347">
                  <c:v>407.7184339139373</c:v>
                </c:pt>
                <c:pt idx="2348">
                  <c:v>393.46154203651878</c:v>
                </c:pt>
                <c:pt idx="2349">
                  <c:v>352.30164991533718</c:v>
                </c:pt>
                <c:pt idx="2350">
                  <c:v>343.3074727109381</c:v>
                </c:pt>
                <c:pt idx="2351">
                  <c:v>331.37100285838261</c:v>
                </c:pt>
                <c:pt idx="2352">
                  <c:v>325.12620736113507</c:v>
                </c:pt>
                <c:pt idx="2353">
                  <c:v>307.10866493725564</c:v>
                </c:pt>
                <c:pt idx="2354">
                  <c:v>276.49162436017218</c:v>
                </c:pt>
                <c:pt idx="2355">
                  <c:v>138.73367491382245</c:v>
                </c:pt>
                <c:pt idx="2356">
                  <c:v>144.47654912168005</c:v>
                </c:pt>
                <c:pt idx="2357">
                  <c:v>127.94822755975099</c:v>
                </c:pt>
                <c:pt idx="2358">
                  <c:v>138.50094686407334</c:v>
                </c:pt>
                <c:pt idx="2359">
                  <c:v>163.04848384926416</c:v>
                </c:pt>
                <c:pt idx="2360">
                  <c:v>133.09097825924849</c:v>
                </c:pt>
                <c:pt idx="2361">
                  <c:v>126.32294035176305</c:v>
                </c:pt>
                <c:pt idx="2362">
                  <c:v>129.08272592281014</c:v>
                </c:pt>
                <c:pt idx="2363">
                  <c:v>133.76140494813808</c:v>
                </c:pt>
                <c:pt idx="2364">
                  <c:v>124.3095516947851</c:v>
                </c:pt>
                <c:pt idx="2365">
                  <c:v>103.57372508532399</c:v>
                </c:pt>
                <c:pt idx="2366">
                  <c:v>104.04626111464444</c:v>
                </c:pt>
                <c:pt idx="2367">
                  <c:v>105.82822709510383</c:v>
                </c:pt>
                <c:pt idx="2368">
                  <c:v>109.34915032096056</c:v>
                </c:pt>
                <c:pt idx="2369">
                  <c:v>106.63844699976337</c:v>
                </c:pt>
                <c:pt idx="2370">
                  <c:v>131.7263949500645</c:v>
                </c:pt>
                <c:pt idx="2371">
                  <c:v>124.47358679584902</c:v>
                </c:pt>
                <c:pt idx="2372">
                  <c:v>131.59038811436508</c:v>
                </c:pt>
                <c:pt idx="2373">
                  <c:v>117.82931671707271</c:v>
                </c:pt>
                <c:pt idx="2374">
                  <c:v>117.82318313620252</c:v>
                </c:pt>
                <c:pt idx="2375">
                  <c:v>120.45567633459095</c:v>
                </c:pt>
                <c:pt idx="2376">
                  <c:v>112.00100791810904</c:v>
                </c:pt>
                <c:pt idx="2377">
                  <c:v>109.62353118724529</c:v>
                </c:pt>
                <c:pt idx="2378">
                  <c:v>105.36840552801443</c:v>
                </c:pt>
                <c:pt idx="2379">
                  <c:v>82.080076621444093</c:v>
                </c:pt>
                <c:pt idx="2380">
                  <c:v>86.532411544488411</c:v>
                </c:pt>
                <c:pt idx="2381">
                  <c:v>84.71685934148455</c:v>
                </c:pt>
                <c:pt idx="2382">
                  <c:v>76.763181905721567</c:v>
                </c:pt>
                <c:pt idx="2383">
                  <c:v>70.91450729581932</c:v>
                </c:pt>
                <c:pt idx="2384">
                  <c:v>55.962045908861619</c:v>
                </c:pt>
                <c:pt idx="2385">
                  <c:v>50.798578425823649</c:v>
                </c:pt>
                <c:pt idx="2386">
                  <c:v>28.850237855386514</c:v>
                </c:pt>
                <c:pt idx="2387">
                  <c:v>41.290567768993157</c:v>
                </c:pt>
                <c:pt idx="2388">
                  <c:v>30.175261264749505</c:v>
                </c:pt>
                <c:pt idx="2389">
                  <c:v>40.757836597279223</c:v>
                </c:pt>
                <c:pt idx="2390">
                  <c:v>35.942560613654379</c:v>
                </c:pt>
                <c:pt idx="2391">
                  <c:v>33.433400424545646</c:v>
                </c:pt>
                <c:pt idx="2392">
                  <c:v>33.909706889351355</c:v>
                </c:pt>
                <c:pt idx="2393">
                  <c:v>26.940253465091526</c:v>
                </c:pt>
                <c:pt idx="2394">
                  <c:v>25.575503380731934</c:v>
                </c:pt>
                <c:pt idx="2395">
                  <c:v>27.563668733747871</c:v>
                </c:pt>
                <c:pt idx="2396">
                  <c:v>30.080178802288206</c:v>
                </c:pt>
                <c:pt idx="2397">
                  <c:v>29.996559180217144</c:v>
                </c:pt>
                <c:pt idx="2398">
                  <c:v>34.117853174883621</c:v>
                </c:pt>
                <c:pt idx="2399">
                  <c:v>41.646410413359682</c:v>
                </c:pt>
                <c:pt idx="2400">
                  <c:v>40.797745459852877</c:v>
                </c:pt>
                <c:pt idx="2401">
                  <c:v>34.312890771943472</c:v>
                </c:pt>
                <c:pt idx="2402">
                  <c:v>34.88486732351771</c:v>
                </c:pt>
                <c:pt idx="2403">
                  <c:v>36.744220547069041</c:v>
                </c:pt>
                <c:pt idx="2404">
                  <c:v>36.73187209989684</c:v>
                </c:pt>
                <c:pt idx="2405">
                  <c:v>40.704074262430908</c:v>
                </c:pt>
                <c:pt idx="2406">
                  <c:v>39.23558228556729</c:v>
                </c:pt>
                <c:pt idx="2407">
                  <c:v>38.666585142841811</c:v>
                </c:pt>
                <c:pt idx="2408">
                  <c:v>42.44575796781924</c:v>
                </c:pt>
                <c:pt idx="2409">
                  <c:v>40.627337793831487</c:v>
                </c:pt>
                <c:pt idx="2410">
                  <c:v>37.453890671064784</c:v>
                </c:pt>
                <c:pt idx="2411">
                  <c:v>34.9532042929591</c:v>
                </c:pt>
                <c:pt idx="2412">
                  <c:v>33.891750828315779</c:v>
                </c:pt>
                <c:pt idx="2413">
                  <c:v>25.436963166721423</c:v>
                </c:pt>
                <c:pt idx="2414">
                  <c:v>25.804607908073706</c:v>
                </c:pt>
                <c:pt idx="2415">
                  <c:v>25.541256500912802</c:v>
                </c:pt>
                <c:pt idx="2416">
                  <c:v>26.408398903109642</c:v>
                </c:pt>
                <c:pt idx="2417">
                  <c:v>25.235376993901774</c:v>
                </c:pt>
                <c:pt idx="2418">
                  <c:v>26.88630605358081</c:v>
                </c:pt>
                <c:pt idx="2419">
                  <c:v>29.693160540884715</c:v>
                </c:pt>
                <c:pt idx="2420">
                  <c:v>34.052065621672895</c:v>
                </c:pt>
                <c:pt idx="2421">
                  <c:v>34.207577416161506</c:v>
                </c:pt>
                <c:pt idx="2422">
                  <c:v>31.632310020837767</c:v>
                </c:pt>
                <c:pt idx="2423">
                  <c:v>30.351610157851727</c:v>
                </c:pt>
                <c:pt idx="2424">
                  <c:v>30.242179744422696</c:v>
                </c:pt>
                <c:pt idx="2425">
                  <c:v>33.821807679257958</c:v>
                </c:pt>
                <c:pt idx="2426">
                  <c:v>33.378637189002333</c:v>
                </c:pt>
                <c:pt idx="2427">
                  <c:v>31.587985532548988</c:v>
                </c:pt>
                <c:pt idx="2428">
                  <c:v>32.10933579539352</c:v>
                </c:pt>
                <c:pt idx="2429">
                  <c:v>33.143449376174352</c:v>
                </c:pt>
                <c:pt idx="2430">
                  <c:v>36.70676582252468</c:v>
                </c:pt>
                <c:pt idx="2431">
                  <c:v>38.02138951744459</c:v>
                </c:pt>
                <c:pt idx="2432">
                  <c:v>37.39572302859635</c:v>
                </c:pt>
                <c:pt idx="2433">
                  <c:v>28.473906319579132</c:v>
                </c:pt>
                <c:pt idx="2434">
                  <c:v>28.269373769470405</c:v>
                </c:pt>
                <c:pt idx="2435">
                  <c:v>29.372717859115145</c:v>
                </c:pt>
                <c:pt idx="2436">
                  <c:v>30.25544072303591</c:v>
                </c:pt>
                <c:pt idx="2437">
                  <c:v>30.78473809722248</c:v>
                </c:pt>
                <c:pt idx="2438">
                  <c:v>32.602533401615325</c:v>
                </c:pt>
                <c:pt idx="2439">
                  <c:v>32.188388817633772</c:v>
                </c:pt>
                <c:pt idx="2440">
                  <c:v>30.417551703007735</c:v>
                </c:pt>
                <c:pt idx="2441">
                  <c:v>31.177597161238022</c:v>
                </c:pt>
                <c:pt idx="2442">
                  <c:v>31.948564148919509</c:v>
                </c:pt>
                <c:pt idx="2443">
                  <c:v>30.958849198495972</c:v>
                </c:pt>
                <c:pt idx="2444">
                  <c:v>31.517619052537047</c:v>
                </c:pt>
                <c:pt idx="2445">
                  <c:v>31.908920601078368</c:v>
                </c:pt>
                <c:pt idx="2446">
                  <c:v>31.655898288633328</c:v>
                </c:pt>
                <c:pt idx="2447">
                  <c:v>33.889758521789602</c:v>
                </c:pt>
                <c:pt idx="2448">
                  <c:v>44.005406867653107</c:v>
                </c:pt>
                <c:pt idx="2449">
                  <c:v>44.268021244911523</c:v>
                </c:pt>
                <c:pt idx="2450">
                  <c:v>46.639885309788021</c:v>
                </c:pt>
                <c:pt idx="2451">
                  <c:v>48.288577507532061</c:v>
                </c:pt>
                <c:pt idx="2452">
                  <c:v>44.697835915182019</c:v>
                </c:pt>
                <c:pt idx="2453">
                  <c:v>44.791581904826764</c:v>
                </c:pt>
                <c:pt idx="2454">
                  <c:v>45.367517079905177</c:v>
                </c:pt>
                <c:pt idx="2455">
                  <c:v>46.576920963693425</c:v>
                </c:pt>
                <c:pt idx="2456">
                  <c:v>45.892924493389096</c:v>
                </c:pt>
                <c:pt idx="2457">
                  <c:v>45.523858830144881</c:v>
                </c:pt>
                <c:pt idx="2458">
                  <c:v>46.377788845133502</c:v>
                </c:pt>
                <c:pt idx="2459">
                  <c:v>41.074572063090983</c:v>
                </c:pt>
                <c:pt idx="2460">
                  <c:v>41.469700952909001</c:v>
                </c:pt>
                <c:pt idx="2461">
                  <c:v>43.756220649591192</c:v>
                </c:pt>
                <c:pt idx="2462">
                  <c:v>43.753942928516281</c:v>
                </c:pt>
                <c:pt idx="2463">
                  <c:v>45.67268441585508</c:v>
                </c:pt>
                <c:pt idx="2464">
                  <c:v>48.287318412955258</c:v>
                </c:pt>
                <c:pt idx="2465">
                  <c:v>46.905944710272877</c:v>
                </c:pt>
                <c:pt idx="2466">
                  <c:v>48.189311480138741</c:v>
                </c:pt>
                <c:pt idx="2467">
                  <c:v>45.07372822563481</c:v>
                </c:pt>
                <c:pt idx="2468">
                  <c:v>45.317372798227893</c:v>
                </c:pt>
                <c:pt idx="2469">
                  <c:v>53.283993632474242</c:v>
                </c:pt>
                <c:pt idx="2470">
                  <c:v>53.345160737493451</c:v>
                </c:pt>
                <c:pt idx="2471">
                  <c:v>36.048175262002239</c:v>
                </c:pt>
                <c:pt idx="2472">
                  <c:v>29.317140527123939</c:v>
                </c:pt>
                <c:pt idx="2473">
                  <c:v>30.617777546211379</c:v>
                </c:pt>
                <c:pt idx="2474">
                  <c:v>30.931830935290588</c:v>
                </c:pt>
                <c:pt idx="2475">
                  <c:v>30.689817954083811</c:v>
                </c:pt>
                <c:pt idx="2476">
                  <c:v>31.123817818038813</c:v>
                </c:pt>
                <c:pt idx="2477">
                  <c:v>28.907735002833636</c:v>
                </c:pt>
                <c:pt idx="2478">
                  <c:v>29.7587249900449</c:v>
                </c:pt>
                <c:pt idx="2479">
                  <c:v>30.164634964661069</c:v>
                </c:pt>
                <c:pt idx="2480">
                  <c:v>31.062491186090295</c:v>
                </c:pt>
                <c:pt idx="2481">
                  <c:v>33.638884080695455</c:v>
                </c:pt>
                <c:pt idx="2482">
                  <c:v>34.391009534792445</c:v>
                </c:pt>
                <c:pt idx="2483">
                  <c:v>33.727853749880985</c:v>
                </c:pt>
                <c:pt idx="2484">
                  <c:v>34.058787767243786</c:v>
                </c:pt>
                <c:pt idx="2485">
                  <c:v>34.906883757737909</c:v>
                </c:pt>
                <c:pt idx="2486">
                  <c:v>36.403319918630544</c:v>
                </c:pt>
                <c:pt idx="2487">
                  <c:v>38.86093471586905</c:v>
                </c:pt>
                <c:pt idx="2488">
                  <c:v>39.86902580831552</c:v>
                </c:pt>
                <c:pt idx="2489">
                  <c:v>39.866950434369336</c:v>
                </c:pt>
                <c:pt idx="2490">
                  <c:v>45.084843085122621</c:v>
                </c:pt>
                <c:pt idx="2491">
                  <c:v>48.160326332128136</c:v>
                </c:pt>
                <c:pt idx="2492">
                  <c:v>50.314990332280416</c:v>
                </c:pt>
                <c:pt idx="2493">
                  <c:v>51.221805657456912</c:v>
                </c:pt>
                <c:pt idx="2494">
                  <c:v>44.027445712384413</c:v>
                </c:pt>
                <c:pt idx="2495">
                  <c:v>42.000903495163698</c:v>
                </c:pt>
                <c:pt idx="2496">
                  <c:v>46.978289587490998</c:v>
                </c:pt>
                <c:pt idx="2497">
                  <c:v>46.917798479692081</c:v>
                </c:pt>
                <c:pt idx="2498">
                  <c:v>48.498916370751985</c:v>
                </c:pt>
                <c:pt idx="2499">
                  <c:v>45.79580316702588</c:v>
                </c:pt>
                <c:pt idx="2500">
                  <c:v>45.271104616563321</c:v>
                </c:pt>
                <c:pt idx="2501">
                  <c:v>46.955642175705492</c:v>
                </c:pt>
                <c:pt idx="2502">
                  <c:v>48.290358169459751</c:v>
                </c:pt>
                <c:pt idx="2503">
                  <c:v>48.914598079070224</c:v>
                </c:pt>
                <c:pt idx="2504">
                  <c:v>47.737112062850485</c:v>
                </c:pt>
                <c:pt idx="2505">
                  <c:v>47.814139275630161</c:v>
                </c:pt>
                <c:pt idx="2506">
                  <c:v>53.171935156919488</c:v>
                </c:pt>
                <c:pt idx="2507">
                  <c:v>57.488653425883442</c:v>
                </c:pt>
                <c:pt idx="2508">
                  <c:v>47.802804375334361</c:v>
                </c:pt>
                <c:pt idx="2509">
                  <c:v>47.414809523277228</c:v>
                </c:pt>
                <c:pt idx="2510">
                  <c:v>46.610569052877715</c:v>
                </c:pt>
                <c:pt idx="2511">
                  <c:v>43.989900765176877</c:v>
                </c:pt>
                <c:pt idx="2512">
                  <c:v>46.12208516782394</c:v>
                </c:pt>
                <c:pt idx="2513">
                  <c:v>45.79203053208537</c:v>
                </c:pt>
                <c:pt idx="2514">
                  <c:v>46.228213026076546</c:v>
                </c:pt>
                <c:pt idx="2515">
                  <c:v>45.974356094842236</c:v>
                </c:pt>
                <c:pt idx="2516">
                  <c:v>46.950344783097364</c:v>
                </c:pt>
                <c:pt idx="2517">
                  <c:v>50.433038153080602</c:v>
                </c:pt>
                <c:pt idx="2518">
                  <c:v>44.002022988792525</c:v>
                </c:pt>
                <c:pt idx="2519">
                  <c:v>41.227523488675082</c:v>
                </c:pt>
                <c:pt idx="2520">
                  <c:v>34.066106852473702</c:v>
                </c:pt>
                <c:pt idx="2521">
                  <c:v>35.415716299453891</c:v>
                </c:pt>
                <c:pt idx="2522">
                  <c:v>37.378094593715495</c:v>
                </c:pt>
                <c:pt idx="2523">
                  <c:v>35.027862348248767</c:v>
                </c:pt>
                <c:pt idx="2524">
                  <c:v>34.41082615108531</c:v>
                </c:pt>
                <c:pt idx="2525">
                  <c:v>29.718098053703009</c:v>
                </c:pt>
                <c:pt idx="2526">
                  <c:v>28.871437839754158</c:v>
                </c:pt>
                <c:pt idx="2527">
                  <c:v>29.491887613157282</c:v>
                </c:pt>
                <c:pt idx="2528">
                  <c:v>28.552483887928926</c:v>
                </c:pt>
                <c:pt idx="2529">
                  <c:v>29.775091833743193</c:v>
                </c:pt>
                <c:pt idx="2530">
                  <c:v>30.166954098319042</c:v>
                </c:pt>
                <c:pt idx="2531">
                  <c:v>32.308853025870818</c:v>
                </c:pt>
                <c:pt idx="2532">
                  <c:v>31.416054218222452</c:v>
                </c:pt>
                <c:pt idx="2533">
                  <c:v>27.54575136562017</c:v>
                </c:pt>
                <c:pt idx="2534">
                  <c:v>26.949838270516242</c:v>
                </c:pt>
                <c:pt idx="2535">
                  <c:v>24.898539447034153</c:v>
                </c:pt>
                <c:pt idx="2536">
                  <c:v>23.824961730557064</c:v>
                </c:pt>
                <c:pt idx="2537">
                  <c:v>25.240401648848948</c:v>
                </c:pt>
                <c:pt idx="2538">
                  <c:v>25.394589590909384</c:v>
                </c:pt>
                <c:pt idx="2539">
                  <c:v>26.22750204364867</c:v>
                </c:pt>
                <c:pt idx="2540">
                  <c:v>22.965045252473271</c:v>
                </c:pt>
                <c:pt idx="2541">
                  <c:v>22.642110385746147</c:v>
                </c:pt>
                <c:pt idx="2542">
                  <c:v>22.857937605383665</c:v>
                </c:pt>
                <c:pt idx="2543">
                  <c:v>22.388085459319765</c:v>
                </c:pt>
                <c:pt idx="2544">
                  <c:v>20.259638869188731</c:v>
                </c:pt>
                <c:pt idx="2545">
                  <c:v>19.747112382685142</c:v>
                </c:pt>
                <c:pt idx="2546">
                  <c:v>20.604779002888506</c:v>
                </c:pt>
                <c:pt idx="2547">
                  <c:v>19.8587714606596</c:v>
                </c:pt>
                <c:pt idx="2548">
                  <c:v>20.811513670695035</c:v>
                </c:pt>
                <c:pt idx="2549">
                  <c:v>20.897326004573777</c:v>
                </c:pt>
                <c:pt idx="2550">
                  <c:v>23.431897002464837</c:v>
                </c:pt>
                <c:pt idx="2551">
                  <c:v>22.834256082599193</c:v>
                </c:pt>
                <c:pt idx="2552">
                  <c:v>23.478710883152022</c:v>
                </c:pt>
                <c:pt idx="2553">
                  <c:v>24.958937000323868</c:v>
                </c:pt>
                <c:pt idx="2554">
                  <c:v>27.864996668320735</c:v>
                </c:pt>
                <c:pt idx="2555">
                  <c:v>27.483834467003163</c:v>
                </c:pt>
                <c:pt idx="2556">
                  <c:v>28.998950628041069</c:v>
                </c:pt>
                <c:pt idx="2557">
                  <c:v>27.16560159999052</c:v>
                </c:pt>
                <c:pt idx="2558">
                  <c:v>28.385958200059694</c:v>
                </c:pt>
                <c:pt idx="2559">
                  <c:v>28.464851364291679</c:v>
                </c:pt>
                <c:pt idx="2560">
                  <c:v>25.658751989462839</c:v>
                </c:pt>
                <c:pt idx="2561">
                  <c:v>25.778754794150242</c:v>
                </c:pt>
                <c:pt idx="2562">
                  <c:v>33.248756750863677</c:v>
                </c:pt>
                <c:pt idx="2563">
                  <c:v>32.022660767834275</c:v>
                </c:pt>
                <c:pt idx="2564">
                  <c:v>33.129087461688741</c:v>
                </c:pt>
                <c:pt idx="2565">
                  <c:v>48.751446911823727</c:v>
                </c:pt>
                <c:pt idx="2566">
                  <c:v>59.576955101162596</c:v>
                </c:pt>
                <c:pt idx="2567">
                  <c:v>68.872994176947017</c:v>
                </c:pt>
                <c:pt idx="2568">
                  <c:v>56.034580654765925</c:v>
                </c:pt>
                <c:pt idx="2569">
                  <c:v>57.229744967476186</c:v>
                </c:pt>
                <c:pt idx="2570">
                  <c:v>37.537326757616412</c:v>
                </c:pt>
                <c:pt idx="2571">
                  <c:v>38.003069330400891</c:v>
                </c:pt>
                <c:pt idx="2572">
                  <c:v>36.990979416163313</c:v>
                </c:pt>
                <c:pt idx="2573">
                  <c:v>31.917783728027665</c:v>
                </c:pt>
                <c:pt idx="2574">
                  <c:v>32.714436437454431</c:v>
                </c:pt>
                <c:pt idx="2575">
                  <c:v>32.37515488179384</c:v>
                </c:pt>
                <c:pt idx="2576">
                  <c:v>32.509436185823354</c:v>
                </c:pt>
                <c:pt idx="2577">
                  <c:v>35.441726230316121</c:v>
                </c:pt>
                <c:pt idx="2578">
                  <c:v>34.381142190210042</c:v>
                </c:pt>
                <c:pt idx="2579">
                  <c:v>37.216107765338172</c:v>
                </c:pt>
                <c:pt idx="2580">
                  <c:v>29.291466117716521</c:v>
                </c:pt>
                <c:pt idx="2581">
                  <c:v>29.822876832795263</c:v>
                </c:pt>
                <c:pt idx="2582">
                  <c:v>25.125778504250448</c:v>
                </c:pt>
                <c:pt idx="2583">
                  <c:v>25.081703304452819</c:v>
                </c:pt>
                <c:pt idx="2584">
                  <c:v>25.11238965004166</c:v>
                </c:pt>
                <c:pt idx="2585">
                  <c:v>25.399546382343541</c:v>
                </c:pt>
                <c:pt idx="2586">
                  <c:v>28.930467506542684</c:v>
                </c:pt>
                <c:pt idx="2587">
                  <c:v>27.718259056847014</c:v>
                </c:pt>
                <c:pt idx="2588">
                  <c:v>29.389900293800448</c:v>
                </c:pt>
                <c:pt idx="2589">
                  <c:v>26.180462108977679</c:v>
                </c:pt>
                <c:pt idx="2590">
                  <c:v>26.271344917740528</c:v>
                </c:pt>
                <c:pt idx="2591">
                  <c:v>28.472296156882933</c:v>
                </c:pt>
                <c:pt idx="2592">
                  <c:v>27.749664468566468</c:v>
                </c:pt>
                <c:pt idx="2593">
                  <c:v>25.7039063484278</c:v>
                </c:pt>
                <c:pt idx="2594">
                  <c:v>22.331749039417129</c:v>
                </c:pt>
                <c:pt idx="2595">
                  <c:v>22.505232883701936</c:v>
                </c:pt>
                <c:pt idx="2596">
                  <c:v>21.41599846628262</c:v>
                </c:pt>
                <c:pt idx="2597">
                  <c:v>21.414883660883007</c:v>
                </c:pt>
                <c:pt idx="2598">
                  <c:v>15.633435175717011</c:v>
                </c:pt>
                <c:pt idx="2599">
                  <c:v>15.276937110555181</c:v>
                </c:pt>
                <c:pt idx="2600">
                  <c:v>15.587587339310209</c:v>
                </c:pt>
                <c:pt idx="2601">
                  <c:v>15.2325125820335</c:v>
                </c:pt>
                <c:pt idx="2602">
                  <c:v>15.055219335370206</c:v>
                </c:pt>
                <c:pt idx="2603">
                  <c:v>13.856114812187796</c:v>
                </c:pt>
                <c:pt idx="2604">
                  <c:v>11.864318450332977</c:v>
                </c:pt>
                <c:pt idx="2605">
                  <c:v>11.80795621142803</c:v>
                </c:pt>
                <c:pt idx="2606">
                  <c:v>14.715050767757891</c:v>
                </c:pt>
                <c:pt idx="2607">
                  <c:v>14.446833749178872</c:v>
                </c:pt>
                <c:pt idx="2608">
                  <c:v>13.160331376183363</c:v>
                </c:pt>
                <c:pt idx="2609">
                  <c:v>11.811352012855993</c:v>
                </c:pt>
                <c:pt idx="2610">
                  <c:v>12.65413381313267</c:v>
                </c:pt>
                <c:pt idx="2611">
                  <c:v>11.665794213445276</c:v>
                </c:pt>
                <c:pt idx="2612">
                  <c:v>11.822478560296872</c:v>
                </c:pt>
                <c:pt idx="2613">
                  <c:v>12.116087723159595</c:v>
                </c:pt>
                <c:pt idx="2614">
                  <c:v>13.320919522405118</c:v>
                </c:pt>
                <c:pt idx="2615">
                  <c:v>13.054128866068156</c:v>
                </c:pt>
                <c:pt idx="2616">
                  <c:v>14.179687904909642</c:v>
                </c:pt>
                <c:pt idx="2617">
                  <c:v>12.915613370688485</c:v>
                </c:pt>
                <c:pt idx="2618">
                  <c:v>12.04684967134574</c:v>
                </c:pt>
                <c:pt idx="2619">
                  <c:v>12.268907368458198</c:v>
                </c:pt>
                <c:pt idx="2620">
                  <c:v>11.80637081774185</c:v>
                </c:pt>
                <c:pt idx="2621">
                  <c:v>11.975632078639096</c:v>
                </c:pt>
                <c:pt idx="2622">
                  <c:v>11.789615175838115</c:v>
                </c:pt>
                <c:pt idx="2623">
                  <c:v>11.199424374924135</c:v>
                </c:pt>
                <c:pt idx="2624">
                  <c:v>11.409544847222881</c:v>
                </c:pt>
                <c:pt idx="2625">
                  <c:v>11.464042885378193</c:v>
                </c:pt>
                <c:pt idx="2626">
                  <c:v>11.400558508700867</c:v>
                </c:pt>
                <c:pt idx="2627">
                  <c:v>11.110135892560825</c:v>
                </c:pt>
                <c:pt idx="2628">
                  <c:v>12.504061426297703</c:v>
                </c:pt>
                <c:pt idx="2629">
                  <c:v>12.0667540366765</c:v>
                </c:pt>
                <c:pt idx="2630">
                  <c:v>12.114376836777129</c:v>
                </c:pt>
                <c:pt idx="2631">
                  <c:v>11.895323404282996</c:v>
                </c:pt>
                <c:pt idx="2632">
                  <c:v>12.386734448988204</c:v>
                </c:pt>
                <c:pt idx="2633">
                  <c:v>12.168448101920848</c:v>
                </c:pt>
                <c:pt idx="2634">
                  <c:v>12.412365634192314</c:v>
                </c:pt>
                <c:pt idx="2635">
                  <c:v>11.685162497104432</c:v>
                </c:pt>
                <c:pt idx="2636">
                  <c:v>11.480966584602301</c:v>
                </c:pt>
                <c:pt idx="2637">
                  <c:v>12.35589320165677</c:v>
                </c:pt>
                <c:pt idx="2638">
                  <c:v>12.447348832485206</c:v>
                </c:pt>
                <c:pt idx="2639">
                  <c:v>12.764181304023392</c:v>
                </c:pt>
                <c:pt idx="2640">
                  <c:v>12.820676480330764</c:v>
                </c:pt>
                <c:pt idx="2641">
                  <c:v>12.864271752332758</c:v>
                </c:pt>
                <c:pt idx="2642">
                  <c:v>12.47653945877607</c:v>
                </c:pt>
                <c:pt idx="2643">
                  <c:v>13.177296813033262</c:v>
                </c:pt>
                <c:pt idx="2644">
                  <c:v>12.321992147484801</c:v>
                </c:pt>
                <c:pt idx="2645">
                  <c:v>12.484528213860438</c:v>
                </c:pt>
                <c:pt idx="2646">
                  <c:v>11.903500334964162</c:v>
                </c:pt>
                <c:pt idx="2647">
                  <c:v>12.527183206993577</c:v>
                </c:pt>
                <c:pt idx="2648">
                  <c:v>12.483556207536406</c:v>
                </c:pt>
                <c:pt idx="2649">
                  <c:v>12.487181569065168</c:v>
                </c:pt>
                <c:pt idx="2650">
                  <c:v>12.379602440510176</c:v>
                </c:pt>
                <c:pt idx="2651">
                  <c:v>12.699848127036738</c:v>
                </c:pt>
                <c:pt idx="2652">
                  <c:v>12.835225495146769</c:v>
                </c:pt>
                <c:pt idx="2653">
                  <c:v>12.687410428962462</c:v>
                </c:pt>
                <c:pt idx="2654">
                  <c:v>12.682367463228235</c:v>
                </c:pt>
                <c:pt idx="2655">
                  <c:v>12.121063860815585</c:v>
                </c:pt>
                <c:pt idx="2656">
                  <c:v>12.058998213740445</c:v>
                </c:pt>
                <c:pt idx="2657">
                  <c:v>11.45684310534484</c:v>
                </c:pt>
                <c:pt idx="2658">
                  <c:v>11.527828444520202</c:v>
                </c:pt>
                <c:pt idx="2659">
                  <c:v>8.2835411933643659</c:v>
                </c:pt>
                <c:pt idx="2660">
                  <c:v>8.0579356540409641</c:v>
                </c:pt>
                <c:pt idx="2661">
                  <c:v>7.7563494179220331</c:v>
                </c:pt>
                <c:pt idx="2662">
                  <c:v>7.8298053127144636</c:v>
                </c:pt>
                <c:pt idx="2663">
                  <c:v>7.4988867455125234</c:v>
                </c:pt>
                <c:pt idx="2664">
                  <c:v>7.4881630774349359</c:v>
                </c:pt>
                <c:pt idx="2665">
                  <c:v>7.8012408639638329</c:v>
                </c:pt>
                <c:pt idx="2666">
                  <c:v>7.1534744189864989</c:v>
                </c:pt>
                <c:pt idx="2667">
                  <c:v>6.9231861906103616</c:v>
                </c:pt>
                <c:pt idx="2668">
                  <c:v>7.4454693138515227</c:v>
                </c:pt>
                <c:pt idx="2669">
                  <c:v>6.8876999226768998</c:v>
                </c:pt>
                <c:pt idx="2670">
                  <c:v>7.5420901193676197</c:v>
                </c:pt>
                <c:pt idx="2671">
                  <c:v>7.2465080802589572</c:v>
                </c:pt>
                <c:pt idx="2672">
                  <c:v>7.331570910684607</c:v>
                </c:pt>
                <c:pt idx="2673">
                  <c:v>6.9045001313814049</c:v>
                </c:pt>
                <c:pt idx="2674">
                  <c:v>6.2471861367245989</c:v>
                </c:pt>
                <c:pt idx="2675">
                  <c:v>6.6848113056981102</c:v>
                </c:pt>
                <c:pt idx="2676">
                  <c:v>7.0637685444967646</c:v>
                </c:pt>
                <c:pt idx="2677">
                  <c:v>6.8128100621658003</c:v>
                </c:pt>
                <c:pt idx="2678">
                  <c:v>7.0353171542258339</c:v>
                </c:pt>
                <c:pt idx="2679">
                  <c:v>6.940980497302526</c:v>
                </c:pt>
                <c:pt idx="2680">
                  <c:v>7.5176246050715205</c:v>
                </c:pt>
                <c:pt idx="2681">
                  <c:v>7.2687343138779426</c:v>
                </c:pt>
                <c:pt idx="2682">
                  <c:v>7.6299744634146318</c:v>
                </c:pt>
                <c:pt idx="2683">
                  <c:v>7.2403039707286618</c:v>
                </c:pt>
                <c:pt idx="2684">
                  <c:v>6.9803386367746318</c:v>
                </c:pt>
                <c:pt idx="2685">
                  <c:v>6.6979028894477217</c:v>
                </c:pt>
                <c:pt idx="2686">
                  <c:v>7.3787272805965811</c:v>
                </c:pt>
                <c:pt idx="2687">
                  <c:v>8.337484103472212</c:v>
                </c:pt>
                <c:pt idx="2688">
                  <c:v>8.4879092790572397</c:v>
                </c:pt>
                <c:pt idx="2689">
                  <c:v>9.4586950412612634</c:v>
                </c:pt>
                <c:pt idx="2690">
                  <c:v>8.8781019420288949</c:v>
                </c:pt>
                <c:pt idx="2691">
                  <c:v>8.8804202834335282</c:v>
                </c:pt>
                <c:pt idx="2692">
                  <c:v>8.8437965541551602</c:v>
                </c:pt>
                <c:pt idx="2693">
                  <c:v>8.2268414651728872</c:v>
                </c:pt>
                <c:pt idx="2694">
                  <c:v>8.0599131799156911</c:v>
                </c:pt>
                <c:pt idx="2695">
                  <c:v>7.7558007218733795</c:v>
                </c:pt>
                <c:pt idx="2696">
                  <c:v>7.841901376660867</c:v>
                </c:pt>
                <c:pt idx="2697">
                  <c:v>7.9363922107297915</c:v>
                </c:pt>
                <c:pt idx="2698">
                  <c:v>8.5251692995538413</c:v>
                </c:pt>
                <c:pt idx="2699">
                  <c:v>8.5168379344430942</c:v>
                </c:pt>
                <c:pt idx="2700">
                  <c:v>8.870825270723989</c:v>
                </c:pt>
                <c:pt idx="2701">
                  <c:v>8.2196780655406343</c:v>
                </c:pt>
                <c:pt idx="2702">
                  <c:v>8.0644916009181156</c:v>
                </c:pt>
                <c:pt idx="2703">
                  <c:v>7.8651282701835461</c:v>
                </c:pt>
                <c:pt idx="2704">
                  <c:v>8.0704042278153647</c:v>
                </c:pt>
                <c:pt idx="2705">
                  <c:v>8.1331670543988714</c:v>
                </c:pt>
                <c:pt idx="2706">
                  <c:v>8.3196000009073945</c:v>
                </c:pt>
                <c:pt idx="2707">
                  <c:v>8.4718201368646806</c:v>
                </c:pt>
                <c:pt idx="2708">
                  <c:v>8.0530176497680088</c:v>
                </c:pt>
                <c:pt idx="2709">
                  <c:v>8.3145640859790273</c:v>
                </c:pt>
                <c:pt idx="2710">
                  <c:v>8.1792041767414219</c:v>
                </c:pt>
                <c:pt idx="2711">
                  <c:v>7.816086288519883</c:v>
                </c:pt>
                <c:pt idx="2712">
                  <c:v>7.5857603797596873</c:v>
                </c:pt>
                <c:pt idx="2713">
                  <c:v>6.8812114663820942</c:v>
                </c:pt>
                <c:pt idx="2714">
                  <c:v>7.1100023259384386</c:v>
                </c:pt>
                <c:pt idx="2715">
                  <c:v>7.148075598184163</c:v>
                </c:pt>
                <c:pt idx="2716">
                  <c:v>6.9131397474704857</c:v>
                </c:pt>
                <c:pt idx="2717">
                  <c:v>7.1864330870840138</c:v>
                </c:pt>
                <c:pt idx="2718">
                  <c:v>6.6982501367960943</c:v>
                </c:pt>
                <c:pt idx="2719">
                  <c:v>6.4288581727185203</c:v>
                </c:pt>
                <c:pt idx="2720">
                  <c:v>5.6080039431327835</c:v>
                </c:pt>
                <c:pt idx="2721">
                  <c:v>5.2441043612976115</c:v>
                </c:pt>
                <c:pt idx="2722">
                  <c:v>5.3708983176983525</c:v>
                </c:pt>
                <c:pt idx="2723">
                  <c:v>5.3128165523173561</c:v>
                </c:pt>
                <c:pt idx="2724">
                  <c:v>4.7544099013707521</c:v>
                </c:pt>
                <c:pt idx="2725">
                  <c:v>5.0937631187810384</c:v>
                </c:pt>
                <c:pt idx="2726">
                  <c:v>4.7898961886969706</c:v>
                </c:pt>
                <c:pt idx="2727">
                  <c:v>4.8204500425591892</c:v>
                </c:pt>
                <c:pt idx="2728">
                  <c:v>4.7798847180120774</c:v>
                </c:pt>
                <c:pt idx="2729">
                  <c:v>4.7432393974012852</c:v>
                </c:pt>
                <c:pt idx="2730">
                  <c:v>4.5023730197960692</c:v>
                </c:pt>
                <c:pt idx="2731">
                  <c:v>3.8245187593024448</c:v>
                </c:pt>
                <c:pt idx="2732">
                  <c:v>3.6343683022854956</c:v>
                </c:pt>
                <c:pt idx="2733">
                  <c:v>3.7218644941006263</c:v>
                </c:pt>
                <c:pt idx="2734">
                  <c:v>3.7690931081987546</c:v>
                </c:pt>
                <c:pt idx="2735">
                  <c:v>3.5514027564028265</c:v>
                </c:pt>
                <c:pt idx="2736">
                  <c:v>3.3564587846472205</c:v>
                </c:pt>
                <c:pt idx="2737">
                  <c:v>3.3454261310790026</c:v>
                </c:pt>
                <c:pt idx="2738">
                  <c:v>3.0879634599852053</c:v>
                </c:pt>
                <c:pt idx="2739">
                  <c:v>2.7792764812007329</c:v>
                </c:pt>
                <c:pt idx="2740">
                  <c:v>2.7976551710302324</c:v>
                </c:pt>
                <c:pt idx="2741">
                  <c:v>2.663434117704397</c:v>
                </c:pt>
                <c:pt idx="2742">
                  <c:v>2.4811431534835462</c:v>
                </c:pt>
                <c:pt idx="2743">
                  <c:v>2.5476014217811271</c:v>
                </c:pt>
                <c:pt idx="2744">
                  <c:v>2.3413778393758529</c:v>
                </c:pt>
                <c:pt idx="2745">
                  <c:v>2.389667907240173</c:v>
                </c:pt>
                <c:pt idx="2746">
                  <c:v>2.9502892074195182</c:v>
                </c:pt>
                <c:pt idx="2747">
                  <c:v>1.972477196181013</c:v>
                </c:pt>
                <c:pt idx="2748">
                  <c:v>2.0630707353881679</c:v>
                </c:pt>
                <c:pt idx="2749">
                  <c:v>2.0597741230465272</c:v>
                </c:pt>
                <c:pt idx="2750">
                  <c:v>2.0016899078181858</c:v>
                </c:pt>
                <c:pt idx="2751">
                  <c:v>2.0974608467448044</c:v>
                </c:pt>
                <c:pt idx="2752">
                  <c:v>2.0820762423908121</c:v>
                </c:pt>
                <c:pt idx="2753">
                  <c:v>2.1567902270325279</c:v>
                </c:pt>
                <c:pt idx="2754">
                  <c:v>2.2450896592964278</c:v>
                </c:pt>
                <c:pt idx="2755">
                  <c:v>2.2441662933095436</c:v>
                </c:pt>
                <c:pt idx="2756">
                  <c:v>2.3464142467032767</c:v>
                </c:pt>
                <c:pt idx="2757">
                  <c:v>2.0142625226821247</c:v>
                </c:pt>
                <c:pt idx="2758">
                  <c:v>1.9467447826619382</c:v>
                </c:pt>
                <c:pt idx="2759">
                  <c:v>1.6614012995245211</c:v>
                </c:pt>
                <c:pt idx="2760">
                  <c:v>1.3493121179754137</c:v>
                </c:pt>
                <c:pt idx="2761">
                  <c:v>1.3537040190933924</c:v>
                </c:pt>
                <c:pt idx="2762">
                  <c:v>1.3618218678272243</c:v>
                </c:pt>
                <c:pt idx="2763">
                  <c:v>1.2862089636996732</c:v>
                </c:pt>
                <c:pt idx="2764">
                  <c:v>1.2926503416084743</c:v>
                </c:pt>
                <c:pt idx="2765">
                  <c:v>1.2995048754055802</c:v>
                </c:pt>
                <c:pt idx="2766">
                  <c:v>0.92358608477425697</c:v>
                </c:pt>
                <c:pt idx="2767">
                  <c:v>0.91669747379501421</c:v>
                </c:pt>
                <c:pt idx="2768">
                  <c:v>0.78541917363392655</c:v>
                </c:pt>
                <c:pt idx="2769">
                  <c:v>0.77383993757503344</c:v>
                </c:pt>
                <c:pt idx="2770">
                  <c:v>0.65786032338817624</c:v>
                </c:pt>
                <c:pt idx="2771">
                  <c:v>0.53496319346881527</c:v>
                </c:pt>
                <c:pt idx="2772">
                  <c:v>0.47078436256711736</c:v>
                </c:pt>
                <c:pt idx="2773">
                  <c:v>0.39252543246232657</c:v>
                </c:pt>
                <c:pt idx="2774">
                  <c:v>0.39479203825012216</c:v>
                </c:pt>
                <c:pt idx="2775">
                  <c:v>0.5088827024170981</c:v>
                </c:pt>
                <c:pt idx="2776">
                  <c:v>0.48759714215592537</c:v>
                </c:pt>
                <c:pt idx="2777">
                  <c:v>0.43480488420302588</c:v>
                </c:pt>
                <c:pt idx="2778">
                  <c:v>0.35750493703529956</c:v>
                </c:pt>
                <c:pt idx="2779">
                  <c:v>0.42879703190267754</c:v>
                </c:pt>
                <c:pt idx="2780">
                  <c:v>0.40579769282911843</c:v>
                </c:pt>
                <c:pt idx="2781">
                  <c:v>0.44052796866401789</c:v>
                </c:pt>
                <c:pt idx="2782">
                  <c:v>0.51937355050997436</c:v>
                </c:pt>
                <c:pt idx="2783">
                  <c:v>0.46596849779470784</c:v>
                </c:pt>
                <c:pt idx="2784">
                  <c:v>0.46929068166302901</c:v>
                </c:pt>
                <c:pt idx="2785">
                  <c:v>0.51154680876642744</c:v>
                </c:pt>
                <c:pt idx="2786">
                  <c:v>0.53232631917775663</c:v>
                </c:pt>
                <c:pt idx="2787">
                  <c:v>0.49345140453797459</c:v>
                </c:pt>
                <c:pt idx="2788">
                  <c:v>0.43127626120140561</c:v>
                </c:pt>
                <c:pt idx="2789">
                  <c:v>0.45253175426162734</c:v>
                </c:pt>
                <c:pt idx="2790">
                  <c:v>0.39437865208374939</c:v>
                </c:pt>
                <c:pt idx="2791">
                  <c:v>0.36767875291677238</c:v>
                </c:pt>
                <c:pt idx="2792">
                  <c:v>0.35737698747689572</c:v>
                </c:pt>
                <c:pt idx="2793">
                  <c:v>0.35518927328589711</c:v>
                </c:pt>
                <c:pt idx="2794">
                  <c:v>0.22902525430971271</c:v>
                </c:pt>
                <c:pt idx="2795">
                  <c:v>0.19806818359914585</c:v>
                </c:pt>
                <c:pt idx="2796">
                  <c:v>0.22141609461175857</c:v>
                </c:pt>
                <c:pt idx="2797">
                  <c:v>0.19578865538428206</c:v>
                </c:pt>
                <c:pt idx="2798">
                  <c:v>0.19161570975571307</c:v>
                </c:pt>
                <c:pt idx="2799">
                  <c:v>0.1844601713926638</c:v>
                </c:pt>
                <c:pt idx="2800">
                  <c:v>0.15536249674094491</c:v>
                </c:pt>
                <c:pt idx="2801">
                  <c:v>0.15756264769530995</c:v>
                </c:pt>
                <c:pt idx="2802">
                  <c:v>0.13747811153491304</c:v>
                </c:pt>
                <c:pt idx="2803">
                  <c:v>0.14684673566120912</c:v>
                </c:pt>
                <c:pt idx="2804">
                  <c:v>0.18141837122813045</c:v>
                </c:pt>
                <c:pt idx="2805">
                  <c:v>0.16918746585305852</c:v>
                </c:pt>
                <c:pt idx="2806">
                  <c:v>0.17189152646512992</c:v>
                </c:pt>
                <c:pt idx="2807">
                  <c:v>0.19337125541465211</c:v>
                </c:pt>
                <c:pt idx="2808">
                  <c:v>0.17221176741705185</c:v>
                </c:pt>
                <c:pt idx="2809">
                  <c:v>0.1794525528689187</c:v>
                </c:pt>
                <c:pt idx="2810">
                  <c:v>0.15639508573779887</c:v>
                </c:pt>
                <c:pt idx="2811">
                  <c:v>0.17236508012997576</c:v>
                </c:pt>
                <c:pt idx="2812">
                  <c:v>0.16359717247239891</c:v>
                </c:pt>
                <c:pt idx="2813">
                  <c:v>0.1464114062724339</c:v>
                </c:pt>
                <c:pt idx="2814">
                  <c:v>0.13192295395986287</c:v>
                </c:pt>
                <c:pt idx="2815">
                  <c:v>0.12269879854226738</c:v>
                </c:pt>
                <c:pt idx="2816">
                  <c:v>0.11690515281934973</c:v>
                </c:pt>
                <c:pt idx="2817">
                  <c:v>0.12016996363877389</c:v>
                </c:pt>
                <c:pt idx="2818">
                  <c:v>0.12093509138892586</c:v>
                </c:pt>
                <c:pt idx="2819">
                  <c:v>0.12525219563113976</c:v>
                </c:pt>
                <c:pt idx="2820">
                  <c:v>0.11597370504854343</c:v>
                </c:pt>
                <c:pt idx="2821">
                  <c:v>0.1185376275466473</c:v>
                </c:pt>
                <c:pt idx="2822">
                  <c:v>0.11174573572105348</c:v>
                </c:pt>
                <c:pt idx="2823">
                  <c:v>0.12535921436655098</c:v>
                </c:pt>
                <c:pt idx="2824">
                  <c:v>0.12883467380142977</c:v>
                </c:pt>
                <c:pt idx="2825">
                  <c:v>0.13008071188519058</c:v>
                </c:pt>
                <c:pt idx="2826">
                  <c:v>0.14225952574998466</c:v>
                </c:pt>
                <c:pt idx="2827">
                  <c:v>0.13325740441350623</c:v>
                </c:pt>
                <c:pt idx="2828">
                  <c:v>0.11285776197371745</c:v>
                </c:pt>
                <c:pt idx="2829">
                  <c:v>0.10704483562160845</c:v>
                </c:pt>
                <c:pt idx="2830">
                  <c:v>0.10848115397330899</c:v>
                </c:pt>
                <c:pt idx="2831">
                  <c:v>0.10734678303384099</c:v>
                </c:pt>
                <c:pt idx="2832">
                  <c:v>0.10646726439920906</c:v>
                </c:pt>
                <c:pt idx="2833">
                  <c:v>0.11043886792758548</c:v>
                </c:pt>
                <c:pt idx="2834">
                  <c:v>0.11974064404323975</c:v>
                </c:pt>
                <c:pt idx="2835">
                  <c:v>0.11186236739535052</c:v>
                </c:pt>
                <c:pt idx="2836">
                  <c:v>0.10954102311244315</c:v>
                </c:pt>
                <c:pt idx="2837">
                  <c:v>0.10278319084005125</c:v>
                </c:pt>
                <c:pt idx="2838">
                  <c:v>9.2163366967960764E-2</c:v>
                </c:pt>
                <c:pt idx="2839">
                  <c:v>9.580785826494892E-2</c:v>
                </c:pt>
                <c:pt idx="2840">
                  <c:v>9.1437563245432299E-2</c:v>
                </c:pt>
                <c:pt idx="2841">
                  <c:v>9.6852392850082888E-2</c:v>
                </c:pt>
                <c:pt idx="2842">
                  <c:v>0.11513172087914395</c:v>
                </c:pt>
                <c:pt idx="2843">
                  <c:v>0.11274842904259814</c:v>
                </c:pt>
                <c:pt idx="2844">
                  <c:v>0.11713038316006527</c:v>
                </c:pt>
                <c:pt idx="2845">
                  <c:v>0.12916296055810178</c:v>
                </c:pt>
                <c:pt idx="2846">
                  <c:v>0.13899576784853554</c:v>
                </c:pt>
                <c:pt idx="2847">
                  <c:v>0.12115540015286239</c:v>
                </c:pt>
                <c:pt idx="2848">
                  <c:v>0.1182214308076006</c:v>
                </c:pt>
                <c:pt idx="2849">
                  <c:v>0.11513737570843385</c:v>
                </c:pt>
                <c:pt idx="2850">
                  <c:v>0.12623156929540114</c:v>
                </c:pt>
                <c:pt idx="2851">
                  <c:v>0.10573232062933592</c:v>
                </c:pt>
                <c:pt idx="2852">
                  <c:v>0.10402649496629252</c:v>
                </c:pt>
                <c:pt idx="2853">
                  <c:v>0.11577619639975539</c:v>
                </c:pt>
                <c:pt idx="2854">
                  <c:v>0.10392820052270542</c:v>
                </c:pt>
                <c:pt idx="2855">
                  <c:v>0.10794389751575721</c:v>
                </c:pt>
                <c:pt idx="2856">
                  <c:v>0.10195574059645003</c:v>
                </c:pt>
                <c:pt idx="2857">
                  <c:v>0.10918697630943275</c:v>
                </c:pt>
                <c:pt idx="2858">
                  <c:v>0.1049242769480378</c:v>
                </c:pt>
                <c:pt idx="2859">
                  <c:v>0.11363428122242576</c:v>
                </c:pt>
                <c:pt idx="2860">
                  <c:v>0.13912664786046905</c:v>
                </c:pt>
                <c:pt idx="2861">
                  <c:v>0.12865474955149284</c:v>
                </c:pt>
                <c:pt idx="2862">
                  <c:v>0.16025516616391106</c:v>
                </c:pt>
                <c:pt idx="2863">
                  <c:v>0.16663336747258126</c:v>
                </c:pt>
                <c:pt idx="2864">
                  <c:v>0.19563081763826332</c:v>
                </c:pt>
                <c:pt idx="2865">
                  <c:v>0.18687270295755126</c:v>
                </c:pt>
                <c:pt idx="2866">
                  <c:v>0.22554139211720808</c:v>
                </c:pt>
                <c:pt idx="2867">
                  <c:v>0.18072921245779544</c:v>
                </c:pt>
                <c:pt idx="2868">
                  <c:v>0.20253812456530096</c:v>
                </c:pt>
                <c:pt idx="2869">
                  <c:v>0.18910855289636433</c:v>
                </c:pt>
                <c:pt idx="2870">
                  <c:v>0.18659430064215496</c:v>
                </c:pt>
                <c:pt idx="2871">
                  <c:v>0.2157906519625136</c:v>
                </c:pt>
                <c:pt idx="2872">
                  <c:v>0.21375420614066518</c:v>
                </c:pt>
                <c:pt idx="2873">
                  <c:v>0.1894495195351337</c:v>
                </c:pt>
                <c:pt idx="2874">
                  <c:v>0.18274150701037917</c:v>
                </c:pt>
                <c:pt idx="2875">
                  <c:v>0.19931479834101704</c:v>
                </c:pt>
                <c:pt idx="2876">
                  <c:v>0.21341503806798462</c:v>
                </c:pt>
                <c:pt idx="2877">
                  <c:v>0.24611442784744952</c:v>
                </c:pt>
                <c:pt idx="2878">
                  <c:v>0.19435421170552494</c:v>
                </c:pt>
                <c:pt idx="2879">
                  <c:v>0.19108801598910199</c:v>
                </c:pt>
                <c:pt idx="2880">
                  <c:v>0.1843271316824594</c:v>
                </c:pt>
                <c:pt idx="2881">
                  <c:v>0.16074483245410046</c:v>
                </c:pt>
                <c:pt idx="2882">
                  <c:v>0.15865264372604554</c:v>
                </c:pt>
                <c:pt idx="2883">
                  <c:v>0.16976522229678648</c:v>
                </c:pt>
                <c:pt idx="2884">
                  <c:v>0.1779571568603272</c:v>
                </c:pt>
                <c:pt idx="2885">
                  <c:v>0.20068309165934417</c:v>
                </c:pt>
                <c:pt idx="2886">
                  <c:v>0.23169120361650289</c:v>
                </c:pt>
                <c:pt idx="2887">
                  <c:v>0.23187881222647921</c:v>
                </c:pt>
                <c:pt idx="2888">
                  <c:v>0.22606914677604764</c:v>
                </c:pt>
                <c:pt idx="2889">
                  <c:v>0.19872214188645596</c:v>
                </c:pt>
                <c:pt idx="2890">
                  <c:v>0.23008687816358722</c:v>
                </c:pt>
                <c:pt idx="2891">
                  <c:v>0.19687760068550042</c:v>
                </c:pt>
                <c:pt idx="2892">
                  <c:v>0.17519550782047347</c:v>
                </c:pt>
                <c:pt idx="2893">
                  <c:v>0.19155822260015681</c:v>
                </c:pt>
                <c:pt idx="2894">
                  <c:v>0.21032657102794886</c:v>
                </c:pt>
                <c:pt idx="2895">
                  <c:v>0.20707467110822239</c:v>
                </c:pt>
                <c:pt idx="2896">
                  <c:v>0.19837254264585713</c:v>
                </c:pt>
                <c:pt idx="2897">
                  <c:v>0.19014578407410809</c:v>
                </c:pt>
                <c:pt idx="2898">
                  <c:v>0.20895419985950123</c:v>
                </c:pt>
                <c:pt idx="2899">
                  <c:v>0.20273676239969696</c:v>
                </c:pt>
                <c:pt idx="2900">
                  <c:v>0.21121212224406957</c:v>
                </c:pt>
                <c:pt idx="2901">
                  <c:v>0.21803559254108981</c:v>
                </c:pt>
                <c:pt idx="2902">
                  <c:v>0.21118540037197903</c:v>
                </c:pt>
                <c:pt idx="2903">
                  <c:v>0.22836180999898079</c:v>
                </c:pt>
                <c:pt idx="2904">
                  <c:v>0.22076891808129673</c:v>
                </c:pt>
                <c:pt idx="2905">
                  <c:v>0.23796744941125506</c:v>
                </c:pt>
                <c:pt idx="2906">
                  <c:v>0.2530109512613497</c:v>
                </c:pt>
                <c:pt idx="2907">
                  <c:v>0.22026538578677959</c:v>
                </c:pt>
                <c:pt idx="2908">
                  <c:v>0.20996354346327006</c:v>
                </c:pt>
                <c:pt idx="2909">
                  <c:v>0.21166018984198579</c:v>
                </c:pt>
                <c:pt idx="2910">
                  <c:v>0.11730143200323984</c:v>
                </c:pt>
                <c:pt idx="2911">
                  <c:v>0.12655912594464894</c:v>
                </c:pt>
                <c:pt idx="2912">
                  <c:v>0.1095419027277391</c:v>
                </c:pt>
                <c:pt idx="2913">
                  <c:v>0.1133039929099325</c:v>
                </c:pt>
                <c:pt idx="2914">
                  <c:v>0.11219659783508347</c:v>
                </c:pt>
                <c:pt idx="2915">
                  <c:v>0.11652271053808086</c:v>
                </c:pt>
                <c:pt idx="2916">
                  <c:v>0.12373759407611716</c:v>
                </c:pt>
                <c:pt idx="2917">
                  <c:v>0.11150054206895968</c:v>
                </c:pt>
                <c:pt idx="2918">
                  <c:v>0.10642072084784945</c:v>
                </c:pt>
                <c:pt idx="2919">
                  <c:v>9.4834345603179743E-2</c:v>
                </c:pt>
                <c:pt idx="2920">
                  <c:v>8.122624888112831E-2</c:v>
                </c:pt>
                <c:pt idx="2921">
                  <c:v>8.3093850284822746E-2</c:v>
                </c:pt>
                <c:pt idx="2922">
                  <c:v>7.9619262924386605E-2</c:v>
                </c:pt>
                <c:pt idx="2923">
                  <c:v>8.6749514863882909E-2</c:v>
                </c:pt>
                <c:pt idx="2924">
                  <c:v>7.8442262952175282E-2</c:v>
                </c:pt>
                <c:pt idx="2925">
                  <c:v>7.9878248397834403E-2</c:v>
                </c:pt>
                <c:pt idx="2926">
                  <c:v>8.1981438727601233E-2</c:v>
                </c:pt>
                <c:pt idx="2927">
                  <c:v>8.4282938755656608E-2</c:v>
                </c:pt>
                <c:pt idx="2928">
                  <c:v>7.7250569697637411E-2</c:v>
                </c:pt>
                <c:pt idx="2929">
                  <c:v>7.0440919702338595E-2</c:v>
                </c:pt>
                <c:pt idx="2930">
                  <c:v>6.9010922636491792E-2</c:v>
                </c:pt>
                <c:pt idx="2931">
                  <c:v>7.1862683057044727E-2</c:v>
                </c:pt>
                <c:pt idx="2932">
                  <c:v>7.0173351937556624E-2</c:v>
                </c:pt>
                <c:pt idx="2933">
                  <c:v>7.5631387712635487E-2</c:v>
                </c:pt>
                <c:pt idx="2934">
                  <c:v>7.0794430268155462E-2</c:v>
                </c:pt>
                <c:pt idx="2935">
                  <c:v>6.9891360302088201E-2</c:v>
                </c:pt>
                <c:pt idx="2936">
                  <c:v>7.3840459829666347E-2</c:v>
                </c:pt>
                <c:pt idx="2937">
                  <c:v>7.0942309053975028E-2</c:v>
                </c:pt>
                <c:pt idx="2938">
                  <c:v>6.7813631858696002E-2</c:v>
                </c:pt>
                <c:pt idx="2939">
                  <c:v>6.4138493925453066E-2</c:v>
                </c:pt>
                <c:pt idx="2940">
                  <c:v>7.4118284873527118E-2</c:v>
                </c:pt>
                <c:pt idx="2941">
                  <c:v>7.4816863960728092E-2</c:v>
                </c:pt>
                <c:pt idx="2942">
                  <c:v>7.4434135505365789E-2</c:v>
                </c:pt>
                <c:pt idx="2943">
                  <c:v>7.7488313985838303E-2</c:v>
                </c:pt>
                <c:pt idx="2944">
                  <c:v>8.0442350365045101E-2</c:v>
                </c:pt>
                <c:pt idx="2945">
                  <c:v>7.4341080926573086E-2</c:v>
                </c:pt>
                <c:pt idx="2946">
                  <c:v>6.8891451560043296E-2</c:v>
                </c:pt>
                <c:pt idx="2947">
                  <c:v>7.0796981316128701E-2</c:v>
                </c:pt>
                <c:pt idx="2948">
                  <c:v>7.0913712379117422E-2</c:v>
                </c:pt>
                <c:pt idx="2949">
                  <c:v>8.2026536620903812E-2</c:v>
                </c:pt>
                <c:pt idx="2950">
                  <c:v>8.8603097944939813E-2</c:v>
                </c:pt>
                <c:pt idx="2951">
                  <c:v>8.2720028780935345E-2</c:v>
                </c:pt>
                <c:pt idx="2952">
                  <c:v>7.7370303504284713E-2</c:v>
                </c:pt>
                <c:pt idx="2953">
                  <c:v>8.5644679992391531E-2</c:v>
                </c:pt>
                <c:pt idx="2954">
                  <c:v>8.3106229503896636E-2</c:v>
                </c:pt>
                <c:pt idx="2955">
                  <c:v>8.9047516317324146E-2</c:v>
                </c:pt>
                <c:pt idx="2956">
                  <c:v>9.0981237947937416E-2</c:v>
                </c:pt>
                <c:pt idx="2957">
                  <c:v>8.0030394786650791E-2</c:v>
                </c:pt>
                <c:pt idx="2958">
                  <c:v>6.2546951933603989E-2</c:v>
                </c:pt>
                <c:pt idx="2959">
                  <c:v>5.8722331224363891E-2</c:v>
                </c:pt>
                <c:pt idx="2960">
                  <c:v>5.4553275254603385E-2</c:v>
                </c:pt>
                <c:pt idx="2961">
                  <c:v>4.5842907801571721E-2</c:v>
                </c:pt>
                <c:pt idx="2962">
                  <c:v>4.7796091513474449E-2</c:v>
                </c:pt>
                <c:pt idx="2963">
                  <c:v>4.6543608853366128E-2</c:v>
                </c:pt>
                <c:pt idx="2964">
                  <c:v>4.1732109963642905E-2</c:v>
                </c:pt>
                <c:pt idx="2965">
                  <c:v>4.4846124010967887E-2</c:v>
                </c:pt>
                <c:pt idx="2966">
                  <c:v>4.1777436178888759E-2</c:v>
                </c:pt>
                <c:pt idx="2967">
                  <c:v>4.1139418345735777E-2</c:v>
                </c:pt>
                <c:pt idx="2968">
                  <c:v>3.5661466400364404E-2</c:v>
                </c:pt>
                <c:pt idx="2969">
                  <c:v>3.6253546949744635E-2</c:v>
                </c:pt>
                <c:pt idx="2970">
                  <c:v>3.2528037065052376E-2</c:v>
                </c:pt>
                <c:pt idx="2971">
                  <c:v>3.0034315665255589E-2</c:v>
                </c:pt>
                <c:pt idx="2972">
                  <c:v>3.3586355820731335E-2</c:v>
                </c:pt>
                <c:pt idx="2973">
                  <c:v>3.5807632320330927E-2</c:v>
                </c:pt>
                <c:pt idx="2974">
                  <c:v>3.3842775172175425E-2</c:v>
                </c:pt>
                <c:pt idx="2975">
                  <c:v>3.4686111767692533E-2</c:v>
                </c:pt>
                <c:pt idx="2976">
                  <c:v>3.8182908192658002E-2</c:v>
                </c:pt>
                <c:pt idx="2977">
                  <c:v>3.5141882099797406E-2</c:v>
                </c:pt>
                <c:pt idx="2978">
                  <c:v>3.3743619800103437E-2</c:v>
                </c:pt>
                <c:pt idx="2979">
                  <c:v>3.5225704788715111E-2</c:v>
                </c:pt>
                <c:pt idx="2980">
                  <c:v>3.2463814459976779E-2</c:v>
                </c:pt>
                <c:pt idx="2981">
                  <c:v>3.3435112769364332E-2</c:v>
                </c:pt>
                <c:pt idx="2982">
                  <c:v>3.5233001272085125E-2</c:v>
                </c:pt>
                <c:pt idx="2983">
                  <c:v>3.5218948746835788E-2</c:v>
                </c:pt>
                <c:pt idx="2984">
                  <c:v>2.9347460244554948E-2</c:v>
                </c:pt>
                <c:pt idx="2985">
                  <c:v>2.8334625961016418E-2</c:v>
                </c:pt>
                <c:pt idx="2986">
                  <c:v>2.9640708670418327E-2</c:v>
                </c:pt>
                <c:pt idx="2987">
                  <c:v>3.0547662718109506E-2</c:v>
                </c:pt>
                <c:pt idx="2988">
                  <c:v>3.131043024066256E-2</c:v>
                </c:pt>
                <c:pt idx="2989">
                  <c:v>3.1644124209787884E-2</c:v>
                </c:pt>
                <c:pt idx="2990">
                  <c:v>3.579788133163931E-2</c:v>
                </c:pt>
                <c:pt idx="2991">
                  <c:v>3.4822099459783297E-2</c:v>
                </c:pt>
                <c:pt idx="2992">
                  <c:v>3.7656909901510834E-2</c:v>
                </c:pt>
                <c:pt idx="2993">
                  <c:v>3.7749273123588549E-2</c:v>
                </c:pt>
                <c:pt idx="2994">
                  <c:v>4.0550563388506357E-2</c:v>
                </c:pt>
                <c:pt idx="2995">
                  <c:v>3.7621990431337883E-2</c:v>
                </c:pt>
                <c:pt idx="2996">
                  <c:v>3.8323613305500444E-2</c:v>
                </c:pt>
                <c:pt idx="2997">
                  <c:v>4.2809488669765548E-2</c:v>
                </c:pt>
                <c:pt idx="2998">
                  <c:v>3.6452188049153969E-2</c:v>
                </c:pt>
                <c:pt idx="2999">
                  <c:v>3.7318120101391995E-2</c:v>
                </c:pt>
                <c:pt idx="3000">
                  <c:v>3.8333208969543529E-2</c:v>
                </c:pt>
                <c:pt idx="3001">
                  <c:v>3.8088095544995038E-2</c:v>
                </c:pt>
                <c:pt idx="3002">
                  <c:v>4.293310347154157E-2</c:v>
                </c:pt>
                <c:pt idx="3003">
                  <c:v>5.02523704999219E-2</c:v>
                </c:pt>
                <c:pt idx="3004">
                  <c:v>4.6911470939509529E-2</c:v>
                </c:pt>
                <c:pt idx="3005">
                  <c:v>4.6331677441656671E-2</c:v>
                </c:pt>
                <c:pt idx="3006">
                  <c:v>5.2250600600448026E-2</c:v>
                </c:pt>
                <c:pt idx="3007">
                  <c:v>5.0529214210000464E-2</c:v>
                </c:pt>
                <c:pt idx="3008">
                  <c:v>5.4468870601543491E-2</c:v>
                </c:pt>
                <c:pt idx="3009">
                  <c:v>5.1517923841543647E-2</c:v>
                </c:pt>
                <c:pt idx="3010">
                  <c:v>4.8337551447676493E-2</c:v>
                </c:pt>
                <c:pt idx="3011">
                  <c:v>5.0964098207250536E-2</c:v>
                </c:pt>
                <c:pt idx="3012">
                  <c:v>5.4674427019378399E-2</c:v>
                </c:pt>
                <c:pt idx="3013">
                  <c:v>5.2697820795973849E-2</c:v>
                </c:pt>
                <c:pt idx="3014">
                  <c:v>4.9102089954184212E-2</c:v>
                </c:pt>
                <c:pt idx="3015">
                  <c:v>4.839856589500012E-2</c:v>
                </c:pt>
                <c:pt idx="3016">
                  <c:v>4.4439008908529663E-2</c:v>
                </c:pt>
                <c:pt idx="3017">
                  <c:v>4.4024934506773E-2</c:v>
                </c:pt>
                <c:pt idx="3018">
                  <c:v>5.008560715733152E-2</c:v>
                </c:pt>
                <c:pt idx="3019">
                  <c:v>5.1067686793985781E-2</c:v>
                </c:pt>
                <c:pt idx="3020">
                  <c:v>5.1602970082224288E-2</c:v>
                </c:pt>
                <c:pt idx="3021">
                  <c:v>5.4658878348183622E-2</c:v>
                </c:pt>
                <c:pt idx="3022">
                  <c:v>5.4531584047606954E-2</c:v>
                </c:pt>
                <c:pt idx="3023">
                  <c:v>5.3489559837188921E-2</c:v>
                </c:pt>
                <c:pt idx="3024">
                  <c:v>5.9204295400666879E-2</c:v>
                </c:pt>
                <c:pt idx="3025">
                  <c:v>6.0877494363208808E-2</c:v>
                </c:pt>
                <c:pt idx="3026">
                  <c:v>6.4037269146507661E-2</c:v>
                </c:pt>
                <c:pt idx="3027">
                  <c:v>6.3424893021685108E-2</c:v>
                </c:pt>
                <c:pt idx="3028">
                  <c:v>6.2680686272747227E-2</c:v>
                </c:pt>
                <c:pt idx="3029">
                  <c:v>5.9454374008927911E-2</c:v>
                </c:pt>
                <c:pt idx="3030">
                  <c:v>6.2348910007996888E-2</c:v>
                </c:pt>
                <c:pt idx="3031">
                  <c:v>6.0774717661386084E-2</c:v>
                </c:pt>
                <c:pt idx="3032">
                  <c:v>6.4953714232362847E-2</c:v>
                </c:pt>
                <c:pt idx="3033">
                  <c:v>6.5242259885653853E-2</c:v>
                </c:pt>
                <c:pt idx="3034">
                  <c:v>6.1870500330351581E-2</c:v>
                </c:pt>
                <c:pt idx="3035">
                  <c:v>7.4861025183508317E-2</c:v>
                </c:pt>
                <c:pt idx="3036">
                  <c:v>7.8579519238234613E-2</c:v>
                </c:pt>
                <c:pt idx="3037">
                  <c:v>8.0118887182157511E-2</c:v>
                </c:pt>
                <c:pt idx="3038">
                  <c:v>7.941009943631297E-2</c:v>
                </c:pt>
                <c:pt idx="3039">
                  <c:v>8.5918853226442063E-2</c:v>
                </c:pt>
                <c:pt idx="3040">
                  <c:v>7.5132030992720797E-2</c:v>
                </c:pt>
                <c:pt idx="3041">
                  <c:v>7.2366835877576127E-2</c:v>
                </c:pt>
                <c:pt idx="3042">
                  <c:v>7.1976406890326916E-2</c:v>
                </c:pt>
                <c:pt idx="3043">
                  <c:v>7.5888919586163894E-2</c:v>
                </c:pt>
                <c:pt idx="3044">
                  <c:v>8.1033936310658597E-2</c:v>
                </c:pt>
                <c:pt idx="3045">
                  <c:v>6.1505799305017123E-2</c:v>
                </c:pt>
                <c:pt idx="3046">
                  <c:v>5.0614102599383891E-2</c:v>
                </c:pt>
                <c:pt idx="3047">
                  <c:v>5.0380287292733139E-2</c:v>
                </c:pt>
                <c:pt idx="3048">
                  <c:v>4.9217423775512095E-2</c:v>
                </c:pt>
                <c:pt idx="3049">
                  <c:v>5.0719497415003485E-2</c:v>
                </c:pt>
                <c:pt idx="3050">
                  <c:v>5.4819169512906767E-2</c:v>
                </c:pt>
                <c:pt idx="3051">
                  <c:v>5.5292395545364276E-2</c:v>
                </c:pt>
                <c:pt idx="3052">
                  <c:v>5.0036408755329109E-2</c:v>
                </c:pt>
                <c:pt idx="3053">
                  <c:v>5.0156347266004452E-2</c:v>
                </c:pt>
                <c:pt idx="3054">
                  <c:v>5.7586280226246622E-2</c:v>
                </c:pt>
                <c:pt idx="3055">
                  <c:v>6.0236887658247133E-2</c:v>
                </c:pt>
                <c:pt idx="3056">
                  <c:v>6.6335274680161746E-2</c:v>
                </c:pt>
                <c:pt idx="3057">
                  <c:v>6.7405156850742109E-2</c:v>
                </c:pt>
                <c:pt idx="3058">
                  <c:v>6.4846829976976536E-2</c:v>
                </c:pt>
                <c:pt idx="3059">
                  <c:v>6.2339715779417111E-2</c:v>
                </c:pt>
                <c:pt idx="3060">
                  <c:v>5.3144472695369996E-2</c:v>
                </c:pt>
                <c:pt idx="3061">
                  <c:v>4.7462353742141535E-2</c:v>
                </c:pt>
                <c:pt idx="3062">
                  <c:v>4.8134427700159022E-2</c:v>
                </c:pt>
                <c:pt idx="3063">
                  <c:v>5.214708410663433E-2</c:v>
                </c:pt>
                <c:pt idx="3064">
                  <c:v>5.845179869404863E-2</c:v>
                </c:pt>
                <c:pt idx="3065">
                  <c:v>6.4430391936947704E-2</c:v>
                </c:pt>
                <c:pt idx="3066">
                  <c:v>6.1095233849704202E-2</c:v>
                </c:pt>
                <c:pt idx="3067">
                  <c:v>5.0270059156319005E-2</c:v>
                </c:pt>
                <c:pt idx="3068">
                  <c:v>5.5742463676740114E-2</c:v>
                </c:pt>
                <c:pt idx="3069">
                  <c:v>5.940997321120188E-2</c:v>
                </c:pt>
                <c:pt idx="3070">
                  <c:v>5.7894178565674824E-2</c:v>
                </c:pt>
                <c:pt idx="3071">
                  <c:v>5.5109397865666314E-2</c:v>
                </c:pt>
                <c:pt idx="3072">
                  <c:v>5.1904300800808788E-2</c:v>
                </c:pt>
                <c:pt idx="3073">
                  <c:v>5.198874440344585E-2</c:v>
                </c:pt>
                <c:pt idx="3074">
                  <c:v>4.8891634232413252E-2</c:v>
                </c:pt>
                <c:pt idx="3075">
                  <c:v>5.0908832054913568E-2</c:v>
                </c:pt>
                <c:pt idx="3076">
                  <c:v>4.7964068498782549E-2</c:v>
                </c:pt>
                <c:pt idx="3077">
                  <c:v>4.8288622706868602E-2</c:v>
                </c:pt>
                <c:pt idx="3078">
                  <c:v>4.4052981981803366E-2</c:v>
                </c:pt>
                <c:pt idx="3079">
                  <c:v>4.3072535751258557E-2</c:v>
                </c:pt>
                <c:pt idx="3080">
                  <c:v>3.6257150733116819E-2</c:v>
                </c:pt>
                <c:pt idx="3081">
                  <c:v>3.665278104116719E-2</c:v>
                </c:pt>
                <c:pt idx="3082">
                  <c:v>3.7702563109372519E-2</c:v>
                </c:pt>
                <c:pt idx="3083">
                  <c:v>4.0100786662867788E-2</c:v>
                </c:pt>
                <c:pt idx="3084">
                  <c:v>3.8674007563665083E-2</c:v>
                </c:pt>
                <c:pt idx="3085">
                  <c:v>3.9444722866030436E-2</c:v>
                </c:pt>
                <c:pt idx="3086">
                  <c:v>3.9352839442200048E-2</c:v>
                </c:pt>
                <c:pt idx="3087">
                  <c:v>4.3410012326352637E-2</c:v>
                </c:pt>
                <c:pt idx="3088">
                  <c:v>4.419761307797801E-2</c:v>
                </c:pt>
                <c:pt idx="3089">
                  <c:v>4.5560233241578936E-2</c:v>
                </c:pt>
                <c:pt idx="3090">
                  <c:v>5.1436352202494248E-2</c:v>
                </c:pt>
                <c:pt idx="3091">
                  <c:v>5.320493104508138E-2</c:v>
                </c:pt>
                <c:pt idx="3092">
                  <c:v>4.8242255038420369E-2</c:v>
                </c:pt>
                <c:pt idx="3093">
                  <c:v>5.1291410166416855E-2</c:v>
                </c:pt>
                <c:pt idx="3094">
                  <c:v>4.9044172282839575E-2</c:v>
                </c:pt>
                <c:pt idx="3095">
                  <c:v>4.703741033504754E-2</c:v>
                </c:pt>
                <c:pt idx="3096">
                  <c:v>4.7683385738761734E-2</c:v>
                </c:pt>
                <c:pt idx="3097">
                  <c:v>4.7630633383118209E-2</c:v>
                </c:pt>
                <c:pt idx="3098">
                  <c:v>5.1797951713345884E-2</c:v>
                </c:pt>
                <c:pt idx="3099">
                  <c:v>4.9745217072296795E-2</c:v>
                </c:pt>
                <c:pt idx="3100">
                  <c:v>5.4544471069333349E-2</c:v>
                </c:pt>
                <c:pt idx="3101">
                  <c:v>5.2771561889980369E-2</c:v>
                </c:pt>
                <c:pt idx="3102">
                  <c:v>4.981604430684302E-2</c:v>
                </c:pt>
                <c:pt idx="3103">
                  <c:v>5.4149204308574658E-2</c:v>
                </c:pt>
                <c:pt idx="3104">
                  <c:v>5.3428566379840857E-2</c:v>
                </c:pt>
                <c:pt idx="3105">
                  <c:v>5.5923574414353659E-2</c:v>
                </c:pt>
                <c:pt idx="3106">
                  <c:v>4.9220068422039881E-2</c:v>
                </c:pt>
                <c:pt idx="3107">
                  <c:v>5.8167422853121827E-2</c:v>
                </c:pt>
                <c:pt idx="3108">
                  <c:v>5.9251690848875195E-2</c:v>
                </c:pt>
                <c:pt idx="3109">
                  <c:v>7.5767694533600161E-2</c:v>
                </c:pt>
                <c:pt idx="3110">
                  <c:v>7.4022577038382234E-2</c:v>
                </c:pt>
                <c:pt idx="3111">
                  <c:v>8.3920434009143619E-2</c:v>
                </c:pt>
                <c:pt idx="3112">
                  <c:v>8.7491805779889145E-2</c:v>
                </c:pt>
                <c:pt idx="3113">
                  <c:v>7.8514302364490432E-2</c:v>
                </c:pt>
                <c:pt idx="3114">
                  <c:v>8.1306680057222427E-2</c:v>
                </c:pt>
                <c:pt idx="3115">
                  <c:v>7.8543917390925866E-2</c:v>
                </c:pt>
                <c:pt idx="3116">
                  <c:v>8.2916565890018071E-2</c:v>
                </c:pt>
                <c:pt idx="3117">
                  <c:v>7.8540894517376503E-2</c:v>
                </c:pt>
                <c:pt idx="3118">
                  <c:v>8.2200049698516298E-2</c:v>
                </c:pt>
                <c:pt idx="3119">
                  <c:v>8.3256153472128017E-2</c:v>
                </c:pt>
                <c:pt idx="3120">
                  <c:v>8.1744685725814559E-2</c:v>
                </c:pt>
                <c:pt idx="3121">
                  <c:v>8.0779620730982049E-2</c:v>
                </c:pt>
                <c:pt idx="3122">
                  <c:v>8.1540487203080964E-2</c:v>
                </c:pt>
                <c:pt idx="3123">
                  <c:v>8.4609819667028366E-2</c:v>
                </c:pt>
                <c:pt idx="3124">
                  <c:v>6.7958414650154383E-2</c:v>
                </c:pt>
                <c:pt idx="3125">
                  <c:v>7.4890999685017848E-2</c:v>
                </c:pt>
                <c:pt idx="3126">
                  <c:v>7.3620063188281556E-2</c:v>
                </c:pt>
                <c:pt idx="3127">
                  <c:v>7.7303850612961189E-2</c:v>
                </c:pt>
                <c:pt idx="3128">
                  <c:v>6.7066757856380846E-2</c:v>
                </c:pt>
                <c:pt idx="3129">
                  <c:v>6.894974880322309E-2</c:v>
                </c:pt>
                <c:pt idx="3130">
                  <c:v>7.3251236032361416E-2</c:v>
                </c:pt>
                <c:pt idx="3131">
                  <c:v>7.3963535454305826E-2</c:v>
                </c:pt>
                <c:pt idx="3132">
                  <c:v>7.8974314323615652E-2</c:v>
                </c:pt>
                <c:pt idx="3133">
                  <c:v>0.11071657888450886</c:v>
                </c:pt>
                <c:pt idx="3134">
                  <c:v>0.12020900898349926</c:v>
                </c:pt>
                <c:pt idx="3135">
                  <c:v>0.12555063652118273</c:v>
                </c:pt>
                <c:pt idx="3136">
                  <c:v>0.13545155553595667</c:v>
                </c:pt>
                <c:pt idx="3137">
                  <c:v>0.13930372567001054</c:v>
                </c:pt>
                <c:pt idx="3138">
                  <c:v>0.13393626350281149</c:v>
                </c:pt>
                <c:pt idx="3139">
                  <c:v>0.14394887973600118</c:v>
                </c:pt>
                <c:pt idx="3140">
                  <c:v>0.13278034016528509</c:v>
                </c:pt>
                <c:pt idx="3141">
                  <c:v>0.12829158646906183</c:v>
                </c:pt>
                <c:pt idx="3142">
                  <c:v>0.13379456491197109</c:v>
                </c:pt>
                <c:pt idx="3143">
                  <c:v>0.14183539364155029</c:v>
                </c:pt>
                <c:pt idx="3144">
                  <c:v>0.14172573143620726</c:v>
                </c:pt>
                <c:pt idx="3145">
                  <c:v>0.16166569512028281</c:v>
                </c:pt>
                <c:pt idx="3146">
                  <c:v>0.15222403854247482</c:v>
                </c:pt>
                <c:pt idx="3147">
                  <c:v>0.13527047379448587</c:v>
                </c:pt>
                <c:pt idx="3148">
                  <c:v>0.13673573116716803</c:v>
                </c:pt>
                <c:pt idx="3149">
                  <c:v>0.11550930816747813</c:v>
                </c:pt>
                <c:pt idx="3150">
                  <c:v>0.11640713910409241</c:v>
                </c:pt>
                <c:pt idx="3151">
                  <c:v>0.1303707144995199</c:v>
                </c:pt>
                <c:pt idx="3152">
                  <c:v>0.14487531984204741</c:v>
                </c:pt>
                <c:pt idx="3153">
                  <c:v>0.14053052064746638</c:v>
                </c:pt>
                <c:pt idx="3154">
                  <c:v>0.1261846864182283</c:v>
                </c:pt>
                <c:pt idx="3155">
                  <c:v>0.11922910683994206</c:v>
                </c:pt>
                <c:pt idx="3156">
                  <c:v>0.11445086880456928</c:v>
                </c:pt>
                <c:pt idx="3157">
                  <c:v>9.4977855262476901E-2</c:v>
                </c:pt>
                <c:pt idx="3158">
                  <c:v>9.3027066588497576E-2</c:v>
                </c:pt>
                <c:pt idx="3159">
                  <c:v>9.6623825063889057E-2</c:v>
                </c:pt>
                <c:pt idx="3160">
                  <c:v>0.1019018463954359</c:v>
                </c:pt>
                <c:pt idx="3161">
                  <c:v>0.10819924128208852</c:v>
                </c:pt>
                <c:pt idx="3162">
                  <c:v>0.11790483483713238</c:v>
                </c:pt>
                <c:pt idx="3163">
                  <c:v>9.662186556217732E-2</c:v>
                </c:pt>
                <c:pt idx="3164">
                  <c:v>8.7162852915717168E-2</c:v>
                </c:pt>
                <c:pt idx="3165">
                  <c:v>8.6707347551538777E-2</c:v>
                </c:pt>
                <c:pt idx="3166">
                  <c:v>9.3638368989868409E-2</c:v>
                </c:pt>
                <c:pt idx="3167">
                  <c:v>9.3899975397695623E-2</c:v>
                </c:pt>
                <c:pt idx="3168">
                  <c:v>8.9494455294537464E-2</c:v>
                </c:pt>
                <c:pt idx="3169">
                  <c:v>9.7713761166209098E-2</c:v>
                </c:pt>
                <c:pt idx="3170">
                  <c:v>9.3288026185768355E-2</c:v>
                </c:pt>
                <c:pt idx="3171">
                  <c:v>8.5014240161295287E-2</c:v>
                </c:pt>
                <c:pt idx="3172">
                  <c:v>9.1554336439045148E-2</c:v>
                </c:pt>
                <c:pt idx="3173">
                  <c:v>8.6850769279434206E-2</c:v>
                </c:pt>
                <c:pt idx="3174">
                  <c:v>8.2473622944938874E-2</c:v>
                </c:pt>
                <c:pt idx="3175">
                  <c:v>8.2543647096785216E-2</c:v>
                </c:pt>
                <c:pt idx="3176">
                  <c:v>8.4188858990827592E-2</c:v>
                </c:pt>
                <c:pt idx="3177">
                  <c:v>8.4567792047999968E-2</c:v>
                </c:pt>
                <c:pt idx="3178">
                  <c:v>8.9593205327168121E-2</c:v>
                </c:pt>
                <c:pt idx="3179">
                  <c:v>8.8858143095611936E-2</c:v>
                </c:pt>
                <c:pt idx="3180">
                  <c:v>0.10487836814198277</c:v>
                </c:pt>
                <c:pt idx="3181">
                  <c:v>0.10748271880770394</c:v>
                </c:pt>
                <c:pt idx="3182">
                  <c:v>0.10224727565174639</c:v>
                </c:pt>
                <c:pt idx="3183">
                  <c:v>0.10076752475237971</c:v>
                </c:pt>
                <c:pt idx="3184">
                  <c:v>0.10220496747925294</c:v>
                </c:pt>
                <c:pt idx="3185">
                  <c:v>0.11242968044024249</c:v>
                </c:pt>
                <c:pt idx="3186">
                  <c:v>0.11746353680149581</c:v>
                </c:pt>
                <c:pt idx="3187">
                  <c:v>0.11975347604963461</c:v>
                </c:pt>
                <c:pt idx="3188">
                  <c:v>0.11614613233636212</c:v>
                </c:pt>
                <c:pt idx="3189">
                  <c:v>0.12046759584785539</c:v>
                </c:pt>
                <c:pt idx="3190">
                  <c:v>0.11950195709757844</c:v>
                </c:pt>
                <c:pt idx="3191">
                  <c:v>0.13320726887990852</c:v>
                </c:pt>
                <c:pt idx="3192">
                  <c:v>0.12913373324805183</c:v>
                </c:pt>
                <c:pt idx="3193">
                  <c:v>0.124596876397141</c:v>
                </c:pt>
                <c:pt idx="3194">
                  <c:v>9.7683696254497812E-2</c:v>
                </c:pt>
                <c:pt idx="3195">
                  <c:v>8.7440945799409586E-2</c:v>
                </c:pt>
                <c:pt idx="3196">
                  <c:v>0.10463905598505738</c:v>
                </c:pt>
                <c:pt idx="3197">
                  <c:v>0.10791418482976051</c:v>
                </c:pt>
                <c:pt idx="3198">
                  <c:v>0.110081468775945</c:v>
                </c:pt>
                <c:pt idx="3199">
                  <c:v>0.11188736031263694</c:v>
                </c:pt>
                <c:pt idx="3200">
                  <c:v>0.1129245803227877</c:v>
                </c:pt>
                <c:pt idx="3201">
                  <c:v>0.11917995068027357</c:v>
                </c:pt>
                <c:pt idx="3202">
                  <c:v>0.11899005743582802</c:v>
                </c:pt>
                <c:pt idx="3203">
                  <c:v>0.11513549888394632</c:v>
                </c:pt>
                <c:pt idx="3204">
                  <c:v>0.12195671233998476</c:v>
                </c:pt>
                <c:pt idx="3205">
                  <c:v>0.11609301302286296</c:v>
                </c:pt>
                <c:pt idx="3206">
                  <c:v>0.11750354805818757</c:v>
                </c:pt>
                <c:pt idx="3207">
                  <c:v>0.11118609564839471</c:v>
                </c:pt>
                <c:pt idx="3208">
                  <c:v>0.11288351352879279</c:v>
                </c:pt>
                <c:pt idx="3209">
                  <c:v>0.11226136821915229</c:v>
                </c:pt>
                <c:pt idx="3210">
                  <c:v>0.11111741992702388</c:v>
                </c:pt>
                <c:pt idx="3211">
                  <c:v>0.10249788224984689</c:v>
                </c:pt>
                <c:pt idx="3212">
                  <c:v>0.10394863965818413</c:v>
                </c:pt>
                <c:pt idx="3213">
                  <c:v>0.10512927668136568</c:v>
                </c:pt>
                <c:pt idx="3214">
                  <c:v>0.11148134879923742</c:v>
                </c:pt>
                <c:pt idx="3215">
                  <c:v>0.11478397036193766</c:v>
                </c:pt>
                <c:pt idx="3216">
                  <c:v>0.11749166781783953</c:v>
                </c:pt>
                <c:pt idx="3217">
                  <c:v>0.11515067977284342</c:v>
                </c:pt>
                <c:pt idx="3218">
                  <c:v>0.11210890497858969</c:v>
                </c:pt>
                <c:pt idx="3219">
                  <c:v>0.11487223416780573</c:v>
                </c:pt>
                <c:pt idx="3220">
                  <c:v>0.11008539406506805</c:v>
                </c:pt>
                <c:pt idx="3221">
                  <c:v>0.11370319629409968</c:v>
                </c:pt>
                <c:pt idx="3222">
                  <c:v>0.11345944993354999</c:v>
                </c:pt>
                <c:pt idx="3223">
                  <c:v>0.11560872380304039</c:v>
                </c:pt>
                <c:pt idx="3224">
                  <c:v>0.11382905581865864</c:v>
                </c:pt>
                <c:pt idx="3225">
                  <c:v>0.11185178322923099</c:v>
                </c:pt>
                <c:pt idx="3226">
                  <c:v>0.10051305371441237</c:v>
                </c:pt>
                <c:pt idx="3227">
                  <c:v>9.5562041386589427E-2</c:v>
                </c:pt>
                <c:pt idx="3228">
                  <c:v>9.6210282175072812E-2</c:v>
                </c:pt>
                <c:pt idx="3229">
                  <c:v>9.6577526203540404E-2</c:v>
                </c:pt>
                <c:pt idx="3230">
                  <c:v>9.9397497884626471E-2</c:v>
                </c:pt>
                <c:pt idx="3231">
                  <c:v>9.8414701739747729E-2</c:v>
                </c:pt>
                <c:pt idx="3232">
                  <c:v>0.10047612114503233</c:v>
                </c:pt>
                <c:pt idx="3233">
                  <c:v>0.10027212506290302</c:v>
                </c:pt>
                <c:pt idx="3234">
                  <c:v>9.169171110795013E-2</c:v>
                </c:pt>
                <c:pt idx="3235">
                  <c:v>9.429361150084975E-2</c:v>
                </c:pt>
                <c:pt idx="3236">
                  <c:v>0.11933917750152999</c:v>
                </c:pt>
                <c:pt idx="3237">
                  <c:v>0.15197294594989255</c:v>
                </c:pt>
                <c:pt idx="3238">
                  <c:v>0.11055657649018782</c:v>
                </c:pt>
                <c:pt idx="3239">
                  <c:v>0.1332914221410253</c:v>
                </c:pt>
                <c:pt idx="3240">
                  <c:v>0.1332844836834344</c:v>
                </c:pt>
                <c:pt idx="3241">
                  <c:v>0.12173802776010224</c:v>
                </c:pt>
                <c:pt idx="3242">
                  <c:v>0.12795890486534284</c:v>
                </c:pt>
                <c:pt idx="3243">
                  <c:v>0.12452155576757486</c:v>
                </c:pt>
                <c:pt idx="3244">
                  <c:v>0.12487496271307763</c:v>
                </c:pt>
                <c:pt idx="3245">
                  <c:v>0.13851949358531498</c:v>
                </c:pt>
                <c:pt idx="3246">
                  <c:v>0.13430384806102458</c:v>
                </c:pt>
                <c:pt idx="3247">
                  <c:v>0.12286210171368936</c:v>
                </c:pt>
                <c:pt idx="3248">
                  <c:v>0.12222690589868893</c:v>
                </c:pt>
                <c:pt idx="3249">
                  <c:v>0.12688662437315845</c:v>
                </c:pt>
                <c:pt idx="3250">
                  <c:v>0.12251600372493242</c:v>
                </c:pt>
                <c:pt idx="3251">
                  <c:v>0.11019125587952869</c:v>
                </c:pt>
                <c:pt idx="3252">
                  <c:v>0.11342952806477852</c:v>
                </c:pt>
                <c:pt idx="3253">
                  <c:v>0.11108285939228744</c:v>
                </c:pt>
                <c:pt idx="3254">
                  <c:v>0.11327509953377825</c:v>
                </c:pt>
                <c:pt idx="3255">
                  <c:v>0.11176000431731141</c:v>
                </c:pt>
                <c:pt idx="3256">
                  <c:v>0.11476021945027765</c:v>
                </c:pt>
                <c:pt idx="3257">
                  <c:v>0.10839730174244483</c:v>
                </c:pt>
                <c:pt idx="3258">
                  <c:v>0.11019466721511059</c:v>
                </c:pt>
                <c:pt idx="3259">
                  <c:v>0.10932328292548542</c:v>
                </c:pt>
                <c:pt idx="3260">
                  <c:v>0.1012949254912443</c:v>
                </c:pt>
                <c:pt idx="3261">
                  <c:v>0.10062840462108893</c:v>
                </c:pt>
                <c:pt idx="3262">
                  <c:v>0.10530879161483801</c:v>
                </c:pt>
                <c:pt idx="3263">
                  <c:v>0.11266955398064366</c:v>
                </c:pt>
                <c:pt idx="3264">
                  <c:v>0.11657692341813863</c:v>
                </c:pt>
                <c:pt idx="3265">
                  <c:v>0.11178493084171814</c:v>
                </c:pt>
                <c:pt idx="3266">
                  <c:v>0.11348648634127907</c:v>
                </c:pt>
                <c:pt idx="3267">
                  <c:v>0.11365278897174487</c:v>
                </c:pt>
                <c:pt idx="3268">
                  <c:v>0.11268528070243368</c:v>
                </c:pt>
                <c:pt idx="3269">
                  <c:v>0.11555192798962596</c:v>
                </c:pt>
                <c:pt idx="3270">
                  <c:v>0.1161021804447978</c:v>
                </c:pt>
                <c:pt idx="3271">
                  <c:v>0.11622346971596068</c:v>
                </c:pt>
                <c:pt idx="3272">
                  <c:v>0.11412583089431393</c:v>
                </c:pt>
                <c:pt idx="3273">
                  <c:v>0.1130028346565836</c:v>
                </c:pt>
                <c:pt idx="3274">
                  <c:v>0.11072221993130114</c:v>
                </c:pt>
                <c:pt idx="3275">
                  <c:v>0.10993346407537125</c:v>
                </c:pt>
                <c:pt idx="3276">
                  <c:v>0.10922349126116519</c:v>
                </c:pt>
                <c:pt idx="3277">
                  <c:v>0.10487025502347282</c:v>
                </c:pt>
                <c:pt idx="3278">
                  <c:v>0.10112216561400084</c:v>
                </c:pt>
                <c:pt idx="3279">
                  <c:v>0.10018384913635361</c:v>
                </c:pt>
                <c:pt idx="3280">
                  <c:v>8.2368626412876414E-2</c:v>
                </c:pt>
                <c:pt idx="3281">
                  <c:v>7.8998572928140623E-2</c:v>
                </c:pt>
                <c:pt idx="3282">
                  <c:v>6.3177332736173528E-2</c:v>
                </c:pt>
                <c:pt idx="3283">
                  <c:v>6.7277564245848215E-2</c:v>
                </c:pt>
                <c:pt idx="3284">
                  <c:v>6.4499131095820034E-2</c:v>
                </c:pt>
                <c:pt idx="3285">
                  <c:v>5.709047938731443E-2</c:v>
                </c:pt>
                <c:pt idx="3286">
                  <c:v>5.2933646816757288E-2</c:v>
                </c:pt>
                <c:pt idx="3287">
                  <c:v>5.3061571562462641E-2</c:v>
                </c:pt>
                <c:pt idx="3288">
                  <c:v>5.3739191106229517E-2</c:v>
                </c:pt>
                <c:pt idx="3289">
                  <c:v>5.2666873944218727E-2</c:v>
                </c:pt>
                <c:pt idx="3290">
                  <c:v>5.275332268395598E-2</c:v>
                </c:pt>
                <c:pt idx="3291">
                  <c:v>5.4985886903801878E-2</c:v>
                </c:pt>
                <c:pt idx="3292">
                  <c:v>5.2922947319270768E-2</c:v>
                </c:pt>
                <c:pt idx="3293">
                  <c:v>5.0614039116374618E-2</c:v>
                </c:pt>
                <c:pt idx="3294">
                  <c:v>4.9509185640528787E-2</c:v>
                </c:pt>
                <c:pt idx="3295">
                  <c:v>5.1698951774091034E-2</c:v>
                </c:pt>
                <c:pt idx="3296">
                  <c:v>5.3325570481110002E-2</c:v>
                </c:pt>
                <c:pt idx="3297">
                  <c:v>5.2427611352592204E-2</c:v>
                </c:pt>
                <c:pt idx="3298">
                  <c:v>5.4332075504820873E-2</c:v>
                </c:pt>
                <c:pt idx="3299">
                  <c:v>5.854308591265299E-2</c:v>
                </c:pt>
                <c:pt idx="3300">
                  <c:v>5.9907398412978853E-2</c:v>
                </c:pt>
                <c:pt idx="3301">
                  <c:v>6.0240893984011799E-2</c:v>
                </c:pt>
                <c:pt idx="3302">
                  <c:v>5.6803408217890053E-2</c:v>
                </c:pt>
                <c:pt idx="3303">
                  <c:v>4.7006760256097214E-2</c:v>
                </c:pt>
                <c:pt idx="3304">
                  <c:v>4.5233104738871946E-2</c:v>
                </c:pt>
                <c:pt idx="3305">
                  <c:v>4.4282356562545484E-2</c:v>
                </c:pt>
                <c:pt idx="3306">
                  <c:v>4.5607246001845993E-2</c:v>
                </c:pt>
                <c:pt idx="3307">
                  <c:v>4.8226821557203647E-2</c:v>
                </c:pt>
                <c:pt idx="3308">
                  <c:v>4.7497948870392236E-2</c:v>
                </c:pt>
                <c:pt idx="3309">
                  <c:v>5.0740347087297424E-2</c:v>
                </c:pt>
                <c:pt idx="3310">
                  <c:v>5.031362613975391E-2</c:v>
                </c:pt>
                <c:pt idx="3311">
                  <c:v>5.0458349690907442E-2</c:v>
                </c:pt>
                <c:pt idx="3312">
                  <c:v>4.9926099293320765E-2</c:v>
                </c:pt>
                <c:pt idx="3313">
                  <c:v>4.9685848334746797E-2</c:v>
                </c:pt>
                <c:pt idx="3314">
                  <c:v>5.5018706139704714E-2</c:v>
                </c:pt>
                <c:pt idx="3315">
                  <c:v>5.4695215131455789E-2</c:v>
                </c:pt>
                <c:pt idx="3316">
                  <c:v>5.6263790514688689E-2</c:v>
                </c:pt>
                <c:pt idx="3317">
                  <c:v>5.6021304103338034E-2</c:v>
                </c:pt>
                <c:pt idx="3318">
                  <c:v>6.6436272404922683E-2</c:v>
                </c:pt>
                <c:pt idx="3319">
                  <c:v>6.7258704141640632E-2</c:v>
                </c:pt>
                <c:pt idx="3320">
                  <c:v>3.7381413092989639E-2</c:v>
                </c:pt>
                <c:pt idx="3321">
                  <c:v>3.4839682728703775E-2</c:v>
                </c:pt>
                <c:pt idx="3322">
                  <c:v>3.6882263738106422E-2</c:v>
                </c:pt>
                <c:pt idx="3323">
                  <c:v>3.4966860050801442E-2</c:v>
                </c:pt>
                <c:pt idx="3324">
                  <c:v>2.9534370626741711E-2</c:v>
                </c:pt>
                <c:pt idx="3325">
                  <c:v>2.7511229242418601E-2</c:v>
                </c:pt>
                <c:pt idx="3326">
                  <c:v>2.6741644938473603E-2</c:v>
                </c:pt>
                <c:pt idx="3327">
                  <c:v>2.9607377256602979E-2</c:v>
                </c:pt>
                <c:pt idx="3328">
                  <c:v>2.5709236390166375E-2</c:v>
                </c:pt>
                <c:pt idx="3329">
                  <c:v>2.6864683762789256E-2</c:v>
                </c:pt>
                <c:pt idx="3330">
                  <c:v>2.8561866961538503E-2</c:v>
                </c:pt>
                <c:pt idx="3331">
                  <c:v>2.7648932659053153E-2</c:v>
                </c:pt>
                <c:pt idx="3332">
                  <c:v>2.5630781922902152E-2</c:v>
                </c:pt>
                <c:pt idx="3333">
                  <c:v>2.6415937190375476E-2</c:v>
                </c:pt>
                <c:pt idx="3334">
                  <c:v>2.54450762988228E-2</c:v>
                </c:pt>
                <c:pt idx="3335">
                  <c:v>2.6283555113410871E-2</c:v>
                </c:pt>
                <c:pt idx="3336">
                  <c:v>2.6079420832971885E-2</c:v>
                </c:pt>
                <c:pt idx="3337">
                  <c:v>2.6058021452113434E-2</c:v>
                </c:pt>
                <c:pt idx="3338">
                  <c:v>2.651039920055304E-2</c:v>
                </c:pt>
                <c:pt idx="3339">
                  <c:v>2.4081395954578179E-2</c:v>
                </c:pt>
                <c:pt idx="3340">
                  <c:v>2.2602008057711898E-2</c:v>
                </c:pt>
                <c:pt idx="3341">
                  <c:v>2.3215612633884952E-2</c:v>
                </c:pt>
                <c:pt idx="3342">
                  <c:v>2.2272468457554109E-2</c:v>
                </c:pt>
                <c:pt idx="3343">
                  <c:v>2.2369425669919681E-2</c:v>
                </c:pt>
                <c:pt idx="3344">
                  <c:v>2.3718888212045035E-2</c:v>
                </c:pt>
                <c:pt idx="3345">
                  <c:v>2.2456926405295528E-2</c:v>
                </c:pt>
                <c:pt idx="3346">
                  <c:v>2.4019546500897868E-2</c:v>
                </c:pt>
                <c:pt idx="3347">
                  <c:v>2.5933178678408143E-2</c:v>
                </c:pt>
                <c:pt idx="3348">
                  <c:v>2.7417653635707785E-2</c:v>
                </c:pt>
                <c:pt idx="3349">
                  <c:v>2.7219095292776104E-2</c:v>
                </c:pt>
                <c:pt idx="3350">
                  <c:v>2.6759061479384151E-2</c:v>
                </c:pt>
                <c:pt idx="3351">
                  <c:v>2.6134546073597463E-2</c:v>
                </c:pt>
                <c:pt idx="3352">
                  <c:v>2.2720859192490537E-2</c:v>
                </c:pt>
                <c:pt idx="3353">
                  <c:v>2.3426972940168381E-2</c:v>
                </c:pt>
                <c:pt idx="3354">
                  <c:v>2.5906734963194403E-2</c:v>
                </c:pt>
                <c:pt idx="3355">
                  <c:v>2.4154977169780077E-2</c:v>
                </c:pt>
                <c:pt idx="3356">
                  <c:v>2.4903304259426631E-2</c:v>
                </c:pt>
                <c:pt idx="3357">
                  <c:v>2.3851086881278932E-2</c:v>
                </c:pt>
                <c:pt idx="3358">
                  <c:v>2.2602670737655577E-2</c:v>
                </c:pt>
                <c:pt idx="3359">
                  <c:v>2.6253890364935164E-2</c:v>
                </c:pt>
                <c:pt idx="3360">
                  <c:v>2.5473955241430521E-2</c:v>
                </c:pt>
                <c:pt idx="3361">
                  <c:v>2.5465922880261397E-2</c:v>
                </c:pt>
                <c:pt idx="3362">
                  <c:v>2.7153834573495045E-2</c:v>
                </c:pt>
                <c:pt idx="3363">
                  <c:v>2.7884310447167691E-2</c:v>
                </c:pt>
                <c:pt idx="3364">
                  <c:v>2.57935556961475E-2</c:v>
                </c:pt>
                <c:pt idx="3365">
                  <c:v>2.6728788226397942E-2</c:v>
                </c:pt>
                <c:pt idx="3366">
                  <c:v>2.5807712198129096E-2</c:v>
                </c:pt>
                <c:pt idx="3367">
                  <c:v>2.701615899388601E-2</c:v>
                </c:pt>
                <c:pt idx="3368">
                  <c:v>2.6790017135489071E-2</c:v>
                </c:pt>
                <c:pt idx="3369">
                  <c:v>2.67777079331031E-2</c:v>
                </c:pt>
                <c:pt idx="3370">
                  <c:v>2.6096418385712705E-2</c:v>
                </c:pt>
                <c:pt idx="3371">
                  <c:v>2.8075427684365363E-2</c:v>
                </c:pt>
                <c:pt idx="3372">
                  <c:v>2.7713999761902176E-2</c:v>
                </c:pt>
                <c:pt idx="3373">
                  <c:v>2.6983392820558168E-2</c:v>
                </c:pt>
                <c:pt idx="3374">
                  <c:v>2.4665912118483502E-2</c:v>
                </c:pt>
                <c:pt idx="3375">
                  <c:v>2.6413433388968975E-2</c:v>
                </c:pt>
                <c:pt idx="3376">
                  <c:v>2.6706338543378859E-2</c:v>
                </c:pt>
                <c:pt idx="3377">
                  <c:v>2.5796370908508767E-2</c:v>
                </c:pt>
                <c:pt idx="3378">
                  <c:v>2.9070042594172587E-2</c:v>
                </c:pt>
                <c:pt idx="3379">
                  <c:v>2.5415487139526894E-2</c:v>
                </c:pt>
                <c:pt idx="3380">
                  <c:v>2.6638800247492933E-2</c:v>
                </c:pt>
                <c:pt idx="3381">
                  <c:v>2.6556360585579045E-2</c:v>
                </c:pt>
                <c:pt idx="3382">
                  <c:v>2.6899699306506587E-2</c:v>
                </c:pt>
                <c:pt idx="3383">
                  <c:v>2.8091016273674826E-2</c:v>
                </c:pt>
                <c:pt idx="3384">
                  <c:v>2.7977748961699606E-2</c:v>
                </c:pt>
                <c:pt idx="3385">
                  <c:v>2.8063611422037418E-2</c:v>
                </c:pt>
                <c:pt idx="3386">
                  <c:v>2.8983249502128088E-2</c:v>
                </c:pt>
                <c:pt idx="3387">
                  <c:v>2.6808782100797495E-2</c:v>
                </c:pt>
                <c:pt idx="3388">
                  <c:v>2.3238854733276641E-2</c:v>
                </c:pt>
                <c:pt idx="3389">
                  <c:v>1.9797323725168903E-2</c:v>
                </c:pt>
                <c:pt idx="3390">
                  <c:v>1.9651910120900749E-2</c:v>
                </c:pt>
                <c:pt idx="3391">
                  <c:v>1.8632234179788893E-2</c:v>
                </c:pt>
                <c:pt idx="3392">
                  <c:v>1.9537471398954891E-2</c:v>
                </c:pt>
                <c:pt idx="3393">
                  <c:v>1.8978578608552354E-2</c:v>
                </c:pt>
                <c:pt idx="3394">
                  <c:v>1.9665827339705885E-2</c:v>
                </c:pt>
                <c:pt idx="3395">
                  <c:v>1.8940864180481035E-2</c:v>
                </c:pt>
                <c:pt idx="3396">
                  <c:v>1.9380494801665871E-2</c:v>
                </c:pt>
                <c:pt idx="3397">
                  <c:v>1.8088232709510928E-2</c:v>
                </c:pt>
                <c:pt idx="3398">
                  <c:v>1.9253592316543132E-2</c:v>
                </c:pt>
                <c:pt idx="3399">
                  <c:v>1.9471037591680108E-2</c:v>
                </c:pt>
                <c:pt idx="3400">
                  <c:v>1.963783705206331E-2</c:v>
                </c:pt>
                <c:pt idx="3401">
                  <c:v>1.8772534506656561E-2</c:v>
                </c:pt>
                <c:pt idx="3402">
                  <c:v>1.9116418371961444E-2</c:v>
                </c:pt>
                <c:pt idx="3403">
                  <c:v>1.955271191636954E-2</c:v>
                </c:pt>
                <c:pt idx="3404">
                  <c:v>1.7565704366025139E-2</c:v>
                </c:pt>
                <c:pt idx="3405">
                  <c:v>1.9427634156447889E-2</c:v>
                </c:pt>
                <c:pt idx="3406">
                  <c:v>1.9766645091572218E-2</c:v>
                </c:pt>
                <c:pt idx="3407">
                  <c:v>2.0051169603315509E-2</c:v>
                </c:pt>
                <c:pt idx="3408">
                  <c:v>1.9621197148848829E-2</c:v>
                </c:pt>
                <c:pt idx="3409">
                  <c:v>2.0016148986550832E-2</c:v>
                </c:pt>
                <c:pt idx="3410">
                  <c:v>1.9850887293286074E-2</c:v>
                </c:pt>
                <c:pt idx="3411">
                  <c:v>2.0931177439345992E-2</c:v>
                </c:pt>
                <c:pt idx="3412">
                  <c:v>2.0772920900932142E-2</c:v>
                </c:pt>
                <c:pt idx="3413">
                  <c:v>2.0595373778947788E-2</c:v>
                </c:pt>
                <c:pt idx="3414">
                  <c:v>2.1018144368349895E-2</c:v>
                </c:pt>
                <c:pt idx="3415">
                  <c:v>2.0697984170365585E-2</c:v>
                </c:pt>
                <c:pt idx="3416">
                  <c:v>2.1045432650359266E-2</c:v>
                </c:pt>
                <c:pt idx="3417">
                  <c:v>2.0821307141073692E-2</c:v>
                </c:pt>
                <c:pt idx="3418">
                  <c:v>2.1047648505155069E-2</c:v>
                </c:pt>
                <c:pt idx="3419">
                  <c:v>2.0861087355095339E-2</c:v>
                </c:pt>
                <c:pt idx="3420">
                  <c:v>2.1318865785439099E-2</c:v>
                </c:pt>
                <c:pt idx="3421">
                  <c:v>2.1082052178506162E-2</c:v>
                </c:pt>
                <c:pt idx="3422">
                  <c:v>1.9897675218625087E-2</c:v>
                </c:pt>
                <c:pt idx="3423">
                  <c:v>2.0641472211424667E-2</c:v>
                </c:pt>
                <c:pt idx="3424">
                  <c:v>2.0663941637384733E-2</c:v>
                </c:pt>
                <c:pt idx="3425">
                  <c:v>2.0707411631662322E-2</c:v>
                </c:pt>
                <c:pt idx="3426">
                  <c:v>2.080359480082998E-2</c:v>
                </c:pt>
                <c:pt idx="3427">
                  <c:v>2.1038104180539731E-2</c:v>
                </c:pt>
                <c:pt idx="3428">
                  <c:v>2.1177002829366725E-2</c:v>
                </c:pt>
                <c:pt idx="3429">
                  <c:v>2.300851263752551E-2</c:v>
                </c:pt>
                <c:pt idx="3430">
                  <c:v>2.6054943193302295E-2</c:v>
                </c:pt>
                <c:pt idx="3431">
                  <c:v>2.5986184066179467E-2</c:v>
                </c:pt>
                <c:pt idx="3432">
                  <c:v>2.6667402292831949E-2</c:v>
                </c:pt>
                <c:pt idx="3433">
                  <c:v>2.4998210623533752E-2</c:v>
                </c:pt>
                <c:pt idx="3434">
                  <c:v>2.6146252363990326E-2</c:v>
                </c:pt>
                <c:pt idx="3435">
                  <c:v>2.6265667952056412E-2</c:v>
                </c:pt>
                <c:pt idx="3436">
                  <c:v>2.6249099559164685E-2</c:v>
                </c:pt>
                <c:pt idx="3437">
                  <c:v>2.2382602141249947E-2</c:v>
                </c:pt>
                <c:pt idx="3438">
                  <c:v>2.3581608882373394E-2</c:v>
                </c:pt>
                <c:pt idx="3439">
                  <c:v>2.533998364290679E-2</c:v>
                </c:pt>
                <c:pt idx="3440">
                  <c:v>2.638812032579102E-2</c:v>
                </c:pt>
                <c:pt idx="3441">
                  <c:v>2.6332497992094098E-2</c:v>
                </c:pt>
                <c:pt idx="3442">
                  <c:v>2.6416108182869807E-2</c:v>
                </c:pt>
                <c:pt idx="3443">
                  <c:v>2.5848063718606325E-2</c:v>
                </c:pt>
                <c:pt idx="3444">
                  <c:v>2.5801627817058206E-2</c:v>
                </c:pt>
                <c:pt idx="3445">
                  <c:v>2.7722758948130193E-2</c:v>
                </c:pt>
                <c:pt idx="3446">
                  <c:v>2.5308095371434275E-2</c:v>
                </c:pt>
                <c:pt idx="3447">
                  <c:v>2.5156766121857983E-2</c:v>
                </c:pt>
                <c:pt idx="3448">
                  <c:v>2.4071222635467886E-2</c:v>
                </c:pt>
                <c:pt idx="3449">
                  <c:v>2.4589639016507514E-2</c:v>
                </c:pt>
                <c:pt idx="3450">
                  <c:v>2.3799161549986021E-2</c:v>
                </c:pt>
                <c:pt idx="3451">
                  <c:v>2.3119664961788071E-2</c:v>
                </c:pt>
                <c:pt idx="3452">
                  <c:v>2.3585687036005797E-2</c:v>
                </c:pt>
                <c:pt idx="3453">
                  <c:v>2.4187994312396363E-2</c:v>
                </c:pt>
                <c:pt idx="3454">
                  <c:v>2.4378594656293419E-2</c:v>
                </c:pt>
                <c:pt idx="3455">
                  <c:v>2.4668537515117692E-2</c:v>
                </c:pt>
                <c:pt idx="3456">
                  <c:v>2.4896646094528123E-2</c:v>
                </c:pt>
                <c:pt idx="3457">
                  <c:v>2.490608527372655E-2</c:v>
                </c:pt>
                <c:pt idx="3458">
                  <c:v>2.3121690680684023E-2</c:v>
                </c:pt>
                <c:pt idx="3459">
                  <c:v>2.3553717931335674E-2</c:v>
                </c:pt>
                <c:pt idx="3460">
                  <c:v>2.1727594332008021E-2</c:v>
                </c:pt>
                <c:pt idx="3461">
                  <c:v>2.290457133480258E-2</c:v>
                </c:pt>
                <c:pt idx="3462">
                  <c:v>2.2255585814223433E-2</c:v>
                </c:pt>
                <c:pt idx="3463">
                  <c:v>2.252824859249021E-2</c:v>
                </c:pt>
                <c:pt idx="3464">
                  <c:v>2.1650116556033636E-2</c:v>
                </c:pt>
                <c:pt idx="3465">
                  <c:v>2.2265352593189763E-2</c:v>
                </c:pt>
                <c:pt idx="3466">
                  <c:v>2.2663421769430162E-2</c:v>
                </c:pt>
                <c:pt idx="3467">
                  <c:v>2.3792204775162893E-2</c:v>
                </c:pt>
                <c:pt idx="3468">
                  <c:v>2.3885326295770459E-2</c:v>
                </c:pt>
                <c:pt idx="3469">
                  <c:v>2.3741706608203943E-2</c:v>
                </c:pt>
                <c:pt idx="3470">
                  <c:v>2.0639636551567076E-2</c:v>
                </c:pt>
                <c:pt idx="3471">
                  <c:v>2.0583731485285341E-2</c:v>
                </c:pt>
                <c:pt idx="3472">
                  <c:v>2.1005884567970041E-2</c:v>
                </c:pt>
                <c:pt idx="3473">
                  <c:v>2.0148901966257605E-2</c:v>
                </c:pt>
                <c:pt idx="3474">
                  <c:v>1.9041555861733929E-2</c:v>
                </c:pt>
                <c:pt idx="3475">
                  <c:v>1.6664630302936596E-2</c:v>
                </c:pt>
                <c:pt idx="3476">
                  <c:v>1.4163065598252806E-2</c:v>
                </c:pt>
                <c:pt idx="3477">
                  <c:v>1.3285608661154179E-2</c:v>
                </c:pt>
                <c:pt idx="3478">
                  <c:v>1.3971556573676096E-2</c:v>
                </c:pt>
                <c:pt idx="3479">
                  <c:v>1.425580419276278E-2</c:v>
                </c:pt>
                <c:pt idx="3480">
                  <c:v>1.3576023184796226E-2</c:v>
                </c:pt>
                <c:pt idx="3481">
                  <c:v>1.3464820918443006E-2</c:v>
                </c:pt>
                <c:pt idx="3482">
                  <c:v>1.3411021800616943E-2</c:v>
                </c:pt>
                <c:pt idx="3483">
                  <c:v>1.3146413785109997E-2</c:v>
                </c:pt>
                <c:pt idx="3484">
                  <c:v>1.3512923860309434E-2</c:v>
                </c:pt>
                <c:pt idx="3485">
                  <c:v>1.3108672436195934E-2</c:v>
                </c:pt>
                <c:pt idx="3486">
                  <c:v>1.2496800341718607E-2</c:v>
                </c:pt>
                <c:pt idx="3487">
                  <c:v>1.2654679982550347E-2</c:v>
                </c:pt>
                <c:pt idx="3488">
                  <c:v>1.2036063044604218E-2</c:v>
                </c:pt>
                <c:pt idx="3489">
                  <c:v>1.1535444276162913E-2</c:v>
                </c:pt>
                <c:pt idx="3490">
                  <c:v>1.1919788935031818E-2</c:v>
                </c:pt>
                <c:pt idx="3491">
                  <c:v>1.2913203619100427E-2</c:v>
                </c:pt>
                <c:pt idx="3492">
                  <c:v>1.111260204983053E-2</c:v>
                </c:pt>
                <c:pt idx="3493">
                  <c:v>1.2140563184876878E-2</c:v>
                </c:pt>
                <c:pt idx="3494">
                  <c:v>1.1771178788505027E-2</c:v>
                </c:pt>
                <c:pt idx="3495">
                  <c:v>1.1023248045631311E-2</c:v>
                </c:pt>
                <c:pt idx="3496">
                  <c:v>1.1467079200912425E-2</c:v>
                </c:pt>
                <c:pt idx="3497">
                  <c:v>1.0974571488113401E-2</c:v>
                </c:pt>
                <c:pt idx="3498">
                  <c:v>1.0834401399549633E-2</c:v>
                </c:pt>
                <c:pt idx="3499">
                  <c:v>1.160225009589768E-2</c:v>
                </c:pt>
                <c:pt idx="3500">
                  <c:v>1.0555452608764684E-2</c:v>
                </c:pt>
                <c:pt idx="3501">
                  <c:v>1.1007647344925148E-2</c:v>
                </c:pt>
                <c:pt idx="3502">
                  <c:v>1.0933190003133739E-2</c:v>
                </c:pt>
                <c:pt idx="3503">
                  <c:v>1.0334209911045921E-2</c:v>
                </c:pt>
                <c:pt idx="3504">
                  <c:v>8.7309314390212282E-3</c:v>
                </c:pt>
                <c:pt idx="3505">
                  <c:v>7.896713768613995E-3</c:v>
                </c:pt>
                <c:pt idx="3506">
                  <c:v>7.9232150882385267E-3</c:v>
                </c:pt>
                <c:pt idx="3507">
                  <c:v>8.1100635077091237E-3</c:v>
                </c:pt>
                <c:pt idx="3508">
                  <c:v>7.6592019902691618E-3</c:v>
                </c:pt>
                <c:pt idx="3509">
                  <c:v>8.980391086482754E-3</c:v>
                </c:pt>
                <c:pt idx="3510">
                  <c:v>8.7952586839324838E-3</c:v>
                </c:pt>
                <c:pt idx="3511">
                  <c:v>8.0467049929808035E-3</c:v>
                </c:pt>
                <c:pt idx="3512">
                  <c:v>8.0549338450533071E-3</c:v>
                </c:pt>
                <c:pt idx="3513">
                  <c:v>8.3194035006338082E-3</c:v>
                </c:pt>
                <c:pt idx="3514">
                  <c:v>8.4493341584842546E-3</c:v>
                </c:pt>
                <c:pt idx="3515">
                  <c:v>8.3565688386602853E-3</c:v>
                </c:pt>
                <c:pt idx="3516">
                  <c:v>7.8272660578904574E-3</c:v>
                </c:pt>
                <c:pt idx="3517">
                  <c:v>7.7513332714297216E-3</c:v>
                </c:pt>
                <c:pt idx="3518">
                  <c:v>7.7748304614056714E-3</c:v>
                </c:pt>
                <c:pt idx="3519">
                  <c:v>8.3513554144768447E-3</c:v>
                </c:pt>
                <c:pt idx="3520">
                  <c:v>7.7930412676060889E-3</c:v>
                </c:pt>
                <c:pt idx="3521">
                  <c:v>8.1803009672083028E-3</c:v>
                </c:pt>
                <c:pt idx="3522">
                  <c:v>8.4179124543623165E-3</c:v>
                </c:pt>
                <c:pt idx="3523">
                  <c:v>7.2895967232506076E-3</c:v>
                </c:pt>
                <c:pt idx="3524">
                  <c:v>8.0142052637306067E-3</c:v>
                </c:pt>
                <c:pt idx="3525">
                  <c:v>7.4361351400837467E-3</c:v>
                </c:pt>
                <c:pt idx="3526">
                  <c:v>7.5239313146573776E-3</c:v>
                </c:pt>
                <c:pt idx="3527">
                  <c:v>6.5375466265765892E-3</c:v>
                </c:pt>
                <c:pt idx="3528">
                  <c:v>6.606062545949783E-3</c:v>
                </c:pt>
                <c:pt idx="3529">
                  <c:v>6.8106005118238949E-3</c:v>
                </c:pt>
                <c:pt idx="3530">
                  <c:v>6.8229345770957099E-3</c:v>
                </c:pt>
                <c:pt idx="3531">
                  <c:v>7.6056481470135719E-3</c:v>
                </c:pt>
                <c:pt idx="3532">
                  <c:v>7.7242561282558344E-3</c:v>
                </c:pt>
                <c:pt idx="3533">
                  <c:v>7.8855709209845939E-3</c:v>
                </c:pt>
                <c:pt idx="3534">
                  <c:v>8.5980252953208828E-3</c:v>
                </c:pt>
                <c:pt idx="3535">
                  <c:v>8.3014780500598809E-3</c:v>
                </c:pt>
                <c:pt idx="3536">
                  <c:v>8.8733186884685233E-3</c:v>
                </c:pt>
                <c:pt idx="3537">
                  <c:v>9.2793212585932528E-3</c:v>
                </c:pt>
                <c:pt idx="3538">
                  <c:v>9.086833077438166E-3</c:v>
                </c:pt>
                <c:pt idx="3539">
                  <c:v>9.0593894985579199E-3</c:v>
                </c:pt>
                <c:pt idx="3540">
                  <c:v>7.9885272159217861E-3</c:v>
                </c:pt>
                <c:pt idx="3541">
                  <c:v>7.5581519322542633E-3</c:v>
                </c:pt>
                <c:pt idx="3542">
                  <c:v>7.4362403824808901E-3</c:v>
                </c:pt>
                <c:pt idx="3543">
                  <c:v>7.7990379976394181E-3</c:v>
                </c:pt>
                <c:pt idx="3544">
                  <c:v>7.627905376857068E-3</c:v>
                </c:pt>
                <c:pt idx="3545">
                  <c:v>7.6567793928560123E-3</c:v>
                </c:pt>
                <c:pt idx="3546">
                  <c:v>7.8799722365891847E-3</c:v>
                </c:pt>
                <c:pt idx="3547">
                  <c:v>7.599925333505465E-3</c:v>
                </c:pt>
                <c:pt idx="3548">
                  <c:v>7.2138277004683473E-3</c:v>
                </c:pt>
                <c:pt idx="3549">
                  <c:v>6.7767759199531845E-3</c:v>
                </c:pt>
                <c:pt idx="3550">
                  <c:v>6.1791698242362582E-3</c:v>
                </c:pt>
                <c:pt idx="3551">
                  <c:v>5.4767337012677723E-3</c:v>
                </c:pt>
                <c:pt idx="3552">
                  <c:v>5.6527162344518732E-3</c:v>
                </c:pt>
                <c:pt idx="3553">
                  <c:v>5.1107473966354681E-3</c:v>
                </c:pt>
                <c:pt idx="3554">
                  <c:v>5.1139748242221015E-3</c:v>
                </c:pt>
                <c:pt idx="3555">
                  <c:v>5.0954471968045218E-3</c:v>
                </c:pt>
                <c:pt idx="3556">
                  <c:v>5.0719953606039479E-3</c:v>
                </c:pt>
                <c:pt idx="3557">
                  <c:v>5.2954817301524987E-3</c:v>
                </c:pt>
                <c:pt idx="3558">
                  <c:v>5.0727171721634736E-3</c:v>
                </c:pt>
                <c:pt idx="3559">
                  <c:v>5.2581317453377265E-3</c:v>
                </c:pt>
                <c:pt idx="3560">
                  <c:v>4.5389950329039631E-3</c:v>
                </c:pt>
                <c:pt idx="3561">
                  <c:v>4.1563411685051101E-3</c:v>
                </c:pt>
                <c:pt idx="3562">
                  <c:v>3.6886895275864283E-3</c:v>
                </c:pt>
                <c:pt idx="3563">
                  <c:v>3.4596721219696258E-3</c:v>
                </c:pt>
                <c:pt idx="3564">
                  <c:v>3.3416437813103147E-3</c:v>
                </c:pt>
                <c:pt idx="3565">
                  <c:v>2.8525712496440449E-3</c:v>
                </c:pt>
                <c:pt idx="3566">
                  <c:v>3.3568063471773146E-3</c:v>
                </c:pt>
                <c:pt idx="3567">
                  <c:v>2.7826459721157397E-3</c:v>
                </c:pt>
                <c:pt idx="3568">
                  <c:v>2.7336151382819167E-3</c:v>
                </c:pt>
                <c:pt idx="3569">
                  <c:v>2.6186103629676546E-3</c:v>
                </c:pt>
                <c:pt idx="3570">
                  <c:v>2.4011433307597595E-3</c:v>
                </c:pt>
                <c:pt idx="3571">
                  <c:v>2.4571013203686788E-3</c:v>
                </c:pt>
                <c:pt idx="3572">
                  <c:v>2.3122813210284913E-3</c:v>
                </c:pt>
                <c:pt idx="3573">
                  <c:v>2.5849434547609881E-3</c:v>
                </c:pt>
                <c:pt idx="3574">
                  <c:v>2.6168591679295197E-3</c:v>
                </c:pt>
                <c:pt idx="3575">
                  <c:v>2.7696867021487336E-3</c:v>
                </c:pt>
                <c:pt idx="3576">
                  <c:v>2.9824559091467372E-3</c:v>
                </c:pt>
                <c:pt idx="3577">
                  <c:v>2.8518262859012159E-3</c:v>
                </c:pt>
                <c:pt idx="3578">
                  <c:v>2.8998572850781087E-3</c:v>
                </c:pt>
                <c:pt idx="3579">
                  <c:v>3.0243780605462003E-3</c:v>
                </c:pt>
                <c:pt idx="3580">
                  <c:v>2.3499974210096182E-3</c:v>
                </c:pt>
                <c:pt idx="3581">
                  <c:v>2.4619054034799599E-3</c:v>
                </c:pt>
                <c:pt idx="3582">
                  <c:v>2.5249375250300972E-3</c:v>
                </c:pt>
                <c:pt idx="3583">
                  <c:v>2.3631123953184686E-3</c:v>
                </c:pt>
                <c:pt idx="3584">
                  <c:v>2.4389089228588467E-3</c:v>
                </c:pt>
                <c:pt idx="3585">
                  <c:v>2.7042747629412497E-3</c:v>
                </c:pt>
                <c:pt idx="3586">
                  <c:v>2.7241559320953803E-3</c:v>
                </c:pt>
                <c:pt idx="3587">
                  <c:v>2.5159315575003544E-3</c:v>
                </c:pt>
                <c:pt idx="3588">
                  <c:v>2.5963977884774533E-3</c:v>
                </c:pt>
                <c:pt idx="3589">
                  <c:v>2.260779119861769E-3</c:v>
                </c:pt>
                <c:pt idx="3590">
                  <c:v>2.4333743492719918E-3</c:v>
                </c:pt>
                <c:pt idx="3591">
                  <c:v>2.3595627387540501E-3</c:v>
                </c:pt>
                <c:pt idx="3592">
                  <c:v>2.3323690647746942E-3</c:v>
                </c:pt>
                <c:pt idx="3593">
                  <c:v>2.5710386117900139E-3</c:v>
                </c:pt>
                <c:pt idx="3594">
                  <c:v>2.846014408943423E-3</c:v>
                </c:pt>
                <c:pt idx="3595">
                  <c:v>2.9035276509406329E-3</c:v>
                </c:pt>
                <c:pt idx="3596">
                  <c:v>3.0704846732312573E-3</c:v>
                </c:pt>
                <c:pt idx="3597">
                  <c:v>2.8189982552457148E-3</c:v>
                </c:pt>
                <c:pt idx="3598">
                  <c:v>2.7582009617630964E-3</c:v>
                </c:pt>
                <c:pt idx="3599">
                  <c:v>2.5633934459003897E-3</c:v>
                </c:pt>
                <c:pt idx="3600">
                  <c:v>2.5781851527711011E-3</c:v>
                </c:pt>
                <c:pt idx="3601">
                  <c:v>2.7823925063387204E-3</c:v>
                </c:pt>
                <c:pt idx="3602">
                  <c:v>2.7149281687292933E-3</c:v>
                </c:pt>
                <c:pt idx="3603">
                  <c:v>2.795489674212075E-3</c:v>
                </c:pt>
                <c:pt idx="3604">
                  <c:v>2.8693956861360042E-3</c:v>
                </c:pt>
                <c:pt idx="3605">
                  <c:v>3.2370299371031644E-3</c:v>
                </c:pt>
                <c:pt idx="3606">
                  <c:v>3.460411995246025E-3</c:v>
                </c:pt>
                <c:pt idx="3607">
                  <c:v>3.1670977902332033E-3</c:v>
                </c:pt>
                <c:pt idx="3608">
                  <c:v>2.8664693937003232E-3</c:v>
                </c:pt>
                <c:pt idx="3609">
                  <c:v>2.7750390901975777E-3</c:v>
                </c:pt>
                <c:pt idx="3610">
                  <c:v>2.7943235638037173E-3</c:v>
                </c:pt>
                <c:pt idx="3611">
                  <c:v>2.8755906526508617E-3</c:v>
                </c:pt>
                <c:pt idx="3612">
                  <c:v>2.8400791745548789E-3</c:v>
                </c:pt>
                <c:pt idx="3613">
                  <c:v>3.011643311954981E-3</c:v>
                </c:pt>
                <c:pt idx="3614">
                  <c:v>2.7593217297474963E-3</c:v>
                </c:pt>
                <c:pt idx="3615">
                  <c:v>2.9015694992368555E-3</c:v>
                </c:pt>
                <c:pt idx="3616">
                  <c:v>2.4637060491181084E-3</c:v>
                </c:pt>
                <c:pt idx="3617">
                  <c:v>2.5402920017377835E-3</c:v>
                </c:pt>
                <c:pt idx="3618">
                  <c:v>2.3919800292833216E-3</c:v>
                </c:pt>
                <c:pt idx="3619">
                  <c:v>2.1745016484404881E-3</c:v>
                </c:pt>
                <c:pt idx="3620">
                  <c:v>2.2318842659246755E-3</c:v>
                </c:pt>
                <c:pt idx="3621">
                  <c:v>2.2109154826226679E-3</c:v>
                </c:pt>
                <c:pt idx="3622">
                  <c:v>2.3748975862942791E-3</c:v>
                </c:pt>
                <c:pt idx="3623">
                  <c:v>2.28418077165711E-3</c:v>
                </c:pt>
                <c:pt idx="3624">
                  <c:v>2.3696999274722846E-3</c:v>
                </c:pt>
                <c:pt idx="3625">
                  <c:v>2.2601781255527074E-3</c:v>
                </c:pt>
                <c:pt idx="3626">
                  <c:v>2.3456768384298179E-3</c:v>
                </c:pt>
                <c:pt idx="3627">
                  <c:v>2.2332643374396023E-3</c:v>
                </c:pt>
                <c:pt idx="3628">
                  <c:v>2.1418058711554174E-3</c:v>
                </c:pt>
                <c:pt idx="3629">
                  <c:v>2.0929408492008201E-3</c:v>
                </c:pt>
                <c:pt idx="3630">
                  <c:v>2.1473683438471476E-3</c:v>
                </c:pt>
                <c:pt idx="3631">
                  <c:v>2.2207709719227046E-3</c:v>
                </c:pt>
                <c:pt idx="3632">
                  <c:v>2.2146245852881557E-3</c:v>
                </c:pt>
                <c:pt idx="3633">
                  <c:v>2.3508179974258119E-3</c:v>
                </c:pt>
                <c:pt idx="3634">
                  <c:v>2.3389701348499642E-3</c:v>
                </c:pt>
                <c:pt idx="3635">
                  <c:v>2.4083887822835561E-3</c:v>
                </c:pt>
                <c:pt idx="3636">
                  <c:v>2.4953368444526999E-3</c:v>
                </c:pt>
                <c:pt idx="3637">
                  <c:v>2.4003551937224941E-3</c:v>
                </c:pt>
                <c:pt idx="3638">
                  <c:v>2.571478384412722E-3</c:v>
                </c:pt>
                <c:pt idx="3639">
                  <c:v>2.5222654996365263E-3</c:v>
                </c:pt>
                <c:pt idx="3640">
                  <c:v>2.5881591738654052E-3</c:v>
                </c:pt>
                <c:pt idx="3641">
                  <c:v>3.004225846137837E-3</c:v>
                </c:pt>
                <c:pt idx="3642">
                  <c:v>2.7058131597794597E-3</c:v>
                </c:pt>
                <c:pt idx="3643">
                  <c:v>2.8026548597611463E-3</c:v>
                </c:pt>
                <c:pt idx="3644">
                  <c:v>2.7646250149109351E-3</c:v>
                </c:pt>
                <c:pt idx="3645">
                  <c:v>2.9003367360411246E-3</c:v>
                </c:pt>
                <c:pt idx="3646">
                  <c:v>2.576218345802734E-3</c:v>
                </c:pt>
                <c:pt idx="3647">
                  <c:v>2.6979976473450137E-3</c:v>
                </c:pt>
                <c:pt idx="3648">
                  <c:v>2.9019384757513621E-3</c:v>
                </c:pt>
                <c:pt idx="3649">
                  <c:v>3.2062372477010548E-3</c:v>
                </c:pt>
                <c:pt idx="3650">
                  <c:v>3.1980876245969146E-3</c:v>
                </c:pt>
                <c:pt idx="3651">
                  <c:v>3.0400399854441E-3</c:v>
                </c:pt>
                <c:pt idx="3652">
                  <c:v>3.0958633445989348E-3</c:v>
                </c:pt>
                <c:pt idx="3653">
                  <c:v>3.1003856270341665E-3</c:v>
                </c:pt>
                <c:pt idx="3654">
                  <c:v>3.0725082960872349E-3</c:v>
                </c:pt>
                <c:pt idx="3655">
                  <c:v>2.4502608023389033E-3</c:v>
                </c:pt>
                <c:pt idx="3656">
                  <c:v>2.3151920495776525E-3</c:v>
                </c:pt>
                <c:pt idx="3657">
                  <c:v>2.3661743383416025E-3</c:v>
                </c:pt>
                <c:pt idx="3658">
                  <c:v>2.4457228920729372E-3</c:v>
                </c:pt>
                <c:pt idx="3659">
                  <c:v>2.1462918754878617E-3</c:v>
                </c:pt>
                <c:pt idx="3660">
                  <c:v>2.0928774356171152E-3</c:v>
                </c:pt>
                <c:pt idx="3661">
                  <c:v>2.2621607389018898E-3</c:v>
                </c:pt>
                <c:pt idx="3662">
                  <c:v>2.2518795065113659E-3</c:v>
                </c:pt>
                <c:pt idx="3663">
                  <c:v>2.3232776051309921E-3</c:v>
                </c:pt>
                <c:pt idx="3664">
                  <c:v>2.0824372645385628E-3</c:v>
                </c:pt>
                <c:pt idx="3665">
                  <c:v>2.1377097931123759E-3</c:v>
                </c:pt>
                <c:pt idx="3666">
                  <c:v>2.2304993270213691E-3</c:v>
                </c:pt>
                <c:pt idx="3667">
                  <c:v>2.2773188444863922E-3</c:v>
                </c:pt>
                <c:pt idx="3668">
                  <c:v>2.4088204130702311E-3</c:v>
                </c:pt>
                <c:pt idx="3669">
                  <c:v>2.4730104957650686E-3</c:v>
                </c:pt>
                <c:pt idx="3670">
                  <c:v>3.1943619303427856E-3</c:v>
                </c:pt>
                <c:pt idx="3671">
                  <c:v>2.792111619174982E-3</c:v>
                </c:pt>
                <c:pt idx="3672">
                  <c:v>3.0010517951771687E-3</c:v>
                </c:pt>
                <c:pt idx="3673">
                  <c:v>2.4883980572109822E-3</c:v>
                </c:pt>
                <c:pt idx="3674">
                  <c:v>2.3809022048383167E-3</c:v>
                </c:pt>
                <c:pt idx="3675">
                  <c:v>2.5199883705836535E-3</c:v>
                </c:pt>
                <c:pt idx="3676">
                  <c:v>2.3580779574116084E-3</c:v>
                </c:pt>
                <c:pt idx="3677">
                  <c:v>2.5141836403270012E-3</c:v>
                </c:pt>
                <c:pt idx="3678">
                  <c:v>2.6725839780093455E-3</c:v>
                </c:pt>
                <c:pt idx="3679">
                  <c:v>2.4130049285475495E-3</c:v>
                </c:pt>
                <c:pt idx="3680">
                  <c:v>2.4766591860246145E-3</c:v>
                </c:pt>
                <c:pt idx="3681">
                  <c:v>2.4370427132420023E-3</c:v>
                </c:pt>
                <c:pt idx="3682">
                  <c:v>2.2688439422262571E-3</c:v>
                </c:pt>
                <c:pt idx="3683">
                  <c:v>2.3709510187003529E-3</c:v>
                </c:pt>
                <c:pt idx="3684">
                  <c:v>2.0985148046096243E-3</c:v>
                </c:pt>
                <c:pt idx="3685">
                  <c:v>2.1291737578798555E-3</c:v>
                </c:pt>
                <c:pt idx="3686">
                  <c:v>2.2169206040793072E-3</c:v>
                </c:pt>
                <c:pt idx="3687">
                  <c:v>2.4434973850185216E-3</c:v>
                </c:pt>
                <c:pt idx="3688">
                  <c:v>2.4181175524496013E-3</c:v>
                </c:pt>
                <c:pt idx="3689">
                  <c:v>2.4718305001778604E-3</c:v>
                </c:pt>
                <c:pt idx="3690">
                  <c:v>2.5340913560127744E-3</c:v>
                </c:pt>
                <c:pt idx="3691">
                  <c:v>2.5242058611204552E-3</c:v>
                </c:pt>
                <c:pt idx="3692">
                  <c:v>2.7088639338766407E-3</c:v>
                </c:pt>
                <c:pt idx="3693">
                  <c:v>2.9518613718833896E-3</c:v>
                </c:pt>
                <c:pt idx="3694">
                  <c:v>2.543167309218683E-3</c:v>
                </c:pt>
                <c:pt idx="3695">
                  <c:v>2.4735233716457619E-3</c:v>
                </c:pt>
                <c:pt idx="3696">
                  <c:v>2.5023383779094435E-3</c:v>
                </c:pt>
                <c:pt idx="3697">
                  <c:v>2.439825739050432E-3</c:v>
                </c:pt>
                <c:pt idx="3698">
                  <c:v>2.3265953966750412E-3</c:v>
                </c:pt>
                <c:pt idx="3699">
                  <c:v>2.4778589690620835E-3</c:v>
                </c:pt>
                <c:pt idx="3700">
                  <c:v>2.2969831052687367E-3</c:v>
                </c:pt>
                <c:pt idx="3701">
                  <c:v>2.2944386825601397E-3</c:v>
                </c:pt>
                <c:pt idx="3702">
                  <c:v>2.0443220231310573E-3</c:v>
                </c:pt>
                <c:pt idx="3703">
                  <c:v>2.0750352166161992E-3</c:v>
                </c:pt>
                <c:pt idx="3704">
                  <c:v>2.0492647142005618E-3</c:v>
                </c:pt>
                <c:pt idx="3705">
                  <c:v>1.9798909763269401E-3</c:v>
                </c:pt>
                <c:pt idx="3706">
                  <c:v>#N/A</c:v>
                </c:pt>
                <c:pt idx="3707">
                  <c:v>#N/A</c:v>
                </c:pt>
                <c:pt idx="3708">
                  <c:v>#N/A</c:v>
                </c:pt>
                <c:pt idx="3709">
                  <c:v>#N/A</c:v>
                </c:pt>
                <c:pt idx="3710">
                  <c:v>#N/A</c:v>
                </c:pt>
                <c:pt idx="3711">
                  <c:v>#N/A</c:v>
                </c:pt>
                <c:pt idx="3712">
                  <c:v>#N/A</c:v>
                </c:pt>
                <c:pt idx="3713">
                  <c:v>#N/A</c:v>
                </c:pt>
                <c:pt idx="3714">
                  <c:v>#N/A</c:v>
                </c:pt>
                <c:pt idx="3715">
                  <c:v>#N/A</c:v>
                </c:pt>
                <c:pt idx="3716">
                  <c:v>#N/A</c:v>
                </c:pt>
                <c:pt idx="3717">
                  <c:v>#N/A</c:v>
                </c:pt>
                <c:pt idx="3718">
                  <c:v>#N/A</c:v>
                </c:pt>
                <c:pt idx="3719">
                  <c:v>#N/A</c:v>
                </c:pt>
                <c:pt idx="3720">
                  <c:v>#N/A</c:v>
                </c:pt>
                <c:pt idx="3721">
                  <c:v>#N/A</c:v>
                </c:pt>
                <c:pt idx="3722">
                  <c:v>#N/A</c:v>
                </c:pt>
                <c:pt idx="3723">
                  <c:v>#N/A</c:v>
                </c:pt>
                <c:pt idx="3724">
                  <c:v>#N/A</c:v>
                </c:pt>
                <c:pt idx="3725">
                  <c:v>#N/A</c:v>
                </c:pt>
                <c:pt idx="3726">
                  <c:v>#N/A</c:v>
                </c:pt>
                <c:pt idx="3727">
                  <c:v>#N/A</c:v>
                </c:pt>
                <c:pt idx="3728">
                  <c:v>#N/A</c:v>
                </c:pt>
                <c:pt idx="3729">
                  <c:v>#N/A</c:v>
                </c:pt>
                <c:pt idx="3730">
                  <c:v>#N/A</c:v>
                </c:pt>
                <c:pt idx="3731">
                  <c:v>#N/A</c:v>
                </c:pt>
                <c:pt idx="3732">
                  <c:v>#N/A</c:v>
                </c:pt>
                <c:pt idx="3733">
                  <c:v>#N/A</c:v>
                </c:pt>
                <c:pt idx="3734">
                  <c:v>#N/A</c:v>
                </c:pt>
                <c:pt idx="3735">
                  <c:v>#N/A</c:v>
                </c:pt>
                <c:pt idx="3736">
                  <c:v>#N/A</c:v>
                </c:pt>
                <c:pt idx="3737">
                  <c:v>#N/A</c:v>
                </c:pt>
                <c:pt idx="3738">
                  <c:v>#N/A</c:v>
                </c:pt>
                <c:pt idx="3739">
                  <c:v>#N/A</c:v>
                </c:pt>
                <c:pt idx="3740">
                  <c:v>#N/A</c:v>
                </c:pt>
                <c:pt idx="3741">
                  <c:v>#N/A</c:v>
                </c:pt>
                <c:pt idx="3742">
                  <c:v>#N/A</c:v>
                </c:pt>
                <c:pt idx="3743">
                  <c:v>#N/A</c:v>
                </c:pt>
                <c:pt idx="3744">
                  <c:v>#N/A</c:v>
                </c:pt>
                <c:pt idx="3745">
                  <c:v>#N/A</c:v>
                </c:pt>
                <c:pt idx="3746">
                  <c:v>#N/A</c:v>
                </c:pt>
                <c:pt idx="3747">
                  <c:v>#N/A</c:v>
                </c:pt>
                <c:pt idx="3748">
                  <c:v>#N/A</c:v>
                </c:pt>
                <c:pt idx="3749">
                  <c:v>#N/A</c:v>
                </c:pt>
                <c:pt idx="3750">
                  <c:v>#N/A</c:v>
                </c:pt>
                <c:pt idx="3751">
                  <c:v>#N/A</c:v>
                </c:pt>
                <c:pt idx="3752">
                  <c:v>#N/A</c:v>
                </c:pt>
                <c:pt idx="3753">
                  <c:v>#N/A</c:v>
                </c:pt>
                <c:pt idx="3754">
                  <c:v>#N/A</c:v>
                </c:pt>
                <c:pt idx="3755">
                  <c:v>#N/A</c:v>
                </c:pt>
                <c:pt idx="3756">
                  <c:v>#N/A</c:v>
                </c:pt>
                <c:pt idx="3757">
                  <c:v>#N/A</c:v>
                </c:pt>
                <c:pt idx="3758">
                  <c:v>#N/A</c:v>
                </c:pt>
                <c:pt idx="3759">
                  <c:v>#N/A</c:v>
                </c:pt>
                <c:pt idx="3760">
                  <c:v>#N/A</c:v>
                </c:pt>
                <c:pt idx="3761">
                  <c:v>#N/A</c:v>
                </c:pt>
                <c:pt idx="3762">
                  <c:v>#N/A</c:v>
                </c:pt>
                <c:pt idx="3763">
                  <c:v>#N/A</c:v>
                </c:pt>
                <c:pt idx="3764">
                  <c:v>#N/A</c:v>
                </c:pt>
                <c:pt idx="3765">
                  <c:v>#N/A</c:v>
                </c:pt>
                <c:pt idx="3766">
                  <c:v>#N/A</c:v>
                </c:pt>
                <c:pt idx="3767">
                  <c:v>#N/A</c:v>
                </c:pt>
                <c:pt idx="3768">
                  <c:v>#N/A</c:v>
                </c:pt>
                <c:pt idx="3769">
                  <c:v>#N/A</c:v>
                </c:pt>
                <c:pt idx="3770">
                  <c:v>#N/A</c:v>
                </c:pt>
                <c:pt idx="3771">
                  <c:v>#N/A</c:v>
                </c:pt>
                <c:pt idx="3772">
                  <c:v>#N/A</c:v>
                </c:pt>
                <c:pt idx="3773">
                  <c:v>#N/A</c:v>
                </c:pt>
              </c:numCache>
            </c:numRef>
          </c:val>
          <c:smooth val="0"/>
          <c:extLst>
            <c:ext xmlns:c16="http://schemas.microsoft.com/office/drawing/2014/chart" uri="{C3380CC4-5D6E-409C-BE32-E72D297353CC}">
              <c16:uniqueId val="{00000000-D0ED-4EF6-8B52-D0DBBF56F66C}"/>
            </c:ext>
          </c:extLst>
        </c:ser>
        <c:dLbls>
          <c:showLegendKey val="0"/>
          <c:showVal val="0"/>
          <c:showCatName val="0"/>
          <c:showSerName val="0"/>
          <c:showPercent val="0"/>
          <c:showBubbleSize val="0"/>
        </c:dLbls>
        <c:smooth val="0"/>
        <c:axId val="343905983"/>
        <c:axId val="343895423"/>
      </c:lineChart>
      <c:catAx>
        <c:axId val="343905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3895423"/>
        <c:crosses val="autoZero"/>
        <c:auto val="1"/>
        <c:lblAlgn val="ctr"/>
        <c:lblOffset val="100"/>
        <c:noMultiLvlLbl val="0"/>
      </c:catAx>
      <c:valAx>
        <c:axId val="343895423"/>
        <c:scaling>
          <c:logBase val="10"/>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ETH Price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39059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3.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3AF7A83C-5621-4A75-A1ED-92827B1A6240}">
  <sheetPr/>
  <sheetViews>
    <sheetView zoomScale="113" workbookViewId="0" zoomToFit="1"/>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D40C339-6106-48FB-BBFB-FD71E677024B}">
  <sheetPr/>
  <sheetViews>
    <sheetView zoomScale="113"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absoluteAnchor>
    <xdr:pos x="0" y="0"/>
    <xdr:ext cx="8665221" cy="6288186"/>
    <xdr:graphicFrame macro="">
      <xdr:nvGraphicFramePr>
        <xdr:cNvPr id="2" name="Chart 1">
          <a:extLst>
            <a:ext uri="{FF2B5EF4-FFF2-40B4-BE49-F238E27FC236}">
              <a16:creationId xmlns:a16="http://schemas.microsoft.com/office/drawing/2014/main" id="{ABD4F5C0-880C-826B-EEED-016215E76A1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0.2714</cdr:x>
      <cdr:y>0.19035</cdr:y>
    </cdr:from>
    <cdr:to>
      <cdr:x>0.37451</cdr:x>
      <cdr:y>0.2319</cdr:y>
    </cdr:to>
    <cdr:sp macro="" textlink="">
      <cdr:nvSpPr>
        <cdr:cNvPr id="4" name="TextBox 3">
          <a:extLst xmlns:a="http://schemas.openxmlformats.org/drawingml/2006/main">
            <a:ext uri="{FF2B5EF4-FFF2-40B4-BE49-F238E27FC236}">
              <a16:creationId xmlns:a16="http://schemas.microsoft.com/office/drawing/2014/main" id="{89BE6F38-0AAB-2E0C-D8A4-2E8DC50B0175}"/>
            </a:ext>
          </a:extLst>
        </cdr:cNvPr>
        <cdr:cNvSpPr txBox="1"/>
      </cdr:nvSpPr>
      <cdr:spPr>
        <a:xfrm xmlns:a="http://schemas.openxmlformats.org/drawingml/2006/main">
          <a:off x="2351747" y="1196946"/>
          <a:ext cx="893497" cy="26130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800"/>
            <a:t>$28,475 (280X)!</a:t>
          </a:r>
        </a:p>
      </cdr:txBody>
    </cdr:sp>
  </cdr:relSizeAnchor>
  <cdr:relSizeAnchor xmlns:cdr="http://schemas.openxmlformats.org/drawingml/2006/chartDrawing">
    <cdr:from>
      <cdr:x>0.26656</cdr:x>
      <cdr:y>0.3365</cdr:y>
    </cdr:from>
    <cdr:to>
      <cdr:x>0.36968</cdr:x>
      <cdr:y>0.37805</cdr:y>
    </cdr:to>
    <cdr:sp macro="" textlink="">
      <cdr:nvSpPr>
        <cdr:cNvPr id="5" name="TextBox 1">
          <a:extLst xmlns:a="http://schemas.openxmlformats.org/drawingml/2006/main">
            <a:ext uri="{FF2B5EF4-FFF2-40B4-BE49-F238E27FC236}">
              <a16:creationId xmlns:a16="http://schemas.microsoft.com/office/drawing/2014/main" id="{F28256D3-0DF1-2E11-0FE0-7A443EACB812}"/>
            </a:ext>
          </a:extLst>
        </cdr:cNvPr>
        <cdr:cNvSpPr txBox="1"/>
      </cdr:nvSpPr>
      <cdr:spPr>
        <a:xfrm xmlns:a="http://schemas.openxmlformats.org/drawingml/2006/main">
          <a:off x="2309826" y="2115955"/>
          <a:ext cx="893497" cy="26130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a:t>$2,179 (21X)</a:t>
          </a:r>
        </a:p>
      </cdr:txBody>
    </cdr:sp>
  </cdr:relSizeAnchor>
</c:userShapes>
</file>

<file path=xl/drawings/drawing3.xml><?xml version="1.0" encoding="utf-8"?>
<xdr:wsDr xmlns:xdr="http://schemas.openxmlformats.org/drawingml/2006/spreadsheetDrawing" xmlns:a="http://schemas.openxmlformats.org/drawingml/2006/main">
  <xdr:absoluteAnchor>
    <xdr:pos x="0" y="0"/>
    <xdr:ext cx="8665221" cy="6288186"/>
    <xdr:graphicFrame macro="">
      <xdr:nvGraphicFramePr>
        <xdr:cNvPr id="2" name="Chart 1">
          <a:extLst>
            <a:ext uri="{FF2B5EF4-FFF2-40B4-BE49-F238E27FC236}">
              <a16:creationId xmlns:a16="http://schemas.microsoft.com/office/drawing/2014/main" id="{D5269E16-85FA-108D-D927-7535CDF4A48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c:userShapes xmlns:c="http://schemas.openxmlformats.org/drawingml/2006/chart">
  <cdr:relSizeAnchor xmlns:cdr="http://schemas.openxmlformats.org/drawingml/2006/chartDrawing">
    <cdr:from>
      <cdr:x>0.0749</cdr:x>
      <cdr:y>0.78686</cdr:y>
    </cdr:from>
    <cdr:to>
      <cdr:x>0.12062</cdr:x>
      <cdr:y>0.82038</cdr:y>
    </cdr:to>
    <cdr:sp macro="" textlink="">
      <cdr:nvSpPr>
        <cdr:cNvPr id="2" name="TextBox 1">
          <a:extLst xmlns:a="http://schemas.openxmlformats.org/drawingml/2006/main">
            <a:ext uri="{FF2B5EF4-FFF2-40B4-BE49-F238E27FC236}">
              <a16:creationId xmlns:a16="http://schemas.microsoft.com/office/drawing/2014/main" id="{C88CF59D-B553-0A9E-5630-5E922961E71D}"/>
            </a:ext>
          </a:extLst>
        </cdr:cNvPr>
        <cdr:cNvSpPr txBox="1"/>
      </cdr:nvSpPr>
      <cdr:spPr>
        <a:xfrm xmlns:a="http://schemas.openxmlformats.org/drawingml/2006/main">
          <a:off x="649048" y="4947942"/>
          <a:ext cx="396173" cy="21073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900"/>
            <a:t>360</a:t>
          </a:r>
        </a:p>
      </cdr:txBody>
    </cdr:sp>
  </cdr:relSizeAnchor>
  <cdr:relSizeAnchor xmlns:cdr="http://schemas.openxmlformats.org/drawingml/2006/chartDrawing">
    <cdr:from>
      <cdr:x>0.9577</cdr:x>
      <cdr:y>0.42761</cdr:y>
    </cdr:from>
    <cdr:to>
      <cdr:x>0.99708</cdr:x>
      <cdr:y>0.46515</cdr:y>
    </cdr:to>
    <cdr:sp macro="" textlink="">
      <cdr:nvSpPr>
        <cdr:cNvPr id="3" name="TextBox 2">
          <a:extLst xmlns:a="http://schemas.openxmlformats.org/drawingml/2006/main">
            <a:ext uri="{FF2B5EF4-FFF2-40B4-BE49-F238E27FC236}">
              <a16:creationId xmlns:a16="http://schemas.microsoft.com/office/drawing/2014/main" id="{B27E9F31-FDD5-AD9B-10C9-F13EA4F0E6D2}"/>
            </a:ext>
          </a:extLst>
        </cdr:cNvPr>
        <cdr:cNvSpPr txBox="1"/>
      </cdr:nvSpPr>
      <cdr:spPr>
        <a:xfrm xmlns:a="http://schemas.openxmlformats.org/drawingml/2006/main">
          <a:off x="8298719" y="2688915"/>
          <a:ext cx="341214" cy="2360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900"/>
            <a:t>2648</a:t>
          </a:r>
        </a:p>
      </cdr:txBody>
    </cdr:sp>
  </cdr:relSizeAnchor>
</c:userShape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ance Harwood" refreshedDate="45561.466727430554" createdVersion="8" refreshedVersion="8" minRefreshableVersion="3" recordCount="4316" xr:uid="{BC23EF5B-6062-4732-891C-A8FB59D6BF62}">
  <cacheSource type="worksheet">
    <worksheetSource ref="A6:X10000" sheet="Master"/>
  </cacheSource>
  <cacheFields count="27">
    <cacheField name="Trade Date" numFmtId="0">
      <sharedItems containsNonDate="0" containsDate="1" containsString="0" containsBlank="1" minDate="2009-12-31T00:00:00" maxDate="2027-02-13T00:00:00" count="4318">
        <d v="2009-12-31T00:00:00"/>
        <d v="2010-01-04T00:00:00"/>
        <d v="2010-01-05T00:00:00"/>
        <d v="2010-01-06T00:00:00"/>
        <d v="2010-01-07T00:00:00"/>
        <d v="2010-01-08T00:00:00"/>
        <d v="2010-01-11T00:00:00"/>
        <d v="2010-01-12T00:00:00"/>
        <d v="2010-01-13T00:00:00"/>
        <d v="2010-01-14T00:00:00"/>
        <d v="2010-01-15T00:00:00"/>
        <d v="2010-01-19T00:00:00"/>
        <d v="2010-01-20T00:00:00"/>
        <d v="2010-01-21T00:00:00"/>
        <d v="2010-01-22T00:00:00"/>
        <d v="2010-01-25T00:00:00"/>
        <d v="2010-01-26T00:00:00"/>
        <d v="2010-01-27T00:00:00"/>
        <d v="2010-01-28T00:00:00"/>
        <d v="2010-01-29T00:00:00"/>
        <d v="2010-02-01T00:00:00"/>
        <d v="2010-02-02T00:00:00"/>
        <d v="2010-02-03T00:00:00"/>
        <d v="2010-02-04T00:00:00"/>
        <d v="2010-02-05T00:00:00"/>
        <d v="2010-02-08T00:00:00"/>
        <d v="2010-02-09T00:00:00"/>
        <d v="2010-02-10T00:00:00"/>
        <d v="2010-02-11T00:00:00"/>
        <d v="2010-02-12T00:00:00"/>
        <d v="2010-02-16T00:00:00"/>
        <d v="2010-02-17T00:00:00"/>
        <d v="2010-02-18T00:00:00"/>
        <d v="2010-02-19T00:00:00"/>
        <d v="2010-02-22T00:00:00"/>
        <d v="2010-02-23T00:00:00"/>
        <d v="2010-02-24T00:00:00"/>
        <d v="2010-02-25T00:00:00"/>
        <d v="2010-02-26T00:00:00"/>
        <d v="2010-03-01T00:00:00"/>
        <d v="2010-03-02T00:00:00"/>
        <d v="2010-03-03T00:00:00"/>
        <d v="2010-03-04T00:00:00"/>
        <d v="2010-03-05T00:00:00"/>
        <d v="2010-03-08T00:00:00"/>
        <d v="2010-03-09T00:00:00"/>
        <d v="2010-03-10T00:00:00"/>
        <d v="2010-03-11T00:00:00"/>
        <d v="2010-03-12T00:00:00"/>
        <d v="2010-03-15T00:00:00"/>
        <d v="2010-03-16T00:00:00"/>
        <d v="2010-03-17T00:00:00"/>
        <d v="2010-03-18T00:00:00"/>
        <d v="2010-03-19T00:00:00"/>
        <d v="2010-03-22T00:00:00"/>
        <d v="2010-03-23T00:00:00"/>
        <d v="2010-03-24T00:00:00"/>
        <d v="2010-03-25T00:00:00"/>
        <d v="2010-03-26T00:00:00"/>
        <d v="2010-03-29T00:00:00"/>
        <d v="2010-03-30T00:00:00"/>
        <d v="2010-03-31T00:00:00"/>
        <d v="2010-04-01T00:00:00"/>
        <d v="2010-04-05T00:00:00"/>
        <d v="2010-04-06T00:00:00"/>
        <d v="2010-04-07T00:00:00"/>
        <d v="2010-04-08T00:00:00"/>
        <d v="2010-04-09T00:00:00"/>
        <d v="2010-04-12T00:00:00"/>
        <d v="2010-04-13T00:00:00"/>
        <d v="2010-04-14T00:00:00"/>
        <d v="2010-04-15T00:00:00"/>
        <d v="2010-04-16T00:00:00"/>
        <d v="2010-04-19T00:00:00"/>
        <d v="2010-04-20T00:00:00"/>
        <d v="2010-04-21T00:00:00"/>
        <d v="2010-04-22T00:00:00"/>
        <d v="2010-04-23T00:00:00"/>
        <d v="2010-04-26T00:00:00"/>
        <d v="2010-04-27T00:00:00"/>
        <d v="2010-04-28T00:00:00"/>
        <d v="2010-04-29T00:00:00"/>
        <d v="2010-04-30T00:00:00"/>
        <d v="2010-05-03T00:00:00"/>
        <d v="2010-05-04T00:00:00"/>
        <d v="2010-05-05T00:00:00"/>
        <d v="2010-05-06T00:00:00"/>
        <d v="2010-05-07T00:00:00"/>
        <d v="2010-05-10T00:00:00"/>
        <d v="2010-05-11T00:00:00"/>
        <d v="2010-05-12T00:00:00"/>
        <d v="2010-05-13T00:00:00"/>
        <d v="2010-05-14T00:00:00"/>
        <d v="2010-05-17T00:00:00"/>
        <d v="2010-05-18T00:00:00"/>
        <d v="2010-05-19T00:00:00"/>
        <d v="2010-05-20T00:00:00"/>
        <d v="2010-05-21T00:00:00"/>
        <d v="2010-05-24T00:00:00"/>
        <d v="2010-05-25T00:00:00"/>
        <d v="2010-05-26T00:00:00"/>
        <d v="2010-05-27T00:00:00"/>
        <d v="2010-05-28T00:00:00"/>
        <d v="2010-06-01T00:00:00"/>
        <d v="2010-06-02T00:00:00"/>
        <d v="2010-06-03T00:00:00"/>
        <d v="2010-06-04T00:00:00"/>
        <d v="2010-06-07T00:00:00"/>
        <d v="2010-06-08T00:00:00"/>
        <d v="2010-06-09T00:00:00"/>
        <d v="2010-06-10T00:00:00"/>
        <d v="2010-06-11T00:00:00"/>
        <d v="2010-06-14T00:00:00"/>
        <d v="2010-06-15T00:00:00"/>
        <d v="2010-06-16T00:00:00"/>
        <d v="2010-06-17T00:00:00"/>
        <d v="2010-06-18T00:00:00"/>
        <d v="2010-06-21T00:00:00"/>
        <d v="2010-06-22T00:00:00"/>
        <d v="2010-06-23T00:00:00"/>
        <d v="2010-06-24T00:00:00"/>
        <d v="2010-06-25T00:00:00"/>
        <d v="2010-06-28T00:00:00"/>
        <d v="2010-06-29T00:00:00"/>
        <d v="2010-06-30T00:00:00"/>
        <d v="2010-07-01T00:00:00"/>
        <d v="2010-07-02T00:00:00"/>
        <d v="2010-07-06T00:00:00"/>
        <d v="2010-07-07T00:00:00"/>
        <d v="2010-07-08T00:00:00"/>
        <d v="2010-07-09T00:00:00"/>
        <d v="2010-07-12T00:00:00"/>
        <d v="2010-07-13T00:00:00"/>
        <d v="2010-07-14T00:00:00"/>
        <d v="2010-07-15T00:00:00"/>
        <d v="2010-07-16T00:00:00"/>
        <d v="2010-07-19T00:00:00"/>
        <d v="2010-07-20T00:00:00"/>
        <d v="2010-07-21T00:00:00"/>
        <d v="2010-07-22T00:00:00"/>
        <d v="2010-07-23T00:00:00"/>
        <d v="2010-07-26T00:00:00"/>
        <d v="2010-07-27T00:00:00"/>
        <d v="2010-07-28T00:00:00"/>
        <d v="2010-07-29T00:00:00"/>
        <d v="2010-07-30T00:00:00"/>
        <d v="2010-08-02T00:00:00"/>
        <d v="2010-08-03T00:00:00"/>
        <d v="2010-08-04T00:00:00"/>
        <d v="2010-08-05T00:00:00"/>
        <d v="2010-08-06T00:00:00"/>
        <d v="2010-08-09T00:00:00"/>
        <d v="2010-08-10T00:00:00"/>
        <d v="2010-08-11T00:00:00"/>
        <d v="2010-08-12T00:00:00"/>
        <d v="2010-08-13T00:00:00"/>
        <d v="2010-08-16T00:00:00"/>
        <d v="2010-08-17T00:00:00"/>
        <d v="2010-08-18T00:00:00"/>
        <d v="2010-08-19T00:00:00"/>
        <d v="2010-08-20T00:00:00"/>
        <d v="2010-08-23T00:00:00"/>
        <d v="2010-08-24T00:00:00"/>
        <d v="2010-08-25T00:00:00"/>
        <d v="2010-08-26T00:00:00"/>
        <d v="2010-08-27T00:00:00"/>
        <d v="2010-08-30T00:00:00"/>
        <d v="2010-08-31T00:00:00"/>
        <d v="2010-09-01T00:00:00"/>
        <d v="2010-09-02T00:00:00"/>
        <d v="2010-09-03T00:00:00"/>
        <d v="2010-09-07T00:00:00"/>
        <d v="2010-09-08T00:00:00"/>
        <d v="2010-09-09T00:00:00"/>
        <d v="2010-09-10T00:00:00"/>
        <d v="2010-09-13T00:00:00"/>
        <d v="2010-09-14T00:00:00"/>
        <d v="2010-09-15T00:00:00"/>
        <d v="2010-09-16T00:00:00"/>
        <d v="2010-09-17T00:00:00"/>
        <d v="2010-09-20T00:00:00"/>
        <d v="2010-09-21T00:00:00"/>
        <d v="2010-09-22T00:00:00"/>
        <d v="2010-09-23T00:00:00"/>
        <d v="2010-09-24T00:00:00"/>
        <d v="2010-09-27T00:00:00"/>
        <d v="2010-09-28T00:00:00"/>
        <d v="2010-09-29T00:00:00"/>
        <d v="2010-09-30T00:00:00"/>
        <d v="2010-10-01T00:00:00"/>
        <d v="2010-10-04T00:00:00"/>
        <d v="2010-10-05T00:00:00"/>
        <d v="2010-10-06T00:00:00"/>
        <d v="2010-10-07T00:00:00"/>
        <d v="2010-10-08T00:00:00"/>
        <d v="2010-10-11T00:00:00"/>
        <d v="2010-10-12T00:00:00"/>
        <d v="2010-10-13T00:00:00"/>
        <d v="2010-10-14T00:00:00"/>
        <d v="2010-10-15T00:00:00"/>
        <d v="2010-10-18T00:00:00"/>
        <d v="2010-10-19T00:00:00"/>
        <d v="2010-10-20T00:00:00"/>
        <d v="2010-10-21T00:00:00"/>
        <d v="2010-10-22T00:00:00"/>
        <d v="2010-10-25T00:00:00"/>
        <d v="2010-10-26T00:00:00"/>
        <d v="2010-10-27T00:00:00"/>
        <d v="2010-10-28T00:00:00"/>
        <d v="2010-10-29T00:00:00"/>
        <d v="2010-11-01T00:00:00"/>
        <d v="2010-11-02T00:00:00"/>
        <d v="2010-11-03T00:00:00"/>
        <d v="2010-11-04T00:00:00"/>
        <d v="2010-11-05T00:00:00"/>
        <d v="2010-11-08T00:00:00"/>
        <d v="2010-11-09T00:00:00"/>
        <d v="2010-11-10T00:00:00"/>
        <d v="2010-11-11T00:00:00"/>
        <d v="2010-11-12T00:00:00"/>
        <d v="2010-11-15T00:00:00"/>
        <d v="2010-11-16T00:00:00"/>
        <d v="2010-11-17T00:00:00"/>
        <d v="2010-11-18T00:00:00"/>
        <d v="2010-11-19T00:00:00"/>
        <d v="2010-11-22T00:00:00"/>
        <d v="2010-11-23T00:00:00"/>
        <d v="2010-11-24T00:00:00"/>
        <d v="2010-11-26T00:00:00"/>
        <d v="2010-11-29T00:00:00"/>
        <d v="2010-11-30T00:00:00"/>
        <d v="2010-12-01T00:00:00"/>
        <d v="2010-12-02T00:00:00"/>
        <d v="2010-12-03T00:00:00"/>
        <d v="2010-12-06T00:00:00"/>
        <d v="2010-12-07T00:00:00"/>
        <d v="2010-12-08T00:00:00"/>
        <d v="2010-12-09T00:00:00"/>
        <d v="2010-12-10T00:00:00"/>
        <d v="2010-12-13T00:00:00"/>
        <d v="2010-12-14T00:00:00"/>
        <d v="2010-12-15T00:00:00"/>
        <d v="2010-12-16T00:00:00"/>
        <d v="2010-12-17T00:00:00"/>
        <d v="2010-12-20T00:00:00"/>
        <d v="2010-12-21T00:00:00"/>
        <d v="2010-12-22T00:00:00"/>
        <d v="2010-12-23T00:00:00"/>
        <d v="2010-12-27T00:00:00"/>
        <d v="2010-12-28T00:00:00"/>
        <d v="2010-12-29T00:00:00"/>
        <d v="2010-12-30T00:00:00"/>
        <d v="2010-12-31T00:00:00"/>
        <d v="2011-01-03T00:00:00"/>
        <d v="2011-01-04T00:00:00"/>
        <d v="2011-01-05T00:00:00"/>
        <d v="2011-01-06T00:00:00"/>
        <d v="2011-01-07T00:00:00"/>
        <d v="2011-01-10T00:00:00"/>
        <d v="2011-01-11T00:00:00"/>
        <d v="2011-01-12T00:00:00"/>
        <d v="2011-01-13T00:00:00"/>
        <d v="2011-01-14T00:00:00"/>
        <d v="2011-01-18T00:00:00"/>
        <d v="2011-01-19T00:00:00"/>
        <d v="2011-01-20T00:00:00"/>
        <d v="2011-01-21T00:00:00"/>
        <d v="2011-01-24T00:00:00"/>
        <d v="2011-01-25T00:00:00"/>
        <d v="2011-01-26T00:00:00"/>
        <d v="2011-01-27T00:00:00"/>
        <d v="2011-01-28T00:00:00"/>
        <d v="2011-01-31T00:00:00"/>
        <d v="2011-02-01T00:00:00"/>
        <d v="2011-02-02T00:00:00"/>
        <d v="2011-02-03T00:00:00"/>
        <d v="2011-02-04T00:00:00"/>
        <d v="2011-02-07T00:00:00"/>
        <d v="2011-02-08T00:00:00"/>
        <d v="2011-02-09T00:00:00"/>
        <d v="2011-02-10T00:00:00"/>
        <d v="2011-02-11T00:00:00"/>
        <d v="2011-02-14T00:00:00"/>
        <d v="2011-02-15T00:00:00"/>
        <d v="2011-02-16T00:00:00"/>
        <d v="2011-02-17T00:00:00"/>
        <d v="2011-02-18T00:00:00"/>
        <d v="2011-02-22T00:00:00"/>
        <d v="2011-02-23T00:00:00"/>
        <d v="2011-02-24T00:00:00"/>
        <d v="2011-02-25T00:00:00"/>
        <d v="2011-02-28T00:00:00"/>
        <d v="2011-03-01T00:00:00"/>
        <d v="2011-03-02T00:00:00"/>
        <d v="2011-03-03T00:00:00"/>
        <d v="2011-03-04T00:00:00"/>
        <d v="2011-03-07T00:00:00"/>
        <d v="2011-03-08T00:00:00"/>
        <d v="2011-03-09T00:00:00"/>
        <d v="2011-03-10T00:00:00"/>
        <d v="2011-03-11T00:00:00"/>
        <d v="2011-03-14T00:00:00"/>
        <d v="2011-03-15T00:00:00"/>
        <d v="2011-03-16T00:00:00"/>
        <d v="2011-03-17T00:00:00"/>
        <d v="2011-03-18T00:00:00"/>
        <d v="2011-03-21T00:00:00"/>
        <d v="2011-03-22T00:00:00"/>
        <d v="2011-03-23T00:00:00"/>
        <d v="2011-03-24T00:00:00"/>
        <d v="2011-03-25T00:00:00"/>
        <d v="2011-03-28T00:00:00"/>
        <d v="2011-03-29T00:00:00"/>
        <d v="2011-03-30T00:00:00"/>
        <d v="2011-03-31T00:00:00"/>
        <d v="2011-04-01T00:00:00"/>
        <d v="2011-04-04T00:00:00"/>
        <d v="2011-04-05T00:00:00"/>
        <d v="2011-04-06T00:00:00"/>
        <d v="2011-04-07T00:00:00"/>
        <d v="2011-04-08T00:00:00"/>
        <d v="2011-04-11T00:00:00"/>
        <d v="2011-04-12T00:00:00"/>
        <d v="2011-04-13T00:00:00"/>
        <d v="2011-04-14T00:00:00"/>
        <d v="2011-04-15T00:00:00"/>
        <d v="2011-04-18T00:00:00"/>
        <d v="2011-04-19T00:00:00"/>
        <d v="2011-04-20T00:00:00"/>
        <d v="2011-04-21T00:00:00"/>
        <d v="2011-04-25T00:00:00"/>
        <d v="2011-04-26T00:00:00"/>
        <d v="2011-04-27T00:00:00"/>
        <d v="2011-04-28T00:00:00"/>
        <d v="2011-04-29T00:00:00"/>
        <d v="2011-05-02T00:00:00"/>
        <d v="2011-05-03T00:00:00"/>
        <d v="2011-05-04T00:00:00"/>
        <d v="2011-05-05T00:00:00"/>
        <d v="2011-05-06T00:00:00"/>
        <d v="2011-05-09T00:00:00"/>
        <d v="2011-05-10T00:00:00"/>
        <d v="2011-05-11T00:00:00"/>
        <d v="2011-05-12T00:00:00"/>
        <d v="2011-05-13T00:00:00"/>
        <d v="2011-05-16T00:00:00"/>
        <d v="2011-05-17T00:00:00"/>
        <d v="2011-05-18T00:00:00"/>
        <d v="2011-05-19T00:00:00"/>
        <d v="2011-05-20T00:00:00"/>
        <d v="2011-05-23T00:00:00"/>
        <d v="2011-05-24T00:00:00"/>
        <d v="2011-05-25T00:00:00"/>
        <d v="2011-05-26T00:00:00"/>
        <d v="2011-05-27T00:00:00"/>
        <d v="2011-05-31T00:00:00"/>
        <d v="2011-06-01T00:00:00"/>
        <d v="2011-06-02T00:00:00"/>
        <d v="2011-06-03T00:00:00"/>
        <d v="2011-06-06T00:00:00"/>
        <d v="2011-06-07T00:00:00"/>
        <d v="2011-06-08T00:00:00"/>
        <d v="2011-06-09T00:00:00"/>
        <d v="2011-06-10T00:00:00"/>
        <d v="2011-06-13T00:00:00"/>
        <d v="2011-06-14T00:00:00"/>
        <d v="2011-06-15T00:00:00"/>
        <d v="2011-06-16T00:00:00"/>
        <d v="2011-06-17T00:00:00"/>
        <d v="2011-06-20T00:00:00"/>
        <d v="2011-06-21T00:00:00"/>
        <d v="2011-06-22T00:00:00"/>
        <d v="2011-06-23T00:00:00"/>
        <d v="2011-06-24T00:00:00"/>
        <d v="2011-06-27T00:00:00"/>
        <d v="2011-06-28T00:00:00"/>
        <d v="2011-06-29T00:00:00"/>
        <d v="2011-06-30T00:00:00"/>
        <d v="2011-07-01T00:00:00"/>
        <d v="2011-07-05T00:00:00"/>
        <d v="2011-07-06T00:00:00"/>
        <d v="2011-07-07T00:00:00"/>
        <d v="2011-07-08T00:00:00"/>
        <d v="2011-07-11T00:00:00"/>
        <d v="2011-07-12T00:00:00"/>
        <d v="2011-07-13T00:00:00"/>
        <d v="2011-07-14T00:00:00"/>
        <d v="2011-07-15T00:00:00"/>
        <d v="2011-07-18T00:00:00"/>
        <d v="2011-07-19T00:00:00"/>
        <d v="2011-07-20T00:00:00"/>
        <d v="2011-07-21T00:00:00"/>
        <d v="2011-07-22T00:00:00"/>
        <d v="2011-07-25T00:00:00"/>
        <d v="2011-07-26T00:00:00"/>
        <d v="2011-07-27T00:00:00"/>
        <d v="2011-07-28T00:00:00"/>
        <d v="2011-07-29T00:00:00"/>
        <d v="2011-08-01T00:00:00"/>
        <d v="2011-08-02T00:00:00"/>
        <d v="2011-08-03T00:00:00"/>
        <d v="2011-08-04T00:00:00"/>
        <d v="2011-08-05T00:00:00"/>
        <d v="2011-08-08T00:00:00"/>
        <d v="2011-08-09T00:00:00"/>
        <d v="2011-08-10T00:00:00"/>
        <d v="2011-08-11T00:00:00"/>
        <d v="2011-08-12T00:00:00"/>
        <d v="2011-08-15T00:00:00"/>
        <d v="2011-08-16T00:00:00"/>
        <d v="2011-08-17T00:00:00"/>
        <d v="2011-08-18T00:00:00"/>
        <d v="2011-08-19T00:00:00"/>
        <d v="2011-08-22T00:00:00"/>
        <d v="2011-08-23T00:00:00"/>
        <d v="2011-08-24T00:00:00"/>
        <d v="2011-08-25T00:00:00"/>
        <d v="2011-08-26T00:00:00"/>
        <d v="2011-08-29T00:00:00"/>
        <d v="2011-08-30T00:00:00"/>
        <d v="2011-08-31T00:00:00"/>
        <d v="2011-09-01T00:00:00"/>
        <d v="2011-09-02T00:00:00"/>
        <d v="2011-09-06T00:00:00"/>
        <d v="2011-09-07T00:00:00"/>
        <d v="2011-09-08T00:00:00"/>
        <d v="2011-09-09T00:00:00"/>
        <d v="2011-09-12T00:00:00"/>
        <d v="2011-09-13T00:00:00"/>
        <d v="2011-09-14T00:00:00"/>
        <d v="2011-09-15T00:00:00"/>
        <d v="2011-09-16T00:00:00"/>
        <d v="2011-09-19T00:00:00"/>
        <d v="2011-09-20T00:00:00"/>
        <d v="2011-09-21T00:00:00"/>
        <d v="2011-09-22T00:00:00"/>
        <d v="2011-09-23T00:00:00"/>
        <d v="2011-09-26T00:00:00"/>
        <d v="2011-09-27T00:00:00"/>
        <d v="2011-09-28T00:00:00"/>
        <d v="2011-09-29T00:00:00"/>
        <d v="2011-09-30T00:00:00"/>
        <d v="2011-10-03T00:00:00"/>
        <d v="2011-10-04T00:00:00"/>
        <d v="2011-10-05T00:00:00"/>
        <d v="2011-10-06T00:00:00"/>
        <d v="2011-10-07T00:00:00"/>
        <d v="2011-10-10T00:00:00"/>
        <d v="2011-10-11T00:00:00"/>
        <d v="2011-10-12T00:00:00"/>
        <d v="2011-10-13T00:00:00"/>
        <d v="2011-10-14T00:00:00"/>
        <d v="2011-10-17T00:00:00"/>
        <d v="2011-10-18T00:00:00"/>
        <d v="2011-10-19T00:00:00"/>
        <d v="2011-10-20T00:00:00"/>
        <d v="2011-10-21T00:00:00"/>
        <d v="2011-10-24T00:00:00"/>
        <d v="2011-10-25T00:00:00"/>
        <d v="2011-10-26T00:00:00"/>
        <d v="2011-10-27T00:00:00"/>
        <d v="2011-10-28T00:00:00"/>
        <d v="2011-10-31T00:00:00"/>
        <d v="2011-11-01T00:00:00"/>
        <d v="2011-11-02T00:00:00"/>
        <d v="2011-11-03T00:00:00"/>
        <d v="2011-11-04T00:00:00"/>
        <d v="2011-11-07T00:00:00"/>
        <d v="2011-11-08T00:00:00"/>
        <d v="2011-11-09T00:00:00"/>
        <d v="2011-11-10T00:00:00"/>
        <d v="2011-11-11T00:00:00"/>
        <d v="2011-11-14T00:00:00"/>
        <d v="2011-11-15T00:00:00"/>
        <d v="2011-11-16T00:00:00"/>
        <d v="2011-11-17T00:00:00"/>
        <d v="2011-11-18T00:00:00"/>
        <d v="2011-11-21T00:00:00"/>
        <d v="2011-11-22T00:00:00"/>
        <d v="2011-11-23T00:00:00"/>
        <d v="2011-11-25T00:00:00"/>
        <d v="2011-11-28T00:00:00"/>
        <d v="2011-11-29T00:00:00"/>
        <d v="2011-11-30T00:00:00"/>
        <d v="2011-12-01T00:00:00"/>
        <d v="2011-12-02T00:00:00"/>
        <d v="2011-12-05T00:00:00"/>
        <d v="2011-12-06T00:00:00"/>
        <d v="2011-12-07T00:00:00"/>
        <d v="2011-12-08T00:00:00"/>
        <d v="2011-12-09T00:00:00"/>
        <d v="2011-12-12T00:00:00"/>
        <d v="2011-12-13T00:00:00"/>
        <d v="2011-12-14T00:00:00"/>
        <d v="2011-12-15T00:00:00"/>
        <d v="2011-12-16T00:00:00"/>
        <d v="2011-12-19T00:00:00"/>
        <d v="2011-12-20T00:00:00"/>
        <d v="2011-12-21T00:00:00"/>
        <d v="2011-12-22T00:00:00"/>
        <d v="2011-12-23T00:00:00"/>
        <d v="2011-12-27T00:00:00"/>
        <d v="2011-12-28T00:00:00"/>
        <d v="2011-12-29T00:00:00"/>
        <d v="2011-12-30T00:00:00"/>
        <d v="2012-01-03T00:00:00"/>
        <d v="2012-01-04T00:00:00"/>
        <d v="2012-01-05T00:00:00"/>
        <d v="2012-01-06T00:00:00"/>
        <d v="2012-01-09T00:00:00"/>
        <d v="2012-01-10T00:00:00"/>
        <d v="2012-01-11T00:00:00"/>
        <d v="2012-01-12T00:00:00"/>
        <d v="2012-01-13T00:00:00"/>
        <d v="2012-01-17T00:00:00"/>
        <d v="2012-01-18T00:00:00"/>
        <d v="2012-01-19T00:00:00"/>
        <d v="2012-01-20T00:00:00"/>
        <d v="2012-01-23T00:00:00"/>
        <d v="2012-01-24T00:00:00"/>
        <d v="2012-01-25T00:00:00"/>
        <d v="2012-01-26T00:00:00"/>
        <d v="2012-01-27T00:00:00"/>
        <d v="2012-01-30T00:00:00"/>
        <d v="2012-01-31T00:00:00"/>
        <d v="2012-02-01T00:00:00"/>
        <d v="2012-02-02T00:00:00"/>
        <d v="2012-02-03T00:00:00"/>
        <d v="2012-02-06T00:00:00"/>
        <d v="2012-02-07T00:00:00"/>
        <d v="2012-02-08T00:00:00"/>
        <d v="2012-02-09T00:00:00"/>
        <d v="2012-02-10T00:00:00"/>
        <d v="2012-02-13T00:00:00"/>
        <d v="2012-02-14T00:00:00"/>
        <d v="2012-02-15T00:00:00"/>
        <d v="2012-02-16T00:00:00"/>
        <d v="2012-02-17T00:00:00"/>
        <d v="2012-02-21T00:00:00"/>
        <d v="2012-02-22T00:00:00"/>
        <d v="2012-02-23T00:00:00"/>
        <d v="2012-02-24T00:00:00"/>
        <d v="2012-02-27T00:00:00"/>
        <d v="2012-02-28T00:00:00"/>
        <d v="2012-02-29T00:00:00"/>
        <d v="2012-03-01T00:00:00"/>
        <d v="2012-03-02T00:00:00"/>
        <d v="2012-03-05T00:00:00"/>
        <d v="2012-03-06T00:00:00"/>
        <d v="2012-03-07T00:00:00"/>
        <d v="2012-03-08T00:00:00"/>
        <d v="2012-03-09T00:00:00"/>
        <d v="2012-03-12T00:00:00"/>
        <d v="2012-03-13T00:00:00"/>
        <d v="2012-03-14T00:00:00"/>
        <d v="2012-03-15T00:00:00"/>
        <d v="2012-03-16T00:00:00"/>
        <d v="2012-03-19T00:00:00"/>
        <d v="2012-03-20T00:00:00"/>
        <d v="2012-03-21T00:00:00"/>
        <d v="2012-03-22T00:00:00"/>
        <d v="2012-03-23T00:00:00"/>
        <d v="2012-03-26T00:00:00"/>
        <d v="2012-03-27T00:00:00"/>
        <d v="2012-03-28T00:00:00"/>
        <d v="2012-03-29T00:00:00"/>
        <d v="2012-03-30T00:00:00"/>
        <d v="2012-04-02T00:00:00"/>
        <d v="2012-04-03T00:00:00"/>
        <d v="2012-04-04T00:00:00"/>
        <d v="2012-04-05T00:00:00"/>
        <d v="2012-04-09T00:00:00"/>
        <d v="2012-04-10T00:00:00"/>
        <d v="2012-04-11T00:00:00"/>
        <d v="2012-04-12T00:00:00"/>
        <d v="2012-04-13T00:00:00"/>
        <d v="2012-04-16T00:00:00"/>
        <d v="2012-04-17T00:00:00"/>
        <d v="2012-04-18T00:00:00"/>
        <d v="2012-04-19T00:00:00"/>
        <d v="2012-04-20T00:00:00"/>
        <d v="2012-04-23T00:00:00"/>
        <d v="2012-04-24T00:00:00"/>
        <d v="2012-04-25T00:00:00"/>
        <d v="2012-04-26T00:00:00"/>
        <d v="2012-04-27T00:00:00"/>
        <d v="2012-04-30T00:00:00"/>
        <d v="2012-05-01T00:00:00"/>
        <d v="2012-05-02T00:00:00"/>
        <d v="2012-05-03T00:00:00"/>
        <d v="2012-05-04T00:00:00"/>
        <d v="2012-05-07T00:00:00"/>
        <d v="2012-05-08T00:00:00"/>
        <d v="2012-05-09T00:00:00"/>
        <d v="2012-05-10T00:00:00"/>
        <d v="2012-05-11T00:00:00"/>
        <d v="2012-05-14T00:00:00"/>
        <d v="2012-05-15T00:00:00"/>
        <d v="2012-05-16T00:00:00"/>
        <d v="2012-05-17T00:00:00"/>
        <d v="2012-05-18T00:00:00"/>
        <d v="2012-05-21T00:00:00"/>
        <d v="2012-05-22T00:00:00"/>
        <d v="2012-05-23T00:00:00"/>
        <d v="2012-05-24T00:00:00"/>
        <d v="2012-05-25T00:00:00"/>
        <d v="2012-05-29T00:00:00"/>
        <d v="2012-05-30T00:00:00"/>
        <d v="2012-05-31T00:00:00"/>
        <d v="2012-06-01T00:00:00"/>
        <d v="2012-06-04T00:00:00"/>
        <d v="2012-06-05T00:00:00"/>
        <d v="2012-06-06T00:00:00"/>
        <d v="2012-06-07T00:00:00"/>
        <d v="2012-06-08T00:00:00"/>
        <d v="2012-06-11T00:00:00"/>
        <d v="2012-06-12T00:00:00"/>
        <d v="2012-06-13T00:00:00"/>
        <d v="2012-06-14T00:00:00"/>
        <d v="2012-06-15T00:00:00"/>
        <d v="2012-06-18T00:00:00"/>
        <d v="2012-06-19T00:00:00"/>
        <d v="2012-06-20T00:00:00"/>
        <d v="2012-06-21T00:00:00"/>
        <d v="2012-06-22T00:00:00"/>
        <d v="2012-06-25T00:00:00"/>
        <d v="2012-06-26T00:00:00"/>
        <d v="2012-06-27T00:00:00"/>
        <d v="2012-06-28T00:00:00"/>
        <d v="2012-06-29T00:00:00"/>
        <d v="2012-07-02T00:00:00"/>
        <d v="2012-07-03T00:00:00"/>
        <d v="2012-07-05T00:00:00"/>
        <d v="2012-07-06T00:00:00"/>
        <d v="2012-07-09T00:00:00"/>
        <d v="2012-07-10T00:00:00"/>
        <d v="2012-07-11T00:00:00"/>
        <d v="2012-07-12T00:00:00"/>
        <d v="2012-07-13T00:00:00"/>
        <d v="2012-07-16T00:00:00"/>
        <d v="2012-07-17T00:00:00"/>
        <d v="2012-07-18T00:00:00"/>
        <d v="2012-07-19T00:00:00"/>
        <d v="2012-07-20T00:00:00"/>
        <d v="2012-07-23T00:00:00"/>
        <d v="2012-07-24T00:00:00"/>
        <d v="2012-07-25T00:00:00"/>
        <d v="2012-07-26T00:00:00"/>
        <d v="2012-07-27T00:00:00"/>
        <d v="2012-07-30T00:00:00"/>
        <d v="2012-07-31T00:00:00"/>
        <d v="2012-08-01T00:00:00"/>
        <d v="2012-08-02T00:00:00"/>
        <d v="2012-08-03T00:00:00"/>
        <d v="2012-08-06T00:00:00"/>
        <d v="2012-08-07T00:00:00"/>
        <d v="2012-08-08T00:00:00"/>
        <d v="2012-08-09T00:00:00"/>
        <d v="2012-08-10T00:00:00"/>
        <d v="2012-08-13T00:00:00"/>
        <d v="2012-08-14T00:00:00"/>
        <d v="2012-08-15T00:00:00"/>
        <d v="2012-08-16T00:00:00"/>
        <d v="2012-08-17T00:00:00"/>
        <d v="2012-08-20T00:00:00"/>
        <d v="2012-08-21T00:00:00"/>
        <d v="2012-08-22T00:00:00"/>
        <d v="2012-08-23T00:00:00"/>
        <d v="2012-08-24T00:00:00"/>
        <d v="2012-08-27T00:00:00"/>
        <d v="2012-08-28T00:00:00"/>
        <d v="2012-08-29T00:00:00"/>
        <d v="2012-08-30T00:00:00"/>
        <d v="2012-08-31T00:00:00"/>
        <d v="2012-09-04T00:00:00"/>
        <d v="2012-09-05T00:00:00"/>
        <d v="2012-09-06T00:00:00"/>
        <d v="2012-09-07T00:00:00"/>
        <d v="2012-09-10T00:00:00"/>
        <d v="2012-09-11T00:00:00"/>
        <d v="2012-09-12T00:00:00"/>
        <d v="2012-09-13T00:00:00"/>
        <d v="2012-09-14T00:00:00"/>
        <d v="2012-09-17T00:00:00"/>
        <d v="2012-09-18T00:00:00"/>
        <d v="2012-09-19T00:00:00"/>
        <d v="2012-09-20T00:00:00"/>
        <d v="2012-09-21T00:00:00"/>
        <d v="2012-09-24T00:00:00"/>
        <d v="2012-09-25T00:00:00"/>
        <d v="2012-09-26T00:00:00"/>
        <d v="2012-09-27T00:00:00"/>
        <d v="2012-09-28T00:00:00"/>
        <d v="2012-10-01T00:00:00"/>
        <d v="2012-10-02T00:00:00"/>
        <d v="2012-10-03T00:00:00"/>
        <d v="2012-10-04T00:00:00"/>
        <d v="2012-10-05T00:00:00"/>
        <d v="2012-10-08T00:00:00"/>
        <d v="2012-10-09T00:00:00"/>
        <d v="2012-10-10T00:00:00"/>
        <d v="2012-10-11T00:00:00"/>
        <d v="2012-10-12T00:00:00"/>
        <d v="2012-10-15T00:00:00"/>
        <d v="2012-10-16T00:00:00"/>
        <d v="2012-10-17T00:00:00"/>
        <d v="2012-10-18T00:00:00"/>
        <d v="2012-10-19T00:00:00"/>
        <d v="2012-10-22T00:00:00"/>
        <d v="2012-10-23T00:00:00"/>
        <d v="2012-10-24T00:00:00"/>
        <d v="2012-10-25T00:00:00"/>
        <d v="2012-10-26T00:00:00"/>
        <d v="2012-10-31T00:00:00"/>
        <d v="2012-11-01T00:00:00"/>
        <d v="2012-11-02T00:00:00"/>
        <d v="2012-11-05T00:00:00"/>
        <d v="2012-11-06T00:00:00"/>
        <d v="2012-11-07T00:00:00"/>
        <d v="2012-11-08T00:00:00"/>
        <d v="2012-11-09T00:00:00"/>
        <d v="2012-11-12T00:00:00"/>
        <d v="2012-11-13T00:00:00"/>
        <d v="2012-11-14T00:00:00"/>
        <d v="2012-11-15T00:00:00"/>
        <d v="2012-11-16T00:00:00"/>
        <d v="2012-11-19T00:00:00"/>
        <d v="2012-11-20T00:00:00"/>
        <d v="2012-11-21T00:00:00"/>
        <d v="2012-11-23T00:00:00"/>
        <d v="2012-11-26T00:00:00"/>
        <d v="2012-11-27T00:00:00"/>
        <d v="2012-11-28T00:00:00"/>
        <d v="2012-11-29T00:00:00"/>
        <d v="2012-11-30T00:00:00"/>
        <d v="2012-12-03T00:00:00"/>
        <d v="2012-12-04T00:00:00"/>
        <d v="2012-12-05T00:00:00"/>
        <d v="2012-12-06T00:00:00"/>
        <d v="2012-12-07T00:00:00"/>
        <d v="2012-12-10T00:00:00"/>
        <d v="2012-12-11T00:00:00"/>
        <d v="2012-12-12T00:00:00"/>
        <d v="2012-12-13T00:00:00"/>
        <d v="2012-12-14T00:00:00"/>
        <d v="2012-12-17T00:00:00"/>
        <d v="2012-12-18T00:00:00"/>
        <d v="2012-12-19T00:00:00"/>
        <d v="2012-12-20T00:00:00"/>
        <d v="2012-12-21T00:00:00"/>
        <d v="2012-12-24T00:00:00"/>
        <d v="2012-12-26T00:00:00"/>
        <d v="2012-12-27T00:00:00"/>
        <d v="2012-12-28T00:00:00"/>
        <d v="2012-12-31T00:00:00"/>
        <d v="2013-01-02T00:00:00"/>
        <d v="2013-01-03T00:00:00"/>
        <d v="2013-01-04T00:00:00"/>
        <d v="2013-01-07T00:00:00"/>
        <d v="2013-01-08T00:00:00"/>
        <d v="2013-01-09T00:00:00"/>
        <d v="2013-01-10T00:00:00"/>
        <d v="2013-01-11T00:00:00"/>
        <d v="2013-01-14T00:00:00"/>
        <d v="2013-01-15T00:00:00"/>
        <d v="2013-01-16T00:00:00"/>
        <d v="2013-01-17T00:00:00"/>
        <d v="2013-01-18T00:00:00"/>
        <d v="2013-01-22T00:00:00"/>
        <d v="2013-01-23T00:00:00"/>
        <d v="2013-01-24T00:00:00"/>
        <d v="2013-01-25T00:00:00"/>
        <d v="2013-01-28T00:00:00"/>
        <d v="2013-01-29T00:00:00"/>
        <d v="2013-01-30T00:00:00"/>
        <d v="2013-01-31T00:00:00"/>
        <d v="2013-02-01T00:00:00"/>
        <d v="2013-02-04T00:00:00"/>
        <d v="2013-02-05T00:00:00"/>
        <d v="2013-02-06T00:00:00"/>
        <d v="2013-02-07T00:00:00"/>
        <d v="2013-02-08T00:00:00"/>
        <d v="2013-02-11T00:00:00"/>
        <d v="2013-02-12T00:00:00"/>
        <d v="2013-02-13T00:00:00"/>
        <d v="2013-02-14T00:00:00"/>
        <d v="2013-02-15T00:00:00"/>
        <d v="2013-02-19T00:00:00"/>
        <d v="2013-02-20T00:00:00"/>
        <d v="2013-02-21T00:00:00"/>
        <d v="2013-02-22T00:00:00"/>
        <d v="2013-02-25T00:00:00"/>
        <d v="2013-02-26T00:00:00"/>
        <d v="2013-02-27T00:00:00"/>
        <d v="2013-02-28T00:00:00"/>
        <d v="2013-03-01T00:00:00"/>
        <d v="2013-03-04T00:00:00"/>
        <d v="2013-03-05T00:00:00"/>
        <d v="2013-03-06T00:00:00"/>
        <d v="2013-03-07T00:00:00"/>
        <d v="2013-03-08T00:00:00"/>
        <d v="2013-03-11T00:00:00"/>
        <d v="2013-03-12T00:00:00"/>
        <d v="2013-03-13T00:00:00"/>
        <d v="2013-03-14T00:00:00"/>
        <d v="2013-03-15T00:00:00"/>
        <d v="2013-03-18T00:00:00"/>
        <d v="2013-03-19T00:00:00"/>
        <d v="2013-03-20T00:00:00"/>
        <d v="2013-03-21T00:00:00"/>
        <d v="2013-03-22T00:00:00"/>
        <d v="2013-03-25T00:00:00"/>
        <d v="2013-03-26T00:00:00"/>
        <d v="2013-03-27T00:00:00"/>
        <d v="2013-03-28T00:00:00"/>
        <d v="2013-04-01T00:00:00"/>
        <d v="2013-04-02T00:00:00"/>
        <d v="2013-04-03T00:00:00"/>
        <d v="2013-04-04T00:00:00"/>
        <d v="2013-04-05T00:00:00"/>
        <d v="2013-04-08T00:00:00"/>
        <d v="2013-04-09T00:00:00"/>
        <d v="2013-04-10T00:00:00"/>
        <d v="2013-04-11T00:00:00"/>
        <d v="2013-04-12T00:00:00"/>
        <d v="2013-04-15T00:00:00"/>
        <d v="2013-04-16T00:00:00"/>
        <d v="2013-04-17T00:00:00"/>
        <d v="2013-04-18T00:00:00"/>
        <d v="2013-04-19T00:00:00"/>
        <d v="2013-04-22T00:00:00"/>
        <d v="2013-04-23T00:00:00"/>
        <d v="2013-04-24T00:00:00"/>
        <d v="2013-04-25T00:00:00"/>
        <d v="2013-04-26T00:00:00"/>
        <d v="2013-04-29T00:00:00"/>
        <d v="2013-04-30T00:00:00"/>
        <d v="2013-05-01T00:00:00"/>
        <d v="2013-05-02T00:00:00"/>
        <d v="2013-05-03T00:00:00"/>
        <d v="2013-05-06T00:00:00"/>
        <d v="2013-05-07T00:00:00"/>
        <d v="2013-05-08T00:00:00"/>
        <d v="2013-05-09T00:00:00"/>
        <d v="2013-05-10T00:00:00"/>
        <d v="2013-05-13T00:00:00"/>
        <d v="2013-05-14T00:00:00"/>
        <d v="2013-05-15T00:00:00"/>
        <d v="2013-05-16T00:00:00"/>
        <d v="2013-05-17T00:00:00"/>
        <d v="2013-05-20T00:00:00"/>
        <d v="2013-05-21T00:00:00"/>
        <d v="2013-05-22T00:00:00"/>
        <d v="2013-05-23T00:00:00"/>
        <d v="2013-05-24T00:00:00"/>
        <d v="2013-05-28T00:00:00"/>
        <d v="2013-05-29T00:00:00"/>
        <d v="2013-05-30T00:00:00"/>
        <d v="2013-05-31T00:00:00"/>
        <d v="2013-06-03T00:00:00"/>
        <d v="2013-06-04T00:00:00"/>
        <d v="2013-06-05T00:00:00"/>
        <d v="2013-06-06T00:00:00"/>
        <d v="2013-06-07T00:00:00"/>
        <d v="2013-06-10T00:00:00"/>
        <d v="2013-06-11T00:00:00"/>
        <d v="2013-06-12T00:00:00"/>
        <d v="2013-06-13T00:00:00"/>
        <d v="2013-06-14T00:00:00"/>
        <d v="2013-06-17T00:00:00"/>
        <d v="2013-06-18T00:00:00"/>
        <d v="2013-06-19T00:00:00"/>
        <d v="2013-06-20T00:00:00"/>
        <d v="2013-06-21T00:00:00"/>
        <d v="2013-06-24T00:00:00"/>
        <d v="2013-06-25T00:00:00"/>
        <d v="2013-06-26T00:00:00"/>
        <d v="2013-06-27T00:00:00"/>
        <d v="2013-06-28T00:00:00"/>
        <d v="2013-07-01T00:00:00"/>
        <d v="2013-07-02T00:00:00"/>
        <d v="2013-07-03T00:00:00"/>
        <d v="2013-07-05T00:00:00"/>
        <d v="2013-07-08T00:00:00"/>
        <d v="2013-07-09T00:00:00"/>
        <d v="2013-07-10T00:00:00"/>
        <d v="2013-07-11T00:00:00"/>
        <d v="2013-07-12T00:00:00"/>
        <d v="2013-07-15T00:00:00"/>
        <d v="2013-07-16T00:00:00"/>
        <d v="2013-07-17T00:00:00"/>
        <d v="2013-07-18T00:00:00"/>
        <d v="2013-07-19T00:00:00"/>
        <d v="2013-07-22T00:00:00"/>
        <d v="2013-07-23T00:00:00"/>
        <d v="2013-07-24T00:00:00"/>
        <d v="2013-07-25T00:00:00"/>
        <d v="2013-07-26T00:00:00"/>
        <d v="2013-07-29T00:00:00"/>
        <d v="2013-07-30T00:00:00"/>
        <d v="2013-07-31T00:00:00"/>
        <d v="2013-08-01T00:00:00"/>
        <d v="2013-08-02T00:00:00"/>
        <d v="2013-08-05T00:00:00"/>
        <d v="2013-08-06T00:00:00"/>
        <d v="2013-08-07T00:00:00"/>
        <d v="2013-08-08T00:00:00"/>
        <d v="2013-08-09T00:00:00"/>
        <d v="2013-08-12T00:00:00"/>
        <d v="2013-08-13T00:00:00"/>
        <d v="2013-08-14T00:00:00"/>
        <d v="2013-08-15T00:00:00"/>
        <d v="2013-08-16T00:00:00"/>
        <d v="2013-08-19T00:00:00"/>
        <d v="2013-08-20T00:00:00"/>
        <d v="2013-08-21T00:00:00"/>
        <d v="2013-08-22T00:00:00"/>
        <d v="2013-08-23T00:00:00"/>
        <d v="2013-08-26T00:00:00"/>
        <d v="2013-08-27T00:00:00"/>
        <d v="2013-08-28T00:00:00"/>
        <d v="2013-08-29T00:00:00"/>
        <d v="2013-08-30T00:00:00"/>
        <d v="2013-09-03T00:00:00"/>
        <d v="2013-09-04T00:00:00"/>
        <d v="2013-09-05T00:00:00"/>
        <d v="2013-09-06T00:00:00"/>
        <d v="2013-09-09T00:00:00"/>
        <d v="2013-09-10T00:00:00"/>
        <d v="2013-09-11T00:00:00"/>
        <d v="2013-09-12T00:00:00"/>
        <d v="2013-09-13T00:00:00"/>
        <d v="2013-09-16T00:00:00"/>
        <d v="2013-09-17T00:00:00"/>
        <d v="2013-09-18T00:00:00"/>
        <d v="2013-09-19T00:00:00"/>
        <d v="2013-09-20T00:00:00"/>
        <d v="2013-09-23T00:00:00"/>
        <d v="2013-09-24T00:00:00"/>
        <d v="2013-09-25T00:00:00"/>
        <d v="2013-09-26T00:00:00"/>
        <d v="2013-09-27T00:00:00"/>
        <d v="2013-09-30T00:00:00"/>
        <d v="2013-10-01T00:00:00"/>
        <d v="2013-10-02T00:00:00"/>
        <d v="2013-10-03T00:00:00"/>
        <d v="2013-10-04T00:00:00"/>
        <d v="2013-10-07T00:00:00"/>
        <d v="2013-10-08T00:00:00"/>
        <d v="2013-10-09T00:00:00"/>
        <d v="2013-10-10T00:00:00"/>
        <d v="2013-10-11T00:00:00"/>
        <d v="2013-10-14T00:00:00"/>
        <d v="2013-10-15T00:00:00"/>
        <d v="2013-10-16T00:00:00"/>
        <d v="2013-10-17T00:00:00"/>
        <d v="2013-10-18T00:00:00"/>
        <d v="2013-10-21T00:00:00"/>
        <d v="2013-10-22T00:00:00"/>
        <d v="2013-10-23T00:00:00"/>
        <d v="2013-10-24T00:00:00"/>
        <d v="2013-10-25T00:00:00"/>
        <d v="2013-10-28T00:00:00"/>
        <d v="2013-10-29T00:00:00"/>
        <d v="2013-10-30T00:00:00"/>
        <d v="2013-10-31T00:00:00"/>
        <d v="2013-11-01T00:00:00"/>
        <d v="2013-11-04T00:00:00"/>
        <d v="2013-11-05T00:00:00"/>
        <d v="2013-11-06T00:00:00"/>
        <d v="2013-11-07T00:00:00"/>
        <d v="2013-11-08T00:00:00"/>
        <d v="2013-11-11T00:00:00"/>
        <d v="2013-11-12T00:00:00"/>
        <d v="2013-11-13T00:00:00"/>
        <d v="2013-11-14T00:00:00"/>
        <d v="2013-11-15T00:00:00"/>
        <d v="2013-11-18T00:00:00"/>
        <d v="2013-11-19T00:00:00"/>
        <d v="2013-11-20T00:00:00"/>
        <d v="2013-11-21T00:00:00"/>
        <d v="2013-11-22T00:00:00"/>
        <d v="2013-11-25T00:00:00"/>
        <d v="2013-11-26T00:00:00"/>
        <d v="2013-11-27T00:00:00"/>
        <d v="2013-11-29T00:00:00"/>
        <d v="2013-12-02T00:00:00"/>
        <d v="2013-12-03T00:00:00"/>
        <d v="2013-12-04T00:00:00"/>
        <d v="2013-12-05T00:00:00"/>
        <d v="2013-12-06T00:00:00"/>
        <d v="2013-12-09T00:00:00"/>
        <d v="2013-12-10T00:00:00"/>
        <d v="2013-12-11T00:00:00"/>
        <d v="2013-12-12T00:00:00"/>
        <d v="2013-12-13T00:00:00"/>
        <d v="2013-12-16T00:00:00"/>
        <d v="2013-12-17T00:00:00"/>
        <d v="2013-12-18T00:00:00"/>
        <d v="2013-12-19T00:00:00"/>
        <d v="2013-12-20T00:00:00"/>
        <d v="2013-12-23T00:00:00"/>
        <d v="2013-12-24T00:00:00"/>
        <d v="2013-12-26T00:00:00"/>
        <d v="2013-12-27T00:00:00"/>
        <d v="2013-12-30T00:00:00"/>
        <d v="2013-12-31T00:00:00"/>
        <d v="2014-01-02T00:00:00"/>
        <d v="2014-01-03T00:00:00"/>
        <d v="2014-01-06T00:00:00"/>
        <d v="2014-01-07T00:00:00"/>
        <d v="2014-01-08T00:00:00"/>
        <d v="2014-01-09T00:00:00"/>
        <d v="2014-01-10T00:00:00"/>
        <d v="2014-01-13T00:00:00"/>
        <d v="2014-01-14T00:00:00"/>
        <d v="2014-01-15T00:00:00"/>
        <d v="2014-01-16T00:00:00"/>
        <d v="2014-01-17T00:00:00"/>
        <d v="2014-01-21T00:00:00"/>
        <d v="2014-01-22T00:00:00"/>
        <d v="2014-01-23T00:00:00"/>
        <d v="2014-01-24T00:00:00"/>
        <d v="2014-01-27T00:00:00"/>
        <d v="2014-01-28T00:00:00"/>
        <d v="2014-01-29T00:00:00"/>
        <d v="2014-01-30T00:00:00"/>
        <d v="2014-01-31T00:00:00"/>
        <d v="2014-02-03T00:00:00"/>
        <d v="2014-02-04T00:00:00"/>
        <d v="2014-02-05T00:00:00"/>
        <d v="2014-02-06T00:00:00"/>
        <d v="2014-02-07T00:00:00"/>
        <d v="2014-02-10T00:00:00"/>
        <d v="2014-02-11T00:00:00"/>
        <d v="2014-02-12T00:00:00"/>
        <d v="2014-02-13T00:00:00"/>
        <d v="2014-02-14T00:00:00"/>
        <d v="2014-02-18T00:00:00"/>
        <d v="2014-02-19T00:00:00"/>
        <d v="2014-02-20T00:00:00"/>
        <d v="2014-02-21T00:00:00"/>
        <d v="2014-02-24T00:00:00"/>
        <d v="2014-02-25T00:00:00"/>
        <d v="2014-02-26T00:00:00"/>
        <d v="2014-02-27T00:00:00"/>
        <d v="2014-02-28T00:00:00"/>
        <d v="2014-03-03T00:00:00"/>
        <d v="2014-03-04T00:00:00"/>
        <d v="2014-03-05T00:00:00"/>
        <d v="2014-03-06T00:00:00"/>
        <d v="2014-03-07T00:00:00"/>
        <d v="2014-03-10T00:00:00"/>
        <d v="2014-03-11T00:00:00"/>
        <d v="2014-03-12T00:00:00"/>
        <d v="2014-03-13T00:00:00"/>
        <d v="2014-03-14T00:00:00"/>
        <d v="2014-03-17T00:00:00"/>
        <d v="2014-03-18T00:00:00"/>
        <d v="2014-03-19T00:00:00"/>
        <d v="2014-03-20T00:00:00"/>
        <d v="2014-03-21T00:00:00"/>
        <d v="2014-03-24T00:00:00"/>
        <d v="2014-03-25T00:00:00"/>
        <d v="2014-03-26T00:00:00"/>
        <d v="2014-03-27T00:00:00"/>
        <d v="2014-03-28T00:00:00"/>
        <d v="2014-03-31T00:00:00"/>
        <d v="2014-04-01T00:00:00"/>
        <d v="2014-04-02T00:00:00"/>
        <d v="2014-04-03T00:00:00"/>
        <d v="2014-04-04T00:00:00"/>
        <d v="2014-04-07T00:00:00"/>
        <d v="2014-04-08T00:00:00"/>
        <d v="2014-04-09T00:00:00"/>
        <d v="2014-04-10T00:00:00"/>
        <d v="2014-04-11T00:00:00"/>
        <d v="2014-04-14T00:00:00"/>
        <d v="2014-04-15T00:00:00"/>
        <d v="2014-04-16T00:00:00"/>
        <d v="2014-04-17T00:00:00"/>
        <d v="2014-04-21T00:00:00"/>
        <d v="2014-04-22T00:00:00"/>
        <d v="2014-04-23T00:00:00"/>
        <d v="2014-04-24T00:00:00"/>
        <d v="2014-04-25T00:00:00"/>
        <d v="2014-04-28T00:00:00"/>
        <d v="2014-04-29T00:00:00"/>
        <d v="2014-04-30T00:00:00"/>
        <d v="2014-05-01T00:00:00"/>
        <d v="2014-05-02T00:00:00"/>
        <d v="2014-05-05T00:00:00"/>
        <d v="2014-05-06T00:00:00"/>
        <d v="2014-05-07T00:00:00"/>
        <d v="2014-05-08T00:00:00"/>
        <d v="2014-05-09T00:00:00"/>
        <d v="2014-05-12T00:00:00"/>
        <d v="2014-05-13T00:00:00"/>
        <d v="2014-05-14T00:00:00"/>
        <d v="2014-05-15T00:00:00"/>
        <d v="2014-05-16T00:00:00"/>
        <d v="2014-05-19T00:00:00"/>
        <d v="2014-05-20T00:00:00"/>
        <d v="2014-05-21T00:00:00"/>
        <d v="2014-05-22T00:00:00"/>
        <d v="2014-05-23T00:00:00"/>
        <d v="2014-05-27T00:00:00"/>
        <d v="2014-05-28T00:00:00"/>
        <d v="2014-05-29T00:00:00"/>
        <d v="2014-05-30T00:00:00"/>
        <d v="2014-06-02T00:00:00"/>
        <d v="2014-06-03T00:00:00"/>
        <d v="2014-06-04T00:00:00"/>
        <d v="2014-06-05T00:00:00"/>
        <d v="2014-06-06T00:00:00"/>
        <d v="2014-06-09T00:00:00"/>
        <d v="2014-06-10T00:00:00"/>
        <d v="2014-06-11T00:00:00"/>
        <d v="2014-06-12T00:00:00"/>
        <d v="2014-06-13T00:00:00"/>
        <d v="2014-06-16T00:00:00"/>
        <d v="2014-06-17T00:00:00"/>
        <d v="2014-06-18T00:00:00"/>
        <d v="2014-06-19T00:00:00"/>
        <d v="2014-06-20T00:00:00"/>
        <d v="2014-06-23T00:00:00"/>
        <d v="2014-06-24T00:00:00"/>
        <d v="2014-06-25T00:00:00"/>
        <d v="2014-06-26T00:00:00"/>
        <d v="2014-06-27T00:00:00"/>
        <d v="2014-06-30T00:00:00"/>
        <d v="2014-07-01T00:00:00"/>
        <d v="2014-07-02T00:00:00"/>
        <d v="2014-07-03T00:00:00"/>
        <d v="2014-07-07T00:00:00"/>
        <d v="2014-07-08T00:00:00"/>
        <d v="2014-07-09T00:00:00"/>
        <d v="2014-07-10T00:00:00"/>
        <d v="2014-07-11T00:00:00"/>
        <d v="2014-07-14T00:00:00"/>
        <d v="2014-07-15T00:00:00"/>
        <d v="2014-07-16T00:00:00"/>
        <d v="2014-07-17T00:00:00"/>
        <d v="2014-07-18T00:00:00"/>
        <d v="2014-07-21T00:00:00"/>
        <d v="2014-07-22T00:00:00"/>
        <d v="2014-07-23T00:00:00"/>
        <d v="2014-07-24T00:00:00"/>
        <d v="2014-07-25T00:00:00"/>
        <d v="2014-07-28T00:00:00"/>
        <d v="2014-07-29T00:00:00"/>
        <d v="2014-07-30T00:00:00"/>
        <d v="2014-07-31T00:00:00"/>
        <d v="2014-08-01T00:00:00"/>
        <d v="2014-08-04T00:00:00"/>
        <d v="2014-08-05T00:00:00"/>
        <d v="2014-08-06T00:00:00"/>
        <d v="2014-08-07T00:00:00"/>
        <d v="2014-08-08T00:00:00"/>
        <d v="2014-08-11T00:00:00"/>
        <d v="2014-08-12T00:00:00"/>
        <d v="2014-08-13T00:00:00"/>
        <d v="2014-08-14T00:00:00"/>
        <d v="2014-08-15T00:00:00"/>
        <d v="2014-08-18T00:00:00"/>
        <d v="2014-08-19T00:00:00"/>
        <d v="2014-08-20T00:00:00"/>
        <d v="2014-08-21T00:00:00"/>
        <d v="2014-08-22T00:00:00"/>
        <d v="2014-08-25T00:00:00"/>
        <d v="2014-08-26T00:00:00"/>
        <d v="2014-08-27T00:00:00"/>
        <d v="2014-08-28T00:00:00"/>
        <d v="2014-08-29T00:00:00"/>
        <d v="2014-09-02T00:00:00"/>
        <d v="2014-09-03T00:00:00"/>
        <d v="2014-09-04T00:00:00"/>
        <d v="2014-09-05T00:00:00"/>
        <d v="2014-09-08T00:00:00"/>
        <d v="2014-09-09T00:00:00"/>
        <d v="2014-09-10T00:00:00"/>
        <d v="2014-09-11T00:00:00"/>
        <d v="2014-09-12T00:00:00"/>
        <d v="2014-09-15T00:00:00"/>
        <d v="2014-09-16T00:00:00"/>
        <d v="2014-09-17T00:00:00"/>
        <d v="2014-09-18T00:00:00"/>
        <d v="2014-09-19T00:00:00"/>
        <d v="2014-09-22T00:00:00"/>
        <d v="2014-09-23T00:00:00"/>
        <d v="2014-09-24T00:00:00"/>
        <d v="2014-09-25T00:00:00"/>
        <d v="2014-09-26T00:00:00"/>
        <d v="2014-09-29T00:00:00"/>
        <d v="2014-09-30T00:00:00"/>
        <d v="2014-10-01T00:00:00"/>
        <d v="2014-10-02T00:00:00"/>
        <d v="2014-10-03T00:00:00"/>
        <d v="2014-10-06T00:00:00"/>
        <d v="2014-10-07T00:00:00"/>
        <d v="2014-10-08T00:00:00"/>
        <d v="2014-10-09T00:00:00"/>
        <d v="2014-10-10T00:00:00"/>
        <d v="2014-10-13T00:00:00"/>
        <d v="2014-10-14T00:00:00"/>
        <d v="2014-10-15T00:00:00"/>
        <d v="2014-10-16T00:00:00"/>
        <d v="2014-10-17T00:00:00"/>
        <d v="2014-10-20T00:00:00"/>
        <d v="2014-10-21T00:00:00"/>
        <d v="2014-10-22T00:00:00"/>
        <d v="2014-10-23T00:00:00"/>
        <d v="2014-10-24T00:00:00"/>
        <d v="2014-10-27T00:00:00"/>
        <d v="2014-10-28T00:00:00"/>
        <d v="2014-10-29T00:00:00"/>
        <d v="2014-10-30T00:00:00"/>
        <d v="2014-10-31T00:00:00"/>
        <d v="2014-11-03T00:00:00"/>
        <d v="2014-11-04T00:00:00"/>
        <d v="2014-11-05T00:00:00"/>
        <d v="2014-11-06T00:00:00"/>
        <d v="2014-11-07T00:00:00"/>
        <d v="2014-11-10T00:00:00"/>
        <d v="2014-11-11T00:00:00"/>
        <d v="2014-11-12T00:00:00"/>
        <d v="2014-11-13T00:00:00"/>
        <d v="2014-11-14T00:00:00"/>
        <d v="2014-11-17T00:00:00"/>
        <d v="2014-11-18T00:00:00"/>
        <d v="2014-11-19T00:00:00"/>
        <d v="2014-11-20T00:00:00"/>
        <d v="2014-11-21T00:00:00"/>
        <d v="2014-11-24T00:00:00"/>
        <d v="2014-11-25T00:00:00"/>
        <d v="2014-11-26T00:00:00"/>
        <d v="2014-11-28T00:00:00"/>
        <d v="2014-12-01T00:00:00"/>
        <d v="2014-12-02T00:00:00"/>
        <d v="2014-12-03T00:00:00"/>
        <d v="2014-12-04T00:00:00"/>
        <d v="2014-12-05T00:00:00"/>
        <d v="2014-12-08T00:00:00"/>
        <d v="2014-12-09T00:00:00"/>
        <d v="2014-12-10T00:00:00"/>
        <d v="2014-12-11T00:00:00"/>
        <d v="2014-12-12T00:00:00"/>
        <d v="2014-12-15T00:00:00"/>
        <d v="2014-12-16T00:00:00"/>
        <d v="2014-12-17T00:00:00"/>
        <d v="2014-12-18T00:00:00"/>
        <d v="2014-12-19T00:00:00"/>
        <d v="2014-12-22T00:00:00"/>
        <d v="2014-12-23T00:00:00"/>
        <d v="2014-12-24T00:00:00"/>
        <d v="2014-12-26T00:00:00"/>
        <d v="2014-12-29T00:00:00"/>
        <d v="2014-12-30T00:00:00"/>
        <d v="2014-12-31T00:00:00"/>
        <d v="2015-01-02T00:00:00"/>
        <d v="2015-01-05T00:00:00"/>
        <d v="2015-01-06T00:00:00"/>
        <d v="2015-01-07T00:00:00"/>
        <d v="2015-01-08T00:00:00"/>
        <d v="2015-01-09T00:00:00"/>
        <d v="2015-01-12T00:00:00"/>
        <d v="2015-01-13T00:00:00"/>
        <d v="2015-01-14T00:00:00"/>
        <d v="2015-01-15T00:00:00"/>
        <d v="2015-01-16T00:00:00"/>
        <d v="2015-01-20T00:00:00"/>
        <d v="2015-01-21T00:00:00"/>
        <d v="2015-01-22T00:00:00"/>
        <d v="2015-01-23T00:00:00"/>
        <d v="2015-01-26T00:00:00"/>
        <d v="2015-01-27T00:00:00"/>
        <d v="2015-01-28T00:00:00"/>
        <d v="2015-01-29T00:00:00"/>
        <d v="2015-01-30T00:00:00"/>
        <d v="2015-02-02T00:00:00"/>
        <d v="2015-02-03T00:00:00"/>
        <d v="2015-02-04T00:00:00"/>
        <d v="2015-02-05T00:00:00"/>
        <d v="2015-02-06T00:00:00"/>
        <d v="2015-02-09T00:00:00"/>
        <d v="2015-02-10T00:00:00"/>
        <d v="2015-02-11T00:00:00"/>
        <d v="2015-02-12T00:00:00"/>
        <d v="2015-02-13T00:00:00"/>
        <d v="2015-02-17T00:00:00"/>
        <d v="2015-02-18T00:00:00"/>
        <d v="2015-02-19T00:00:00"/>
        <d v="2015-02-20T00:00:00"/>
        <d v="2015-02-23T00:00:00"/>
        <d v="2015-02-24T00:00:00"/>
        <d v="2015-02-25T00:00:00"/>
        <d v="2015-02-26T00:00:00"/>
        <d v="2015-02-27T00:00:00"/>
        <d v="2015-03-02T00:00:00"/>
        <d v="2015-03-03T00:00:00"/>
        <d v="2015-03-04T00:00:00"/>
        <d v="2015-03-05T00:00:00"/>
        <d v="2015-03-06T00:00:00"/>
        <d v="2015-03-09T00:00:00"/>
        <d v="2015-03-10T00:00:00"/>
        <d v="2015-03-11T00:00:00"/>
        <d v="2015-03-12T00:00:00"/>
        <d v="2015-03-13T00:00:00"/>
        <d v="2015-03-16T00:00:00"/>
        <d v="2015-03-17T00:00:00"/>
        <d v="2015-03-18T00:00:00"/>
        <d v="2015-03-19T00:00:00"/>
        <d v="2015-03-20T00:00:00"/>
        <d v="2015-03-23T00:00:00"/>
        <d v="2015-03-24T00:00:00"/>
        <d v="2015-03-25T00:00:00"/>
        <d v="2015-03-26T00:00:00"/>
        <d v="2015-03-27T00:00:00"/>
        <d v="2015-03-30T00:00:00"/>
        <d v="2015-03-31T00:00:00"/>
        <d v="2015-04-01T00:00:00"/>
        <d v="2015-04-02T00:00:00"/>
        <d v="2015-04-06T00:00:00"/>
        <d v="2015-04-07T00:00:00"/>
        <d v="2015-04-08T00:00:00"/>
        <d v="2015-04-09T00:00:00"/>
        <d v="2015-04-10T00:00:00"/>
        <d v="2015-04-13T00:00:00"/>
        <d v="2015-04-14T00:00:00"/>
        <d v="2015-04-15T00:00:00"/>
        <d v="2015-04-16T00:00:00"/>
        <d v="2015-04-17T00:00:00"/>
        <d v="2015-04-20T00:00:00"/>
        <d v="2015-04-21T00:00:00"/>
        <d v="2015-04-22T00:00:00"/>
        <d v="2015-04-23T00:00:00"/>
        <d v="2015-04-24T00:00:00"/>
        <d v="2015-04-27T00:00:00"/>
        <d v="2015-04-28T00:00:00"/>
        <d v="2015-04-29T00:00:00"/>
        <d v="2015-04-30T00:00:00"/>
        <d v="2015-05-01T00:00:00"/>
        <d v="2015-05-04T00:00:00"/>
        <d v="2015-05-05T00:00:00"/>
        <d v="2015-05-06T00:00:00"/>
        <d v="2015-05-07T00:00:00"/>
        <d v="2015-05-08T00:00:00"/>
        <d v="2015-05-11T00:00:00"/>
        <d v="2015-05-12T00:00:00"/>
        <d v="2015-05-13T00:00:00"/>
        <d v="2015-05-14T00:00:00"/>
        <d v="2015-05-15T00:00:00"/>
        <d v="2015-05-18T00:00:00"/>
        <d v="2015-05-19T00:00:00"/>
        <d v="2015-05-20T00:00:00"/>
        <d v="2015-05-21T00:00:00"/>
        <d v="2015-05-22T00:00:00"/>
        <d v="2015-05-26T00:00:00"/>
        <d v="2015-05-27T00:00:00"/>
        <d v="2015-05-28T00:00:00"/>
        <d v="2015-05-29T00:00:00"/>
        <d v="2015-06-01T00:00:00"/>
        <d v="2015-06-02T00:00:00"/>
        <d v="2015-06-03T00:00:00"/>
        <d v="2015-06-04T00:00:00"/>
        <d v="2015-06-05T00:00:00"/>
        <d v="2015-06-08T00:00:00"/>
        <d v="2015-06-09T00:00:00"/>
        <d v="2015-06-10T00:00:00"/>
        <d v="2015-06-11T00:00:00"/>
        <d v="2015-06-12T00:00:00"/>
        <d v="2015-06-15T00:00:00"/>
        <d v="2015-06-16T00:00:00"/>
        <d v="2015-06-17T00:00:00"/>
        <d v="2015-06-18T00:00:00"/>
        <d v="2015-06-19T00:00:00"/>
        <d v="2015-06-22T00:00:00"/>
        <d v="2015-06-23T00:00:00"/>
        <d v="2015-06-24T00:00:00"/>
        <d v="2015-06-25T00:00:00"/>
        <d v="2015-06-26T00:00:00"/>
        <d v="2015-06-29T00:00:00"/>
        <d v="2015-06-30T00:00:00"/>
        <d v="2015-07-01T00:00:00"/>
        <d v="2015-07-02T00:00:00"/>
        <d v="2015-07-06T00:00:00"/>
        <d v="2015-07-07T00:00:00"/>
        <d v="2015-07-08T00:00:00"/>
        <d v="2015-07-09T00:00:00"/>
        <d v="2015-07-10T00:00:00"/>
        <d v="2015-07-13T00:00:00"/>
        <d v="2015-07-14T00:00:00"/>
        <d v="2015-07-15T00:00:00"/>
        <d v="2015-07-16T00:00:00"/>
        <d v="2015-07-17T00:00:00"/>
        <d v="2015-07-20T00:00:00"/>
        <d v="2015-07-21T00:00:00"/>
        <d v="2015-07-22T00:00:00"/>
        <d v="2015-07-23T00:00:00"/>
        <d v="2015-07-24T00:00:00"/>
        <d v="2015-07-27T00:00:00"/>
        <d v="2015-07-28T00:00:00"/>
        <d v="2015-07-29T00:00:00"/>
        <d v="2015-07-30T00:00:00"/>
        <d v="2015-07-31T00:00:00"/>
        <d v="2015-08-03T00:00:00"/>
        <d v="2015-08-04T00:00:00"/>
        <d v="2015-08-05T00:00:00"/>
        <d v="2015-08-06T00:00:00"/>
        <d v="2015-08-07T00:00:00"/>
        <d v="2015-08-10T00:00:00"/>
        <d v="2015-08-11T00:00:00"/>
        <d v="2015-08-12T00:00:00"/>
        <d v="2015-08-13T00:00:00"/>
        <d v="2015-08-14T00:00:00"/>
        <d v="2015-08-17T00:00:00"/>
        <d v="2015-08-18T00:00:00"/>
        <d v="2015-08-19T00:00:00"/>
        <d v="2015-08-20T00:00:00"/>
        <d v="2015-08-21T00:00:00"/>
        <d v="2015-08-24T00:00:00"/>
        <d v="2015-08-25T00:00:00"/>
        <d v="2015-08-26T00:00:00"/>
        <d v="2015-08-27T00:00:00"/>
        <d v="2015-08-28T00:00:00"/>
        <d v="2015-08-31T00:00:00"/>
        <d v="2015-09-01T00:00:00"/>
        <d v="2015-09-02T00:00:00"/>
        <d v="2015-09-03T00:00:00"/>
        <d v="2015-09-04T00:00:00"/>
        <d v="2015-09-08T00:00:00"/>
        <d v="2015-09-09T00:00:00"/>
        <d v="2015-09-10T00:00:00"/>
        <d v="2015-09-11T00:00:00"/>
        <d v="2015-09-14T00:00:00"/>
        <d v="2015-09-15T00:00:00"/>
        <d v="2015-09-16T00:00:00"/>
        <d v="2015-09-17T00:00:00"/>
        <d v="2015-09-18T00:00:00"/>
        <d v="2015-09-21T00:00:00"/>
        <d v="2015-09-22T00:00:00"/>
        <d v="2015-09-23T00:00:00"/>
        <d v="2015-09-24T00:00:00"/>
        <d v="2015-09-25T00:00:00"/>
        <d v="2015-09-28T00:00:00"/>
        <d v="2015-09-29T00:00:00"/>
        <d v="2015-09-30T00:00:00"/>
        <d v="2015-10-01T00:00:00"/>
        <d v="2015-10-02T00:00:00"/>
        <d v="2015-10-05T00:00:00"/>
        <d v="2015-10-06T00:00:00"/>
        <d v="2015-10-07T00:00:00"/>
        <d v="2015-10-08T00:00:00"/>
        <d v="2015-10-09T00:00:00"/>
        <d v="2015-10-12T00:00:00"/>
        <d v="2015-10-13T00:00:00"/>
        <d v="2015-10-14T00:00:00"/>
        <d v="2015-10-15T00:00:00"/>
        <d v="2015-10-16T00:00:00"/>
        <d v="2015-10-19T00:00:00"/>
        <d v="2015-10-20T00:00:00"/>
        <d v="2015-10-21T00:00:00"/>
        <d v="2015-10-22T00:00:00"/>
        <d v="2015-10-23T00:00:00"/>
        <d v="2015-10-26T00:00:00"/>
        <d v="2015-10-27T00:00:00"/>
        <d v="2015-10-28T00:00:00"/>
        <d v="2015-10-29T00:00:00"/>
        <d v="2015-10-30T00:00:00"/>
        <d v="2015-11-02T00:00:00"/>
        <d v="2015-11-03T00:00:00"/>
        <d v="2015-11-04T00:00:00"/>
        <d v="2015-11-05T00:00:00"/>
        <d v="2015-11-06T00:00:00"/>
        <d v="2015-11-09T00:00:00"/>
        <d v="2015-11-10T00:00:00"/>
        <d v="2015-11-11T00:00:00"/>
        <d v="2015-11-12T00:00:00"/>
        <d v="2015-11-13T00:00:00"/>
        <d v="2015-11-16T00:00:00"/>
        <d v="2015-11-17T00:00:00"/>
        <d v="2015-11-18T00:00:00"/>
        <d v="2015-11-19T00:00:00"/>
        <d v="2015-11-20T00:00:00"/>
        <d v="2015-11-23T00:00:00"/>
        <d v="2015-11-24T00:00:00"/>
        <d v="2015-11-25T00:00:00"/>
        <d v="2015-11-27T00:00:00"/>
        <d v="2015-11-30T00:00:00"/>
        <d v="2015-12-01T00:00:00"/>
        <d v="2015-12-02T00:00:00"/>
        <d v="2015-12-03T00:00:00"/>
        <d v="2015-12-04T00:00:00"/>
        <d v="2015-12-07T00:00:00"/>
        <d v="2015-12-08T00:00:00"/>
        <d v="2015-12-09T00:00:00"/>
        <d v="2015-12-10T00:00:00"/>
        <d v="2015-12-11T00:00:00"/>
        <d v="2015-12-14T00:00:00"/>
        <d v="2015-12-15T00:00:00"/>
        <d v="2015-12-16T00:00:00"/>
        <d v="2015-12-17T00:00:00"/>
        <d v="2015-12-18T00:00:00"/>
        <d v="2015-12-21T00:00:00"/>
        <d v="2015-12-22T00:00:00"/>
        <d v="2015-12-23T00:00:00"/>
        <d v="2015-12-24T00:00:00"/>
        <d v="2015-12-28T00:00:00"/>
        <d v="2015-12-29T00:00:00"/>
        <d v="2015-12-30T00:00:00"/>
        <d v="2015-12-31T00:00:00"/>
        <d v="2016-01-04T00:00:00"/>
        <d v="2016-01-05T00:00:00"/>
        <d v="2016-01-06T00:00:00"/>
        <d v="2016-01-07T00:00:00"/>
        <d v="2016-01-08T00:00:00"/>
        <d v="2016-01-11T00:00:00"/>
        <d v="2016-01-12T00:00:00"/>
        <d v="2016-01-13T00:00:00"/>
        <d v="2016-01-14T00:00:00"/>
        <d v="2016-01-15T00:00:00"/>
        <d v="2016-01-19T00:00:00"/>
        <d v="2016-01-20T00:00:00"/>
        <d v="2016-01-21T00:00:00"/>
        <d v="2016-01-22T00:00:00"/>
        <d v="2016-01-25T00:00:00"/>
        <d v="2016-01-26T00:00:00"/>
        <d v="2016-01-27T00:00:00"/>
        <d v="2016-01-28T00:00:00"/>
        <d v="2016-01-29T00:00:00"/>
        <d v="2016-02-01T00:00:00"/>
        <d v="2016-02-02T00:00:00"/>
        <d v="2016-02-03T00:00:00"/>
        <d v="2016-02-04T00:00:00"/>
        <d v="2016-02-05T00:00:00"/>
        <d v="2016-02-08T00:00:00"/>
        <d v="2016-02-09T00:00:00"/>
        <d v="2016-02-10T00:00:00"/>
        <d v="2016-02-11T00:00:00"/>
        <d v="2016-02-12T00:00:00"/>
        <d v="2016-02-16T00:00:00"/>
        <d v="2016-02-17T00:00:00"/>
        <d v="2016-02-18T00:00:00"/>
        <d v="2016-02-19T00:00:00"/>
        <d v="2016-02-22T00:00:00"/>
        <d v="2016-02-23T00:00:00"/>
        <d v="2016-02-24T00:00:00"/>
        <d v="2016-02-25T00:00:00"/>
        <d v="2016-02-26T00:00:00"/>
        <d v="2016-02-29T00:00:00"/>
        <d v="2016-03-01T00:00:00"/>
        <d v="2016-03-02T00:00:00"/>
        <d v="2016-03-03T00:00:00"/>
        <d v="2016-03-04T00:00:00"/>
        <d v="2016-03-07T00:00:00"/>
        <d v="2016-03-08T00:00:00"/>
        <d v="2016-03-09T00:00:00"/>
        <d v="2016-03-10T00:00:00"/>
        <d v="2016-03-11T00:00:00"/>
        <d v="2016-03-14T00:00:00"/>
        <d v="2016-03-15T00:00:00"/>
        <d v="2016-03-16T00:00:00"/>
        <d v="2016-03-17T00:00:00"/>
        <d v="2016-03-18T00:00:00"/>
        <d v="2016-03-21T00:00:00"/>
        <d v="2016-03-22T00:00:00"/>
        <d v="2016-03-23T00:00:00"/>
        <d v="2016-03-24T00:00:00"/>
        <d v="2016-03-28T00:00:00"/>
        <d v="2016-03-29T00:00:00"/>
        <d v="2016-03-30T00:00:00"/>
        <d v="2016-03-31T00:00:00"/>
        <d v="2016-04-01T00:00:00"/>
        <d v="2016-04-04T00:00:00"/>
        <d v="2016-04-05T00:00:00"/>
        <d v="2016-04-06T00:00:00"/>
        <d v="2016-04-07T00:00:00"/>
        <d v="2016-04-08T00:00:00"/>
        <d v="2016-04-11T00:00:00"/>
        <d v="2016-04-12T00:00:00"/>
        <d v="2016-04-13T00:00:00"/>
        <d v="2016-04-14T00:00:00"/>
        <d v="2016-04-15T00:00:00"/>
        <d v="2016-04-18T00:00:00"/>
        <d v="2016-04-19T00:00:00"/>
        <d v="2016-04-20T00:00:00"/>
        <d v="2016-04-21T00:00:00"/>
        <d v="2016-04-22T00:00:00"/>
        <d v="2016-04-25T00:00:00"/>
        <d v="2016-04-26T00:00:00"/>
        <d v="2016-04-27T00:00:00"/>
        <d v="2016-04-28T00:00:00"/>
        <d v="2016-04-29T00:00:00"/>
        <d v="2016-05-02T00:00:00"/>
        <d v="2016-05-03T00:00:00"/>
        <d v="2016-05-04T00:00:00"/>
        <d v="2016-05-05T00:00:00"/>
        <d v="2016-05-06T00:00:00"/>
        <d v="2016-05-09T00:00:00"/>
        <d v="2016-05-10T00:00:00"/>
        <d v="2016-05-11T00:00:00"/>
        <d v="2016-05-12T00:00:00"/>
        <d v="2016-05-13T00:00:00"/>
        <d v="2016-05-16T00:00:00"/>
        <d v="2016-05-17T00:00:00"/>
        <d v="2016-05-18T00:00:00"/>
        <d v="2016-05-19T00:00:00"/>
        <d v="2016-05-20T00:00:00"/>
        <d v="2016-05-23T00:00:00"/>
        <d v="2016-05-24T00:00:00"/>
        <d v="2016-05-25T00:00:00"/>
        <d v="2016-05-26T00:00:00"/>
        <d v="2016-05-27T00:00:00"/>
        <d v="2016-05-31T00:00:00"/>
        <d v="2016-06-01T00:00:00"/>
        <d v="2016-06-02T00:00:00"/>
        <d v="2016-06-03T00:00:00"/>
        <d v="2016-06-06T00:00:00"/>
        <d v="2016-06-07T00:00:00"/>
        <d v="2016-06-08T00:00:00"/>
        <d v="2016-06-09T00:00:00"/>
        <d v="2016-06-10T00:00:00"/>
        <d v="2016-06-13T00:00:00"/>
        <d v="2016-06-14T00:00:00"/>
        <d v="2016-06-15T00:00:00"/>
        <d v="2016-06-16T00:00:00"/>
        <d v="2016-06-17T00:00:00"/>
        <d v="2016-06-20T00:00:00"/>
        <d v="2016-06-21T00:00:00"/>
        <d v="2016-06-22T00:00:00"/>
        <d v="2016-06-23T00:00:00"/>
        <d v="2016-06-24T00:00:00"/>
        <d v="2016-06-27T00:00:00"/>
        <d v="2016-06-28T00:00:00"/>
        <d v="2016-06-29T00:00:00"/>
        <d v="2016-06-30T00:00:00"/>
        <d v="2016-07-01T00:00:00"/>
        <d v="2016-07-05T00:00:00"/>
        <d v="2016-07-06T00:00:00"/>
        <d v="2016-07-07T00:00:00"/>
        <d v="2016-07-08T00:00:00"/>
        <d v="2016-07-11T00:00:00"/>
        <d v="2016-07-12T00:00:00"/>
        <d v="2016-07-13T00:00:00"/>
        <d v="2016-07-14T00:00:00"/>
        <d v="2016-07-15T00:00:00"/>
        <d v="2016-07-18T00:00:00"/>
        <d v="2016-07-19T00:00:00"/>
        <d v="2016-07-20T00:00:00"/>
        <d v="2016-07-21T00:00:00"/>
        <d v="2016-07-22T00:00:00"/>
        <d v="2016-07-25T00:00:00"/>
        <d v="2016-07-26T00:00:00"/>
        <d v="2016-07-27T00:00:00"/>
        <d v="2016-07-28T00:00:00"/>
        <d v="2016-07-29T00:00:00"/>
        <d v="2016-08-01T00:00:00"/>
        <d v="2016-08-02T00:00:00"/>
        <d v="2016-08-03T00:00:00"/>
        <d v="2016-08-04T00:00:00"/>
        <d v="2016-08-05T00:00:00"/>
        <d v="2016-08-08T00:00:00"/>
        <d v="2016-08-09T00:00:00"/>
        <d v="2016-08-10T00:00:00"/>
        <d v="2016-08-11T00:00:00"/>
        <d v="2016-08-12T00:00:00"/>
        <d v="2016-08-15T00:00:00"/>
        <d v="2016-08-16T00:00:00"/>
        <d v="2016-08-17T00:00:00"/>
        <d v="2016-08-18T00:00:00"/>
        <d v="2016-08-19T00:00:00"/>
        <d v="2016-08-22T00:00:00"/>
        <d v="2016-08-23T00:00:00"/>
        <d v="2016-08-24T00:00:00"/>
        <d v="2016-08-25T00:00:00"/>
        <d v="2016-08-26T00:00:00"/>
        <d v="2016-08-29T00:00:00"/>
        <d v="2016-08-30T00:00:00"/>
        <d v="2016-08-31T00:00:00"/>
        <d v="2016-09-01T00:00:00"/>
        <d v="2016-09-02T00:00:00"/>
        <d v="2016-09-06T00:00:00"/>
        <d v="2016-09-07T00:00:00"/>
        <d v="2016-09-08T00:00:00"/>
        <d v="2016-09-09T00:00:00"/>
        <d v="2016-09-12T00:00:00"/>
        <d v="2016-09-13T00:00:00"/>
        <d v="2016-09-14T00:00:00"/>
        <d v="2016-09-15T00:00:00"/>
        <d v="2016-09-16T00:00:00"/>
        <d v="2016-09-19T00:00:00"/>
        <d v="2016-09-20T00:00:00"/>
        <d v="2016-09-21T00:00:00"/>
        <d v="2016-09-22T00:00:00"/>
        <d v="2016-09-23T00:00:00"/>
        <d v="2016-09-26T00:00:00"/>
        <d v="2016-09-27T00:00:00"/>
        <d v="2016-09-28T00:00:00"/>
        <d v="2016-09-29T00:00:00"/>
        <d v="2016-09-30T00:00:00"/>
        <d v="2016-10-03T00:00:00"/>
        <d v="2016-10-04T00:00:00"/>
        <d v="2016-10-05T00:00:00"/>
        <d v="2016-10-06T00:00:00"/>
        <d v="2016-10-07T00:00:00"/>
        <d v="2016-10-10T00:00:00"/>
        <d v="2016-10-11T00:00:00"/>
        <d v="2016-10-12T00:00:00"/>
        <d v="2016-10-13T00:00:00"/>
        <d v="2016-10-14T00:00:00"/>
        <d v="2016-10-17T00:00:00"/>
        <d v="2016-10-18T00:00:00"/>
        <d v="2016-10-19T00:00:00"/>
        <d v="2016-10-20T00:00:00"/>
        <d v="2016-10-21T00:00:00"/>
        <d v="2016-10-24T00:00:00"/>
        <d v="2016-10-25T00:00:00"/>
        <d v="2016-10-26T00:00:00"/>
        <d v="2016-10-27T00:00:00"/>
        <d v="2016-10-28T00:00:00"/>
        <d v="2016-10-31T00:00:00"/>
        <d v="2016-11-01T00:00:00"/>
        <d v="2016-11-02T00:00:00"/>
        <d v="2016-11-03T00:00:00"/>
        <d v="2016-11-04T00:00:00"/>
        <d v="2016-11-07T00:00:00"/>
        <d v="2016-11-08T00:00:00"/>
        <d v="2016-11-09T00:00:00"/>
        <d v="2016-11-10T00:00:00"/>
        <d v="2016-11-11T00:00:00"/>
        <d v="2016-11-14T00:00:00"/>
        <d v="2016-11-15T00:00:00"/>
        <d v="2016-11-16T00:00:00"/>
        <d v="2016-11-17T00:00:00"/>
        <d v="2016-11-18T00:00:00"/>
        <d v="2016-11-21T00:00:00"/>
        <d v="2016-11-22T00:00:00"/>
        <d v="2016-11-23T00:00:00"/>
        <d v="2016-11-25T00:00:00"/>
        <d v="2016-11-28T00:00:00"/>
        <d v="2016-11-29T00:00:00"/>
        <d v="2016-11-30T00:00:00"/>
        <d v="2016-12-01T00:00:00"/>
        <d v="2016-12-02T00:00:00"/>
        <d v="2016-12-05T00:00:00"/>
        <d v="2016-12-06T00:00:00"/>
        <d v="2016-12-07T00:00:00"/>
        <d v="2016-12-08T00:00:00"/>
        <d v="2016-12-09T00:00:00"/>
        <d v="2016-12-12T00:00:00"/>
        <d v="2016-12-13T00:00:00"/>
        <d v="2016-12-14T00:00:00"/>
        <d v="2016-12-15T00:00:00"/>
        <d v="2016-12-16T00:00:00"/>
        <d v="2016-12-19T00:00:00"/>
        <d v="2016-12-20T00:00:00"/>
        <d v="2016-12-21T00:00:00"/>
        <d v="2016-12-22T00:00:00"/>
        <d v="2016-12-23T00:00:00"/>
        <d v="2016-12-27T00:00:00"/>
        <d v="2016-12-28T00:00:00"/>
        <d v="2016-12-29T00:00:00"/>
        <d v="2016-12-30T00:00:00"/>
        <d v="2017-01-03T00:00:00"/>
        <d v="2017-01-04T00:00:00"/>
        <d v="2017-01-05T00:00:00"/>
        <d v="2017-01-06T00:00:00"/>
        <d v="2017-01-09T00:00:00"/>
        <d v="2017-01-10T00:00:00"/>
        <d v="2017-01-11T00:00:00"/>
        <d v="2017-01-12T00:00:00"/>
        <d v="2017-01-13T00:00:00"/>
        <d v="2017-01-17T00:00:00"/>
        <d v="2017-01-18T00:00:00"/>
        <d v="2017-01-19T00:00:00"/>
        <d v="2017-01-20T00:00:00"/>
        <d v="2017-01-23T00:00:00"/>
        <d v="2017-01-24T00:00:00"/>
        <d v="2017-01-25T00:00:00"/>
        <d v="2017-01-26T00:00:00"/>
        <d v="2017-01-27T00:00:00"/>
        <d v="2017-01-30T00:00:00"/>
        <d v="2017-01-31T00:00:00"/>
        <d v="2017-02-01T00:00:00"/>
        <d v="2017-02-02T00:00:00"/>
        <d v="2017-02-03T00:00:00"/>
        <d v="2017-02-06T00:00:00"/>
        <d v="2017-02-07T00:00:00"/>
        <d v="2017-02-08T00:00:00"/>
        <d v="2017-02-09T00:00:00"/>
        <d v="2017-02-10T00:00:00"/>
        <d v="2017-02-13T00:00:00"/>
        <d v="2017-02-14T00:00:00"/>
        <d v="2017-02-15T00:00:00"/>
        <d v="2017-02-16T00:00:00"/>
        <d v="2017-02-17T00:00:00"/>
        <d v="2017-02-21T00:00:00"/>
        <d v="2017-02-22T00:00:00"/>
        <d v="2017-02-23T00:00:00"/>
        <d v="2017-02-24T00:00:00"/>
        <d v="2017-02-27T00:00:00"/>
        <d v="2017-02-28T00:00:00"/>
        <d v="2017-03-01T00:00:00"/>
        <d v="2017-03-02T00:00:00"/>
        <d v="2017-03-03T00:00:00"/>
        <d v="2017-03-06T00:00:00"/>
        <d v="2017-03-07T00:00:00"/>
        <d v="2017-03-08T00:00:00"/>
        <d v="2017-03-09T00:00:00"/>
        <d v="2017-03-10T00:00:00"/>
        <d v="2017-03-13T00:00:00"/>
        <d v="2017-03-14T00:00:00"/>
        <d v="2017-03-15T00:00:00"/>
        <d v="2017-03-16T00:00:00"/>
        <d v="2017-03-17T00:00:00"/>
        <d v="2017-03-20T00:00:00"/>
        <d v="2017-03-21T00:00:00"/>
        <d v="2017-03-22T00:00:00"/>
        <d v="2017-03-23T00:00:00"/>
        <d v="2017-03-24T00:00:00"/>
        <d v="2017-03-27T00:00:00"/>
        <d v="2017-03-28T00:00:00"/>
        <d v="2017-03-29T00:00:00"/>
        <d v="2017-03-30T00:00:00"/>
        <d v="2017-03-31T00:00:00"/>
        <d v="2017-04-03T00:00:00"/>
        <d v="2017-04-04T00:00:00"/>
        <d v="2017-04-05T00:00:00"/>
        <d v="2017-04-06T00:00:00"/>
        <d v="2017-04-07T00:00:00"/>
        <d v="2017-04-10T00:00:00"/>
        <d v="2017-04-11T00:00:00"/>
        <d v="2017-04-12T00:00:00"/>
        <d v="2017-04-13T00:00:00"/>
        <d v="2017-04-17T00:00:00"/>
        <d v="2017-04-18T00:00:00"/>
        <d v="2017-04-19T00:00:00"/>
        <d v="2017-04-20T00:00:00"/>
        <d v="2017-04-21T00:00:00"/>
        <d v="2017-04-24T00:00:00"/>
        <d v="2017-04-25T00:00:00"/>
        <d v="2017-04-26T00:00:00"/>
        <d v="2017-04-27T00:00:00"/>
        <d v="2017-04-28T00:00:00"/>
        <d v="2017-05-01T00:00:00"/>
        <d v="2017-05-02T00:00:00"/>
        <d v="2017-05-03T00:00:00"/>
        <d v="2017-05-04T00:00:00"/>
        <d v="2017-05-05T00:00:00"/>
        <d v="2017-05-08T00:00:00"/>
        <d v="2017-05-09T00:00:00"/>
        <d v="2017-05-10T00:00:00"/>
        <d v="2017-05-11T00:00:00"/>
        <d v="2017-05-12T00:00:00"/>
        <d v="2017-05-15T00:00:00"/>
        <d v="2017-05-16T00:00:00"/>
        <d v="2017-05-17T00:00:00"/>
        <d v="2017-05-18T00:00:00"/>
        <d v="2017-05-19T00:00:00"/>
        <d v="2017-05-22T00:00:00"/>
        <d v="2017-05-23T00:00:00"/>
        <d v="2017-05-24T00:00:00"/>
        <d v="2017-05-25T00:00:00"/>
        <d v="2017-05-26T00:00:00"/>
        <d v="2017-05-30T00:00:00"/>
        <d v="2017-05-31T00:00:00"/>
        <d v="2017-06-01T00:00:00"/>
        <d v="2017-06-02T00:00:00"/>
        <d v="2017-06-05T00:00:00"/>
        <d v="2017-06-06T00:00:00"/>
        <d v="2017-06-07T00:00:00"/>
        <d v="2017-06-08T00:00:00"/>
        <d v="2017-06-09T00:00:00"/>
        <d v="2017-06-12T00:00:00"/>
        <d v="2017-06-13T00:00:00"/>
        <d v="2017-06-14T00:00:00"/>
        <d v="2017-06-15T00:00:00"/>
        <d v="2017-06-16T00:00:00"/>
        <d v="2017-06-19T00:00:00"/>
        <d v="2017-06-20T00:00:00"/>
        <d v="2017-06-21T00:00:00"/>
        <d v="2017-06-22T00:00:00"/>
        <d v="2017-06-23T00:00:00"/>
        <d v="2017-06-26T00:00:00"/>
        <d v="2017-06-27T00:00:00"/>
        <d v="2017-06-28T00:00:00"/>
        <d v="2017-06-29T00:00:00"/>
        <d v="2017-06-30T00:00:00"/>
        <d v="2017-07-03T00:00:00"/>
        <d v="2017-07-05T00:00:00"/>
        <d v="2017-07-06T00:00:00"/>
        <d v="2017-07-07T00:00:00"/>
        <d v="2017-07-10T00:00:00"/>
        <d v="2017-07-11T00:00:00"/>
        <d v="2017-07-12T00:00:00"/>
        <d v="2017-07-13T00:00:00"/>
        <d v="2017-07-14T00:00:00"/>
        <d v="2017-07-17T00:00:00"/>
        <d v="2017-07-18T00:00:00"/>
        <d v="2017-07-19T00:00:00"/>
        <d v="2017-07-20T00:00:00"/>
        <d v="2017-07-21T00:00:00"/>
        <d v="2017-07-24T00:00:00"/>
        <d v="2017-07-25T00:00:00"/>
        <d v="2017-07-26T00:00:00"/>
        <d v="2017-07-27T00:00:00"/>
        <d v="2017-07-28T00:00:00"/>
        <d v="2017-07-31T00:00:00"/>
        <d v="2017-08-01T00:00:00"/>
        <d v="2017-08-02T00:00:00"/>
        <d v="2017-08-03T00:00:00"/>
        <d v="2017-08-04T00:00:00"/>
        <d v="2017-08-07T00:00:00"/>
        <d v="2017-08-08T00:00:00"/>
        <d v="2017-08-09T00:00:00"/>
        <d v="2017-08-10T00:00:00"/>
        <d v="2017-08-11T00:00:00"/>
        <d v="2017-08-14T00:00:00"/>
        <d v="2017-08-15T00:00:00"/>
        <d v="2017-08-16T00:00:00"/>
        <d v="2017-08-17T00:00:00"/>
        <d v="2017-08-18T00:00:00"/>
        <d v="2017-08-21T00:00:00"/>
        <d v="2017-08-22T00:00:00"/>
        <d v="2017-08-23T00:00:00"/>
        <d v="2017-08-24T00:00:00"/>
        <d v="2017-08-25T00:00:00"/>
        <d v="2017-08-28T00:00:00"/>
        <d v="2017-08-29T00:00:00"/>
        <d v="2017-08-30T00:00:00"/>
        <d v="2017-08-31T00:00:00"/>
        <d v="2017-09-01T00:00:00"/>
        <d v="2017-09-05T00:00:00"/>
        <d v="2017-09-06T00:00:00"/>
        <d v="2017-09-07T00:00:00"/>
        <d v="2017-09-08T00:00:00"/>
        <d v="2017-09-11T00:00:00"/>
        <d v="2017-09-12T00:00:00"/>
        <d v="2017-09-13T00:00:00"/>
        <d v="2017-09-14T00:00:00"/>
        <d v="2017-09-15T00:00:00"/>
        <d v="2017-09-18T00:00:00"/>
        <d v="2017-09-19T00:00:00"/>
        <d v="2017-09-20T00:00:00"/>
        <d v="2017-09-21T00:00:00"/>
        <d v="2017-09-22T00:00:00"/>
        <d v="2017-09-25T00:00:00"/>
        <d v="2017-09-26T00:00:00"/>
        <d v="2017-09-27T00:00:00"/>
        <d v="2017-09-28T00:00:00"/>
        <d v="2017-09-29T00:00:00"/>
        <d v="2017-10-02T00:00:00"/>
        <d v="2017-10-03T00:00:00"/>
        <d v="2017-10-04T00:00:00"/>
        <d v="2017-10-05T00:00:00"/>
        <d v="2017-10-06T00:00:00"/>
        <d v="2017-10-09T00:00:00"/>
        <d v="2017-10-10T00:00:00"/>
        <d v="2017-10-11T00:00:00"/>
        <d v="2017-10-12T00:00:00"/>
        <d v="2017-10-13T00:00:00"/>
        <d v="2017-10-16T00:00:00"/>
        <d v="2017-10-17T00:00:00"/>
        <d v="2017-10-18T00:00:00"/>
        <d v="2017-10-19T00:00:00"/>
        <d v="2017-10-20T00:00:00"/>
        <d v="2017-10-23T00:00:00"/>
        <d v="2017-10-24T00:00:00"/>
        <d v="2017-10-25T00:00:00"/>
        <d v="2017-10-26T00:00:00"/>
        <d v="2017-10-27T00:00:00"/>
        <d v="2017-10-30T00:00:00"/>
        <d v="2017-10-31T00:00:00"/>
        <d v="2017-11-01T00:00:00"/>
        <d v="2017-11-02T00:00:00"/>
        <d v="2017-11-03T00:00:00"/>
        <d v="2017-11-06T00:00:00"/>
        <d v="2017-11-07T00:00:00"/>
        <d v="2017-11-08T00:00:00"/>
        <d v="2017-11-09T00:00:00"/>
        <d v="2017-11-10T00:00:00"/>
        <d v="2017-11-13T00:00:00"/>
        <d v="2017-11-14T00:00:00"/>
        <d v="2017-11-15T00:00:00"/>
        <d v="2017-11-16T00:00:00"/>
        <d v="2017-11-17T00:00:00"/>
        <d v="2017-11-20T00:00:00"/>
        <d v="2017-11-21T00:00:00"/>
        <d v="2017-11-22T00:00:00"/>
        <d v="2017-11-24T00:00:00"/>
        <d v="2017-11-27T00:00:00"/>
        <d v="2017-11-28T00:00:00"/>
        <d v="2017-11-29T00:00:00"/>
        <d v="2017-11-30T00:00:00"/>
        <d v="2017-12-01T00:00:00"/>
        <d v="2017-12-04T00:00:00"/>
        <d v="2017-12-05T00:00:00"/>
        <d v="2017-12-06T00:00:00"/>
        <d v="2017-12-07T00:00:00"/>
        <d v="2017-12-08T00:00:00"/>
        <d v="2017-12-11T00:00:00"/>
        <d v="2017-12-12T00:00:00"/>
        <d v="2017-12-13T00:00:00"/>
        <d v="2017-12-14T00:00:00"/>
        <d v="2017-12-15T00:00:00"/>
        <d v="2017-12-18T00:00:00"/>
        <d v="2017-12-19T00:00:00"/>
        <d v="2017-12-20T00:00:00"/>
        <d v="2017-12-21T00:00:00"/>
        <d v="2017-12-22T00:00:00"/>
        <d v="2017-12-26T00:00:00"/>
        <d v="2017-12-27T00:00:00"/>
        <d v="2017-12-28T00:00:00"/>
        <d v="2017-12-29T00:00:00"/>
        <d v="2018-01-02T00:00:00"/>
        <d v="2018-01-03T00:00:00"/>
        <d v="2018-01-04T00:00:00"/>
        <d v="2018-01-05T00:00:00"/>
        <d v="2018-01-08T00:00:00"/>
        <d v="2018-01-09T00:00:00"/>
        <d v="2018-01-10T00:00:00"/>
        <d v="2018-01-11T00:00:00"/>
        <d v="2018-01-12T00:00:00"/>
        <d v="2018-01-16T00:00:00"/>
        <d v="2018-01-17T00:00:00"/>
        <d v="2018-01-18T00:00:00"/>
        <d v="2018-01-19T00:00:00"/>
        <d v="2018-01-22T00:00:00"/>
        <d v="2018-01-23T00:00:00"/>
        <d v="2018-01-24T00:00:00"/>
        <d v="2018-01-25T00:00:00"/>
        <d v="2018-01-26T00:00:00"/>
        <d v="2018-01-29T00:00:00"/>
        <d v="2018-01-30T00:00:00"/>
        <d v="2018-01-31T00:00:00"/>
        <d v="2018-02-01T00:00:00"/>
        <d v="2018-02-02T00:00:00"/>
        <d v="2018-02-05T00:00:00"/>
        <d v="2018-02-06T00:00:00"/>
        <d v="2018-02-07T00:00:00"/>
        <d v="2018-02-08T00:00:00"/>
        <d v="2018-02-09T00:00:00"/>
        <d v="2018-02-12T00:00:00"/>
        <d v="2018-02-13T00:00:00"/>
        <d v="2018-02-14T00:00:00"/>
        <d v="2018-02-15T00:00:00"/>
        <d v="2018-02-16T00:00:00"/>
        <d v="2018-02-20T00:00:00"/>
        <d v="2018-02-21T00:00:00"/>
        <d v="2018-02-22T00:00:00"/>
        <d v="2018-02-23T00:00:00"/>
        <d v="2018-02-26T00:00:00"/>
        <d v="2018-02-27T00:00:00"/>
        <d v="2018-02-28T00:00:00"/>
        <d v="2018-03-01T00:00:00"/>
        <d v="2018-03-02T00:00:00"/>
        <d v="2018-03-05T00:00:00"/>
        <d v="2018-03-06T00:00:00"/>
        <d v="2018-03-07T00:00:00"/>
        <d v="2018-03-08T00:00:00"/>
        <d v="2018-03-09T00:00:00"/>
        <d v="2018-03-12T00:00:00"/>
        <d v="2018-03-13T00:00:00"/>
        <d v="2018-03-14T00:00:00"/>
        <d v="2018-03-15T00:00:00"/>
        <d v="2018-03-16T00:00:00"/>
        <d v="2018-03-19T00:00:00"/>
        <d v="2018-03-20T00:00:00"/>
        <d v="2018-03-21T00:00:00"/>
        <d v="2018-03-22T00:00:00"/>
        <d v="2018-03-23T00:00:00"/>
        <d v="2018-03-26T00:00:00"/>
        <d v="2018-03-27T00:00:00"/>
        <d v="2018-03-28T00:00:00"/>
        <d v="2018-03-29T00:00:00"/>
        <d v="2018-04-02T00:00:00"/>
        <d v="2018-04-03T00:00:00"/>
        <d v="2018-04-04T00:00:00"/>
        <d v="2018-04-05T00:00:00"/>
        <d v="2018-04-06T00:00:00"/>
        <d v="2018-04-09T00:00:00"/>
        <d v="2018-04-10T00:00:00"/>
        <d v="2018-04-11T00:00:00"/>
        <d v="2018-04-12T00:00:00"/>
        <d v="2018-04-13T00:00:00"/>
        <d v="2018-04-16T00:00:00"/>
        <d v="2018-04-17T00:00:00"/>
        <d v="2018-04-18T00:00:00"/>
        <d v="2018-04-19T00:00:00"/>
        <d v="2018-04-20T00:00:00"/>
        <d v="2018-04-23T00:00:00"/>
        <d v="2018-04-24T00:00:00"/>
        <d v="2018-04-25T00:00:00"/>
        <d v="2018-04-26T00:00:00"/>
        <d v="2018-04-27T00:00:00"/>
        <d v="2018-04-30T00:00:00"/>
        <d v="2018-05-01T00:00:00"/>
        <d v="2018-05-02T00:00:00"/>
        <d v="2018-05-03T00:00:00"/>
        <d v="2018-05-04T00:00:00"/>
        <d v="2018-05-07T00:00:00"/>
        <d v="2018-05-08T00:00:00"/>
        <d v="2018-05-09T00:00:00"/>
        <d v="2018-05-10T00:00:00"/>
        <d v="2018-05-11T00:00:00"/>
        <d v="2018-05-14T00:00:00"/>
        <d v="2018-05-15T00:00:00"/>
        <d v="2018-05-16T00:00:00"/>
        <d v="2018-05-17T00:00:00"/>
        <d v="2018-05-18T00:00:00"/>
        <d v="2018-05-21T00:00:00"/>
        <d v="2018-05-22T00:00:00"/>
        <d v="2018-05-23T00:00:00"/>
        <d v="2018-05-24T00:00:00"/>
        <d v="2018-05-25T00:00:00"/>
        <d v="2018-05-29T00:00:00"/>
        <d v="2018-05-30T00:00:00"/>
        <d v="2018-05-31T00:00:00"/>
        <d v="2018-06-01T00:00:00"/>
        <d v="2018-06-04T00:00:00"/>
        <d v="2018-06-05T00:00:00"/>
        <d v="2018-06-06T00:00:00"/>
        <d v="2018-06-07T00:00:00"/>
        <d v="2018-06-08T00:00:00"/>
        <d v="2018-06-11T00:00:00"/>
        <d v="2018-06-12T00:00:00"/>
        <d v="2018-06-13T00:00:00"/>
        <d v="2018-06-14T00:00:00"/>
        <d v="2018-06-15T00:00:00"/>
        <d v="2018-06-18T00:00:00"/>
        <d v="2018-06-19T00:00:00"/>
        <d v="2018-06-20T00:00:00"/>
        <d v="2018-06-21T00:00:00"/>
        <d v="2018-06-22T00:00:00"/>
        <d v="2018-06-25T00:00:00"/>
        <d v="2018-06-26T00:00:00"/>
        <d v="2018-06-27T00:00:00"/>
        <d v="2018-06-28T00:00:00"/>
        <d v="2018-06-29T00:00:00"/>
        <d v="2018-07-02T00:00:00"/>
        <d v="2018-07-03T00:00:00"/>
        <d v="2018-07-05T00:00:00"/>
        <d v="2018-07-06T00:00:00"/>
        <d v="2018-07-09T00:00:00"/>
        <d v="2018-07-10T00:00:00"/>
        <d v="2018-07-11T00:00:00"/>
        <d v="2018-07-12T00:00:00"/>
        <d v="2018-07-13T00:00:00"/>
        <d v="2018-07-16T00:00:00"/>
        <d v="2018-07-17T00:00:00"/>
        <d v="2018-07-18T00:00:00"/>
        <d v="2018-07-19T00:00:00"/>
        <d v="2018-07-20T00:00:00"/>
        <d v="2018-07-23T00:00:00"/>
        <d v="2018-07-24T00:00:00"/>
        <d v="2018-07-25T00:00:00"/>
        <d v="2018-07-26T00:00:00"/>
        <d v="2018-07-27T00:00:00"/>
        <d v="2018-07-30T00:00:00"/>
        <d v="2018-07-31T00:00:00"/>
        <d v="2018-08-01T00:00:00"/>
        <d v="2018-08-02T00:00:00"/>
        <d v="2018-08-03T00:00:00"/>
        <d v="2018-08-06T00:00:00"/>
        <d v="2018-08-07T00:00:00"/>
        <d v="2018-08-08T00:00:00"/>
        <d v="2018-08-09T00:00:00"/>
        <d v="2018-08-10T00:00:00"/>
        <d v="2018-08-13T00:00:00"/>
        <d v="2018-08-14T00:00:00"/>
        <d v="2018-08-15T00:00:00"/>
        <d v="2018-08-16T00:00:00"/>
        <d v="2018-08-17T00:00:00"/>
        <d v="2018-08-20T00:00:00"/>
        <d v="2018-08-21T00:00:00"/>
        <d v="2018-08-22T00:00:00"/>
        <d v="2018-08-23T00:00:00"/>
        <d v="2018-08-24T00:00:00"/>
        <d v="2018-08-27T00:00:00"/>
        <d v="2018-08-28T00:00:00"/>
        <d v="2018-08-29T00:00:00"/>
        <d v="2018-08-30T00:00:00"/>
        <d v="2018-08-31T00:00:00"/>
        <d v="2018-09-04T00:00:00"/>
        <d v="2018-09-05T00:00:00"/>
        <d v="2018-09-06T00:00:00"/>
        <d v="2018-09-07T00:00:00"/>
        <d v="2018-09-10T00:00:00"/>
        <d v="2018-09-11T00:00:00"/>
        <d v="2018-09-12T00:00:00"/>
        <d v="2018-09-13T00:00:00"/>
        <d v="2018-09-14T00:00:00"/>
        <d v="2018-09-17T00:00:00"/>
        <d v="2018-09-18T00:00:00"/>
        <d v="2018-09-19T00:00:00"/>
        <d v="2018-09-20T00:00:00"/>
        <d v="2018-09-21T00:00:00"/>
        <d v="2018-09-24T00:00:00"/>
        <d v="2018-09-25T00:00:00"/>
        <d v="2018-09-26T00:00:00"/>
        <d v="2018-09-27T00:00:00"/>
        <d v="2018-09-28T00:00:00"/>
        <d v="2018-10-01T00:00:00"/>
        <d v="2018-10-02T00:00:00"/>
        <d v="2018-10-03T00:00:00"/>
        <d v="2018-10-04T00:00:00"/>
        <d v="2018-10-05T00:00:00"/>
        <d v="2018-10-08T00:00:00"/>
        <d v="2018-10-09T00:00:00"/>
        <d v="2018-10-10T00:00:00"/>
        <d v="2018-10-11T00:00:00"/>
        <d v="2018-10-12T00:00:00"/>
        <d v="2018-10-15T00:00:00"/>
        <d v="2018-10-16T00:00:00"/>
        <d v="2018-10-17T00:00:00"/>
        <d v="2018-10-18T00:00:00"/>
        <d v="2018-10-19T00:00:00"/>
        <d v="2018-10-22T00:00:00"/>
        <d v="2018-10-23T00:00:00"/>
        <d v="2018-10-24T00:00:00"/>
        <d v="2018-10-25T00:00:00"/>
        <d v="2018-10-26T00:00:00"/>
        <d v="2018-10-29T00:00:00"/>
        <d v="2018-10-30T00:00:00"/>
        <d v="2018-10-31T00:00:00"/>
        <d v="2018-11-01T00:00:00"/>
        <d v="2018-11-02T00:00:00"/>
        <d v="2018-11-05T00:00:00"/>
        <d v="2018-11-06T00:00:00"/>
        <d v="2018-11-07T00:00:00"/>
        <d v="2018-11-08T00:00:00"/>
        <d v="2018-11-09T00:00:00"/>
        <d v="2018-11-12T00:00:00"/>
        <d v="2018-11-13T00:00:00"/>
        <d v="2018-11-14T00:00:00"/>
        <d v="2018-11-15T00:00:00"/>
        <d v="2018-11-16T00:00:00"/>
        <d v="2018-11-19T00:00:00"/>
        <d v="2018-11-20T00:00:00"/>
        <d v="2018-11-21T00:00:00"/>
        <d v="2018-11-23T00:00:00"/>
        <d v="2018-11-26T00:00:00"/>
        <d v="2018-11-27T00:00:00"/>
        <d v="2018-11-28T00:00:00"/>
        <d v="2018-11-29T00:00:00"/>
        <d v="2018-11-30T00:00:00"/>
        <d v="2018-12-03T00:00:00"/>
        <d v="2018-12-04T00:00:00"/>
        <d v="2018-12-06T00:00:00"/>
        <d v="2018-12-07T00:00:00"/>
        <d v="2018-12-10T00:00:00"/>
        <d v="2018-12-11T00:00:00"/>
        <d v="2018-12-12T00:00:00"/>
        <d v="2018-12-13T00:00:00"/>
        <d v="2018-12-14T00:00:00"/>
        <d v="2018-12-17T00:00:00"/>
        <d v="2018-12-18T00:00:00"/>
        <d v="2018-12-19T00:00:00"/>
        <d v="2018-12-20T00:00:00"/>
        <d v="2018-12-21T00:00:00"/>
        <d v="2018-12-24T00:00:00"/>
        <d v="2018-12-26T00:00:00"/>
        <d v="2018-12-27T00:00:00"/>
        <d v="2018-12-28T00:00:00"/>
        <d v="2018-12-31T00:00:00"/>
        <d v="2019-01-02T00:00:00"/>
        <d v="2019-01-03T00:00:00"/>
        <d v="2019-01-04T00:00:00"/>
        <d v="2019-01-07T00:00:00"/>
        <d v="2019-01-08T00:00:00"/>
        <d v="2019-01-09T00:00:00"/>
        <d v="2019-01-10T00:00:00"/>
        <d v="2019-01-11T00:00:00"/>
        <d v="2019-01-14T00:00:00"/>
        <d v="2019-01-15T00:00:00"/>
        <d v="2019-01-16T00:00:00"/>
        <d v="2019-01-17T00:00:00"/>
        <d v="2019-01-18T00:00:00"/>
        <d v="2019-01-22T00:00:00"/>
        <d v="2019-01-23T00:00:00"/>
        <d v="2019-01-24T00:00:00"/>
        <d v="2019-01-25T00:00:00"/>
        <d v="2019-01-28T00:00:00"/>
        <d v="2019-01-29T00:00:00"/>
        <d v="2019-01-30T00:00:00"/>
        <d v="2019-01-31T00:00:00"/>
        <d v="2019-02-01T00:00:00"/>
        <d v="2019-02-04T00:00:00"/>
        <d v="2019-02-05T00:00:00"/>
        <d v="2019-02-06T00:00:00"/>
        <d v="2019-02-07T00:00:00"/>
        <d v="2019-02-08T00:00:00"/>
        <d v="2019-02-11T00:00:00"/>
        <d v="2019-02-12T00:00:00"/>
        <d v="2019-02-13T00:00:00"/>
        <d v="2019-02-14T00:00:00"/>
        <d v="2019-02-15T00:00:00"/>
        <d v="2019-02-19T00:00:00"/>
        <d v="2019-02-20T00:00:00"/>
        <d v="2019-02-21T00:00:00"/>
        <d v="2019-02-22T00:00:00"/>
        <d v="2019-02-25T00:00:00"/>
        <d v="2019-02-26T00:00:00"/>
        <d v="2019-02-27T00:00:00"/>
        <d v="2019-02-28T00:00:00"/>
        <d v="2019-03-01T00:00:00"/>
        <d v="2019-03-04T00:00:00"/>
        <d v="2019-03-05T00:00:00"/>
        <d v="2019-03-06T00:00:00"/>
        <d v="2019-03-07T00:00:00"/>
        <d v="2019-03-08T00:00:00"/>
        <d v="2019-03-11T00:00:00"/>
        <d v="2019-03-12T00:00:00"/>
        <d v="2019-03-13T00:00:00"/>
        <d v="2019-03-14T00:00:00"/>
        <d v="2019-03-15T00:00:00"/>
        <d v="2019-03-18T00:00:00"/>
        <d v="2019-03-19T00:00:00"/>
        <d v="2019-03-20T00:00:00"/>
        <d v="2019-03-21T00:00:00"/>
        <d v="2019-03-22T00:00:00"/>
        <d v="2019-03-25T00:00:00"/>
        <d v="2019-03-26T00:00:00"/>
        <d v="2019-03-27T00:00:00"/>
        <d v="2019-03-28T00:00:00"/>
        <d v="2019-03-29T00:00:00"/>
        <d v="2019-04-01T00:00:00"/>
        <d v="2019-04-02T00:00:00"/>
        <d v="2019-04-03T00:00:00"/>
        <d v="2019-04-04T00:00:00"/>
        <d v="2019-04-05T00:00:00"/>
        <d v="2019-04-08T00:00:00"/>
        <d v="2019-04-09T00:00:00"/>
        <d v="2019-04-10T00:00:00"/>
        <d v="2019-04-11T00:00:00"/>
        <d v="2019-04-12T00:00:00"/>
        <d v="2019-04-15T00:00:00"/>
        <d v="2019-04-16T00:00:00"/>
        <d v="2019-04-17T00:00:00"/>
        <d v="2019-04-18T00:00:00"/>
        <d v="2019-04-22T00:00:00"/>
        <d v="2019-04-23T00:00:00"/>
        <d v="2019-04-24T00:00:00"/>
        <d v="2019-04-25T00:00:00"/>
        <d v="2019-04-26T00:00:00"/>
        <d v="2019-04-29T00:00:00"/>
        <d v="2019-04-30T00:00:00"/>
        <d v="2019-05-01T00:00:00"/>
        <d v="2019-05-02T00:00:00"/>
        <d v="2019-05-03T00:00:00"/>
        <d v="2019-05-06T00:00:00"/>
        <d v="2019-05-07T00:00:00"/>
        <d v="2019-05-08T00:00:00"/>
        <d v="2019-05-09T00:00:00"/>
        <d v="2019-05-10T00:00:00"/>
        <d v="2019-05-13T00:00:00"/>
        <d v="2019-05-14T00:00:00"/>
        <d v="2019-05-15T00:00:00"/>
        <d v="2019-05-16T00:00:00"/>
        <d v="2019-05-17T00:00:00"/>
        <d v="2019-05-20T00:00:00"/>
        <d v="2019-05-21T00:00:00"/>
        <d v="2019-05-22T00:00:00"/>
        <d v="2019-05-23T00:00:00"/>
        <d v="2019-05-24T00:00:00"/>
        <d v="2019-05-28T00:00:00"/>
        <d v="2019-05-29T00:00:00"/>
        <d v="2019-05-30T00:00:00"/>
        <d v="2019-05-31T00:00:00"/>
        <d v="2019-06-03T00:00:00"/>
        <d v="2019-06-04T00:00:00"/>
        <d v="2019-06-05T00:00:00"/>
        <d v="2019-06-06T00:00:00"/>
        <d v="2019-06-07T00:00:00"/>
        <d v="2019-06-10T00:00:00"/>
        <d v="2019-06-11T00:00:00"/>
        <d v="2019-06-12T00:00:00"/>
        <d v="2019-06-13T00:00:00"/>
        <d v="2019-06-14T00:00:00"/>
        <d v="2019-06-17T00:00:00"/>
        <d v="2019-06-18T00:00:00"/>
        <d v="2019-06-19T00:00:00"/>
        <d v="2019-06-20T00:00:00"/>
        <d v="2019-06-21T00:00:00"/>
        <d v="2019-06-24T00:00:00"/>
        <d v="2019-06-25T00:00:00"/>
        <d v="2019-06-26T00:00:00"/>
        <d v="2019-06-27T00:00:00"/>
        <d v="2019-06-28T00:00:00"/>
        <d v="2019-07-01T00:00:00"/>
        <d v="2019-07-02T00:00:00"/>
        <d v="2019-07-03T00:00:00"/>
        <d v="2019-07-05T00:00:00"/>
        <d v="2019-07-08T00:00:00"/>
        <d v="2019-07-09T00:00:00"/>
        <d v="2019-07-10T00:00:00"/>
        <d v="2019-07-11T00:00:00"/>
        <d v="2019-07-12T00:00:00"/>
        <d v="2019-07-15T00:00:00"/>
        <d v="2019-07-16T00:00:00"/>
        <d v="2019-07-17T00:00:00"/>
        <d v="2019-07-18T00:00:00"/>
        <d v="2019-07-19T00:00:00"/>
        <d v="2019-07-22T00:00:00"/>
        <d v="2019-07-23T00:00:00"/>
        <d v="2019-07-24T00:00:00"/>
        <d v="2019-07-25T00:00:00"/>
        <d v="2019-07-26T00:00:00"/>
        <d v="2019-07-29T00:00:00"/>
        <d v="2019-07-30T00:00:00"/>
        <d v="2019-07-31T00:00:00"/>
        <d v="2019-08-01T00:00:00"/>
        <d v="2019-08-02T00:00:00"/>
        <d v="2019-08-05T00:00:00"/>
        <d v="2019-08-06T00:00:00"/>
        <d v="2019-08-07T00:00:00"/>
        <d v="2019-08-08T00:00:00"/>
        <d v="2019-08-09T00:00:00"/>
        <d v="2019-08-12T00:00:00"/>
        <d v="2019-08-13T00:00:00"/>
        <d v="2019-08-14T00:00:00"/>
        <d v="2019-08-15T00:00:00"/>
        <d v="2019-08-16T00:00:00"/>
        <d v="2019-08-19T00:00:00"/>
        <d v="2019-08-20T00:00:00"/>
        <d v="2019-08-21T00:00:00"/>
        <d v="2019-08-22T00:00:00"/>
        <d v="2019-08-23T00:00:00"/>
        <d v="2019-08-26T00:00:00"/>
        <d v="2019-08-27T00:00:00"/>
        <d v="2019-08-28T00:00:00"/>
        <d v="2019-08-29T00:00:00"/>
        <d v="2019-08-30T00:00:00"/>
        <d v="2019-09-03T00:00:00"/>
        <d v="2019-09-04T00:00:00"/>
        <d v="2019-09-05T00:00:00"/>
        <d v="2019-09-06T00:00:00"/>
        <d v="2019-09-09T00:00:00"/>
        <d v="2019-09-10T00:00:00"/>
        <d v="2019-09-11T00:00:00"/>
        <d v="2019-09-12T00:00:00"/>
        <d v="2019-09-13T00:00:00"/>
        <d v="2019-09-16T00:00:00"/>
        <d v="2019-09-17T00:00:00"/>
        <d v="2019-09-18T00:00:00"/>
        <d v="2019-09-19T00:00:00"/>
        <d v="2019-09-20T00:00:00"/>
        <d v="2019-09-23T00:00:00"/>
        <d v="2019-09-24T00:00:00"/>
        <d v="2019-09-25T00:00:00"/>
        <d v="2019-09-26T00:00:00"/>
        <d v="2019-09-27T00:00:00"/>
        <d v="2019-09-30T00:00:00"/>
        <d v="2019-10-01T00:00:00"/>
        <d v="2019-10-02T00:00:00"/>
        <d v="2019-10-03T00:00:00"/>
        <d v="2019-10-04T00:00:00"/>
        <d v="2019-10-07T00:00:00"/>
        <d v="2019-10-08T00:00:00"/>
        <d v="2019-10-09T00:00:00"/>
        <d v="2019-10-10T00:00:00"/>
        <d v="2019-10-11T00:00:00"/>
        <d v="2019-10-14T00:00:00"/>
        <d v="2019-10-15T00:00:00"/>
        <d v="2019-10-16T00:00:00"/>
        <d v="2019-10-17T00:00:00"/>
        <d v="2019-10-18T00:00:00"/>
        <d v="2019-10-21T00:00:00"/>
        <d v="2019-10-22T00:00:00"/>
        <d v="2019-10-23T00:00:00"/>
        <d v="2019-10-24T00:00:00"/>
        <d v="2019-10-25T00:00:00"/>
        <d v="2019-10-28T00:00:00"/>
        <d v="2019-10-29T00:00:00"/>
        <d v="2019-10-30T00:00:00"/>
        <d v="2019-10-31T00:00:00"/>
        <d v="2019-11-01T00:00:00"/>
        <d v="2019-11-04T00:00:00"/>
        <d v="2019-11-05T00:00:00"/>
        <d v="2019-11-06T00:00:00"/>
        <d v="2019-11-07T00:00:00"/>
        <d v="2019-11-08T00:00:00"/>
        <d v="2019-11-11T00:00:00"/>
        <d v="2019-11-12T00:00:00"/>
        <d v="2019-11-13T00:00:00"/>
        <d v="2019-11-14T00:00:00"/>
        <d v="2019-11-15T00:00:00"/>
        <d v="2019-11-18T00:00:00"/>
        <d v="2019-11-19T00:00:00"/>
        <d v="2019-11-20T00:00:00"/>
        <d v="2019-11-21T00:00:00"/>
        <d v="2019-11-22T00:00:00"/>
        <d v="2019-11-25T00:00:00"/>
        <d v="2019-11-26T00:00:00"/>
        <d v="2019-11-27T00:00:00"/>
        <d v="2019-11-29T00:00:00"/>
        <d v="2019-12-02T00:00:00"/>
        <d v="2019-12-03T00:00:00"/>
        <d v="2019-12-04T00:00:00"/>
        <d v="2019-12-05T00:00:00"/>
        <d v="2019-12-06T00:00:00"/>
        <d v="2019-12-09T00:00:00"/>
        <d v="2019-12-10T00:00:00"/>
        <d v="2019-12-11T00:00:00"/>
        <d v="2019-12-12T00:00:00"/>
        <d v="2019-12-13T00:00:00"/>
        <d v="2019-12-16T00:00:00"/>
        <d v="2019-12-17T00:00:00"/>
        <d v="2019-12-18T00:00:00"/>
        <d v="2019-12-19T00:00:00"/>
        <d v="2019-12-20T00:00:00"/>
        <d v="2019-12-23T00:00:00"/>
        <d v="2019-12-24T00:00:00"/>
        <d v="2019-12-26T00:00:00"/>
        <d v="2019-12-27T00:00:00"/>
        <d v="2019-12-30T00:00:00"/>
        <d v="2019-12-31T00:00:00"/>
        <d v="2020-01-02T00:00:00"/>
        <d v="2020-01-03T00:00:00"/>
        <d v="2020-01-06T00:00:00"/>
        <d v="2020-01-07T00:00:00"/>
        <d v="2020-01-08T00:00:00"/>
        <d v="2020-01-09T00:00:00"/>
        <d v="2020-01-10T00:00:00"/>
        <d v="2020-01-13T00:00:00"/>
        <d v="2020-01-14T00:00:00"/>
        <d v="2020-01-15T00:00:00"/>
        <d v="2020-01-16T00:00:00"/>
        <d v="2020-01-17T00:00:00"/>
        <d v="2020-01-21T00:00:00"/>
        <d v="2020-01-22T00:00:00"/>
        <d v="2020-01-23T00:00:00"/>
        <d v="2020-01-24T00:00:00"/>
        <d v="2020-01-27T00:00:00"/>
        <d v="2020-01-28T00:00:00"/>
        <d v="2020-01-29T00:00:00"/>
        <d v="2020-01-30T00:00:00"/>
        <d v="2020-01-31T00:00:00"/>
        <d v="2020-02-03T00:00:00"/>
        <d v="2020-02-04T00:00:00"/>
        <d v="2020-02-05T00:00:00"/>
        <d v="2020-02-06T00:00:00"/>
        <d v="2020-02-07T00:00:00"/>
        <d v="2020-02-10T00:00:00"/>
        <d v="2020-02-11T00:00:00"/>
        <d v="2020-02-12T00:00:00"/>
        <d v="2020-02-13T00:00:00"/>
        <d v="2020-02-14T00:00:00"/>
        <d v="2020-02-18T00:00:00"/>
        <d v="2020-02-19T00:00:00"/>
        <d v="2020-02-20T00:00:00"/>
        <d v="2020-02-21T00:00:00"/>
        <d v="2020-02-24T00:00:00"/>
        <d v="2020-02-25T00:00:00"/>
        <d v="2020-02-26T00:00:00"/>
        <d v="2020-02-27T00:00:00"/>
        <d v="2020-02-28T00:00:00"/>
        <d v="2020-03-02T00:00:00"/>
        <d v="2020-03-03T00:00:00"/>
        <d v="2020-03-04T00:00:00"/>
        <d v="2020-03-05T00:00:00"/>
        <d v="2020-03-06T00:00:00"/>
        <d v="2020-03-09T00:00:00"/>
        <d v="2020-03-10T00:00:00"/>
        <d v="2020-03-11T00:00:00"/>
        <d v="2020-03-12T00:00:00"/>
        <d v="2020-03-13T00:00:00"/>
        <d v="2020-03-16T00:00:00"/>
        <d v="2020-03-17T00:00:00"/>
        <d v="2020-03-18T00:00:00"/>
        <d v="2020-03-19T00:00:00"/>
        <d v="2020-03-20T00:00:00"/>
        <d v="2020-03-23T00:00:00"/>
        <d v="2020-03-24T00:00:00"/>
        <d v="2020-03-25T00:00:00"/>
        <d v="2020-03-26T00:00:00"/>
        <d v="2020-03-27T00:00:00"/>
        <d v="2020-03-30T00:00:00"/>
        <d v="2020-03-31T00:00:00"/>
        <d v="2020-04-01T00:00:00"/>
        <d v="2020-04-02T00:00:00"/>
        <d v="2020-04-03T00:00:00"/>
        <d v="2020-04-06T00:00:00"/>
        <d v="2020-04-07T00:00:00"/>
        <d v="2020-04-08T00:00:00"/>
        <d v="2020-04-09T00:00:00"/>
        <d v="2020-04-13T00:00:00"/>
        <d v="2020-04-14T00:00:00"/>
        <d v="2020-04-15T00:00:00"/>
        <d v="2020-04-16T00:00:00"/>
        <d v="2020-04-17T00:00:00"/>
        <d v="2020-04-20T00:00:00"/>
        <d v="2020-04-21T00:00:00"/>
        <d v="2020-04-22T00:00:00"/>
        <d v="2020-04-23T00:00:00"/>
        <d v="2020-04-24T00:00:00"/>
        <d v="2020-04-27T00:00:00"/>
        <d v="2020-04-28T00:00:00"/>
        <d v="2020-04-29T00:00:00"/>
        <d v="2020-04-30T00:00:00"/>
        <d v="2020-05-01T00:00:00"/>
        <d v="2020-05-04T00:00:00"/>
        <d v="2020-05-05T00:00:00"/>
        <d v="2020-05-06T00:00:00"/>
        <d v="2020-05-07T00:00:00"/>
        <d v="2020-05-08T00:00:00"/>
        <d v="2020-05-11T00:00:00"/>
        <d v="2020-05-12T00:00:00"/>
        <d v="2020-05-13T00:00:00"/>
        <d v="2020-05-14T00:00:00"/>
        <d v="2020-05-15T00:00:00"/>
        <d v="2020-05-18T00:00:00"/>
        <d v="2020-05-19T00:00:00"/>
        <d v="2020-05-20T00:00:00"/>
        <d v="2020-05-21T00:00:00"/>
        <d v="2020-05-22T00:00:00"/>
        <d v="2020-05-26T00:00:00"/>
        <d v="2020-05-27T00:00:00"/>
        <d v="2020-05-28T00:00:00"/>
        <d v="2020-05-29T00:00:00"/>
        <d v="2020-06-01T00:00:00"/>
        <d v="2020-06-02T00:00:00"/>
        <d v="2020-06-03T00:00:00"/>
        <d v="2020-06-04T00:00:00"/>
        <d v="2020-06-05T00:00:00"/>
        <d v="2020-06-08T00:00:00"/>
        <d v="2020-06-09T00:00:00"/>
        <d v="2020-06-10T00:00:00"/>
        <d v="2020-06-11T00:00:00"/>
        <d v="2020-06-12T00:00:00"/>
        <d v="2020-06-15T00:00:00"/>
        <d v="2020-06-16T00:00:00"/>
        <d v="2020-06-17T00:00:00"/>
        <d v="2020-06-18T00:00:00"/>
        <d v="2020-06-19T00:00:00"/>
        <d v="2020-06-22T00:00:00"/>
        <d v="2020-06-23T00:00:00"/>
        <d v="2020-06-24T00:00:00"/>
        <d v="2020-06-25T00:00:00"/>
        <d v="2020-06-26T00:00:00"/>
        <d v="2020-06-29T00:00:00"/>
        <d v="2020-06-30T00:00:00"/>
        <d v="2020-07-01T00:00:00"/>
        <d v="2020-07-02T00:00:00"/>
        <d v="2020-07-06T00:00:00"/>
        <d v="2020-07-07T00:00:00"/>
        <d v="2020-07-08T00:00:00"/>
        <d v="2020-07-09T00:00:00"/>
        <d v="2020-07-10T00:00:00"/>
        <d v="2020-07-13T00:00:00"/>
        <d v="2020-07-14T00:00:00"/>
        <d v="2020-07-15T00:00:00"/>
        <d v="2020-07-16T00:00:00"/>
        <d v="2020-07-17T00:00:00"/>
        <d v="2020-07-20T00:00:00"/>
        <d v="2020-07-21T00:00:00"/>
        <d v="2020-07-22T00:00:00"/>
        <d v="2020-07-23T00:00:00"/>
        <d v="2020-07-24T00:00:00"/>
        <d v="2020-07-27T00:00:00"/>
        <d v="2020-07-28T00:00:00"/>
        <d v="2020-07-29T00:00:00"/>
        <d v="2020-07-30T00:00:00"/>
        <d v="2020-07-31T00:00:00"/>
        <d v="2020-08-03T00:00:00"/>
        <d v="2020-08-04T00:00:00"/>
        <d v="2020-08-05T00:00:00"/>
        <d v="2020-08-06T00:00:00"/>
        <d v="2020-08-07T00:00:00"/>
        <d v="2020-08-10T00:00:00"/>
        <d v="2020-08-11T00:00:00"/>
        <d v="2020-08-12T00:00:00"/>
        <d v="2020-08-13T00:00:00"/>
        <d v="2020-08-14T00:00:00"/>
        <d v="2020-08-17T00:00:00"/>
        <d v="2020-08-18T00:00:00"/>
        <d v="2020-08-19T00:00:00"/>
        <d v="2020-08-20T00:00:00"/>
        <d v="2020-08-21T00:00:00"/>
        <d v="2020-08-24T00:00:00"/>
        <d v="2020-08-25T00:00:00"/>
        <d v="2020-08-26T00:00:00"/>
        <d v="2020-08-27T00:00:00"/>
        <d v="2020-08-28T00:00:00"/>
        <d v="2020-08-31T00:00:00"/>
        <d v="2020-09-01T00:00:00"/>
        <d v="2020-09-02T00:00:00"/>
        <d v="2020-09-03T00:00:00"/>
        <d v="2020-09-04T00:00:00"/>
        <d v="2020-09-08T00:00:00"/>
        <d v="2020-09-09T00:00:00"/>
        <d v="2020-09-10T00:00:00"/>
        <d v="2020-09-11T00:00:00"/>
        <d v="2020-09-14T00:00:00"/>
        <d v="2020-09-15T00:00:00"/>
        <d v="2020-09-16T00:00:00"/>
        <d v="2020-09-17T00:00:00"/>
        <d v="2020-09-18T00:00:00"/>
        <d v="2020-09-21T00:00:00"/>
        <d v="2020-09-22T00:00:00"/>
        <d v="2020-09-23T00:00:00"/>
        <d v="2020-09-24T00:00:00"/>
        <d v="2020-09-25T00:00:00"/>
        <d v="2020-09-28T00:00:00"/>
        <d v="2020-09-29T00:00:00"/>
        <d v="2020-09-30T00:00:00"/>
        <d v="2020-10-01T00:00:00"/>
        <d v="2020-10-02T00:00:00"/>
        <d v="2020-10-05T00:00:00"/>
        <d v="2020-10-06T00:00:00"/>
        <d v="2020-10-07T00:00:00"/>
        <d v="2020-10-08T00:00:00"/>
        <d v="2020-10-09T00:00:00"/>
        <d v="2020-10-12T00:00:00"/>
        <d v="2020-10-13T00:00:00"/>
        <d v="2020-10-14T00:00:00"/>
        <d v="2020-10-15T00:00:00"/>
        <d v="2020-10-16T00:00:00"/>
        <d v="2020-10-19T00:00:00"/>
        <d v="2020-10-20T00:00:00"/>
        <d v="2020-10-21T00:00:00"/>
        <d v="2020-10-22T00:00:00"/>
        <d v="2020-10-23T00:00:00"/>
        <d v="2020-10-26T00:00:00"/>
        <d v="2020-10-27T00:00:00"/>
        <d v="2020-10-28T00:00:00"/>
        <d v="2020-10-29T00:00:00"/>
        <d v="2020-10-30T00:00:00"/>
        <d v="2020-11-02T00:00:00"/>
        <d v="2020-11-03T00:00:00"/>
        <d v="2020-11-04T00:00:00"/>
        <d v="2020-11-05T00:00:00"/>
        <d v="2020-11-06T00:00:00"/>
        <d v="2020-11-09T00:00:00"/>
        <d v="2020-11-10T00:00:00"/>
        <d v="2020-11-11T00:00:00"/>
        <d v="2020-11-12T00:00:00"/>
        <d v="2020-11-13T00:00:00"/>
        <d v="2020-11-16T00:00:00"/>
        <d v="2020-11-17T00:00:00"/>
        <d v="2020-11-18T00:00:00"/>
        <d v="2020-11-19T00:00:00"/>
        <d v="2020-11-20T00:00:00"/>
        <d v="2020-11-23T00:00:00"/>
        <d v="2020-11-24T00:00:00"/>
        <d v="2020-11-25T00:00:00"/>
        <d v="2020-11-27T00:00:00"/>
        <d v="2020-11-30T00:00:00"/>
        <d v="2020-12-01T00:00:00"/>
        <d v="2020-12-02T00:00:00"/>
        <d v="2020-12-03T00:00:00"/>
        <d v="2020-12-04T00:00:00"/>
        <d v="2020-12-07T00:00:00"/>
        <d v="2020-12-08T00:00:00"/>
        <d v="2020-12-09T00:00:00"/>
        <d v="2020-12-10T00:00:00"/>
        <d v="2020-12-11T00:00:00"/>
        <d v="2020-12-14T00:00:00"/>
        <d v="2020-12-15T00:00:00"/>
        <d v="2020-12-16T00:00:00"/>
        <d v="2020-12-17T00:00:00"/>
        <d v="2020-12-18T00:00:00"/>
        <d v="2020-12-21T00:00:00"/>
        <d v="2020-12-22T00:00:00"/>
        <d v="2020-12-23T00:00:00"/>
        <d v="2020-12-24T00:00:00"/>
        <d v="2020-12-28T00:00:00"/>
        <d v="2020-12-29T00:00:00"/>
        <d v="2020-12-30T00:00:00"/>
        <d v="2020-12-31T00:00:00"/>
        <d v="2021-01-04T00:00:00"/>
        <d v="2021-01-05T00:00:00"/>
        <d v="2021-01-06T00:00:00"/>
        <d v="2021-01-07T00:00:00"/>
        <d v="2021-01-08T00:00:00"/>
        <d v="2021-01-11T00:00:00"/>
        <d v="2021-01-12T00:00:00"/>
        <d v="2021-01-13T00:00:00"/>
        <d v="2021-01-14T00:00:00"/>
        <d v="2021-01-15T00:00:00"/>
        <d v="2021-01-19T00:00:00"/>
        <d v="2021-01-20T00:00:00"/>
        <d v="2021-01-21T00:00:00"/>
        <d v="2021-01-22T00:00:00"/>
        <d v="2021-01-25T00:00:00"/>
        <d v="2021-01-26T00:00:00"/>
        <d v="2021-01-27T00:00:00"/>
        <d v="2021-01-28T00:00:00"/>
        <d v="2021-01-29T00:00:00"/>
        <d v="2021-02-01T00:00:00"/>
        <d v="2021-02-02T00:00:00"/>
        <d v="2021-02-03T00:00:00"/>
        <d v="2021-02-04T00:00:00"/>
        <d v="2021-02-05T00:00:00"/>
        <d v="2021-02-08T00:00:00"/>
        <d v="2021-02-09T00:00:00"/>
        <d v="2021-02-10T00:00:00"/>
        <d v="2021-02-11T00:00:00"/>
        <d v="2021-02-12T00:00:00"/>
        <d v="2021-02-16T00:00:00"/>
        <d v="2021-02-17T00:00:00"/>
        <d v="2021-02-18T00:00:00"/>
        <d v="2021-02-19T00:00:00"/>
        <d v="2021-02-22T00:00:00"/>
        <d v="2021-02-23T00:00:00"/>
        <d v="2021-02-24T00:00:00"/>
        <d v="2021-02-25T00:00:00"/>
        <d v="2021-02-26T00:00:00"/>
        <d v="2021-03-01T00:00:00"/>
        <d v="2021-03-02T00:00:00"/>
        <d v="2021-03-03T00:00:00"/>
        <d v="2021-03-04T00:00:00"/>
        <d v="2021-03-05T00:00:00"/>
        <d v="2021-03-08T00:00:00"/>
        <d v="2021-03-09T00:00:00"/>
        <d v="2021-03-10T00:00:00"/>
        <d v="2021-03-11T00:00:00"/>
        <d v="2021-03-12T00:00:00"/>
        <d v="2021-03-15T00:00:00"/>
        <d v="2021-03-16T00:00:00"/>
        <d v="2021-03-17T00:00:00"/>
        <d v="2021-03-18T00:00:00"/>
        <d v="2021-03-19T00:00:00"/>
        <d v="2021-03-22T00:00:00"/>
        <d v="2021-03-23T00:00:00"/>
        <d v="2021-03-24T00:00:00"/>
        <d v="2021-03-25T00:00:00"/>
        <d v="2021-03-26T00:00:00"/>
        <d v="2021-03-29T00:00:00"/>
        <d v="2021-03-30T00:00:00"/>
        <d v="2021-03-31T00:00:00"/>
        <d v="2021-04-01T00:00:00"/>
        <d v="2021-04-05T00:00:00"/>
        <d v="2021-04-06T00:00:00"/>
        <d v="2021-04-07T00:00:00"/>
        <d v="2021-04-08T00:00:00"/>
        <d v="2021-04-09T00:00:00"/>
        <d v="2021-04-12T00:00:00"/>
        <d v="2021-04-13T00:00:00"/>
        <d v="2021-04-14T00:00:00"/>
        <d v="2021-04-15T00:00:00"/>
        <d v="2021-04-16T00:00:00"/>
        <d v="2021-04-19T00:00:00"/>
        <d v="2021-04-20T00:00:00"/>
        <d v="2021-04-21T00:00:00"/>
        <d v="2021-04-22T00:00:00"/>
        <d v="2021-04-23T00:00:00"/>
        <d v="2021-04-26T00:00:00"/>
        <d v="2021-04-27T00:00:00"/>
        <d v="2021-04-28T00:00:00"/>
        <d v="2021-04-29T00:00:00"/>
        <d v="2021-04-30T00:00:00"/>
        <d v="2021-05-03T00:00:00"/>
        <d v="2021-05-04T00:00:00"/>
        <d v="2021-05-05T00:00:00"/>
        <d v="2021-05-06T00:00:00"/>
        <d v="2021-05-07T00:00:00"/>
        <d v="2021-05-10T00:00:00"/>
        <d v="2021-05-11T00:00:00"/>
        <d v="2021-05-12T00:00:00"/>
        <d v="2021-05-13T00:00:00"/>
        <d v="2021-05-14T00:00:00"/>
        <d v="2021-05-17T00:00:00"/>
        <d v="2021-05-18T00:00:00"/>
        <d v="2021-05-19T00:00:00"/>
        <d v="2021-05-20T00:00:00"/>
        <d v="2021-05-21T00:00:00"/>
        <d v="2021-05-24T00:00:00"/>
        <d v="2021-05-25T00:00:00"/>
        <d v="2021-05-26T00:00:00"/>
        <d v="2021-05-27T00:00:00"/>
        <d v="2021-05-28T00:00:00"/>
        <d v="2021-06-01T00:00:00"/>
        <d v="2021-06-02T00:00:00"/>
        <d v="2021-06-03T00:00:00"/>
        <d v="2021-06-04T00:00:00"/>
        <d v="2021-06-07T00:00:00"/>
        <d v="2021-06-08T00:00:00"/>
        <d v="2021-06-09T00:00:00"/>
        <d v="2021-06-10T00:00:00"/>
        <d v="2021-06-11T00:00:00"/>
        <d v="2021-06-14T00:00:00"/>
        <d v="2021-06-15T00:00:00"/>
        <d v="2021-06-16T00:00:00"/>
        <d v="2021-06-17T00:00:00"/>
        <d v="2021-06-18T00:00:00"/>
        <d v="2021-06-21T00:00:00"/>
        <d v="2021-06-22T00:00:00"/>
        <d v="2021-06-23T00:00:00"/>
        <d v="2021-06-24T00:00:00"/>
        <d v="2021-06-25T00:00:00"/>
        <d v="2021-06-28T00:00:00"/>
        <d v="2021-06-29T00:00:00"/>
        <d v="2021-06-30T00:00:00"/>
        <d v="2021-07-01T00:00:00"/>
        <d v="2021-07-02T00:00:00"/>
        <d v="2021-07-06T00:00:00"/>
        <d v="2021-07-07T00:00:00"/>
        <d v="2021-07-08T00:00:00"/>
        <d v="2021-07-09T00:00:00"/>
        <d v="2021-07-12T00:00:00"/>
        <d v="2021-07-13T00:00:00"/>
        <d v="2021-07-14T00:00:00"/>
        <d v="2021-07-15T00:00:00"/>
        <d v="2021-07-16T00:00:00"/>
        <d v="2021-07-19T00:00:00"/>
        <d v="2021-07-20T00:00:00"/>
        <d v="2021-07-21T00:00:00"/>
        <d v="2021-07-22T00:00:00"/>
        <d v="2021-07-23T00:00:00"/>
        <d v="2021-07-26T00:00:00"/>
        <d v="2021-07-27T00:00:00"/>
        <d v="2021-07-28T00:00:00"/>
        <d v="2021-07-29T00:00:00"/>
        <d v="2021-07-30T00:00:00"/>
        <d v="2021-08-02T00:00:00"/>
        <d v="2021-08-03T00:00:00"/>
        <d v="2021-08-04T00:00:00"/>
        <d v="2021-08-05T00:00:00"/>
        <d v="2021-08-06T00:00:00"/>
        <d v="2021-08-09T00:00:00"/>
        <d v="2021-08-10T00:00:00"/>
        <d v="2021-08-11T00:00:00"/>
        <d v="2021-08-12T00:00:00"/>
        <d v="2021-08-13T00:00:00"/>
        <d v="2021-08-16T00:00:00"/>
        <d v="2021-08-17T00:00:00"/>
        <d v="2021-08-18T00:00:00"/>
        <d v="2021-08-19T00:00:00"/>
        <d v="2021-08-20T00:00:00"/>
        <d v="2021-08-23T00:00:00"/>
        <d v="2021-08-24T00:00:00"/>
        <d v="2021-08-25T00:00:00"/>
        <d v="2021-08-26T00:00:00"/>
        <d v="2021-08-27T00:00:00"/>
        <d v="2021-08-30T00:00:00"/>
        <d v="2021-08-31T00:00:00"/>
        <d v="2021-09-01T00:00:00"/>
        <d v="2021-09-02T00:00:00"/>
        <d v="2021-09-03T00:00:00"/>
        <d v="2021-09-07T00:00:00"/>
        <d v="2021-09-08T00:00:00"/>
        <d v="2021-09-09T00:00:00"/>
        <d v="2021-09-10T00:00:00"/>
        <d v="2021-09-13T00:00:00"/>
        <d v="2021-09-14T00:00:00"/>
        <d v="2021-09-15T00:00:00"/>
        <d v="2021-09-16T00:00:00"/>
        <d v="2021-09-17T00:00:00"/>
        <d v="2021-09-20T00:00:00"/>
        <d v="2021-09-21T00:00:00"/>
        <d v="2021-09-22T00:00:00"/>
        <d v="2021-09-23T00:00:00"/>
        <d v="2021-09-24T00:00:00"/>
        <d v="2021-09-27T00:00:00"/>
        <d v="2021-09-28T00:00:00"/>
        <d v="2021-09-29T00:00:00"/>
        <d v="2021-09-30T00:00:00"/>
        <d v="2021-10-01T00:00:00"/>
        <d v="2021-10-04T00:00:00"/>
        <d v="2021-10-05T00:00:00"/>
        <d v="2021-10-06T00:00:00"/>
        <d v="2021-10-07T00:00:00"/>
        <d v="2021-10-08T00:00:00"/>
        <d v="2021-10-11T00:00:00"/>
        <d v="2021-10-12T00:00:00"/>
        <d v="2021-10-13T00:00:00"/>
        <d v="2021-10-14T00:00:00"/>
        <d v="2021-10-15T00:00:00"/>
        <d v="2021-10-18T00:00:00"/>
        <d v="2021-10-19T00:00:00"/>
        <d v="2021-10-20T00:00:00"/>
        <d v="2021-10-21T00:00:00"/>
        <d v="2021-10-22T00:00:00"/>
        <d v="2021-10-25T00:00:00"/>
        <d v="2021-10-26T00:00:00"/>
        <d v="2021-10-27T00:00:00"/>
        <d v="2021-10-28T00:00:00"/>
        <d v="2021-10-29T00:00:00"/>
        <d v="2021-11-01T00:00:00"/>
        <d v="2021-11-02T00:00:00"/>
        <d v="2021-11-03T00:00:00"/>
        <d v="2021-11-04T00:00:00"/>
        <d v="2021-11-05T00:00:00"/>
        <d v="2021-11-08T00:00:00"/>
        <d v="2021-11-09T00:00:00"/>
        <d v="2021-11-10T00:00:00"/>
        <d v="2021-11-11T00:00:00"/>
        <d v="2021-11-12T00:00:00"/>
        <d v="2021-11-15T00:00:00"/>
        <d v="2021-11-16T00:00:00"/>
        <d v="2021-11-17T00:00:00"/>
        <d v="2021-11-18T00:00:00"/>
        <d v="2021-11-19T00:00:00"/>
        <d v="2021-11-22T00:00:00"/>
        <d v="2021-11-23T00:00:00"/>
        <d v="2021-11-24T00:00:00"/>
        <d v="2021-11-26T00:00:00"/>
        <d v="2021-11-29T00:00:00"/>
        <d v="2021-11-30T00:00:00"/>
        <d v="2021-12-01T00:00:00"/>
        <d v="2021-12-02T00:00:00"/>
        <d v="2021-12-03T00:00:00"/>
        <d v="2021-12-06T00:00:00"/>
        <d v="2021-12-07T00:00:00"/>
        <d v="2021-12-08T00:00:00"/>
        <d v="2021-12-09T00:00:00"/>
        <d v="2021-12-10T00:00:00"/>
        <d v="2021-12-13T00:00:00"/>
        <d v="2021-12-14T00:00:00"/>
        <d v="2021-12-15T00:00:00"/>
        <d v="2021-12-16T00:00:00"/>
        <d v="2021-12-17T00:00:00"/>
        <d v="2021-12-20T00:00:00"/>
        <d v="2021-12-21T00:00:00"/>
        <d v="2021-12-22T00:00:00"/>
        <d v="2021-12-23T00:00:00"/>
        <d v="2021-12-27T00:00:00"/>
        <d v="2021-12-28T00:00:00"/>
        <d v="2021-12-29T00:00:00"/>
        <d v="2021-12-30T00:00:00"/>
        <d v="2021-12-31T00:00:00"/>
        <d v="2022-01-03T00:00:00"/>
        <d v="2022-01-04T00:00:00"/>
        <d v="2022-01-05T00:00:00"/>
        <d v="2022-01-06T00:00:00"/>
        <d v="2022-01-07T00:00:00"/>
        <d v="2022-01-10T00:00:00"/>
        <d v="2022-01-11T00:00:00"/>
        <d v="2022-01-12T00:00:00"/>
        <d v="2022-01-13T00:00:00"/>
        <d v="2022-01-14T00:00:00"/>
        <d v="2022-01-18T00:00:00"/>
        <d v="2022-01-19T00:00:00"/>
        <d v="2022-01-20T00:00:00"/>
        <d v="2022-01-21T00:00:00"/>
        <d v="2022-01-24T00:00:00"/>
        <d v="2022-01-25T00:00:00"/>
        <d v="2022-01-26T00:00:00"/>
        <d v="2022-01-27T00:00:00"/>
        <d v="2022-01-28T00:00:00"/>
        <d v="2022-01-31T00:00:00"/>
        <d v="2022-02-01T00:00:00"/>
        <d v="2022-02-02T00:00:00"/>
        <d v="2022-02-03T00:00:00"/>
        <d v="2022-02-04T00:00:00"/>
        <d v="2022-02-07T00:00:00"/>
        <d v="2022-02-08T00:00:00"/>
        <d v="2022-02-09T00:00:00"/>
        <d v="2022-02-10T00:00:00"/>
        <d v="2022-02-11T00:00:00"/>
        <d v="2022-02-14T00:00:00"/>
        <d v="2022-02-15T00:00:00"/>
        <d v="2022-02-16T00:00:00"/>
        <d v="2022-02-17T00:00:00"/>
        <d v="2022-02-18T00:00:00"/>
        <d v="2022-02-22T00:00:00"/>
        <d v="2022-02-23T00:00:00"/>
        <d v="2022-02-24T00:00:00"/>
        <d v="2022-02-25T00:00:00"/>
        <d v="2022-02-28T00:00:00"/>
        <d v="2022-03-01T00:00:00"/>
        <d v="2022-03-02T00:00:00"/>
        <d v="2022-03-03T00:00:00"/>
        <d v="2022-03-04T00:00:00"/>
        <d v="2022-03-07T00:00:00"/>
        <d v="2022-03-08T00:00:00"/>
        <d v="2022-03-09T00:00:00"/>
        <d v="2022-03-10T00:00:00"/>
        <d v="2022-03-11T00:00:00"/>
        <d v="2022-03-14T00:00:00"/>
        <d v="2022-03-15T00:00:00"/>
        <d v="2022-03-16T00:00:00"/>
        <d v="2022-03-17T00:00:00"/>
        <d v="2022-03-18T00:00:00"/>
        <d v="2022-03-21T00:00:00"/>
        <d v="2022-03-22T00:00:00"/>
        <d v="2022-03-23T00:00:00"/>
        <d v="2022-03-24T00:00:00"/>
        <d v="2022-03-25T00:00:00"/>
        <d v="2022-03-28T00:00:00"/>
        <d v="2022-03-29T00:00:00"/>
        <d v="2022-03-30T00:00:00"/>
        <d v="2022-03-31T00:00:00"/>
        <d v="2022-04-01T00:00:00"/>
        <d v="2022-04-04T00:00:00"/>
        <d v="2022-04-05T00:00:00"/>
        <d v="2022-04-06T00:00:00"/>
        <d v="2022-04-07T00:00:00"/>
        <d v="2022-04-08T00:00:00"/>
        <d v="2022-04-11T00:00:00"/>
        <d v="2022-04-12T00:00:00"/>
        <d v="2022-04-13T00:00:00"/>
        <d v="2022-04-14T00:00:00"/>
        <d v="2022-04-18T00:00:00"/>
        <d v="2022-04-19T00:00:00"/>
        <d v="2022-04-20T00:00:00"/>
        <d v="2022-04-21T00:00:00"/>
        <d v="2022-04-22T00:00:00"/>
        <d v="2022-04-25T00:00:00"/>
        <d v="2022-04-26T00:00:00"/>
        <d v="2022-04-27T00:00:00"/>
        <d v="2022-04-28T00:00:00"/>
        <d v="2022-04-29T00:00:00"/>
        <d v="2022-05-02T00:00:00"/>
        <d v="2022-05-03T00:00:00"/>
        <d v="2022-05-04T00:00:00"/>
        <d v="2022-05-05T00:00:00"/>
        <d v="2022-05-06T00:00:00"/>
        <d v="2022-05-09T00:00:00"/>
        <d v="2022-05-10T00:00:00"/>
        <d v="2022-05-11T00:00:00"/>
        <d v="2022-05-12T00:00:00"/>
        <d v="2022-05-13T00:00:00"/>
        <d v="2022-05-16T00:00:00"/>
        <d v="2022-05-17T00:00:00"/>
        <d v="2022-05-18T00:00:00"/>
        <d v="2022-05-19T00:00:00"/>
        <d v="2022-05-20T00:00:00"/>
        <d v="2022-05-23T00:00:00"/>
        <d v="2022-05-24T00:00:00"/>
        <d v="2022-05-25T00:00:00"/>
        <d v="2022-05-26T00:00:00"/>
        <d v="2022-05-27T00:00:00"/>
        <d v="2022-05-31T00:00:00"/>
        <d v="2022-06-01T00:00:00"/>
        <d v="2022-06-02T00:00:00"/>
        <d v="2022-06-03T00:00:00"/>
        <d v="2022-06-06T00:00:00"/>
        <d v="2022-06-07T00:00:00"/>
        <d v="2022-06-08T00:00:00"/>
        <d v="2022-06-09T00:00:00"/>
        <d v="2022-06-10T00:00:00"/>
        <d v="2022-06-13T00:00:00"/>
        <d v="2022-06-14T00:00:00"/>
        <d v="2022-06-15T00:00:00"/>
        <d v="2022-06-16T00:00:00"/>
        <d v="2022-06-17T00:00:00"/>
        <d v="2022-06-21T00:00:00"/>
        <d v="2022-06-22T00:00:00"/>
        <d v="2022-06-23T00:00:00"/>
        <d v="2022-06-24T00:00:00"/>
        <d v="2022-06-27T00:00:00"/>
        <d v="2022-06-28T00:00:00"/>
        <d v="2022-06-29T00:00:00"/>
        <d v="2022-06-30T00:00:00"/>
        <d v="2022-07-01T00:00:00"/>
        <d v="2022-07-05T00:00:00"/>
        <d v="2022-07-06T00:00:00"/>
        <d v="2022-07-07T00:00:00"/>
        <d v="2022-07-08T00:00:00"/>
        <d v="2022-07-11T00:00:00"/>
        <d v="2022-07-12T00:00:00"/>
        <d v="2022-07-13T00:00:00"/>
        <d v="2022-07-14T00:00:00"/>
        <d v="2022-07-15T00:00:00"/>
        <d v="2022-07-18T00:00:00"/>
        <d v="2022-07-19T00:00:00"/>
        <d v="2022-07-20T00:00:00"/>
        <d v="2022-07-21T00:00:00"/>
        <d v="2022-07-22T00:00:00"/>
        <d v="2022-07-25T00:00:00"/>
        <d v="2022-07-26T00:00:00"/>
        <d v="2022-07-27T00:00:00"/>
        <d v="2022-07-28T00:00:00"/>
        <d v="2022-07-29T00:00:00"/>
        <d v="2022-08-01T00:00:00"/>
        <d v="2022-08-02T00:00:00"/>
        <d v="2022-08-03T00:00:00"/>
        <d v="2022-08-04T00:00:00"/>
        <d v="2022-08-05T00:00:00"/>
        <d v="2022-08-08T00:00:00"/>
        <d v="2022-08-09T00:00:00"/>
        <d v="2022-08-10T00:00:00"/>
        <d v="2022-08-11T00:00:00"/>
        <d v="2022-08-12T00:00:00"/>
        <d v="2022-08-15T00:00:00"/>
        <d v="2022-08-16T00:00:00"/>
        <d v="2022-08-17T00:00:00"/>
        <d v="2022-08-18T00:00:00"/>
        <d v="2022-08-19T00:00:00"/>
        <d v="2022-08-22T00:00:00"/>
        <d v="2022-08-23T00:00:00"/>
        <d v="2022-08-24T00:00:00"/>
        <d v="2022-08-25T00:00:00"/>
        <d v="2022-08-26T00:00:00"/>
        <d v="2022-08-29T00:00:00"/>
        <d v="2022-08-30T00:00:00"/>
        <d v="2022-08-31T00:00:00"/>
        <d v="2022-09-01T00:00:00"/>
        <d v="2022-09-02T00:00:00"/>
        <d v="2022-09-06T00:00:00"/>
        <d v="2022-09-07T00:00:00"/>
        <d v="2022-09-08T00:00:00"/>
        <d v="2022-09-09T00:00:00"/>
        <d v="2022-09-12T00:00:00"/>
        <d v="2022-09-13T00:00:00"/>
        <d v="2022-09-14T00:00:00"/>
        <d v="2022-09-15T00:00:00"/>
        <d v="2022-09-16T00:00:00"/>
        <d v="2022-09-19T00:00:00"/>
        <d v="2022-09-20T00:00:00"/>
        <d v="2022-09-21T00:00:00"/>
        <d v="2022-09-22T00:00:00"/>
        <d v="2022-09-23T00:00:00"/>
        <d v="2022-09-26T00:00:00"/>
        <d v="2022-09-27T00:00:00"/>
        <d v="2022-09-28T00:00:00"/>
        <d v="2022-09-29T00:00:00"/>
        <d v="2022-09-30T00:00:00"/>
        <d v="2022-10-03T00:00:00"/>
        <d v="2022-10-04T00:00:00"/>
        <d v="2022-10-05T00:00:00"/>
        <d v="2022-10-06T00:00:00"/>
        <d v="2022-10-07T00:00:00"/>
        <d v="2022-10-10T00:00:00"/>
        <d v="2022-10-11T00:00:00"/>
        <d v="2022-10-12T00:00:00"/>
        <d v="2022-10-13T00:00:00"/>
        <d v="2022-10-14T00:00:00"/>
        <d v="2022-10-17T00:00:00"/>
        <d v="2022-10-18T00:00:00"/>
        <d v="2022-10-19T00:00:00"/>
        <d v="2022-10-20T00:00:00"/>
        <d v="2022-10-21T00:00:00"/>
        <d v="2022-10-24T00:00:00"/>
        <d v="2022-10-25T00:00:00"/>
        <d v="2022-10-26T00:00:00"/>
        <d v="2022-10-27T00:00:00"/>
        <d v="2022-10-28T00:00:00"/>
        <d v="2022-10-31T00:00:00"/>
        <d v="2022-11-01T00:00:00"/>
        <d v="2022-11-02T00:00:00"/>
        <d v="2022-11-03T00:00:00"/>
        <d v="2022-11-04T00:00:00"/>
        <d v="2022-11-07T00:00:00"/>
        <d v="2022-11-08T00:00:00"/>
        <d v="2022-11-09T00:00:00"/>
        <d v="2022-11-10T00:00:00"/>
        <d v="2022-11-11T00:00:00"/>
        <d v="2022-11-14T00:00:00"/>
        <d v="2022-11-15T00:00:00"/>
        <d v="2022-11-16T00:00:00"/>
        <d v="2022-11-17T00:00:00"/>
        <d v="2022-11-18T00:00:00"/>
        <d v="2022-11-21T00:00:00"/>
        <d v="2022-11-22T00:00:00"/>
        <d v="2022-11-23T00:00:00"/>
        <d v="2022-11-25T00:00:00"/>
        <d v="2022-11-28T00:00:00"/>
        <d v="2022-11-29T00:00:00"/>
        <d v="2022-11-30T00:00:00"/>
        <d v="2022-12-01T00:00:00"/>
        <d v="2022-12-02T00:00:00"/>
        <d v="2022-12-05T00:00:00"/>
        <d v="2022-12-06T00:00:00"/>
        <d v="2022-12-07T00:00:00"/>
        <d v="2022-12-08T00:00:00"/>
        <d v="2022-12-09T00:00:00"/>
        <d v="2022-12-12T00:00:00"/>
        <d v="2022-12-13T00:00:00"/>
        <d v="2022-12-14T00:00:00"/>
        <d v="2022-12-15T00:00:00"/>
        <d v="2022-12-16T00:00:00"/>
        <d v="2022-12-19T00:00:00"/>
        <d v="2022-12-20T00:00:00"/>
        <d v="2022-12-21T00:00:00"/>
        <d v="2022-12-22T00:00:00"/>
        <d v="2022-12-23T00:00:00"/>
        <d v="2022-12-27T00:00:00"/>
        <d v="2022-12-28T00:00:00"/>
        <d v="2022-12-29T00:00:00"/>
        <d v="2022-12-30T00:00:00"/>
        <d v="2023-01-03T00:00:00"/>
        <d v="2023-01-04T00:00:00"/>
        <d v="2023-01-05T00:00:00"/>
        <d v="2023-01-06T00:00:00"/>
        <d v="2023-01-09T00:00:00"/>
        <d v="2023-01-10T00:00:00"/>
        <d v="2023-01-11T00:00:00"/>
        <d v="2023-01-12T00:00:00"/>
        <d v="2023-01-13T00:00:00"/>
        <d v="2023-01-17T00:00:00"/>
        <d v="2023-01-18T00:00:00"/>
        <d v="2023-01-19T00:00:00"/>
        <d v="2023-01-20T00:00:00"/>
        <d v="2023-01-23T00:00:00"/>
        <d v="2023-01-24T00:00:00"/>
        <d v="2023-01-25T00:00:00"/>
        <d v="2023-01-26T00:00:00"/>
        <d v="2023-01-27T00:00:00"/>
        <d v="2023-01-30T00:00:00"/>
        <d v="2023-01-31T00:00:00"/>
        <d v="2023-02-01T00:00:00"/>
        <d v="2023-02-02T00:00:00"/>
        <d v="2023-02-03T00:00:00"/>
        <d v="2023-02-06T00:00:00"/>
        <d v="2023-02-07T00:00:00"/>
        <d v="2023-02-08T00:00:00"/>
        <d v="2023-02-09T00:00:00"/>
        <d v="2023-02-10T00:00:00"/>
        <d v="2023-02-13T00:00:00"/>
        <d v="2023-02-14T00:00:00"/>
        <d v="2023-02-15T00:00:00"/>
        <d v="2023-02-16T00:00:00"/>
        <d v="2023-02-17T00:00:00"/>
        <d v="2023-02-21T00:00:00"/>
        <d v="2023-02-22T00:00:00"/>
        <d v="2023-02-23T00:00:00"/>
        <d v="2023-02-24T00:00:00"/>
        <d v="2023-02-27T00:00:00"/>
        <d v="2023-02-28T00:00:00"/>
        <d v="2023-03-01T00:00:00"/>
        <d v="2023-03-02T00:00:00"/>
        <d v="2023-03-03T00:00:00"/>
        <d v="2023-03-06T00:00:00"/>
        <d v="2023-03-07T00:00:00"/>
        <d v="2023-03-08T00:00:00"/>
        <d v="2023-03-09T00:00:00"/>
        <d v="2023-03-10T00:00:00"/>
        <d v="2023-03-13T00:00:00"/>
        <d v="2023-03-14T00:00:00"/>
        <d v="2023-03-15T00:00:00"/>
        <d v="2023-03-16T00:00:00"/>
        <d v="2023-03-17T00:00:00"/>
        <d v="2023-03-20T00:00:00"/>
        <d v="2023-03-21T00:00:00"/>
        <d v="2023-03-22T00:00:00"/>
        <d v="2023-03-23T00:00:00"/>
        <d v="2023-03-24T00:00:00"/>
        <d v="2023-03-27T00:00:00"/>
        <d v="2023-03-28T00:00:00"/>
        <d v="2023-03-29T00:00:00"/>
        <d v="2023-03-30T00:00:00"/>
        <d v="2023-03-31T00:00:00"/>
        <d v="2023-04-03T00:00:00"/>
        <d v="2023-04-04T00:00:00"/>
        <d v="2023-04-05T00:00:00"/>
        <d v="2023-04-06T00:00:00"/>
        <d v="2023-04-10T00:00:00"/>
        <d v="2023-04-11T00:00:00"/>
        <d v="2023-04-12T00:00:00"/>
        <d v="2023-04-13T00:00:00"/>
        <d v="2023-04-14T00:00:00"/>
        <d v="2023-04-17T00:00:00"/>
        <d v="2023-04-18T00:00:00"/>
        <d v="2023-04-19T00:00:00"/>
        <d v="2023-04-20T00:00:00"/>
        <d v="2023-04-21T00:00:00"/>
        <d v="2023-04-24T00:00:00"/>
        <d v="2023-04-25T00:00:00"/>
        <d v="2023-04-26T00:00:00"/>
        <d v="2023-04-27T00:00:00"/>
        <d v="2023-04-28T00:00:00"/>
        <d v="2023-05-01T00:00:00"/>
        <d v="2023-05-02T00:00:00"/>
        <d v="2023-05-03T00:00:00"/>
        <d v="2023-05-04T00:00:00"/>
        <d v="2023-05-05T00:00:00"/>
        <d v="2023-05-08T00:00:00"/>
        <d v="2023-05-09T00:00:00"/>
        <d v="2023-05-10T00:00:00"/>
        <d v="2023-05-11T00:00:00"/>
        <d v="2023-05-12T00:00:00"/>
        <d v="2023-05-15T00:00:00"/>
        <d v="2023-05-16T00:00:00"/>
        <d v="2023-05-17T00:00:00"/>
        <d v="2023-05-18T00:00:00"/>
        <d v="2023-05-19T00:00:00"/>
        <d v="2023-05-22T00:00:00"/>
        <d v="2023-05-23T00:00:00"/>
        <d v="2023-05-24T00:00:00"/>
        <d v="2023-05-25T00:00:00"/>
        <d v="2023-05-26T00:00:00"/>
        <d v="2023-05-30T00:00:00"/>
        <d v="2023-05-31T00:00:00"/>
        <d v="2023-06-01T00:00:00"/>
        <d v="2023-06-02T00:00:00"/>
        <d v="2023-06-05T00:00:00"/>
        <d v="2023-06-06T00:00:00"/>
        <d v="2023-06-07T00:00:00"/>
        <d v="2023-06-08T00:00:00"/>
        <d v="2023-06-09T00:00:00"/>
        <d v="2023-06-12T00:00:00"/>
        <d v="2023-06-13T00:00:00"/>
        <d v="2023-06-14T00:00:00"/>
        <d v="2023-06-15T00:00:00"/>
        <d v="2023-06-16T00:00:00"/>
        <d v="2023-06-20T00:00:00"/>
        <d v="2023-06-21T00:00:00"/>
        <d v="2023-06-22T00:00:00"/>
        <d v="2023-06-23T00:00:00"/>
        <d v="2023-06-26T00:00:00"/>
        <d v="2023-06-27T00:00:00"/>
        <d v="2023-06-28T00:00:00"/>
        <d v="2023-06-29T00:00:00"/>
        <d v="2023-06-30T00:00:00"/>
        <d v="2023-07-03T00:00:00"/>
        <d v="2023-07-05T00:00:00"/>
        <d v="2023-07-06T00:00:00"/>
        <d v="2023-07-07T00:00:00"/>
        <d v="2023-07-10T00:00:00"/>
        <d v="2023-07-11T00:00:00"/>
        <d v="2023-07-12T00:00:00"/>
        <d v="2023-07-13T00:00:00"/>
        <d v="2023-07-14T00:00:00"/>
        <d v="2023-07-17T00:00:00"/>
        <d v="2023-07-18T00:00:00"/>
        <d v="2023-07-19T00:00:00"/>
        <d v="2023-07-20T00:00:00"/>
        <d v="2023-07-21T00:00:00"/>
        <d v="2023-07-24T00:00:00"/>
        <d v="2023-07-25T00:00:00"/>
        <d v="2023-07-26T00:00:00"/>
        <d v="2023-07-27T00:00:00"/>
        <d v="2023-07-28T00:00:00"/>
        <d v="2023-07-31T00:00:00"/>
        <d v="2023-08-01T00:00:00"/>
        <d v="2023-08-02T00:00:00"/>
        <d v="2023-08-03T00:00:00"/>
        <d v="2023-08-04T00:00:00"/>
        <d v="2023-08-07T00:00:00"/>
        <d v="2023-08-08T00:00:00"/>
        <d v="2023-08-09T00:00:00"/>
        <d v="2023-08-10T00:00:00"/>
        <d v="2023-08-11T00:00:00"/>
        <d v="2023-08-14T00:00:00"/>
        <d v="2023-08-15T00:00:00"/>
        <d v="2023-08-16T00:00:00"/>
        <d v="2023-08-17T00:00:00"/>
        <d v="2023-08-18T00:00:00"/>
        <d v="2023-08-21T00:00:00"/>
        <d v="2023-08-22T00:00:00"/>
        <d v="2023-08-23T00:00:00"/>
        <d v="2023-08-24T00:00:00"/>
        <d v="2023-08-25T00:00:00"/>
        <d v="2023-08-28T00:00:00"/>
        <d v="2023-08-29T00:00:00"/>
        <d v="2023-08-30T00:00:00"/>
        <d v="2023-08-31T00:00:00"/>
        <d v="2023-09-01T00:00:00"/>
        <d v="2023-09-05T00:00:00"/>
        <d v="2023-09-06T00:00:00"/>
        <d v="2023-09-07T00:00:00"/>
        <d v="2023-09-08T00:00:00"/>
        <d v="2023-09-11T00:00:00"/>
        <d v="2023-09-12T00:00:00"/>
        <d v="2023-09-13T00:00:00"/>
        <d v="2023-09-14T00:00:00"/>
        <d v="2023-09-15T00:00:00"/>
        <d v="2023-09-18T00:00:00"/>
        <d v="2023-09-19T00:00:00"/>
        <d v="2023-09-20T00:00:00"/>
        <d v="2023-09-21T00:00:00"/>
        <d v="2023-09-22T00:00:00"/>
        <d v="2023-09-25T00:00:00"/>
        <d v="2023-09-26T00:00:00"/>
        <d v="2023-09-27T00:00:00"/>
        <d v="2023-09-28T00:00:00"/>
        <d v="2023-09-29T00:00:00"/>
        <d v="2023-10-02T00:00:00"/>
        <d v="2023-10-03T00:00:00"/>
        <d v="2023-10-04T00:00:00"/>
        <d v="2023-10-05T00:00:00"/>
        <d v="2023-10-06T00:00:00"/>
        <d v="2023-10-09T00:00:00"/>
        <d v="2023-10-10T00:00:00"/>
        <d v="2023-10-11T00:00:00"/>
        <d v="2023-10-12T00:00:00"/>
        <d v="2023-10-13T00:00:00"/>
        <d v="2023-10-16T00:00:00"/>
        <d v="2023-10-17T00:00:00"/>
        <d v="2023-10-18T00:00:00"/>
        <d v="2023-10-19T00:00:00"/>
        <d v="2023-10-20T00:00:00"/>
        <d v="2023-10-23T00:00:00"/>
        <d v="2023-10-24T00:00:00"/>
        <d v="2023-10-25T00:00:00"/>
        <d v="2023-10-26T00:00:00"/>
        <d v="2023-10-27T00:00:00"/>
        <d v="2023-10-30T00:00:00"/>
        <d v="2023-10-31T00:00:00"/>
        <d v="2023-11-01T00:00:00"/>
        <d v="2023-11-02T00:00:00"/>
        <d v="2023-11-03T00:00:00"/>
        <d v="2023-11-06T00:00:00"/>
        <d v="2023-11-07T00:00:00"/>
        <d v="2023-11-08T00:00:00"/>
        <d v="2023-11-09T00:00:00"/>
        <d v="2023-11-10T00:00:00"/>
        <d v="2023-11-13T00:00:00"/>
        <d v="2023-11-14T00:00:00"/>
        <d v="2023-11-15T00:00:00"/>
        <d v="2023-11-16T00:00:00"/>
        <d v="2023-11-17T00:00:00"/>
        <d v="2023-11-20T00:00:00"/>
        <d v="2023-11-21T00:00:00"/>
        <d v="2023-11-22T00:00:00"/>
        <d v="2023-11-24T00:00:00"/>
        <d v="2023-11-27T00:00:00"/>
        <d v="2023-11-28T00:00:00"/>
        <d v="2023-11-29T00:00:00"/>
        <d v="2023-11-30T00:00:00"/>
        <d v="2023-12-01T00:00:00"/>
        <d v="2023-12-04T00:00:00"/>
        <d v="2023-12-05T00:00:00"/>
        <d v="2023-12-06T00:00:00"/>
        <d v="2023-12-07T00:00:00"/>
        <d v="2023-12-08T00:00:00"/>
        <d v="2023-12-11T00:00:00"/>
        <d v="2023-12-12T00:00:00"/>
        <d v="2023-12-13T00:00:00"/>
        <d v="2023-12-14T00:00:00"/>
        <d v="2023-12-15T00:00:00"/>
        <d v="2023-12-18T00:00:00"/>
        <d v="2023-12-19T00:00:00"/>
        <d v="2023-12-20T00:00:00"/>
        <d v="2023-12-21T00:00:00"/>
        <d v="2023-12-22T00:00:00"/>
        <d v="2023-12-26T00:00:00"/>
        <d v="2023-12-27T00:00:00"/>
        <d v="2023-12-28T00:00:00"/>
        <d v="2023-12-29T00:00:00"/>
        <d v="2024-01-02T00:00:00"/>
        <d v="2024-01-03T00:00:00"/>
        <d v="2024-01-04T00:00:00"/>
        <d v="2024-01-05T00:00:00"/>
        <d v="2024-01-08T00:00:00"/>
        <d v="2024-01-09T00:00:00"/>
        <d v="2024-01-10T00:00:00"/>
        <d v="2024-01-11T00:00:00"/>
        <d v="2024-01-12T00:00:00"/>
        <d v="2024-01-16T00:00:00"/>
        <d v="2024-01-17T00:00:00"/>
        <d v="2024-01-18T00:00:00"/>
        <d v="2024-01-19T00:00:00"/>
        <d v="2024-01-22T00:00:00"/>
        <d v="2024-01-23T00:00:00"/>
        <d v="2024-01-24T00:00:00"/>
        <d v="2024-01-25T00:00:00"/>
        <d v="2024-01-26T00:00:00"/>
        <d v="2024-01-29T00:00:00"/>
        <d v="2024-01-30T00:00:00"/>
        <d v="2024-01-31T00:00:00"/>
        <d v="2024-02-01T00:00:00"/>
        <d v="2024-02-02T00:00:00"/>
        <d v="2024-02-05T00:00:00"/>
        <d v="2024-02-06T00:00:00"/>
        <d v="2024-02-07T00:00:00"/>
        <d v="2024-02-08T00:00:00"/>
        <d v="2024-02-09T00:00:00"/>
        <d v="2024-02-12T00:00:00"/>
        <d v="2024-02-13T00:00:00"/>
        <d v="2024-02-14T00:00:00"/>
        <d v="2024-02-15T00:00:00"/>
        <d v="2024-02-16T00:00:00"/>
        <d v="2024-02-20T00:00:00"/>
        <d v="2024-02-21T00:00:00"/>
        <d v="2024-02-22T00:00:00"/>
        <d v="2024-02-23T00:00:00"/>
        <d v="2024-02-26T00:00:00"/>
        <d v="2024-02-27T00:00:00"/>
        <d v="2024-02-28T00:00:00"/>
        <d v="2024-02-29T00:00:00"/>
        <d v="2024-03-01T00:00:00"/>
        <d v="2024-03-04T00:00:00"/>
        <d v="2024-03-05T00:00:00"/>
        <d v="2024-03-06T00:00:00"/>
        <d v="2024-03-07T00:00:00"/>
        <d v="2024-03-08T00:00:00"/>
        <d v="2024-03-11T00:00:00"/>
        <d v="2024-03-12T00:00:00"/>
        <d v="2024-03-13T00:00:00"/>
        <d v="2024-03-14T00:00:00"/>
        <d v="2024-03-15T00:00:00"/>
        <d v="2024-03-18T00:00:00"/>
        <d v="2024-03-19T00:00:00"/>
        <d v="2024-03-20T00:00:00"/>
        <d v="2024-03-21T00:00:00"/>
        <d v="2024-03-22T00:00:00"/>
        <d v="2024-03-25T00:00:00"/>
        <d v="2024-03-26T00:00:00"/>
        <d v="2024-03-27T00:00:00"/>
        <d v="2024-03-28T00:00:00"/>
        <d v="2024-04-01T00:00:00"/>
        <d v="2024-04-02T00:00:00"/>
        <d v="2024-04-03T00:00:00"/>
        <d v="2024-04-04T00:00:00"/>
        <d v="2024-04-05T00:00:00"/>
        <d v="2024-04-08T00:00:00"/>
        <d v="2024-04-09T00:00:00"/>
        <d v="2024-04-10T00:00:00"/>
        <d v="2024-04-11T00:00:00"/>
        <d v="2024-04-12T00:00:00"/>
        <d v="2024-04-15T00:00:00"/>
        <d v="2024-04-16T00:00:00"/>
        <d v="2024-04-17T00:00:00"/>
        <d v="2024-04-18T00:00:00"/>
        <d v="2024-04-19T00:00:00"/>
        <d v="2024-04-22T00:00:00"/>
        <d v="2024-04-23T00:00:00"/>
        <d v="2024-04-24T00:00:00"/>
        <d v="2024-04-25T00:00:00"/>
        <d v="2024-04-26T00:00:00"/>
        <d v="2024-04-29T00:00:00"/>
        <d v="2024-04-30T00:00:00"/>
        <d v="2024-05-01T00:00:00"/>
        <d v="2024-05-02T00:00:00"/>
        <d v="2024-05-03T00:00:00"/>
        <d v="2024-05-06T00:00:00"/>
        <d v="2024-05-07T00:00:00"/>
        <d v="2024-05-08T00:00:00"/>
        <d v="2024-05-09T00:00:00"/>
        <d v="2024-05-10T00:00:00"/>
        <d v="2024-05-13T00:00:00"/>
        <d v="2024-05-14T00:00:00"/>
        <d v="2024-05-15T00:00:00"/>
        <d v="2024-05-16T00:00:00"/>
        <d v="2024-05-17T00:00:00"/>
        <d v="2024-05-20T00:00:00"/>
        <d v="2024-05-21T00:00:00"/>
        <d v="2024-05-22T00:00:00"/>
        <d v="2024-05-23T00:00:00"/>
        <d v="2024-05-28T00:00:00"/>
        <d v="2024-05-29T00:00:00"/>
        <d v="2024-05-30T00:00:00"/>
        <d v="2024-05-31T00:00:00"/>
        <d v="2024-06-03T00:00:00"/>
        <d v="2024-06-04T00:00:00"/>
        <d v="2024-06-05T00:00:00"/>
        <d v="2024-06-06T00:00:00"/>
        <d v="2024-06-07T00:00:00"/>
        <d v="2024-06-10T00:00:00"/>
        <d v="2024-06-11T00:00:00"/>
        <d v="2024-06-12T00:00:00"/>
        <d v="2024-06-13T00:00:00"/>
        <d v="2024-06-14T00:00:00"/>
        <d v="2024-06-17T00:00:00"/>
        <d v="2024-06-18T00:00:00"/>
        <d v="2024-06-20T00:00:00"/>
        <d v="2024-06-21T00:00:00"/>
        <d v="2024-06-24T00:00:00"/>
        <d v="2024-06-25T00:00:00"/>
        <d v="2024-06-26T00:00:00"/>
        <d v="2024-06-27T00:00:00"/>
        <d v="2024-06-28T00:00:00"/>
        <d v="2024-07-01T00:00:00"/>
        <d v="2024-07-02T00:00:00"/>
        <d v="2024-07-03T00:00:00"/>
        <d v="2024-07-05T00:00:00"/>
        <d v="2024-07-08T00:00:00"/>
        <d v="2024-07-09T00:00:00"/>
        <d v="2024-07-10T00:00:00"/>
        <d v="2024-07-11T00:00:00"/>
        <d v="2024-07-12T00:00:00"/>
        <d v="2024-07-15T00:00:00"/>
        <d v="2024-07-16T00:00:00"/>
        <d v="2024-07-17T00:00:00"/>
        <d v="2024-07-18T00:00:00"/>
        <d v="2024-07-19T00:00:00"/>
        <d v="2024-07-22T00:00:00"/>
        <d v="2024-07-23T00:00:00"/>
        <d v="2024-07-24T00:00:00"/>
        <d v="2024-07-25T00:00:00"/>
        <d v="2024-07-26T00:00:00"/>
        <d v="2024-07-29T00:00:00"/>
        <d v="2024-07-30T00:00:00"/>
        <d v="2024-07-31T00:00:00"/>
        <d v="2024-08-01T00:00:00"/>
        <d v="2024-08-02T00:00:00"/>
        <d v="2024-08-05T00:00:00"/>
        <d v="2024-08-06T00:00:00"/>
        <d v="2024-08-07T00:00:00"/>
        <d v="2024-08-08T00:00:00"/>
        <d v="2024-08-09T00:00:00"/>
        <d v="2024-08-12T00:00:00"/>
        <d v="2024-08-13T00:00:00"/>
        <d v="2024-08-14T00:00:00"/>
        <d v="2024-08-15T00:00:00"/>
        <d v="2024-08-16T00:00:00"/>
        <d v="2024-08-19T00:00:00"/>
        <d v="2024-08-20T00:00:00"/>
        <d v="2024-08-21T00:00:00"/>
        <d v="2024-08-22T00:00:00"/>
        <d v="2024-08-23T00:00:00"/>
        <d v="2024-08-26T00:00:00"/>
        <d v="2024-08-27T00:00:00"/>
        <d v="2024-08-28T00:00:00"/>
        <d v="2024-08-29T00:00:00"/>
        <d v="2024-08-30T00:00:00"/>
        <d v="2024-09-03T00:00:00"/>
        <d v="2024-09-04T00:00:00"/>
        <d v="2024-09-05T00:00:00"/>
        <d v="2024-09-06T00:00:00"/>
        <d v="2024-09-09T00:00:00"/>
        <d v="2024-09-10T00:00:00"/>
        <d v="2024-09-11T00:00:00"/>
        <d v="2024-09-12T00:00:00"/>
        <d v="2024-09-13T00:00:00"/>
        <d v="2024-09-16T00:00:00"/>
        <d v="2024-09-17T00:00:00"/>
        <d v="2024-09-18T00:00:00"/>
        <d v="2024-09-19T00:00:00"/>
        <d v="2024-09-20T00:00:00"/>
        <d v="2024-09-23T00:00:00"/>
        <d v="2024-09-24T00:00:00"/>
        <d v="2024-09-25T00:00:00"/>
        <d v="2024-09-26T00:00:00"/>
        <d v="2024-09-27T00:00:00"/>
        <d v="2024-09-30T00:00:00"/>
        <d v="2024-10-01T00:00:00"/>
        <d v="2024-10-02T00:00:00"/>
        <d v="2024-10-03T00:00:00"/>
        <d v="2024-10-04T00:00:00"/>
        <d v="2024-10-07T00:00:00"/>
        <d v="2024-10-08T00:00:00"/>
        <d v="2024-10-09T00:00:00"/>
        <d v="2024-10-10T00:00:00"/>
        <d v="2024-10-11T00:00:00"/>
        <d v="2024-10-14T00:00:00"/>
        <d v="2024-10-15T00:00:00"/>
        <d v="2024-10-16T00:00:00"/>
        <d v="2024-10-17T00:00:00"/>
        <d v="2024-10-18T00:00:00"/>
        <d v="2024-10-21T00:00:00"/>
        <d v="2024-10-22T00:00:00"/>
        <d v="2024-10-23T00:00:00"/>
        <d v="2024-10-24T00:00:00"/>
        <d v="2024-10-25T00:00:00"/>
        <d v="2024-10-28T00:00:00"/>
        <d v="2024-10-29T00:00:00"/>
        <d v="2024-10-30T00:00:00"/>
        <d v="2024-10-31T00:00:00"/>
        <d v="2024-11-01T00:00:00"/>
        <d v="2024-11-04T00:00:00"/>
        <d v="2024-11-05T00:00:00"/>
        <d v="2024-11-06T00:00:00"/>
        <d v="2024-11-07T00:00:00"/>
        <d v="2024-11-08T00:00:00"/>
        <d v="2024-11-11T00:00:00"/>
        <d v="2024-11-12T00:00:00"/>
        <d v="2024-11-13T00:00:00"/>
        <d v="2024-11-14T00:00:00"/>
        <d v="2024-11-15T00:00:00"/>
        <d v="2024-11-18T00:00:00"/>
        <d v="2024-11-19T00:00:00"/>
        <d v="2024-11-20T00:00:00"/>
        <d v="2024-11-21T00:00:00"/>
        <d v="2024-11-22T00:00:00"/>
        <d v="2024-11-25T00:00:00"/>
        <d v="2024-11-26T00:00:00"/>
        <d v="2024-11-27T00:00:00"/>
        <d v="2024-11-29T00:00:00"/>
        <d v="2024-12-02T00:00:00"/>
        <d v="2024-12-03T00:00:00"/>
        <d v="2024-12-04T00:00:00"/>
        <d v="2024-12-05T00:00:00"/>
        <d v="2024-12-06T00:00:00"/>
        <d v="2024-12-09T00:00:00"/>
        <d v="2024-12-10T00:00:00"/>
        <d v="2024-12-11T00:00:00"/>
        <d v="2024-12-12T00:00:00"/>
        <d v="2024-12-13T00:00:00"/>
        <d v="2024-12-16T00:00:00"/>
        <d v="2024-12-17T00:00:00"/>
        <d v="2024-12-18T00:00:00"/>
        <d v="2024-12-19T00:00:00"/>
        <d v="2024-12-20T00:00:00"/>
        <d v="2024-12-23T00:00:00"/>
        <d v="2024-12-24T00:00:00"/>
        <d v="2024-12-26T00:00:00"/>
        <d v="2024-12-27T00:00:00"/>
        <d v="2024-12-30T00:00:00"/>
        <d v="2024-12-31T00:00:00"/>
        <d v="2025-01-01T00:00:00"/>
        <d v="2025-01-02T00:00:00"/>
        <d v="2025-01-03T00:00:00"/>
        <d v="2025-01-06T00:00:00"/>
        <d v="2025-01-07T00:00:00"/>
        <d v="2025-01-08T00:00:00"/>
        <d v="2025-01-09T00:00:00"/>
        <d v="2025-01-10T00:00:00"/>
        <d v="2025-01-13T00:00:00"/>
        <d v="2025-01-14T00:00:00"/>
        <d v="2025-01-15T00:00:00"/>
        <d v="2025-01-16T00:00:00"/>
        <d v="2025-01-17T00:00:00"/>
        <d v="2025-01-20T00:00:00"/>
        <d v="2025-01-21T00:00:00"/>
        <d v="2025-01-22T00:00:00"/>
        <d v="2025-01-23T00:00:00"/>
        <d v="2025-01-24T00:00:00"/>
        <d v="2025-01-27T00:00:00"/>
        <d v="2025-01-28T00:00:00"/>
        <d v="2025-01-29T00:00:00"/>
        <d v="2025-01-30T00:00:00"/>
        <d v="2025-01-31T00:00:00"/>
        <d v="2025-02-03T00:00:00"/>
        <d v="2025-02-04T00:00:00"/>
        <d v="2025-02-05T00:00:00"/>
        <d v="2025-02-07T00:00:00"/>
        <d v="2025-02-10T00:00:00"/>
        <d v="2025-02-11T00:00:00"/>
        <d v="2025-02-12T00:00:00"/>
        <d v="2025-02-13T00:00:00"/>
        <d v="2025-02-14T00:00:00"/>
        <d v="2025-02-18T00:00:00"/>
        <d v="2025-02-19T00:00:00"/>
        <d v="2025-02-20T00:00:00"/>
        <d v="2025-02-21T00:00:00"/>
        <d v="2025-02-24T00:00:00"/>
        <d v="2025-02-25T00:00:00"/>
        <d v="2025-02-26T00:00:00"/>
        <d v="2025-02-27T00:00:00"/>
        <d v="2025-02-28T00:00:00"/>
        <d v="2025-03-03T00:00:00"/>
        <d v="2025-03-04T00:00:00"/>
        <d v="2025-03-05T00:00:00"/>
        <d v="2025-03-06T00:00:00"/>
        <d v="2025-03-07T00:00:00"/>
        <d v="2025-03-10T00:00:00"/>
        <d v="2025-03-11T00:00:00"/>
        <d v="2025-03-12T00:00:00"/>
        <d v="2025-03-13T00:00:00"/>
        <d v="2025-03-14T00:00:00"/>
        <d v="2025-03-17T00:00:00"/>
        <d v="2025-03-18T00:00:00"/>
        <d v="2025-03-19T00:00:00"/>
        <d v="2025-03-20T00:00:00"/>
        <d v="2025-03-21T00:00:00"/>
        <d v="2025-03-24T00:00:00"/>
        <d v="2025-03-25T00:00:00"/>
        <d v="2025-03-26T00:00:00"/>
        <d v="2025-03-27T00:00:00"/>
        <d v="2025-03-28T00:00:00"/>
        <d v="2025-03-31T00:00:00"/>
        <d v="2025-04-01T00:00:00"/>
        <d v="2025-04-02T00:00:00"/>
        <d v="2025-04-03T00:00:00"/>
        <d v="2025-04-04T00:00:00"/>
        <d v="2025-04-07T00:00:00"/>
        <d v="2025-04-08T00:00:00"/>
        <d v="2025-04-09T00:00:00"/>
        <d v="2025-04-10T00:00:00"/>
        <d v="2025-04-11T00:00:00"/>
        <d v="2025-04-14T00:00:00"/>
        <d v="2025-04-15T00:00:00"/>
        <d v="2025-04-16T00:00:00"/>
        <d v="2025-04-17T00:00:00"/>
        <d v="2025-04-21T00:00:00"/>
        <d v="2025-04-22T00:00:00"/>
        <d v="2025-04-23T00:00:00"/>
        <d v="2025-04-24T00:00:00"/>
        <d v="2025-04-25T00:00:00"/>
        <d v="2025-04-28T00:00:00"/>
        <d v="2025-04-29T00:00:00"/>
        <d v="2025-04-30T00:00:00"/>
        <d v="2025-05-01T00:00:00"/>
        <d v="2025-05-02T00:00:00"/>
        <d v="2025-05-05T00:00:00"/>
        <d v="2025-05-06T00:00:00"/>
        <d v="2025-05-07T00:00:00"/>
        <d v="2025-05-08T00:00:00"/>
        <d v="2025-05-09T00:00:00"/>
        <d v="2025-05-12T00:00:00"/>
        <d v="2025-05-13T00:00:00"/>
        <d v="2025-05-14T00:00:00"/>
        <d v="2025-05-15T00:00:00"/>
        <d v="2025-05-16T00:00:00"/>
        <d v="2025-05-19T00:00:00"/>
        <d v="2025-05-20T00:00:00"/>
        <d v="2025-05-21T00:00:00"/>
        <d v="2025-05-22T00:00:00"/>
        <d v="2025-05-23T00:00:00"/>
        <d v="2025-05-27T00:00:00"/>
        <d v="2025-05-28T00:00:00"/>
        <d v="2025-05-29T00:00:00"/>
        <d v="2025-05-30T00:00:00"/>
        <d v="2025-06-02T00:00:00"/>
        <d v="2025-06-03T00:00:00"/>
        <d v="2025-06-04T00:00:00"/>
        <d v="2025-06-05T00:00:00"/>
        <d v="2025-06-06T00:00:00"/>
        <d v="2025-06-09T00:00:00"/>
        <d v="2025-06-10T00:00:00"/>
        <d v="2025-06-11T00:00:00"/>
        <d v="2025-06-12T00:00:00"/>
        <d v="2025-06-13T00:00:00"/>
        <d v="2025-06-16T00:00:00"/>
        <d v="2025-06-17T00:00:00"/>
        <d v="2025-06-18T00:00:00"/>
        <d v="2025-06-20T00:00:00"/>
        <d v="2025-06-23T00:00:00"/>
        <d v="2025-06-24T00:00:00"/>
        <d v="2025-06-25T00:00:00"/>
        <d v="2025-06-26T00:00:00"/>
        <d v="2025-06-27T00:00:00"/>
        <d v="2025-06-30T00:00:00"/>
        <d v="2025-07-01T00:00:00"/>
        <d v="2025-07-02T00:00:00"/>
        <d v="2025-07-03T00:00:00"/>
        <d v="2025-07-07T00:00:00"/>
        <d v="2025-07-08T00:00:00"/>
        <d v="2025-07-09T00:00:00"/>
        <d v="2025-07-10T00:00:00"/>
        <d v="2025-07-11T00:00:00"/>
        <d v="2025-07-14T00:00:00"/>
        <d v="2025-07-15T00:00:00"/>
        <d v="2025-07-16T00:00:00"/>
        <d v="2025-07-17T00:00:00"/>
        <d v="2025-07-18T00:00:00"/>
        <d v="2025-07-21T00:00:00"/>
        <d v="2025-07-22T00:00:00"/>
        <d v="2025-07-23T00:00:00"/>
        <d v="2025-07-24T00:00:00"/>
        <d v="2025-07-25T00:00:00"/>
        <d v="2025-07-28T00:00:00"/>
        <d v="2025-07-29T00:00:00"/>
        <d v="2025-07-30T00:00:00"/>
        <d v="2025-07-31T00:00:00"/>
        <d v="2025-08-01T00:00:00"/>
        <d v="2025-08-04T00:00:00"/>
        <d v="2025-08-05T00:00:00"/>
        <d v="2025-08-06T00:00:00"/>
        <d v="2025-08-07T00:00:00"/>
        <d v="2025-08-08T00:00:00"/>
        <d v="2025-08-11T00:00:00"/>
        <d v="2025-08-12T00:00:00"/>
        <d v="2025-08-13T00:00:00"/>
        <d v="2025-08-14T00:00:00"/>
        <d v="2025-08-15T00:00:00"/>
        <d v="2025-08-18T00:00:00"/>
        <d v="2025-08-19T00:00:00"/>
        <d v="2025-08-20T00:00:00"/>
        <d v="2025-08-21T00:00:00"/>
        <d v="2025-08-22T00:00:00"/>
        <d v="2025-08-25T00:00:00"/>
        <d v="2025-08-26T00:00:00"/>
        <d v="2025-08-27T00:00:00"/>
        <d v="2025-08-28T00:00:00"/>
        <d v="2025-08-29T00:00:00"/>
        <d v="2025-09-02T00:00:00"/>
        <d v="2025-09-03T00:00:00"/>
        <d v="2025-09-04T00:00:00"/>
        <d v="2025-09-05T00:00:00"/>
        <d v="2025-09-08T00:00:00"/>
        <d v="2025-09-09T00:00:00"/>
        <d v="2025-09-10T00:00:00"/>
        <d v="2025-09-11T00:00:00"/>
        <d v="2025-09-12T00:00:00"/>
        <d v="2025-09-15T00:00:00"/>
        <d v="2025-09-16T00:00:00"/>
        <d v="2025-09-17T00:00:00"/>
        <d v="2025-09-18T00:00:00"/>
        <d v="2025-09-19T00:00:00"/>
        <d v="2025-09-22T00:00:00"/>
        <d v="2025-09-23T00:00:00"/>
        <d v="2025-09-24T00:00:00"/>
        <d v="2025-09-25T00:00:00"/>
        <d v="2025-09-26T00:00:00"/>
        <d v="2025-09-29T00:00:00"/>
        <d v="2025-09-30T00:00:00"/>
        <d v="2025-10-01T00:00:00"/>
        <d v="2025-10-02T00:00:00"/>
        <d v="2025-10-03T00:00:00"/>
        <d v="2025-10-06T00:00:00"/>
        <d v="2025-10-07T00:00:00"/>
        <d v="2025-10-08T00:00:00"/>
        <d v="2025-10-09T00:00:00"/>
        <d v="2025-10-10T00:00:00"/>
        <d v="2025-10-13T00:00:00"/>
        <d v="2025-10-14T00:00:00"/>
        <d v="2025-10-15T00:00:00"/>
        <d v="2025-10-16T00:00:00"/>
        <d v="2025-10-17T00:00:00"/>
        <d v="2025-10-20T00:00:00"/>
        <d v="2025-10-21T00:00:00"/>
        <d v="2025-10-22T00:00:00"/>
        <d v="2025-10-23T00:00:00"/>
        <d v="2025-10-24T00:00:00"/>
        <d v="2025-10-27T00:00:00"/>
        <d v="2025-10-28T00:00:00"/>
        <d v="2025-10-29T00:00:00"/>
        <d v="2025-10-30T00:00:00"/>
        <d v="2025-10-31T00:00:00"/>
        <d v="2025-11-03T00:00:00"/>
        <d v="2025-11-04T00:00:00"/>
        <d v="2025-11-05T00:00:00"/>
        <d v="2025-11-06T00:00:00"/>
        <d v="2025-11-07T00:00:00"/>
        <d v="2025-11-10T00:00:00"/>
        <d v="2025-11-11T00:00:00"/>
        <d v="2025-11-12T00:00:00"/>
        <d v="2025-11-13T00:00:00"/>
        <d v="2025-11-14T00:00:00"/>
        <d v="2025-11-17T00:00:00"/>
        <d v="2025-11-18T00:00:00"/>
        <d v="2025-11-19T00:00:00"/>
        <d v="2025-11-20T00:00:00"/>
        <d v="2025-11-21T00:00:00"/>
        <d v="2025-11-24T00:00:00"/>
        <d v="2025-11-25T00:00:00"/>
        <d v="2025-11-26T00:00:00"/>
        <d v="2025-11-28T00:00:00"/>
        <d v="2025-12-01T00:00:00"/>
        <d v="2025-12-02T00:00:00"/>
        <d v="2025-12-03T00:00:00"/>
        <d v="2025-12-04T00:00:00"/>
        <d v="2025-12-05T00:00:00"/>
        <d v="2025-12-08T00:00:00"/>
        <d v="2025-12-09T00:00:00"/>
        <d v="2025-12-10T00:00:00"/>
        <d v="2025-12-11T00:00:00"/>
        <d v="2025-12-12T00:00:00"/>
        <d v="2025-12-15T00:00:00"/>
        <d v="2025-12-16T00:00:00"/>
        <d v="2025-12-17T00:00:00"/>
        <d v="2025-12-18T00:00:00"/>
        <d v="2025-12-19T00:00:00"/>
        <d v="2025-12-22T00:00:00"/>
        <d v="2025-12-23T00:00:00"/>
        <d v="2025-12-24T00:00:00"/>
        <d v="2025-12-26T00:00:00"/>
        <d v="2025-12-29T00:00:00"/>
        <d v="2025-12-30T00:00:00"/>
        <d v="2025-12-31T00:00:00"/>
        <d v="2026-01-02T00:00:00"/>
        <d v="2026-01-05T00:00:00"/>
        <d v="2026-01-06T00:00:00"/>
        <d v="2026-01-07T00:00:00"/>
        <d v="2026-01-08T00:00:00"/>
        <d v="2026-01-09T00:00:00"/>
        <d v="2026-01-12T00:00:00"/>
        <d v="2026-01-13T00:00:00"/>
        <d v="2026-01-14T00:00:00"/>
        <d v="2026-01-15T00:00:00"/>
        <d v="2026-01-16T00:00:00"/>
        <d v="2026-01-20T00:00:00"/>
        <d v="2026-01-21T00:00:00"/>
        <d v="2026-01-22T00:00:00"/>
        <d v="2026-01-23T00:00:00"/>
        <d v="2026-01-26T00:00:00"/>
        <d v="2026-01-27T00:00:00"/>
        <d v="2026-01-28T00:00:00"/>
        <d v="2026-01-29T00:00:00"/>
        <d v="2026-01-30T00:00:00"/>
        <d v="2026-02-02T00:00:00"/>
        <d v="2026-02-03T00:00:00"/>
        <d v="2026-02-04T00:00:00"/>
        <d v="2026-02-05T00:00:00"/>
        <d v="2026-02-06T00:00:00"/>
        <d v="2026-02-09T00:00:00"/>
        <d v="2026-02-10T00:00:00"/>
        <d v="2026-02-11T00:00:00"/>
        <d v="2026-02-12T00:00:00"/>
        <d v="2026-02-13T00:00:00"/>
        <d v="2026-02-17T00:00:00"/>
        <d v="2026-02-18T00:00:00"/>
        <d v="2026-02-19T00:00:00"/>
        <d v="2026-02-20T00:00:00"/>
        <d v="2026-02-23T00:00:00"/>
        <d v="2026-02-24T00:00:00"/>
        <d v="2026-02-25T00:00:00"/>
        <d v="2026-02-26T00:00:00"/>
        <d v="2026-02-27T00:00:00"/>
        <d v="2026-03-02T00:00:00"/>
        <d v="2026-03-03T00:00:00"/>
        <d v="2026-03-04T00:00:00"/>
        <d v="2026-03-05T00:00:00"/>
        <d v="2026-03-06T00:00:00"/>
        <d v="2026-03-09T00:00:00"/>
        <d v="2026-03-10T00:00:00"/>
        <d v="2026-03-11T00:00:00"/>
        <d v="2026-03-12T00:00:00"/>
        <d v="2026-03-13T00:00:00"/>
        <d v="2026-03-16T00:00:00"/>
        <d v="2026-03-17T00:00:00"/>
        <d v="2026-03-18T00:00:00"/>
        <d v="2026-03-19T00:00:00"/>
        <d v="2026-03-20T00:00:00"/>
        <d v="2026-03-23T00:00:00"/>
        <d v="2026-03-24T00:00:00"/>
        <d v="2026-03-25T00:00:00"/>
        <d v="2026-03-26T00:00:00"/>
        <d v="2026-03-27T00:00:00"/>
        <d v="2026-03-30T00:00:00"/>
        <d v="2026-03-31T00:00:00"/>
        <d v="2026-04-01T00:00:00"/>
        <d v="2026-04-02T00:00:00"/>
        <d v="2026-04-03T00:00:00"/>
        <d v="2026-04-06T00:00:00"/>
        <d v="2026-04-07T00:00:00"/>
        <d v="2026-04-08T00:00:00"/>
        <d v="2026-04-09T00:00:00"/>
        <d v="2026-04-10T00:00:00"/>
        <d v="2026-04-13T00:00:00"/>
        <d v="2026-04-14T00:00:00"/>
        <d v="2026-04-15T00:00:00"/>
        <d v="2026-04-16T00:00:00"/>
        <d v="2026-04-17T00:00:00"/>
        <d v="2026-04-20T00:00:00"/>
        <d v="2026-04-21T00:00:00"/>
        <d v="2026-04-22T00:00:00"/>
        <d v="2026-04-23T00:00:00"/>
        <d v="2026-04-24T00:00:00"/>
        <d v="2026-04-27T00:00:00"/>
        <d v="2026-04-28T00:00:00"/>
        <d v="2026-04-29T00:00:00"/>
        <d v="2026-04-30T00:00:00"/>
        <d v="2026-05-01T00:00:00"/>
        <d v="2026-05-04T00:00:00"/>
        <d v="2026-05-05T00:00:00"/>
        <d v="2026-05-06T00:00:00"/>
        <d v="2026-05-07T00:00:00"/>
        <d v="2026-05-08T00:00:00"/>
        <d v="2026-05-11T00:00:00"/>
        <d v="2026-05-12T00:00:00"/>
        <d v="2026-05-13T00:00:00"/>
        <d v="2026-05-14T00:00:00"/>
        <d v="2026-05-15T00:00:00"/>
        <d v="2026-05-18T00:00:00"/>
        <d v="2026-05-19T00:00:00"/>
        <d v="2026-05-20T00:00:00"/>
        <d v="2026-05-21T00:00:00"/>
        <d v="2026-05-22T00:00:00"/>
        <d v="2026-05-25T00:00:00"/>
        <d v="2026-05-26T00:00:00"/>
        <d v="2026-05-27T00:00:00"/>
        <d v="2026-05-28T00:00:00"/>
        <d v="2026-05-29T00:00:00"/>
        <d v="2026-06-01T00:00:00"/>
        <d v="2026-06-02T00:00:00"/>
        <d v="2026-06-03T00:00:00"/>
        <d v="2026-06-04T00:00:00"/>
        <d v="2026-06-05T00:00:00"/>
        <d v="2026-06-08T00:00:00"/>
        <d v="2026-06-09T00:00:00"/>
        <d v="2026-06-10T00:00:00"/>
        <d v="2026-06-11T00:00:00"/>
        <d v="2026-06-12T00:00:00"/>
        <d v="2026-06-15T00:00:00"/>
        <d v="2026-06-16T00:00:00"/>
        <d v="2026-06-17T00:00:00"/>
        <d v="2026-06-18T00:00:00"/>
        <d v="2026-06-19T00:00:00"/>
        <d v="2026-06-22T00:00:00"/>
        <d v="2026-06-23T00:00:00"/>
        <d v="2026-06-24T00:00:00"/>
        <d v="2026-06-25T00:00:00"/>
        <d v="2026-06-26T00:00:00"/>
        <d v="2026-06-29T00:00:00"/>
        <d v="2026-06-30T00:00:00"/>
        <d v="2026-07-01T00:00:00"/>
        <d v="2026-07-02T00:00:00"/>
        <d v="2026-07-03T00:00:00"/>
        <d v="2026-07-06T00:00:00"/>
        <d v="2026-07-07T00:00:00"/>
        <d v="2026-07-08T00:00:00"/>
        <d v="2026-07-09T00:00:00"/>
        <d v="2026-07-10T00:00:00"/>
        <d v="2026-07-13T00:00:00"/>
        <d v="2026-07-14T00:00:00"/>
        <d v="2026-07-15T00:00:00"/>
        <d v="2026-07-16T00:00:00"/>
        <d v="2026-07-17T00:00:00"/>
        <d v="2026-07-20T00:00:00"/>
        <d v="2026-07-21T00:00:00"/>
        <d v="2026-07-22T00:00:00"/>
        <d v="2026-07-23T00:00:00"/>
        <d v="2026-07-24T00:00:00"/>
        <d v="2026-07-27T00:00:00"/>
        <d v="2026-07-28T00:00:00"/>
        <d v="2026-07-29T00:00:00"/>
        <d v="2026-07-30T00:00:00"/>
        <d v="2026-07-31T00:00:00"/>
        <d v="2026-08-03T00:00:00"/>
        <d v="2026-08-04T00:00:00"/>
        <d v="2026-08-05T00:00:00"/>
        <d v="2026-08-06T00:00:00"/>
        <d v="2026-08-07T00:00:00"/>
        <d v="2026-08-10T00:00:00"/>
        <d v="2026-08-11T00:00:00"/>
        <d v="2026-08-12T00:00:00"/>
        <d v="2026-08-13T00:00:00"/>
        <d v="2026-08-14T00:00:00"/>
        <d v="2026-08-17T00:00:00"/>
        <d v="2026-08-18T00:00:00"/>
        <d v="2026-08-19T00:00:00"/>
        <d v="2026-08-20T00:00:00"/>
        <d v="2026-08-21T00:00:00"/>
        <d v="2026-08-24T00:00:00"/>
        <d v="2026-08-25T00:00:00"/>
        <d v="2026-08-26T00:00:00"/>
        <d v="2026-08-27T00:00:00"/>
        <d v="2026-08-28T00:00:00"/>
        <d v="2026-08-31T00:00:00"/>
        <d v="2026-09-01T00:00:00"/>
        <d v="2026-09-02T00:00:00"/>
        <d v="2026-09-03T00:00:00"/>
        <d v="2026-09-04T00:00:00"/>
        <d v="2026-09-07T00:00:00"/>
        <d v="2026-09-08T00:00:00"/>
        <d v="2026-09-09T00:00:00"/>
        <d v="2026-09-10T00:00:00"/>
        <d v="2026-09-11T00:00:00"/>
        <d v="2026-09-14T00:00:00"/>
        <d v="2026-09-15T00:00:00"/>
        <d v="2026-09-16T00:00:00"/>
        <d v="2026-09-17T00:00:00"/>
        <d v="2026-09-18T00:00:00"/>
        <d v="2026-09-21T00:00:00"/>
        <d v="2026-09-22T00:00:00"/>
        <d v="2026-09-23T00:00:00"/>
        <d v="2026-09-24T00:00:00"/>
        <d v="2026-09-25T00:00:00"/>
        <d v="2026-09-28T00:00:00"/>
        <d v="2026-09-29T00:00:00"/>
        <d v="2026-09-30T00:00:00"/>
        <d v="2026-10-01T00:00:00"/>
        <d v="2026-10-02T00:00:00"/>
        <d v="2026-10-05T00:00:00"/>
        <d v="2026-10-06T00:00:00"/>
        <d v="2026-10-07T00:00:00"/>
        <d v="2026-10-08T00:00:00"/>
        <d v="2026-10-09T00:00:00"/>
        <d v="2026-10-12T00:00:00"/>
        <d v="2026-10-13T00:00:00"/>
        <d v="2026-10-14T00:00:00"/>
        <d v="2026-10-15T00:00:00"/>
        <d v="2026-10-16T00:00:00"/>
        <d v="2026-10-19T00:00:00"/>
        <d v="2026-10-20T00:00:00"/>
        <d v="2026-10-21T00:00:00"/>
        <d v="2026-10-22T00:00:00"/>
        <d v="2026-10-23T00:00:00"/>
        <d v="2026-10-26T00:00:00"/>
        <d v="2026-10-27T00:00:00"/>
        <d v="2026-10-28T00:00:00"/>
        <d v="2026-10-29T00:00:00"/>
        <d v="2026-10-30T00:00:00"/>
        <d v="2026-11-02T00:00:00"/>
        <d v="2026-11-03T00:00:00"/>
        <d v="2026-11-04T00:00:00"/>
        <d v="2026-11-05T00:00:00"/>
        <d v="2026-11-06T00:00:00"/>
        <d v="2026-11-09T00:00:00"/>
        <d v="2026-11-10T00:00:00"/>
        <d v="2026-11-11T00:00:00"/>
        <d v="2026-11-12T00:00:00"/>
        <d v="2026-11-13T00:00:00"/>
        <d v="2026-11-16T00:00:00"/>
        <d v="2026-11-17T00:00:00"/>
        <d v="2026-11-18T00:00:00"/>
        <d v="2026-11-19T00:00:00"/>
        <d v="2026-11-20T00:00:00"/>
        <d v="2026-11-23T00:00:00"/>
        <d v="2026-11-24T00:00:00"/>
        <d v="2026-11-25T00:00:00"/>
        <d v="2026-11-26T00:00:00"/>
        <d v="2026-11-27T00:00:00"/>
        <d v="2026-11-30T00:00:00"/>
        <d v="2026-12-01T00:00:00"/>
        <d v="2026-12-02T00:00:00"/>
        <d v="2026-12-03T00:00:00"/>
        <d v="2026-12-04T00:00:00"/>
        <d v="2026-12-07T00:00:00"/>
        <d v="2026-12-08T00:00:00"/>
        <d v="2026-12-09T00:00:00"/>
        <d v="2026-12-10T00:00:00"/>
        <d v="2026-12-11T00:00:00"/>
        <d v="2026-12-14T00:00:00"/>
        <d v="2026-12-15T00:00:00"/>
        <d v="2026-12-16T00:00:00"/>
        <d v="2026-12-17T00:00:00"/>
        <d v="2026-12-18T00:00:00"/>
        <d v="2026-12-21T00:00:00"/>
        <d v="2026-12-22T00:00:00"/>
        <d v="2026-12-23T00:00:00"/>
        <d v="2026-12-24T00:00:00"/>
        <d v="2026-12-25T00:00:00"/>
        <d v="2026-12-28T00:00:00"/>
        <d v="2026-12-29T00:00:00"/>
        <d v="2026-12-30T00:00:00"/>
        <d v="2026-12-31T00:00:00"/>
        <d v="2027-01-01T00:00:00"/>
        <d v="2027-01-04T00:00:00"/>
        <d v="2027-01-05T00:00:00"/>
        <d v="2027-01-06T00:00:00"/>
        <d v="2027-01-07T00:00:00"/>
        <d v="2027-01-08T00:00:00"/>
        <d v="2027-01-11T00:00:00"/>
        <d v="2027-01-12T00:00:00"/>
        <d v="2027-01-13T00:00:00"/>
        <d v="2027-01-14T00:00:00"/>
        <d v="2027-01-15T00:00:00"/>
        <d v="2027-01-18T00:00:00"/>
        <d v="2027-01-19T00:00:00"/>
        <d v="2027-01-20T00:00:00"/>
        <d v="2027-01-21T00:00:00"/>
        <d v="2027-01-22T00:00:00"/>
        <d v="2027-01-25T00:00:00"/>
        <d v="2027-01-26T00:00:00"/>
        <d v="2027-01-27T00:00:00"/>
        <d v="2027-01-28T00:00:00"/>
        <d v="2027-01-29T00:00:00"/>
        <d v="2027-02-01T00:00:00"/>
        <d v="2027-02-02T00:00:00"/>
        <d v="2027-02-03T00:00:00"/>
        <d v="2027-02-04T00:00:00"/>
        <d v="2027-02-05T00:00:00"/>
        <d v="2027-02-08T00:00:00"/>
        <d v="2027-02-09T00:00:00"/>
        <d v="2027-02-10T00:00:00"/>
        <d v="2027-02-11T00:00:00"/>
        <d v="2027-02-12T00:00:00"/>
        <m/>
        <d v="2024-06-19T00:00:00" u="1"/>
        <d v="2025-02-06T00:00:00" u="1"/>
      </sharedItems>
      <fieldGroup par="26"/>
    </cacheField>
    <cacheField name="BTC" numFmtId="0">
      <sharedItems containsBlank="1" containsMixedTypes="1" containsNumber="1" minValue="176.89700300000001" maxValue="73079.375"/>
    </cacheField>
    <cacheField name="H-SPBTFDUE" numFmtId="0">
      <sharedItems containsBlank="1" containsMixedTypes="1" containsNumber="1" minValue="1.3182244771818032" maxValue="382.19"/>
    </cacheField>
    <cacheField name="BITX w Fee" numFmtId="0">
      <sharedItems containsBlank="1" containsMixedTypes="1" containsNumber="1" minValue="0.11838387110331784" maxValue="264.25007822796948"/>
    </cacheField>
    <cacheField name="BITX-IV" numFmtId="2">
      <sharedItems containsString="0" containsBlank="1" containsNumber="1" minValue="9.24" maxValue="59.669998"/>
    </cacheField>
    <cacheField name="BITX % error" numFmtId="169">
      <sharedItems containsBlank="1" containsMixedTypes="1" containsNumber="1" minValue="-4.2463656734364474E-2" maxValue="3.1358151225466147E-2"/>
    </cacheField>
    <cacheField name="sim -2x BTC" numFmtId="0">
      <sharedItems containsBlank="1" containsMixedTypes="1" containsNumber="1" minValue="1.9798909763269401E-3" maxValue="354585181.51063019"/>
    </cacheField>
    <cacheField name="Sim BITO w fee" numFmtId="0">
      <sharedItems containsString="0" containsBlank="1" containsNumber="1" minValue="0.12264500823787336" maxValue="43.89416874835932"/>
    </cacheField>
    <cacheField name="BITO-IV" numFmtId="2">
      <sharedItems containsBlank="1" containsMixedTypes="1" containsNumber="1" minValue="9.6069999999999993" maxValue="43.298400000000001"/>
    </cacheField>
    <cacheField name="BITO - BTC error" numFmtId="2">
      <sharedItems containsString="0" containsBlank="1" containsNumber="1" minValue="-7.237460003658347E-2" maxValue="0.23978436146237825"/>
    </cacheField>
    <cacheField name="Sim Spot ETF" numFmtId="0">
      <sharedItems containsString="0" containsBlank="1" containsNumber="1" minValue="-9.0171606864274612E-2" maxValue="-9.0171606864274612E-2"/>
    </cacheField>
    <cacheField name="ETH" numFmtId="0">
      <sharedItems containsBlank="1" containsMixedTypes="1" containsNumber="1" minValue="84.308295999999999" maxValue="4812.0874020000001"/>
    </cacheField>
    <cacheField name="ETHU w Fee" numFmtId="0">
      <sharedItems containsBlank="1" containsMixedTypes="1" containsNumber="1" minValue="0.27263469708199534" maxValue="598.98595873091699"/>
    </cacheField>
    <cacheField name="ETHU-iV" numFmtId="2">
      <sharedItems containsString="0" containsBlank="1" containsNumber="1" minValue="4.3099999999999996" maxValue="15.38"/>
    </cacheField>
    <cacheField name="ETHU trade" numFmtId="2">
      <sharedItems containsBlank="1" containsMixedTypes="1" containsNumber="1" minValue="4.3" maxValue="16.12"/>
    </cacheField>
    <cacheField name="% err ethu sim vs iv" numFmtId="0">
      <sharedItems containsBlank="1" containsMixedTypes="1" containsNumber="1" minValue="-0.14963061872399253" maxValue="0.12827168466332672"/>
    </cacheField>
    <cacheField name="Row" numFmtId="0">
      <sharedItems containsString="0" containsBlank="1" containsNumber="1" containsInteger="1" minValue="7" maxValue="2232"/>
    </cacheField>
    <cacheField name="BTC2" numFmtId="0">
      <sharedItems containsBlank="1" containsMixedTypes="1" containsNumber="1" minValue="0" maxValue="1067.543907895136"/>
    </cacheField>
    <cacheField name="Portfolio 2" numFmtId="0">
      <sharedItems containsBlank="1"/>
    </cacheField>
    <cacheField name="Portfolio 3" numFmtId="0">
      <sharedItems containsBlank="1" containsMixedTypes="1" containsNumber="1" minValue="0" maxValue="887.5754760798884"/>
    </cacheField>
    <cacheField name="ETH Port" numFmtId="0">
      <sharedItems containsBlank="1" containsMixedTypes="1" containsNumber="1" minValue="100" maxValue="3139.2686051911437"/>
    </cacheField>
    <cacheField name="ETHU Port" numFmtId="0">
      <sharedItems containsBlank="1" containsMixedTypes="1" containsNumber="1" minValue="100" maxValue="28475.784274127232"/>
    </cacheField>
    <cacheField name="Tbills" numFmtId="0">
      <sharedItems containsString="0" containsBlank="1" containsNumber="1" minValue="0" maxValue="5.358240000000003"/>
    </cacheField>
    <cacheField name="END" numFmtId="0">
      <sharedItems containsNonDate="0" containsString="0" containsBlank="1"/>
    </cacheField>
    <cacheField name="Months (Trade Date)" numFmtId="0" databaseField="0">
      <fieldGroup base="0">
        <rangePr groupBy="months" startDate="2009-12-31T00:00:00" endDate="2027-02-13T00:00:00"/>
        <groupItems count="14">
          <s v="&lt;12/31/2009"/>
          <s v="Jan"/>
          <s v="Feb"/>
          <s v="Mar"/>
          <s v="Apr"/>
          <s v="May"/>
          <s v="Jun"/>
          <s v="Jul"/>
          <s v="Aug"/>
          <s v="Sep"/>
          <s v="Oct"/>
          <s v="Nov"/>
          <s v="Dec"/>
          <s v="&gt;2/13/2027"/>
        </groupItems>
      </fieldGroup>
    </cacheField>
    <cacheField name="Quarters (Trade Date)" numFmtId="0" databaseField="0">
      <fieldGroup base="0">
        <rangePr groupBy="quarters" startDate="2009-12-31T00:00:00" endDate="2027-02-13T00:00:00"/>
        <groupItems count="6">
          <s v="&lt;12/31/2009"/>
          <s v="Qtr1"/>
          <s v="Qtr2"/>
          <s v="Qtr3"/>
          <s v="Qtr4"/>
          <s v="&gt;2/13/2027"/>
        </groupItems>
      </fieldGroup>
    </cacheField>
    <cacheField name="Years (Trade Date)" numFmtId="0" databaseField="0">
      <fieldGroup base="0">
        <rangePr groupBy="years" startDate="2009-12-31T00:00:00" endDate="2027-02-13T00:00:00"/>
        <groupItems count="21">
          <s v="&lt;12/31/2009"/>
          <s v="2009"/>
          <s v="2010"/>
          <s v="2011"/>
          <s v="2012"/>
          <s v="2013"/>
          <s v="2014"/>
          <s v="2015"/>
          <s v="2016"/>
          <s v="2017"/>
          <s v="2018"/>
          <s v="2019"/>
          <s v="2020"/>
          <s v="2021"/>
          <s v="2022"/>
          <s v="2023"/>
          <s v="2024"/>
          <s v="2025"/>
          <s v="2026"/>
          <s v="2027"/>
          <s v="&gt;2/13/2027"/>
        </groupItems>
      </fieldGroup>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316">
  <r>
    <x v="0"/>
    <s v=""/>
    <m/>
    <m/>
    <m/>
    <m/>
    <m/>
    <m/>
    <m/>
    <m/>
    <m/>
    <m/>
    <m/>
    <m/>
    <m/>
    <m/>
    <n v="7"/>
    <m/>
    <m/>
    <m/>
    <m/>
    <m/>
    <n v="0.11"/>
    <m/>
  </r>
  <r>
    <x v="1"/>
    <s v=""/>
    <m/>
    <m/>
    <m/>
    <m/>
    <m/>
    <m/>
    <m/>
    <m/>
    <m/>
    <m/>
    <m/>
    <m/>
    <m/>
    <m/>
    <n v="8"/>
    <m/>
    <m/>
    <m/>
    <m/>
    <m/>
    <n v="0.08"/>
    <m/>
  </r>
  <r>
    <x v="2"/>
    <s v=""/>
    <m/>
    <m/>
    <m/>
    <m/>
    <m/>
    <m/>
    <m/>
    <m/>
    <m/>
    <m/>
    <m/>
    <m/>
    <m/>
    <m/>
    <n v="9"/>
    <m/>
    <m/>
    <m/>
    <m/>
    <m/>
    <n v="0.08"/>
    <m/>
  </r>
  <r>
    <x v="3"/>
    <s v=""/>
    <m/>
    <m/>
    <m/>
    <m/>
    <m/>
    <m/>
    <m/>
    <m/>
    <m/>
    <m/>
    <m/>
    <m/>
    <m/>
    <m/>
    <n v="10"/>
    <m/>
    <m/>
    <m/>
    <m/>
    <m/>
    <n v="0.08"/>
    <m/>
  </r>
  <r>
    <x v="4"/>
    <s v=""/>
    <m/>
    <m/>
    <m/>
    <m/>
    <m/>
    <m/>
    <m/>
    <m/>
    <m/>
    <m/>
    <m/>
    <m/>
    <m/>
    <m/>
    <n v="11"/>
    <m/>
    <m/>
    <m/>
    <m/>
    <m/>
    <n v="0.08"/>
    <m/>
  </r>
  <r>
    <x v="5"/>
    <s v=""/>
    <m/>
    <m/>
    <m/>
    <m/>
    <m/>
    <m/>
    <m/>
    <m/>
    <m/>
    <m/>
    <m/>
    <m/>
    <m/>
    <m/>
    <n v="12"/>
    <m/>
    <m/>
    <m/>
    <m/>
    <m/>
    <n v="0.08"/>
    <m/>
  </r>
  <r>
    <x v="6"/>
    <s v=""/>
    <m/>
    <m/>
    <m/>
    <m/>
    <m/>
    <m/>
    <m/>
    <m/>
    <m/>
    <m/>
    <m/>
    <m/>
    <m/>
    <m/>
    <n v="13"/>
    <m/>
    <m/>
    <m/>
    <m/>
    <m/>
    <n v="0.04"/>
    <m/>
  </r>
  <r>
    <x v="7"/>
    <s v=""/>
    <m/>
    <m/>
    <m/>
    <m/>
    <m/>
    <m/>
    <m/>
    <m/>
    <m/>
    <m/>
    <m/>
    <m/>
    <m/>
    <m/>
    <n v="14"/>
    <m/>
    <m/>
    <m/>
    <m/>
    <m/>
    <n v="0.04"/>
    <m/>
  </r>
  <r>
    <x v="8"/>
    <s v=""/>
    <m/>
    <m/>
    <m/>
    <m/>
    <m/>
    <m/>
    <m/>
    <m/>
    <m/>
    <m/>
    <m/>
    <m/>
    <m/>
    <m/>
    <n v="15"/>
    <m/>
    <m/>
    <m/>
    <m/>
    <m/>
    <n v="0.04"/>
    <m/>
  </r>
  <r>
    <x v="9"/>
    <s v=""/>
    <m/>
    <m/>
    <m/>
    <m/>
    <m/>
    <m/>
    <m/>
    <m/>
    <m/>
    <m/>
    <m/>
    <m/>
    <m/>
    <m/>
    <n v="16"/>
    <m/>
    <m/>
    <m/>
    <m/>
    <m/>
    <n v="0.04"/>
    <m/>
  </r>
  <r>
    <x v="10"/>
    <s v=""/>
    <m/>
    <m/>
    <m/>
    <m/>
    <m/>
    <m/>
    <m/>
    <m/>
    <m/>
    <m/>
    <m/>
    <m/>
    <m/>
    <m/>
    <n v="17"/>
    <m/>
    <m/>
    <m/>
    <m/>
    <m/>
    <n v="0.04"/>
    <m/>
  </r>
  <r>
    <x v="11"/>
    <s v=""/>
    <m/>
    <m/>
    <m/>
    <m/>
    <m/>
    <m/>
    <m/>
    <m/>
    <m/>
    <m/>
    <m/>
    <m/>
    <m/>
    <m/>
    <n v="18"/>
    <m/>
    <m/>
    <m/>
    <m/>
    <m/>
    <n v="0.06"/>
    <m/>
  </r>
  <r>
    <x v="12"/>
    <s v=""/>
    <m/>
    <m/>
    <m/>
    <m/>
    <m/>
    <m/>
    <m/>
    <m/>
    <m/>
    <m/>
    <m/>
    <m/>
    <m/>
    <m/>
    <n v="19"/>
    <m/>
    <m/>
    <m/>
    <m/>
    <m/>
    <n v="0.06"/>
    <m/>
  </r>
  <r>
    <x v="13"/>
    <s v=""/>
    <m/>
    <m/>
    <m/>
    <m/>
    <m/>
    <m/>
    <m/>
    <m/>
    <m/>
    <m/>
    <m/>
    <m/>
    <m/>
    <m/>
    <n v="20"/>
    <m/>
    <m/>
    <m/>
    <m/>
    <m/>
    <n v="0.06"/>
    <m/>
  </r>
  <r>
    <x v="14"/>
    <s v=""/>
    <m/>
    <m/>
    <m/>
    <m/>
    <m/>
    <m/>
    <m/>
    <m/>
    <m/>
    <m/>
    <m/>
    <m/>
    <m/>
    <m/>
    <n v="21"/>
    <m/>
    <m/>
    <m/>
    <m/>
    <m/>
    <n v="0.06"/>
    <m/>
  </r>
  <r>
    <x v="15"/>
    <s v=""/>
    <m/>
    <m/>
    <m/>
    <m/>
    <m/>
    <m/>
    <m/>
    <m/>
    <m/>
    <m/>
    <m/>
    <m/>
    <m/>
    <m/>
    <n v="22"/>
    <m/>
    <m/>
    <m/>
    <m/>
    <m/>
    <n v="5.5E-2"/>
    <m/>
  </r>
  <r>
    <x v="16"/>
    <s v=""/>
    <m/>
    <m/>
    <m/>
    <m/>
    <m/>
    <m/>
    <m/>
    <m/>
    <m/>
    <m/>
    <m/>
    <m/>
    <m/>
    <m/>
    <n v="23"/>
    <m/>
    <m/>
    <m/>
    <m/>
    <m/>
    <n v="5.5E-2"/>
    <m/>
  </r>
  <r>
    <x v="17"/>
    <s v=""/>
    <m/>
    <m/>
    <m/>
    <m/>
    <m/>
    <m/>
    <m/>
    <m/>
    <m/>
    <m/>
    <m/>
    <m/>
    <m/>
    <m/>
    <n v="24"/>
    <m/>
    <m/>
    <m/>
    <m/>
    <m/>
    <n v="5.5E-2"/>
    <m/>
  </r>
  <r>
    <x v="18"/>
    <s v=""/>
    <m/>
    <m/>
    <m/>
    <m/>
    <m/>
    <m/>
    <m/>
    <m/>
    <m/>
    <m/>
    <m/>
    <m/>
    <m/>
    <m/>
    <n v="25"/>
    <m/>
    <m/>
    <m/>
    <m/>
    <m/>
    <n v="5.5E-2"/>
    <m/>
  </r>
  <r>
    <x v="19"/>
    <s v=""/>
    <m/>
    <m/>
    <m/>
    <m/>
    <m/>
    <m/>
    <m/>
    <m/>
    <m/>
    <m/>
    <m/>
    <m/>
    <m/>
    <m/>
    <n v="26"/>
    <m/>
    <m/>
    <m/>
    <m/>
    <m/>
    <n v="5.5E-2"/>
    <m/>
  </r>
  <r>
    <x v="20"/>
    <s v=""/>
    <m/>
    <m/>
    <m/>
    <m/>
    <m/>
    <m/>
    <m/>
    <m/>
    <m/>
    <m/>
    <m/>
    <m/>
    <m/>
    <m/>
    <n v="27"/>
    <m/>
    <m/>
    <m/>
    <m/>
    <m/>
    <n v="9.5000000000000001E-2"/>
    <m/>
  </r>
  <r>
    <x v="21"/>
    <s v=""/>
    <m/>
    <m/>
    <m/>
    <m/>
    <m/>
    <m/>
    <m/>
    <m/>
    <m/>
    <m/>
    <m/>
    <m/>
    <m/>
    <m/>
    <n v="28"/>
    <m/>
    <m/>
    <m/>
    <m/>
    <m/>
    <n v="9.5000000000000001E-2"/>
    <m/>
  </r>
  <r>
    <x v="22"/>
    <s v=""/>
    <m/>
    <m/>
    <m/>
    <m/>
    <m/>
    <m/>
    <m/>
    <m/>
    <m/>
    <m/>
    <m/>
    <m/>
    <m/>
    <m/>
    <n v="29"/>
    <m/>
    <m/>
    <m/>
    <m/>
    <m/>
    <n v="9.5000000000000001E-2"/>
    <m/>
  </r>
  <r>
    <x v="23"/>
    <s v=""/>
    <m/>
    <m/>
    <m/>
    <m/>
    <m/>
    <m/>
    <m/>
    <m/>
    <m/>
    <m/>
    <m/>
    <m/>
    <m/>
    <m/>
    <n v="30"/>
    <m/>
    <m/>
    <m/>
    <m/>
    <m/>
    <n v="9.5000000000000001E-2"/>
    <m/>
  </r>
  <r>
    <x v="24"/>
    <s v=""/>
    <m/>
    <m/>
    <m/>
    <m/>
    <m/>
    <m/>
    <m/>
    <m/>
    <m/>
    <m/>
    <m/>
    <m/>
    <m/>
    <m/>
    <n v="31"/>
    <m/>
    <m/>
    <m/>
    <m/>
    <m/>
    <n v="9.5000000000000001E-2"/>
    <m/>
  </r>
  <r>
    <x v="25"/>
    <s v=""/>
    <m/>
    <m/>
    <m/>
    <m/>
    <m/>
    <m/>
    <m/>
    <m/>
    <m/>
    <m/>
    <m/>
    <m/>
    <m/>
    <m/>
    <n v="32"/>
    <m/>
    <m/>
    <m/>
    <m/>
    <m/>
    <n v="0.11"/>
    <m/>
  </r>
  <r>
    <x v="26"/>
    <s v=""/>
    <m/>
    <m/>
    <m/>
    <m/>
    <m/>
    <m/>
    <m/>
    <m/>
    <m/>
    <m/>
    <m/>
    <m/>
    <m/>
    <m/>
    <n v="33"/>
    <m/>
    <m/>
    <m/>
    <m/>
    <m/>
    <n v="0.11"/>
    <m/>
  </r>
  <r>
    <x v="27"/>
    <s v=""/>
    <m/>
    <m/>
    <m/>
    <m/>
    <m/>
    <m/>
    <m/>
    <m/>
    <m/>
    <m/>
    <m/>
    <m/>
    <m/>
    <m/>
    <n v="34"/>
    <m/>
    <m/>
    <m/>
    <m/>
    <m/>
    <n v="0.11"/>
    <m/>
  </r>
  <r>
    <x v="28"/>
    <s v=""/>
    <m/>
    <m/>
    <m/>
    <m/>
    <m/>
    <m/>
    <m/>
    <m/>
    <m/>
    <m/>
    <m/>
    <m/>
    <m/>
    <m/>
    <n v="35"/>
    <m/>
    <m/>
    <m/>
    <m/>
    <m/>
    <n v="0.11"/>
    <m/>
  </r>
  <r>
    <x v="29"/>
    <s v=""/>
    <m/>
    <m/>
    <m/>
    <m/>
    <m/>
    <m/>
    <m/>
    <m/>
    <m/>
    <m/>
    <m/>
    <m/>
    <m/>
    <m/>
    <n v="36"/>
    <m/>
    <m/>
    <m/>
    <m/>
    <m/>
    <n v="0.11"/>
    <m/>
  </r>
  <r>
    <x v="30"/>
    <s v=""/>
    <m/>
    <m/>
    <m/>
    <m/>
    <m/>
    <m/>
    <m/>
    <m/>
    <m/>
    <m/>
    <m/>
    <m/>
    <m/>
    <m/>
    <n v="37"/>
    <m/>
    <m/>
    <m/>
    <m/>
    <m/>
    <n v="0.1"/>
    <m/>
  </r>
  <r>
    <x v="31"/>
    <s v=""/>
    <m/>
    <m/>
    <m/>
    <m/>
    <m/>
    <m/>
    <m/>
    <m/>
    <m/>
    <m/>
    <m/>
    <m/>
    <m/>
    <m/>
    <n v="38"/>
    <m/>
    <m/>
    <m/>
    <m/>
    <m/>
    <n v="0.1"/>
    <m/>
  </r>
  <r>
    <x v="32"/>
    <s v=""/>
    <m/>
    <m/>
    <m/>
    <m/>
    <m/>
    <m/>
    <m/>
    <m/>
    <m/>
    <m/>
    <m/>
    <m/>
    <m/>
    <m/>
    <n v="39"/>
    <m/>
    <m/>
    <m/>
    <m/>
    <m/>
    <n v="0.1"/>
    <m/>
  </r>
  <r>
    <x v="33"/>
    <s v=""/>
    <m/>
    <m/>
    <m/>
    <m/>
    <m/>
    <m/>
    <m/>
    <m/>
    <m/>
    <m/>
    <m/>
    <m/>
    <m/>
    <m/>
    <n v="40"/>
    <m/>
    <m/>
    <m/>
    <m/>
    <m/>
    <n v="0.1"/>
    <m/>
  </r>
  <r>
    <x v="34"/>
    <s v=""/>
    <m/>
    <m/>
    <m/>
    <m/>
    <m/>
    <m/>
    <m/>
    <m/>
    <m/>
    <m/>
    <m/>
    <m/>
    <m/>
    <m/>
    <n v="41"/>
    <m/>
    <m/>
    <m/>
    <m/>
    <m/>
    <n v="0.1"/>
    <m/>
  </r>
  <r>
    <x v="35"/>
    <s v=""/>
    <m/>
    <m/>
    <m/>
    <m/>
    <m/>
    <m/>
    <m/>
    <m/>
    <m/>
    <m/>
    <m/>
    <m/>
    <m/>
    <m/>
    <n v="42"/>
    <m/>
    <m/>
    <m/>
    <m/>
    <m/>
    <n v="0.1"/>
    <m/>
  </r>
  <r>
    <x v="36"/>
    <s v=""/>
    <m/>
    <m/>
    <m/>
    <m/>
    <m/>
    <m/>
    <m/>
    <m/>
    <m/>
    <m/>
    <m/>
    <m/>
    <m/>
    <m/>
    <n v="43"/>
    <m/>
    <m/>
    <m/>
    <m/>
    <m/>
    <n v="0.1"/>
    <m/>
  </r>
  <r>
    <x v="37"/>
    <s v=""/>
    <m/>
    <m/>
    <m/>
    <m/>
    <m/>
    <m/>
    <m/>
    <m/>
    <m/>
    <m/>
    <m/>
    <m/>
    <m/>
    <m/>
    <n v="44"/>
    <m/>
    <m/>
    <m/>
    <m/>
    <m/>
    <n v="0.1"/>
    <m/>
  </r>
  <r>
    <x v="38"/>
    <s v=""/>
    <m/>
    <m/>
    <m/>
    <m/>
    <m/>
    <m/>
    <m/>
    <m/>
    <m/>
    <m/>
    <m/>
    <m/>
    <m/>
    <m/>
    <n v="45"/>
    <m/>
    <m/>
    <m/>
    <m/>
    <m/>
    <n v="0.1"/>
    <m/>
  </r>
  <r>
    <x v="39"/>
    <s v=""/>
    <m/>
    <m/>
    <m/>
    <m/>
    <m/>
    <m/>
    <m/>
    <m/>
    <m/>
    <m/>
    <m/>
    <m/>
    <m/>
    <m/>
    <n v="46"/>
    <m/>
    <m/>
    <m/>
    <m/>
    <m/>
    <n v="0.125"/>
    <m/>
  </r>
  <r>
    <x v="40"/>
    <s v=""/>
    <m/>
    <m/>
    <m/>
    <m/>
    <m/>
    <m/>
    <m/>
    <m/>
    <m/>
    <m/>
    <m/>
    <m/>
    <m/>
    <m/>
    <n v="47"/>
    <m/>
    <m/>
    <m/>
    <m/>
    <m/>
    <n v="0.125"/>
    <m/>
  </r>
  <r>
    <x v="41"/>
    <s v=""/>
    <m/>
    <m/>
    <m/>
    <m/>
    <m/>
    <m/>
    <m/>
    <m/>
    <m/>
    <m/>
    <m/>
    <m/>
    <m/>
    <m/>
    <n v="48"/>
    <m/>
    <m/>
    <m/>
    <m/>
    <m/>
    <n v="0.125"/>
    <m/>
  </r>
  <r>
    <x v="42"/>
    <s v=""/>
    <m/>
    <m/>
    <m/>
    <m/>
    <m/>
    <m/>
    <m/>
    <m/>
    <m/>
    <m/>
    <m/>
    <m/>
    <m/>
    <m/>
    <n v="49"/>
    <m/>
    <m/>
    <m/>
    <m/>
    <m/>
    <n v="0.125"/>
    <m/>
  </r>
  <r>
    <x v="43"/>
    <s v=""/>
    <m/>
    <m/>
    <m/>
    <m/>
    <m/>
    <m/>
    <m/>
    <m/>
    <m/>
    <m/>
    <m/>
    <m/>
    <m/>
    <m/>
    <n v="50"/>
    <m/>
    <m/>
    <m/>
    <m/>
    <m/>
    <n v="0.125"/>
    <m/>
  </r>
  <r>
    <x v="44"/>
    <s v=""/>
    <m/>
    <m/>
    <m/>
    <m/>
    <m/>
    <m/>
    <m/>
    <m/>
    <m/>
    <m/>
    <m/>
    <m/>
    <m/>
    <m/>
    <n v="51"/>
    <m/>
    <m/>
    <m/>
    <m/>
    <m/>
    <n v="0.15"/>
    <m/>
  </r>
  <r>
    <x v="45"/>
    <s v=""/>
    <m/>
    <m/>
    <m/>
    <m/>
    <m/>
    <m/>
    <m/>
    <m/>
    <m/>
    <m/>
    <m/>
    <m/>
    <m/>
    <m/>
    <n v="52"/>
    <m/>
    <m/>
    <m/>
    <m/>
    <m/>
    <n v="0.15"/>
    <m/>
  </r>
  <r>
    <x v="46"/>
    <s v=""/>
    <m/>
    <m/>
    <m/>
    <m/>
    <m/>
    <m/>
    <m/>
    <m/>
    <m/>
    <m/>
    <m/>
    <m/>
    <m/>
    <m/>
    <n v="53"/>
    <m/>
    <m/>
    <m/>
    <m/>
    <m/>
    <n v="0.15"/>
    <m/>
  </r>
  <r>
    <x v="47"/>
    <s v=""/>
    <m/>
    <m/>
    <m/>
    <m/>
    <m/>
    <m/>
    <m/>
    <m/>
    <m/>
    <m/>
    <m/>
    <m/>
    <m/>
    <m/>
    <n v="54"/>
    <m/>
    <m/>
    <m/>
    <m/>
    <m/>
    <n v="0.15"/>
    <m/>
  </r>
  <r>
    <x v="48"/>
    <s v=""/>
    <m/>
    <m/>
    <m/>
    <m/>
    <m/>
    <m/>
    <m/>
    <m/>
    <m/>
    <m/>
    <m/>
    <m/>
    <m/>
    <m/>
    <n v="55"/>
    <m/>
    <m/>
    <m/>
    <m/>
    <m/>
    <n v="0.15"/>
    <m/>
  </r>
  <r>
    <x v="49"/>
    <s v=""/>
    <m/>
    <m/>
    <m/>
    <m/>
    <m/>
    <m/>
    <m/>
    <m/>
    <m/>
    <m/>
    <m/>
    <m/>
    <m/>
    <m/>
    <n v="56"/>
    <m/>
    <m/>
    <m/>
    <m/>
    <m/>
    <n v="0.16500000000000001"/>
    <m/>
  </r>
  <r>
    <x v="50"/>
    <s v=""/>
    <m/>
    <m/>
    <m/>
    <m/>
    <m/>
    <m/>
    <m/>
    <m/>
    <m/>
    <m/>
    <m/>
    <m/>
    <m/>
    <m/>
    <n v="57"/>
    <m/>
    <m/>
    <m/>
    <m/>
    <m/>
    <n v="0.16500000000000001"/>
    <m/>
  </r>
  <r>
    <x v="51"/>
    <s v=""/>
    <m/>
    <m/>
    <m/>
    <m/>
    <m/>
    <m/>
    <m/>
    <m/>
    <m/>
    <m/>
    <m/>
    <m/>
    <m/>
    <m/>
    <n v="58"/>
    <m/>
    <m/>
    <m/>
    <m/>
    <m/>
    <n v="0.16500000000000001"/>
    <m/>
  </r>
  <r>
    <x v="52"/>
    <s v=""/>
    <m/>
    <m/>
    <m/>
    <m/>
    <m/>
    <m/>
    <m/>
    <m/>
    <m/>
    <m/>
    <m/>
    <m/>
    <m/>
    <m/>
    <n v="59"/>
    <m/>
    <m/>
    <m/>
    <m/>
    <m/>
    <n v="0.16500000000000001"/>
    <m/>
  </r>
  <r>
    <x v="53"/>
    <s v=""/>
    <m/>
    <m/>
    <m/>
    <m/>
    <m/>
    <m/>
    <m/>
    <m/>
    <m/>
    <m/>
    <m/>
    <m/>
    <m/>
    <m/>
    <n v="60"/>
    <m/>
    <m/>
    <m/>
    <m/>
    <m/>
    <n v="0.16500000000000001"/>
    <m/>
  </r>
  <r>
    <x v="54"/>
    <s v=""/>
    <m/>
    <m/>
    <m/>
    <m/>
    <m/>
    <m/>
    <m/>
    <m/>
    <m/>
    <m/>
    <m/>
    <m/>
    <m/>
    <m/>
    <n v="61"/>
    <m/>
    <m/>
    <m/>
    <m/>
    <m/>
    <n v="0.155"/>
    <m/>
  </r>
  <r>
    <x v="55"/>
    <s v=""/>
    <m/>
    <m/>
    <m/>
    <m/>
    <m/>
    <m/>
    <m/>
    <m/>
    <m/>
    <m/>
    <m/>
    <m/>
    <m/>
    <m/>
    <n v="62"/>
    <m/>
    <m/>
    <m/>
    <m/>
    <m/>
    <n v="0.155"/>
    <m/>
  </r>
  <r>
    <x v="56"/>
    <s v=""/>
    <m/>
    <m/>
    <m/>
    <m/>
    <m/>
    <m/>
    <m/>
    <m/>
    <m/>
    <m/>
    <m/>
    <m/>
    <m/>
    <m/>
    <n v="63"/>
    <m/>
    <m/>
    <m/>
    <m/>
    <m/>
    <n v="0.155"/>
    <m/>
  </r>
  <r>
    <x v="57"/>
    <s v=""/>
    <m/>
    <m/>
    <m/>
    <m/>
    <m/>
    <m/>
    <m/>
    <m/>
    <m/>
    <m/>
    <m/>
    <m/>
    <m/>
    <m/>
    <n v="64"/>
    <m/>
    <m/>
    <m/>
    <m/>
    <m/>
    <n v="0.155"/>
    <m/>
  </r>
  <r>
    <x v="58"/>
    <s v=""/>
    <m/>
    <m/>
    <m/>
    <m/>
    <m/>
    <m/>
    <m/>
    <m/>
    <m/>
    <m/>
    <m/>
    <m/>
    <m/>
    <m/>
    <n v="65"/>
    <m/>
    <m/>
    <m/>
    <m/>
    <m/>
    <n v="0.155"/>
    <m/>
  </r>
  <r>
    <x v="59"/>
    <s v=""/>
    <m/>
    <m/>
    <m/>
    <m/>
    <m/>
    <m/>
    <m/>
    <m/>
    <m/>
    <m/>
    <m/>
    <m/>
    <m/>
    <m/>
    <n v="66"/>
    <m/>
    <m/>
    <m/>
    <m/>
    <m/>
    <n v="0.14499999999999999"/>
    <m/>
  </r>
  <r>
    <x v="60"/>
    <s v=""/>
    <m/>
    <m/>
    <m/>
    <m/>
    <m/>
    <m/>
    <m/>
    <m/>
    <m/>
    <m/>
    <m/>
    <m/>
    <m/>
    <m/>
    <n v="67"/>
    <m/>
    <m/>
    <m/>
    <m/>
    <m/>
    <n v="0.14499999999999999"/>
    <m/>
  </r>
  <r>
    <x v="61"/>
    <s v=""/>
    <m/>
    <m/>
    <m/>
    <m/>
    <m/>
    <m/>
    <m/>
    <m/>
    <m/>
    <m/>
    <m/>
    <m/>
    <m/>
    <m/>
    <n v="68"/>
    <m/>
    <m/>
    <m/>
    <m/>
    <m/>
    <n v="0.14499999999999999"/>
    <m/>
  </r>
  <r>
    <x v="62"/>
    <s v=""/>
    <m/>
    <m/>
    <m/>
    <m/>
    <m/>
    <m/>
    <m/>
    <m/>
    <m/>
    <m/>
    <m/>
    <m/>
    <m/>
    <m/>
    <n v="69"/>
    <m/>
    <m/>
    <m/>
    <m/>
    <m/>
    <n v="0.14499999999999999"/>
    <m/>
  </r>
  <r>
    <x v="63"/>
    <s v=""/>
    <m/>
    <m/>
    <m/>
    <m/>
    <m/>
    <m/>
    <m/>
    <m/>
    <m/>
    <m/>
    <m/>
    <m/>
    <m/>
    <m/>
    <n v="70"/>
    <m/>
    <m/>
    <m/>
    <m/>
    <m/>
    <n v="0.17499999999999999"/>
    <m/>
  </r>
  <r>
    <x v="64"/>
    <s v=""/>
    <m/>
    <m/>
    <m/>
    <m/>
    <m/>
    <m/>
    <m/>
    <m/>
    <m/>
    <m/>
    <m/>
    <m/>
    <m/>
    <m/>
    <n v="71"/>
    <m/>
    <m/>
    <m/>
    <m/>
    <m/>
    <n v="0.17499999999999999"/>
    <m/>
  </r>
  <r>
    <x v="65"/>
    <s v=""/>
    <m/>
    <m/>
    <m/>
    <m/>
    <m/>
    <m/>
    <m/>
    <m/>
    <m/>
    <m/>
    <m/>
    <m/>
    <m/>
    <m/>
    <n v="72"/>
    <m/>
    <m/>
    <m/>
    <m/>
    <m/>
    <n v="0.17499999999999999"/>
    <m/>
  </r>
  <r>
    <x v="66"/>
    <s v=""/>
    <m/>
    <m/>
    <m/>
    <m/>
    <m/>
    <m/>
    <m/>
    <m/>
    <m/>
    <m/>
    <m/>
    <m/>
    <m/>
    <m/>
    <n v="73"/>
    <m/>
    <m/>
    <m/>
    <m/>
    <m/>
    <n v="0.17499999999999999"/>
    <m/>
  </r>
  <r>
    <x v="67"/>
    <s v=""/>
    <m/>
    <m/>
    <m/>
    <m/>
    <m/>
    <m/>
    <m/>
    <m/>
    <m/>
    <m/>
    <m/>
    <m/>
    <m/>
    <m/>
    <n v="74"/>
    <m/>
    <m/>
    <m/>
    <m/>
    <m/>
    <n v="0.17499999999999999"/>
    <m/>
  </r>
  <r>
    <x v="68"/>
    <s v=""/>
    <m/>
    <m/>
    <m/>
    <m/>
    <m/>
    <m/>
    <m/>
    <m/>
    <m/>
    <m/>
    <m/>
    <m/>
    <m/>
    <m/>
    <n v="75"/>
    <m/>
    <m/>
    <m/>
    <m/>
    <m/>
    <n v="0.155"/>
    <m/>
  </r>
  <r>
    <x v="69"/>
    <s v=""/>
    <m/>
    <m/>
    <m/>
    <m/>
    <m/>
    <m/>
    <m/>
    <m/>
    <m/>
    <m/>
    <m/>
    <m/>
    <m/>
    <m/>
    <n v="76"/>
    <m/>
    <m/>
    <m/>
    <m/>
    <m/>
    <n v="0.155"/>
    <m/>
  </r>
  <r>
    <x v="70"/>
    <s v=""/>
    <m/>
    <m/>
    <m/>
    <m/>
    <m/>
    <m/>
    <m/>
    <m/>
    <m/>
    <m/>
    <m/>
    <m/>
    <m/>
    <m/>
    <n v="77"/>
    <m/>
    <m/>
    <m/>
    <m/>
    <m/>
    <n v="0.155"/>
    <m/>
  </r>
  <r>
    <x v="71"/>
    <s v=""/>
    <m/>
    <m/>
    <m/>
    <m/>
    <m/>
    <m/>
    <m/>
    <m/>
    <m/>
    <m/>
    <m/>
    <m/>
    <m/>
    <m/>
    <n v="78"/>
    <m/>
    <m/>
    <m/>
    <m/>
    <m/>
    <n v="0.155"/>
    <m/>
  </r>
  <r>
    <x v="72"/>
    <s v=""/>
    <m/>
    <m/>
    <m/>
    <m/>
    <m/>
    <m/>
    <m/>
    <m/>
    <m/>
    <m/>
    <m/>
    <m/>
    <m/>
    <m/>
    <n v="79"/>
    <m/>
    <m/>
    <m/>
    <m/>
    <m/>
    <n v="0.155"/>
    <m/>
  </r>
  <r>
    <x v="73"/>
    <s v=""/>
    <m/>
    <m/>
    <m/>
    <m/>
    <m/>
    <m/>
    <m/>
    <m/>
    <m/>
    <m/>
    <m/>
    <m/>
    <m/>
    <m/>
    <n v="80"/>
    <m/>
    <m/>
    <m/>
    <m/>
    <m/>
    <n v="0.14499999999999999"/>
    <m/>
  </r>
  <r>
    <x v="74"/>
    <s v=""/>
    <m/>
    <m/>
    <m/>
    <m/>
    <m/>
    <m/>
    <m/>
    <m/>
    <m/>
    <m/>
    <m/>
    <m/>
    <m/>
    <m/>
    <n v="81"/>
    <m/>
    <m/>
    <m/>
    <m/>
    <m/>
    <n v="0.14499999999999999"/>
    <m/>
  </r>
  <r>
    <x v="75"/>
    <s v=""/>
    <m/>
    <m/>
    <m/>
    <m/>
    <m/>
    <m/>
    <m/>
    <m/>
    <m/>
    <m/>
    <m/>
    <m/>
    <m/>
    <m/>
    <n v="82"/>
    <m/>
    <m/>
    <m/>
    <m/>
    <m/>
    <n v="0.14499999999999999"/>
    <m/>
  </r>
  <r>
    <x v="76"/>
    <s v=""/>
    <m/>
    <m/>
    <m/>
    <m/>
    <m/>
    <m/>
    <m/>
    <m/>
    <m/>
    <m/>
    <m/>
    <m/>
    <m/>
    <m/>
    <n v="83"/>
    <m/>
    <m/>
    <m/>
    <m/>
    <m/>
    <n v="0.14499999999999999"/>
    <m/>
  </r>
  <r>
    <x v="77"/>
    <s v=""/>
    <m/>
    <m/>
    <m/>
    <m/>
    <m/>
    <m/>
    <m/>
    <m/>
    <m/>
    <m/>
    <m/>
    <m/>
    <m/>
    <m/>
    <n v="84"/>
    <m/>
    <m/>
    <m/>
    <m/>
    <m/>
    <n v="0.14499999999999999"/>
    <m/>
  </r>
  <r>
    <x v="78"/>
    <s v=""/>
    <m/>
    <m/>
    <m/>
    <m/>
    <m/>
    <m/>
    <m/>
    <m/>
    <m/>
    <m/>
    <m/>
    <m/>
    <m/>
    <m/>
    <n v="85"/>
    <m/>
    <m/>
    <m/>
    <m/>
    <m/>
    <n v="0.15"/>
    <m/>
  </r>
  <r>
    <x v="79"/>
    <s v=""/>
    <m/>
    <m/>
    <m/>
    <m/>
    <m/>
    <m/>
    <m/>
    <m/>
    <m/>
    <m/>
    <m/>
    <m/>
    <m/>
    <m/>
    <n v="86"/>
    <m/>
    <m/>
    <m/>
    <m/>
    <m/>
    <n v="0.15"/>
    <m/>
  </r>
  <r>
    <x v="80"/>
    <s v=""/>
    <m/>
    <m/>
    <m/>
    <m/>
    <m/>
    <m/>
    <m/>
    <m/>
    <m/>
    <m/>
    <m/>
    <m/>
    <m/>
    <m/>
    <n v="87"/>
    <m/>
    <m/>
    <m/>
    <m/>
    <m/>
    <n v="0.15"/>
    <m/>
  </r>
  <r>
    <x v="81"/>
    <s v=""/>
    <m/>
    <m/>
    <m/>
    <m/>
    <m/>
    <m/>
    <m/>
    <m/>
    <m/>
    <m/>
    <m/>
    <m/>
    <m/>
    <m/>
    <n v="88"/>
    <m/>
    <m/>
    <m/>
    <m/>
    <m/>
    <n v="0.15"/>
    <m/>
  </r>
  <r>
    <x v="82"/>
    <s v=""/>
    <m/>
    <m/>
    <m/>
    <m/>
    <m/>
    <m/>
    <m/>
    <m/>
    <m/>
    <m/>
    <m/>
    <m/>
    <m/>
    <m/>
    <n v="89"/>
    <m/>
    <m/>
    <m/>
    <m/>
    <m/>
    <n v="0.15"/>
    <m/>
  </r>
  <r>
    <x v="83"/>
    <s v=""/>
    <m/>
    <m/>
    <m/>
    <m/>
    <m/>
    <m/>
    <m/>
    <m/>
    <m/>
    <m/>
    <m/>
    <m/>
    <m/>
    <m/>
    <n v="90"/>
    <m/>
    <m/>
    <m/>
    <m/>
    <m/>
    <n v="0.16500000000000001"/>
    <m/>
  </r>
  <r>
    <x v="84"/>
    <s v=""/>
    <m/>
    <m/>
    <m/>
    <m/>
    <m/>
    <m/>
    <m/>
    <m/>
    <m/>
    <m/>
    <m/>
    <m/>
    <m/>
    <m/>
    <n v="91"/>
    <m/>
    <m/>
    <m/>
    <m/>
    <m/>
    <n v="0.16500000000000001"/>
    <m/>
  </r>
  <r>
    <x v="85"/>
    <s v=""/>
    <m/>
    <m/>
    <m/>
    <m/>
    <m/>
    <m/>
    <m/>
    <m/>
    <m/>
    <m/>
    <m/>
    <m/>
    <m/>
    <m/>
    <n v="92"/>
    <m/>
    <m/>
    <m/>
    <m/>
    <m/>
    <n v="0.16500000000000001"/>
    <m/>
  </r>
  <r>
    <x v="86"/>
    <s v=""/>
    <m/>
    <m/>
    <m/>
    <m/>
    <m/>
    <m/>
    <m/>
    <m/>
    <m/>
    <m/>
    <m/>
    <m/>
    <m/>
    <m/>
    <n v="93"/>
    <m/>
    <m/>
    <m/>
    <m/>
    <m/>
    <n v="0.16500000000000001"/>
    <m/>
  </r>
  <r>
    <x v="87"/>
    <s v=""/>
    <m/>
    <m/>
    <m/>
    <m/>
    <m/>
    <m/>
    <m/>
    <m/>
    <m/>
    <m/>
    <m/>
    <m/>
    <m/>
    <m/>
    <n v="94"/>
    <m/>
    <m/>
    <m/>
    <m/>
    <m/>
    <n v="0.16500000000000001"/>
    <m/>
  </r>
  <r>
    <x v="88"/>
    <s v=""/>
    <m/>
    <m/>
    <m/>
    <m/>
    <m/>
    <m/>
    <m/>
    <m/>
    <m/>
    <m/>
    <m/>
    <m/>
    <m/>
    <m/>
    <n v="95"/>
    <m/>
    <m/>
    <m/>
    <m/>
    <m/>
    <n v="0.155"/>
    <m/>
  </r>
  <r>
    <x v="89"/>
    <s v=""/>
    <m/>
    <m/>
    <m/>
    <m/>
    <m/>
    <m/>
    <m/>
    <m/>
    <m/>
    <m/>
    <m/>
    <m/>
    <m/>
    <m/>
    <n v="96"/>
    <m/>
    <m/>
    <m/>
    <m/>
    <m/>
    <n v="0.155"/>
    <m/>
  </r>
  <r>
    <x v="90"/>
    <s v=""/>
    <m/>
    <m/>
    <m/>
    <m/>
    <m/>
    <m/>
    <m/>
    <m/>
    <m/>
    <m/>
    <m/>
    <m/>
    <m/>
    <m/>
    <n v="97"/>
    <m/>
    <m/>
    <m/>
    <m/>
    <m/>
    <n v="0.155"/>
    <m/>
  </r>
  <r>
    <x v="91"/>
    <s v=""/>
    <m/>
    <m/>
    <m/>
    <m/>
    <m/>
    <m/>
    <m/>
    <m/>
    <m/>
    <m/>
    <m/>
    <m/>
    <m/>
    <m/>
    <n v="98"/>
    <m/>
    <m/>
    <m/>
    <m/>
    <m/>
    <n v="0.155"/>
    <m/>
  </r>
  <r>
    <x v="92"/>
    <s v=""/>
    <m/>
    <m/>
    <m/>
    <m/>
    <m/>
    <m/>
    <m/>
    <m/>
    <m/>
    <m/>
    <m/>
    <m/>
    <m/>
    <m/>
    <n v="99"/>
    <m/>
    <m/>
    <m/>
    <m/>
    <m/>
    <n v="0.155"/>
    <m/>
  </r>
  <r>
    <x v="93"/>
    <s v=""/>
    <m/>
    <m/>
    <m/>
    <m/>
    <m/>
    <m/>
    <m/>
    <m/>
    <m/>
    <m/>
    <m/>
    <m/>
    <m/>
    <m/>
    <n v="100"/>
    <m/>
    <m/>
    <m/>
    <m/>
    <m/>
    <n v="0.16"/>
    <m/>
  </r>
  <r>
    <x v="94"/>
    <s v=""/>
    <m/>
    <m/>
    <m/>
    <m/>
    <m/>
    <m/>
    <m/>
    <m/>
    <m/>
    <m/>
    <m/>
    <m/>
    <m/>
    <m/>
    <n v="101"/>
    <m/>
    <m/>
    <m/>
    <m/>
    <m/>
    <n v="0.16"/>
    <m/>
  </r>
  <r>
    <x v="95"/>
    <s v=""/>
    <m/>
    <m/>
    <m/>
    <m/>
    <m/>
    <m/>
    <m/>
    <m/>
    <m/>
    <m/>
    <m/>
    <m/>
    <m/>
    <m/>
    <n v="102"/>
    <m/>
    <m/>
    <m/>
    <m/>
    <m/>
    <n v="0.16"/>
    <m/>
  </r>
  <r>
    <x v="96"/>
    <s v=""/>
    <m/>
    <m/>
    <m/>
    <m/>
    <m/>
    <m/>
    <m/>
    <m/>
    <m/>
    <m/>
    <m/>
    <m/>
    <m/>
    <m/>
    <n v="103"/>
    <m/>
    <m/>
    <m/>
    <m/>
    <m/>
    <n v="0.16"/>
    <m/>
  </r>
  <r>
    <x v="97"/>
    <s v=""/>
    <m/>
    <m/>
    <m/>
    <m/>
    <m/>
    <m/>
    <m/>
    <m/>
    <m/>
    <m/>
    <m/>
    <m/>
    <m/>
    <m/>
    <n v="104"/>
    <m/>
    <m/>
    <m/>
    <m/>
    <m/>
    <n v="0.16"/>
    <m/>
  </r>
  <r>
    <x v="98"/>
    <s v=""/>
    <m/>
    <m/>
    <m/>
    <m/>
    <m/>
    <m/>
    <m/>
    <m/>
    <m/>
    <m/>
    <m/>
    <m/>
    <m/>
    <m/>
    <n v="105"/>
    <m/>
    <m/>
    <m/>
    <m/>
    <m/>
    <n v="0.16500000000000001"/>
    <m/>
  </r>
  <r>
    <x v="99"/>
    <s v=""/>
    <m/>
    <m/>
    <m/>
    <m/>
    <m/>
    <m/>
    <m/>
    <m/>
    <m/>
    <m/>
    <m/>
    <m/>
    <m/>
    <m/>
    <n v="106"/>
    <m/>
    <m/>
    <m/>
    <m/>
    <m/>
    <n v="0.16500000000000001"/>
    <m/>
  </r>
  <r>
    <x v="100"/>
    <s v=""/>
    <m/>
    <m/>
    <m/>
    <m/>
    <m/>
    <m/>
    <m/>
    <m/>
    <m/>
    <m/>
    <m/>
    <m/>
    <m/>
    <m/>
    <n v="107"/>
    <m/>
    <m/>
    <m/>
    <m/>
    <m/>
    <n v="0.16500000000000001"/>
    <m/>
  </r>
  <r>
    <x v="101"/>
    <s v=""/>
    <m/>
    <m/>
    <m/>
    <m/>
    <m/>
    <m/>
    <m/>
    <m/>
    <m/>
    <m/>
    <m/>
    <m/>
    <m/>
    <m/>
    <n v="108"/>
    <m/>
    <m/>
    <m/>
    <m/>
    <m/>
    <n v="0.16500000000000001"/>
    <m/>
  </r>
  <r>
    <x v="102"/>
    <s v=""/>
    <m/>
    <m/>
    <m/>
    <m/>
    <m/>
    <m/>
    <m/>
    <m/>
    <m/>
    <m/>
    <m/>
    <m/>
    <m/>
    <m/>
    <n v="109"/>
    <m/>
    <m/>
    <m/>
    <m/>
    <m/>
    <n v="0.16500000000000001"/>
    <m/>
  </r>
  <r>
    <x v="103"/>
    <s v=""/>
    <m/>
    <m/>
    <m/>
    <m/>
    <m/>
    <m/>
    <m/>
    <m/>
    <m/>
    <m/>
    <m/>
    <m/>
    <m/>
    <m/>
    <n v="110"/>
    <m/>
    <m/>
    <m/>
    <m/>
    <m/>
    <n v="0.16"/>
    <m/>
  </r>
  <r>
    <x v="104"/>
    <s v=""/>
    <m/>
    <m/>
    <m/>
    <m/>
    <m/>
    <m/>
    <m/>
    <m/>
    <m/>
    <m/>
    <m/>
    <m/>
    <m/>
    <m/>
    <n v="111"/>
    <m/>
    <m/>
    <m/>
    <m/>
    <m/>
    <n v="0.16"/>
    <m/>
  </r>
  <r>
    <x v="105"/>
    <s v=""/>
    <m/>
    <m/>
    <m/>
    <m/>
    <m/>
    <m/>
    <m/>
    <m/>
    <m/>
    <m/>
    <m/>
    <m/>
    <m/>
    <m/>
    <n v="112"/>
    <m/>
    <m/>
    <m/>
    <m/>
    <m/>
    <n v="0.16"/>
    <m/>
  </r>
  <r>
    <x v="106"/>
    <s v=""/>
    <m/>
    <m/>
    <m/>
    <m/>
    <m/>
    <m/>
    <m/>
    <m/>
    <m/>
    <m/>
    <m/>
    <m/>
    <m/>
    <m/>
    <n v="113"/>
    <m/>
    <m/>
    <m/>
    <m/>
    <m/>
    <n v="0.16"/>
    <m/>
  </r>
  <r>
    <x v="107"/>
    <s v=""/>
    <m/>
    <m/>
    <m/>
    <m/>
    <m/>
    <m/>
    <m/>
    <m/>
    <m/>
    <m/>
    <m/>
    <m/>
    <m/>
    <m/>
    <n v="114"/>
    <m/>
    <m/>
    <m/>
    <m/>
    <m/>
    <n v="0.13"/>
    <m/>
  </r>
  <r>
    <x v="108"/>
    <s v=""/>
    <m/>
    <m/>
    <m/>
    <m/>
    <m/>
    <m/>
    <m/>
    <m/>
    <m/>
    <m/>
    <m/>
    <m/>
    <m/>
    <m/>
    <n v="115"/>
    <m/>
    <m/>
    <m/>
    <m/>
    <m/>
    <n v="0.13"/>
    <m/>
  </r>
  <r>
    <x v="109"/>
    <s v=""/>
    <m/>
    <m/>
    <m/>
    <m/>
    <m/>
    <m/>
    <m/>
    <m/>
    <m/>
    <m/>
    <m/>
    <m/>
    <m/>
    <m/>
    <n v="116"/>
    <m/>
    <m/>
    <m/>
    <m/>
    <m/>
    <n v="0.13"/>
    <m/>
  </r>
  <r>
    <x v="110"/>
    <s v=""/>
    <m/>
    <m/>
    <m/>
    <m/>
    <m/>
    <m/>
    <m/>
    <m/>
    <m/>
    <m/>
    <m/>
    <m/>
    <m/>
    <m/>
    <n v="117"/>
    <m/>
    <m/>
    <m/>
    <m/>
    <m/>
    <n v="0.13"/>
    <m/>
  </r>
  <r>
    <x v="111"/>
    <s v=""/>
    <m/>
    <m/>
    <m/>
    <m/>
    <m/>
    <m/>
    <m/>
    <m/>
    <m/>
    <m/>
    <m/>
    <m/>
    <m/>
    <m/>
    <n v="118"/>
    <m/>
    <m/>
    <m/>
    <m/>
    <m/>
    <n v="0.13"/>
    <m/>
  </r>
  <r>
    <x v="112"/>
    <s v=""/>
    <m/>
    <m/>
    <m/>
    <m/>
    <m/>
    <m/>
    <m/>
    <m/>
    <m/>
    <m/>
    <m/>
    <m/>
    <m/>
    <m/>
    <n v="119"/>
    <m/>
    <m/>
    <m/>
    <m/>
    <m/>
    <n v="6.5000000000000002E-2"/>
    <m/>
  </r>
  <r>
    <x v="113"/>
    <s v=""/>
    <m/>
    <m/>
    <m/>
    <m/>
    <m/>
    <m/>
    <m/>
    <m/>
    <m/>
    <m/>
    <m/>
    <m/>
    <m/>
    <m/>
    <n v="120"/>
    <m/>
    <m/>
    <m/>
    <m/>
    <m/>
    <n v="6.5000000000000002E-2"/>
    <m/>
  </r>
  <r>
    <x v="114"/>
    <s v=""/>
    <m/>
    <m/>
    <m/>
    <m/>
    <m/>
    <m/>
    <m/>
    <m/>
    <m/>
    <m/>
    <m/>
    <m/>
    <m/>
    <m/>
    <n v="121"/>
    <m/>
    <m/>
    <m/>
    <m/>
    <m/>
    <n v="6.5000000000000002E-2"/>
    <m/>
  </r>
  <r>
    <x v="115"/>
    <s v=""/>
    <m/>
    <m/>
    <m/>
    <m/>
    <m/>
    <m/>
    <m/>
    <m/>
    <m/>
    <m/>
    <m/>
    <m/>
    <m/>
    <m/>
    <n v="122"/>
    <m/>
    <m/>
    <m/>
    <m/>
    <m/>
    <n v="6.5000000000000002E-2"/>
    <m/>
  </r>
  <r>
    <x v="116"/>
    <s v=""/>
    <m/>
    <m/>
    <m/>
    <m/>
    <m/>
    <m/>
    <m/>
    <m/>
    <m/>
    <m/>
    <m/>
    <m/>
    <m/>
    <m/>
    <n v="123"/>
    <m/>
    <m/>
    <m/>
    <m/>
    <m/>
    <n v="6.5000000000000002E-2"/>
    <m/>
  </r>
  <r>
    <x v="117"/>
    <s v=""/>
    <m/>
    <m/>
    <m/>
    <m/>
    <m/>
    <m/>
    <m/>
    <m/>
    <m/>
    <m/>
    <m/>
    <m/>
    <m/>
    <m/>
    <n v="124"/>
    <m/>
    <m/>
    <m/>
    <m/>
    <m/>
    <n v="0.115"/>
    <m/>
  </r>
  <r>
    <x v="118"/>
    <s v=""/>
    <m/>
    <m/>
    <m/>
    <m/>
    <m/>
    <m/>
    <m/>
    <m/>
    <m/>
    <m/>
    <m/>
    <m/>
    <m/>
    <m/>
    <n v="125"/>
    <m/>
    <m/>
    <m/>
    <m/>
    <m/>
    <n v="0.115"/>
    <m/>
  </r>
  <r>
    <x v="119"/>
    <s v=""/>
    <m/>
    <m/>
    <m/>
    <m/>
    <m/>
    <m/>
    <m/>
    <m/>
    <m/>
    <m/>
    <m/>
    <m/>
    <m/>
    <m/>
    <n v="126"/>
    <m/>
    <m/>
    <m/>
    <m/>
    <m/>
    <n v="0.115"/>
    <m/>
  </r>
  <r>
    <x v="120"/>
    <s v=""/>
    <m/>
    <m/>
    <m/>
    <m/>
    <m/>
    <m/>
    <m/>
    <m/>
    <m/>
    <m/>
    <m/>
    <m/>
    <m/>
    <m/>
    <n v="127"/>
    <m/>
    <m/>
    <m/>
    <m/>
    <m/>
    <n v="0.115"/>
    <m/>
  </r>
  <r>
    <x v="121"/>
    <s v=""/>
    <m/>
    <m/>
    <m/>
    <m/>
    <m/>
    <m/>
    <m/>
    <m/>
    <m/>
    <m/>
    <m/>
    <m/>
    <m/>
    <m/>
    <n v="128"/>
    <m/>
    <m/>
    <m/>
    <m/>
    <m/>
    <n v="0.115"/>
    <m/>
  </r>
  <r>
    <x v="122"/>
    <s v=""/>
    <m/>
    <m/>
    <m/>
    <m/>
    <m/>
    <m/>
    <m/>
    <m/>
    <m/>
    <m/>
    <m/>
    <m/>
    <m/>
    <m/>
    <n v="129"/>
    <m/>
    <m/>
    <m/>
    <m/>
    <m/>
    <n v="0.16"/>
    <m/>
  </r>
  <r>
    <x v="123"/>
    <s v=""/>
    <m/>
    <m/>
    <m/>
    <m/>
    <m/>
    <m/>
    <m/>
    <m/>
    <m/>
    <m/>
    <m/>
    <m/>
    <m/>
    <m/>
    <n v="130"/>
    <m/>
    <m/>
    <m/>
    <m/>
    <m/>
    <n v="0.16"/>
    <m/>
  </r>
  <r>
    <x v="124"/>
    <s v=""/>
    <m/>
    <m/>
    <m/>
    <m/>
    <m/>
    <m/>
    <m/>
    <m/>
    <m/>
    <m/>
    <m/>
    <m/>
    <m/>
    <m/>
    <n v="131"/>
    <m/>
    <m/>
    <m/>
    <m/>
    <m/>
    <n v="0.16"/>
    <m/>
  </r>
  <r>
    <x v="125"/>
    <s v=""/>
    <m/>
    <m/>
    <m/>
    <m/>
    <m/>
    <m/>
    <m/>
    <m/>
    <m/>
    <m/>
    <m/>
    <m/>
    <m/>
    <m/>
    <n v="132"/>
    <m/>
    <m/>
    <m/>
    <m/>
    <m/>
    <n v="0.16"/>
    <m/>
  </r>
  <r>
    <x v="126"/>
    <s v=""/>
    <m/>
    <m/>
    <m/>
    <m/>
    <m/>
    <m/>
    <m/>
    <m/>
    <m/>
    <m/>
    <m/>
    <m/>
    <m/>
    <m/>
    <n v="133"/>
    <m/>
    <m/>
    <m/>
    <m/>
    <m/>
    <n v="0.16"/>
    <m/>
  </r>
  <r>
    <x v="127"/>
    <s v=""/>
    <m/>
    <m/>
    <m/>
    <m/>
    <m/>
    <m/>
    <m/>
    <m/>
    <m/>
    <m/>
    <m/>
    <m/>
    <m/>
    <m/>
    <n v="134"/>
    <m/>
    <m/>
    <m/>
    <m/>
    <m/>
    <n v="0.16500000000000001"/>
    <m/>
  </r>
  <r>
    <x v="128"/>
    <s v=""/>
    <m/>
    <m/>
    <m/>
    <m/>
    <m/>
    <m/>
    <m/>
    <m/>
    <m/>
    <m/>
    <m/>
    <m/>
    <m/>
    <m/>
    <n v="135"/>
    <m/>
    <m/>
    <m/>
    <m/>
    <m/>
    <n v="0.16500000000000001"/>
    <m/>
  </r>
  <r>
    <x v="129"/>
    <s v=""/>
    <m/>
    <m/>
    <m/>
    <m/>
    <m/>
    <m/>
    <m/>
    <m/>
    <m/>
    <m/>
    <m/>
    <m/>
    <m/>
    <m/>
    <n v="136"/>
    <m/>
    <m/>
    <m/>
    <m/>
    <m/>
    <n v="0.16500000000000001"/>
    <m/>
  </r>
  <r>
    <x v="130"/>
    <s v=""/>
    <m/>
    <m/>
    <m/>
    <m/>
    <m/>
    <m/>
    <m/>
    <m/>
    <m/>
    <m/>
    <m/>
    <m/>
    <m/>
    <m/>
    <n v="137"/>
    <m/>
    <m/>
    <m/>
    <m/>
    <m/>
    <n v="0.16500000000000001"/>
    <m/>
  </r>
  <r>
    <x v="131"/>
    <s v=""/>
    <m/>
    <m/>
    <m/>
    <m/>
    <m/>
    <m/>
    <m/>
    <m/>
    <m/>
    <m/>
    <m/>
    <m/>
    <m/>
    <m/>
    <n v="138"/>
    <m/>
    <m/>
    <m/>
    <m/>
    <m/>
    <n v="0.15"/>
    <m/>
  </r>
  <r>
    <x v="132"/>
    <s v=""/>
    <m/>
    <m/>
    <m/>
    <m/>
    <m/>
    <m/>
    <m/>
    <m/>
    <m/>
    <m/>
    <m/>
    <m/>
    <m/>
    <m/>
    <n v="139"/>
    <m/>
    <m/>
    <m/>
    <m/>
    <m/>
    <n v="0.15"/>
    <m/>
  </r>
  <r>
    <x v="133"/>
    <s v=""/>
    <m/>
    <m/>
    <m/>
    <m/>
    <m/>
    <m/>
    <m/>
    <m/>
    <m/>
    <m/>
    <m/>
    <m/>
    <m/>
    <m/>
    <n v="140"/>
    <m/>
    <m/>
    <m/>
    <m/>
    <m/>
    <n v="0.15"/>
    <m/>
  </r>
  <r>
    <x v="134"/>
    <s v=""/>
    <m/>
    <m/>
    <m/>
    <m/>
    <m/>
    <m/>
    <m/>
    <m/>
    <m/>
    <m/>
    <m/>
    <m/>
    <m/>
    <m/>
    <n v="141"/>
    <m/>
    <m/>
    <m/>
    <m/>
    <m/>
    <n v="0.15"/>
    <m/>
  </r>
  <r>
    <x v="135"/>
    <s v=""/>
    <m/>
    <m/>
    <m/>
    <m/>
    <m/>
    <m/>
    <m/>
    <m/>
    <m/>
    <m/>
    <m/>
    <m/>
    <m/>
    <m/>
    <n v="142"/>
    <m/>
    <m/>
    <m/>
    <m/>
    <m/>
    <n v="0.15"/>
    <m/>
  </r>
  <r>
    <x v="136"/>
    <s v=""/>
    <m/>
    <m/>
    <m/>
    <m/>
    <m/>
    <m/>
    <m/>
    <m/>
    <m/>
    <m/>
    <m/>
    <m/>
    <m/>
    <m/>
    <n v="143"/>
    <m/>
    <m/>
    <m/>
    <m/>
    <m/>
    <n v="0.155"/>
    <m/>
  </r>
  <r>
    <x v="137"/>
    <s v=""/>
    <m/>
    <m/>
    <m/>
    <m/>
    <m/>
    <m/>
    <m/>
    <m/>
    <m/>
    <m/>
    <m/>
    <m/>
    <m/>
    <m/>
    <n v="144"/>
    <m/>
    <m/>
    <m/>
    <m/>
    <m/>
    <n v="0.155"/>
    <m/>
  </r>
  <r>
    <x v="138"/>
    <s v=""/>
    <m/>
    <m/>
    <m/>
    <m/>
    <m/>
    <m/>
    <m/>
    <m/>
    <m/>
    <m/>
    <m/>
    <m/>
    <m/>
    <m/>
    <n v="145"/>
    <m/>
    <m/>
    <m/>
    <m/>
    <m/>
    <n v="0.155"/>
    <m/>
  </r>
  <r>
    <x v="139"/>
    <s v=""/>
    <m/>
    <m/>
    <m/>
    <m/>
    <m/>
    <m/>
    <m/>
    <m/>
    <m/>
    <m/>
    <m/>
    <m/>
    <m/>
    <m/>
    <n v="146"/>
    <m/>
    <m/>
    <m/>
    <m/>
    <m/>
    <n v="0.155"/>
    <m/>
  </r>
  <r>
    <x v="140"/>
    <s v=""/>
    <m/>
    <m/>
    <m/>
    <m/>
    <m/>
    <m/>
    <m/>
    <m/>
    <m/>
    <m/>
    <m/>
    <m/>
    <m/>
    <m/>
    <n v="147"/>
    <m/>
    <m/>
    <m/>
    <m/>
    <m/>
    <n v="0.155"/>
    <m/>
  </r>
  <r>
    <x v="141"/>
    <s v=""/>
    <m/>
    <m/>
    <m/>
    <m/>
    <m/>
    <m/>
    <m/>
    <m/>
    <m/>
    <m/>
    <m/>
    <m/>
    <m/>
    <m/>
    <n v="148"/>
    <m/>
    <m/>
    <m/>
    <m/>
    <m/>
    <n v="0.15"/>
    <m/>
  </r>
  <r>
    <x v="142"/>
    <s v=""/>
    <m/>
    <m/>
    <m/>
    <m/>
    <m/>
    <m/>
    <m/>
    <m/>
    <m/>
    <m/>
    <m/>
    <m/>
    <m/>
    <m/>
    <n v="149"/>
    <m/>
    <m/>
    <m/>
    <m/>
    <m/>
    <n v="0.15"/>
    <m/>
  </r>
  <r>
    <x v="143"/>
    <s v=""/>
    <m/>
    <m/>
    <m/>
    <m/>
    <m/>
    <m/>
    <m/>
    <m/>
    <m/>
    <m/>
    <m/>
    <m/>
    <m/>
    <m/>
    <n v="150"/>
    <m/>
    <m/>
    <m/>
    <m/>
    <m/>
    <n v="0.15"/>
    <m/>
  </r>
  <r>
    <x v="144"/>
    <s v=""/>
    <m/>
    <m/>
    <m/>
    <m/>
    <m/>
    <m/>
    <m/>
    <m/>
    <m/>
    <m/>
    <m/>
    <m/>
    <m/>
    <m/>
    <n v="151"/>
    <m/>
    <m/>
    <m/>
    <m/>
    <m/>
    <n v="0.15"/>
    <m/>
  </r>
  <r>
    <x v="145"/>
    <s v=""/>
    <m/>
    <m/>
    <m/>
    <m/>
    <m/>
    <m/>
    <m/>
    <m/>
    <m/>
    <m/>
    <m/>
    <m/>
    <m/>
    <m/>
    <n v="152"/>
    <m/>
    <m/>
    <m/>
    <m/>
    <m/>
    <n v="0.15"/>
    <m/>
  </r>
  <r>
    <x v="146"/>
    <s v=""/>
    <m/>
    <m/>
    <m/>
    <m/>
    <m/>
    <m/>
    <m/>
    <m/>
    <m/>
    <m/>
    <m/>
    <m/>
    <m/>
    <m/>
    <n v="153"/>
    <m/>
    <m/>
    <m/>
    <m/>
    <m/>
    <n v="0.155"/>
    <m/>
  </r>
  <r>
    <x v="147"/>
    <s v=""/>
    <m/>
    <m/>
    <m/>
    <m/>
    <m/>
    <m/>
    <m/>
    <m/>
    <m/>
    <m/>
    <m/>
    <m/>
    <m/>
    <m/>
    <n v="154"/>
    <m/>
    <m/>
    <m/>
    <m/>
    <m/>
    <n v="0.155"/>
    <m/>
  </r>
  <r>
    <x v="148"/>
    <s v=""/>
    <m/>
    <m/>
    <m/>
    <m/>
    <m/>
    <m/>
    <m/>
    <m/>
    <m/>
    <m/>
    <m/>
    <m/>
    <m/>
    <m/>
    <n v="155"/>
    <m/>
    <m/>
    <m/>
    <m/>
    <m/>
    <n v="0.155"/>
    <m/>
  </r>
  <r>
    <x v="149"/>
    <s v=""/>
    <m/>
    <m/>
    <m/>
    <m/>
    <m/>
    <m/>
    <m/>
    <m/>
    <m/>
    <m/>
    <m/>
    <m/>
    <m/>
    <m/>
    <n v="156"/>
    <m/>
    <m/>
    <m/>
    <m/>
    <m/>
    <n v="0.155"/>
    <m/>
  </r>
  <r>
    <x v="150"/>
    <s v=""/>
    <m/>
    <m/>
    <m/>
    <m/>
    <m/>
    <m/>
    <m/>
    <m/>
    <m/>
    <m/>
    <m/>
    <m/>
    <m/>
    <m/>
    <n v="157"/>
    <m/>
    <m/>
    <m/>
    <m/>
    <m/>
    <n v="0.155"/>
    <m/>
  </r>
  <r>
    <x v="151"/>
    <s v=""/>
    <m/>
    <m/>
    <m/>
    <m/>
    <m/>
    <m/>
    <m/>
    <m/>
    <m/>
    <m/>
    <m/>
    <m/>
    <m/>
    <m/>
    <n v="158"/>
    <m/>
    <m/>
    <m/>
    <m/>
    <m/>
    <n v="0.15"/>
    <m/>
  </r>
  <r>
    <x v="152"/>
    <s v=""/>
    <m/>
    <m/>
    <m/>
    <m/>
    <m/>
    <m/>
    <m/>
    <m/>
    <m/>
    <m/>
    <m/>
    <m/>
    <m/>
    <m/>
    <n v="159"/>
    <m/>
    <m/>
    <m/>
    <m/>
    <m/>
    <n v="0.15"/>
    <m/>
  </r>
  <r>
    <x v="153"/>
    <s v=""/>
    <m/>
    <m/>
    <m/>
    <m/>
    <m/>
    <m/>
    <m/>
    <m/>
    <m/>
    <m/>
    <m/>
    <m/>
    <m/>
    <m/>
    <n v="160"/>
    <m/>
    <m/>
    <m/>
    <m/>
    <m/>
    <n v="0.15"/>
    <m/>
  </r>
  <r>
    <x v="154"/>
    <s v=""/>
    <m/>
    <m/>
    <m/>
    <m/>
    <m/>
    <m/>
    <m/>
    <m/>
    <m/>
    <m/>
    <m/>
    <m/>
    <m/>
    <m/>
    <n v="161"/>
    <m/>
    <m/>
    <m/>
    <m/>
    <m/>
    <n v="0.15"/>
    <m/>
  </r>
  <r>
    <x v="155"/>
    <s v=""/>
    <m/>
    <m/>
    <m/>
    <m/>
    <m/>
    <m/>
    <m/>
    <m/>
    <m/>
    <m/>
    <m/>
    <m/>
    <m/>
    <m/>
    <n v="162"/>
    <m/>
    <m/>
    <m/>
    <m/>
    <m/>
    <n v="0.15"/>
    <m/>
  </r>
  <r>
    <x v="156"/>
    <s v=""/>
    <m/>
    <m/>
    <m/>
    <m/>
    <m/>
    <m/>
    <m/>
    <m/>
    <m/>
    <m/>
    <m/>
    <m/>
    <m/>
    <m/>
    <n v="163"/>
    <m/>
    <m/>
    <m/>
    <m/>
    <m/>
    <n v="0.155"/>
    <m/>
  </r>
  <r>
    <x v="157"/>
    <s v=""/>
    <m/>
    <m/>
    <m/>
    <m/>
    <m/>
    <m/>
    <m/>
    <m/>
    <m/>
    <m/>
    <m/>
    <m/>
    <m/>
    <m/>
    <n v="164"/>
    <m/>
    <m/>
    <m/>
    <m/>
    <m/>
    <n v="0.155"/>
    <m/>
  </r>
  <r>
    <x v="158"/>
    <s v=""/>
    <m/>
    <m/>
    <m/>
    <m/>
    <m/>
    <m/>
    <m/>
    <m/>
    <m/>
    <m/>
    <m/>
    <m/>
    <m/>
    <m/>
    <n v="165"/>
    <m/>
    <m/>
    <m/>
    <m/>
    <m/>
    <n v="0.155"/>
    <m/>
  </r>
  <r>
    <x v="159"/>
    <s v=""/>
    <m/>
    <m/>
    <m/>
    <m/>
    <m/>
    <m/>
    <m/>
    <m/>
    <m/>
    <m/>
    <m/>
    <m/>
    <m/>
    <m/>
    <n v="166"/>
    <m/>
    <m/>
    <m/>
    <m/>
    <m/>
    <n v="0.155"/>
    <m/>
  </r>
  <r>
    <x v="160"/>
    <s v=""/>
    <m/>
    <m/>
    <m/>
    <m/>
    <m/>
    <m/>
    <m/>
    <m/>
    <m/>
    <m/>
    <m/>
    <m/>
    <m/>
    <m/>
    <n v="167"/>
    <m/>
    <m/>
    <m/>
    <m/>
    <m/>
    <n v="0.155"/>
    <m/>
  </r>
  <r>
    <x v="161"/>
    <s v=""/>
    <m/>
    <m/>
    <m/>
    <m/>
    <m/>
    <m/>
    <m/>
    <m/>
    <m/>
    <m/>
    <m/>
    <m/>
    <m/>
    <m/>
    <n v="168"/>
    <m/>
    <m/>
    <m/>
    <m/>
    <m/>
    <n v="0.155"/>
    <m/>
  </r>
  <r>
    <x v="162"/>
    <s v=""/>
    <m/>
    <m/>
    <m/>
    <m/>
    <m/>
    <m/>
    <m/>
    <m/>
    <m/>
    <m/>
    <m/>
    <m/>
    <m/>
    <m/>
    <n v="169"/>
    <m/>
    <m/>
    <m/>
    <m/>
    <m/>
    <n v="0.155"/>
    <m/>
  </r>
  <r>
    <x v="163"/>
    <s v=""/>
    <m/>
    <m/>
    <m/>
    <m/>
    <m/>
    <m/>
    <m/>
    <m/>
    <m/>
    <m/>
    <m/>
    <m/>
    <m/>
    <m/>
    <n v="170"/>
    <m/>
    <m/>
    <m/>
    <m/>
    <m/>
    <n v="0.155"/>
    <m/>
  </r>
  <r>
    <x v="164"/>
    <s v=""/>
    <m/>
    <m/>
    <m/>
    <m/>
    <m/>
    <m/>
    <m/>
    <m/>
    <m/>
    <m/>
    <m/>
    <m/>
    <m/>
    <m/>
    <n v="171"/>
    <m/>
    <m/>
    <m/>
    <m/>
    <m/>
    <n v="0.155"/>
    <m/>
  </r>
  <r>
    <x v="165"/>
    <s v=""/>
    <m/>
    <m/>
    <m/>
    <m/>
    <m/>
    <m/>
    <m/>
    <m/>
    <m/>
    <m/>
    <m/>
    <m/>
    <m/>
    <m/>
    <n v="172"/>
    <m/>
    <m/>
    <m/>
    <m/>
    <m/>
    <n v="0.155"/>
    <m/>
  </r>
  <r>
    <x v="166"/>
    <s v=""/>
    <m/>
    <m/>
    <m/>
    <m/>
    <m/>
    <m/>
    <m/>
    <m/>
    <m/>
    <m/>
    <m/>
    <m/>
    <m/>
    <m/>
    <n v="173"/>
    <m/>
    <m/>
    <m/>
    <m/>
    <m/>
    <n v="0.14499999999999999"/>
    <m/>
  </r>
  <r>
    <x v="167"/>
    <s v=""/>
    <m/>
    <m/>
    <m/>
    <m/>
    <m/>
    <m/>
    <m/>
    <m/>
    <m/>
    <m/>
    <m/>
    <m/>
    <m/>
    <m/>
    <n v="174"/>
    <m/>
    <m/>
    <m/>
    <m/>
    <m/>
    <n v="0.14499999999999999"/>
    <m/>
  </r>
  <r>
    <x v="168"/>
    <s v=""/>
    <m/>
    <m/>
    <m/>
    <m/>
    <m/>
    <m/>
    <m/>
    <m/>
    <m/>
    <m/>
    <m/>
    <m/>
    <m/>
    <m/>
    <n v="175"/>
    <m/>
    <m/>
    <m/>
    <m/>
    <m/>
    <n v="0.14499999999999999"/>
    <m/>
  </r>
  <r>
    <x v="169"/>
    <s v=""/>
    <m/>
    <m/>
    <m/>
    <m/>
    <m/>
    <m/>
    <m/>
    <m/>
    <m/>
    <m/>
    <m/>
    <m/>
    <m/>
    <m/>
    <n v="176"/>
    <m/>
    <m/>
    <m/>
    <m/>
    <m/>
    <n v="0.14499999999999999"/>
    <m/>
  </r>
  <r>
    <x v="170"/>
    <s v=""/>
    <m/>
    <m/>
    <m/>
    <m/>
    <m/>
    <m/>
    <m/>
    <m/>
    <m/>
    <m/>
    <m/>
    <m/>
    <m/>
    <m/>
    <n v="177"/>
    <m/>
    <m/>
    <m/>
    <m/>
    <m/>
    <n v="0.14499999999999999"/>
    <m/>
  </r>
  <r>
    <x v="171"/>
    <s v=""/>
    <m/>
    <m/>
    <m/>
    <m/>
    <m/>
    <m/>
    <m/>
    <m/>
    <m/>
    <m/>
    <m/>
    <m/>
    <m/>
    <m/>
    <n v="178"/>
    <m/>
    <m/>
    <m/>
    <m/>
    <m/>
    <n v="0.13500000000000001"/>
    <m/>
  </r>
  <r>
    <x v="172"/>
    <s v=""/>
    <m/>
    <m/>
    <m/>
    <m/>
    <m/>
    <m/>
    <m/>
    <m/>
    <m/>
    <m/>
    <m/>
    <m/>
    <m/>
    <m/>
    <n v="179"/>
    <m/>
    <m/>
    <m/>
    <m/>
    <m/>
    <n v="0.13500000000000001"/>
    <m/>
  </r>
  <r>
    <x v="173"/>
    <s v=""/>
    <m/>
    <m/>
    <m/>
    <m/>
    <m/>
    <m/>
    <m/>
    <m/>
    <m/>
    <m/>
    <m/>
    <m/>
    <m/>
    <m/>
    <n v="180"/>
    <m/>
    <m/>
    <m/>
    <m/>
    <m/>
    <n v="0.13500000000000001"/>
    <m/>
  </r>
  <r>
    <x v="174"/>
    <s v=""/>
    <m/>
    <m/>
    <m/>
    <m/>
    <m/>
    <m/>
    <m/>
    <m/>
    <m/>
    <m/>
    <m/>
    <m/>
    <m/>
    <m/>
    <n v="181"/>
    <m/>
    <m/>
    <m/>
    <m/>
    <m/>
    <n v="0.13500000000000001"/>
    <m/>
  </r>
  <r>
    <x v="175"/>
    <s v=""/>
    <m/>
    <m/>
    <m/>
    <m/>
    <m/>
    <m/>
    <m/>
    <m/>
    <m/>
    <m/>
    <m/>
    <m/>
    <m/>
    <m/>
    <n v="182"/>
    <m/>
    <m/>
    <m/>
    <m/>
    <m/>
    <n v="0.14000000000000001"/>
    <m/>
  </r>
  <r>
    <x v="176"/>
    <s v=""/>
    <m/>
    <m/>
    <m/>
    <m/>
    <m/>
    <m/>
    <m/>
    <m/>
    <m/>
    <m/>
    <m/>
    <m/>
    <m/>
    <m/>
    <n v="183"/>
    <m/>
    <m/>
    <m/>
    <m/>
    <m/>
    <n v="0.14000000000000001"/>
    <m/>
  </r>
  <r>
    <x v="177"/>
    <s v=""/>
    <m/>
    <m/>
    <m/>
    <m/>
    <m/>
    <m/>
    <m/>
    <m/>
    <m/>
    <m/>
    <m/>
    <m/>
    <m/>
    <m/>
    <n v="184"/>
    <m/>
    <m/>
    <m/>
    <m/>
    <m/>
    <n v="0.14000000000000001"/>
    <m/>
  </r>
  <r>
    <x v="178"/>
    <s v=""/>
    <m/>
    <m/>
    <m/>
    <m/>
    <m/>
    <m/>
    <m/>
    <m/>
    <m/>
    <m/>
    <m/>
    <m/>
    <m/>
    <m/>
    <n v="185"/>
    <m/>
    <m/>
    <m/>
    <m/>
    <m/>
    <n v="0.14000000000000001"/>
    <m/>
  </r>
  <r>
    <x v="179"/>
    <s v=""/>
    <m/>
    <m/>
    <m/>
    <m/>
    <m/>
    <m/>
    <m/>
    <m/>
    <m/>
    <m/>
    <m/>
    <m/>
    <m/>
    <m/>
    <n v="186"/>
    <m/>
    <m/>
    <m/>
    <m/>
    <m/>
    <n v="0.14000000000000001"/>
    <m/>
  </r>
  <r>
    <x v="180"/>
    <s v=""/>
    <m/>
    <m/>
    <m/>
    <m/>
    <m/>
    <m/>
    <m/>
    <m/>
    <m/>
    <m/>
    <m/>
    <m/>
    <m/>
    <m/>
    <n v="187"/>
    <m/>
    <m/>
    <m/>
    <m/>
    <m/>
    <n v="0.16"/>
    <m/>
  </r>
  <r>
    <x v="181"/>
    <s v=""/>
    <m/>
    <m/>
    <m/>
    <m/>
    <m/>
    <m/>
    <m/>
    <m/>
    <m/>
    <m/>
    <m/>
    <m/>
    <m/>
    <m/>
    <n v="188"/>
    <m/>
    <m/>
    <m/>
    <m/>
    <m/>
    <n v="0.16"/>
    <m/>
  </r>
  <r>
    <x v="182"/>
    <s v=""/>
    <m/>
    <m/>
    <m/>
    <m/>
    <m/>
    <m/>
    <m/>
    <m/>
    <m/>
    <m/>
    <m/>
    <m/>
    <m/>
    <m/>
    <n v="189"/>
    <m/>
    <m/>
    <m/>
    <m/>
    <m/>
    <n v="0.16"/>
    <m/>
  </r>
  <r>
    <x v="183"/>
    <s v=""/>
    <m/>
    <m/>
    <m/>
    <m/>
    <m/>
    <m/>
    <m/>
    <m/>
    <m/>
    <m/>
    <m/>
    <m/>
    <m/>
    <m/>
    <n v="190"/>
    <m/>
    <m/>
    <m/>
    <m/>
    <m/>
    <n v="0.16"/>
    <m/>
  </r>
  <r>
    <x v="184"/>
    <s v=""/>
    <m/>
    <m/>
    <m/>
    <m/>
    <m/>
    <m/>
    <m/>
    <m/>
    <m/>
    <m/>
    <m/>
    <m/>
    <m/>
    <m/>
    <n v="191"/>
    <m/>
    <m/>
    <m/>
    <m/>
    <m/>
    <n v="0.16"/>
    <m/>
  </r>
  <r>
    <x v="185"/>
    <s v=""/>
    <m/>
    <m/>
    <m/>
    <m/>
    <m/>
    <m/>
    <m/>
    <m/>
    <m/>
    <m/>
    <m/>
    <m/>
    <m/>
    <m/>
    <n v="192"/>
    <m/>
    <m/>
    <m/>
    <m/>
    <m/>
    <n v="0.155"/>
    <m/>
  </r>
  <r>
    <x v="186"/>
    <s v=""/>
    <m/>
    <m/>
    <m/>
    <m/>
    <m/>
    <m/>
    <m/>
    <m/>
    <m/>
    <m/>
    <m/>
    <m/>
    <m/>
    <m/>
    <n v="193"/>
    <m/>
    <m/>
    <m/>
    <m/>
    <m/>
    <n v="0.155"/>
    <m/>
  </r>
  <r>
    <x v="187"/>
    <s v=""/>
    <m/>
    <m/>
    <m/>
    <m/>
    <m/>
    <m/>
    <m/>
    <m/>
    <m/>
    <m/>
    <m/>
    <m/>
    <m/>
    <m/>
    <n v="194"/>
    <m/>
    <m/>
    <m/>
    <m/>
    <m/>
    <n v="0.155"/>
    <m/>
  </r>
  <r>
    <x v="188"/>
    <s v=""/>
    <m/>
    <m/>
    <m/>
    <m/>
    <m/>
    <m/>
    <m/>
    <m/>
    <m/>
    <m/>
    <m/>
    <m/>
    <m/>
    <m/>
    <n v="195"/>
    <m/>
    <m/>
    <m/>
    <m/>
    <m/>
    <n v="0.155"/>
    <m/>
  </r>
  <r>
    <x v="189"/>
    <s v=""/>
    <m/>
    <m/>
    <m/>
    <m/>
    <m/>
    <m/>
    <m/>
    <m/>
    <m/>
    <m/>
    <m/>
    <m/>
    <m/>
    <m/>
    <n v="196"/>
    <m/>
    <m/>
    <m/>
    <m/>
    <m/>
    <n v="0.155"/>
    <m/>
  </r>
  <r>
    <x v="190"/>
    <s v=""/>
    <m/>
    <m/>
    <m/>
    <m/>
    <m/>
    <m/>
    <m/>
    <m/>
    <m/>
    <m/>
    <m/>
    <m/>
    <m/>
    <m/>
    <n v="197"/>
    <m/>
    <m/>
    <m/>
    <m/>
    <m/>
    <n v="0.13"/>
    <m/>
  </r>
  <r>
    <x v="191"/>
    <s v=""/>
    <m/>
    <m/>
    <m/>
    <m/>
    <m/>
    <m/>
    <m/>
    <m/>
    <m/>
    <m/>
    <m/>
    <m/>
    <m/>
    <m/>
    <n v="198"/>
    <m/>
    <m/>
    <m/>
    <m/>
    <m/>
    <n v="0.13"/>
    <m/>
  </r>
  <r>
    <x v="192"/>
    <s v=""/>
    <m/>
    <m/>
    <m/>
    <m/>
    <m/>
    <m/>
    <m/>
    <m/>
    <m/>
    <m/>
    <m/>
    <m/>
    <m/>
    <m/>
    <n v="199"/>
    <m/>
    <m/>
    <m/>
    <m/>
    <m/>
    <n v="0.13"/>
    <m/>
  </r>
  <r>
    <x v="193"/>
    <s v=""/>
    <m/>
    <m/>
    <m/>
    <m/>
    <m/>
    <m/>
    <m/>
    <m/>
    <m/>
    <m/>
    <m/>
    <m/>
    <m/>
    <m/>
    <n v="200"/>
    <m/>
    <m/>
    <m/>
    <m/>
    <m/>
    <n v="0.13"/>
    <m/>
  </r>
  <r>
    <x v="194"/>
    <s v=""/>
    <m/>
    <m/>
    <m/>
    <m/>
    <m/>
    <m/>
    <m/>
    <m/>
    <m/>
    <m/>
    <m/>
    <m/>
    <m/>
    <m/>
    <n v="201"/>
    <m/>
    <m/>
    <m/>
    <m/>
    <m/>
    <n v="0.13"/>
    <m/>
  </r>
  <r>
    <x v="195"/>
    <s v=""/>
    <m/>
    <m/>
    <m/>
    <m/>
    <m/>
    <m/>
    <m/>
    <m/>
    <m/>
    <m/>
    <m/>
    <m/>
    <m/>
    <m/>
    <n v="202"/>
    <m/>
    <m/>
    <m/>
    <m/>
    <m/>
    <n v="0.13"/>
    <m/>
  </r>
  <r>
    <x v="196"/>
    <s v=""/>
    <m/>
    <m/>
    <m/>
    <m/>
    <m/>
    <m/>
    <m/>
    <m/>
    <m/>
    <m/>
    <m/>
    <m/>
    <m/>
    <m/>
    <n v="203"/>
    <m/>
    <m/>
    <m/>
    <m/>
    <m/>
    <n v="0.125"/>
    <m/>
  </r>
  <r>
    <x v="197"/>
    <s v=""/>
    <m/>
    <m/>
    <m/>
    <m/>
    <m/>
    <m/>
    <m/>
    <m/>
    <m/>
    <m/>
    <m/>
    <m/>
    <m/>
    <m/>
    <n v="204"/>
    <m/>
    <m/>
    <m/>
    <m/>
    <m/>
    <n v="0.125"/>
    <m/>
  </r>
  <r>
    <x v="198"/>
    <s v=""/>
    <m/>
    <m/>
    <m/>
    <m/>
    <m/>
    <m/>
    <m/>
    <m/>
    <m/>
    <m/>
    <m/>
    <m/>
    <m/>
    <m/>
    <n v="205"/>
    <m/>
    <m/>
    <m/>
    <m/>
    <m/>
    <n v="0.125"/>
    <m/>
  </r>
  <r>
    <x v="199"/>
    <s v=""/>
    <m/>
    <m/>
    <m/>
    <m/>
    <m/>
    <m/>
    <m/>
    <m/>
    <m/>
    <m/>
    <m/>
    <m/>
    <m/>
    <m/>
    <n v="206"/>
    <m/>
    <m/>
    <m/>
    <m/>
    <m/>
    <n v="0.125"/>
    <m/>
  </r>
  <r>
    <x v="200"/>
    <s v=""/>
    <m/>
    <m/>
    <m/>
    <m/>
    <m/>
    <m/>
    <m/>
    <m/>
    <m/>
    <m/>
    <m/>
    <m/>
    <m/>
    <m/>
    <n v="207"/>
    <m/>
    <m/>
    <m/>
    <m/>
    <m/>
    <n v="0.13500000000000001"/>
    <m/>
  </r>
  <r>
    <x v="201"/>
    <s v=""/>
    <m/>
    <m/>
    <m/>
    <m/>
    <m/>
    <m/>
    <m/>
    <m/>
    <m/>
    <m/>
    <m/>
    <m/>
    <m/>
    <m/>
    <n v="208"/>
    <m/>
    <m/>
    <m/>
    <m/>
    <m/>
    <n v="0.13500000000000001"/>
    <m/>
  </r>
  <r>
    <x v="202"/>
    <s v=""/>
    <m/>
    <m/>
    <m/>
    <m/>
    <m/>
    <m/>
    <m/>
    <m/>
    <m/>
    <m/>
    <m/>
    <m/>
    <m/>
    <m/>
    <n v="209"/>
    <m/>
    <m/>
    <m/>
    <m/>
    <m/>
    <n v="0.13500000000000001"/>
    <m/>
  </r>
  <r>
    <x v="203"/>
    <s v=""/>
    <m/>
    <m/>
    <m/>
    <m/>
    <m/>
    <m/>
    <m/>
    <m/>
    <m/>
    <m/>
    <m/>
    <m/>
    <m/>
    <m/>
    <n v="210"/>
    <m/>
    <m/>
    <m/>
    <m/>
    <m/>
    <n v="0.13500000000000001"/>
    <m/>
  </r>
  <r>
    <x v="204"/>
    <s v=""/>
    <m/>
    <m/>
    <m/>
    <m/>
    <m/>
    <m/>
    <m/>
    <m/>
    <m/>
    <m/>
    <m/>
    <m/>
    <m/>
    <m/>
    <n v="211"/>
    <m/>
    <m/>
    <m/>
    <m/>
    <m/>
    <n v="0.13500000000000001"/>
    <m/>
  </r>
  <r>
    <x v="205"/>
    <s v=""/>
    <m/>
    <m/>
    <m/>
    <m/>
    <m/>
    <m/>
    <m/>
    <m/>
    <m/>
    <m/>
    <m/>
    <m/>
    <m/>
    <m/>
    <n v="212"/>
    <m/>
    <m/>
    <m/>
    <m/>
    <m/>
    <n v="0.13"/>
    <m/>
  </r>
  <r>
    <x v="206"/>
    <s v=""/>
    <m/>
    <m/>
    <m/>
    <m/>
    <m/>
    <m/>
    <m/>
    <m/>
    <m/>
    <m/>
    <m/>
    <m/>
    <m/>
    <m/>
    <n v="213"/>
    <m/>
    <m/>
    <m/>
    <m/>
    <m/>
    <n v="0.13"/>
    <m/>
  </r>
  <r>
    <x v="207"/>
    <s v=""/>
    <m/>
    <m/>
    <m/>
    <m/>
    <m/>
    <m/>
    <m/>
    <m/>
    <m/>
    <m/>
    <m/>
    <m/>
    <m/>
    <m/>
    <n v="214"/>
    <m/>
    <m/>
    <m/>
    <m/>
    <m/>
    <n v="0.13"/>
    <m/>
  </r>
  <r>
    <x v="208"/>
    <s v=""/>
    <m/>
    <m/>
    <m/>
    <m/>
    <m/>
    <m/>
    <m/>
    <m/>
    <m/>
    <m/>
    <m/>
    <m/>
    <m/>
    <m/>
    <n v="215"/>
    <m/>
    <m/>
    <m/>
    <m/>
    <m/>
    <n v="0.13"/>
    <m/>
  </r>
  <r>
    <x v="209"/>
    <s v=""/>
    <m/>
    <m/>
    <m/>
    <m/>
    <m/>
    <m/>
    <m/>
    <m/>
    <m/>
    <m/>
    <m/>
    <m/>
    <m/>
    <m/>
    <n v="216"/>
    <m/>
    <m/>
    <m/>
    <m/>
    <m/>
    <n v="0.13"/>
    <m/>
  </r>
  <r>
    <x v="210"/>
    <s v=""/>
    <m/>
    <m/>
    <m/>
    <m/>
    <m/>
    <m/>
    <m/>
    <m/>
    <m/>
    <m/>
    <m/>
    <m/>
    <m/>
    <m/>
    <n v="217"/>
    <m/>
    <m/>
    <m/>
    <m/>
    <m/>
    <n v="0.125"/>
    <m/>
  </r>
  <r>
    <x v="211"/>
    <s v=""/>
    <m/>
    <m/>
    <m/>
    <m/>
    <m/>
    <m/>
    <m/>
    <m/>
    <m/>
    <m/>
    <m/>
    <m/>
    <m/>
    <m/>
    <n v="218"/>
    <m/>
    <m/>
    <m/>
    <m/>
    <m/>
    <n v="0.125"/>
    <m/>
  </r>
  <r>
    <x v="212"/>
    <s v=""/>
    <m/>
    <m/>
    <m/>
    <m/>
    <m/>
    <m/>
    <m/>
    <m/>
    <m/>
    <m/>
    <m/>
    <m/>
    <m/>
    <m/>
    <n v="219"/>
    <m/>
    <m/>
    <m/>
    <m/>
    <m/>
    <n v="0.125"/>
    <m/>
  </r>
  <r>
    <x v="213"/>
    <s v=""/>
    <m/>
    <m/>
    <m/>
    <m/>
    <m/>
    <m/>
    <m/>
    <m/>
    <m/>
    <m/>
    <m/>
    <m/>
    <m/>
    <m/>
    <n v="220"/>
    <m/>
    <m/>
    <m/>
    <m/>
    <m/>
    <n v="0.125"/>
    <m/>
  </r>
  <r>
    <x v="214"/>
    <s v=""/>
    <m/>
    <m/>
    <m/>
    <m/>
    <m/>
    <m/>
    <m/>
    <m/>
    <m/>
    <m/>
    <m/>
    <m/>
    <m/>
    <m/>
    <n v="221"/>
    <m/>
    <m/>
    <m/>
    <m/>
    <m/>
    <n v="0.125"/>
    <m/>
  </r>
  <r>
    <x v="215"/>
    <s v=""/>
    <m/>
    <m/>
    <m/>
    <m/>
    <m/>
    <m/>
    <m/>
    <m/>
    <m/>
    <m/>
    <m/>
    <m/>
    <m/>
    <m/>
    <n v="222"/>
    <m/>
    <m/>
    <m/>
    <m/>
    <m/>
    <n v="0.125"/>
    <m/>
  </r>
  <r>
    <x v="216"/>
    <s v=""/>
    <m/>
    <m/>
    <m/>
    <m/>
    <m/>
    <m/>
    <m/>
    <m/>
    <m/>
    <m/>
    <m/>
    <m/>
    <m/>
    <m/>
    <n v="223"/>
    <m/>
    <m/>
    <m/>
    <m/>
    <m/>
    <n v="0.125"/>
    <m/>
  </r>
  <r>
    <x v="217"/>
    <s v=""/>
    <m/>
    <m/>
    <m/>
    <m/>
    <m/>
    <m/>
    <m/>
    <m/>
    <m/>
    <m/>
    <m/>
    <m/>
    <m/>
    <m/>
    <n v="224"/>
    <m/>
    <m/>
    <m/>
    <m/>
    <m/>
    <n v="0.125"/>
    <m/>
  </r>
  <r>
    <x v="218"/>
    <s v=""/>
    <m/>
    <m/>
    <m/>
    <m/>
    <m/>
    <m/>
    <m/>
    <m/>
    <m/>
    <m/>
    <m/>
    <m/>
    <m/>
    <m/>
    <n v="225"/>
    <m/>
    <m/>
    <m/>
    <m/>
    <m/>
    <n v="0.125"/>
    <m/>
  </r>
  <r>
    <x v="219"/>
    <s v=""/>
    <m/>
    <m/>
    <m/>
    <m/>
    <m/>
    <m/>
    <m/>
    <m/>
    <m/>
    <m/>
    <m/>
    <m/>
    <m/>
    <m/>
    <n v="226"/>
    <m/>
    <m/>
    <m/>
    <m/>
    <m/>
    <n v="0.125"/>
    <m/>
  </r>
  <r>
    <x v="220"/>
    <s v=""/>
    <m/>
    <m/>
    <m/>
    <m/>
    <m/>
    <m/>
    <m/>
    <m/>
    <m/>
    <m/>
    <m/>
    <m/>
    <m/>
    <m/>
    <n v="227"/>
    <m/>
    <m/>
    <m/>
    <m/>
    <m/>
    <n v="0.13500000000000001"/>
    <m/>
  </r>
  <r>
    <x v="221"/>
    <s v=""/>
    <m/>
    <m/>
    <m/>
    <m/>
    <m/>
    <m/>
    <m/>
    <m/>
    <m/>
    <m/>
    <m/>
    <m/>
    <m/>
    <m/>
    <n v="228"/>
    <m/>
    <m/>
    <m/>
    <m/>
    <m/>
    <n v="0.13500000000000001"/>
    <m/>
  </r>
  <r>
    <x v="222"/>
    <s v=""/>
    <m/>
    <m/>
    <m/>
    <m/>
    <m/>
    <m/>
    <m/>
    <m/>
    <m/>
    <m/>
    <m/>
    <m/>
    <m/>
    <m/>
    <n v="229"/>
    <m/>
    <m/>
    <m/>
    <m/>
    <m/>
    <n v="0.13500000000000001"/>
    <m/>
  </r>
  <r>
    <x v="223"/>
    <s v=""/>
    <m/>
    <m/>
    <m/>
    <m/>
    <m/>
    <m/>
    <m/>
    <m/>
    <m/>
    <m/>
    <m/>
    <m/>
    <m/>
    <m/>
    <n v="230"/>
    <m/>
    <m/>
    <m/>
    <m/>
    <m/>
    <n v="0.13500000000000001"/>
    <m/>
  </r>
  <r>
    <x v="224"/>
    <s v=""/>
    <m/>
    <m/>
    <m/>
    <m/>
    <m/>
    <m/>
    <m/>
    <m/>
    <m/>
    <m/>
    <m/>
    <m/>
    <m/>
    <m/>
    <n v="231"/>
    <m/>
    <m/>
    <m/>
    <m/>
    <m/>
    <n v="0.13500000000000001"/>
    <m/>
  </r>
  <r>
    <x v="225"/>
    <s v=""/>
    <m/>
    <m/>
    <m/>
    <m/>
    <m/>
    <m/>
    <m/>
    <m/>
    <m/>
    <m/>
    <m/>
    <m/>
    <m/>
    <m/>
    <n v="232"/>
    <m/>
    <m/>
    <m/>
    <m/>
    <m/>
    <n v="0.14000000000000001"/>
    <m/>
  </r>
  <r>
    <x v="226"/>
    <s v=""/>
    <m/>
    <m/>
    <m/>
    <m/>
    <m/>
    <m/>
    <m/>
    <m/>
    <m/>
    <m/>
    <m/>
    <m/>
    <m/>
    <m/>
    <n v="233"/>
    <m/>
    <m/>
    <m/>
    <m/>
    <m/>
    <n v="0.14000000000000001"/>
    <m/>
  </r>
  <r>
    <x v="227"/>
    <s v=""/>
    <m/>
    <m/>
    <m/>
    <m/>
    <m/>
    <m/>
    <m/>
    <m/>
    <m/>
    <m/>
    <m/>
    <m/>
    <m/>
    <m/>
    <n v="234"/>
    <m/>
    <m/>
    <m/>
    <m/>
    <m/>
    <n v="0.14000000000000001"/>
    <m/>
  </r>
  <r>
    <x v="228"/>
    <s v=""/>
    <m/>
    <m/>
    <m/>
    <m/>
    <m/>
    <m/>
    <m/>
    <m/>
    <m/>
    <m/>
    <m/>
    <m/>
    <m/>
    <m/>
    <n v="235"/>
    <m/>
    <m/>
    <m/>
    <m/>
    <m/>
    <n v="0.14000000000000001"/>
    <m/>
  </r>
  <r>
    <x v="229"/>
    <s v=""/>
    <m/>
    <m/>
    <m/>
    <m/>
    <m/>
    <m/>
    <m/>
    <m/>
    <m/>
    <m/>
    <m/>
    <m/>
    <m/>
    <m/>
    <n v="236"/>
    <m/>
    <m/>
    <m/>
    <m/>
    <m/>
    <n v="0.17499999999999999"/>
    <m/>
  </r>
  <r>
    <x v="230"/>
    <s v=""/>
    <m/>
    <m/>
    <m/>
    <m/>
    <m/>
    <m/>
    <m/>
    <m/>
    <m/>
    <m/>
    <m/>
    <m/>
    <m/>
    <m/>
    <n v="237"/>
    <m/>
    <m/>
    <m/>
    <m/>
    <m/>
    <n v="0.17499999999999999"/>
    <m/>
  </r>
  <r>
    <x v="231"/>
    <s v=""/>
    <m/>
    <m/>
    <m/>
    <m/>
    <m/>
    <m/>
    <m/>
    <m/>
    <m/>
    <m/>
    <m/>
    <m/>
    <m/>
    <m/>
    <n v="238"/>
    <m/>
    <m/>
    <m/>
    <m/>
    <m/>
    <n v="0.17499999999999999"/>
    <m/>
  </r>
  <r>
    <x v="232"/>
    <s v=""/>
    <m/>
    <m/>
    <m/>
    <m/>
    <m/>
    <m/>
    <m/>
    <m/>
    <m/>
    <m/>
    <m/>
    <m/>
    <m/>
    <m/>
    <n v="239"/>
    <m/>
    <m/>
    <m/>
    <m/>
    <m/>
    <n v="0.17499999999999999"/>
    <m/>
  </r>
  <r>
    <x v="233"/>
    <s v=""/>
    <m/>
    <m/>
    <m/>
    <m/>
    <m/>
    <m/>
    <m/>
    <m/>
    <m/>
    <m/>
    <m/>
    <m/>
    <m/>
    <m/>
    <n v="240"/>
    <m/>
    <m/>
    <m/>
    <m/>
    <m/>
    <n v="0.17499999999999999"/>
    <m/>
  </r>
  <r>
    <x v="234"/>
    <s v=""/>
    <m/>
    <m/>
    <m/>
    <m/>
    <m/>
    <m/>
    <m/>
    <m/>
    <m/>
    <m/>
    <m/>
    <m/>
    <m/>
    <m/>
    <n v="241"/>
    <m/>
    <m/>
    <m/>
    <m/>
    <m/>
    <n v="0.14499999999999999"/>
    <m/>
  </r>
  <r>
    <x v="235"/>
    <s v=""/>
    <m/>
    <m/>
    <m/>
    <m/>
    <m/>
    <m/>
    <m/>
    <m/>
    <m/>
    <m/>
    <m/>
    <m/>
    <m/>
    <m/>
    <n v="242"/>
    <m/>
    <m/>
    <m/>
    <m/>
    <m/>
    <n v="0.14499999999999999"/>
    <m/>
  </r>
  <r>
    <x v="236"/>
    <s v=""/>
    <m/>
    <m/>
    <m/>
    <m/>
    <m/>
    <m/>
    <m/>
    <m/>
    <m/>
    <m/>
    <m/>
    <m/>
    <m/>
    <m/>
    <n v="243"/>
    <m/>
    <m/>
    <m/>
    <m/>
    <m/>
    <n v="0.14499999999999999"/>
    <m/>
  </r>
  <r>
    <x v="237"/>
    <s v=""/>
    <m/>
    <m/>
    <m/>
    <m/>
    <m/>
    <m/>
    <m/>
    <m/>
    <m/>
    <m/>
    <m/>
    <m/>
    <m/>
    <m/>
    <n v="244"/>
    <m/>
    <m/>
    <m/>
    <m/>
    <m/>
    <n v="0.14499999999999999"/>
    <m/>
  </r>
  <r>
    <x v="238"/>
    <s v=""/>
    <m/>
    <m/>
    <m/>
    <m/>
    <m/>
    <m/>
    <m/>
    <m/>
    <m/>
    <m/>
    <m/>
    <m/>
    <m/>
    <m/>
    <n v="245"/>
    <m/>
    <m/>
    <m/>
    <m/>
    <m/>
    <n v="0.14499999999999999"/>
    <m/>
  </r>
  <r>
    <x v="239"/>
    <s v=""/>
    <m/>
    <m/>
    <m/>
    <m/>
    <m/>
    <m/>
    <m/>
    <m/>
    <m/>
    <m/>
    <m/>
    <m/>
    <m/>
    <m/>
    <n v="246"/>
    <m/>
    <m/>
    <m/>
    <m/>
    <m/>
    <n v="0.14000000000000001"/>
    <m/>
  </r>
  <r>
    <x v="240"/>
    <s v=""/>
    <m/>
    <m/>
    <m/>
    <m/>
    <m/>
    <m/>
    <m/>
    <m/>
    <m/>
    <m/>
    <m/>
    <m/>
    <m/>
    <m/>
    <n v="247"/>
    <m/>
    <m/>
    <m/>
    <m/>
    <m/>
    <n v="0.14000000000000001"/>
    <m/>
  </r>
  <r>
    <x v="241"/>
    <s v=""/>
    <m/>
    <m/>
    <m/>
    <m/>
    <m/>
    <m/>
    <m/>
    <m/>
    <m/>
    <m/>
    <m/>
    <m/>
    <m/>
    <m/>
    <n v="248"/>
    <m/>
    <m/>
    <m/>
    <m/>
    <m/>
    <n v="0.14000000000000001"/>
    <m/>
  </r>
  <r>
    <x v="242"/>
    <s v=""/>
    <m/>
    <m/>
    <m/>
    <m/>
    <m/>
    <m/>
    <m/>
    <m/>
    <m/>
    <m/>
    <m/>
    <m/>
    <m/>
    <m/>
    <n v="249"/>
    <m/>
    <m/>
    <m/>
    <m/>
    <m/>
    <n v="0.14000000000000001"/>
    <m/>
  </r>
  <r>
    <x v="243"/>
    <s v=""/>
    <m/>
    <m/>
    <m/>
    <m/>
    <m/>
    <m/>
    <m/>
    <m/>
    <m/>
    <m/>
    <m/>
    <m/>
    <m/>
    <m/>
    <n v="250"/>
    <m/>
    <m/>
    <m/>
    <m/>
    <m/>
    <n v="0.14000000000000001"/>
    <m/>
  </r>
  <r>
    <x v="244"/>
    <s v=""/>
    <m/>
    <m/>
    <m/>
    <m/>
    <m/>
    <m/>
    <m/>
    <m/>
    <m/>
    <m/>
    <m/>
    <m/>
    <m/>
    <m/>
    <n v="251"/>
    <m/>
    <m/>
    <m/>
    <m/>
    <m/>
    <n v="0.13"/>
    <m/>
  </r>
  <r>
    <x v="245"/>
    <s v=""/>
    <m/>
    <m/>
    <m/>
    <m/>
    <m/>
    <m/>
    <m/>
    <m/>
    <m/>
    <m/>
    <m/>
    <m/>
    <m/>
    <m/>
    <n v="252"/>
    <m/>
    <m/>
    <m/>
    <m/>
    <m/>
    <n v="0.13"/>
    <m/>
  </r>
  <r>
    <x v="246"/>
    <s v=""/>
    <m/>
    <m/>
    <m/>
    <m/>
    <m/>
    <m/>
    <m/>
    <m/>
    <m/>
    <m/>
    <m/>
    <m/>
    <m/>
    <m/>
    <n v="253"/>
    <m/>
    <m/>
    <m/>
    <m/>
    <m/>
    <n v="0.13"/>
    <m/>
  </r>
  <r>
    <x v="247"/>
    <s v=""/>
    <m/>
    <m/>
    <m/>
    <m/>
    <m/>
    <m/>
    <m/>
    <m/>
    <m/>
    <m/>
    <m/>
    <m/>
    <m/>
    <m/>
    <n v="254"/>
    <m/>
    <m/>
    <m/>
    <m/>
    <m/>
    <n v="0.13"/>
    <m/>
  </r>
  <r>
    <x v="248"/>
    <s v=""/>
    <m/>
    <m/>
    <m/>
    <m/>
    <m/>
    <m/>
    <m/>
    <m/>
    <m/>
    <m/>
    <m/>
    <m/>
    <m/>
    <m/>
    <n v="255"/>
    <m/>
    <m/>
    <m/>
    <m/>
    <m/>
    <n v="0.18"/>
    <m/>
  </r>
  <r>
    <x v="249"/>
    <s v=""/>
    <m/>
    <m/>
    <m/>
    <m/>
    <m/>
    <m/>
    <m/>
    <m/>
    <m/>
    <m/>
    <m/>
    <m/>
    <m/>
    <m/>
    <n v="256"/>
    <m/>
    <m/>
    <m/>
    <m/>
    <m/>
    <n v="0.18"/>
    <m/>
  </r>
  <r>
    <x v="250"/>
    <s v=""/>
    <m/>
    <m/>
    <m/>
    <m/>
    <m/>
    <m/>
    <m/>
    <m/>
    <m/>
    <m/>
    <m/>
    <m/>
    <m/>
    <m/>
    <n v="257"/>
    <m/>
    <m/>
    <m/>
    <m/>
    <m/>
    <n v="0.18"/>
    <m/>
  </r>
  <r>
    <x v="251"/>
    <s v=""/>
    <m/>
    <m/>
    <m/>
    <m/>
    <m/>
    <m/>
    <m/>
    <m/>
    <m/>
    <m/>
    <m/>
    <m/>
    <m/>
    <m/>
    <n v="258"/>
    <m/>
    <m/>
    <m/>
    <m/>
    <m/>
    <n v="0.18"/>
    <m/>
  </r>
  <r>
    <x v="252"/>
    <s v=""/>
    <m/>
    <m/>
    <m/>
    <m/>
    <m/>
    <m/>
    <m/>
    <m/>
    <m/>
    <m/>
    <m/>
    <m/>
    <m/>
    <m/>
    <n v="259"/>
    <m/>
    <m/>
    <m/>
    <m/>
    <m/>
    <n v="0.18"/>
    <m/>
  </r>
  <r>
    <x v="253"/>
    <s v=""/>
    <m/>
    <m/>
    <m/>
    <m/>
    <m/>
    <m/>
    <m/>
    <m/>
    <m/>
    <m/>
    <m/>
    <m/>
    <m/>
    <m/>
    <n v="260"/>
    <m/>
    <m/>
    <m/>
    <m/>
    <m/>
    <n v="0.15"/>
    <m/>
  </r>
  <r>
    <x v="254"/>
    <s v=""/>
    <m/>
    <m/>
    <m/>
    <m/>
    <m/>
    <m/>
    <m/>
    <m/>
    <m/>
    <m/>
    <m/>
    <m/>
    <m/>
    <m/>
    <n v="261"/>
    <m/>
    <m/>
    <m/>
    <m/>
    <m/>
    <n v="0.15"/>
    <m/>
  </r>
  <r>
    <x v="255"/>
    <s v=""/>
    <m/>
    <m/>
    <m/>
    <m/>
    <m/>
    <m/>
    <m/>
    <m/>
    <m/>
    <m/>
    <m/>
    <m/>
    <m/>
    <m/>
    <n v="262"/>
    <m/>
    <m/>
    <m/>
    <m/>
    <m/>
    <n v="0.15"/>
    <m/>
  </r>
  <r>
    <x v="256"/>
    <s v=""/>
    <m/>
    <m/>
    <m/>
    <m/>
    <m/>
    <m/>
    <m/>
    <m/>
    <m/>
    <m/>
    <m/>
    <m/>
    <m/>
    <m/>
    <n v="263"/>
    <m/>
    <m/>
    <m/>
    <m/>
    <m/>
    <n v="0.15"/>
    <m/>
  </r>
  <r>
    <x v="257"/>
    <s v=""/>
    <m/>
    <m/>
    <m/>
    <m/>
    <m/>
    <m/>
    <m/>
    <m/>
    <m/>
    <m/>
    <m/>
    <m/>
    <m/>
    <m/>
    <n v="264"/>
    <m/>
    <m/>
    <m/>
    <m/>
    <m/>
    <n v="0.15"/>
    <m/>
  </r>
  <r>
    <x v="258"/>
    <s v=""/>
    <m/>
    <m/>
    <m/>
    <m/>
    <m/>
    <m/>
    <m/>
    <m/>
    <m/>
    <m/>
    <m/>
    <m/>
    <m/>
    <m/>
    <n v="265"/>
    <m/>
    <m/>
    <m/>
    <m/>
    <m/>
    <n v="0.15"/>
    <m/>
  </r>
  <r>
    <x v="259"/>
    <s v=""/>
    <m/>
    <m/>
    <m/>
    <m/>
    <m/>
    <m/>
    <m/>
    <m/>
    <m/>
    <m/>
    <m/>
    <m/>
    <m/>
    <m/>
    <n v="266"/>
    <m/>
    <m/>
    <m/>
    <m/>
    <m/>
    <n v="0.15"/>
    <m/>
  </r>
  <r>
    <x v="260"/>
    <s v=""/>
    <m/>
    <m/>
    <m/>
    <m/>
    <m/>
    <m/>
    <m/>
    <m/>
    <m/>
    <m/>
    <m/>
    <m/>
    <m/>
    <m/>
    <n v="267"/>
    <m/>
    <m/>
    <m/>
    <m/>
    <m/>
    <n v="0.15"/>
    <m/>
  </r>
  <r>
    <x v="261"/>
    <s v=""/>
    <m/>
    <m/>
    <m/>
    <m/>
    <m/>
    <m/>
    <m/>
    <m/>
    <m/>
    <m/>
    <m/>
    <m/>
    <m/>
    <m/>
    <n v="268"/>
    <m/>
    <m/>
    <m/>
    <m/>
    <m/>
    <n v="0.15"/>
    <m/>
  </r>
  <r>
    <x v="262"/>
    <s v=""/>
    <m/>
    <m/>
    <m/>
    <m/>
    <m/>
    <m/>
    <m/>
    <m/>
    <m/>
    <m/>
    <m/>
    <m/>
    <m/>
    <m/>
    <n v="269"/>
    <m/>
    <m/>
    <m/>
    <m/>
    <m/>
    <n v="0.15"/>
    <m/>
  </r>
  <r>
    <x v="263"/>
    <s v=""/>
    <m/>
    <m/>
    <m/>
    <m/>
    <m/>
    <m/>
    <m/>
    <m/>
    <m/>
    <m/>
    <m/>
    <m/>
    <m/>
    <m/>
    <n v="270"/>
    <m/>
    <m/>
    <m/>
    <m/>
    <m/>
    <n v="0.155"/>
    <m/>
  </r>
  <r>
    <x v="264"/>
    <s v=""/>
    <m/>
    <m/>
    <m/>
    <m/>
    <m/>
    <m/>
    <m/>
    <m/>
    <m/>
    <m/>
    <m/>
    <m/>
    <m/>
    <m/>
    <n v="271"/>
    <m/>
    <m/>
    <m/>
    <m/>
    <m/>
    <n v="0.155"/>
    <m/>
  </r>
  <r>
    <x v="265"/>
    <s v=""/>
    <m/>
    <m/>
    <m/>
    <m/>
    <m/>
    <m/>
    <m/>
    <m/>
    <m/>
    <m/>
    <m/>
    <m/>
    <m/>
    <m/>
    <n v="272"/>
    <m/>
    <m/>
    <m/>
    <m/>
    <m/>
    <n v="0.155"/>
    <m/>
  </r>
  <r>
    <x v="266"/>
    <s v=""/>
    <m/>
    <m/>
    <m/>
    <m/>
    <m/>
    <m/>
    <m/>
    <m/>
    <m/>
    <m/>
    <m/>
    <m/>
    <m/>
    <m/>
    <n v="273"/>
    <m/>
    <m/>
    <m/>
    <m/>
    <m/>
    <n v="0.155"/>
    <m/>
  </r>
  <r>
    <x v="267"/>
    <s v=""/>
    <m/>
    <m/>
    <m/>
    <m/>
    <m/>
    <m/>
    <m/>
    <m/>
    <m/>
    <m/>
    <m/>
    <m/>
    <m/>
    <m/>
    <n v="274"/>
    <m/>
    <m/>
    <m/>
    <m/>
    <m/>
    <n v="0.155"/>
    <m/>
  </r>
  <r>
    <x v="268"/>
    <s v=""/>
    <m/>
    <m/>
    <m/>
    <m/>
    <m/>
    <m/>
    <m/>
    <m/>
    <m/>
    <m/>
    <m/>
    <m/>
    <m/>
    <m/>
    <n v="275"/>
    <m/>
    <m/>
    <m/>
    <m/>
    <m/>
    <n v="0.155"/>
    <m/>
  </r>
  <r>
    <x v="269"/>
    <s v=""/>
    <m/>
    <m/>
    <m/>
    <m/>
    <m/>
    <m/>
    <m/>
    <m/>
    <m/>
    <m/>
    <m/>
    <m/>
    <m/>
    <m/>
    <n v="276"/>
    <m/>
    <m/>
    <m/>
    <m/>
    <m/>
    <n v="0.155"/>
    <m/>
  </r>
  <r>
    <x v="270"/>
    <s v=""/>
    <m/>
    <m/>
    <m/>
    <m/>
    <m/>
    <m/>
    <m/>
    <m/>
    <m/>
    <m/>
    <m/>
    <m/>
    <m/>
    <m/>
    <n v="277"/>
    <m/>
    <m/>
    <m/>
    <m/>
    <m/>
    <n v="0.155"/>
    <m/>
  </r>
  <r>
    <x v="271"/>
    <s v=""/>
    <m/>
    <m/>
    <m/>
    <m/>
    <m/>
    <m/>
    <m/>
    <m/>
    <m/>
    <m/>
    <m/>
    <m/>
    <m/>
    <m/>
    <n v="278"/>
    <m/>
    <m/>
    <m/>
    <m/>
    <m/>
    <n v="0.155"/>
    <m/>
  </r>
  <r>
    <x v="272"/>
    <s v=""/>
    <m/>
    <m/>
    <m/>
    <m/>
    <m/>
    <m/>
    <m/>
    <m/>
    <m/>
    <m/>
    <m/>
    <m/>
    <m/>
    <m/>
    <n v="279"/>
    <m/>
    <m/>
    <m/>
    <m/>
    <m/>
    <n v="0.15"/>
    <m/>
  </r>
  <r>
    <x v="273"/>
    <s v=""/>
    <m/>
    <m/>
    <m/>
    <m/>
    <m/>
    <m/>
    <m/>
    <m/>
    <m/>
    <m/>
    <m/>
    <m/>
    <m/>
    <m/>
    <n v="280"/>
    <m/>
    <m/>
    <m/>
    <m/>
    <m/>
    <n v="0.15"/>
    <m/>
  </r>
  <r>
    <x v="274"/>
    <s v=""/>
    <m/>
    <m/>
    <m/>
    <m/>
    <m/>
    <m/>
    <m/>
    <m/>
    <m/>
    <m/>
    <m/>
    <m/>
    <m/>
    <m/>
    <n v="281"/>
    <m/>
    <m/>
    <m/>
    <m/>
    <m/>
    <n v="0.15"/>
    <m/>
  </r>
  <r>
    <x v="275"/>
    <s v=""/>
    <m/>
    <m/>
    <m/>
    <m/>
    <m/>
    <m/>
    <m/>
    <m/>
    <m/>
    <m/>
    <m/>
    <m/>
    <m/>
    <m/>
    <n v="282"/>
    <m/>
    <m/>
    <m/>
    <m/>
    <m/>
    <n v="0.15"/>
    <m/>
  </r>
  <r>
    <x v="276"/>
    <s v=""/>
    <m/>
    <m/>
    <m/>
    <m/>
    <m/>
    <m/>
    <m/>
    <m/>
    <m/>
    <m/>
    <m/>
    <m/>
    <m/>
    <m/>
    <n v="283"/>
    <m/>
    <m/>
    <m/>
    <m/>
    <m/>
    <n v="0.15"/>
    <m/>
  </r>
  <r>
    <x v="277"/>
    <s v=""/>
    <m/>
    <m/>
    <m/>
    <m/>
    <m/>
    <m/>
    <m/>
    <m/>
    <m/>
    <m/>
    <m/>
    <m/>
    <m/>
    <m/>
    <n v="284"/>
    <m/>
    <m/>
    <m/>
    <m/>
    <m/>
    <n v="0.15"/>
    <m/>
  </r>
  <r>
    <x v="278"/>
    <s v=""/>
    <m/>
    <m/>
    <m/>
    <m/>
    <m/>
    <m/>
    <m/>
    <m/>
    <m/>
    <m/>
    <m/>
    <m/>
    <m/>
    <m/>
    <n v="285"/>
    <m/>
    <m/>
    <m/>
    <m/>
    <m/>
    <n v="0.15"/>
    <m/>
  </r>
  <r>
    <x v="279"/>
    <s v=""/>
    <m/>
    <m/>
    <m/>
    <m/>
    <m/>
    <m/>
    <m/>
    <m/>
    <m/>
    <m/>
    <m/>
    <m/>
    <m/>
    <m/>
    <n v="286"/>
    <m/>
    <m/>
    <m/>
    <m/>
    <m/>
    <n v="0.15"/>
    <m/>
  </r>
  <r>
    <x v="280"/>
    <s v=""/>
    <m/>
    <m/>
    <m/>
    <m/>
    <m/>
    <m/>
    <m/>
    <m/>
    <m/>
    <m/>
    <m/>
    <m/>
    <m/>
    <m/>
    <n v="287"/>
    <m/>
    <m/>
    <m/>
    <m/>
    <m/>
    <n v="0.15"/>
    <m/>
  </r>
  <r>
    <x v="281"/>
    <s v=""/>
    <m/>
    <m/>
    <m/>
    <m/>
    <m/>
    <m/>
    <m/>
    <m/>
    <m/>
    <m/>
    <m/>
    <m/>
    <m/>
    <m/>
    <n v="288"/>
    <m/>
    <m/>
    <m/>
    <m/>
    <m/>
    <n v="0.15"/>
    <m/>
  </r>
  <r>
    <x v="282"/>
    <s v=""/>
    <m/>
    <m/>
    <m/>
    <m/>
    <m/>
    <m/>
    <m/>
    <m/>
    <m/>
    <m/>
    <m/>
    <m/>
    <m/>
    <m/>
    <n v="289"/>
    <m/>
    <m/>
    <m/>
    <m/>
    <m/>
    <n v="0.13"/>
    <m/>
  </r>
  <r>
    <x v="283"/>
    <s v=""/>
    <m/>
    <m/>
    <m/>
    <m/>
    <m/>
    <m/>
    <m/>
    <m/>
    <m/>
    <m/>
    <m/>
    <m/>
    <m/>
    <m/>
    <n v="290"/>
    <m/>
    <m/>
    <m/>
    <m/>
    <m/>
    <n v="0.13"/>
    <m/>
  </r>
  <r>
    <x v="284"/>
    <s v=""/>
    <m/>
    <m/>
    <m/>
    <m/>
    <m/>
    <m/>
    <m/>
    <m/>
    <m/>
    <m/>
    <m/>
    <m/>
    <m/>
    <m/>
    <n v="291"/>
    <m/>
    <m/>
    <m/>
    <m/>
    <m/>
    <n v="0.13"/>
    <m/>
  </r>
  <r>
    <x v="285"/>
    <s v=""/>
    <m/>
    <m/>
    <m/>
    <m/>
    <m/>
    <m/>
    <m/>
    <m/>
    <m/>
    <m/>
    <m/>
    <m/>
    <m/>
    <m/>
    <n v="292"/>
    <m/>
    <m/>
    <m/>
    <m/>
    <m/>
    <n v="0.13"/>
    <m/>
  </r>
  <r>
    <x v="286"/>
    <s v=""/>
    <m/>
    <m/>
    <m/>
    <m/>
    <m/>
    <m/>
    <m/>
    <m/>
    <m/>
    <m/>
    <m/>
    <m/>
    <m/>
    <m/>
    <n v="293"/>
    <m/>
    <m/>
    <m/>
    <m/>
    <m/>
    <n v="0.13"/>
    <m/>
  </r>
  <r>
    <x v="287"/>
    <s v=""/>
    <m/>
    <m/>
    <m/>
    <m/>
    <m/>
    <m/>
    <m/>
    <m/>
    <m/>
    <m/>
    <m/>
    <m/>
    <m/>
    <m/>
    <n v="294"/>
    <m/>
    <m/>
    <m/>
    <m/>
    <m/>
    <n v="0.11"/>
    <m/>
  </r>
  <r>
    <x v="288"/>
    <s v=""/>
    <m/>
    <m/>
    <m/>
    <m/>
    <m/>
    <m/>
    <m/>
    <m/>
    <m/>
    <m/>
    <m/>
    <m/>
    <m/>
    <m/>
    <n v="295"/>
    <m/>
    <m/>
    <m/>
    <m/>
    <m/>
    <n v="0.11"/>
    <m/>
  </r>
  <r>
    <x v="289"/>
    <s v=""/>
    <m/>
    <m/>
    <m/>
    <m/>
    <m/>
    <m/>
    <m/>
    <m/>
    <m/>
    <m/>
    <m/>
    <m/>
    <m/>
    <m/>
    <n v="296"/>
    <m/>
    <m/>
    <m/>
    <m/>
    <m/>
    <n v="0.11"/>
    <m/>
  </r>
  <r>
    <x v="290"/>
    <s v=""/>
    <m/>
    <m/>
    <m/>
    <m/>
    <m/>
    <m/>
    <m/>
    <m/>
    <m/>
    <m/>
    <m/>
    <m/>
    <m/>
    <m/>
    <n v="297"/>
    <m/>
    <m/>
    <m/>
    <m/>
    <m/>
    <n v="0.11"/>
    <m/>
  </r>
  <r>
    <x v="291"/>
    <s v=""/>
    <m/>
    <m/>
    <m/>
    <m/>
    <m/>
    <m/>
    <m/>
    <m/>
    <m/>
    <m/>
    <m/>
    <m/>
    <m/>
    <m/>
    <n v="298"/>
    <m/>
    <m/>
    <m/>
    <m/>
    <m/>
    <n v="0.14499999999999999"/>
    <m/>
  </r>
  <r>
    <x v="292"/>
    <s v=""/>
    <m/>
    <m/>
    <m/>
    <m/>
    <m/>
    <m/>
    <m/>
    <m/>
    <m/>
    <m/>
    <m/>
    <m/>
    <m/>
    <m/>
    <n v="299"/>
    <m/>
    <m/>
    <m/>
    <m/>
    <m/>
    <n v="0.14499999999999999"/>
    <m/>
  </r>
  <r>
    <x v="293"/>
    <s v=""/>
    <m/>
    <m/>
    <m/>
    <m/>
    <m/>
    <m/>
    <m/>
    <m/>
    <m/>
    <m/>
    <m/>
    <m/>
    <m/>
    <m/>
    <n v="300"/>
    <m/>
    <m/>
    <m/>
    <m/>
    <m/>
    <n v="0.14499999999999999"/>
    <m/>
  </r>
  <r>
    <x v="294"/>
    <s v=""/>
    <m/>
    <m/>
    <m/>
    <m/>
    <m/>
    <m/>
    <m/>
    <m/>
    <m/>
    <m/>
    <m/>
    <m/>
    <m/>
    <m/>
    <n v="301"/>
    <m/>
    <m/>
    <m/>
    <m/>
    <m/>
    <n v="0.14499999999999999"/>
    <m/>
  </r>
  <r>
    <x v="295"/>
    <s v=""/>
    <m/>
    <m/>
    <m/>
    <m/>
    <m/>
    <m/>
    <m/>
    <m/>
    <m/>
    <m/>
    <m/>
    <m/>
    <m/>
    <m/>
    <n v="302"/>
    <m/>
    <m/>
    <m/>
    <m/>
    <m/>
    <n v="0.14499999999999999"/>
    <m/>
  </r>
  <r>
    <x v="296"/>
    <s v=""/>
    <m/>
    <m/>
    <m/>
    <m/>
    <m/>
    <m/>
    <m/>
    <m/>
    <m/>
    <m/>
    <m/>
    <m/>
    <m/>
    <m/>
    <n v="303"/>
    <m/>
    <m/>
    <m/>
    <m/>
    <m/>
    <n v="0.11"/>
    <m/>
  </r>
  <r>
    <x v="297"/>
    <s v=""/>
    <m/>
    <m/>
    <m/>
    <m/>
    <m/>
    <m/>
    <m/>
    <m/>
    <m/>
    <m/>
    <m/>
    <m/>
    <m/>
    <m/>
    <n v="304"/>
    <m/>
    <m/>
    <m/>
    <m/>
    <m/>
    <n v="0.11"/>
    <m/>
  </r>
  <r>
    <x v="298"/>
    <s v=""/>
    <m/>
    <m/>
    <m/>
    <m/>
    <m/>
    <m/>
    <m/>
    <m/>
    <m/>
    <m/>
    <m/>
    <m/>
    <m/>
    <m/>
    <n v="305"/>
    <m/>
    <m/>
    <m/>
    <m/>
    <m/>
    <n v="0.11"/>
    <m/>
  </r>
  <r>
    <x v="299"/>
    <s v=""/>
    <m/>
    <m/>
    <m/>
    <m/>
    <m/>
    <m/>
    <m/>
    <m/>
    <m/>
    <m/>
    <m/>
    <m/>
    <m/>
    <m/>
    <n v="306"/>
    <m/>
    <m/>
    <m/>
    <m/>
    <m/>
    <n v="0.11"/>
    <m/>
  </r>
  <r>
    <x v="300"/>
    <s v=""/>
    <m/>
    <m/>
    <m/>
    <m/>
    <m/>
    <m/>
    <m/>
    <m/>
    <m/>
    <m/>
    <m/>
    <m/>
    <m/>
    <m/>
    <n v="307"/>
    <m/>
    <m/>
    <m/>
    <m/>
    <m/>
    <n v="0.11"/>
    <m/>
  </r>
  <r>
    <x v="301"/>
    <s v=""/>
    <m/>
    <m/>
    <m/>
    <m/>
    <m/>
    <m/>
    <m/>
    <m/>
    <m/>
    <m/>
    <m/>
    <m/>
    <m/>
    <m/>
    <n v="308"/>
    <m/>
    <m/>
    <m/>
    <m/>
    <m/>
    <n v="0.09"/>
    <m/>
  </r>
  <r>
    <x v="302"/>
    <s v=""/>
    <m/>
    <m/>
    <m/>
    <m/>
    <m/>
    <m/>
    <m/>
    <m/>
    <m/>
    <m/>
    <m/>
    <m/>
    <m/>
    <m/>
    <n v="309"/>
    <m/>
    <m/>
    <m/>
    <m/>
    <m/>
    <n v="0.09"/>
    <m/>
  </r>
  <r>
    <x v="303"/>
    <s v=""/>
    <m/>
    <m/>
    <m/>
    <m/>
    <m/>
    <m/>
    <m/>
    <m/>
    <m/>
    <m/>
    <m/>
    <m/>
    <m/>
    <m/>
    <n v="310"/>
    <m/>
    <m/>
    <m/>
    <m/>
    <m/>
    <n v="0.09"/>
    <m/>
  </r>
  <r>
    <x v="304"/>
    <s v=""/>
    <m/>
    <m/>
    <m/>
    <m/>
    <m/>
    <m/>
    <m/>
    <m/>
    <m/>
    <m/>
    <m/>
    <m/>
    <m/>
    <m/>
    <n v="311"/>
    <m/>
    <m/>
    <m/>
    <m/>
    <m/>
    <n v="0.09"/>
    <m/>
  </r>
  <r>
    <x v="305"/>
    <s v=""/>
    <m/>
    <m/>
    <m/>
    <m/>
    <m/>
    <m/>
    <m/>
    <m/>
    <m/>
    <m/>
    <m/>
    <m/>
    <m/>
    <m/>
    <n v="312"/>
    <m/>
    <m/>
    <m/>
    <m/>
    <m/>
    <n v="0.09"/>
    <m/>
  </r>
  <r>
    <x v="306"/>
    <s v=""/>
    <m/>
    <m/>
    <m/>
    <m/>
    <m/>
    <m/>
    <m/>
    <m/>
    <m/>
    <m/>
    <m/>
    <m/>
    <m/>
    <m/>
    <n v="313"/>
    <m/>
    <m/>
    <m/>
    <m/>
    <m/>
    <n v="9.5000000000000001E-2"/>
    <m/>
  </r>
  <r>
    <x v="307"/>
    <s v=""/>
    <m/>
    <m/>
    <m/>
    <m/>
    <m/>
    <m/>
    <m/>
    <m/>
    <m/>
    <m/>
    <m/>
    <m/>
    <m/>
    <m/>
    <n v="314"/>
    <m/>
    <m/>
    <m/>
    <m/>
    <m/>
    <n v="9.5000000000000001E-2"/>
    <m/>
  </r>
  <r>
    <x v="308"/>
    <s v=""/>
    <m/>
    <m/>
    <m/>
    <m/>
    <m/>
    <m/>
    <m/>
    <m/>
    <m/>
    <m/>
    <m/>
    <m/>
    <m/>
    <m/>
    <n v="315"/>
    <m/>
    <m/>
    <m/>
    <m/>
    <m/>
    <n v="9.5000000000000001E-2"/>
    <m/>
  </r>
  <r>
    <x v="309"/>
    <s v=""/>
    <m/>
    <m/>
    <m/>
    <m/>
    <m/>
    <m/>
    <m/>
    <m/>
    <m/>
    <m/>
    <m/>
    <m/>
    <m/>
    <m/>
    <n v="316"/>
    <m/>
    <m/>
    <m/>
    <m/>
    <m/>
    <n v="9.5000000000000001E-2"/>
    <m/>
  </r>
  <r>
    <x v="310"/>
    <s v=""/>
    <m/>
    <m/>
    <m/>
    <m/>
    <m/>
    <m/>
    <m/>
    <m/>
    <m/>
    <m/>
    <m/>
    <m/>
    <m/>
    <m/>
    <n v="317"/>
    <m/>
    <m/>
    <m/>
    <m/>
    <m/>
    <n v="9.5000000000000001E-2"/>
    <m/>
  </r>
  <r>
    <x v="311"/>
    <s v=""/>
    <m/>
    <m/>
    <m/>
    <m/>
    <m/>
    <m/>
    <m/>
    <m/>
    <m/>
    <m/>
    <m/>
    <m/>
    <m/>
    <m/>
    <n v="318"/>
    <m/>
    <m/>
    <m/>
    <m/>
    <m/>
    <n v="0.1"/>
    <m/>
  </r>
  <r>
    <x v="312"/>
    <s v=""/>
    <m/>
    <m/>
    <m/>
    <m/>
    <m/>
    <m/>
    <m/>
    <m/>
    <m/>
    <m/>
    <m/>
    <m/>
    <m/>
    <m/>
    <n v="319"/>
    <m/>
    <m/>
    <m/>
    <m/>
    <m/>
    <n v="0.1"/>
    <m/>
  </r>
  <r>
    <x v="313"/>
    <s v=""/>
    <m/>
    <m/>
    <m/>
    <m/>
    <m/>
    <m/>
    <m/>
    <m/>
    <m/>
    <m/>
    <m/>
    <m/>
    <m/>
    <m/>
    <n v="320"/>
    <m/>
    <m/>
    <m/>
    <m/>
    <m/>
    <n v="0.1"/>
    <m/>
  </r>
  <r>
    <x v="314"/>
    <s v=""/>
    <m/>
    <m/>
    <m/>
    <m/>
    <m/>
    <m/>
    <m/>
    <m/>
    <m/>
    <m/>
    <m/>
    <m/>
    <m/>
    <m/>
    <n v="321"/>
    <m/>
    <m/>
    <m/>
    <m/>
    <m/>
    <n v="0.1"/>
    <m/>
  </r>
  <r>
    <x v="315"/>
    <s v=""/>
    <m/>
    <m/>
    <m/>
    <m/>
    <m/>
    <m/>
    <m/>
    <m/>
    <m/>
    <m/>
    <m/>
    <m/>
    <m/>
    <m/>
    <n v="322"/>
    <m/>
    <m/>
    <m/>
    <m/>
    <m/>
    <n v="0.1"/>
    <m/>
  </r>
  <r>
    <x v="316"/>
    <s v=""/>
    <m/>
    <m/>
    <m/>
    <m/>
    <m/>
    <m/>
    <m/>
    <m/>
    <m/>
    <m/>
    <m/>
    <m/>
    <m/>
    <m/>
    <n v="323"/>
    <m/>
    <m/>
    <m/>
    <m/>
    <m/>
    <n v="0.05"/>
    <m/>
  </r>
  <r>
    <x v="317"/>
    <s v=""/>
    <m/>
    <m/>
    <m/>
    <m/>
    <m/>
    <m/>
    <m/>
    <m/>
    <m/>
    <m/>
    <m/>
    <m/>
    <m/>
    <m/>
    <n v="324"/>
    <m/>
    <m/>
    <m/>
    <m/>
    <m/>
    <n v="0.05"/>
    <m/>
  </r>
  <r>
    <x v="318"/>
    <s v=""/>
    <m/>
    <m/>
    <m/>
    <m/>
    <m/>
    <m/>
    <m/>
    <m/>
    <m/>
    <m/>
    <m/>
    <m/>
    <m/>
    <m/>
    <n v="325"/>
    <m/>
    <m/>
    <m/>
    <m/>
    <m/>
    <n v="0.05"/>
    <m/>
  </r>
  <r>
    <x v="319"/>
    <s v=""/>
    <m/>
    <m/>
    <m/>
    <m/>
    <m/>
    <m/>
    <m/>
    <m/>
    <m/>
    <m/>
    <m/>
    <m/>
    <m/>
    <m/>
    <n v="326"/>
    <m/>
    <m/>
    <m/>
    <m/>
    <m/>
    <n v="0.05"/>
    <m/>
  </r>
  <r>
    <x v="320"/>
    <s v=""/>
    <m/>
    <m/>
    <m/>
    <m/>
    <m/>
    <m/>
    <m/>
    <m/>
    <m/>
    <m/>
    <m/>
    <m/>
    <m/>
    <m/>
    <n v="327"/>
    <m/>
    <m/>
    <m/>
    <m/>
    <m/>
    <n v="0.05"/>
    <m/>
  </r>
  <r>
    <x v="321"/>
    <s v=""/>
    <m/>
    <m/>
    <m/>
    <m/>
    <m/>
    <m/>
    <m/>
    <m/>
    <m/>
    <m/>
    <m/>
    <m/>
    <m/>
    <m/>
    <n v="328"/>
    <m/>
    <m/>
    <m/>
    <m/>
    <m/>
    <n v="0.05"/>
    <m/>
  </r>
  <r>
    <x v="322"/>
    <s v=""/>
    <m/>
    <m/>
    <m/>
    <m/>
    <m/>
    <m/>
    <m/>
    <m/>
    <m/>
    <m/>
    <m/>
    <m/>
    <m/>
    <m/>
    <n v="329"/>
    <m/>
    <m/>
    <m/>
    <m/>
    <m/>
    <n v="0.05"/>
    <m/>
  </r>
  <r>
    <x v="323"/>
    <s v=""/>
    <m/>
    <m/>
    <m/>
    <m/>
    <m/>
    <m/>
    <m/>
    <m/>
    <m/>
    <m/>
    <m/>
    <m/>
    <m/>
    <m/>
    <n v="330"/>
    <m/>
    <m/>
    <m/>
    <m/>
    <m/>
    <n v="0.05"/>
    <m/>
  </r>
  <r>
    <x v="324"/>
    <s v=""/>
    <m/>
    <m/>
    <m/>
    <m/>
    <m/>
    <m/>
    <m/>
    <m/>
    <m/>
    <m/>
    <m/>
    <m/>
    <m/>
    <m/>
    <n v="331"/>
    <m/>
    <m/>
    <m/>
    <m/>
    <m/>
    <n v="0.05"/>
    <m/>
  </r>
  <r>
    <x v="325"/>
    <s v=""/>
    <m/>
    <m/>
    <m/>
    <m/>
    <m/>
    <m/>
    <m/>
    <m/>
    <m/>
    <m/>
    <m/>
    <m/>
    <m/>
    <m/>
    <n v="332"/>
    <m/>
    <m/>
    <m/>
    <m/>
    <m/>
    <n v="0.05"/>
    <m/>
  </r>
  <r>
    <x v="326"/>
    <s v=""/>
    <m/>
    <m/>
    <m/>
    <m/>
    <m/>
    <m/>
    <m/>
    <m/>
    <m/>
    <m/>
    <m/>
    <m/>
    <m/>
    <m/>
    <n v="333"/>
    <m/>
    <m/>
    <m/>
    <m/>
    <m/>
    <n v="0.06"/>
    <m/>
  </r>
  <r>
    <x v="327"/>
    <s v=""/>
    <m/>
    <m/>
    <m/>
    <m/>
    <m/>
    <m/>
    <m/>
    <m/>
    <m/>
    <m/>
    <m/>
    <m/>
    <m/>
    <m/>
    <n v="334"/>
    <m/>
    <m/>
    <m/>
    <m/>
    <m/>
    <n v="0.06"/>
    <m/>
  </r>
  <r>
    <x v="328"/>
    <s v=""/>
    <m/>
    <m/>
    <m/>
    <m/>
    <m/>
    <m/>
    <m/>
    <m/>
    <m/>
    <m/>
    <m/>
    <m/>
    <m/>
    <m/>
    <n v="335"/>
    <m/>
    <m/>
    <m/>
    <m/>
    <m/>
    <n v="0.06"/>
    <m/>
  </r>
  <r>
    <x v="329"/>
    <s v=""/>
    <m/>
    <m/>
    <m/>
    <m/>
    <m/>
    <m/>
    <m/>
    <m/>
    <m/>
    <m/>
    <m/>
    <m/>
    <m/>
    <m/>
    <n v="336"/>
    <m/>
    <m/>
    <m/>
    <m/>
    <m/>
    <n v="0.06"/>
    <m/>
  </r>
  <r>
    <x v="330"/>
    <s v=""/>
    <m/>
    <m/>
    <m/>
    <m/>
    <m/>
    <m/>
    <m/>
    <m/>
    <m/>
    <m/>
    <m/>
    <m/>
    <m/>
    <m/>
    <n v="337"/>
    <m/>
    <m/>
    <m/>
    <m/>
    <m/>
    <n v="6.5000000000000002E-2"/>
    <m/>
  </r>
  <r>
    <x v="331"/>
    <s v=""/>
    <m/>
    <m/>
    <m/>
    <m/>
    <m/>
    <m/>
    <m/>
    <m/>
    <m/>
    <m/>
    <m/>
    <m/>
    <m/>
    <m/>
    <n v="338"/>
    <m/>
    <m/>
    <m/>
    <m/>
    <m/>
    <n v="6.5000000000000002E-2"/>
    <m/>
  </r>
  <r>
    <x v="332"/>
    <s v=""/>
    <m/>
    <m/>
    <m/>
    <m/>
    <m/>
    <m/>
    <m/>
    <m/>
    <m/>
    <m/>
    <m/>
    <m/>
    <m/>
    <m/>
    <n v="339"/>
    <m/>
    <m/>
    <m/>
    <m/>
    <m/>
    <n v="6.5000000000000002E-2"/>
    <m/>
  </r>
  <r>
    <x v="333"/>
    <s v=""/>
    <m/>
    <m/>
    <m/>
    <m/>
    <m/>
    <m/>
    <m/>
    <m/>
    <m/>
    <m/>
    <m/>
    <m/>
    <m/>
    <m/>
    <n v="340"/>
    <m/>
    <m/>
    <m/>
    <m/>
    <m/>
    <n v="6.5000000000000002E-2"/>
    <m/>
  </r>
  <r>
    <x v="334"/>
    <s v=""/>
    <m/>
    <m/>
    <m/>
    <m/>
    <m/>
    <m/>
    <m/>
    <m/>
    <m/>
    <m/>
    <m/>
    <m/>
    <m/>
    <m/>
    <n v="341"/>
    <m/>
    <m/>
    <m/>
    <m/>
    <m/>
    <n v="6.5000000000000002E-2"/>
    <m/>
  </r>
  <r>
    <x v="335"/>
    <s v=""/>
    <m/>
    <m/>
    <m/>
    <m/>
    <m/>
    <m/>
    <m/>
    <m/>
    <m/>
    <m/>
    <m/>
    <m/>
    <m/>
    <m/>
    <n v="342"/>
    <m/>
    <m/>
    <m/>
    <m/>
    <m/>
    <n v="0.05"/>
    <m/>
  </r>
  <r>
    <x v="336"/>
    <s v=""/>
    <m/>
    <m/>
    <m/>
    <m/>
    <m/>
    <m/>
    <m/>
    <m/>
    <m/>
    <m/>
    <m/>
    <m/>
    <m/>
    <m/>
    <n v="343"/>
    <m/>
    <m/>
    <m/>
    <m/>
    <m/>
    <n v="0.05"/>
    <m/>
  </r>
  <r>
    <x v="337"/>
    <s v=""/>
    <m/>
    <m/>
    <m/>
    <m/>
    <m/>
    <m/>
    <m/>
    <m/>
    <m/>
    <m/>
    <m/>
    <m/>
    <m/>
    <m/>
    <n v="344"/>
    <m/>
    <m/>
    <m/>
    <m/>
    <m/>
    <n v="0.05"/>
    <m/>
  </r>
  <r>
    <x v="338"/>
    <s v=""/>
    <m/>
    <m/>
    <m/>
    <m/>
    <m/>
    <m/>
    <m/>
    <m/>
    <m/>
    <m/>
    <m/>
    <m/>
    <m/>
    <m/>
    <n v="345"/>
    <m/>
    <m/>
    <m/>
    <m/>
    <m/>
    <n v="0.05"/>
    <m/>
  </r>
  <r>
    <x v="339"/>
    <s v=""/>
    <m/>
    <m/>
    <m/>
    <m/>
    <m/>
    <m/>
    <m/>
    <m/>
    <m/>
    <m/>
    <m/>
    <m/>
    <m/>
    <m/>
    <n v="346"/>
    <m/>
    <m/>
    <m/>
    <m/>
    <m/>
    <n v="0.05"/>
    <m/>
  </r>
  <r>
    <x v="340"/>
    <s v=""/>
    <m/>
    <m/>
    <m/>
    <m/>
    <m/>
    <m/>
    <m/>
    <m/>
    <m/>
    <m/>
    <m/>
    <m/>
    <m/>
    <m/>
    <n v="347"/>
    <m/>
    <m/>
    <m/>
    <m/>
    <m/>
    <n v="2.5000000000000001E-2"/>
    <m/>
  </r>
  <r>
    <x v="341"/>
    <s v=""/>
    <m/>
    <m/>
    <m/>
    <m/>
    <m/>
    <m/>
    <m/>
    <m/>
    <m/>
    <m/>
    <m/>
    <m/>
    <m/>
    <m/>
    <n v="348"/>
    <m/>
    <m/>
    <m/>
    <m/>
    <m/>
    <n v="2.5000000000000001E-2"/>
    <m/>
  </r>
  <r>
    <x v="342"/>
    <s v=""/>
    <m/>
    <m/>
    <m/>
    <m/>
    <m/>
    <m/>
    <m/>
    <m/>
    <m/>
    <m/>
    <m/>
    <m/>
    <m/>
    <m/>
    <n v="349"/>
    <m/>
    <m/>
    <m/>
    <m/>
    <m/>
    <n v="2.5000000000000001E-2"/>
    <m/>
  </r>
  <r>
    <x v="343"/>
    <s v=""/>
    <m/>
    <m/>
    <m/>
    <m/>
    <m/>
    <m/>
    <m/>
    <m/>
    <m/>
    <m/>
    <m/>
    <m/>
    <m/>
    <m/>
    <n v="350"/>
    <m/>
    <m/>
    <m/>
    <m/>
    <m/>
    <n v="2.5000000000000001E-2"/>
    <m/>
  </r>
  <r>
    <x v="344"/>
    <s v=""/>
    <m/>
    <m/>
    <m/>
    <m/>
    <m/>
    <m/>
    <m/>
    <m/>
    <m/>
    <m/>
    <m/>
    <m/>
    <m/>
    <m/>
    <n v="351"/>
    <m/>
    <m/>
    <m/>
    <m/>
    <m/>
    <n v="2.5000000000000001E-2"/>
    <m/>
  </r>
  <r>
    <x v="345"/>
    <s v=""/>
    <m/>
    <m/>
    <m/>
    <m/>
    <m/>
    <m/>
    <m/>
    <m/>
    <m/>
    <m/>
    <m/>
    <m/>
    <m/>
    <m/>
    <n v="352"/>
    <m/>
    <m/>
    <m/>
    <m/>
    <m/>
    <n v="0.03"/>
    <m/>
  </r>
  <r>
    <x v="346"/>
    <s v=""/>
    <m/>
    <m/>
    <m/>
    <m/>
    <m/>
    <m/>
    <m/>
    <m/>
    <m/>
    <m/>
    <m/>
    <m/>
    <m/>
    <m/>
    <n v="353"/>
    <m/>
    <m/>
    <m/>
    <m/>
    <m/>
    <n v="0.03"/>
    <m/>
  </r>
  <r>
    <x v="347"/>
    <s v=""/>
    <m/>
    <m/>
    <m/>
    <m/>
    <m/>
    <m/>
    <m/>
    <m/>
    <m/>
    <m/>
    <m/>
    <m/>
    <m/>
    <m/>
    <n v="354"/>
    <m/>
    <m/>
    <m/>
    <m/>
    <m/>
    <n v="0.03"/>
    <m/>
  </r>
  <r>
    <x v="348"/>
    <s v=""/>
    <m/>
    <m/>
    <m/>
    <m/>
    <m/>
    <m/>
    <m/>
    <m/>
    <m/>
    <m/>
    <m/>
    <m/>
    <m/>
    <m/>
    <n v="355"/>
    <m/>
    <m/>
    <m/>
    <m/>
    <m/>
    <n v="0.03"/>
    <m/>
  </r>
  <r>
    <x v="349"/>
    <s v=""/>
    <m/>
    <m/>
    <m/>
    <m/>
    <m/>
    <m/>
    <m/>
    <m/>
    <m/>
    <m/>
    <m/>
    <m/>
    <m/>
    <m/>
    <n v="356"/>
    <m/>
    <m/>
    <m/>
    <m/>
    <m/>
    <n v="0.03"/>
    <m/>
  </r>
  <r>
    <x v="350"/>
    <s v=""/>
    <m/>
    <m/>
    <m/>
    <m/>
    <m/>
    <m/>
    <m/>
    <m/>
    <m/>
    <m/>
    <m/>
    <m/>
    <m/>
    <m/>
    <n v="357"/>
    <m/>
    <m/>
    <m/>
    <m/>
    <m/>
    <n v="5.5E-2"/>
    <m/>
  </r>
  <r>
    <x v="351"/>
    <s v=""/>
    <m/>
    <m/>
    <m/>
    <m/>
    <m/>
    <m/>
    <m/>
    <m/>
    <m/>
    <m/>
    <m/>
    <m/>
    <m/>
    <m/>
    <n v="358"/>
    <m/>
    <m/>
    <m/>
    <m/>
    <m/>
    <n v="5.5E-2"/>
    <m/>
  </r>
  <r>
    <x v="352"/>
    <s v=""/>
    <m/>
    <m/>
    <m/>
    <m/>
    <m/>
    <m/>
    <m/>
    <m/>
    <m/>
    <m/>
    <m/>
    <m/>
    <m/>
    <m/>
    <n v="359"/>
    <m/>
    <m/>
    <m/>
    <m/>
    <m/>
    <n v="5.5E-2"/>
    <m/>
  </r>
  <r>
    <x v="353"/>
    <s v=""/>
    <m/>
    <m/>
    <m/>
    <m/>
    <m/>
    <m/>
    <m/>
    <m/>
    <m/>
    <m/>
    <m/>
    <m/>
    <m/>
    <m/>
    <n v="360"/>
    <m/>
    <m/>
    <m/>
    <m/>
    <m/>
    <n v="5.5E-2"/>
    <m/>
  </r>
  <r>
    <x v="354"/>
    <s v=""/>
    <m/>
    <m/>
    <m/>
    <m/>
    <m/>
    <m/>
    <m/>
    <m/>
    <m/>
    <m/>
    <m/>
    <m/>
    <m/>
    <m/>
    <n v="361"/>
    <m/>
    <m/>
    <m/>
    <m/>
    <m/>
    <n v="5.5E-2"/>
    <m/>
  </r>
  <r>
    <x v="355"/>
    <s v=""/>
    <m/>
    <m/>
    <m/>
    <m/>
    <m/>
    <m/>
    <m/>
    <m/>
    <m/>
    <m/>
    <m/>
    <m/>
    <m/>
    <m/>
    <n v="362"/>
    <m/>
    <m/>
    <m/>
    <m/>
    <m/>
    <n v="0.06"/>
    <m/>
  </r>
  <r>
    <x v="356"/>
    <s v=""/>
    <m/>
    <m/>
    <m/>
    <m/>
    <m/>
    <m/>
    <m/>
    <m/>
    <m/>
    <m/>
    <m/>
    <m/>
    <m/>
    <m/>
    <n v="363"/>
    <m/>
    <m/>
    <m/>
    <m/>
    <m/>
    <n v="0.06"/>
    <m/>
  </r>
  <r>
    <x v="357"/>
    <s v=""/>
    <m/>
    <m/>
    <m/>
    <m/>
    <m/>
    <m/>
    <m/>
    <m/>
    <m/>
    <m/>
    <m/>
    <m/>
    <m/>
    <m/>
    <n v="364"/>
    <m/>
    <m/>
    <m/>
    <m/>
    <m/>
    <n v="0.06"/>
    <m/>
  </r>
  <r>
    <x v="358"/>
    <s v=""/>
    <m/>
    <m/>
    <m/>
    <m/>
    <m/>
    <m/>
    <m/>
    <m/>
    <m/>
    <m/>
    <m/>
    <m/>
    <m/>
    <m/>
    <n v="365"/>
    <m/>
    <m/>
    <m/>
    <m/>
    <m/>
    <n v="0.06"/>
    <m/>
  </r>
  <r>
    <x v="359"/>
    <s v=""/>
    <m/>
    <m/>
    <m/>
    <m/>
    <m/>
    <m/>
    <m/>
    <m/>
    <m/>
    <m/>
    <m/>
    <m/>
    <m/>
    <m/>
    <n v="366"/>
    <m/>
    <m/>
    <m/>
    <m/>
    <m/>
    <n v="4.4999999999999998E-2"/>
    <m/>
  </r>
  <r>
    <x v="360"/>
    <s v=""/>
    <m/>
    <m/>
    <m/>
    <m/>
    <m/>
    <m/>
    <m/>
    <m/>
    <m/>
    <m/>
    <m/>
    <m/>
    <m/>
    <m/>
    <n v="367"/>
    <m/>
    <m/>
    <m/>
    <m/>
    <m/>
    <n v="4.4999999999999998E-2"/>
    <m/>
  </r>
  <r>
    <x v="361"/>
    <s v=""/>
    <m/>
    <m/>
    <m/>
    <m/>
    <m/>
    <m/>
    <m/>
    <m/>
    <m/>
    <m/>
    <m/>
    <m/>
    <m/>
    <m/>
    <n v="368"/>
    <m/>
    <m/>
    <m/>
    <m/>
    <m/>
    <n v="4.4999999999999998E-2"/>
    <m/>
  </r>
  <r>
    <x v="362"/>
    <s v=""/>
    <m/>
    <m/>
    <m/>
    <m/>
    <m/>
    <m/>
    <m/>
    <m/>
    <m/>
    <m/>
    <m/>
    <m/>
    <m/>
    <m/>
    <n v="369"/>
    <m/>
    <m/>
    <m/>
    <m/>
    <m/>
    <n v="4.4999999999999998E-2"/>
    <m/>
  </r>
  <r>
    <x v="363"/>
    <s v=""/>
    <m/>
    <m/>
    <m/>
    <m/>
    <m/>
    <m/>
    <m/>
    <m/>
    <m/>
    <m/>
    <m/>
    <m/>
    <m/>
    <m/>
    <n v="370"/>
    <m/>
    <m/>
    <m/>
    <m/>
    <m/>
    <n v="4.4999999999999998E-2"/>
    <m/>
  </r>
  <r>
    <x v="364"/>
    <s v=""/>
    <m/>
    <m/>
    <m/>
    <m/>
    <m/>
    <m/>
    <m/>
    <m/>
    <m/>
    <m/>
    <m/>
    <m/>
    <m/>
    <m/>
    <n v="371"/>
    <m/>
    <m/>
    <m/>
    <m/>
    <m/>
    <n v="0.05"/>
    <m/>
  </r>
  <r>
    <x v="365"/>
    <s v=""/>
    <m/>
    <m/>
    <m/>
    <m/>
    <m/>
    <m/>
    <m/>
    <m/>
    <m/>
    <m/>
    <m/>
    <m/>
    <m/>
    <m/>
    <n v="372"/>
    <m/>
    <m/>
    <m/>
    <m/>
    <m/>
    <n v="0.05"/>
    <m/>
  </r>
  <r>
    <x v="366"/>
    <s v=""/>
    <m/>
    <m/>
    <m/>
    <m/>
    <m/>
    <m/>
    <m/>
    <m/>
    <m/>
    <m/>
    <m/>
    <m/>
    <m/>
    <m/>
    <n v="373"/>
    <m/>
    <m/>
    <m/>
    <m/>
    <m/>
    <n v="0.05"/>
    <m/>
  </r>
  <r>
    <x v="367"/>
    <s v=""/>
    <m/>
    <m/>
    <m/>
    <m/>
    <m/>
    <m/>
    <m/>
    <m/>
    <m/>
    <m/>
    <m/>
    <m/>
    <m/>
    <m/>
    <n v="374"/>
    <m/>
    <m/>
    <m/>
    <m/>
    <m/>
    <n v="0.05"/>
    <m/>
  </r>
  <r>
    <x v="368"/>
    <s v=""/>
    <m/>
    <m/>
    <m/>
    <m/>
    <m/>
    <m/>
    <m/>
    <m/>
    <m/>
    <m/>
    <m/>
    <m/>
    <m/>
    <m/>
    <n v="375"/>
    <m/>
    <m/>
    <m/>
    <m/>
    <m/>
    <n v="0.05"/>
    <m/>
  </r>
  <r>
    <x v="369"/>
    <s v=""/>
    <m/>
    <m/>
    <m/>
    <m/>
    <m/>
    <m/>
    <m/>
    <m/>
    <m/>
    <m/>
    <m/>
    <m/>
    <m/>
    <m/>
    <n v="376"/>
    <m/>
    <m/>
    <m/>
    <m/>
    <m/>
    <n v="3.5000000000000003E-2"/>
    <m/>
  </r>
  <r>
    <x v="370"/>
    <s v=""/>
    <m/>
    <m/>
    <m/>
    <m/>
    <m/>
    <m/>
    <m/>
    <m/>
    <m/>
    <m/>
    <m/>
    <m/>
    <m/>
    <m/>
    <n v="377"/>
    <m/>
    <m/>
    <m/>
    <m/>
    <m/>
    <n v="3.5000000000000003E-2"/>
    <m/>
  </r>
  <r>
    <x v="371"/>
    <s v=""/>
    <m/>
    <m/>
    <m/>
    <m/>
    <m/>
    <m/>
    <m/>
    <m/>
    <m/>
    <m/>
    <m/>
    <m/>
    <m/>
    <m/>
    <n v="378"/>
    <m/>
    <m/>
    <m/>
    <m/>
    <m/>
    <n v="3.5000000000000003E-2"/>
    <m/>
  </r>
  <r>
    <x v="372"/>
    <s v=""/>
    <m/>
    <m/>
    <m/>
    <m/>
    <m/>
    <m/>
    <m/>
    <m/>
    <m/>
    <m/>
    <m/>
    <m/>
    <m/>
    <m/>
    <n v="379"/>
    <m/>
    <m/>
    <m/>
    <m/>
    <m/>
    <n v="3.5000000000000003E-2"/>
    <m/>
  </r>
  <r>
    <x v="373"/>
    <s v=""/>
    <m/>
    <m/>
    <m/>
    <m/>
    <m/>
    <m/>
    <m/>
    <m/>
    <m/>
    <m/>
    <m/>
    <m/>
    <m/>
    <m/>
    <n v="380"/>
    <m/>
    <m/>
    <m/>
    <m/>
    <m/>
    <n v="3.5000000000000003E-2"/>
    <m/>
  </r>
  <r>
    <x v="374"/>
    <s v=""/>
    <m/>
    <m/>
    <m/>
    <m/>
    <m/>
    <m/>
    <m/>
    <m/>
    <m/>
    <m/>
    <m/>
    <m/>
    <m/>
    <m/>
    <n v="381"/>
    <m/>
    <m/>
    <m/>
    <m/>
    <m/>
    <n v="2.5000000000000001E-2"/>
    <m/>
  </r>
  <r>
    <x v="375"/>
    <s v=""/>
    <m/>
    <m/>
    <m/>
    <m/>
    <m/>
    <m/>
    <m/>
    <m/>
    <m/>
    <m/>
    <m/>
    <m/>
    <m/>
    <m/>
    <n v="382"/>
    <m/>
    <m/>
    <m/>
    <m/>
    <m/>
    <n v="2.5000000000000001E-2"/>
    <m/>
  </r>
  <r>
    <x v="376"/>
    <s v=""/>
    <m/>
    <m/>
    <m/>
    <m/>
    <m/>
    <m/>
    <m/>
    <m/>
    <m/>
    <m/>
    <m/>
    <m/>
    <m/>
    <m/>
    <n v="383"/>
    <m/>
    <m/>
    <m/>
    <m/>
    <m/>
    <n v="2.5000000000000001E-2"/>
    <m/>
  </r>
  <r>
    <x v="377"/>
    <s v=""/>
    <m/>
    <m/>
    <m/>
    <m/>
    <m/>
    <m/>
    <m/>
    <m/>
    <m/>
    <m/>
    <m/>
    <m/>
    <m/>
    <m/>
    <n v="384"/>
    <m/>
    <m/>
    <m/>
    <m/>
    <m/>
    <n v="2.5000000000000001E-2"/>
    <m/>
  </r>
  <r>
    <x v="378"/>
    <s v=""/>
    <m/>
    <m/>
    <m/>
    <m/>
    <m/>
    <m/>
    <m/>
    <m/>
    <m/>
    <m/>
    <m/>
    <m/>
    <m/>
    <m/>
    <n v="385"/>
    <m/>
    <m/>
    <m/>
    <m/>
    <m/>
    <n v="2.5000000000000001E-2"/>
    <m/>
  </r>
  <r>
    <x v="379"/>
    <s v=""/>
    <m/>
    <m/>
    <m/>
    <m/>
    <m/>
    <m/>
    <m/>
    <m/>
    <m/>
    <m/>
    <m/>
    <m/>
    <m/>
    <m/>
    <n v="386"/>
    <m/>
    <m/>
    <m/>
    <m/>
    <m/>
    <n v="2.5000000000000001E-2"/>
    <m/>
  </r>
  <r>
    <x v="380"/>
    <s v=""/>
    <m/>
    <m/>
    <m/>
    <m/>
    <m/>
    <m/>
    <m/>
    <m/>
    <m/>
    <m/>
    <m/>
    <m/>
    <m/>
    <m/>
    <n v="387"/>
    <m/>
    <m/>
    <m/>
    <m/>
    <m/>
    <n v="2.5000000000000001E-2"/>
    <m/>
  </r>
  <r>
    <x v="381"/>
    <s v=""/>
    <m/>
    <m/>
    <m/>
    <m/>
    <m/>
    <m/>
    <m/>
    <m/>
    <m/>
    <m/>
    <m/>
    <m/>
    <m/>
    <m/>
    <n v="388"/>
    <m/>
    <m/>
    <m/>
    <m/>
    <m/>
    <n v="2.5000000000000001E-2"/>
    <m/>
  </r>
  <r>
    <x v="382"/>
    <s v=""/>
    <m/>
    <m/>
    <m/>
    <m/>
    <m/>
    <m/>
    <m/>
    <m/>
    <m/>
    <m/>
    <m/>
    <m/>
    <m/>
    <m/>
    <n v="389"/>
    <m/>
    <m/>
    <m/>
    <m/>
    <m/>
    <n v="2.5000000000000001E-2"/>
    <m/>
  </r>
  <r>
    <x v="383"/>
    <s v=""/>
    <m/>
    <m/>
    <m/>
    <m/>
    <m/>
    <m/>
    <m/>
    <m/>
    <m/>
    <m/>
    <m/>
    <m/>
    <m/>
    <m/>
    <n v="390"/>
    <m/>
    <m/>
    <m/>
    <m/>
    <m/>
    <n v="0.03"/>
    <m/>
  </r>
  <r>
    <x v="384"/>
    <s v=""/>
    <m/>
    <m/>
    <m/>
    <m/>
    <m/>
    <m/>
    <m/>
    <m/>
    <m/>
    <m/>
    <m/>
    <m/>
    <m/>
    <m/>
    <n v="391"/>
    <m/>
    <m/>
    <m/>
    <m/>
    <m/>
    <n v="0.03"/>
    <m/>
  </r>
  <r>
    <x v="385"/>
    <s v=""/>
    <m/>
    <m/>
    <m/>
    <m/>
    <m/>
    <m/>
    <m/>
    <m/>
    <m/>
    <m/>
    <m/>
    <m/>
    <m/>
    <m/>
    <n v="392"/>
    <m/>
    <m/>
    <m/>
    <m/>
    <m/>
    <n v="0.03"/>
    <m/>
  </r>
  <r>
    <x v="386"/>
    <s v=""/>
    <m/>
    <m/>
    <m/>
    <m/>
    <m/>
    <m/>
    <m/>
    <m/>
    <m/>
    <m/>
    <m/>
    <m/>
    <m/>
    <m/>
    <n v="393"/>
    <m/>
    <m/>
    <m/>
    <m/>
    <m/>
    <n v="0.03"/>
    <m/>
  </r>
  <r>
    <x v="387"/>
    <s v=""/>
    <m/>
    <m/>
    <m/>
    <m/>
    <m/>
    <m/>
    <m/>
    <m/>
    <m/>
    <m/>
    <m/>
    <m/>
    <m/>
    <m/>
    <n v="394"/>
    <m/>
    <m/>
    <m/>
    <m/>
    <m/>
    <n v="0.03"/>
    <m/>
  </r>
  <r>
    <x v="388"/>
    <s v=""/>
    <m/>
    <m/>
    <m/>
    <m/>
    <m/>
    <m/>
    <m/>
    <m/>
    <m/>
    <m/>
    <m/>
    <m/>
    <m/>
    <m/>
    <n v="395"/>
    <m/>
    <m/>
    <m/>
    <m/>
    <m/>
    <n v="0.02"/>
    <m/>
  </r>
  <r>
    <x v="389"/>
    <s v=""/>
    <m/>
    <m/>
    <m/>
    <m/>
    <m/>
    <m/>
    <m/>
    <m/>
    <m/>
    <m/>
    <m/>
    <m/>
    <m/>
    <m/>
    <n v="396"/>
    <m/>
    <m/>
    <m/>
    <m/>
    <m/>
    <n v="0.02"/>
    <m/>
  </r>
  <r>
    <x v="390"/>
    <s v=""/>
    <m/>
    <m/>
    <m/>
    <m/>
    <m/>
    <m/>
    <m/>
    <m/>
    <m/>
    <m/>
    <m/>
    <m/>
    <m/>
    <m/>
    <n v="397"/>
    <m/>
    <m/>
    <m/>
    <m/>
    <m/>
    <n v="0.02"/>
    <m/>
  </r>
  <r>
    <x v="391"/>
    <s v=""/>
    <m/>
    <m/>
    <m/>
    <m/>
    <m/>
    <m/>
    <m/>
    <m/>
    <m/>
    <m/>
    <m/>
    <m/>
    <m/>
    <m/>
    <n v="398"/>
    <m/>
    <m/>
    <m/>
    <m/>
    <m/>
    <n v="0.02"/>
    <m/>
  </r>
  <r>
    <x v="392"/>
    <s v=""/>
    <m/>
    <m/>
    <m/>
    <m/>
    <m/>
    <m/>
    <m/>
    <m/>
    <m/>
    <m/>
    <m/>
    <m/>
    <m/>
    <m/>
    <n v="399"/>
    <m/>
    <m/>
    <m/>
    <m/>
    <m/>
    <n v="0.02"/>
    <m/>
  </r>
  <r>
    <x v="393"/>
    <s v=""/>
    <m/>
    <m/>
    <m/>
    <m/>
    <m/>
    <m/>
    <m/>
    <m/>
    <m/>
    <m/>
    <m/>
    <m/>
    <m/>
    <m/>
    <n v="400"/>
    <m/>
    <m/>
    <m/>
    <m/>
    <m/>
    <n v="0.06"/>
    <m/>
  </r>
  <r>
    <x v="394"/>
    <s v=""/>
    <m/>
    <m/>
    <m/>
    <m/>
    <m/>
    <m/>
    <m/>
    <m/>
    <m/>
    <m/>
    <m/>
    <m/>
    <m/>
    <m/>
    <n v="401"/>
    <m/>
    <m/>
    <m/>
    <m/>
    <m/>
    <n v="0.06"/>
    <m/>
  </r>
  <r>
    <x v="395"/>
    <s v=""/>
    <m/>
    <m/>
    <m/>
    <m/>
    <m/>
    <m/>
    <m/>
    <m/>
    <m/>
    <m/>
    <m/>
    <m/>
    <m/>
    <m/>
    <n v="402"/>
    <m/>
    <m/>
    <m/>
    <m/>
    <m/>
    <n v="0.06"/>
    <m/>
  </r>
  <r>
    <x v="396"/>
    <s v=""/>
    <m/>
    <m/>
    <m/>
    <m/>
    <m/>
    <m/>
    <m/>
    <m/>
    <m/>
    <m/>
    <m/>
    <m/>
    <m/>
    <m/>
    <n v="403"/>
    <m/>
    <m/>
    <m/>
    <m/>
    <m/>
    <n v="0.06"/>
    <m/>
  </r>
  <r>
    <x v="397"/>
    <s v=""/>
    <m/>
    <m/>
    <m/>
    <m/>
    <m/>
    <m/>
    <m/>
    <m/>
    <m/>
    <m/>
    <m/>
    <m/>
    <m/>
    <m/>
    <n v="404"/>
    <m/>
    <m/>
    <m/>
    <m/>
    <m/>
    <n v="0.06"/>
    <m/>
  </r>
  <r>
    <x v="398"/>
    <s v=""/>
    <m/>
    <m/>
    <m/>
    <m/>
    <m/>
    <m/>
    <m/>
    <m/>
    <m/>
    <m/>
    <m/>
    <m/>
    <m/>
    <m/>
    <n v="405"/>
    <m/>
    <m/>
    <m/>
    <m/>
    <m/>
    <n v="0.115"/>
    <m/>
  </r>
  <r>
    <x v="399"/>
    <s v=""/>
    <m/>
    <m/>
    <m/>
    <m/>
    <m/>
    <m/>
    <m/>
    <m/>
    <m/>
    <m/>
    <m/>
    <m/>
    <m/>
    <m/>
    <n v="406"/>
    <m/>
    <m/>
    <m/>
    <m/>
    <m/>
    <n v="0.115"/>
    <m/>
  </r>
  <r>
    <x v="400"/>
    <s v=""/>
    <m/>
    <m/>
    <m/>
    <m/>
    <m/>
    <m/>
    <m/>
    <m/>
    <m/>
    <m/>
    <m/>
    <m/>
    <m/>
    <m/>
    <n v="407"/>
    <m/>
    <m/>
    <m/>
    <m/>
    <m/>
    <n v="0.115"/>
    <m/>
  </r>
  <r>
    <x v="401"/>
    <s v=""/>
    <m/>
    <m/>
    <m/>
    <m/>
    <m/>
    <m/>
    <m/>
    <m/>
    <m/>
    <m/>
    <m/>
    <m/>
    <m/>
    <m/>
    <n v="408"/>
    <m/>
    <m/>
    <m/>
    <m/>
    <m/>
    <n v="0.115"/>
    <m/>
  </r>
  <r>
    <x v="402"/>
    <s v=""/>
    <m/>
    <m/>
    <m/>
    <m/>
    <m/>
    <m/>
    <m/>
    <m/>
    <m/>
    <m/>
    <m/>
    <m/>
    <m/>
    <m/>
    <n v="409"/>
    <m/>
    <m/>
    <m/>
    <m/>
    <m/>
    <n v="0.115"/>
    <m/>
  </r>
  <r>
    <x v="403"/>
    <s v=""/>
    <m/>
    <m/>
    <m/>
    <m/>
    <m/>
    <m/>
    <m/>
    <m/>
    <m/>
    <m/>
    <m/>
    <m/>
    <m/>
    <m/>
    <n v="410"/>
    <m/>
    <m/>
    <m/>
    <m/>
    <m/>
    <n v="4.4999999999999998E-2"/>
    <m/>
  </r>
  <r>
    <x v="404"/>
    <s v=""/>
    <m/>
    <m/>
    <m/>
    <m/>
    <m/>
    <m/>
    <m/>
    <m/>
    <m/>
    <m/>
    <m/>
    <m/>
    <m/>
    <m/>
    <n v="411"/>
    <m/>
    <m/>
    <m/>
    <m/>
    <m/>
    <n v="4.4999999999999998E-2"/>
    <m/>
  </r>
  <r>
    <x v="405"/>
    <s v=""/>
    <m/>
    <m/>
    <m/>
    <m/>
    <m/>
    <m/>
    <m/>
    <m/>
    <m/>
    <m/>
    <m/>
    <m/>
    <m/>
    <m/>
    <n v="412"/>
    <m/>
    <m/>
    <m/>
    <m/>
    <m/>
    <n v="4.4999999999999998E-2"/>
    <m/>
  </r>
  <r>
    <x v="406"/>
    <s v=""/>
    <m/>
    <m/>
    <m/>
    <m/>
    <m/>
    <m/>
    <m/>
    <m/>
    <m/>
    <m/>
    <m/>
    <m/>
    <m/>
    <m/>
    <n v="413"/>
    <m/>
    <m/>
    <m/>
    <m/>
    <m/>
    <n v="4.4999999999999998E-2"/>
    <m/>
  </r>
  <r>
    <x v="407"/>
    <s v=""/>
    <m/>
    <m/>
    <m/>
    <m/>
    <m/>
    <m/>
    <m/>
    <m/>
    <m/>
    <m/>
    <m/>
    <m/>
    <m/>
    <m/>
    <n v="414"/>
    <m/>
    <m/>
    <m/>
    <m/>
    <m/>
    <n v="4.4999999999999998E-2"/>
    <m/>
  </r>
  <r>
    <x v="408"/>
    <s v=""/>
    <m/>
    <m/>
    <m/>
    <m/>
    <m/>
    <m/>
    <m/>
    <m/>
    <m/>
    <m/>
    <m/>
    <m/>
    <m/>
    <m/>
    <n v="415"/>
    <m/>
    <m/>
    <m/>
    <m/>
    <m/>
    <n v="3.5000000000000003E-2"/>
    <m/>
  </r>
  <r>
    <x v="409"/>
    <s v=""/>
    <m/>
    <m/>
    <m/>
    <m/>
    <m/>
    <m/>
    <m/>
    <m/>
    <m/>
    <m/>
    <m/>
    <m/>
    <m/>
    <m/>
    <n v="416"/>
    <m/>
    <m/>
    <m/>
    <m/>
    <m/>
    <n v="3.5000000000000003E-2"/>
    <m/>
  </r>
  <r>
    <x v="410"/>
    <s v=""/>
    <m/>
    <m/>
    <m/>
    <m/>
    <m/>
    <m/>
    <m/>
    <m/>
    <m/>
    <m/>
    <m/>
    <m/>
    <m/>
    <m/>
    <n v="417"/>
    <m/>
    <m/>
    <m/>
    <m/>
    <m/>
    <n v="3.5000000000000003E-2"/>
    <m/>
  </r>
  <r>
    <x v="411"/>
    <s v=""/>
    <m/>
    <m/>
    <m/>
    <m/>
    <m/>
    <m/>
    <m/>
    <m/>
    <m/>
    <m/>
    <m/>
    <m/>
    <m/>
    <m/>
    <n v="418"/>
    <m/>
    <m/>
    <m/>
    <m/>
    <m/>
    <n v="3.5000000000000003E-2"/>
    <m/>
  </r>
  <r>
    <x v="412"/>
    <s v=""/>
    <m/>
    <m/>
    <m/>
    <m/>
    <m/>
    <m/>
    <m/>
    <m/>
    <m/>
    <m/>
    <m/>
    <m/>
    <m/>
    <m/>
    <n v="419"/>
    <m/>
    <m/>
    <m/>
    <m/>
    <m/>
    <n v="3.5000000000000003E-2"/>
    <m/>
  </r>
  <r>
    <x v="413"/>
    <s v=""/>
    <m/>
    <m/>
    <m/>
    <m/>
    <m/>
    <m/>
    <m/>
    <m/>
    <m/>
    <m/>
    <m/>
    <m/>
    <m/>
    <m/>
    <n v="420"/>
    <m/>
    <m/>
    <m/>
    <m/>
    <m/>
    <n v="1.4999999999999999E-2"/>
    <m/>
  </r>
  <r>
    <x v="414"/>
    <s v=""/>
    <m/>
    <m/>
    <m/>
    <m/>
    <m/>
    <m/>
    <m/>
    <m/>
    <m/>
    <m/>
    <m/>
    <m/>
    <m/>
    <m/>
    <n v="421"/>
    <m/>
    <m/>
    <m/>
    <m/>
    <m/>
    <n v="1.4999999999999999E-2"/>
    <m/>
  </r>
  <r>
    <x v="415"/>
    <s v=""/>
    <m/>
    <m/>
    <m/>
    <m/>
    <m/>
    <m/>
    <m/>
    <m/>
    <m/>
    <m/>
    <m/>
    <m/>
    <m/>
    <m/>
    <n v="422"/>
    <m/>
    <m/>
    <m/>
    <m/>
    <m/>
    <n v="1.4999999999999999E-2"/>
    <m/>
  </r>
  <r>
    <x v="416"/>
    <s v=""/>
    <m/>
    <m/>
    <m/>
    <m/>
    <m/>
    <m/>
    <m/>
    <m/>
    <m/>
    <m/>
    <m/>
    <m/>
    <m/>
    <m/>
    <n v="423"/>
    <m/>
    <m/>
    <m/>
    <m/>
    <m/>
    <n v="1.4999999999999999E-2"/>
    <m/>
  </r>
  <r>
    <x v="417"/>
    <s v=""/>
    <m/>
    <m/>
    <m/>
    <m/>
    <m/>
    <m/>
    <m/>
    <m/>
    <m/>
    <m/>
    <m/>
    <m/>
    <m/>
    <m/>
    <n v="424"/>
    <m/>
    <m/>
    <m/>
    <m/>
    <m/>
    <n v="1.4999999999999999E-2"/>
    <m/>
  </r>
  <r>
    <x v="418"/>
    <s v=""/>
    <m/>
    <m/>
    <m/>
    <m/>
    <m/>
    <m/>
    <m/>
    <m/>
    <m/>
    <m/>
    <m/>
    <m/>
    <m/>
    <m/>
    <n v="425"/>
    <m/>
    <m/>
    <m/>
    <m/>
    <m/>
    <n v="1.4999999999999999E-2"/>
    <m/>
  </r>
  <r>
    <x v="419"/>
    <s v=""/>
    <m/>
    <m/>
    <m/>
    <m/>
    <m/>
    <m/>
    <m/>
    <m/>
    <m/>
    <m/>
    <m/>
    <m/>
    <m/>
    <m/>
    <n v="426"/>
    <m/>
    <m/>
    <m/>
    <m/>
    <m/>
    <n v="1.4999999999999999E-2"/>
    <m/>
  </r>
  <r>
    <x v="420"/>
    <s v=""/>
    <m/>
    <m/>
    <m/>
    <m/>
    <m/>
    <m/>
    <m/>
    <m/>
    <m/>
    <m/>
    <m/>
    <m/>
    <m/>
    <m/>
    <n v="427"/>
    <m/>
    <m/>
    <m/>
    <m/>
    <m/>
    <n v="1.4999999999999999E-2"/>
    <m/>
  </r>
  <r>
    <x v="421"/>
    <s v=""/>
    <m/>
    <m/>
    <m/>
    <m/>
    <m/>
    <m/>
    <m/>
    <m/>
    <m/>
    <m/>
    <m/>
    <m/>
    <m/>
    <m/>
    <n v="428"/>
    <m/>
    <m/>
    <m/>
    <m/>
    <m/>
    <n v="1.4999999999999999E-2"/>
    <m/>
  </r>
  <r>
    <x v="422"/>
    <s v=""/>
    <m/>
    <m/>
    <m/>
    <m/>
    <m/>
    <m/>
    <m/>
    <m/>
    <m/>
    <m/>
    <m/>
    <m/>
    <m/>
    <m/>
    <n v="429"/>
    <m/>
    <m/>
    <m/>
    <m/>
    <m/>
    <n v="1.4999999999999999E-2"/>
    <m/>
  </r>
  <r>
    <x v="423"/>
    <s v=""/>
    <m/>
    <m/>
    <m/>
    <m/>
    <m/>
    <m/>
    <m/>
    <m/>
    <m/>
    <m/>
    <m/>
    <m/>
    <m/>
    <m/>
    <n v="430"/>
    <m/>
    <m/>
    <m/>
    <m/>
    <m/>
    <n v="0.03"/>
    <m/>
  </r>
  <r>
    <x v="424"/>
    <s v=""/>
    <m/>
    <m/>
    <m/>
    <m/>
    <m/>
    <m/>
    <m/>
    <m/>
    <m/>
    <m/>
    <m/>
    <m/>
    <m/>
    <m/>
    <n v="431"/>
    <m/>
    <m/>
    <m/>
    <m/>
    <m/>
    <n v="0.03"/>
    <m/>
  </r>
  <r>
    <x v="425"/>
    <s v=""/>
    <m/>
    <m/>
    <m/>
    <m/>
    <m/>
    <m/>
    <m/>
    <m/>
    <m/>
    <m/>
    <m/>
    <m/>
    <m/>
    <m/>
    <n v="432"/>
    <m/>
    <m/>
    <m/>
    <m/>
    <m/>
    <n v="0.03"/>
    <m/>
  </r>
  <r>
    <x v="426"/>
    <s v=""/>
    <m/>
    <m/>
    <m/>
    <m/>
    <m/>
    <m/>
    <m/>
    <m/>
    <m/>
    <m/>
    <m/>
    <m/>
    <m/>
    <m/>
    <n v="433"/>
    <m/>
    <m/>
    <m/>
    <m/>
    <m/>
    <n v="0.03"/>
    <m/>
  </r>
  <r>
    <x v="427"/>
    <s v=""/>
    <m/>
    <m/>
    <m/>
    <m/>
    <m/>
    <m/>
    <m/>
    <m/>
    <m/>
    <m/>
    <m/>
    <m/>
    <m/>
    <m/>
    <n v="434"/>
    <m/>
    <m/>
    <m/>
    <m/>
    <m/>
    <n v="0.01"/>
    <m/>
  </r>
  <r>
    <x v="428"/>
    <s v=""/>
    <m/>
    <m/>
    <m/>
    <m/>
    <m/>
    <m/>
    <m/>
    <m/>
    <m/>
    <m/>
    <m/>
    <m/>
    <m/>
    <m/>
    <n v="435"/>
    <m/>
    <m/>
    <m/>
    <m/>
    <m/>
    <n v="0.01"/>
    <m/>
  </r>
  <r>
    <x v="429"/>
    <s v=""/>
    <m/>
    <m/>
    <m/>
    <m/>
    <m/>
    <m/>
    <m/>
    <m/>
    <m/>
    <m/>
    <m/>
    <m/>
    <m/>
    <m/>
    <n v="436"/>
    <m/>
    <m/>
    <m/>
    <m/>
    <m/>
    <n v="0.01"/>
    <m/>
  </r>
  <r>
    <x v="430"/>
    <s v=""/>
    <m/>
    <m/>
    <m/>
    <m/>
    <m/>
    <m/>
    <m/>
    <m/>
    <m/>
    <m/>
    <m/>
    <m/>
    <m/>
    <m/>
    <n v="437"/>
    <m/>
    <m/>
    <m/>
    <m/>
    <m/>
    <n v="0.01"/>
    <m/>
  </r>
  <r>
    <x v="431"/>
    <s v=""/>
    <m/>
    <m/>
    <m/>
    <m/>
    <m/>
    <m/>
    <m/>
    <m/>
    <m/>
    <m/>
    <m/>
    <m/>
    <m/>
    <m/>
    <n v="438"/>
    <m/>
    <m/>
    <m/>
    <m/>
    <m/>
    <n v="0.01"/>
    <m/>
  </r>
  <r>
    <x v="432"/>
    <s v=""/>
    <m/>
    <m/>
    <m/>
    <m/>
    <m/>
    <m/>
    <m/>
    <m/>
    <m/>
    <m/>
    <m/>
    <m/>
    <m/>
    <m/>
    <n v="439"/>
    <m/>
    <m/>
    <m/>
    <m/>
    <m/>
    <n v="0.01"/>
    <m/>
  </r>
  <r>
    <x v="433"/>
    <s v=""/>
    <m/>
    <m/>
    <m/>
    <m/>
    <m/>
    <m/>
    <m/>
    <m/>
    <m/>
    <m/>
    <m/>
    <m/>
    <m/>
    <m/>
    <n v="440"/>
    <m/>
    <m/>
    <m/>
    <m/>
    <m/>
    <n v="0.01"/>
    <m/>
  </r>
  <r>
    <x v="434"/>
    <s v=""/>
    <m/>
    <m/>
    <m/>
    <m/>
    <m/>
    <m/>
    <m/>
    <m/>
    <m/>
    <m/>
    <m/>
    <m/>
    <m/>
    <m/>
    <n v="441"/>
    <m/>
    <m/>
    <m/>
    <m/>
    <m/>
    <n v="0.01"/>
    <m/>
  </r>
  <r>
    <x v="435"/>
    <s v=""/>
    <m/>
    <m/>
    <m/>
    <m/>
    <m/>
    <m/>
    <m/>
    <m/>
    <m/>
    <m/>
    <m/>
    <m/>
    <m/>
    <m/>
    <n v="442"/>
    <m/>
    <m/>
    <m/>
    <m/>
    <m/>
    <n v="0.01"/>
    <m/>
  </r>
  <r>
    <x v="436"/>
    <s v=""/>
    <m/>
    <m/>
    <m/>
    <m/>
    <m/>
    <m/>
    <m/>
    <m/>
    <m/>
    <m/>
    <m/>
    <m/>
    <m/>
    <m/>
    <n v="443"/>
    <m/>
    <m/>
    <m/>
    <m/>
    <m/>
    <n v="0.01"/>
    <m/>
  </r>
  <r>
    <x v="437"/>
    <s v=""/>
    <m/>
    <m/>
    <m/>
    <m/>
    <m/>
    <m/>
    <m/>
    <m/>
    <m/>
    <m/>
    <m/>
    <m/>
    <m/>
    <m/>
    <n v="444"/>
    <m/>
    <m/>
    <m/>
    <m/>
    <m/>
    <n v="0.02"/>
    <m/>
  </r>
  <r>
    <x v="438"/>
    <s v=""/>
    <m/>
    <m/>
    <m/>
    <m/>
    <m/>
    <m/>
    <m/>
    <m/>
    <m/>
    <m/>
    <m/>
    <m/>
    <m/>
    <m/>
    <n v="445"/>
    <m/>
    <m/>
    <m/>
    <m/>
    <m/>
    <n v="0.02"/>
    <m/>
  </r>
  <r>
    <x v="439"/>
    <s v=""/>
    <m/>
    <m/>
    <m/>
    <m/>
    <m/>
    <m/>
    <m/>
    <m/>
    <m/>
    <m/>
    <m/>
    <m/>
    <m/>
    <m/>
    <n v="446"/>
    <m/>
    <m/>
    <m/>
    <m/>
    <m/>
    <n v="0.02"/>
    <m/>
  </r>
  <r>
    <x v="440"/>
    <s v=""/>
    <m/>
    <m/>
    <m/>
    <m/>
    <m/>
    <m/>
    <m/>
    <m/>
    <m/>
    <m/>
    <m/>
    <m/>
    <m/>
    <m/>
    <n v="447"/>
    <m/>
    <m/>
    <m/>
    <m/>
    <m/>
    <n v="0.02"/>
    <m/>
  </r>
  <r>
    <x v="441"/>
    <s v=""/>
    <m/>
    <m/>
    <m/>
    <m/>
    <m/>
    <m/>
    <m/>
    <m/>
    <m/>
    <m/>
    <m/>
    <m/>
    <m/>
    <m/>
    <n v="448"/>
    <m/>
    <m/>
    <m/>
    <m/>
    <m/>
    <n v="0.02"/>
    <m/>
  </r>
  <r>
    <x v="442"/>
    <s v=""/>
    <m/>
    <m/>
    <m/>
    <m/>
    <m/>
    <m/>
    <m/>
    <m/>
    <m/>
    <m/>
    <m/>
    <m/>
    <m/>
    <m/>
    <n v="449"/>
    <m/>
    <m/>
    <m/>
    <m/>
    <m/>
    <n v="0.02"/>
    <m/>
  </r>
  <r>
    <x v="443"/>
    <s v=""/>
    <m/>
    <m/>
    <m/>
    <m/>
    <m/>
    <m/>
    <m/>
    <m/>
    <m/>
    <m/>
    <m/>
    <m/>
    <m/>
    <m/>
    <n v="450"/>
    <m/>
    <m/>
    <m/>
    <m/>
    <m/>
    <n v="0.02"/>
    <m/>
  </r>
  <r>
    <x v="444"/>
    <s v=""/>
    <m/>
    <m/>
    <m/>
    <m/>
    <m/>
    <m/>
    <m/>
    <m/>
    <m/>
    <m/>
    <m/>
    <m/>
    <m/>
    <m/>
    <n v="451"/>
    <m/>
    <m/>
    <m/>
    <m/>
    <m/>
    <n v="0.02"/>
    <m/>
  </r>
  <r>
    <x v="445"/>
    <s v=""/>
    <m/>
    <m/>
    <m/>
    <m/>
    <m/>
    <m/>
    <m/>
    <m/>
    <m/>
    <m/>
    <m/>
    <m/>
    <m/>
    <m/>
    <n v="452"/>
    <m/>
    <m/>
    <m/>
    <m/>
    <m/>
    <n v="0.02"/>
    <m/>
  </r>
  <r>
    <x v="446"/>
    <s v=""/>
    <m/>
    <m/>
    <m/>
    <m/>
    <m/>
    <m/>
    <m/>
    <m/>
    <m/>
    <m/>
    <m/>
    <m/>
    <m/>
    <m/>
    <n v="453"/>
    <m/>
    <m/>
    <m/>
    <m/>
    <m/>
    <n v="0.02"/>
    <m/>
  </r>
  <r>
    <x v="447"/>
    <s v=""/>
    <m/>
    <m/>
    <m/>
    <m/>
    <m/>
    <m/>
    <m/>
    <m/>
    <m/>
    <m/>
    <m/>
    <m/>
    <m/>
    <m/>
    <n v="454"/>
    <m/>
    <m/>
    <m/>
    <m/>
    <m/>
    <n v="0.02"/>
    <m/>
  </r>
  <r>
    <x v="448"/>
    <s v=""/>
    <m/>
    <m/>
    <m/>
    <m/>
    <m/>
    <m/>
    <m/>
    <m/>
    <m/>
    <m/>
    <m/>
    <m/>
    <m/>
    <m/>
    <n v="455"/>
    <m/>
    <m/>
    <m/>
    <m/>
    <m/>
    <n v="1.4999999999999999E-2"/>
    <m/>
  </r>
  <r>
    <x v="449"/>
    <s v=""/>
    <m/>
    <m/>
    <m/>
    <m/>
    <m/>
    <m/>
    <m/>
    <m/>
    <m/>
    <m/>
    <m/>
    <m/>
    <m/>
    <m/>
    <n v="456"/>
    <m/>
    <m/>
    <m/>
    <m/>
    <m/>
    <n v="1.4999999999999999E-2"/>
    <m/>
  </r>
  <r>
    <x v="450"/>
    <s v=""/>
    <m/>
    <m/>
    <m/>
    <m/>
    <m/>
    <m/>
    <m/>
    <m/>
    <m/>
    <m/>
    <m/>
    <m/>
    <m/>
    <m/>
    <n v="457"/>
    <m/>
    <m/>
    <m/>
    <m/>
    <m/>
    <n v="1.4999999999999999E-2"/>
    <m/>
  </r>
  <r>
    <x v="451"/>
    <s v=""/>
    <m/>
    <m/>
    <m/>
    <m/>
    <m/>
    <m/>
    <m/>
    <m/>
    <m/>
    <m/>
    <m/>
    <m/>
    <m/>
    <m/>
    <n v="458"/>
    <m/>
    <m/>
    <m/>
    <m/>
    <m/>
    <n v="1.4999999999999999E-2"/>
    <m/>
  </r>
  <r>
    <x v="452"/>
    <s v=""/>
    <m/>
    <m/>
    <m/>
    <m/>
    <m/>
    <m/>
    <m/>
    <m/>
    <m/>
    <m/>
    <m/>
    <m/>
    <m/>
    <m/>
    <n v="459"/>
    <m/>
    <m/>
    <m/>
    <m/>
    <m/>
    <n v="0.03"/>
    <m/>
  </r>
  <r>
    <x v="453"/>
    <s v=""/>
    <m/>
    <m/>
    <m/>
    <m/>
    <m/>
    <m/>
    <m/>
    <m/>
    <m/>
    <m/>
    <m/>
    <m/>
    <m/>
    <m/>
    <n v="460"/>
    <m/>
    <m/>
    <m/>
    <m/>
    <m/>
    <n v="0.03"/>
    <m/>
  </r>
  <r>
    <x v="454"/>
    <s v=""/>
    <m/>
    <m/>
    <m/>
    <m/>
    <m/>
    <m/>
    <m/>
    <m/>
    <m/>
    <m/>
    <m/>
    <m/>
    <m/>
    <m/>
    <n v="461"/>
    <m/>
    <m/>
    <m/>
    <m/>
    <m/>
    <n v="0.03"/>
    <m/>
  </r>
  <r>
    <x v="455"/>
    <s v=""/>
    <m/>
    <m/>
    <m/>
    <m/>
    <m/>
    <m/>
    <m/>
    <m/>
    <m/>
    <m/>
    <m/>
    <m/>
    <m/>
    <m/>
    <n v="462"/>
    <m/>
    <m/>
    <m/>
    <m/>
    <m/>
    <n v="0.03"/>
    <m/>
  </r>
  <r>
    <x v="456"/>
    <s v=""/>
    <m/>
    <m/>
    <m/>
    <m/>
    <m/>
    <m/>
    <m/>
    <m/>
    <m/>
    <m/>
    <m/>
    <m/>
    <m/>
    <m/>
    <n v="463"/>
    <m/>
    <m/>
    <m/>
    <m/>
    <m/>
    <n v="0.03"/>
    <m/>
  </r>
  <r>
    <x v="457"/>
    <s v=""/>
    <m/>
    <m/>
    <m/>
    <m/>
    <m/>
    <m/>
    <m/>
    <m/>
    <m/>
    <m/>
    <m/>
    <m/>
    <m/>
    <m/>
    <n v="464"/>
    <m/>
    <m/>
    <m/>
    <m/>
    <m/>
    <n v="0.02"/>
    <m/>
  </r>
  <r>
    <x v="458"/>
    <s v=""/>
    <m/>
    <m/>
    <m/>
    <m/>
    <m/>
    <m/>
    <m/>
    <m/>
    <m/>
    <m/>
    <m/>
    <m/>
    <m/>
    <m/>
    <n v="465"/>
    <m/>
    <m/>
    <m/>
    <m/>
    <m/>
    <n v="0.02"/>
    <m/>
  </r>
  <r>
    <x v="459"/>
    <s v=""/>
    <m/>
    <m/>
    <m/>
    <m/>
    <m/>
    <m/>
    <m/>
    <m/>
    <m/>
    <m/>
    <m/>
    <m/>
    <m/>
    <m/>
    <n v="466"/>
    <m/>
    <m/>
    <m/>
    <m/>
    <m/>
    <n v="0.02"/>
    <m/>
  </r>
  <r>
    <x v="460"/>
    <s v=""/>
    <m/>
    <m/>
    <m/>
    <m/>
    <m/>
    <m/>
    <m/>
    <m/>
    <m/>
    <m/>
    <m/>
    <m/>
    <m/>
    <m/>
    <n v="467"/>
    <m/>
    <m/>
    <m/>
    <m/>
    <m/>
    <n v="0.02"/>
    <m/>
  </r>
  <r>
    <x v="461"/>
    <s v=""/>
    <m/>
    <m/>
    <m/>
    <m/>
    <m/>
    <m/>
    <m/>
    <m/>
    <m/>
    <m/>
    <m/>
    <m/>
    <m/>
    <m/>
    <n v="468"/>
    <m/>
    <m/>
    <m/>
    <m/>
    <m/>
    <n v="0.02"/>
    <m/>
  </r>
  <r>
    <x v="462"/>
    <s v=""/>
    <m/>
    <m/>
    <m/>
    <m/>
    <m/>
    <m/>
    <m/>
    <m/>
    <m/>
    <m/>
    <m/>
    <m/>
    <m/>
    <m/>
    <n v="469"/>
    <m/>
    <m/>
    <m/>
    <m/>
    <m/>
    <n v="0.01"/>
    <m/>
  </r>
  <r>
    <x v="463"/>
    <s v=""/>
    <m/>
    <m/>
    <m/>
    <m/>
    <m/>
    <m/>
    <m/>
    <m/>
    <m/>
    <m/>
    <m/>
    <m/>
    <m/>
    <m/>
    <n v="470"/>
    <m/>
    <m/>
    <m/>
    <m/>
    <m/>
    <n v="0.01"/>
    <m/>
  </r>
  <r>
    <x v="464"/>
    <s v=""/>
    <m/>
    <m/>
    <m/>
    <m/>
    <m/>
    <m/>
    <m/>
    <m/>
    <m/>
    <m/>
    <m/>
    <m/>
    <m/>
    <m/>
    <n v="471"/>
    <m/>
    <m/>
    <m/>
    <m/>
    <m/>
    <n v="0.01"/>
    <m/>
  </r>
  <r>
    <x v="465"/>
    <s v=""/>
    <m/>
    <m/>
    <m/>
    <m/>
    <m/>
    <m/>
    <m/>
    <m/>
    <m/>
    <m/>
    <m/>
    <m/>
    <m/>
    <m/>
    <n v="472"/>
    <m/>
    <m/>
    <m/>
    <m/>
    <m/>
    <n v="0.01"/>
    <m/>
  </r>
  <r>
    <x v="466"/>
    <s v=""/>
    <m/>
    <m/>
    <m/>
    <m/>
    <m/>
    <m/>
    <m/>
    <m/>
    <m/>
    <m/>
    <m/>
    <m/>
    <m/>
    <m/>
    <n v="473"/>
    <m/>
    <m/>
    <m/>
    <m/>
    <m/>
    <n v="0.01"/>
    <m/>
  </r>
  <r>
    <x v="467"/>
    <s v=""/>
    <m/>
    <m/>
    <m/>
    <m/>
    <m/>
    <m/>
    <m/>
    <m/>
    <m/>
    <m/>
    <m/>
    <m/>
    <m/>
    <m/>
    <n v="474"/>
    <m/>
    <m/>
    <m/>
    <m/>
    <m/>
    <n v="5.0000000000000001E-3"/>
    <m/>
  </r>
  <r>
    <x v="468"/>
    <s v=""/>
    <m/>
    <m/>
    <m/>
    <m/>
    <m/>
    <m/>
    <m/>
    <m/>
    <m/>
    <m/>
    <m/>
    <m/>
    <m/>
    <m/>
    <n v="475"/>
    <m/>
    <m/>
    <m/>
    <m/>
    <m/>
    <n v="5.0000000000000001E-3"/>
    <m/>
  </r>
  <r>
    <x v="469"/>
    <s v=""/>
    <m/>
    <m/>
    <m/>
    <m/>
    <m/>
    <m/>
    <m/>
    <m/>
    <m/>
    <m/>
    <m/>
    <m/>
    <m/>
    <m/>
    <n v="476"/>
    <m/>
    <m/>
    <m/>
    <m/>
    <m/>
    <n v="5.0000000000000001E-3"/>
    <m/>
  </r>
  <r>
    <x v="470"/>
    <s v=""/>
    <m/>
    <m/>
    <m/>
    <m/>
    <m/>
    <m/>
    <m/>
    <m/>
    <m/>
    <m/>
    <m/>
    <m/>
    <m/>
    <m/>
    <n v="477"/>
    <m/>
    <m/>
    <m/>
    <m/>
    <m/>
    <n v="5.0000000000000001E-3"/>
    <m/>
  </r>
  <r>
    <x v="471"/>
    <s v=""/>
    <m/>
    <m/>
    <m/>
    <m/>
    <m/>
    <m/>
    <m/>
    <m/>
    <m/>
    <m/>
    <m/>
    <m/>
    <m/>
    <m/>
    <n v="478"/>
    <m/>
    <m/>
    <m/>
    <m/>
    <m/>
    <n v="5.0000000000000001E-3"/>
    <m/>
  </r>
  <r>
    <x v="472"/>
    <s v=""/>
    <m/>
    <m/>
    <m/>
    <m/>
    <m/>
    <m/>
    <m/>
    <m/>
    <m/>
    <m/>
    <m/>
    <m/>
    <m/>
    <m/>
    <n v="479"/>
    <m/>
    <m/>
    <m/>
    <m/>
    <m/>
    <n v="0.01"/>
    <m/>
  </r>
  <r>
    <x v="473"/>
    <s v=""/>
    <m/>
    <m/>
    <m/>
    <m/>
    <m/>
    <m/>
    <m/>
    <m/>
    <m/>
    <m/>
    <m/>
    <m/>
    <m/>
    <m/>
    <n v="480"/>
    <m/>
    <m/>
    <m/>
    <m/>
    <m/>
    <n v="0.01"/>
    <m/>
  </r>
  <r>
    <x v="474"/>
    <s v=""/>
    <m/>
    <m/>
    <m/>
    <m/>
    <m/>
    <m/>
    <m/>
    <m/>
    <m/>
    <m/>
    <m/>
    <m/>
    <m/>
    <m/>
    <n v="481"/>
    <m/>
    <m/>
    <m/>
    <m/>
    <m/>
    <n v="0.01"/>
    <m/>
  </r>
  <r>
    <x v="475"/>
    <s v=""/>
    <m/>
    <m/>
    <m/>
    <m/>
    <m/>
    <m/>
    <m/>
    <m/>
    <m/>
    <m/>
    <m/>
    <m/>
    <m/>
    <m/>
    <n v="482"/>
    <m/>
    <m/>
    <m/>
    <m/>
    <m/>
    <n v="0.01"/>
    <m/>
  </r>
  <r>
    <x v="476"/>
    <s v=""/>
    <m/>
    <m/>
    <m/>
    <m/>
    <m/>
    <m/>
    <m/>
    <m/>
    <m/>
    <m/>
    <m/>
    <m/>
    <m/>
    <m/>
    <n v="483"/>
    <m/>
    <m/>
    <m/>
    <m/>
    <m/>
    <n v="0.01"/>
    <m/>
  </r>
  <r>
    <x v="477"/>
    <s v=""/>
    <m/>
    <m/>
    <m/>
    <m/>
    <m/>
    <m/>
    <m/>
    <m/>
    <m/>
    <m/>
    <m/>
    <m/>
    <m/>
    <m/>
    <n v="484"/>
    <m/>
    <m/>
    <m/>
    <m/>
    <m/>
    <n v="1.4999999999999999E-2"/>
    <m/>
  </r>
  <r>
    <x v="478"/>
    <s v=""/>
    <m/>
    <m/>
    <m/>
    <m/>
    <m/>
    <m/>
    <m/>
    <m/>
    <m/>
    <m/>
    <m/>
    <m/>
    <m/>
    <m/>
    <n v="485"/>
    <m/>
    <m/>
    <m/>
    <m/>
    <m/>
    <n v="1.4999999999999999E-2"/>
    <m/>
  </r>
  <r>
    <x v="479"/>
    <s v=""/>
    <m/>
    <m/>
    <m/>
    <m/>
    <m/>
    <m/>
    <m/>
    <m/>
    <m/>
    <m/>
    <m/>
    <m/>
    <m/>
    <m/>
    <n v="486"/>
    <m/>
    <m/>
    <m/>
    <m/>
    <m/>
    <n v="1.4999999999999999E-2"/>
    <m/>
  </r>
  <r>
    <x v="480"/>
    <s v=""/>
    <m/>
    <m/>
    <m/>
    <m/>
    <m/>
    <m/>
    <m/>
    <m/>
    <m/>
    <m/>
    <m/>
    <m/>
    <m/>
    <m/>
    <n v="487"/>
    <m/>
    <m/>
    <m/>
    <m/>
    <m/>
    <n v="1.4999999999999999E-2"/>
    <m/>
  </r>
  <r>
    <x v="481"/>
    <s v=""/>
    <m/>
    <m/>
    <m/>
    <m/>
    <m/>
    <m/>
    <m/>
    <m/>
    <m/>
    <m/>
    <m/>
    <m/>
    <m/>
    <m/>
    <n v="488"/>
    <m/>
    <m/>
    <m/>
    <m/>
    <m/>
    <n v="0.03"/>
    <m/>
  </r>
  <r>
    <x v="482"/>
    <s v=""/>
    <m/>
    <m/>
    <m/>
    <m/>
    <m/>
    <m/>
    <m/>
    <m/>
    <m/>
    <m/>
    <m/>
    <m/>
    <m/>
    <m/>
    <n v="489"/>
    <m/>
    <m/>
    <m/>
    <m/>
    <m/>
    <n v="0.03"/>
    <m/>
  </r>
  <r>
    <x v="483"/>
    <s v=""/>
    <m/>
    <m/>
    <m/>
    <m/>
    <m/>
    <m/>
    <m/>
    <m/>
    <m/>
    <m/>
    <m/>
    <m/>
    <m/>
    <m/>
    <n v="490"/>
    <m/>
    <m/>
    <m/>
    <m/>
    <m/>
    <n v="0.03"/>
    <m/>
  </r>
  <r>
    <x v="484"/>
    <s v=""/>
    <m/>
    <m/>
    <m/>
    <m/>
    <m/>
    <m/>
    <m/>
    <m/>
    <m/>
    <m/>
    <m/>
    <m/>
    <m/>
    <m/>
    <n v="491"/>
    <m/>
    <m/>
    <m/>
    <m/>
    <m/>
    <n v="0.03"/>
    <m/>
  </r>
  <r>
    <x v="485"/>
    <s v=""/>
    <m/>
    <m/>
    <m/>
    <m/>
    <m/>
    <m/>
    <m/>
    <m/>
    <m/>
    <m/>
    <m/>
    <m/>
    <m/>
    <m/>
    <n v="492"/>
    <m/>
    <m/>
    <m/>
    <m/>
    <m/>
    <n v="0.03"/>
    <m/>
  </r>
  <r>
    <x v="486"/>
    <s v=""/>
    <m/>
    <m/>
    <m/>
    <m/>
    <m/>
    <m/>
    <m/>
    <m/>
    <m/>
    <m/>
    <m/>
    <m/>
    <m/>
    <m/>
    <n v="493"/>
    <m/>
    <m/>
    <m/>
    <m/>
    <m/>
    <n v="5.0000000000000001E-3"/>
    <m/>
  </r>
  <r>
    <x v="487"/>
    <s v=""/>
    <m/>
    <m/>
    <m/>
    <m/>
    <m/>
    <m/>
    <m/>
    <m/>
    <m/>
    <m/>
    <m/>
    <m/>
    <m/>
    <m/>
    <n v="494"/>
    <m/>
    <m/>
    <m/>
    <m/>
    <m/>
    <n v="5.0000000000000001E-3"/>
    <m/>
  </r>
  <r>
    <x v="488"/>
    <s v=""/>
    <m/>
    <m/>
    <m/>
    <m/>
    <m/>
    <m/>
    <m/>
    <m/>
    <m/>
    <m/>
    <m/>
    <m/>
    <m/>
    <m/>
    <n v="495"/>
    <m/>
    <m/>
    <m/>
    <m/>
    <m/>
    <n v="5.0000000000000001E-3"/>
    <m/>
  </r>
  <r>
    <x v="489"/>
    <s v=""/>
    <m/>
    <m/>
    <m/>
    <m/>
    <m/>
    <m/>
    <m/>
    <m/>
    <m/>
    <m/>
    <m/>
    <m/>
    <m/>
    <m/>
    <n v="496"/>
    <m/>
    <m/>
    <m/>
    <m/>
    <m/>
    <n v="5.0000000000000001E-3"/>
    <m/>
  </r>
  <r>
    <x v="490"/>
    <s v=""/>
    <m/>
    <m/>
    <m/>
    <m/>
    <m/>
    <m/>
    <m/>
    <m/>
    <m/>
    <m/>
    <m/>
    <m/>
    <m/>
    <m/>
    <n v="497"/>
    <m/>
    <m/>
    <m/>
    <m/>
    <m/>
    <n v="5.0000000000000001E-3"/>
    <m/>
  </r>
  <r>
    <x v="491"/>
    <s v=""/>
    <m/>
    <m/>
    <m/>
    <m/>
    <m/>
    <m/>
    <m/>
    <m/>
    <m/>
    <m/>
    <m/>
    <m/>
    <m/>
    <m/>
    <n v="498"/>
    <m/>
    <m/>
    <m/>
    <m/>
    <m/>
    <n v="0.01"/>
    <m/>
  </r>
  <r>
    <x v="492"/>
    <s v=""/>
    <m/>
    <m/>
    <m/>
    <m/>
    <m/>
    <m/>
    <m/>
    <m/>
    <m/>
    <m/>
    <m/>
    <m/>
    <m/>
    <m/>
    <n v="499"/>
    <m/>
    <m/>
    <m/>
    <m/>
    <m/>
    <n v="0.01"/>
    <m/>
  </r>
  <r>
    <x v="493"/>
    <s v=""/>
    <m/>
    <m/>
    <m/>
    <m/>
    <m/>
    <m/>
    <m/>
    <m/>
    <m/>
    <m/>
    <m/>
    <m/>
    <m/>
    <m/>
    <n v="500"/>
    <m/>
    <m/>
    <m/>
    <m/>
    <m/>
    <n v="0.01"/>
    <m/>
  </r>
  <r>
    <x v="494"/>
    <s v=""/>
    <m/>
    <m/>
    <m/>
    <m/>
    <m/>
    <m/>
    <m/>
    <m/>
    <m/>
    <m/>
    <m/>
    <m/>
    <m/>
    <m/>
    <n v="501"/>
    <m/>
    <m/>
    <m/>
    <m/>
    <m/>
    <n v="0.01"/>
    <m/>
  </r>
  <r>
    <x v="495"/>
    <s v=""/>
    <m/>
    <m/>
    <m/>
    <m/>
    <m/>
    <m/>
    <m/>
    <m/>
    <m/>
    <m/>
    <m/>
    <m/>
    <m/>
    <m/>
    <n v="502"/>
    <m/>
    <m/>
    <m/>
    <m/>
    <m/>
    <n v="0.01"/>
    <m/>
  </r>
  <r>
    <x v="496"/>
    <s v=""/>
    <m/>
    <m/>
    <m/>
    <m/>
    <m/>
    <m/>
    <m/>
    <m/>
    <m/>
    <m/>
    <m/>
    <m/>
    <m/>
    <m/>
    <n v="503"/>
    <m/>
    <m/>
    <m/>
    <m/>
    <m/>
    <n v="5.0000000000000001E-3"/>
    <m/>
  </r>
  <r>
    <x v="497"/>
    <s v=""/>
    <m/>
    <m/>
    <m/>
    <m/>
    <m/>
    <m/>
    <m/>
    <m/>
    <m/>
    <m/>
    <m/>
    <m/>
    <m/>
    <m/>
    <n v="504"/>
    <m/>
    <m/>
    <m/>
    <m/>
    <m/>
    <n v="5.0000000000000001E-3"/>
    <m/>
  </r>
  <r>
    <x v="498"/>
    <s v=""/>
    <m/>
    <m/>
    <m/>
    <m/>
    <m/>
    <m/>
    <m/>
    <m/>
    <m/>
    <m/>
    <m/>
    <m/>
    <m/>
    <m/>
    <n v="505"/>
    <m/>
    <m/>
    <m/>
    <m/>
    <m/>
    <n v="5.0000000000000001E-3"/>
    <m/>
  </r>
  <r>
    <x v="499"/>
    <s v=""/>
    <m/>
    <m/>
    <m/>
    <m/>
    <m/>
    <m/>
    <m/>
    <m/>
    <m/>
    <m/>
    <m/>
    <m/>
    <m/>
    <m/>
    <n v="506"/>
    <m/>
    <m/>
    <m/>
    <m/>
    <m/>
    <n v="5.0000000000000001E-3"/>
    <m/>
  </r>
  <r>
    <x v="500"/>
    <s v=""/>
    <m/>
    <m/>
    <m/>
    <m/>
    <m/>
    <m/>
    <m/>
    <m/>
    <m/>
    <m/>
    <m/>
    <m/>
    <m/>
    <m/>
    <n v="507"/>
    <m/>
    <m/>
    <m/>
    <m/>
    <m/>
    <n v="5.0000000000000001E-3"/>
    <m/>
  </r>
  <r>
    <x v="501"/>
    <s v=""/>
    <m/>
    <m/>
    <m/>
    <m/>
    <m/>
    <m/>
    <m/>
    <m/>
    <m/>
    <m/>
    <m/>
    <m/>
    <m/>
    <m/>
    <n v="508"/>
    <m/>
    <m/>
    <m/>
    <m/>
    <m/>
    <n v="2.5000000000000001E-2"/>
    <m/>
  </r>
  <r>
    <x v="502"/>
    <s v=""/>
    <m/>
    <m/>
    <m/>
    <m/>
    <m/>
    <m/>
    <m/>
    <m/>
    <m/>
    <m/>
    <m/>
    <m/>
    <m/>
    <m/>
    <n v="509"/>
    <m/>
    <m/>
    <m/>
    <m/>
    <m/>
    <n v="2.5000000000000001E-2"/>
    <m/>
  </r>
  <r>
    <x v="503"/>
    <s v=""/>
    <m/>
    <m/>
    <m/>
    <m/>
    <m/>
    <m/>
    <m/>
    <m/>
    <m/>
    <m/>
    <m/>
    <m/>
    <m/>
    <m/>
    <n v="510"/>
    <m/>
    <m/>
    <m/>
    <m/>
    <m/>
    <n v="2.5000000000000001E-2"/>
    <m/>
  </r>
  <r>
    <x v="504"/>
    <s v=""/>
    <m/>
    <m/>
    <m/>
    <m/>
    <m/>
    <m/>
    <m/>
    <m/>
    <m/>
    <m/>
    <m/>
    <m/>
    <m/>
    <m/>
    <n v="511"/>
    <m/>
    <m/>
    <m/>
    <m/>
    <m/>
    <n v="2.5000000000000001E-2"/>
    <m/>
  </r>
  <r>
    <x v="505"/>
    <s v=""/>
    <m/>
    <m/>
    <m/>
    <m/>
    <m/>
    <m/>
    <m/>
    <m/>
    <m/>
    <m/>
    <m/>
    <m/>
    <m/>
    <m/>
    <n v="512"/>
    <m/>
    <m/>
    <m/>
    <m/>
    <m/>
    <n v="1.4999999999999999E-2"/>
    <m/>
  </r>
  <r>
    <x v="506"/>
    <s v=""/>
    <m/>
    <m/>
    <m/>
    <m/>
    <m/>
    <m/>
    <m/>
    <m/>
    <m/>
    <m/>
    <m/>
    <m/>
    <m/>
    <m/>
    <n v="513"/>
    <m/>
    <m/>
    <m/>
    <m/>
    <m/>
    <n v="1.4999999999999999E-2"/>
    <m/>
  </r>
  <r>
    <x v="507"/>
    <s v=""/>
    <m/>
    <m/>
    <m/>
    <m/>
    <m/>
    <m/>
    <m/>
    <m/>
    <m/>
    <m/>
    <m/>
    <m/>
    <m/>
    <m/>
    <n v="514"/>
    <m/>
    <m/>
    <m/>
    <m/>
    <m/>
    <n v="1.4999999999999999E-2"/>
    <m/>
  </r>
  <r>
    <x v="508"/>
    <s v=""/>
    <m/>
    <m/>
    <m/>
    <m/>
    <m/>
    <m/>
    <m/>
    <m/>
    <m/>
    <m/>
    <m/>
    <m/>
    <m/>
    <m/>
    <n v="515"/>
    <m/>
    <m/>
    <m/>
    <m/>
    <m/>
    <n v="1.4999999999999999E-2"/>
    <m/>
  </r>
  <r>
    <x v="509"/>
    <s v=""/>
    <m/>
    <m/>
    <m/>
    <m/>
    <m/>
    <m/>
    <m/>
    <m/>
    <m/>
    <m/>
    <m/>
    <m/>
    <m/>
    <m/>
    <n v="516"/>
    <m/>
    <m/>
    <m/>
    <m/>
    <m/>
    <n v="0.01"/>
    <m/>
  </r>
  <r>
    <x v="510"/>
    <s v=""/>
    <m/>
    <m/>
    <m/>
    <m/>
    <m/>
    <m/>
    <m/>
    <m/>
    <m/>
    <m/>
    <m/>
    <m/>
    <m/>
    <m/>
    <n v="517"/>
    <m/>
    <m/>
    <m/>
    <m/>
    <m/>
    <n v="0.01"/>
    <m/>
  </r>
  <r>
    <x v="511"/>
    <s v=""/>
    <m/>
    <m/>
    <m/>
    <m/>
    <m/>
    <m/>
    <m/>
    <m/>
    <m/>
    <m/>
    <m/>
    <m/>
    <m/>
    <m/>
    <n v="518"/>
    <m/>
    <m/>
    <m/>
    <m/>
    <m/>
    <n v="0.01"/>
    <m/>
  </r>
  <r>
    <x v="512"/>
    <s v=""/>
    <m/>
    <m/>
    <m/>
    <m/>
    <m/>
    <m/>
    <m/>
    <m/>
    <m/>
    <m/>
    <m/>
    <m/>
    <m/>
    <m/>
    <n v="519"/>
    <m/>
    <m/>
    <m/>
    <m/>
    <m/>
    <n v="0.01"/>
    <m/>
  </r>
  <r>
    <x v="513"/>
    <s v=""/>
    <m/>
    <m/>
    <m/>
    <m/>
    <m/>
    <m/>
    <m/>
    <m/>
    <m/>
    <m/>
    <m/>
    <m/>
    <m/>
    <m/>
    <n v="520"/>
    <m/>
    <m/>
    <m/>
    <m/>
    <m/>
    <n v="0.01"/>
    <m/>
  </r>
  <r>
    <x v="514"/>
    <s v=""/>
    <m/>
    <m/>
    <m/>
    <m/>
    <m/>
    <m/>
    <m/>
    <m/>
    <m/>
    <m/>
    <m/>
    <m/>
    <m/>
    <m/>
    <n v="521"/>
    <m/>
    <m/>
    <m/>
    <m/>
    <m/>
    <n v="2.5000000000000001E-2"/>
    <m/>
  </r>
  <r>
    <x v="515"/>
    <s v=""/>
    <m/>
    <m/>
    <m/>
    <m/>
    <m/>
    <m/>
    <m/>
    <m/>
    <m/>
    <m/>
    <m/>
    <m/>
    <m/>
    <m/>
    <n v="522"/>
    <m/>
    <m/>
    <m/>
    <m/>
    <m/>
    <n v="2.5000000000000001E-2"/>
    <m/>
  </r>
  <r>
    <x v="516"/>
    <s v=""/>
    <m/>
    <m/>
    <m/>
    <m/>
    <m/>
    <m/>
    <m/>
    <m/>
    <m/>
    <m/>
    <m/>
    <m/>
    <m/>
    <m/>
    <n v="523"/>
    <m/>
    <m/>
    <m/>
    <m/>
    <m/>
    <n v="2.5000000000000001E-2"/>
    <m/>
  </r>
  <r>
    <x v="517"/>
    <s v=""/>
    <m/>
    <m/>
    <m/>
    <m/>
    <m/>
    <m/>
    <m/>
    <m/>
    <m/>
    <m/>
    <m/>
    <m/>
    <m/>
    <m/>
    <n v="524"/>
    <m/>
    <m/>
    <m/>
    <m/>
    <m/>
    <n v="2.5000000000000001E-2"/>
    <m/>
  </r>
  <r>
    <x v="518"/>
    <s v=""/>
    <m/>
    <m/>
    <m/>
    <m/>
    <m/>
    <m/>
    <m/>
    <m/>
    <m/>
    <m/>
    <m/>
    <m/>
    <m/>
    <m/>
    <n v="525"/>
    <m/>
    <m/>
    <m/>
    <m/>
    <m/>
    <n v="0.04"/>
    <m/>
  </r>
  <r>
    <x v="519"/>
    <s v=""/>
    <m/>
    <m/>
    <m/>
    <m/>
    <m/>
    <m/>
    <m/>
    <m/>
    <m/>
    <m/>
    <m/>
    <m/>
    <m/>
    <m/>
    <n v="526"/>
    <m/>
    <m/>
    <m/>
    <m/>
    <m/>
    <n v="0.04"/>
    <m/>
  </r>
  <r>
    <x v="520"/>
    <s v=""/>
    <m/>
    <m/>
    <m/>
    <m/>
    <m/>
    <m/>
    <m/>
    <m/>
    <m/>
    <m/>
    <m/>
    <m/>
    <m/>
    <m/>
    <n v="527"/>
    <m/>
    <m/>
    <m/>
    <m/>
    <m/>
    <n v="0.04"/>
    <m/>
  </r>
  <r>
    <x v="521"/>
    <s v=""/>
    <m/>
    <m/>
    <m/>
    <m/>
    <m/>
    <m/>
    <m/>
    <m/>
    <m/>
    <m/>
    <m/>
    <m/>
    <m/>
    <m/>
    <n v="528"/>
    <m/>
    <m/>
    <m/>
    <m/>
    <m/>
    <n v="0.04"/>
    <m/>
  </r>
  <r>
    <x v="522"/>
    <s v=""/>
    <m/>
    <m/>
    <m/>
    <m/>
    <m/>
    <m/>
    <m/>
    <m/>
    <m/>
    <m/>
    <m/>
    <m/>
    <m/>
    <m/>
    <n v="529"/>
    <m/>
    <m/>
    <m/>
    <m/>
    <m/>
    <n v="0.04"/>
    <m/>
  </r>
  <r>
    <x v="523"/>
    <s v=""/>
    <m/>
    <m/>
    <m/>
    <m/>
    <m/>
    <m/>
    <m/>
    <m/>
    <m/>
    <m/>
    <m/>
    <m/>
    <m/>
    <m/>
    <n v="530"/>
    <m/>
    <m/>
    <m/>
    <m/>
    <m/>
    <n v="0.05"/>
    <m/>
  </r>
  <r>
    <x v="524"/>
    <s v=""/>
    <m/>
    <m/>
    <m/>
    <m/>
    <m/>
    <m/>
    <m/>
    <m/>
    <m/>
    <m/>
    <m/>
    <m/>
    <m/>
    <m/>
    <n v="531"/>
    <m/>
    <m/>
    <m/>
    <m/>
    <m/>
    <n v="0.05"/>
    <m/>
  </r>
  <r>
    <x v="525"/>
    <s v=""/>
    <m/>
    <m/>
    <m/>
    <m/>
    <m/>
    <m/>
    <m/>
    <m/>
    <m/>
    <m/>
    <m/>
    <m/>
    <m/>
    <m/>
    <n v="532"/>
    <m/>
    <m/>
    <m/>
    <m/>
    <m/>
    <n v="0.05"/>
    <m/>
  </r>
  <r>
    <x v="526"/>
    <s v=""/>
    <m/>
    <m/>
    <m/>
    <m/>
    <m/>
    <m/>
    <m/>
    <m/>
    <m/>
    <m/>
    <m/>
    <m/>
    <m/>
    <m/>
    <n v="533"/>
    <m/>
    <m/>
    <m/>
    <m/>
    <m/>
    <n v="0.05"/>
    <m/>
  </r>
  <r>
    <x v="527"/>
    <s v=""/>
    <m/>
    <m/>
    <m/>
    <m/>
    <m/>
    <m/>
    <m/>
    <m/>
    <m/>
    <m/>
    <m/>
    <m/>
    <m/>
    <m/>
    <n v="534"/>
    <m/>
    <m/>
    <m/>
    <m/>
    <m/>
    <n v="0.05"/>
    <m/>
  </r>
  <r>
    <x v="528"/>
    <s v=""/>
    <m/>
    <m/>
    <m/>
    <m/>
    <m/>
    <m/>
    <m/>
    <m/>
    <m/>
    <m/>
    <m/>
    <m/>
    <m/>
    <m/>
    <n v="535"/>
    <m/>
    <m/>
    <m/>
    <m/>
    <m/>
    <n v="0.08"/>
    <m/>
  </r>
  <r>
    <x v="529"/>
    <s v=""/>
    <m/>
    <m/>
    <m/>
    <m/>
    <m/>
    <m/>
    <m/>
    <m/>
    <m/>
    <m/>
    <m/>
    <m/>
    <m/>
    <m/>
    <n v="536"/>
    <m/>
    <m/>
    <m/>
    <m/>
    <m/>
    <n v="0.08"/>
    <m/>
  </r>
  <r>
    <x v="530"/>
    <s v=""/>
    <m/>
    <m/>
    <m/>
    <m/>
    <m/>
    <m/>
    <m/>
    <m/>
    <m/>
    <m/>
    <m/>
    <m/>
    <m/>
    <m/>
    <n v="537"/>
    <m/>
    <m/>
    <m/>
    <m/>
    <m/>
    <n v="0.08"/>
    <m/>
  </r>
  <r>
    <x v="531"/>
    <s v=""/>
    <m/>
    <m/>
    <m/>
    <m/>
    <m/>
    <m/>
    <m/>
    <m/>
    <m/>
    <m/>
    <m/>
    <m/>
    <m/>
    <m/>
    <n v="538"/>
    <m/>
    <m/>
    <m/>
    <m/>
    <m/>
    <n v="0.08"/>
    <m/>
  </r>
  <r>
    <x v="532"/>
    <s v=""/>
    <m/>
    <m/>
    <m/>
    <m/>
    <m/>
    <m/>
    <m/>
    <m/>
    <m/>
    <m/>
    <m/>
    <m/>
    <m/>
    <m/>
    <n v="539"/>
    <m/>
    <m/>
    <m/>
    <m/>
    <m/>
    <n v="0.08"/>
    <m/>
  </r>
  <r>
    <x v="533"/>
    <s v=""/>
    <m/>
    <m/>
    <m/>
    <m/>
    <m/>
    <m/>
    <m/>
    <m/>
    <m/>
    <m/>
    <m/>
    <m/>
    <m/>
    <m/>
    <n v="540"/>
    <m/>
    <m/>
    <m/>
    <m/>
    <m/>
    <n v="9.5000000000000001E-2"/>
    <m/>
  </r>
  <r>
    <x v="534"/>
    <s v=""/>
    <m/>
    <m/>
    <m/>
    <m/>
    <m/>
    <m/>
    <m/>
    <m/>
    <m/>
    <m/>
    <m/>
    <m/>
    <m/>
    <m/>
    <n v="541"/>
    <m/>
    <m/>
    <m/>
    <m/>
    <m/>
    <n v="9.5000000000000001E-2"/>
    <m/>
  </r>
  <r>
    <x v="535"/>
    <s v=""/>
    <m/>
    <m/>
    <m/>
    <m/>
    <m/>
    <m/>
    <m/>
    <m/>
    <m/>
    <m/>
    <m/>
    <m/>
    <m/>
    <m/>
    <n v="542"/>
    <m/>
    <m/>
    <m/>
    <m/>
    <m/>
    <n v="9.5000000000000001E-2"/>
    <m/>
  </r>
  <r>
    <x v="536"/>
    <s v=""/>
    <m/>
    <m/>
    <m/>
    <m/>
    <m/>
    <m/>
    <m/>
    <m/>
    <m/>
    <m/>
    <m/>
    <m/>
    <m/>
    <m/>
    <n v="543"/>
    <m/>
    <m/>
    <m/>
    <m/>
    <m/>
    <n v="9.5000000000000001E-2"/>
    <m/>
  </r>
  <r>
    <x v="537"/>
    <s v=""/>
    <m/>
    <m/>
    <m/>
    <m/>
    <m/>
    <m/>
    <m/>
    <m/>
    <m/>
    <m/>
    <m/>
    <m/>
    <m/>
    <m/>
    <n v="544"/>
    <m/>
    <m/>
    <m/>
    <m/>
    <m/>
    <n v="9.5000000000000001E-2"/>
    <m/>
  </r>
  <r>
    <x v="538"/>
    <s v=""/>
    <m/>
    <m/>
    <m/>
    <m/>
    <m/>
    <m/>
    <m/>
    <m/>
    <m/>
    <m/>
    <m/>
    <m/>
    <m/>
    <m/>
    <n v="545"/>
    <m/>
    <m/>
    <m/>
    <m/>
    <m/>
    <n v="8.5000000000000006E-2"/>
    <m/>
  </r>
  <r>
    <x v="539"/>
    <s v=""/>
    <m/>
    <m/>
    <m/>
    <m/>
    <m/>
    <m/>
    <m/>
    <m/>
    <m/>
    <m/>
    <m/>
    <m/>
    <m/>
    <m/>
    <n v="546"/>
    <m/>
    <m/>
    <m/>
    <m/>
    <m/>
    <n v="8.5000000000000006E-2"/>
    <m/>
  </r>
  <r>
    <x v="540"/>
    <s v=""/>
    <m/>
    <m/>
    <m/>
    <m/>
    <m/>
    <m/>
    <m/>
    <m/>
    <m/>
    <m/>
    <m/>
    <m/>
    <m/>
    <m/>
    <n v="547"/>
    <m/>
    <m/>
    <m/>
    <m/>
    <m/>
    <n v="8.5000000000000006E-2"/>
    <m/>
  </r>
  <r>
    <x v="541"/>
    <s v=""/>
    <m/>
    <m/>
    <m/>
    <m/>
    <m/>
    <m/>
    <m/>
    <m/>
    <m/>
    <m/>
    <m/>
    <m/>
    <m/>
    <m/>
    <n v="548"/>
    <m/>
    <m/>
    <m/>
    <m/>
    <m/>
    <n v="8.5000000000000006E-2"/>
    <m/>
  </r>
  <r>
    <x v="542"/>
    <s v=""/>
    <m/>
    <m/>
    <m/>
    <m/>
    <m/>
    <m/>
    <m/>
    <m/>
    <m/>
    <m/>
    <m/>
    <m/>
    <m/>
    <m/>
    <n v="549"/>
    <m/>
    <m/>
    <m/>
    <m/>
    <m/>
    <n v="0.115"/>
    <m/>
  </r>
  <r>
    <x v="543"/>
    <s v=""/>
    <m/>
    <m/>
    <m/>
    <m/>
    <m/>
    <m/>
    <m/>
    <m/>
    <m/>
    <m/>
    <m/>
    <m/>
    <m/>
    <m/>
    <n v="550"/>
    <m/>
    <m/>
    <m/>
    <m/>
    <m/>
    <n v="0.115"/>
    <m/>
  </r>
  <r>
    <x v="544"/>
    <s v=""/>
    <m/>
    <m/>
    <m/>
    <m/>
    <m/>
    <m/>
    <m/>
    <m/>
    <m/>
    <m/>
    <m/>
    <m/>
    <m/>
    <m/>
    <n v="551"/>
    <m/>
    <m/>
    <m/>
    <m/>
    <m/>
    <n v="0.115"/>
    <m/>
  </r>
  <r>
    <x v="545"/>
    <s v=""/>
    <m/>
    <m/>
    <m/>
    <m/>
    <m/>
    <m/>
    <m/>
    <m/>
    <m/>
    <m/>
    <m/>
    <m/>
    <m/>
    <m/>
    <n v="552"/>
    <m/>
    <m/>
    <m/>
    <m/>
    <m/>
    <n v="0.115"/>
    <m/>
  </r>
  <r>
    <x v="546"/>
    <s v=""/>
    <m/>
    <m/>
    <m/>
    <m/>
    <m/>
    <m/>
    <m/>
    <m/>
    <m/>
    <m/>
    <m/>
    <m/>
    <m/>
    <m/>
    <n v="553"/>
    <m/>
    <m/>
    <m/>
    <m/>
    <m/>
    <n v="0.115"/>
    <m/>
  </r>
  <r>
    <x v="547"/>
    <s v=""/>
    <m/>
    <m/>
    <m/>
    <m/>
    <m/>
    <m/>
    <m/>
    <m/>
    <m/>
    <m/>
    <m/>
    <m/>
    <m/>
    <m/>
    <n v="554"/>
    <m/>
    <m/>
    <m/>
    <m/>
    <m/>
    <n v="0.08"/>
    <m/>
  </r>
  <r>
    <x v="548"/>
    <s v=""/>
    <m/>
    <m/>
    <m/>
    <m/>
    <m/>
    <m/>
    <m/>
    <m/>
    <m/>
    <m/>
    <m/>
    <m/>
    <m/>
    <m/>
    <n v="555"/>
    <m/>
    <m/>
    <m/>
    <m/>
    <m/>
    <n v="0.08"/>
    <m/>
  </r>
  <r>
    <x v="549"/>
    <s v=""/>
    <m/>
    <m/>
    <m/>
    <m/>
    <m/>
    <m/>
    <m/>
    <m/>
    <m/>
    <m/>
    <m/>
    <m/>
    <m/>
    <m/>
    <n v="556"/>
    <m/>
    <m/>
    <m/>
    <m/>
    <m/>
    <n v="0.08"/>
    <m/>
  </r>
  <r>
    <x v="550"/>
    <s v=""/>
    <m/>
    <m/>
    <m/>
    <m/>
    <m/>
    <m/>
    <m/>
    <m/>
    <m/>
    <m/>
    <m/>
    <m/>
    <m/>
    <m/>
    <n v="557"/>
    <m/>
    <m/>
    <m/>
    <m/>
    <m/>
    <n v="0.08"/>
    <m/>
  </r>
  <r>
    <x v="551"/>
    <s v=""/>
    <m/>
    <m/>
    <m/>
    <m/>
    <m/>
    <m/>
    <m/>
    <m/>
    <m/>
    <m/>
    <m/>
    <m/>
    <m/>
    <m/>
    <n v="558"/>
    <m/>
    <m/>
    <m/>
    <m/>
    <m/>
    <n v="0.08"/>
    <m/>
  </r>
  <r>
    <x v="552"/>
    <s v=""/>
    <m/>
    <m/>
    <m/>
    <m/>
    <m/>
    <m/>
    <m/>
    <m/>
    <m/>
    <m/>
    <m/>
    <m/>
    <m/>
    <m/>
    <n v="559"/>
    <m/>
    <m/>
    <m/>
    <m/>
    <m/>
    <n v="9.5000000000000001E-2"/>
    <m/>
  </r>
  <r>
    <x v="553"/>
    <s v=""/>
    <m/>
    <m/>
    <m/>
    <m/>
    <m/>
    <m/>
    <m/>
    <m/>
    <m/>
    <m/>
    <m/>
    <m/>
    <m/>
    <m/>
    <n v="560"/>
    <m/>
    <m/>
    <m/>
    <m/>
    <m/>
    <n v="9.5000000000000001E-2"/>
    <m/>
  </r>
  <r>
    <x v="554"/>
    <s v=""/>
    <m/>
    <m/>
    <m/>
    <m/>
    <m/>
    <m/>
    <m/>
    <m/>
    <m/>
    <m/>
    <m/>
    <m/>
    <m/>
    <m/>
    <n v="561"/>
    <m/>
    <m/>
    <m/>
    <m/>
    <m/>
    <n v="9.5000000000000001E-2"/>
    <m/>
  </r>
  <r>
    <x v="555"/>
    <s v=""/>
    <m/>
    <m/>
    <m/>
    <m/>
    <m/>
    <m/>
    <m/>
    <m/>
    <m/>
    <m/>
    <m/>
    <m/>
    <m/>
    <m/>
    <n v="562"/>
    <m/>
    <m/>
    <m/>
    <m/>
    <m/>
    <n v="9.5000000000000001E-2"/>
    <m/>
  </r>
  <r>
    <x v="556"/>
    <s v=""/>
    <m/>
    <m/>
    <m/>
    <m/>
    <m/>
    <m/>
    <m/>
    <m/>
    <m/>
    <m/>
    <m/>
    <m/>
    <m/>
    <m/>
    <n v="563"/>
    <m/>
    <m/>
    <m/>
    <m/>
    <m/>
    <n v="9.5000000000000001E-2"/>
    <m/>
  </r>
  <r>
    <x v="557"/>
    <s v=""/>
    <m/>
    <m/>
    <m/>
    <m/>
    <m/>
    <m/>
    <m/>
    <m/>
    <m/>
    <m/>
    <m/>
    <m/>
    <m/>
    <m/>
    <n v="564"/>
    <m/>
    <m/>
    <m/>
    <m/>
    <m/>
    <n v="9.5000000000000001E-2"/>
    <m/>
  </r>
  <r>
    <x v="558"/>
    <s v=""/>
    <m/>
    <m/>
    <m/>
    <m/>
    <m/>
    <m/>
    <m/>
    <m/>
    <m/>
    <m/>
    <m/>
    <m/>
    <m/>
    <m/>
    <n v="565"/>
    <m/>
    <m/>
    <m/>
    <m/>
    <m/>
    <n v="9.5000000000000001E-2"/>
    <m/>
  </r>
  <r>
    <x v="559"/>
    <s v=""/>
    <m/>
    <m/>
    <m/>
    <m/>
    <m/>
    <m/>
    <m/>
    <m/>
    <m/>
    <m/>
    <m/>
    <m/>
    <m/>
    <m/>
    <n v="566"/>
    <m/>
    <m/>
    <m/>
    <m/>
    <m/>
    <n v="9.5000000000000001E-2"/>
    <m/>
  </r>
  <r>
    <x v="560"/>
    <s v=""/>
    <m/>
    <m/>
    <m/>
    <m/>
    <m/>
    <m/>
    <m/>
    <m/>
    <m/>
    <m/>
    <m/>
    <m/>
    <m/>
    <m/>
    <n v="567"/>
    <m/>
    <m/>
    <m/>
    <m/>
    <m/>
    <n v="9.5000000000000001E-2"/>
    <m/>
  </r>
  <r>
    <x v="561"/>
    <s v=""/>
    <m/>
    <m/>
    <m/>
    <m/>
    <m/>
    <m/>
    <m/>
    <m/>
    <m/>
    <m/>
    <m/>
    <m/>
    <m/>
    <m/>
    <n v="568"/>
    <m/>
    <m/>
    <m/>
    <m/>
    <m/>
    <n v="9.5000000000000001E-2"/>
    <m/>
  </r>
  <r>
    <x v="562"/>
    <s v=""/>
    <m/>
    <m/>
    <m/>
    <m/>
    <m/>
    <m/>
    <m/>
    <m/>
    <m/>
    <m/>
    <m/>
    <m/>
    <m/>
    <m/>
    <n v="569"/>
    <m/>
    <m/>
    <m/>
    <m/>
    <m/>
    <n v="8.5000000000000006E-2"/>
    <m/>
  </r>
  <r>
    <x v="563"/>
    <s v=""/>
    <m/>
    <m/>
    <m/>
    <m/>
    <m/>
    <m/>
    <m/>
    <m/>
    <m/>
    <m/>
    <m/>
    <m/>
    <m/>
    <m/>
    <n v="570"/>
    <m/>
    <m/>
    <m/>
    <m/>
    <m/>
    <n v="8.5000000000000006E-2"/>
    <m/>
  </r>
  <r>
    <x v="564"/>
    <s v=""/>
    <m/>
    <m/>
    <m/>
    <m/>
    <m/>
    <m/>
    <m/>
    <m/>
    <m/>
    <m/>
    <m/>
    <m/>
    <m/>
    <m/>
    <n v="571"/>
    <m/>
    <m/>
    <m/>
    <m/>
    <m/>
    <n v="8.5000000000000006E-2"/>
    <m/>
  </r>
  <r>
    <x v="565"/>
    <s v=""/>
    <m/>
    <m/>
    <m/>
    <m/>
    <m/>
    <m/>
    <m/>
    <m/>
    <m/>
    <m/>
    <m/>
    <m/>
    <m/>
    <m/>
    <n v="572"/>
    <m/>
    <m/>
    <m/>
    <m/>
    <m/>
    <n v="8.5000000000000006E-2"/>
    <m/>
  </r>
  <r>
    <x v="566"/>
    <s v=""/>
    <m/>
    <m/>
    <m/>
    <m/>
    <m/>
    <m/>
    <m/>
    <m/>
    <m/>
    <m/>
    <m/>
    <m/>
    <m/>
    <m/>
    <n v="573"/>
    <m/>
    <m/>
    <m/>
    <m/>
    <m/>
    <n v="8.5000000000000006E-2"/>
    <m/>
  </r>
  <r>
    <x v="567"/>
    <s v=""/>
    <m/>
    <m/>
    <m/>
    <m/>
    <m/>
    <m/>
    <m/>
    <m/>
    <m/>
    <m/>
    <m/>
    <m/>
    <m/>
    <m/>
    <n v="574"/>
    <m/>
    <m/>
    <m/>
    <m/>
    <m/>
    <n v="7.4999999999999997E-2"/>
    <m/>
  </r>
  <r>
    <x v="568"/>
    <s v=""/>
    <m/>
    <m/>
    <m/>
    <m/>
    <m/>
    <m/>
    <m/>
    <m/>
    <m/>
    <m/>
    <m/>
    <m/>
    <m/>
    <m/>
    <n v="575"/>
    <m/>
    <m/>
    <m/>
    <m/>
    <m/>
    <n v="7.4999999999999997E-2"/>
    <m/>
  </r>
  <r>
    <x v="569"/>
    <s v=""/>
    <m/>
    <m/>
    <m/>
    <m/>
    <m/>
    <m/>
    <m/>
    <m/>
    <m/>
    <m/>
    <m/>
    <m/>
    <m/>
    <m/>
    <n v="576"/>
    <m/>
    <m/>
    <m/>
    <m/>
    <m/>
    <n v="7.4999999999999997E-2"/>
    <m/>
  </r>
  <r>
    <x v="570"/>
    <s v=""/>
    <m/>
    <m/>
    <m/>
    <m/>
    <m/>
    <m/>
    <m/>
    <m/>
    <m/>
    <m/>
    <m/>
    <m/>
    <m/>
    <m/>
    <n v="577"/>
    <m/>
    <m/>
    <m/>
    <m/>
    <m/>
    <n v="7.4999999999999997E-2"/>
    <m/>
  </r>
  <r>
    <x v="571"/>
    <s v=""/>
    <m/>
    <m/>
    <m/>
    <m/>
    <m/>
    <m/>
    <m/>
    <m/>
    <m/>
    <m/>
    <m/>
    <m/>
    <m/>
    <m/>
    <n v="578"/>
    <m/>
    <m/>
    <m/>
    <m/>
    <m/>
    <n v="8.5000000000000006E-2"/>
    <m/>
  </r>
  <r>
    <x v="572"/>
    <s v=""/>
    <m/>
    <m/>
    <m/>
    <m/>
    <m/>
    <m/>
    <m/>
    <m/>
    <m/>
    <m/>
    <m/>
    <m/>
    <m/>
    <m/>
    <n v="579"/>
    <m/>
    <m/>
    <m/>
    <m/>
    <m/>
    <n v="8.5000000000000006E-2"/>
    <m/>
  </r>
  <r>
    <x v="573"/>
    <s v=""/>
    <m/>
    <m/>
    <m/>
    <m/>
    <m/>
    <m/>
    <m/>
    <m/>
    <m/>
    <m/>
    <m/>
    <m/>
    <m/>
    <m/>
    <n v="580"/>
    <m/>
    <m/>
    <m/>
    <m/>
    <m/>
    <n v="8.5000000000000006E-2"/>
    <m/>
  </r>
  <r>
    <x v="574"/>
    <s v=""/>
    <m/>
    <m/>
    <m/>
    <m/>
    <m/>
    <m/>
    <m/>
    <m/>
    <m/>
    <m/>
    <m/>
    <m/>
    <m/>
    <m/>
    <n v="581"/>
    <m/>
    <m/>
    <m/>
    <m/>
    <m/>
    <n v="8.5000000000000006E-2"/>
    <m/>
  </r>
  <r>
    <x v="575"/>
    <s v=""/>
    <m/>
    <m/>
    <m/>
    <m/>
    <m/>
    <m/>
    <m/>
    <m/>
    <m/>
    <m/>
    <m/>
    <m/>
    <m/>
    <m/>
    <n v="582"/>
    <m/>
    <m/>
    <m/>
    <m/>
    <m/>
    <n v="8.5000000000000006E-2"/>
    <m/>
  </r>
  <r>
    <x v="576"/>
    <s v=""/>
    <m/>
    <m/>
    <m/>
    <m/>
    <m/>
    <m/>
    <m/>
    <m/>
    <m/>
    <m/>
    <m/>
    <m/>
    <m/>
    <m/>
    <n v="583"/>
    <m/>
    <m/>
    <m/>
    <m/>
    <m/>
    <n v="0.08"/>
    <m/>
  </r>
  <r>
    <x v="577"/>
    <s v=""/>
    <m/>
    <m/>
    <m/>
    <m/>
    <m/>
    <m/>
    <m/>
    <m/>
    <m/>
    <m/>
    <m/>
    <m/>
    <m/>
    <m/>
    <n v="584"/>
    <m/>
    <m/>
    <m/>
    <m/>
    <m/>
    <n v="0.08"/>
    <m/>
  </r>
  <r>
    <x v="578"/>
    <s v=""/>
    <m/>
    <m/>
    <m/>
    <m/>
    <m/>
    <m/>
    <m/>
    <m/>
    <m/>
    <m/>
    <m/>
    <m/>
    <m/>
    <m/>
    <n v="585"/>
    <m/>
    <m/>
    <m/>
    <m/>
    <m/>
    <n v="0.08"/>
    <m/>
  </r>
  <r>
    <x v="579"/>
    <s v=""/>
    <m/>
    <m/>
    <m/>
    <m/>
    <m/>
    <m/>
    <m/>
    <m/>
    <m/>
    <m/>
    <m/>
    <m/>
    <m/>
    <m/>
    <n v="586"/>
    <m/>
    <m/>
    <m/>
    <m/>
    <m/>
    <n v="0.08"/>
    <m/>
  </r>
  <r>
    <x v="580"/>
    <s v=""/>
    <m/>
    <m/>
    <m/>
    <m/>
    <m/>
    <m/>
    <m/>
    <m/>
    <m/>
    <m/>
    <m/>
    <m/>
    <m/>
    <m/>
    <n v="587"/>
    <m/>
    <m/>
    <m/>
    <m/>
    <m/>
    <n v="0.08"/>
    <m/>
  </r>
  <r>
    <x v="581"/>
    <s v=""/>
    <m/>
    <m/>
    <m/>
    <m/>
    <m/>
    <m/>
    <m/>
    <m/>
    <m/>
    <m/>
    <m/>
    <m/>
    <m/>
    <m/>
    <n v="588"/>
    <m/>
    <m/>
    <m/>
    <m/>
    <m/>
    <n v="0.08"/>
    <m/>
  </r>
  <r>
    <x v="582"/>
    <s v=""/>
    <m/>
    <m/>
    <m/>
    <m/>
    <m/>
    <m/>
    <m/>
    <m/>
    <m/>
    <m/>
    <m/>
    <m/>
    <m/>
    <m/>
    <n v="589"/>
    <m/>
    <m/>
    <m/>
    <m/>
    <m/>
    <n v="0.08"/>
    <m/>
  </r>
  <r>
    <x v="583"/>
    <s v=""/>
    <m/>
    <m/>
    <m/>
    <m/>
    <m/>
    <m/>
    <m/>
    <m/>
    <m/>
    <m/>
    <m/>
    <m/>
    <m/>
    <m/>
    <n v="590"/>
    <m/>
    <m/>
    <m/>
    <m/>
    <m/>
    <n v="0.08"/>
    <m/>
  </r>
  <r>
    <x v="584"/>
    <s v=""/>
    <m/>
    <m/>
    <m/>
    <m/>
    <m/>
    <m/>
    <m/>
    <m/>
    <m/>
    <m/>
    <m/>
    <m/>
    <m/>
    <m/>
    <n v="591"/>
    <m/>
    <m/>
    <m/>
    <m/>
    <m/>
    <n v="0.08"/>
    <m/>
  </r>
  <r>
    <x v="585"/>
    <s v=""/>
    <m/>
    <m/>
    <m/>
    <m/>
    <m/>
    <m/>
    <m/>
    <m/>
    <m/>
    <m/>
    <m/>
    <m/>
    <m/>
    <m/>
    <n v="592"/>
    <m/>
    <m/>
    <m/>
    <m/>
    <m/>
    <n v="0.08"/>
    <m/>
  </r>
  <r>
    <x v="586"/>
    <s v=""/>
    <m/>
    <m/>
    <m/>
    <m/>
    <m/>
    <m/>
    <m/>
    <m/>
    <m/>
    <m/>
    <m/>
    <m/>
    <m/>
    <m/>
    <n v="593"/>
    <m/>
    <m/>
    <m/>
    <m/>
    <m/>
    <n v="9.5000000000000001E-2"/>
    <m/>
  </r>
  <r>
    <x v="587"/>
    <s v=""/>
    <m/>
    <m/>
    <m/>
    <m/>
    <m/>
    <m/>
    <m/>
    <m/>
    <m/>
    <m/>
    <m/>
    <m/>
    <m/>
    <m/>
    <n v="594"/>
    <m/>
    <m/>
    <m/>
    <m/>
    <m/>
    <n v="9.5000000000000001E-2"/>
    <m/>
  </r>
  <r>
    <x v="588"/>
    <s v=""/>
    <m/>
    <m/>
    <m/>
    <m/>
    <m/>
    <m/>
    <m/>
    <m/>
    <m/>
    <m/>
    <m/>
    <m/>
    <m/>
    <m/>
    <n v="595"/>
    <m/>
    <m/>
    <m/>
    <m/>
    <m/>
    <n v="9.5000000000000001E-2"/>
    <m/>
  </r>
  <r>
    <x v="589"/>
    <s v=""/>
    <m/>
    <m/>
    <m/>
    <m/>
    <m/>
    <m/>
    <m/>
    <m/>
    <m/>
    <m/>
    <m/>
    <m/>
    <m/>
    <m/>
    <n v="596"/>
    <m/>
    <m/>
    <m/>
    <m/>
    <m/>
    <n v="9.5000000000000001E-2"/>
    <m/>
  </r>
  <r>
    <x v="590"/>
    <s v=""/>
    <m/>
    <m/>
    <m/>
    <m/>
    <m/>
    <m/>
    <m/>
    <m/>
    <m/>
    <m/>
    <m/>
    <m/>
    <m/>
    <m/>
    <n v="597"/>
    <m/>
    <m/>
    <m/>
    <m/>
    <m/>
    <n v="9.5000000000000001E-2"/>
    <m/>
  </r>
  <r>
    <x v="591"/>
    <s v=""/>
    <m/>
    <m/>
    <m/>
    <m/>
    <m/>
    <m/>
    <m/>
    <m/>
    <m/>
    <m/>
    <m/>
    <m/>
    <m/>
    <m/>
    <n v="598"/>
    <m/>
    <m/>
    <m/>
    <m/>
    <m/>
    <n v="0.09"/>
    <m/>
  </r>
  <r>
    <x v="592"/>
    <s v=""/>
    <m/>
    <m/>
    <m/>
    <m/>
    <m/>
    <m/>
    <m/>
    <m/>
    <m/>
    <m/>
    <m/>
    <m/>
    <m/>
    <m/>
    <n v="599"/>
    <m/>
    <m/>
    <m/>
    <m/>
    <m/>
    <n v="0.09"/>
    <m/>
  </r>
  <r>
    <x v="593"/>
    <s v=""/>
    <m/>
    <m/>
    <m/>
    <m/>
    <m/>
    <m/>
    <m/>
    <m/>
    <m/>
    <m/>
    <m/>
    <m/>
    <m/>
    <m/>
    <n v="600"/>
    <m/>
    <m/>
    <m/>
    <m/>
    <m/>
    <n v="0.09"/>
    <m/>
  </r>
  <r>
    <x v="594"/>
    <s v=""/>
    <m/>
    <m/>
    <m/>
    <m/>
    <m/>
    <m/>
    <m/>
    <m/>
    <m/>
    <m/>
    <m/>
    <m/>
    <m/>
    <m/>
    <n v="601"/>
    <m/>
    <m/>
    <m/>
    <m/>
    <m/>
    <n v="0.09"/>
    <m/>
  </r>
  <r>
    <x v="595"/>
    <s v=""/>
    <m/>
    <m/>
    <m/>
    <m/>
    <m/>
    <m/>
    <m/>
    <m/>
    <m/>
    <m/>
    <m/>
    <m/>
    <m/>
    <m/>
    <n v="602"/>
    <m/>
    <m/>
    <m/>
    <m/>
    <m/>
    <n v="0.09"/>
    <m/>
  </r>
  <r>
    <x v="596"/>
    <s v=""/>
    <m/>
    <m/>
    <m/>
    <m/>
    <m/>
    <m/>
    <m/>
    <m/>
    <m/>
    <m/>
    <m/>
    <m/>
    <m/>
    <m/>
    <n v="603"/>
    <m/>
    <m/>
    <m/>
    <m/>
    <m/>
    <n v="9.5000000000000001E-2"/>
    <m/>
  </r>
  <r>
    <x v="597"/>
    <s v=""/>
    <m/>
    <m/>
    <m/>
    <m/>
    <m/>
    <m/>
    <m/>
    <m/>
    <m/>
    <m/>
    <m/>
    <m/>
    <m/>
    <m/>
    <n v="604"/>
    <m/>
    <m/>
    <m/>
    <m/>
    <m/>
    <n v="9.5000000000000001E-2"/>
    <m/>
  </r>
  <r>
    <x v="598"/>
    <s v=""/>
    <m/>
    <m/>
    <m/>
    <m/>
    <m/>
    <m/>
    <m/>
    <m/>
    <m/>
    <m/>
    <m/>
    <m/>
    <m/>
    <m/>
    <n v="605"/>
    <m/>
    <m/>
    <m/>
    <m/>
    <m/>
    <n v="9.5000000000000001E-2"/>
    <m/>
  </r>
  <r>
    <x v="599"/>
    <s v=""/>
    <m/>
    <m/>
    <m/>
    <m/>
    <m/>
    <m/>
    <m/>
    <m/>
    <m/>
    <m/>
    <m/>
    <m/>
    <m/>
    <m/>
    <n v="606"/>
    <m/>
    <m/>
    <m/>
    <m/>
    <m/>
    <n v="9.5000000000000001E-2"/>
    <m/>
  </r>
  <r>
    <x v="600"/>
    <s v=""/>
    <m/>
    <m/>
    <m/>
    <m/>
    <m/>
    <m/>
    <m/>
    <m/>
    <m/>
    <m/>
    <m/>
    <m/>
    <m/>
    <m/>
    <n v="607"/>
    <m/>
    <m/>
    <m/>
    <m/>
    <m/>
    <n v="9.5000000000000001E-2"/>
    <m/>
  </r>
  <r>
    <x v="601"/>
    <s v=""/>
    <m/>
    <m/>
    <m/>
    <m/>
    <m/>
    <m/>
    <m/>
    <m/>
    <m/>
    <m/>
    <m/>
    <m/>
    <m/>
    <m/>
    <n v="608"/>
    <m/>
    <m/>
    <m/>
    <m/>
    <m/>
    <n v="8.5000000000000006E-2"/>
    <m/>
  </r>
  <r>
    <x v="602"/>
    <s v=""/>
    <m/>
    <m/>
    <m/>
    <m/>
    <m/>
    <m/>
    <m/>
    <m/>
    <m/>
    <m/>
    <m/>
    <m/>
    <m/>
    <m/>
    <n v="609"/>
    <m/>
    <m/>
    <m/>
    <m/>
    <m/>
    <n v="8.5000000000000006E-2"/>
    <m/>
  </r>
  <r>
    <x v="603"/>
    <s v=""/>
    <m/>
    <m/>
    <m/>
    <m/>
    <m/>
    <m/>
    <m/>
    <m/>
    <m/>
    <m/>
    <m/>
    <m/>
    <m/>
    <m/>
    <n v="610"/>
    <m/>
    <m/>
    <m/>
    <m/>
    <m/>
    <n v="8.5000000000000006E-2"/>
    <m/>
  </r>
  <r>
    <x v="604"/>
    <s v=""/>
    <m/>
    <m/>
    <m/>
    <m/>
    <m/>
    <m/>
    <m/>
    <m/>
    <m/>
    <m/>
    <m/>
    <m/>
    <m/>
    <m/>
    <n v="611"/>
    <m/>
    <m/>
    <m/>
    <m/>
    <m/>
    <n v="8.5000000000000006E-2"/>
    <m/>
  </r>
  <r>
    <x v="605"/>
    <s v=""/>
    <m/>
    <m/>
    <m/>
    <m/>
    <m/>
    <m/>
    <m/>
    <m/>
    <m/>
    <m/>
    <m/>
    <m/>
    <m/>
    <m/>
    <n v="612"/>
    <m/>
    <m/>
    <m/>
    <m/>
    <m/>
    <n v="8.5000000000000006E-2"/>
    <m/>
  </r>
  <r>
    <x v="606"/>
    <s v=""/>
    <m/>
    <m/>
    <m/>
    <m/>
    <m/>
    <m/>
    <m/>
    <m/>
    <m/>
    <m/>
    <m/>
    <m/>
    <m/>
    <m/>
    <n v="613"/>
    <m/>
    <m/>
    <m/>
    <m/>
    <m/>
    <n v="8.5000000000000006E-2"/>
    <m/>
  </r>
  <r>
    <x v="607"/>
    <s v=""/>
    <m/>
    <m/>
    <m/>
    <m/>
    <m/>
    <m/>
    <m/>
    <m/>
    <m/>
    <m/>
    <m/>
    <m/>
    <m/>
    <m/>
    <n v="614"/>
    <m/>
    <m/>
    <m/>
    <m/>
    <m/>
    <n v="8.5000000000000006E-2"/>
    <m/>
  </r>
  <r>
    <x v="608"/>
    <s v=""/>
    <m/>
    <m/>
    <m/>
    <m/>
    <m/>
    <m/>
    <m/>
    <m/>
    <m/>
    <m/>
    <m/>
    <m/>
    <m/>
    <m/>
    <n v="615"/>
    <m/>
    <m/>
    <m/>
    <m/>
    <m/>
    <n v="8.5000000000000006E-2"/>
    <m/>
  </r>
  <r>
    <x v="609"/>
    <s v=""/>
    <m/>
    <m/>
    <m/>
    <m/>
    <m/>
    <m/>
    <m/>
    <m/>
    <m/>
    <m/>
    <m/>
    <m/>
    <m/>
    <m/>
    <n v="616"/>
    <m/>
    <m/>
    <m/>
    <m/>
    <m/>
    <n v="8.5000000000000006E-2"/>
    <m/>
  </r>
  <r>
    <x v="610"/>
    <s v=""/>
    <m/>
    <m/>
    <m/>
    <m/>
    <m/>
    <m/>
    <m/>
    <m/>
    <m/>
    <m/>
    <m/>
    <m/>
    <m/>
    <m/>
    <n v="617"/>
    <m/>
    <m/>
    <m/>
    <m/>
    <m/>
    <n v="7.4999999999999997E-2"/>
    <m/>
  </r>
  <r>
    <x v="611"/>
    <s v=""/>
    <m/>
    <m/>
    <m/>
    <m/>
    <m/>
    <m/>
    <m/>
    <m/>
    <m/>
    <m/>
    <m/>
    <m/>
    <m/>
    <m/>
    <n v="618"/>
    <m/>
    <m/>
    <m/>
    <m/>
    <m/>
    <n v="7.4999999999999997E-2"/>
    <m/>
  </r>
  <r>
    <x v="612"/>
    <s v=""/>
    <m/>
    <m/>
    <m/>
    <m/>
    <m/>
    <m/>
    <m/>
    <m/>
    <m/>
    <m/>
    <m/>
    <m/>
    <m/>
    <m/>
    <n v="619"/>
    <m/>
    <m/>
    <m/>
    <m/>
    <m/>
    <n v="7.4999999999999997E-2"/>
    <m/>
  </r>
  <r>
    <x v="613"/>
    <s v=""/>
    <m/>
    <m/>
    <m/>
    <m/>
    <m/>
    <m/>
    <m/>
    <m/>
    <m/>
    <m/>
    <m/>
    <m/>
    <m/>
    <m/>
    <n v="620"/>
    <m/>
    <m/>
    <m/>
    <m/>
    <m/>
    <n v="7.4999999999999997E-2"/>
    <m/>
  </r>
  <r>
    <x v="614"/>
    <s v=""/>
    <m/>
    <m/>
    <m/>
    <m/>
    <m/>
    <m/>
    <m/>
    <m/>
    <m/>
    <m/>
    <m/>
    <m/>
    <m/>
    <m/>
    <n v="621"/>
    <m/>
    <m/>
    <m/>
    <m/>
    <m/>
    <n v="7.4999999999999997E-2"/>
    <m/>
  </r>
  <r>
    <x v="615"/>
    <s v=""/>
    <m/>
    <m/>
    <m/>
    <m/>
    <m/>
    <m/>
    <m/>
    <m/>
    <m/>
    <m/>
    <m/>
    <m/>
    <m/>
    <m/>
    <n v="622"/>
    <m/>
    <m/>
    <m/>
    <m/>
    <m/>
    <n v="8.5000000000000006E-2"/>
    <m/>
  </r>
  <r>
    <x v="616"/>
    <s v=""/>
    <m/>
    <m/>
    <m/>
    <m/>
    <m/>
    <m/>
    <m/>
    <m/>
    <m/>
    <m/>
    <m/>
    <m/>
    <m/>
    <m/>
    <n v="623"/>
    <m/>
    <m/>
    <m/>
    <m/>
    <m/>
    <n v="8.5000000000000006E-2"/>
    <m/>
  </r>
  <r>
    <x v="617"/>
    <s v=""/>
    <m/>
    <m/>
    <m/>
    <m/>
    <m/>
    <m/>
    <m/>
    <m/>
    <m/>
    <m/>
    <m/>
    <m/>
    <m/>
    <m/>
    <n v="624"/>
    <m/>
    <m/>
    <m/>
    <m/>
    <m/>
    <n v="8.5000000000000006E-2"/>
    <m/>
  </r>
  <r>
    <x v="618"/>
    <s v=""/>
    <m/>
    <m/>
    <m/>
    <m/>
    <m/>
    <m/>
    <m/>
    <m/>
    <m/>
    <m/>
    <m/>
    <m/>
    <m/>
    <m/>
    <n v="625"/>
    <m/>
    <m/>
    <m/>
    <m/>
    <m/>
    <n v="8.5000000000000006E-2"/>
    <m/>
  </r>
  <r>
    <x v="619"/>
    <s v=""/>
    <m/>
    <m/>
    <m/>
    <m/>
    <m/>
    <m/>
    <m/>
    <m/>
    <m/>
    <m/>
    <m/>
    <m/>
    <m/>
    <m/>
    <n v="626"/>
    <m/>
    <m/>
    <m/>
    <m/>
    <m/>
    <n v="8.5000000000000006E-2"/>
    <m/>
  </r>
  <r>
    <x v="620"/>
    <s v=""/>
    <m/>
    <m/>
    <m/>
    <m/>
    <m/>
    <m/>
    <m/>
    <m/>
    <m/>
    <m/>
    <m/>
    <m/>
    <m/>
    <m/>
    <n v="627"/>
    <m/>
    <m/>
    <m/>
    <m/>
    <m/>
    <n v="9.5000000000000001E-2"/>
    <m/>
  </r>
  <r>
    <x v="621"/>
    <s v=""/>
    <m/>
    <m/>
    <m/>
    <m/>
    <m/>
    <m/>
    <m/>
    <m/>
    <m/>
    <m/>
    <m/>
    <m/>
    <m/>
    <m/>
    <n v="628"/>
    <m/>
    <m/>
    <m/>
    <m/>
    <m/>
    <n v="9.5000000000000001E-2"/>
    <m/>
  </r>
  <r>
    <x v="622"/>
    <s v=""/>
    <m/>
    <m/>
    <m/>
    <m/>
    <m/>
    <m/>
    <m/>
    <m/>
    <m/>
    <m/>
    <m/>
    <m/>
    <m/>
    <m/>
    <n v="629"/>
    <m/>
    <m/>
    <m/>
    <m/>
    <m/>
    <n v="9.5000000000000001E-2"/>
    <m/>
  </r>
  <r>
    <x v="623"/>
    <s v=""/>
    <m/>
    <m/>
    <m/>
    <m/>
    <m/>
    <m/>
    <m/>
    <m/>
    <m/>
    <m/>
    <m/>
    <m/>
    <m/>
    <m/>
    <n v="630"/>
    <m/>
    <m/>
    <m/>
    <m/>
    <m/>
    <n v="9.5000000000000001E-2"/>
    <m/>
  </r>
  <r>
    <x v="624"/>
    <s v=""/>
    <m/>
    <m/>
    <m/>
    <m/>
    <m/>
    <m/>
    <m/>
    <m/>
    <m/>
    <m/>
    <m/>
    <m/>
    <m/>
    <m/>
    <n v="631"/>
    <m/>
    <m/>
    <m/>
    <m/>
    <m/>
    <n v="9.5000000000000001E-2"/>
    <m/>
  </r>
  <r>
    <x v="625"/>
    <s v=""/>
    <m/>
    <m/>
    <m/>
    <m/>
    <m/>
    <m/>
    <m/>
    <m/>
    <m/>
    <m/>
    <m/>
    <m/>
    <m/>
    <m/>
    <n v="632"/>
    <m/>
    <m/>
    <m/>
    <m/>
    <m/>
    <n v="9.5000000000000001E-2"/>
    <m/>
  </r>
  <r>
    <x v="626"/>
    <s v=""/>
    <m/>
    <m/>
    <m/>
    <m/>
    <m/>
    <m/>
    <m/>
    <m/>
    <m/>
    <m/>
    <m/>
    <m/>
    <m/>
    <m/>
    <n v="633"/>
    <m/>
    <m/>
    <m/>
    <m/>
    <m/>
    <n v="9.5000000000000001E-2"/>
    <m/>
  </r>
  <r>
    <x v="627"/>
    <s v=""/>
    <m/>
    <m/>
    <m/>
    <m/>
    <m/>
    <m/>
    <m/>
    <m/>
    <m/>
    <m/>
    <m/>
    <m/>
    <m/>
    <m/>
    <n v="634"/>
    <m/>
    <m/>
    <m/>
    <m/>
    <m/>
    <n v="9.5000000000000001E-2"/>
    <m/>
  </r>
  <r>
    <x v="628"/>
    <s v=""/>
    <m/>
    <m/>
    <m/>
    <m/>
    <m/>
    <m/>
    <m/>
    <m/>
    <m/>
    <m/>
    <m/>
    <m/>
    <m/>
    <m/>
    <n v="635"/>
    <m/>
    <m/>
    <m/>
    <m/>
    <m/>
    <n v="9.5000000000000001E-2"/>
    <m/>
  </r>
  <r>
    <x v="629"/>
    <s v=""/>
    <m/>
    <m/>
    <m/>
    <m/>
    <m/>
    <m/>
    <m/>
    <m/>
    <m/>
    <m/>
    <m/>
    <m/>
    <m/>
    <m/>
    <n v="636"/>
    <m/>
    <m/>
    <m/>
    <m/>
    <m/>
    <n v="9.5000000000000001E-2"/>
    <m/>
  </r>
  <r>
    <x v="630"/>
    <s v=""/>
    <m/>
    <m/>
    <m/>
    <m/>
    <m/>
    <m/>
    <m/>
    <m/>
    <m/>
    <m/>
    <m/>
    <m/>
    <m/>
    <m/>
    <n v="637"/>
    <m/>
    <m/>
    <m/>
    <m/>
    <m/>
    <n v="0.1"/>
    <m/>
  </r>
  <r>
    <x v="631"/>
    <s v=""/>
    <m/>
    <m/>
    <m/>
    <m/>
    <m/>
    <m/>
    <m/>
    <m/>
    <m/>
    <m/>
    <m/>
    <m/>
    <m/>
    <m/>
    <n v="638"/>
    <m/>
    <m/>
    <m/>
    <m/>
    <m/>
    <n v="0.1"/>
    <m/>
  </r>
  <r>
    <x v="632"/>
    <s v=""/>
    <m/>
    <m/>
    <m/>
    <m/>
    <m/>
    <m/>
    <m/>
    <m/>
    <m/>
    <m/>
    <m/>
    <m/>
    <m/>
    <m/>
    <n v="639"/>
    <m/>
    <m/>
    <m/>
    <m/>
    <m/>
    <n v="0.1"/>
    <m/>
  </r>
  <r>
    <x v="633"/>
    <s v=""/>
    <m/>
    <m/>
    <m/>
    <m/>
    <m/>
    <m/>
    <m/>
    <m/>
    <m/>
    <m/>
    <m/>
    <m/>
    <m/>
    <m/>
    <n v="640"/>
    <m/>
    <m/>
    <m/>
    <m/>
    <m/>
    <n v="0.1"/>
    <m/>
  </r>
  <r>
    <x v="634"/>
    <s v=""/>
    <m/>
    <m/>
    <m/>
    <m/>
    <m/>
    <m/>
    <m/>
    <m/>
    <m/>
    <m/>
    <m/>
    <m/>
    <m/>
    <m/>
    <n v="641"/>
    <m/>
    <m/>
    <m/>
    <m/>
    <m/>
    <n v="0.09"/>
    <m/>
  </r>
  <r>
    <x v="635"/>
    <s v=""/>
    <m/>
    <m/>
    <m/>
    <m/>
    <m/>
    <m/>
    <m/>
    <m/>
    <m/>
    <m/>
    <m/>
    <m/>
    <m/>
    <m/>
    <n v="642"/>
    <m/>
    <m/>
    <m/>
    <m/>
    <m/>
    <n v="0.09"/>
    <m/>
  </r>
  <r>
    <x v="636"/>
    <s v=""/>
    <m/>
    <m/>
    <m/>
    <m/>
    <m/>
    <m/>
    <m/>
    <m/>
    <m/>
    <m/>
    <m/>
    <m/>
    <m/>
    <m/>
    <n v="643"/>
    <m/>
    <m/>
    <m/>
    <m/>
    <m/>
    <n v="0.09"/>
    <m/>
  </r>
  <r>
    <x v="637"/>
    <s v=""/>
    <m/>
    <m/>
    <m/>
    <m/>
    <m/>
    <m/>
    <m/>
    <m/>
    <m/>
    <m/>
    <m/>
    <m/>
    <m/>
    <m/>
    <n v="644"/>
    <m/>
    <m/>
    <m/>
    <m/>
    <m/>
    <n v="0.09"/>
    <m/>
  </r>
  <r>
    <x v="638"/>
    <s v=""/>
    <m/>
    <m/>
    <m/>
    <m/>
    <m/>
    <m/>
    <m/>
    <m/>
    <m/>
    <m/>
    <m/>
    <m/>
    <m/>
    <m/>
    <n v="645"/>
    <m/>
    <m/>
    <m/>
    <m/>
    <m/>
    <n v="0.09"/>
    <m/>
  </r>
  <r>
    <x v="639"/>
    <s v=""/>
    <m/>
    <m/>
    <m/>
    <m/>
    <m/>
    <m/>
    <m/>
    <m/>
    <m/>
    <m/>
    <m/>
    <m/>
    <m/>
    <m/>
    <n v="646"/>
    <m/>
    <m/>
    <m/>
    <m/>
    <m/>
    <n v="9.5000000000000001E-2"/>
    <m/>
  </r>
  <r>
    <x v="640"/>
    <s v=""/>
    <m/>
    <m/>
    <m/>
    <m/>
    <m/>
    <m/>
    <m/>
    <m/>
    <m/>
    <m/>
    <m/>
    <m/>
    <m/>
    <m/>
    <n v="647"/>
    <m/>
    <m/>
    <m/>
    <m/>
    <m/>
    <n v="9.5000000000000001E-2"/>
    <m/>
  </r>
  <r>
    <x v="641"/>
    <s v=""/>
    <m/>
    <m/>
    <m/>
    <m/>
    <m/>
    <m/>
    <m/>
    <m/>
    <m/>
    <m/>
    <m/>
    <m/>
    <m/>
    <m/>
    <n v="648"/>
    <m/>
    <m/>
    <m/>
    <m/>
    <m/>
    <n v="9.5000000000000001E-2"/>
    <m/>
  </r>
  <r>
    <x v="642"/>
    <s v=""/>
    <m/>
    <m/>
    <m/>
    <m/>
    <m/>
    <m/>
    <m/>
    <m/>
    <m/>
    <m/>
    <m/>
    <m/>
    <m/>
    <m/>
    <n v="649"/>
    <m/>
    <m/>
    <m/>
    <m/>
    <m/>
    <n v="9.5000000000000001E-2"/>
    <m/>
  </r>
  <r>
    <x v="643"/>
    <s v=""/>
    <m/>
    <m/>
    <m/>
    <m/>
    <m/>
    <m/>
    <m/>
    <m/>
    <m/>
    <m/>
    <m/>
    <m/>
    <m/>
    <m/>
    <n v="650"/>
    <m/>
    <m/>
    <m/>
    <m/>
    <m/>
    <n v="9.5000000000000001E-2"/>
    <m/>
  </r>
  <r>
    <x v="644"/>
    <s v=""/>
    <m/>
    <m/>
    <m/>
    <m/>
    <m/>
    <m/>
    <m/>
    <m/>
    <m/>
    <m/>
    <m/>
    <m/>
    <m/>
    <m/>
    <n v="651"/>
    <m/>
    <m/>
    <m/>
    <m/>
    <m/>
    <n v="9.5000000000000001E-2"/>
    <m/>
  </r>
  <r>
    <x v="645"/>
    <s v=""/>
    <m/>
    <m/>
    <m/>
    <m/>
    <m/>
    <m/>
    <m/>
    <m/>
    <m/>
    <m/>
    <m/>
    <m/>
    <m/>
    <m/>
    <n v="652"/>
    <m/>
    <m/>
    <m/>
    <m/>
    <m/>
    <n v="9.5000000000000001E-2"/>
    <m/>
  </r>
  <r>
    <x v="646"/>
    <s v=""/>
    <m/>
    <m/>
    <m/>
    <m/>
    <m/>
    <m/>
    <m/>
    <m/>
    <m/>
    <m/>
    <m/>
    <m/>
    <m/>
    <m/>
    <n v="653"/>
    <m/>
    <m/>
    <m/>
    <m/>
    <m/>
    <n v="9.5000000000000001E-2"/>
    <m/>
  </r>
  <r>
    <x v="647"/>
    <s v=""/>
    <m/>
    <m/>
    <m/>
    <m/>
    <m/>
    <m/>
    <m/>
    <m/>
    <m/>
    <m/>
    <m/>
    <m/>
    <m/>
    <m/>
    <n v="654"/>
    <m/>
    <m/>
    <m/>
    <m/>
    <m/>
    <n v="9.5000000000000001E-2"/>
    <m/>
  </r>
  <r>
    <x v="648"/>
    <s v=""/>
    <m/>
    <m/>
    <m/>
    <m/>
    <m/>
    <m/>
    <m/>
    <m/>
    <m/>
    <m/>
    <m/>
    <m/>
    <m/>
    <m/>
    <n v="655"/>
    <m/>
    <m/>
    <m/>
    <m/>
    <m/>
    <n v="9.5000000000000001E-2"/>
    <m/>
  </r>
  <r>
    <x v="649"/>
    <s v=""/>
    <m/>
    <m/>
    <m/>
    <m/>
    <m/>
    <m/>
    <m/>
    <m/>
    <m/>
    <m/>
    <m/>
    <m/>
    <m/>
    <m/>
    <n v="656"/>
    <m/>
    <m/>
    <m/>
    <m/>
    <m/>
    <n v="0.11"/>
    <m/>
  </r>
  <r>
    <x v="650"/>
    <s v=""/>
    <m/>
    <m/>
    <m/>
    <m/>
    <m/>
    <m/>
    <m/>
    <m/>
    <m/>
    <m/>
    <m/>
    <m/>
    <m/>
    <m/>
    <n v="657"/>
    <m/>
    <m/>
    <m/>
    <m/>
    <m/>
    <n v="0.11"/>
    <m/>
  </r>
  <r>
    <x v="651"/>
    <s v=""/>
    <m/>
    <m/>
    <m/>
    <m/>
    <m/>
    <m/>
    <m/>
    <m/>
    <m/>
    <m/>
    <m/>
    <m/>
    <m/>
    <m/>
    <n v="658"/>
    <m/>
    <m/>
    <m/>
    <m/>
    <m/>
    <n v="0.11"/>
    <m/>
  </r>
  <r>
    <x v="652"/>
    <s v=""/>
    <m/>
    <m/>
    <m/>
    <m/>
    <m/>
    <m/>
    <m/>
    <m/>
    <m/>
    <m/>
    <m/>
    <m/>
    <m/>
    <m/>
    <n v="659"/>
    <m/>
    <m/>
    <m/>
    <m/>
    <m/>
    <n v="0.11"/>
    <m/>
  </r>
  <r>
    <x v="653"/>
    <s v=""/>
    <m/>
    <m/>
    <m/>
    <m/>
    <m/>
    <m/>
    <m/>
    <m/>
    <m/>
    <m/>
    <m/>
    <m/>
    <m/>
    <m/>
    <n v="660"/>
    <m/>
    <m/>
    <m/>
    <m/>
    <m/>
    <n v="0.11"/>
    <m/>
  </r>
  <r>
    <x v="654"/>
    <s v=""/>
    <m/>
    <m/>
    <m/>
    <m/>
    <m/>
    <m/>
    <m/>
    <m/>
    <m/>
    <m/>
    <m/>
    <m/>
    <m/>
    <m/>
    <n v="661"/>
    <m/>
    <m/>
    <m/>
    <m/>
    <m/>
    <n v="0.1"/>
    <m/>
  </r>
  <r>
    <x v="655"/>
    <s v=""/>
    <m/>
    <m/>
    <m/>
    <m/>
    <m/>
    <m/>
    <m/>
    <m/>
    <m/>
    <m/>
    <m/>
    <m/>
    <m/>
    <m/>
    <n v="662"/>
    <m/>
    <m/>
    <m/>
    <m/>
    <m/>
    <n v="0.1"/>
    <m/>
  </r>
  <r>
    <x v="656"/>
    <s v=""/>
    <m/>
    <m/>
    <m/>
    <m/>
    <m/>
    <m/>
    <m/>
    <m/>
    <m/>
    <m/>
    <m/>
    <m/>
    <m/>
    <m/>
    <n v="663"/>
    <m/>
    <m/>
    <m/>
    <m/>
    <m/>
    <n v="0.1"/>
    <m/>
  </r>
  <r>
    <x v="657"/>
    <s v=""/>
    <m/>
    <m/>
    <m/>
    <m/>
    <m/>
    <m/>
    <m/>
    <m/>
    <m/>
    <m/>
    <m/>
    <m/>
    <m/>
    <m/>
    <n v="664"/>
    <m/>
    <m/>
    <m/>
    <m/>
    <m/>
    <n v="0.1"/>
    <m/>
  </r>
  <r>
    <x v="658"/>
    <s v=""/>
    <m/>
    <m/>
    <m/>
    <m/>
    <m/>
    <m/>
    <m/>
    <m/>
    <m/>
    <m/>
    <m/>
    <m/>
    <m/>
    <m/>
    <n v="665"/>
    <m/>
    <m/>
    <m/>
    <m/>
    <m/>
    <n v="0.1"/>
    <m/>
  </r>
  <r>
    <x v="659"/>
    <s v=""/>
    <m/>
    <m/>
    <m/>
    <m/>
    <m/>
    <m/>
    <m/>
    <m/>
    <m/>
    <m/>
    <m/>
    <m/>
    <m/>
    <m/>
    <n v="666"/>
    <m/>
    <m/>
    <m/>
    <m/>
    <m/>
    <n v="0.11"/>
    <m/>
  </r>
  <r>
    <x v="660"/>
    <s v=""/>
    <m/>
    <m/>
    <m/>
    <m/>
    <m/>
    <m/>
    <m/>
    <m/>
    <m/>
    <m/>
    <m/>
    <m/>
    <m/>
    <m/>
    <n v="667"/>
    <m/>
    <m/>
    <m/>
    <m/>
    <m/>
    <n v="0.11"/>
    <m/>
  </r>
  <r>
    <x v="661"/>
    <s v=""/>
    <m/>
    <m/>
    <m/>
    <m/>
    <m/>
    <m/>
    <m/>
    <m/>
    <m/>
    <m/>
    <m/>
    <m/>
    <m/>
    <m/>
    <n v="668"/>
    <m/>
    <m/>
    <m/>
    <m/>
    <m/>
    <n v="0.11"/>
    <m/>
  </r>
  <r>
    <x v="662"/>
    <s v=""/>
    <m/>
    <m/>
    <m/>
    <m/>
    <m/>
    <m/>
    <m/>
    <m/>
    <m/>
    <m/>
    <m/>
    <m/>
    <m/>
    <m/>
    <n v="669"/>
    <m/>
    <m/>
    <m/>
    <m/>
    <m/>
    <n v="0.11"/>
    <m/>
  </r>
  <r>
    <x v="663"/>
    <s v=""/>
    <m/>
    <m/>
    <m/>
    <m/>
    <m/>
    <m/>
    <m/>
    <m/>
    <m/>
    <m/>
    <m/>
    <m/>
    <m/>
    <m/>
    <n v="670"/>
    <m/>
    <m/>
    <m/>
    <m/>
    <m/>
    <n v="0.11"/>
    <m/>
  </r>
  <r>
    <x v="664"/>
    <s v=""/>
    <m/>
    <m/>
    <m/>
    <m/>
    <m/>
    <m/>
    <m/>
    <m/>
    <m/>
    <m/>
    <m/>
    <m/>
    <m/>
    <m/>
    <n v="671"/>
    <m/>
    <m/>
    <m/>
    <m/>
    <m/>
    <n v="0.1"/>
    <m/>
  </r>
  <r>
    <x v="665"/>
    <s v=""/>
    <m/>
    <m/>
    <m/>
    <m/>
    <m/>
    <m/>
    <m/>
    <m/>
    <m/>
    <m/>
    <m/>
    <m/>
    <m/>
    <m/>
    <n v="672"/>
    <m/>
    <m/>
    <m/>
    <m/>
    <m/>
    <n v="0.1"/>
    <m/>
  </r>
  <r>
    <x v="666"/>
    <s v=""/>
    <m/>
    <m/>
    <m/>
    <m/>
    <m/>
    <m/>
    <m/>
    <m/>
    <m/>
    <m/>
    <m/>
    <m/>
    <m/>
    <m/>
    <n v="673"/>
    <m/>
    <m/>
    <m/>
    <m/>
    <m/>
    <n v="0.1"/>
    <m/>
  </r>
  <r>
    <x v="667"/>
    <s v=""/>
    <m/>
    <m/>
    <m/>
    <m/>
    <m/>
    <m/>
    <m/>
    <m/>
    <m/>
    <m/>
    <m/>
    <m/>
    <m/>
    <m/>
    <n v="674"/>
    <m/>
    <m/>
    <m/>
    <m/>
    <m/>
    <n v="0.1"/>
    <m/>
  </r>
  <r>
    <x v="668"/>
    <s v=""/>
    <m/>
    <m/>
    <m/>
    <m/>
    <m/>
    <m/>
    <m/>
    <m/>
    <m/>
    <m/>
    <m/>
    <m/>
    <m/>
    <m/>
    <n v="675"/>
    <m/>
    <m/>
    <m/>
    <m/>
    <m/>
    <n v="0.1"/>
    <m/>
  </r>
  <r>
    <x v="669"/>
    <s v=""/>
    <m/>
    <m/>
    <m/>
    <m/>
    <m/>
    <m/>
    <m/>
    <m/>
    <m/>
    <m/>
    <m/>
    <m/>
    <m/>
    <m/>
    <n v="676"/>
    <m/>
    <m/>
    <m/>
    <m/>
    <m/>
    <n v="0.11"/>
    <m/>
  </r>
  <r>
    <x v="670"/>
    <s v=""/>
    <m/>
    <m/>
    <m/>
    <m/>
    <m/>
    <m/>
    <m/>
    <m/>
    <m/>
    <m/>
    <m/>
    <m/>
    <m/>
    <m/>
    <n v="677"/>
    <m/>
    <m/>
    <m/>
    <m/>
    <m/>
    <n v="0.11"/>
    <m/>
  </r>
  <r>
    <x v="671"/>
    <s v=""/>
    <m/>
    <m/>
    <m/>
    <m/>
    <m/>
    <m/>
    <m/>
    <m/>
    <m/>
    <m/>
    <m/>
    <m/>
    <m/>
    <m/>
    <n v="678"/>
    <m/>
    <m/>
    <m/>
    <m/>
    <m/>
    <n v="0.11"/>
    <m/>
  </r>
  <r>
    <x v="672"/>
    <s v=""/>
    <m/>
    <m/>
    <m/>
    <m/>
    <m/>
    <m/>
    <m/>
    <m/>
    <m/>
    <m/>
    <m/>
    <m/>
    <m/>
    <m/>
    <n v="679"/>
    <m/>
    <m/>
    <m/>
    <m/>
    <m/>
    <n v="0.11"/>
    <m/>
  </r>
  <r>
    <x v="673"/>
    <s v=""/>
    <m/>
    <m/>
    <m/>
    <m/>
    <m/>
    <m/>
    <m/>
    <m/>
    <m/>
    <m/>
    <m/>
    <m/>
    <m/>
    <m/>
    <n v="680"/>
    <m/>
    <m/>
    <m/>
    <m/>
    <m/>
    <n v="0.11"/>
    <m/>
  </r>
  <r>
    <x v="674"/>
    <s v=""/>
    <m/>
    <m/>
    <m/>
    <m/>
    <m/>
    <m/>
    <m/>
    <m/>
    <m/>
    <m/>
    <m/>
    <m/>
    <m/>
    <m/>
    <n v="681"/>
    <m/>
    <m/>
    <m/>
    <m/>
    <m/>
    <n v="0.1"/>
    <m/>
  </r>
  <r>
    <x v="675"/>
    <s v=""/>
    <m/>
    <m/>
    <m/>
    <m/>
    <m/>
    <m/>
    <m/>
    <m/>
    <m/>
    <m/>
    <m/>
    <m/>
    <m/>
    <m/>
    <n v="682"/>
    <m/>
    <m/>
    <m/>
    <m/>
    <m/>
    <n v="0.1"/>
    <m/>
  </r>
  <r>
    <x v="676"/>
    <s v=""/>
    <m/>
    <m/>
    <m/>
    <m/>
    <m/>
    <m/>
    <m/>
    <m/>
    <m/>
    <m/>
    <m/>
    <m/>
    <m/>
    <m/>
    <n v="683"/>
    <m/>
    <m/>
    <m/>
    <m/>
    <m/>
    <n v="0.1"/>
    <m/>
  </r>
  <r>
    <x v="677"/>
    <s v=""/>
    <m/>
    <m/>
    <m/>
    <m/>
    <m/>
    <m/>
    <m/>
    <m/>
    <m/>
    <m/>
    <m/>
    <m/>
    <m/>
    <m/>
    <n v="684"/>
    <m/>
    <m/>
    <m/>
    <m/>
    <m/>
    <n v="0.1"/>
    <m/>
  </r>
  <r>
    <x v="678"/>
    <s v=""/>
    <m/>
    <m/>
    <m/>
    <m/>
    <m/>
    <m/>
    <m/>
    <m/>
    <m/>
    <m/>
    <m/>
    <m/>
    <m/>
    <m/>
    <n v="685"/>
    <m/>
    <m/>
    <m/>
    <m/>
    <m/>
    <n v="0.1"/>
    <m/>
  </r>
  <r>
    <x v="679"/>
    <s v=""/>
    <m/>
    <m/>
    <m/>
    <m/>
    <m/>
    <m/>
    <m/>
    <m/>
    <m/>
    <m/>
    <m/>
    <m/>
    <m/>
    <m/>
    <n v="686"/>
    <m/>
    <m/>
    <m/>
    <m/>
    <m/>
    <n v="0.1"/>
    <m/>
  </r>
  <r>
    <x v="680"/>
    <s v=""/>
    <m/>
    <m/>
    <m/>
    <m/>
    <m/>
    <m/>
    <m/>
    <m/>
    <m/>
    <m/>
    <m/>
    <m/>
    <m/>
    <m/>
    <n v="687"/>
    <m/>
    <m/>
    <m/>
    <m/>
    <m/>
    <n v="0.1"/>
    <m/>
  </r>
  <r>
    <x v="681"/>
    <s v=""/>
    <m/>
    <m/>
    <m/>
    <m/>
    <m/>
    <m/>
    <m/>
    <m/>
    <m/>
    <m/>
    <m/>
    <m/>
    <m/>
    <m/>
    <n v="688"/>
    <m/>
    <m/>
    <m/>
    <m/>
    <m/>
    <n v="0.1"/>
    <m/>
  </r>
  <r>
    <x v="682"/>
    <s v=""/>
    <m/>
    <m/>
    <m/>
    <m/>
    <m/>
    <m/>
    <m/>
    <m/>
    <m/>
    <m/>
    <m/>
    <m/>
    <m/>
    <m/>
    <n v="689"/>
    <m/>
    <m/>
    <m/>
    <m/>
    <m/>
    <n v="0.1"/>
    <m/>
  </r>
  <r>
    <x v="683"/>
    <s v=""/>
    <m/>
    <m/>
    <m/>
    <m/>
    <m/>
    <m/>
    <m/>
    <m/>
    <m/>
    <m/>
    <m/>
    <m/>
    <m/>
    <m/>
    <n v="690"/>
    <m/>
    <m/>
    <m/>
    <m/>
    <m/>
    <n v="0.11"/>
    <m/>
  </r>
  <r>
    <x v="684"/>
    <s v=""/>
    <m/>
    <m/>
    <m/>
    <m/>
    <m/>
    <m/>
    <m/>
    <m/>
    <m/>
    <m/>
    <m/>
    <m/>
    <m/>
    <m/>
    <n v="691"/>
    <m/>
    <m/>
    <m/>
    <m/>
    <m/>
    <n v="0.11"/>
    <m/>
  </r>
  <r>
    <x v="685"/>
    <s v=""/>
    <m/>
    <m/>
    <m/>
    <m/>
    <m/>
    <m/>
    <m/>
    <m/>
    <m/>
    <m/>
    <m/>
    <m/>
    <m/>
    <m/>
    <n v="692"/>
    <m/>
    <m/>
    <m/>
    <m/>
    <m/>
    <n v="0.11"/>
    <m/>
  </r>
  <r>
    <x v="686"/>
    <s v=""/>
    <m/>
    <m/>
    <m/>
    <m/>
    <m/>
    <m/>
    <m/>
    <m/>
    <m/>
    <m/>
    <m/>
    <m/>
    <m/>
    <m/>
    <n v="693"/>
    <m/>
    <m/>
    <m/>
    <m/>
    <m/>
    <n v="0.11"/>
    <m/>
  </r>
  <r>
    <x v="687"/>
    <s v=""/>
    <m/>
    <m/>
    <m/>
    <m/>
    <m/>
    <m/>
    <m/>
    <m/>
    <m/>
    <m/>
    <m/>
    <m/>
    <m/>
    <m/>
    <n v="694"/>
    <m/>
    <m/>
    <m/>
    <m/>
    <m/>
    <n v="0.11"/>
    <m/>
  </r>
  <r>
    <x v="688"/>
    <s v=""/>
    <m/>
    <m/>
    <m/>
    <m/>
    <m/>
    <m/>
    <m/>
    <m/>
    <m/>
    <m/>
    <m/>
    <m/>
    <m/>
    <m/>
    <n v="695"/>
    <m/>
    <m/>
    <m/>
    <m/>
    <m/>
    <n v="0.11"/>
    <m/>
  </r>
  <r>
    <x v="689"/>
    <s v=""/>
    <m/>
    <m/>
    <m/>
    <m/>
    <m/>
    <m/>
    <m/>
    <m/>
    <m/>
    <m/>
    <m/>
    <m/>
    <m/>
    <m/>
    <n v="696"/>
    <m/>
    <m/>
    <m/>
    <m/>
    <m/>
    <n v="0.11"/>
    <m/>
  </r>
  <r>
    <x v="690"/>
    <s v=""/>
    <m/>
    <m/>
    <m/>
    <m/>
    <m/>
    <m/>
    <m/>
    <m/>
    <m/>
    <m/>
    <m/>
    <m/>
    <m/>
    <m/>
    <n v="697"/>
    <m/>
    <m/>
    <m/>
    <m/>
    <m/>
    <n v="0.11"/>
    <m/>
  </r>
  <r>
    <x v="691"/>
    <s v=""/>
    <m/>
    <m/>
    <m/>
    <m/>
    <m/>
    <m/>
    <m/>
    <m/>
    <m/>
    <m/>
    <m/>
    <m/>
    <m/>
    <m/>
    <n v="698"/>
    <m/>
    <m/>
    <m/>
    <m/>
    <m/>
    <n v="0.11"/>
    <m/>
  </r>
  <r>
    <x v="692"/>
    <s v=""/>
    <m/>
    <m/>
    <m/>
    <m/>
    <m/>
    <m/>
    <m/>
    <m/>
    <m/>
    <m/>
    <m/>
    <m/>
    <m/>
    <m/>
    <n v="699"/>
    <m/>
    <m/>
    <m/>
    <m/>
    <m/>
    <n v="0.11"/>
    <m/>
  </r>
  <r>
    <x v="693"/>
    <s v=""/>
    <m/>
    <m/>
    <m/>
    <m/>
    <m/>
    <m/>
    <m/>
    <m/>
    <m/>
    <m/>
    <m/>
    <m/>
    <m/>
    <m/>
    <n v="700"/>
    <m/>
    <m/>
    <m/>
    <m/>
    <m/>
    <n v="0.09"/>
    <m/>
  </r>
  <r>
    <x v="694"/>
    <s v=""/>
    <m/>
    <m/>
    <m/>
    <m/>
    <m/>
    <m/>
    <m/>
    <m/>
    <m/>
    <m/>
    <m/>
    <m/>
    <m/>
    <m/>
    <n v="701"/>
    <m/>
    <m/>
    <m/>
    <m/>
    <m/>
    <n v="0.09"/>
    <m/>
  </r>
  <r>
    <x v="695"/>
    <s v=""/>
    <m/>
    <m/>
    <m/>
    <m/>
    <m/>
    <m/>
    <m/>
    <m/>
    <m/>
    <m/>
    <m/>
    <m/>
    <m/>
    <m/>
    <n v="702"/>
    <m/>
    <m/>
    <m/>
    <m/>
    <m/>
    <n v="0.09"/>
    <m/>
  </r>
  <r>
    <x v="696"/>
    <s v=""/>
    <m/>
    <m/>
    <m/>
    <m/>
    <m/>
    <m/>
    <m/>
    <m/>
    <m/>
    <m/>
    <m/>
    <m/>
    <m/>
    <m/>
    <n v="703"/>
    <m/>
    <m/>
    <m/>
    <m/>
    <m/>
    <n v="0.09"/>
    <m/>
  </r>
  <r>
    <x v="697"/>
    <s v=""/>
    <m/>
    <m/>
    <m/>
    <m/>
    <m/>
    <m/>
    <m/>
    <m/>
    <m/>
    <m/>
    <m/>
    <m/>
    <m/>
    <m/>
    <n v="704"/>
    <m/>
    <m/>
    <m/>
    <m/>
    <m/>
    <n v="0.09"/>
    <m/>
  </r>
  <r>
    <x v="698"/>
    <s v=""/>
    <m/>
    <m/>
    <m/>
    <m/>
    <m/>
    <m/>
    <m/>
    <m/>
    <m/>
    <m/>
    <m/>
    <m/>
    <m/>
    <m/>
    <n v="705"/>
    <m/>
    <m/>
    <m/>
    <m/>
    <m/>
    <n v="0.09"/>
    <m/>
  </r>
  <r>
    <x v="699"/>
    <s v=""/>
    <m/>
    <m/>
    <m/>
    <m/>
    <m/>
    <m/>
    <m/>
    <m/>
    <m/>
    <m/>
    <m/>
    <m/>
    <m/>
    <m/>
    <n v="706"/>
    <m/>
    <m/>
    <m/>
    <m/>
    <m/>
    <n v="0.1"/>
    <m/>
  </r>
  <r>
    <x v="700"/>
    <s v=""/>
    <m/>
    <m/>
    <m/>
    <m/>
    <m/>
    <m/>
    <m/>
    <m/>
    <m/>
    <m/>
    <m/>
    <m/>
    <m/>
    <m/>
    <n v="707"/>
    <m/>
    <m/>
    <m/>
    <m/>
    <m/>
    <n v="0.1"/>
    <m/>
  </r>
  <r>
    <x v="701"/>
    <s v=""/>
    <m/>
    <m/>
    <m/>
    <m/>
    <m/>
    <m/>
    <m/>
    <m/>
    <m/>
    <m/>
    <m/>
    <m/>
    <m/>
    <m/>
    <n v="708"/>
    <m/>
    <m/>
    <m/>
    <m/>
    <m/>
    <n v="0.1"/>
    <m/>
  </r>
  <r>
    <x v="702"/>
    <s v=""/>
    <m/>
    <m/>
    <m/>
    <m/>
    <m/>
    <m/>
    <m/>
    <m/>
    <m/>
    <m/>
    <m/>
    <m/>
    <m/>
    <m/>
    <n v="709"/>
    <m/>
    <m/>
    <m/>
    <m/>
    <m/>
    <n v="0.1"/>
    <m/>
  </r>
  <r>
    <x v="703"/>
    <s v=""/>
    <m/>
    <m/>
    <m/>
    <m/>
    <m/>
    <m/>
    <m/>
    <m/>
    <m/>
    <m/>
    <m/>
    <m/>
    <m/>
    <m/>
    <n v="710"/>
    <m/>
    <m/>
    <m/>
    <m/>
    <m/>
    <n v="0.11"/>
    <m/>
  </r>
  <r>
    <x v="704"/>
    <s v=""/>
    <m/>
    <m/>
    <m/>
    <m/>
    <m/>
    <m/>
    <m/>
    <m/>
    <m/>
    <m/>
    <m/>
    <m/>
    <m/>
    <m/>
    <n v="711"/>
    <m/>
    <m/>
    <m/>
    <m/>
    <m/>
    <n v="0.11"/>
    <m/>
  </r>
  <r>
    <x v="705"/>
    <s v=""/>
    <m/>
    <m/>
    <m/>
    <m/>
    <m/>
    <m/>
    <m/>
    <m/>
    <m/>
    <m/>
    <m/>
    <m/>
    <m/>
    <m/>
    <n v="712"/>
    <m/>
    <m/>
    <m/>
    <m/>
    <m/>
    <n v="0.11"/>
    <m/>
  </r>
  <r>
    <x v="706"/>
    <s v=""/>
    <m/>
    <m/>
    <m/>
    <m/>
    <m/>
    <m/>
    <m/>
    <m/>
    <m/>
    <m/>
    <m/>
    <m/>
    <m/>
    <m/>
    <n v="713"/>
    <m/>
    <m/>
    <m/>
    <m/>
    <m/>
    <n v="0.11"/>
    <m/>
  </r>
  <r>
    <x v="707"/>
    <s v=""/>
    <m/>
    <m/>
    <m/>
    <m/>
    <m/>
    <m/>
    <m/>
    <m/>
    <m/>
    <m/>
    <m/>
    <m/>
    <m/>
    <m/>
    <n v="714"/>
    <m/>
    <m/>
    <m/>
    <m/>
    <m/>
    <n v="0.11"/>
    <m/>
  </r>
  <r>
    <x v="708"/>
    <s v=""/>
    <m/>
    <m/>
    <m/>
    <m/>
    <m/>
    <m/>
    <m/>
    <m/>
    <m/>
    <m/>
    <m/>
    <m/>
    <m/>
    <m/>
    <n v="715"/>
    <m/>
    <m/>
    <m/>
    <m/>
    <m/>
    <n v="0.1"/>
    <m/>
  </r>
  <r>
    <x v="709"/>
    <s v=""/>
    <m/>
    <m/>
    <m/>
    <m/>
    <m/>
    <m/>
    <m/>
    <m/>
    <m/>
    <m/>
    <m/>
    <m/>
    <m/>
    <m/>
    <n v="716"/>
    <m/>
    <m/>
    <m/>
    <m/>
    <m/>
    <n v="0.1"/>
    <m/>
  </r>
  <r>
    <x v="710"/>
    <s v=""/>
    <m/>
    <m/>
    <m/>
    <m/>
    <m/>
    <m/>
    <m/>
    <m/>
    <m/>
    <m/>
    <m/>
    <m/>
    <m/>
    <m/>
    <n v="717"/>
    <m/>
    <m/>
    <m/>
    <m/>
    <m/>
    <n v="0.1"/>
    <m/>
  </r>
  <r>
    <x v="711"/>
    <s v=""/>
    <m/>
    <m/>
    <m/>
    <m/>
    <m/>
    <m/>
    <m/>
    <m/>
    <m/>
    <m/>
    <m/>
    <m/>
    <m/>
    <m/>
    <n v="718"/>
    <m/>
    <m/>
    <m/>
    <m/>
    <m/>
    <n v="0.1"/>
    <m/>
  </r>
  <r>
    <x v="712"/>
    <s v=""/>
    <m/>
    <m/>
    <m/>
    <m/>
    <m/>
    <m/>
    <m/>
    <m/>
    <m/>
    <m/>
    <m/>
    <m/>
    <m/>
    <m/>
    <n v="719"/>
    <m/>
    <m/>
    <m/>
    <m/>
    <m/>
    <n v="0.1"/>
    <m/>
  </r>
  <r>
    <x v="713"/>
    <s v=""/>
    <m/>
    <m/>
    <m/>
    <m/>
    <m/>
    <m/>
    <m/>
    <m/>
    <m/>
    <m/>
    <m/>
    <m/>
    <m/>
    <m/>
    <n v="720"/>
    <m/>
    <m/>
    <m/>
    <m/>
    <m/>
    <n v="0.13"/>
    <m/>
  </r>
  <r>
    <x v="714"/>
    <s v=""/>
    <m/>
    <m/>
    <m/>
    <m/>
    <m/>
    <m/>
    <m/>
    <m/>
    <m/>
    <m/>
    <m/>
    <m/>
    <m/>
    <m/>
    <n v="721"/>
    <m/>
    <m/>
    <m/>
    <m/>
    <m/>
    <n v="0.13"/>
    <m/>
  </r>
  <r>
    <x v="715"/>
    <s v=""/>
    <m/>
    <m/>
    <m/>
    <m/>
    <m/>
    <m/>
    <m/>
    <m/>
    <m/>
    <m/>
    <m/>
    <m/>
    <m/>
    <m/>
    <n v="722"/>
    <m/>
    <m/>
    <m/>
    <m/>
    <m/>
    <n v="0.13"/>
    <m/>
  </r>
  <r>
    <x v="716"/>
    <s v=""/>
    <m/>
    <m/>
    <m/>
    <m/>
    <m/>
    <m/>
    <m/>
    <m/>
    <m/>
    <m/>
    <m/>
    <m/>
    <m/>
    <m/>
    <n v="723"/>
    <m/>
    <m/>
    <m/>
    <m/>
    <m/>
    <n v="0.11"/>
    <m/>
  </r>
  <r>
    <x v="717"/>
    <s v=""/>
    <m/>
    <m/>
    <m/>
    <m/>
    <m/>
    <m/>
    <m/>
    <m/>
    <m/>
    <m/>
    <m/>
    <m/>
    <m/>
    <m/>
    <n v="724"/>
    <m/>
    <m/>
    <m/>
    <m/>
    <m/>
    <n v="0.11"/>
    <m/>
  </r>
  <r>
    <x v="718"/>
    <s v=""/>
    <m/>
    <m/>
    <m/>
    <m/>
    <m/>
    <m/>
    <m/>
    <m/>
    <m/>
    <m/>
    <m/>
    <m/>
    <m/>
    <m/>
    <n v="725"/>
    <m/>
    <m/>
    <m/>
    <m/>
    <m/>
    <n v="0.11"/>
    <m/>
  </r>
  <r>
    <x v="719"/>
    <s v=""/>
    <m/>
    <m/>
    <m/>
    <m/>
    <m/>
    <m/>
    <m/>
    <m/>
    <m/>
    <m/>
    <m/>
    <m/>
    <m/>
    <m/>
    <n v="726"/>
    <m/>
    <m/>
    <m/>
    <m/>
    <m/>
    <n v="0.11"/>
    <m/>
  </r>
  <r>
    <x v="720"/>
    <s v=""/>
    <m/>
    <m/>
    <m/>
    <m/>
    <m/>
    <m/>
    <m/>
    <m/>
    <m/>
    <m/>
    <m/>
    <m/>
    <m/>
    <m/>
    <n v="727"/>
    <m/>
    <m/>
    <m/>
    <m/>
    <m/>
    <n v="0.11"/>
    <m/>
  </r>
  <r>
    <x v="721"/>
    <s v=""/>
    <m/>
    <m/>
    <m/>
    <m/>
    <m/>
    <m/>
    <m/>
    <m/>
    <m/>
    <m/>
    <m/>
    <m/>
    <m/>
    <m/>
    <n v="728"/>
    <m/>
    <m/>
    <m/>
    <m/>
    <m/>
    <n v="0.11"/>
    <m/>
  </r>
  <r>
    <x v="722"/>
    <s v=""/>
    <m/>
    <m/>
    <m/>
    <m/>
    <m/>
    <m/>
    <m/>
    <m/>
    <m/>
    <m/>
    <m/>
    <m/>
    <m/>
    <m/>
    <n v="729"/>
    <m/>
    <m/>
    <m/>
    <m/>
    <m/>
    <n v="0.11"/>
    <m/>
  </r>
  <r>
    <x v="723"/>
    <s v=""/>
    <m/>
    <m/>
    <m/>
    <m/>
    <m/>
    <m/>
    <m/>
    <m/>
    <m/>
    <m/>
    <m/>
    <m/>
    <m/>
    <m/>
    <n v="730"/>
    <m/>
    <m/>
    <m/>
    <m/>
    <m/>
    <n v="0.11"/>
    <m/>
  </r>
  <r>
    <x v="724"/>
    <s v=""/>
    <m/>
    <m/>
    <m/>
    <m/>
    <m/>
    <m/>
    <m/>
    <m/>
    <m/>
    <m/>
    <m/>
    <m/>
    <m/>
    <m/>
    <n v="731"/>
    <m/>
    <m/>
    <m/>
    <m/>
    <m/>
    <n v="0.11"/>
    <m/>
  </r>
  <r>
    <x v="725"/>
    <s v=""/>
    <m/>
    <m/>
    <m/>
    <m/>
    <m/>
    <m/>
    <m/>
    <m/>
    <m/>
    <m/>
    <m/>
    <m/>
    <m/>
    <m/>
    <n v="732"/>
    <m/>
    <m/>
    <m/>
    <m/>
    <m/>
    <n v="0.11"/>
    <m/>
  </r>
  <r>
    <x v="726"/>
    <s v=""/>
    <m/>
    <m/>
    <m/>
    <m/>
    <m/>
    <m/>
    <m/>
    <m/>
    <m/>
    <m/>
    <m/>
    <m/>
    <m/>
    <m/>
    <n v="733"/>
    <m/>
    <m/>
    <m/>
    <m/>
    <m/>
    <n v="0.09"/>
    <m/>
  </r>
  <r>
    <x v="727"/>
    <s v=""/>
    <m/>
    <m/>
    <m/>
    <m/>
    <m/>
    <m/>
    <m/>
    <m/>
    <m/>
    <m/>
    <m/>
    <m/>
    <m/>
    <m/>
    <n v="734"/>
    <m/>
    <m/>
    <m/>
    <m/>
    <m/>
    <n v="0.09"/>
    <m/>
  </r>
  <r>
    <x v="728"/>
    <s v=""/>
    <m/>
    <m/>
    <m/>
    <m/>
    <m/>
    <m/>
    <m/>
    <m/>
    <m/>
    <m/>
    <m/>
    <m/>
    <m/>
    <m/>
    <n v="735"/>
    <m/>
    <m/>
    <m/>
    <m/>
    <m/>
    <n v="0.09"/>
    <m/>
  </r>
  <r>
    <x v="729"/>
    <s v=""/>
    <m/>
    <m/>
    <m/>
    <m/>
    <m/>
    <m/>
    <m/>
    <m/>
    <m/>
    <m/>
    <m/>
    <m/>
    <m/>
    <m/>
    <n v="736"/>
    <m/>
    <m/>
    <m/>
    <m/>
    <m/>
    <n v="0.09"/>
    <m/>
  </r>
  <r>
    <x v="730"/>
    <s v=""/>
    <m/>
    <m/>
    <m/>
    <m/>
    <m/>
    <m/>
    <m/>
    <m/>
    <m/>
    <m/>
    <m/>
    <m/>
    <m/>
    <m/>
    <n v="737"/>
    <m/>
    <m/>
    <m/>
    <m/>
    <m/>
    <n v="0.1"/>
    <m/>
  </r>
  <r>
    <x v="731"/>
    <s v=""/>
    <m/>
    <m/>
    <m/>
    <m/>
    <m/>
    <m/>
    <m/>
    <m/>
    <m/>
    <m/>
    <m/>
    <m/>
    <m/>
    <m/>
    <n v="738"/>
    <m/>
    <m/>
    <m/>
    <m/>
    <m/>
    <n v="0.1"/>
    <m/>
  </r>
  <r>
    <x v="732"/>
    <s v=""/>
    <m/>
    <m/>
    <m/>
    <m/>
    <m/>
    <m/>
    <m/>
    <m/>
    <m/>
    <m/>
    <m/>
    <m/>
    <m/>
    <m/>
    <n v="739"/>
    <m/>
    <m/>
    <m/>
    <m/>
    <m/>
    <n v="0.1"/>
    <m/>
  </r>
  <r>
    <x v="733"/>
    <s v=""/>
    <m/>
    <m/>
    <m/>
    <m/>
    <m/>
    <m/>
    <m/>
    <m/>
    <m/>
    <m/>
    <m/>
    <m/>
    <m/>
    <m/>
    <n v="740"/>
    <m/>
    <m/>
    <m/>
    <m/>
    <m/>
    <n v="0.1"/>
    <m/>
  </r>
  <r>
    <x v="734"/>
    <s v=""/>
    <m/>
    <m/>
    <m/>
    <m/>
    <m/>
    <m/>
    <m/>
    <m/>
    <m/>
    <m/>
    <m/>
    <m/>
    <m/>
    <m/>
    <n v="741"/>
    <m/>
    <m/>
    <m/>
    <m/>
    <m/>
    <n v="0.1"/>
    <m/>
  </r>
  <r>
    <x v="735"/>
    <s v=""/>
    <m/>
    <m/>
    <m/>
    <m/>
    <m/>
    <m/>
    <m/>
    <m/>
    <m/>
    <m/>
    <m/>
    <m/>
    <m/>
    <m/>
    <n v="742"/>
    <m/>
    <m/>
    <m/>
    <m/>
    <m/>
    <n v="0.09"/>
    <m/>
  </r>
  <r>
    <x v="736"/>
    <s v=""/>
    <m/>
    <m/>
    <m/>
    <m/>
    <m/>
    <m/>
    <m/>
    <m/>
    <m/>
    <m/>
    <m/>
    <m/>
    <m/>
    <m/>
    <n v="743"/>
    <m/>
    <m/>
    <m/>
    <m/>
    <m/>
    <n v="0.09"/>
    <m/>
  </r>
  <r>
    <x v="737"/>
    <s v=""/>
    <m/>
    <m/>
    <m/>
    <m/>
    <m/>
    <m/>
    <m/>
    <m/>
    <m/>
    <m/>
    <m/>
    <m/>
    <m/>
    <m/>
    <n v="744"/>
    <m/>
    <m/>
    <m/>
    <m/>
    <m/>
    <n v="0.09"/>
    <m/>
  </r>
  <r>
    <x v="738"/>
    <s v=""/>
    <m/>
    <m/>
    <m/>
    <m/>
    <m/>
    <m/>
    <m/>
    <m/>
    <m/>
    <m/>
    <m/>
    <m/>
    <m/>
    <m/>
    <n v="745"/>
    <m/>
    <m/>
    <m/>
    <m/>
    <m/>
    <n v="0.09"/>
    <m/>
  </r>
  <r>
    <x v="739"/>
    <s v=""/>
    <m/>
    <m/>
    <m/>
    <m/>
    <m/>
    <m/>
    <m/>
    <m/>
    <m/>
    <m/>
    <m/>
    <m/>
    <m/>
    <m/>
    <n v="746"/>
    <m/>
    <m/>
    <m/>
    <m/>
    <m/>
    <n v="0.09"/>
    <m/>
  </r>
  <r>
    <x v="740"/>
    <s v=""/>
    <m/>
    <m/>
    <m/>
    <m/>
    <m/>
    <m/>
    <m/>
    <m/>
    <m/>
    <m/>
    <m/>
    <m/>
    <m/>
    <m/>
    <n v="747"/>
    <m/>
    <m/>
    <m/>
    <m/>
    <m/>
    <n v="0.09"/>
    <m/>
  </r>
  <r>
    <x v="741"/>
    <s v=""/>
    <m/>
    <m/>
    <m/>
    <m/>
    <m/>
    <m/>
    <m/>
    <m/>
    <m/>
    <m/>
    <m/>
    <m/>
    <m/>
    <m/>
    <n v="748"/>
    <m/>
    <m/>
    <m/>
    <m/>
    <m/>
    <n v="0.09"/>
    <m/>
  </r>
  <r>
    <x v="742"/>
    <s v=""/>
    <m/>
    <m/>
    <m/>
    <m/>
    <m/>
    <m/>
    <m/>
    <m/>
    <m/>
    <m/>
    <m/>
    <m/>
    <m/>
    <m/>
    <n v="749"/>
    <m/>
    <m/>
    <m/>
    <m/>
    <m/>
    <n v="0.09"/>
    <m/>
  </r>
  <r>
    <x v="743"/>
    <s v=""/>
    <m/>
    <m/>
    <m/>
    <m/>
    <m/>
    <m/>
    <m/>
    <m/>
    <m/>
    <m/>
    <m/>
    <m/>
    <m/>
    <m/>
    <n v="750"/>
    <m/>
    <m/>
    <m/>
    <m/>
    <m/>
    <n v="0.09"/>
    <m/>
  </r>
  <r>
    <x v="744"/>
    <s v=""/>
    <m/>
    <m/>
    <m/>
    <m/>
    <m/>
    <m/>
    <m/>
    <m/>
    <m/>
    <m/>
    <m/>
    <m/>
    <m/>
    <m/>
    <n v="751"/>
    <m/>
    <m/>
    <m/>
    <m/>
    <m/>
    <n v="0.09"/>
    <m/>
  </r>
  <r>
    <x v="745"/>
    <s v=""/>
    <m/>
    <m/>
    <m/>
    <m/>
    <m/>
    <m/>
    <m/>
    <m/>
    <m/>
    <m/>
    <m/>
    <m/>
    <m/>
    <m/>
    <n v="752"/>
    <m/>
    <m/>
    <m/>
    <m/>
    <m/>
    <n v="0.04"/>
    <m/>
  </r>
  <r>
    <x v="746"/>
    <s v=""/>
    <m/>
    <m/>
    <m/>
    <m/>
    <m/>
    <m/>
    <m/>
    <m/>
    <m/>
    <m/>
    <m/>
    <m/>
    <m/>
    <m/>
    <n v="753"/>
    <m/>
    <m/>
    <m/>
    <m/>
    <m/>
    <n v="0.04"/>
    <m/>
  </r>
  <r>
    <x v="747"/>
    <s v=""/>
    <m/>
    <m/>
    <m/>
    <m/>
    <m/>
    <m/>
    <m/>
    <m/>
    <m/>
    <m/>
    <m/>
    <m/>
    <m/>
    <m/>
    <n v="754"/>
    <m/>
    <m/>
    <m/>
    <m/>
    <m/>
    <n v="0.04"/>
    <m/>
  </r>
  <r>
    <x v="748"/>
    <s v=""/>
    <m/>
    <m/>
    <m/>
    <m/>
    <m/>
    <m/>
    <m/>
    <m/>
    <m/>
    <m/>
    <m/>
    <m/>
    <m/>
    <m/>
    <n v="755"/>
    <m/>
    <m/>
    <m/>
    <m/>
    <m/>
    <n v="0.04"/>
    <m/>
  </r>
  <r>
    <x v="749"/>
    <s v=""/>
    <m/>
    <m/>
    <m/>
    <m/>
    <m/>
    <m/>
    <m/>
    <m/>
    <m/>
    <m/>
    <m/>
    <m/>
    <m/>
    <m/>
    <n v="756"/>
    <m/>
    <m/>
    <m/>
    <m/>
    <m/>
    <n v="0.04"/>
    <m/>
  </r>
  <r>
    <x v="750"/>
    <s v=""/>
    <m/>
    <m/>
    <m/>
    <m/>
    <m/>
    <m/>
    <m/>
    <m/>
    <m/>
    <m/>
    <m/>
    <m/>
    <m/>
    <m/>
    <n v="757"/>
    <m/>
    <m/>
    <m/>
    <m/>
    <m/>
    <n v="0.04"/>
    <m/>
  </r>
  <r>
    <x v="751"/>
    <s v=""/>
    <m/>
    <m/>
    <m/>
    <m/>
    <m/>
    <m/>
    <m/>
    <m/>
    <m/>
    <m/>
    <m/>
    <m/>
    <m/>
    <m/>
    <n v="758"/>
    <m/>
    <m/>
    <m/>
    <m/>
    <m/>
    <n v="0.09"/>
    <m/>
  </r>
  <r>
    <x v="752"/>
    <s v=""/>
    <m/>
    <m/>
    <m/>
    <m/>
    <m/>
    <m/>
    <m/>
    <m/>
    <m/>
    <m/>
    <m/>
    <m/>
    <m/>
    <m/>
    <n v="759"/>
    <m/>
    <m/>
    <m/>
    <m/>
    <m/>
    <n v="0.09"/>
    <m/>
  </r>
  <r>
    <x v="753"/>
    <s v=""/>
    <m/>
    <m/>
    <m/>
    <m/>
    <m/>
    <m/>
    <m/>
    <m/>
    <m/>
    <m/>
    <m/>
    <m/>
    <m/>
    <m/>
    <n v="760"/>
    <m/>
    <m/>
    <m/>
    <m/>
    <m/>
    <n v="0.09"/>
    <m/>
  </r>
  <r>
    <x v="754"/>
    <s v=""/>
    <m/>
    <m/>
    <m/>
    <m/>
    <m/>
    <m/>
    <m/>
    <m/>
    <m/>
    <m/>
    <m/>
    <m/>
    <m/>
    <m/>
    <n v="761"/>
    <m/>
    <m/>
    <m/>
    <m/>
    <m/>
    <n v="0.09"/>
    <m/>
  </r>
  <r>
    <x v="755"/>
    <s v=""/>
    <m/>
    <m/>
    <m/>
    <m/>
    <m/>
    <m/>
    <m/>
    <m/>
    <m/>
    <m/>
    <m/>
    <m/>
    <m/>
    <m/>
    <n v="762"/>
    <m/>
    <m/>
    <m/>
    <m/>
    <m/>
    <n v="7.4999999999999997E-2"/>
    <m/>
  </r>
  <r>
    <x v="756"/>
    <s v=""/>
    <m/>
    <m/>
    <m/>
    <m/>
    <m/>
    <m/>
    <m/>
    <m/>
    <m/>
    <m/>
    <m/>
    <m/>
    <m/>
    <m/>
    <n v="763"/>
    <m/>
    <m/>
    <m/>
    <m/>
    <m/>
    <n v="7.4999999999999997E-2"/>
    <m/>
  </r>
  <r>
    <x v="757"/>
    <s v=""/>
    <m/>
    <m/>
    <m/>
    <m/>
    <m/>
    <m/>
    <m/>
    <m/>
    <m/>
    <m/>
    <m/>
    <m/>
    <m/>
    <m/>
    <n v="764"/>
    <m/>
    <m/>
    <m/>
    <m/>
    <m/>
    <n v="7.4999999999999997E-2"/>
    <m/>
  </r>
  <r>
    <x v="758"/>
    <s v=""/>
    <m/>
    <m/>
    <m/>
    <m/>
    <m/>
    <m/>
    <m/>
    <m/>
    <m/>
    <m/>
    <m/>
    <m/>
    <m/>
    <m/>
    <n v="765"/>
    <m/>
    <m/>
    <m/>
    <m/>
    <m/>
    <n v="6.5000000000000002E-2"/>
    <m/>
  </r>
  <r>
    <x v="759"/>
    <s v=""/>
    <m/>
    <m/>
    <m/>
    <m/>
    <m/>
    <m/>
    <m/>
    <m/>
    <m/>
    <m/>
    <m/>
    <m/>
    <m/>
    <m/>
    <n v="766"/>
    <m/>
    <m/>
    <m/>
    <m/>
    <m/>
    <n v="6.5000000000000002E-2"/>
    <m/>
  </r>
  <r>
    <x v="760"/>
    <s v=""/>
    <m/>
    <m/>
    <m/>
    <m/>
    <m/>
    <m/>
    <m/>
    <m/>
    <m/>
    <m/>
    <m/>
    <m/>
    <m/>
    <m/>
    <n v="767"/>
    <m/>
    <m/>
    <m/>
    <m/>
    <m/>
    <n v="6.5000000000000002E-2"/>
    <m/>
  </r>
  <r>
    <x v="761"/>
    <s v=""/>
    <m/>
    <m/>
    <m/>
    <m/>
    <m/>
    <m/>
    <m/>
    <m/>
    <m/>
    <m/>
    <m/>
    <m/>
    <m/>
    <m/>
    <n v="768"/>
    <m/>
    <m/>
    <m/>
    <m/>
    <m/>
    <n v="6.5000000000000002E-2"/>
    <m/>
  </r>
  <r>
    <x v="762"/>
    <s v=""/>
    <m/>
    <m/>
    <m/>
    <m/>
    <m/>
    <m/>
    <m/>
    <m/>
    <m/>
    <m/>
    <m/>
    <m/>
    <m/>
    <m/>
    <n v="769"/>
    <m/>
    <m/>
    <m/>
    <m/>
    <m/>
    <n v="6.5000000000000002E-2"/>
    <m/>
  </r>
  <r>
    <x v="763"/>
    <s v=""/>
    <m/>
    <m/>
    <m/>
    <m/>
    <m/>
    <m/>
    <m/>
    <m/>
    <m/>
    <m/>
    <m/>
    <m/>
    <m/>
    <m/>
    <n v="770"/>
    <m/>
    <m/>
    <m/>
    <m/>
    <m/>
    <n v="7.4999999999999997E-2"/>
    <m/>
  </r>
  <r>
    <x v="764"/>
    <s v=""/>
    <m/>
    <m/>
    <m/>
    <m/>
    <m/>
    <m/>
    <m/>
    <m/>
    <m/>
    <m/>
    <m/>
    <m/>
    <m/>
    <m/>
    <n v="771"/>
    <m/>
    <m/>
    <m/>
    <m/>
    <m/>
    <n v="7.4999999999999997E-2"/>
    <m/>
  </r>
  <r>
    <x v="765"/>
    <s v=""/>
    <m/>
    <m/>
    <m/>
    <m/>
    <m/>
    <m/>
    <m/>
    <m/>
    <m/>
    <m/>
    <m/>
    <m/>
    <m/>
    <m/>
    <n v="772"/>
    <m/>
    <m/>
    <m/>
    <m/>
    <m/>
    <n v="7.4999999999999997E-2"/>
    <m/>
  </r>
  <r>
    <x v="766"/>
    <s v=""/>
    <m/>
    <m/>
    <m/>
    <m/>
    <m/>
    <m/>
    <m/>
    <m/>
    <m/>
    <m/>
    <m/>
    <m/>
    <m/>
    <m/>
    <n v="773"/>
    <m/>
    <m/>
    <m/>
    <m/>
    <m/>
    <n v="7.4999999999999997E-2"/>
    <m/>
  </r>
  <r>
    <x v="767"/>
    <s v=""/>
    <m/>
    <m/>
    <m/>
    <m/>
    <m/>
    <m/>
    <m/>
    <m/>
    <m/>
    <m/>
    <m/>
    <m/>
    <m/>
    <m/>
    <n v="774"/>
    <m/>
    <m/>
    <m/>
    <m/>
    <m/>
    <n v="7.4999999999999997E-2"/>
    <m/>
  </r>
  <r>
    <x v="768"/>
    <s v=""/>
    <m/>
    <m/>
    <m/>
    <m/>
    <m/>
    <m/>
    <m/>
    <m/>
    <m/>
    <m/>
    <m/>
    <m/>
    <m/>
    <m/>
    <n v="775"/>
    <m/>
    <m/>
    <m/>
    <m/>
    <m/>
    <n v="7.4999999999999997E-2"/>
    <m/>
  </r>
  <r>
    <x v="769"/>
    <s v=""/>
    <m/>
    <m/>
    <m/>
    <m/>
    <m/>
    <m/>
    <m/>
    <m/>
    <m/>
    <m/>
    <m/>
    <m/>
    <m/>
    <m/>
    <n v="776"/>
    <m/>
    <m/>
    <m/>
    <m/>
    <m/>
    <n v="7.4999999999999997E-2"/>
    <m/>
  </r>
  <r>
    <x v="770"/>
    <s v=""/>
    <m/>
    <m/>
    <m/>
    <m/>
    <m/>
    <m/>
    <m/>
    <m/>
    <m/>
    <m/>
    <m/>
    <m/>
    <m/>
    <m/>
    <n v="777"/>
    <m/>
    <m/>
    <m/>
    <m/>
    <m/>
    <n v="7.4999999999999997E-2"/>
    <m/>
  </r>
  <r>
    <x v="771"/>
    <s v=""/>
    <m/>
    <m/>
    <m/>
    <m/>
    <m/>
    <m/>
    <m/>
    <m/>
    <m/>
    <m/>
    <m/>
    <m/>
    <m/>
    <m/>
    <n v="778"/>
    <m/>
    <m/>
    <m/>
    <m/>
    <m/>
    <n v="7.4999999999999997E-2"/>
    <m/>
  </r>
  <r>
    <x v="772"/>
    <s v=""/>
    <m/>
    <m/>
    <m/>
    <m/>
    <m/>
    <m/>
    <m/>
    <m/>
    <m/>
    <m/>
    <m/>
    <m/>
    <m/>
    <m/>
    <n v="779"/>
    <m/>
    <m/>
    <m/>
    <m/>
    <m/>
    <n v="7.4999999999999997E-2"/>
    <m/>
  </r>
  <r>
    <x v="773"/>
    <s v=""/>
    <m/>
    <m/>
    <m/>
    <m/>
    <m/>
    <m/>
    <m/>
    <m/>
    <m/>
    <m/>
    <m/>
    <m/>
    <m/>
    <m/>
    <n v="780"/>
    <m/>
    <m/>
    <m/>
    <m/>
    <m/>
    <n v="7.4999999999999997E-2"/>
    <m/>
  </r>
  <r>
    <x v="774"/>
    <s v=""/>
    <m/>
    <m/>
    <m/>
    <m/>
    <m/>
    <m/>
    <m/>
    <m/>
    <m/>
    <m/>
    <m/>
    <m/>
    <m/>
    <m/>
    <n v="781"/>
    <m/>
    <m/>
    <m/>
    <m/>
    <m/>
    <n v="7.4999999999999997E-2"/>
    <m/>
  </r>
  <r>
    <x v="775"/>
    <s v=""/>
    <m/>
    <m/>
    <m/>
    <m/>
    <m/>
    <m/>
    <m/>
    <m/>
    <m/>
    <m/>
    <m/>
    <m/>
    <m/>
    <m/>
    <n v="782"/>
    <m/>
    <m/>
    <m/>
    <m/>
    <m/>
    <n v="7.4999999999999997E-2"/>
    <m/>
  </r>
  <r>
    <x v="776"/>
    <s v=""/>
    <m/>
    <m/>
    <m/>
    <m/>
    <m/>
    <m/>
    <m/>
    <m/>
    <m/>
    <m/>
    <m/>
    <m/>
    <m/>
    <m/>
    <n v="783"/>
    <m/>
    <m/>
    <m/>
    <m/>
    <m/>
    <n v="7.4999999999999997E-2"/>
    <m/>
  </r>
  <r>
    <x v="777"/>
    <s v=""/>
    <m/>
    <m/>
    <m/>
    <m/>
    <m/>
    <m/>
    <m/>
    <m/>
    <m/>
    <m/>
    <m/>
    <m/>
    <m/>
    <m/>
    <n v="784"/>
    <m/>
    <m/>
    <m/>
    <m/>
    <m/>
    <n v="7.0000000000000007E-2"/>
    <m/>
  </r>
  <r>
    <x v="778"/>
    <s v=""/>
    <m/>
    <m/>
    <m/>
    <m/>
    <m/>
    <m/>
    <m/>
    <m/>
    <m/>
    <m/>
    <m/>
    <m/>
    <m/>
    <m/>
    <n v="785"/>
    <m/>
    <m/>
    <m/>
    <m/>
    <m/>
    <n v="7.0000000000000007E-2"/>
    <m/>
  </r>
  <r>
    <x v="779"/>
    <s v=""/>
    <m/>
    <m/>
    <m/>
    <m/>
    <m/>
    <m/>
    <m/>
    <m/>
    <m/>
    <m/>
    <m/>
    <m/>
    <m/>
    <m/>
    <n v="786"/>
    <m/>
    <m/>
    <m/>
    <m/>
    <m/>
    <n v="7.0000000000000007E-2"/>
    <m/>
  </r>
  <r>
    <x v="780"/>
    <s v=""/>
    <m/>
    <m/>
    <m/>
    <m/>
    <m/>
    <m/>
    <m/>
    <m/>
    <m/>
    <m/>
    <m/>
    <m/>
    <m/>
    <m/>
    <n v="787"/>
    <m/>
    <m/>
    <m/>
    <m/>
    <m/>
    <n v="7.0000000000000007E-2"/>
    <m/>
  </r>
  <r>
    <x v="781"/>
    <s v=""/>
    <m/>
    <m/>
    <m/>
    <m/>
    <m/>
    <m/>
    <m/>
    <m/>
    <m/>
    <m/>
    <m/>
    <m/>
    <m/>
    <m/>
    <n v="788"/>
    <m/>
    <m/>
    <m/>
    <m/>
    <m/>
    <n v="7.0000000000000007E-2"/>
    <m/>
  </r>
  <r>
    <x v="782"/>
    <s v=""/>
    <m/>
    <m/>
    <m/>
    <m/>
    <m/>
    <m/>
    <m/>
    <m/>
    <m/>
    <m/>
    <m/>
    <m/>
    <m/>
    <m/>
    <n v="789"/>
    <m/>
    <m/>
    <m/>
    <m/>
    <m/>
    <n v="8.5000000000000006E-2"/>
    <m/>
  </r>
  <r>
    <x v="783"/>
    <s v=""/>
    <m/>
    <m/>
    <m/>
    <m/>
    <m/>
    <m/>
    <m/>
    <m/>
    <m/>
    <m/>
    <m/>
    <m/>
    <m/>
    <m/>
    <n v="790"/>
    <m/>
    <m/>
    <m/>
    <m/>
    <m/>
    <n v="8.5000000000000006E-2"/>
    <m/>
  </r>
  <r>
    <x v="784"/>
    <s v=""/>
    <m/>
    <m/>
    <m/>
    <m/>
    <m/>
    <m/>
    <m/>
    <m/>
    <m/>
    <m/>
    <m/>
    <m/>
    <m/>
    <m/>
    <n v="791"/>
    <m/>
    <m/>
    <m/>
    <m/>
    <m/>
    <n v="8.5000000000000006E-2"/>
    <m/>
  </r>
  <r>
    <x v="785"/>
    <s v=""/>
    <m/>
    <m/>
    <m/>
    <m/>
    <m/>
    <m/>
    <m/>
    <m/>
    <m/>
    <m/>
    <m/>
    <m/>
    <m/>
    <m/>
    <n v="792"/>
    <m/>
    <m/>
    <m/>
    <m/>
    <m/>
    <n v="8.5000000000000006E-2"/>
    <m/>
  </r>
  <r>
    <x v="786"/>
    <s v=""/>
    <m/>
    <m/>
    <m/>
    <m/>
    <m/>
    <m/>
    <m/>
    <m/>
    <m/>
    <m/>
    <m/>
    <m/>
    <m/>
    <m/>
    <n v="793"/>
    <m/>
    <m/>
    <m/>
    <m/>
    <m/>
    <n v="8.5000000000000006E-2"/>
    <m/>
  </r>
  <r>
    <x v="787"/>
    <s v=""/>
    <m/>
    <m/>
    <m/>
    <m/>
    <m/>
    <m/>
    <m/>
    <m/>
    <m/>
    <m/>
    <m/>
    <m/>
    <m/>
    <m/>
    <n v="794"/>
    <m/>
    <m/>
    <m/>
    <m/>
    <m/>
    <n v="0.115"/>
    <m/>
  </r>
  <r>
    <x v="788"/>
    <s v=""/>
    <m/>
    <m/>
    <m/>
    <m/>
    <m/>
    <m/>
    <m/>
    <m/>
    <m/>
    <m/>
    <m/>
    <m/>
    <m/>
    <m/>
    <n v="795"/>
    <m/>
    <m/>
    <m/>
    <m/>
    <m/>
    <n v="0.115"/>
    <m/>
  </r>
  <r>
    <x v="789"/>
    <s v=""/>
    <m/>
    <m/>
    <m/>
    <m/>
    <m/>
    <m/>
    <m/>
    <m/>
    <m/>
    <m/>
    <m/>
    <m/>
    <m/>
    <m/>
    <n v="796"/>
    <m/>
    <m/>
    <m/>
    <m/>
    <m/>
    <n v="0.115"/>
    <m/>
  </r>
  <r>
    <x v="790"/>
    <s v=""/>
    <m/>
    <m/>
    <m/>
    <m/>
    <m/>
    <m/>
    <m/>
    <m/>
    <m/>
    <m/>
    <m/>
    <m/>
    <m/>
    <m/>
    <n v="797"/>
    <m/>
    <m/>
    <m/>
    <m/>
    <m/>
    <n v="0.115"/>
    <m/>
  </r>
  <r>
    <x v="791"/>
    <s v=""/>
    <m/>
    <m/>
    <m/>
    <m/>
    <m/>
    <m/>
    <m/>
    <m/>
    <m/>
    <m/>
    <m/>
    <m/>
    <m/>
    <m/>
    <n v="798"/>
    <m/>
    <m/>
    <m/>
    <m/>
    <m/>
    <n v="0.125"/>
    <m/>
  </r>
  <r>
    <x v="792"/>
    <s v=""/>
    <m/>
    <m/>
    <m/>
    <m/>
    <m/>
    <m/>
    <m/>
    <m/>
    <m/>
    <m/>
    <m/>
    <m/>
    <m/>
    <m/>
    <n v="799"/>
    <m/>
    <m/>
    <m/>
    <m/>
    <m/>
    <n v="0.125"/>
    <m/>
  </r>
  <r>
    <x v="793"/>
    <s v=""/>
    <m/>
    <m/>
    <m/>
    <m/>
    <m/>
    <m/>
    <m/>
    <m/>
    <m/>
    <m/>
    <m/>
    <m/>
    <m/>
    <m/>
    <n v="800"/>
    <m/>
    <m/>
    <m/>
    <m/>
    <m/>
    <n v="0.125"/>
    <m/>
  </r>
  <r>
    <x v="794"/>
    <s v=""/>
    <m/>
    <m/>
    <m/>
    <m/>
    <m/>
    <m/>
    <m/>
    <m/>
    <m/>
    <m/>
    <m/>
    <m/>
    <m/>
    <m/>
    <n v="801"/>
    <m/>
    <m/>
    <m/>
    <m/>
    <m/>
    <n v="0.125"/>
    <m/>
  </r>
  <r>
    <x v="795"/>
    <s v=""/>
    <m/>
    <m/>
    <m/>
    <m/>
    <m/>
    <m/>
    <m/>
    <m/>
    <m/>
    <m/>
    <m/>
    <m/>
    <m/>
    <m/>
    <n v="802"/>
    <m/>
    <m/>
    <m/>
    <m/>
    <m/>
    <n v="0.125"/>
    <m/>
  </r>
  <r>
    <x v="796"/>
    <s v=""/>
    <m/>
    <m/>
    <m/>
    <m/>
    <m/>
    <m/>
    <m/>
    <m/>
    <m/>
    <m/>
    <m/>
    <m/>
    <m/>
    <m/>
    <n v="803"/>
    <m/>
    <m/>
    <m/>
    <m/>
    <m/>
    <n v="0.11"/>
    <m/>
  </r>
  <r>
    <x v="797"/>
    <s v=""/>
    <m/>
    <m/>
    <m/>
    <m/>
    <m/>
    <m/>
    <m/>
    <m/>
    <m/>
    <m/>
    <m/>
    <m/>
    <m/>
    <m/>
    <n v="804"/>
    <m/>
    <m/>
    <m/>
    <m/>
    <m/>
    <n v="0.11"/>
    <m/>
  </r>
  <r>
    <x v="798"/>
    <s v=""/>
    <m/>
    <m/>
    <m/>
    <m/>
    <m/>
    <m/>
    <m/>
    <m/>
    <m/>
    <m/>
    <m/>
    <m/>
    <m/>
    <m/>
    <n v="805"/>
    <m/>
    <m/>
    <m/>
    <m/>
    <m/>
    <n v="0.11"/>
    <m/>
  </r>
  <r>
    <x v="799"/>
    <s v=""/>
    <m/>
    <m/>
    <m/>
    <m/>
    <m/>
    <m/>
    <m/>
    <m/>
    <m/>
    <m/>
    <m/>
    <m/>
    <m/>
    <m/>
    <n v="806"/>
    <m/>
    <m/>
    <m/>
    <m/>
    <m/>
    <n v="0.11"/>
    <m/>
  </r>
  <r>
    <x v="800"/>
    <s v=""/>
    <m/>
    <m/>
    <m/>
    <m/>
    <m/>
    <m/>
    <m/>
    <m/>
    <m/>
    <m/>
    <m/>
    <m/>
    <m/>
    <m/>
    <n v="807"/>
    <m/>
    <m/>
    <m/>
    <m/>
    <m/>
    <n v="0.11"/>
    <m/>
  </r>
  <r>
    <x v="801"/>
    <s v=""/>
    <m/>
    <m/>
    <m/>
    <m/>
    <m/>
    <m/>
    <m/>
    <m/>
    <m/>
    <m/>
    <m/>
    <m/>
    <m/>
    <m/>
    <n v="808"/>
    <m/>
    <m/>
    <m/>
    <m/>
    <m/>
    <n v="9.5000000000000001E-2"/>
    <m/>
  </r>
  <r>
    <x v="802"/>
    <s v=""/>
    <m/>
    <m/>
    <m/>
    <m/>
    <m/>
    <m/>
    <m/>
    <m/>
    <m/>
    <m/>
    <m/>
    <m/>
    <m/>
    <m/>
    <n v="809"/>
    <m/>
    <m/>
    <m/>
    <m/>
    <m/>
    <n v="9.5000000000000001E-2"/>
    <m/>
  </r>
  <r>
    <x v="803"/>
    <s v=""/>
    <m/>
    <m/>
    <m/>
    <m/>
    <m/>
    <m/>
    <m/>
    <m/>
    <m/>
    <m/>
    <m/>
    <m/>
    <m/>
    <m/>
    <n v="810"/>
    <m/>
    <m/>
    <m/>
    <m/>
    <m/>
    <n v="9.5000000000000001E-2"/>
    <m/>
  </r>
  <r>
    <x v="804"/>
    <s v=""/>
    <m/>
    <m/>
    <m/>
    <m/>
    <m/>
    <m/>
    <m/>
    <m/>
    <m/>
    <m/>
    <m/>
    <m/>
    <m/>
    <m/>
    <n v="811"/>
    <m/>
    <m/>
    <m/>
    <m/>
    <m/>
    <n v="9.5000000000000001E-2"/>
    <m/>
  </r>
  <r>
    <x v="805"/>
    <s v=""/>
    <m/>
    <m/>
    <m/>
    <m/>
    <m/>
    <m/>
    <m/>
    <m/>
    <m/>
    <m/>
    <m/>
    <m/>
    <m/>
    <m/>
    <n v="812"/>
    <m/>
    <m/>
    <m/>
    <m/>
    <m/>
    <n v="9.5000000000000001E-2"/>
    <m/>
  </r>
  <r>
    <x v="806"/>
    <s v=""/>
    <m/>
    <m/>
    <m/>
    <m/>
    <m/>
    <m/>
    <m/>
    <m/>
    <m/>
    <m/>
    <m/>
    <m/>
    <m/>
    <m/>
    <n v="813"/>
    <m/>
    <m/>
    <m/>
    <m/>
    <m/>
    <n v="8.5000000000000006E-2"/>
    <m/>
  </r>
  <r>
    <x v="807"/>
    <s v=""/>
    <m/>
    <m/>
    <m/>
    <m/>
    <m/>
    <m/>
    <m/>
    <m/>
    <m/>
    <m/>
    <m/>
    <m/>
    <m/>
    <m/>
    <n v="814"/>
    <m/>
    <m/>
    <m/>
    <m/>
    <m/>
    <n v="8.5000000000000006E-2"/>
    <m/>
  </r>
  <r>
    <x v="808"/>
    <s v=""/>
    <m/>
    <m/>
    <m/>
    <m/>
    <m/>
    <m/>
    <m/>
    <m/>
    <m/>
    <m/>
    <m/>
    <m/>
    <m/>
    <m/>
    <n v="815"/>
    <m/>
    <m/>
    <m/>
    <m/>
    <m/>
    <n v="8.5000000000000006E-2"/>
    <m/>
  </r>
  <r>
    <x v="809"/>
    <s v=""/>
    <m/>
    <m/>
    <m/>
    <m/>
    <m/>
    <m/>
    <m/>
    <m/>
    <m/>
    <m/>
    <m/>
    <m/>
    <m/>
    <m/>
    <n v="816"/>
    <m/>
    <m/>
    <m/>
    <m/>
    <m/>
    <n v="8.5000000000000006E-2"/>
    <m/>
  </r>
  <r>
    <x v="810"/>
    <s v=""/>
    <m/>
    <m/>
    <m/>
    <m/>
    <m/>
    <m/>
    <m/>
    <m/>
    <m/>
    <m/>
    <m/>
    <m/>
    <m/>
    <m/>
    <n v="817"/>
    <m/>
    <m/>
    <m/>
    <m/>
    <m/>
    <n v="8.5000000000000006E-2"/>
    <m/>
  </r>
  <r>
    <x v="811"/>
    <s v=""/>
    <m/>
    <m/>
    <m/>
    <m/>
    <m/>
    <m/>
    <m/>
    <m/>
    <m/>
    <m/>
    <m/>
    <m/>
    <m/>
    <m/>
    <n v="818"/>
    <m/>
    <m/>
    <m/>
    <m/>
    <m/>
    <n v="7.4999999999999997E-2"/>
    <m/>
  </r>
  <r>
    <x v="812"/>
    <s v=""/>
    <m/>
    <m/>
    <m/>
    <m/>
    <m/>
    <m/>
    <m/>
    <m/>
    <m/>
    <m/>
    <m/>
    <m/>
    <m/>
    <m/>
    <n v="819"/>
    <m/>
    <m/>
    <m/>
    <m/>
    <m/>
    <n v="7.4999999999999997E-2"/>
    <m/>
  </r>
  <r>
    <x v="813"/>
    <s v=""/>
    <m/>
    <m/>
    <m/>
    <m/>
    <m/>
    <m/>
    <m/>
    <m/>
    <m/>
    <m/>
    <m/>
    <m/>
    <m/>
    <m/>
    <n v="820"/>
    <m/>
    <m/>
    <m/>
    <m/>
    <m/>
    <n v="7.4999999999999997E-2"/>
    <m/>
  </r>
  <r>
    <x v="814"/>
    <s v=""/>
    <m/>
    <m/>
    <m/>
    <m/>
    <m/>
    <m/>
    <m/>
    <m/>
    <m/>
    <m/>
    <m/>
    <m/>
    <m/>
    <m/>
    <n v="821"/>
    <m/>
    <m/>
    <m/>
    <m/>
    <m/>
    <n v="7.4999999999999997E-2"/>
    <m/>
  </r>
  <r>
    <x v="815"/>
    <s v=""/>
    <m/>
    <m/>
    <m/>
    <m/>
    <m/>
    <m/>
    <m/>
    <m/>
    <m/>
    <m/>
    <m/>
    <m/>
    <m/>
    <m/>
    <n v="822"/>
    <m/>
    <m/>
    <m/>
    <m/>
    <m/>
    <n v="7.4999999999999997E-2"/>
    <m/>
  </r>
  <r>
    <x v="816"/>
    <s v=""/>
    <m/>
    <m/>
    <m/>
    <m/>
    <m/>
    <m/>
    <m/>
    <m/>
    <m/>
    <m/>
    <m/>
    <m/>
    <m/>
    <m/>
    <n v="823"/>
    <m/>
    <m/>
    <m/>
    <m/>
    <m/>
    <n v="7.4999999999999997E-2"/>
    <m/>
  </r>
  <r>
    <x v="817"/>
    <s v=""/>
    <m/>
    <m/>
    <m/>
    <m/>
    <m/>
    <m/>
    <m/>
    <m/>
    <m/>
    <m/>
    <m/>
    <m/>
    <m/>
    <m/>
    <n v="824"/>
    <m/>
    <m/>
    <m/>
    <m/>
    <m/>
    <n v="7.4999999999999997E-2"/>
    <m/>
  </r>
  <r>
    <x v="818"/>
    <s v=""/>
    <m/>
    <m/>
    <m/>
    <m/>
    <m/>
    <m/>
    <m/>
    <m/>
    <m/>
    <m/>
    <m/>
    <m/>
    <m/>
    <m/>
    <n v="825"/>
    <m/>
    <m/>
    <m/>
    <m/>
    <m/>
    <n v="7.4999999999999997E-2"/>
    <m/>
  </r>
  <r>
    <x v="819"/>
    <s v=""/>
    <m/>
    <m/>
    <m/>
    <m/>
    <m/>
    <m/>
    <m/>
    <m/>
    <m/>
    <m/>
    <m/>
    <m/>
    <m/>
    <m/>
    <n v="826"/>
    <m/>
    <m/>
    <m/>
    <m/>
    <m/>
    <n v="7.4999999999999997E-2"/>
    <m/>
  </r>
  <r>
    <x v="820"/>
    <s v=""/>
    <m/>
    <m/>
    <m/>
    <m/>
    <m/>
    <m/>
    <m/>
    <m/>
    <m/>
    <m/>
    <m/>
    <m/>
    <m/>
    <m/>
    <n v="827"/>
    <m/>
    <m/>
    <m/>
    <m/>
    <m/>
    <n v="6.5000000000000002E-2"/>
    <m/>
  </r>
  <r>
    <x v="821"/>
    <s v=""/>
    <m/>
    <m/>
    <m/>
    <m/>
    <m/>
    <m/>
    <m/>
    <m/>
    <m/>
    <m/>
    <m/>
    <m/>
    <m/>
    <m/>
    <n v="828"/>
    <m/>
    <m/>
    <m/>
    <m/>
    <m/>
    <n v="6.5000000000000002E-2"/>
    <m/>
  </r>
  <r>
    <x v="822"/>
    <s v=""/>
    <m/>
    <m/>
    <m/>
    <m/>
    <m/>
    <m/>
    <m/>
    <m/>
    <m/>
    <m/>
    <m/>
    <m/>
    <m/>
    <m/>
    <n v="829"/>
    <m/>
    <m/>
    <m/>
    <m/>
    <m/>
    <n v="6.5000000000000002E-2"/>
    <m/>
  </r>
  <r>
    <x v="823"/>
    <s v=""/>
    <m/>
    <m/>
    <m/>
    <m/>
    <m/>
    <m/>
    <m/>
    <m/>
    <m/>
    <m/>
    <m/>
    <m/>
    <m/>
    <m/>
    <n v="830"/>
    <m/>
    <m/>
    <m/>
    <m/>
    <m/>
    <n v="6.5000000000000002E-2"/>
    <m/>
  </r>
  <r>
    <x v="824"/>
    <s v=""/>
    <m/>
    <m/>
    <m/>
    <m/>
    <m/>
    <m/>
    <m/>
    <m/>
    <m/>
    <m/>
    <m/>
    <m/>
    <m/>
    <m/>
    <n v="831"/>
    <m/>
    <m/>
    <m/>
    <m/>
    <m/>
    <n v="6.5000000000000002E-2"/>
    <m/>
  </r>
  <r>
    <x v="825"/>
    <s v=""/>
    <m/>
    <m/>
    <m/>
    <m/>
    <m/>
    <m/>
    <m/>
    <m/>
    <m/>
    <m/>
    <m/>
    <m/>
    <m/>
    <m/>
    <n v="832"/>
    <m/>
    <m/>
    <m/>
    <m/>
    <m/>
    <n v="5.5E-2"/>
    <m/>
  </r>
  <r>
    <x v="826"/>
    <s v=""/>
    <m/>
    <m/>
    <m/>
    <m/>
    <m/>
    <m/>
    <m/>
    <m/>
    <m/>
    <m/>
    <m/>
    <m/>
    <m/>
    <m/>
    <n v="833"/>
    <m/>
    <m/>
    <m/>
    <m/>
    <m/>
    <n v="5.5E-2"/>
    <m/>
  </r>
  <r>
    <x v="827"/>
    <s v=""/>
    <m/>
    <m/>
    <m/>
    <m/>
    <m/>
    <m/>
    <m/>
    <m/>
    <m/>
    <m/>
    <m/>
    <m/>
    <m/>
    <m/>
    <n v="834"/>
    <m/>
    <m/>
    <m/>
    <m/>
    <m/>
    <n v="5.5E-2"/>
    <m/>
  </r>
  <r>
    <x v="828"/>
    <s v=""/>
    <m/>
    <m/>
    <m/>
    <m/>
    <m/>
    <m/>
    <m/>
    <m/>
    <m/>
    <m/>
    <m/>
    <m/>
    <m/>
    <m/>
    <n v="835"/>
    <m/>
    <m/>
    <m/>
    <m/>
    <m/>
    <n v="5.5E-2"/>
    <m/>
  </r>
  <r>
    <x v="829"/>
    <s v=""/>
    <m/>
    <m/>
    <m/>
    <m/>
    <m/>
    <m/>
    <m/>
    <m/>
    <m/>
    <m/>
    <m/>
    <m/>
    <m/>
    <m/>
    <n v="836"/>
    <m/>
    <m/>
    <m/>
    <m/>
    <m/>
    <n v="5.5E-2"/>
    <m/>
  </r>
  <r>
    <x v="830"/>
    <s v=""/>
    <m/>
    <m/>
    <m/>
    <m/>
    <m/>
    <m/>
    <m/>
    <m/>
    <m/>
    <m/>
    <m/>
    <m/>
    <m/>
    <m/>
    <n v="837"/>
    <m/>
    <m/>
    <m/>
    <m/>
    <m/>
    <n v="0.05"/>
    <m/>
  </r>
  <r>
    <x v="831"/>
    <s v=""/>
    <m/>
    <m/>
    <m/>
    <m/>
    <m/>
    <m/>
    <m/>
    <m/>
    <m/>
    <m/>
    <m/>
    <m/>
    <m/>
    <m/>
    <n v="838"/>
    <m/>
    <m/>
    <m/>
    <m/>
    <m/>
    <n v="0.05"/>
    <m/>
  </r>
  <r>
    <x v="832"/>
    <s v=""/>
    <m/>
    <m/>
    <m/>
    <m/>
    <m/>
    <m/>
    <m/>
    <m/>
    <m/>
    <m/>
    <m/>
    <m/>
    <m/>
    <m/>
    <n v="839"/>
    <m/>
    <m/>
    <m/>
    <m/>
    <m/>
    <n v="0.05"/>
    <m/>
  </r>
  <r>
    <x v="833"/>
    <s v=""/>
    <m/>
    <m/>
    <m/>
    <m/>
    <m/>
    <m/>
    <m/>
    <m/>
    <m/>
    <m/>
    <m/>
    <m/>
    <m/>
    <m/>
    <n v="840"/>
    <m/>
    <m/>
    <m/>
    <m/>
    <m/>
    <n v="0.05"/>
    <m/>
  </r>
  <r>
    <x v="834"/>
    <s v=""/>
    <m/>
    <m/>
    <m/>
    <m/>
    <m/>
    <m/>
    <m/>
    <m/>
    <m/>
    <m/>
    <m/>
    <m/>
    <m/>
    <m/>
    <n v="841"/>
    <m/>
    <m/>
    <m/>
    <m/>
    <m/>
    <n v="0.05"/>
    <m/>
  </r>
  <r>
    <x v="835"/>
    <s v=""/>
    <m/>
    <m/>
    <m/>
    <m/>
    <m/>
    <m/>
    <m/>
    <m/>
    <m/>
    <m/>
    <m/>
    <m/>
    <m/>
    <m/>
    <n v="842"/>
    <m/>
    <m/>
    <m/>
    <m/>
    <m/>
    <n v="0.05"/>
    <m/>
  </r>
  <r>
    <x v="836"/>
    <s v=""/>
    <m/>
    <m/>
    <m/>
    <m/>
    <m/>
    <m/>
    <m/>
    <m/>
    <m/>
    <m/>
    <m/>
    <m/>
    <m/>
    <m/>
    <n v="843"/>
    <m/>
    <m/>
    <m/>
    <m/>
    <m/>
    <n v="0.05"/>
    <m/>
  </r>
  <r>
    <x v="837"/>
    <s v=""/>
    <m/>
    <m/>
    <m/>
    <m/>
    <m/>
    <m/>
    <m/>
    <m/>
    <m/>
    <m/>
    <m/>
    <m/>
    <m/>
    <m/>
    <n v="844"/>
    <m/>
    <m/>
    <m/>
    <m/>
    <m/>
    <n v="0.05"/>
    <m/>
  </r>
  <r>
    <x v="838"/>
    <s v=""/>
    <m/>
    <m/>
    <m/>
    <m/>
    <m/>
    <m/>
    <m/>
    <m/>
    <m/>
    <m/>
    <m/>
    <m/>
    <m/>
    <m/>
    <n v="845"/>
    <m/>
    <m/>
    <m/>
    <m/>
    <m/>
    <n v="0.05"/>
    <m/>
  </r>
  <r>
    <x v="839"/>
    <s v=""/>
    <m/>
    <m/>
    <m/>
    <m/>
    <m/>
    <m/>
    <m/>
    <m/>
    <m/>
    <m/>
    <m/>
    <m/>
    <m/>
    <m/>
    <n v="846"/>
    <m/>
    <m/>
    <m/>
    <m/>
    <m/>
    <n v="0.05"/>
    <m/>
  </r>
  <r>
    <x v="840"/>
    <s v=""/>
    <m/>
    <m/>
    <m/>
    <m/>
    <m/>
    <m/>
    <m/>
    <m/>
    <m/>
    <m/>
    <m/>
    <m/>
    <m/>
    <m/>
    <n v="847"/>
    <m/>
    <m/>
    <m/>
    <m/>
    <m/>
    <n v="0.04"/>
    <m/>
  </r>
  <r>
    <x v="841"/>
    <s v=""/>
    <m/>
    <m/>
    <m/>
    <m/>
    <m/>
    <m/>
    <m/>
    <m/>
    <m/>
    <m/>
    <m/>
    <m/>
    <m/>
    <m/>
    <n v="848"/>
    <m/>
    <m/>
    <m/>
    <m/>
    <m/>
    <n v="0.04"/>
    <m/>
  </r>
  <r>
    <x v="842"/>
    <s v=""/>
    <m/>
    <m/>
    <m/>
    <m/>
    <m/>
    <m/>
    <m/>
    <m/>
    <m/>
    <m/>
    <m/>
    <m/>
    <m/>
    <m/>
    <n v="849"/>
    <m/>
    <m/>
    <m/>
    <m/>
    <m/>
    <n v="0.04"/>
    <m/>
  </r>
  <r>
    <x v="843"/>
    <s v=""/>
    <m/>
    <m/>
    <m/>
    <m/>
    <m/>
    <m/>
    <m/>
    <m/>
    <m/>
    <m/>
    <m/>
    <m/>
    <m/>
    <m/>
    <n v="850"/>
    <m/>
    <m/>
    <m/>
    <m/>
    <m/>
    <n v="0.04"/>
    <m/>
  </r>
  <r>
    <x v="844"/>
    <s v=""/>
    <m/>
    <m/>
    <m/>
    <m/>
    <m/>
    <m/>
    <m/>
    <m/>
    <m/>
    <m/>
    <m/>
    <m/>
    <m/>
    <m/>
    <n v="851"/>
    <m/>
    <m/>
    <m/>
    <m/>
    <m/>
    <n v="0.04"/>
    <m/>
  </r>
  <r>
    <x v="845"/>
    <s v=""/>
    <m/>
    <m/>
    <m/>
    <m/>
    <m/>
    <m/>
    <m/>
    <m/>
    <m/>
    <m/>
    <m/>
    <m/>
    <m/>
    <m/>
    <n v="852"/>
    <m/>
    <m/>
    <m/>
    <m/>
    <m/>
    <n v="4.4999999999999998E-2"/>
    <m/>
  </r>
  <r>
    <x v="846"/>
    <s v=""/>
    <m/>
    <m/>
    <m/>
    <m/>
    <m/>
    <m/>
    <m/>
    <m/>
    <m/>
    <m/>
    <m/>
    <m/>
    <m/>
    <m/>
    <n v="853"/>
    <m/>
    <m/>
    <m/>
    <m/>
    <m/>
    <n v="4.4999999999999998E-2"/>
    <m/>
  </r>
  <r>
    <x v="847"/>
    <s v=""/>
    <m/>
    <m/>
    <m/>
    <m/>
    <m/>
    <m/>
    <m/>
    <m/>
    <m/>
    <m/>
    <m/>
    <m/>
    <m/>
    <m/>
    <n v="854"/>
    <m/>
    <m/>
    <m/>
    <m/>
    <m/>
    <n v="4.4999999999999998E-2"/>
    <m/>
  </r>
  <r>
    <x v="848"/>
    <s v=""/>
    <m/>
    <m/>
    <m/>
    <m/>
    <m/>
    <m/>
    <m/>
    <m/>
    <m/>
    <m/>
    <m/>
    <m/>
    <m/>
    <m/>
    <n v="855"/>
    <m/>
    <m/>
    <m/>
    <m/>
    <m/>
    <n v="4.4999999999999998E-2"/>
    <m/>
  </r>
  <r>
    <x v="849"/>
    <s v=""/>
    <m/>
    <m/>
    <m/>
    <m/>
    <m/>
    <m/>
    <m/>
    <m/>
    <m/>
    <m/>
    <m/>
    <m/>
    <m/>
    <m/>
    <n v="856"/>
    <m/>
    <m/>
    <m/>
    <m/>
    <m/>
    <n v="4.4999999999999998E-2"/>
    <m/>
  </r>
  <r>
    <x v="850"/>
    <s v=""/>
    <m/>
    <m/>
    <m/>
    <m/>
    <m/>
    <m/>
    <m/>
    <m/>
    <m/>
    <m/>
    <m/>
    <m/>
    <m/>
    <m/>
    <n v="857"/>
    <m/>
    <m/>
    <m/>
    <m/>
    <m/>
    <n v="4.4999999999999998E-2"/>
    <m/>
  </r>
  <r>
    <x v="851"/>
    <s v=""/>
    <m/>
    <m/>
    <m/>
    <m/>
    <m/>
    <m/>
    <m/>
    <m/>
    <m/>
    <m/>
    <m/>
    <m/>
    <m/>
    <m/>
    <n v="858"/>
    <m/>
    <m/>
    <m/>
    <m/>
    <m/>
    <n v="4.4999999999999998E-2"/>
    <m/>
  </r>
  <r>
    <x v="852"/>
    <s v=""/>
    <m/>
    <m/>
    <m/>
    <m/>
    <m/>
    <m/>
    <m/>
    <m/>
    <m/>
    <m/>
    <m/>
    <m/>
    <m/>
    <m/>
    <n v="859"/>
    <m/>
    <m/>
    <m/>
    <m/>
    <m/>
    <n v="4.4999999999999998E-2"/>
    <m/>
  </r>
  <r>
    <x v="853"/>
    <s v=""/>
    <m/>
    <m/>
    <m/>
    <m/>
    <m/>
    <m/>
    <m/>
    <m/>
    <m/>
    <m/>
    <m/>
    <m/>
    <m/>
    <m/>
    <n v="860"/>
    <m/>
    <m/>
    <m/>
    <m/>
    <m/>
    <n v="4.4999999999999998E-2"/>
    <m/>
  </r>
  <r>
    <x v="854"/>
    <s v=""/>
    <m/>
    <m/>
    <m/>
    <m/>
    <m/>
    <m/>
    <m/>
    <m/>
    <m/>
    <m/>
    <m/>
    <m/>
    <m/>
    <m/>
    <n v="861"/>
    <m/>
    <m/>
    <m/>
    <m/>
    <m/>
    <n v="4.4999999999999998E-2"/>
    <m/>
  </r>
  <r>
    <x v="855"/>
    <s v=""/>
    <m/>
    <m/>
    <m/>
    <m/>
    <m/>
    <m/>
    <m/>
    <m/>
    <m/>
    <m/>
    <m/>
    <m/>
    <m/>
    <m/>
    <n v="862"/>
    <m/>
    <m/>
    <m/>
    <m/>
    <m/>
    <n v="4.4999999999999998E-2"/>
    <m/>
  </r>
  <r>
    <x v="856"/>
    <s v=""/>
    <m/>
    <m/>
    <m/>
    <m/>
    <m/>
    <m/>
    <m/>
    <m/>
    <m/>
    <m/>
    <m/>
    <m/>
    <m/>
    <m/>
    <n v="863"/>
    <m/>
    <m/>
    <m/>
    <m/>
    <m/>
    <n v="4.4999999999999998E-2"/>
    <m/>
  </r>
  <r>
    <x v="857"/>
    <s v=""/>
    <m/>
    <m/>
    <m/>
    <m/>
    <m/>
    <m/>
    <m/>
    <m/>
    <m/>
    <m/>
    <m/>
    <m/>
    <m/>
    <m/>
    <n v="864"/>
    <m/>
    <m/>
    <m/>
    <m/>
    <m/>
    <n v="4.4999999999999998E-2"/>
    <m/>
  </r>
  <r>
    <x v="858"/>
    <s v=""/>
    <m/>
    <m/>
    <m/>
    <m/>
    <m/>
    <m/>
    <m/>
    <m/>
    <m/>
    <m/>
    <m/>
    <m/>
    <m/>
    <m/>
    <n v="865"/>
    <m/>
    <m/>
    <m/>
    <m/>
    <m/>
    <n v="4.4999999999999998E-2"/>
    <m/>
  </r>
  <r>
    <x v="859"/>
    <s v=""/>
    <m/>
    <m/>
    <m/>
    <m/>
    <m/>
    <m/>
    <m/>
    <m/>
    <m/>
    <m/>
    <m/>
    <m/>
    <m/>
    <m/>
    <n v="866"/>
    <m/>
    <m/>
    <m/>
    <m/>
    <m/>
    <n v="4.4999999999999998E-2"/>
    <m/>
  </r>
  <r>
    <x v="860"/>
    <s v=""/>
    <m/>
    <m/>
    <m/>
    <m/>
    <m/>
    <m/>
    <m/>
    <m/>
    <m/>
    <m/>
    <m/>
    <m/>
    <m/>
    <m/>
    <n v="867"/>
    <m/>
    <m/>
    <m/>
    <m/>
    <m/>
    <n v="4.4999999999999998E-2"/>
    <m/>
  </r>
  <r>
    <x v="861"/>
    <s v=""/>
    <m/>
    <m/>
    <m/>
    <m/>
    <m/>
    <m/>
    <m/>
    <m/>
    <m/>
    <m/>
    <m/>
    <m/>
    <m/>
    <m/>
    <n v="868"/>
    <m/>
    <m/>
    <m/>
    <m/>
    <m/>
    <n v="4.4999999999999998E-2"/>
    <m/>
  </r>
  <r>
    <x v="862"/>
    <s v=""/>
    <m/>
    <m/>
    <m/>
    <m/>
    <m/>
    <m/>
    <m/>
    <m/>
    <m/>
    <m/>
    <m/>
    <m/>
    <m/>
    <m/>
    <n v="869"/>
    <m/>
    <m/>
    <m/>
    <m/>
    <m/>
    <n v="4.4999999999999998E-2"/>
    <m/>
  </r>
  <r>
    <x v="863"/>
    <s v=""/>
    <m/>
    <m/>
    <m/>
    <m/>
    <m/>
    <m/>
    <m/>
    <m/>
    <m/>
    <m/>
    <m/>
    <m/>
    <m/>
    <m/>
    <n v="870"/>
    <m/>
    <m/>
    <m/>
    <m/>
    <m/>
    <n v="4.4999999999999998E-2"/>
    <m/>
  </r>
  <r>
    <x v="864"/>
    <s v=""/>
    <m/>
    <m/>
    <m/>
    <m/>
    <m/>
    <m/>
    <m/>
    <m/>
    <m/>
    <m/>
    <m/>
    <m/>
    <m/>
    <m/>
    <n v="871"/>
    <m/>
    <m/>
    <m/>
    <m/>
    <m/>
    <n v="4.4999999999999998E-2"/>
    <m/>
  </r>
  <r>
    <x v="865"/>
    <s v=""/>
    <m/>
    <m/>
    <m/>
    <m/>
    <m/>
    <m/>
    <m/>
    <m/>
    <m/>
    <m/>
    <m/>
    <m/>
    <m/>
    <m/>
    <n v="872"/>
    <m/>
    <m/>
    <m/>
    <m/>
    <m/>
    <n v="4.4999999999999998E-2"/>
    <m/>
  </r>
  <r>
    <x v="866"/>
    <s v=""/>
    <m/>
    <m/>
    <m/>
    <m/>
    <m/>
    <m/>
    <m/>
    <m/>
    <m/>
    <m/>
    <m/>
    <m/>
    <m/>
    <m/>
    <n v="873"/>
    <m/>
    <m/>
    <m/>
    <m/>
    <m/>
    <n v="4.4999999999999998E-2"/>
    <m/>
  </r>
  <r>
    <x v="867"/>
    <s v=""/>
    <m/>
    <m/>
    <m/>
    <m/>
    <m/>
    <m/>
    <m/>
    <m/>
    <m/>
    <m/>
    <m/>
    <m/>
    <m/>
    <m/>
    <n v="874"/>
    <m/>
    <m/>
    <m/>
    <m/>
    <m/>
    <n v="4.4999999999999998E-2"/>
    <m/>
  </r>
  <r>
    <x v="868"/>
    <s v=""/>
    <m/>
    <m/>
    <m/>
    <m/>
    <m/>
    <m/>
    <m/>
    <m/>
    <m/>
    <m/>
    <m/>
    <m/>
    <m/>
    <m/>
    <n v="875"/>
    <m/>
    <m/>
    <m/>
    <m/>
    <m/>
    <n v="4.4999999999999998E-2"/>
    <m/>
  </r>
  <r>
    <x v="869"/>
    <s v=""/>
    <m/>
    <m/>
    <m/>
    <m/>
    <m/>
    <m/>
    <m/>
    <m/>
    <m/>
    <m/>
    <m/>
    <m/>
    <m/>
    <m/>
    <n v="876"/>
    <m/>
    <m/>
    <m/>
    <m/>
    <m/>
    <n v="4.4999999999999998E-2"/>
    <m/>
  </r>
  <r>
    <x v="870"/>
    <s v=""/>
    <m/>
    <m/>
    <m/>
    <m/>
    <m/>
    <m/>
    <m/>
    <m/>
    <m/>
    <m/>
    <m/>
    <m/>
    <m/>
    <m/>
    <n v="877"/>
    <m/>
    <m/>
    <m/>
    <m/>
    <m/>
    <n v="4.4999999999999998E-2"/>
    <m/>
  </r>
  <r>
    <x v="871"/>
    <s v=""/>
    <m/>
    <m/>
    <m/>
    <m/>
    <m/>
    <m/>
    <m/>
    <m/>
    <m/>
    <m/>
    <m/>
    <m/>
    <m/>
    <m/>
    <n v="878"/>
    <m/>
    <m/>
    <m/>
    <m/>
    <m/>
    <n v="4.4999999999999998E-2"/>
    <m/>
  </r>
  <r>
    <x v="872"/>
    <s v=""/>
    <m/>
    <m/>
    <m/>
    <m/>
    <m/>
    <m/>
    <m/>
    <m/>
    <m/>
    <m/>
    <m/>
    <m/>
    <m/>
    <m/>
    <n v="879"/>
    <m/>
    <m/>
    <m/>
    <m/>
    <m/>
    <n v="4.4999999999999998E-2"/>
    <m/>
  </r>
  <r>
    <x v="873"/>
    <s v=""/>
    <m/>
    <m/>
    <m/>
    <m/>
    <m/>
    <m/>
    <m/>
    <m/>
    <m/>
    <m/>
    <m/>
    <m/>
    <m/>
    <m/>
    <n v="880"/>
    <m/>
    <m/>
    <m/>
    <m/>
    <m/>
    <n v="4.4999999999999998E-2"/>
    <m/>
  </r>
  <r>
    <x v="874"/>
    <s v=""/>
    <m/>
    <m/>
    <m/>
    <m/>
    <m/>
    <m/>
    <m/>
    <m/>
    <m/>
    <m/>
    <m/>
    <m/>
    <m/>
    <m/>
    <n v="881"/>
    <m/>
    <m/>
    <m/>
    <m/>
    <m/>
    <n v="0.06"/>
    <m/>
  </r>
  <r>
    <x v="875"/>
    <s v=""/>
    <m/>
    <m/>
    <m/>
    <m/>
    <m/>
    <m/>
    <m/>
    <m/>
    <m/>
    <m/>
    <m/>
    <m/>
    <m/>
    <m/>
    <n v="882"/>
    <m/>
    <m/>
    <m/>
    <m/>
    <m/>
    <n v="0.06"/>
    <m/>
  </r>
  <r>
    <x v="876"/>
    <s v=""/>
    <m/>
    <m/>
    <m/>
    <m/>
    <m/>
    <m/>
    <m/>
    <m/>
    <m/>
    <m/>
    <m/>
    <m/>
    <m/>
    <m/>
    <n v="883"/>
    <m/>
    <m/>
    <m/>
    <m/>
    <m/>
    <n v="0.06"/>
    <m/>
  </r>
  <r>
    <x v="877"/>
    <s v=""/>
    <m/>
    <m/>
    <m/>
    <m/>
    <m/>
    <m/>
    <m/>
    <m/>
    <m/>
    <m/>
    <m/>
    <m/>
    <m/>
    <m/>
    <n v="884"/>
    <m/>
    <m/>
    <m/>
    <m/>
    <m/>
    <n v="0.06"/>
    <m/>
  </r>
  <r>
    <x v="878"/>
    <s v=""/>
    <m/>
    <m/>
    <m/>
    <m/>
    <m/>
    <m/>
    <m/>
    <m/>
    <m/>
    <m/>
    <m/>
    <m/>
    <m/>
    <m/>
    <n v="885"/>
    <m/>
    <m/>
    <m/>
    <m/>
    <m/>
    <n v="0.06"/>
    <m/>
  </r>
  <r>
    <x v="879"/>
    <s v=""/>
    <m/>
    <m/>
    <m/>
    <m/>
    <m/>
    <m/>
    <m/>
    <m/>
    <m/>
    <m/>
    <m/>
    <m/>
    <m/>
    <m/>
    <n v="886"/>
    <m/>
    <m/>
    <m/>
    <m/>
    <m/>
    <n v="0.05"/>
    <m/>
  </r>
  <r>
    <x v="880"/>
    <s v=""/>
    <m/>
    <m/>
    <m/>
    <m/>
    <m/>
    <m/>
    <m/>
    <m/>
    <m/>
    <m/>
    <m/>
    <m/>
    <m/>
    <m/>
    <n v="887"/>
    <m/>
    <m/>
    <m/>
    <m/>
    <m/>
    <n v="0.05"/>
    <m/>
  </r>
  <r>
    <x v="881"/>
    <s v=""/>
    <m/>
    <m/>
    <m/>
    <m/>
    <m/>
    <m/>
    <m/>
    <m/>
    <m/>
    <m/>
    <m/>
    <m/>
    <m/>
    <m/>
    <n v="888"/>
    <m/>
    <m/>
    <m/>
    <m/>
    <m/>
    <n v="0.05"/>
    <m/>
  </r>
  <r>
    <x v="882"/>
    <s v=""/>
    <m/>
    <m/>
    <m/>
    <m/>
    <m/>
    <m/>
    <m/>
    <m/>
    <m/>
    <m/>
    <m/>
    <m/>
    <m/>
    <m/>
    <n v="889"/>
    <m/>
    <m/>
    <m/>
    <m/>
    <m/>
    <n v="0.05"/>
    <m/>
  </r>
  <r>
    <x v="883"/>
    <s v=""/>
    <m/>
    <m/>
    <m/>
    <m/>
    <m/>
    <m/>
    <m/>
    <m/>
    <m/>
    <m/>
    <m/>
    <m/>
    <m/>
    <m/>
    <n v="890"/>
    <m/>
    <m/>
    <m/>
    <m/>
    <m/>
    <n v="4.4999999999999998E-2"/>
    <m/>
  </r>
  <r>
    <x v="884"/>
    <s v=""/>
    <m/>
    <m/>
    <m/>
    <m/>
    <m/>
    <m/>
    <m/>
    <m/>
    <m/>
    <m/>
    <m/>
    <m/>
    <m/>
    <m/>
    <n v="891"/>
    <m/>
    <m/>
    <m/>
    <m/>
    <m/>
    <n v="4.4999999999999998E-2"/>
    <m/>
  </r>
  <r>
    <x v="885"/>
    <s v=""/>
    <m/>
    <m/>
    <m/>
    <m/>
    <m/>
    <m/>
    <m/>
    <m/>
    <m/>
    <m/>
    <m/>
    <m/>
    <m/>
    <m/>
    <n v="892"/>
    <m/>
    <m/>
    <m/>
    <m/>
    <m/>
    <n v="4.4999999999999998E-2"/>
    <m/>
  </r>
  <r>
    <x v="886"/>
    <s v=""/>
    <m/>
    <m/>
    <m/>
    <m/>
    <m/>
    <m/>
    <m/>
    <m/>
    <m/>
    <m/>
    <m/>
    <m/>
    <m/>
    <m/>
    <n v="893"/>
    <m/>
    <m/>
    <m/>
    <m/>
    <m/>
    <n v="4.4999999999999998E-2"/>
    <m/>
  </r>
  <r>
    <x v="887"/>
    <s v=""/>
    <m/>
    <m/>
    <m/>
    <m/>
    <m/>
    <m/>
    <m/>
    <m/>
    <m/>
    <m/>
    <m/>
    <m/>
    <m/>
    <m/>
    <n v="894"/>
    <m/>
    <m/>
    <m/>
    <m/>
    <m/>
    <n v="4.4999999999999998E-2"/>
    <m/>
  </r>
  <r>
    <x v="888"/>
    <s v=""/>
    <m/>
    <m/>
    <m/>
    <m/>
    <m/>
    <m/>
    <m/>
    <m/>
    <m/>
    <m/>
    <m/>
    <m/>
    <m/>
    <m/>
    <n v="895"/>
    <m/>
    <m/>
    <m/>
    <m/>
    <m/>
    <n v="0.04"/>
    <m/>
  </r>
  <r>
    <x v="889"/>
    <s v=""/>
    <m/>
    <m/>
    <m/>
    <m/>
    <m/>
    <m/>
    <m/>
    <m/>
    <m/>
    <m/>
    <m/>
    <m/>
    <m/>
    <m/>
    <n v="896"/>
    <m/>
    <m/>
    <m/>
    <m/>
    <m/>
    <n v="0.04"/>
    <m/>
  </r>
  <r>
    <x v="890"/>
    <s v=""/>
    <m/>
    <m/>
    <m/>
    <m/>
    <m/>
    <m/>
    <m/>
    <m/>
    <m/>
    <m/>
    <m/>
    <m/>
    <m/>
    <m/>
    <n v="897"/>
    <m/>
    <m/>
    <m/>
    <m/>
    <m/>
    <n v="0.04"/>
    <m/>
  </r>
  <r>
    <x v="891"/>
    <s v=""/>
    <m/>
    <m/>
    <m/>
    <m/>
    <m/>
    <m/>
    <m/>
    <m/>
    <m/>
    <m/>
    <m/>
    <m/>
    <m/>
    <m/>
    <n v="898"/>
    <m/>
    <m/>
    <m/>
    <m/>
    <m/>
    <n v="0.04"/>
    <m/>
  </r>
  <r>
    <x v="892"/>
    <s v=""/>
    <m/>
    <m/>
    <m/>
    <m/>
    <m/>
    <m/>
    <m/>
    <m/>
    <m/>
    <m/>
    <m/>
    <m/>
    <m/>
    <m/>
    <n v="899"/>
    <m/>
    <m/>
    <m/>
    <m/>
    <m/>
    <n v="0.04"/>
    <m/>
  </r>
  <r>
    <x v="893"/>
    <s v=""/>
    <m/>
    <m/>
    <m/>
    <m/>
    <m/>
    <m/>
    <m/>
    <m/>
    <m/>
    <m/>
    <m/>
    <m/>
    <m/>
    <m/>
    <n v="900"/>
    <m/>
    <m/>
    <m/>
    <m/>
    <m/>
    <n v="3.5000000000000003E-2"/>
    <m/>
  </r>
  <r>
    <x v="894"/>
    <s v=""/>
    <m/>
    <m/>
    <m/>
    <m/>
    <m/>
    <m/>
    <m/>
    <m/>
    <m/>
    <m/>
    <m/>
    <m/>
    <m/>
    <m/>
    <n v="901"/>
    <m/>
    <m/>
    <m/>
    <m/>
    <m/>
    <n v="3.5000000000000003E-2"/>
    <m/>
  </r>
  <r>
    <x v="895"/>
    <s v=""/>
    <m/>
    <m/>
    <m/>
    <m/>
    <m/>
    <m/>
    <m/>
    <m/>
    <m/>
    <m/>
    <m/>
    <m/>
    <m/>
    <m/>
    <n v="902"/>
    <m/>
    <m/>
    <m/>
    <m/>
    <m/>
    <n v="3.5000000000000003E-2"/>
    <m/>
  </r>
  <r>
    <x v="896"/>
    <s v=""/>
    <m/>
    <m/>
    <m/>
    <m/>
    <m/>
    <m/>
    <m/>
    <m/>
    <m/>
    <m/>
    <m/>
    <m/>
    <m/>
    <m/>
    <n v="903"/>
    <m/>
    <m/>
    <m/>
    <m/>
    <m/>
    <n v="3.5000000000000003E-2"/>
    <m/>
  </r>
  <r>
    <x v="897"/>
    <s v=""/>
    <m/>
    <m/>
    <m/>
    <m/>
    <m/>
    <m/>
    <m/>
    <m/>
    <m/>
    <m/>
    <m/>
    <m/>
    <m/>
    <m/>
    <n v="904"/>
    <m/>
    <m/>
    <m/>
    <m/>
    <m/>
    <n v="3.5000000000000003E-2"/>
    <m/>
  </r>
  <r>
    <x v="898"/>
    <s v=""/>
    <m/>
    <m/>
    <m/>
    <m/>
    <m/>
    <m/>
    <m/>
    <m/>
    <m/>
    <m/>
    <m/>
    <m/>
    <m/>
    <m/>
    <n v="905"/>
    <m/>
    <m/>
    <m/>
    <m/>
    <m/>
    <n v="0.03"/>
    <m/>
  </r>
  <r>
    <x v="899"/>
    <s v=""/>
    <m/>
    <m/>
    <m/>
    <m/>
    <m/>
    <m/>
    <m/>
    <m/>
    <m/>
    <m/>
    <m/>
    <m/>
    <m/>
    <m/>
    <n v="906"/>
    <m/>
    <m/>
    <m/>
    <m/>
    <m/>
    <n v="0.03"/>
    <m/>
  </r>
  <r>
    <x v="900"/>
    <s v=""/>
    <m/>
    <m/>
    <m/>
    <m/>
    <m/>
    <m/>
    <m/>
    <m/>
    <m/>
    <m/>
    <m/>
    <m/>
    <m/>
    <m/>
    <n v="907"/>
    <m/>
    <m/>
    <m/>
    <m/>
    <m/>
    <n v="0.03"/>
    <m/>
  </r>
  <r>
    <x v="901"/>
    <s v=""/>
    <m/>
    <m/>
    <m/>
    <m/>
    <m/>
    <m/>
    <m/>
    <m/>
    <m/>
    <m/>
    <m/>
    <m/>
    <m/>
    <m/>
    <n v="908"/>
    <m/>
    <m/>
    <m/>
    <m/>
    <m/>
    <n v="0.03"/>
    <m/>
  </r>
  <r>
    <x v="902"/>
    <s v=""/>
    <m/>
    <m/>
    <m/>
    <m/>
    <m/>
    <m/>
    <m/>
    <m/>
    <m/>
    <m/>
    <m/>
    <m/>
    <m/>
    <m/>
    <n v="909"/>
    <m/>
    <m/>
    <m/>
    <m/>
    <m/>
    <n v="0.03"/>
    <m/>
  </r>
  <r>
    <x v="903"/>
    <s v=""/>
    <m/>
    <m/>
    <m/>
    <m/>
    <m/>
    <m/>
    <m/>
    <m/>
    <m/>
    <m/>
    <m/>
    <m/>
    <m/>
    <m/>
    <n v="910"/>
    <m/>
    <m/>
    <m/>
    <m/>
    <m/>
    <n v="0.04"/>
    <m/>
  </r>
  <r>
    <x v="904"/>
    <s v=""/>
    <m/>
    <m/>
    <m/>
    <m/>
    <m/>
    <m/>
    <m/>
    <m/>
    <m/>
    <m/>
    <m/>
    <m/>
    <m/>
    <m/>
    <n v="911"/>
    <m/>
    <m/>
    <m/>
    <m/>
    <m/>
    <n v="0.04"/>
    <m/>
  </r>
  <r>
    <x v="905"/>
    <s v=""/>
    <m/>
    <m/>
    <m/>
    <m/>
    <m/>
    <m/>
    <m/>
    <m/>
    <m/>
    <m/>
    <m/>
    <m/>
    <m/>
    <m/>
    <n v="912"/>
    <m/>
    <m/>
    <m/>
    <m/>
    <m/>
    <n v="0.04"/>
    <m/>
  </r>
  <r>
    <x v="906"/>
    <s v=""/>
    <m/>
    <m/>
    <m/>
    <m/>
    <m/>
    <m/>
    <m/>
    <m/>
    <m/>
    <m/>
    <m/>
    <m/>
    <m/>
    <m/>
    <n v="913"/>
    <m/>
    <m/>
    <m/>
    <m/>
    <m/>
    <n v="0.04"/>
    <m/>
  </r>
  <r>
    <x v="907"/>
    <s v=""/>
    <m/>
    <m/>
    <m/>
    <m/>
    <m/>
    <m/>
    <m/>
    <m/>
    <m/>
    <m/>
    <m/>
    <m/>
    <m/>
    <m/>
    <n v="914"/>
    <m/>
    <m/>
    <m/>
    <m/>
    <m/>
    <n v="0.04"/>
    <m/>
  </r>
  <r>
    <x v="908"/>
    <s v=""/>
    <m/>
    <m/>
    <m/>
    <m/>
    <m/>
    <m/>
    <m/>
    <m/>
    <m/>
    <m/>
    <m/>
    <m/>
    <m/>
    <m/>
    <n v="915"/>
    <m/>
    <m/>
    <m/>
    <m/>
    <m/>
    <n v="5.5E-2"/>
    <m/>
  </r>
  <r>
    <x v="909"/>
    <s v=""/>
    <m/>
    <m/>
    <m/>
    <m/>
    <m/>
    <m/>
    <m/>
    <m/>
    <m/>
    <m/>
    <m/>
    <m/>
    <m/>
    <m/>
    <n v="916"/>
    <m/>
    <m/>
    <m/>
    <m/>
    <m/>
    <n v="5.5E-2"/>
    <m/>
  </r>
  <r>
    <x v="910"/>
    <s v=""/>
    <m/>
    <m/>
    <m/>
    <m/>
    <m/>
    <m/>
    <m/>
    <m/>
    <m/>
    <m/>
    <m/>
    <m/>
    <m/>
    <m/>
    <n v="917"/>
    <m/>
    <m/>
    <m/>
    <m/>
    <m/>
    <n v="5.5E-2"/>
    <m/>
  </r>
  <r>
    <x v="911"/>
    <s v=""/>
    <m/>
    <m/>
    <m/>
    <m/>
    <m/>
    <m/>
    <m/>
    <m/>
    <m/>
    <m/>
    <m/>
    <m/>
    <m/>
    <m/>
    <n v="918"/>
    <m/>
    <m/>
    <m/>
    <m/>
    <m/>
    <n v="5.5E-2"/>
    <m/>
  </r>
  <r>
    <x v="912"/>
    <s v=""/>
    <m/>
    <m/>
    <m/>
    <m/>
    <m/>
    <m/>
    <m/>
    <m/>
    <m/>
    <m/>
    <m/>
    <m/>
    <m/>
    <m/>
    <n v="919"/>
    <m/>
    <m/>
    <m/>
    <m/>
    <m/>
    <n v="5.5E-2"/>
    <m/>
  </r>
  <r>
    <x v="913"/>
    <s v=""/>
    <m/>
    <m/>
    <m/>
    <m/>
    <m/>
    <m/>
    <m/>
    <m/>
    <m/>
    <m/>
    <m/>
    <m/>
    <m/>
    <m/>
    <n v="920"/>
    <m/>
    <m/>
    <m/>
    <m/>
    <m/>
    <n v="0.05"/>
    <m/>
  </r>
  <r>
    <x v="914"/>
    <s v=""/>
    <m/>
    <m/>
    <m/>
    <m/>
    <m/>
    <m/>
    <m/>
    <m/>
    <m/>
    <m/>
    <m/>
    <m/>
    <m/>
    <m/>
    <n v="921"/>
    <m/>
    <m/>
    <m/>
    <m/>
    <m/>
    <n v="0.05"/>
    <m/>
  </r>
  <r>
    <x v="915"/>
    <s v=""/>
    <m/>
    <m/>
    <m/>
    <m/>
    <m/>
    <m/>
    <m/>
    <m/>
    <m/>
    <m/>
    <m/>
    <m/>
    <m/>
    <m/>
    <n v="922"/>
    <m/>
    <m/>
    <m/>
    <m/>
    <m/>
    <n v="0.05"/>
    <m/>
  </r>
  <r>
    <x v="916"/>
    <s v=""/>
    <m/>
    <m/>
    <m/>
    <m/>
    <m/>
    <m/>
    <m/>
    <m/>
    <m/>
    <m/>
    <m/>
    <m/>
    <m/>
    <m/>
    <n v="923"/>
    <m/>
    <m/>
    <m/>
    <m/>
    <m/>
    <n v="0.05"/>
    <m/>
  </r>
  <r>
    <x v="917"/>
    <s v=""/>
    <m/>
    <m/>
    <m/>
    <m/>
    <m/>
    <m/>
    <m/>
    <m/>
    <m/>
    <m/>
    <m/>
    <m/>
    <m/>
    <m/>
    <n v="924"/>
    <m/>
    <m/>
    <m/>
    <m/>
    <m/>
    <n v="0.05"/>
    <m/>
  </r>
  <r>
    <x v="918"/>
    <s v=""/>
    <m/>
    <m/>
    <m/>
    <m/>
    <m/>
    <m/>
    <m/>
    <m/>
    <m/>
    <m/>
    <m/>
    <m/>
    <m/>
    <m/>
    <n v="925"/>
    <m/>
    <m/>
    <m/>
    <m/>
    <m/>
    <n v="0.04"/>
    <m/>
  </r>
  <r>
    <x v="919"/>
    <s v=""/>
    <m/>
    <m/>
    <m/>
    <m/>
    <m/>
    <m/>
    <m/>
    <m/>
    <m/>
    <m/>
    <m/>
    <m/>
    <m/>
    <m/>
    <n v="926"/>
    <m/>
    <m/>
    <m/>
    <m/>
    <m/>
    <n v="0.04"/>
    <m/>
  </r>
  <r>
    <x v="920"/>
    <s v=""/>
    <m/>
    <m/>
    <m/>
    <m/>
    <m/>
    <m/>
    <m/>
    <m/>
    <m/>
    <m/>
    <m/>
    <m/>
    <m/>
    <m/>
    <n v="927"/>
    <m/>
    <m/>
    <m/>
    <m/>
    <m/>
    <n v="0.04"/>
    <m/>
  </r>
  <r>
    <x v="921"/>
    <s v=""/>
    <m/>
    <m/>
    <m/>
    <m/>
    <m/>
    <m/>
    <m/>
    <m/>
    <m/>
    <m/>
    <m/>
    <m/>
    <m/>
    <m/>
    <n v="928"/>
    <m/>
    <m/>
    <m/>
    <m/>
    <m/>
    <n v="0.04"/>
    <m/>
  </r>
  <r>
    <x v="922"/>
    <s v=""/>
    <m/>
    <m/>
    <m/>
    <m/>
    <m/>
    <m/>
    <m/>
    <m/>
    <m/>
    <m/>
    <m/>
    <m/>
    <m/>
    <m/>
    <n v="929"/>
    <m/>
    <m/>
    <m/>
    <m/>
    <m/>
    <n v="0.04"/>
    <m/>
  </r>
  <r>
    <x v="923"/>
    <s v=""/>
    <m/>
    <m/>
    <m/>
    <m/>
    <m/>
    <m/>
    <m/>
    <m/>
    <m/>
    <m/>
    <m/>
    <m/>
    <m/>
    <m/>
    <n v="930"/>
    <m/>
    <m/>
    <m/>
    <m/>
    <m/>
    <n v="0.03"/>
    <m/>
  </r>
  <r>
    <x v="924"/>
    <s v=""/>
    <m/>
    <m/>
    <m/>
    <m/>
    <m/>
    <m/>
    <m/>
    <m/>
    <m/>
    <m/>
    <m/>
    <m/>
    <m/>
    <m/>
    <n v="931"/>
    <m/>
    <m/>
    <m/>
    <m/>
    <m/>
    <n v="0.03"/>
    <m/>
  </r>
  <r>
    <x v="925"/>
    <s v=""/>
    <m/>
    <m/>
    <m/>
    <m/>
    <m/>
    <m/>
    <m/>
    <m/>
    <m/>
    <m/>
    <m/>
    <m/>
    <m/>
    <m/>
    <n v="932"/>
    <m/>
    <m/>
    <m/>
    <m/>
    <m/>
    <n v="0.03"/>
    <m/>
  </r>
  <r>
    <x v="926"/>
    <s v=""/>
    <m/>
    <m/>
    <m/>
    <m/>
    <m/>
    <m/>
    <m/>
    <m/>
    <m/>
    <m/>
    <m/>
    <m/>
    <m/>
    <m/>
    <n v="933"/>
    <m/>
    <m/>
    <m/>
    <m/>
    <m/>
    <n v="0.03"/>
    <m/>
  </r>
  <r>
    <x v="927"/>
    <s v=""/>
    <m/>
    <m/>
    <m/>
    <m/>
    <m/>
    <m/>
    <m/>
    <m/>
    <m/>
    <m/>
    <m/>
    <m/>
    <m/>
    <m/>
    <n v="934"/>
    <m/>
    <m/>
    <m/>
    <m/>
    <m/>
    <n v="2.0279560439545097E-2"/>
    <m/>
  </r>
  <r>
    <x v="928"/>
    <s v=""/>
    <m/>
    <m/>
    <m/>
    <m/>
    <m/>
    <m/>
    <m/>
    <m/>
    <m/>
    <m/>
    <m/>
    <m/>
    <m/>
    <m/>
    <n v="935"/>
    <m/>
    <m/>
    <m/>
    <m/>
    <m/>
    <n v="2.0279560439545097E-2"/>
    <m/>
  </r>
  <r>
    <x v="929"/>
    <s v=""/>
    <m/>
    <m/>
    <m/>
    <m/>
    <m/>
    <m/>
    <m/>
    <m/>
    <m/>
    <m/>
    <m/>
    <m/>
    <m/>
    <m/>
    <n v="936"/>
    <m/>
    <m/>
    <m/>
    <m/>
    <m/>
    <n v="2.0279560439545097E-2"/>
    <m/>
  </r>
  <r>
    <x v="930"/>
    <s v=""/>
    <m/>
    <m/>
    <m/>
    <m/>
    <m/>
    <m/>
    <m/>
    <m/>
    <m/>
    <m/>
    <m/>
    <m/>
    <m/>
    <m/>
    <n v="937"/>
    <m/>
    <m/>
    <m/>
    <m/>
    <m/>
    <n v="2.0279560439545097E-2"/>
    <m/>
  </r>
  <r>
    <x v="931"/>
    <s v=""/>
    <m/>
    <m/>
    <m/>
    <m/>
    <m/>
    <m/>
    <m/>
    <m/>
    <m/>
    <m/>
    <m/>
    <m/>
    <m/>
    <m/>
    <n v="938"/>
    <m/>
    <m/>
    <m/>
    <m/>
    <m/>
    <n v="2.0279560439545097E-2"/>
    <m/>
  </r>
  <r>
    <x v="932"/>
    <s v=""/>
    <m/>
    <m/>
    <m/>
    <m/>
    <m/>
    <m/>
    <m/>
    <m/>
    <m/>
    <m/>
    <m/>
    <m/>
    <m/>
    <m/>
    <n v="939"/>
    <m/>
    <m/>
    <m/>
    <m/>
    <m/>
    <n v="1.0139780219772548E-2"/>
    <m/>
  </r>
  <r>
    <x v="933"/>
    <s v=""/>
    <m/>
    <m/>
    <m/>
    <m/>
    <m/>
    <m/>
    <m/>
    <m/>
    <m/>
    <m/>
    <m/>
    <m/>
    <m/>
    <m/>
    <n v="940"/>
    <m/>
    <m/>
    <m/>
    <m/>
    <m/>
    <n v="1.0139780219772548E-2"/>
    <m/>
  </r>
  <r>
    <x v="934"/>
    <s v=""/>
    <m/>
    <m/>
    <m/>
    <m/>
    <m/>
    <m/>
    <m/>
    <m/>
    <m/>
    <m/>
    <m/>
    <m/>
    <m/>
    <m/>
    <n v="941"/>
    <m/>
    <m/>
    <m/>
    <m/>
    <m/>
    <n v="1.0139780219772548E-2"/>
    <m/>
  </r>
  <r>
    <x v="935"/>
    <s v=""/>
    <m/>
    <m/>
    <m/>
    <m/>
    <m/>
    <m/>
    <m/>
    <m/>
    <m/>
    <m/>
    <m/>
    <m/>
    <m/>
    <m/>
    <n v="942"/>
    <m/>
    <m/>
    <m/>
    <m/>
    <m/>
    <n v="1.0139780219772548E-2"/>
    <m/>
  </r>
  <r>
    <x v="936"/>
    <s v=""/>
    <m/>
    <m/>
    <m/>
    <m/>
    <m/>
    <m/>
    <m/>
    <m/>
    <m/>
    <m/>
    <m/>
    <m/>
    <m/>
    <m/>
    <n v="943"/>
    <m/>
    <m/>
    <m/>
    <m/>
    <m/>
    <n v="1.0139780219772548E-2"/>
    <m/>
  </r>
  <r>
    <x v="937"/>
    <s v=""/>
    <m/>
    <m/>
    <m/>
    <m/>
    <m/>
    <m/>
    <m/>
    <m/>
    <m/>
    <m/>
    <m/>
    <m/>
    <m/>
    <m/>
    <n v="944"/>
    <m/>
    <m/>
    <m/>
    <m/>
    <m/>
    <n v="2.0279560439545097E-2"/>
    <m/>
  </r>
  <r>
    <x v="938"/>
    <s v=""/>
    <m/>
    <m/>
    <m/>
    <m/>
    <m/>
    <m/>
    <m/>
    <m/>
    <m/>
    <m/>
    <m/>
    <m/>
    <m/>
    <m/>
    <n v="945"/>
    <m/>
    <m/>
    <m/>
    <m/>
    <m/>
    <n v="2.0279560439545097E-2"/>
    <m/>
  </r>
  <r>
    <x v="939"/>
    <s v=""/>
    <m/>
    <m/>
    <m/>
    <m/>
    <m/>
    <m/>
    <m/>
    <m/>
    <m/>
    <m/>
    <m/>
    <m/>
    <m/>
    <m/>
    <n v="946"/>
    <m/>
    <m/>
    <m/>
    <m/>
    <m/>
    <n v="2.0279560439545097E-2"/>
    <m/>
  </r>
  <r>
    <x v="940"/>
    <s v=""/>
    <m/>
    <m/>
    <m/>
    <m/>
    <m/>
    <m/>
    <m/>
    <m/>
    <m/>
    <m/>
    <m/>
    <m/>
    <m/>
    <m/>
    <n v="947"/>
    <m/>
    <m/>
    <m/>
    <m/>
    <m/>
    <n v="2.0279560439545097E-2"/>
    <m/>
  </r>
  <r>
    <x v="941"/>
    <s v=""/>
    <m/>
    <m/>
    <m/>
    <m/>
    <m/>
    <m/>
    <m/>
    <m/>
    <m/>
    <m/>
    <m/>
    <m/>
    <m/>
    <m/>
    <n v="948"/>
    <m/>
    <m/>
    <m/>
    <m/>
    <m/>
    <n v="2.0279560439545097E-2"/>
    <m/>
  </r>
  <r>
    <x v="942"/>
    <s v=""/>
    <m/>
    <m/>
    <m/>
    <m/>
    <m/>
    <m/>
    <m/>
    <m/>
    <m/>
    <m/>
    <m/>
    <m/>
    <m/>
    <m/>
    <n v="949"/>
    <m/>
    <m/>
    <m/>
    <m/>
    <m/>
    <n v="1.0139780219772548E-2"/>
    <m/>
  </r>
  <r>
    <x v="943"/>
    <s v=""/>
    <m/>
    <m/>
    <m/>
    <m/>
    <m/>
    <m/>
    <m/>
    <m/>
    <m/>
    <m/>
    <m/>
    <m/>
    <m/>
    <m/>
    <n v="950"/>
    <m/>
    <m/>
    <m/>
    <m/>
    <m/>
    <n v="1.0139780219772548E-2"/>
    <m/>
  </r>
  <r>
    <x v="944"/>
    <s v=""/>
    <m/>
    <m/>
    <m/>
    <m/>
    <m/>
    <m/>
    <m/>
    <m/>
    <m/>
    <m/>
    <m/>
    <m/>
    <m/>
    <m/>
    <n v="951"/>
    <m/>
    <m/>
    <m/>
    <m/>
    <m/>
    <n v="1.0139780219772548E-2"/>
    <m/>
  </r>
  <r>
    <x v="945"/>
    <s v=""/>
    <m/>
    <m/>
    <m/>
    <m/>
    <m/>
    <m/>
    <m/>
    <m/>
    <m/>
    <m/>
    <m/>
    <m/>
    <m/>
    <m/>
    <n v="952"/>
    <m/>
    <m/>
    <m/>
    <m/>
    <m/>
    <n v="1.0139780219772548E-2"/>
    <m/>
  </r>
  <r>
    <x v="946"/>
    <s v=""/>
    <m/>
    <m/>
    <m/>
    <m/>
    <m/>
    <m/>
    <m/>
    <m/>
    <m/>
    <m/>
    <m/>
    <m/>
    <m/>
    <m/>
    <n v="953"/>
    <m/>
    <m/>
    <m/>
    <m/>
    <m/>
    <n v="1.0139780219772548E-2"/>
    <m/>
  </r>
  <r>
    <x v="947"/>
    <s v=""/>
    <m/>
    <m/>
    <m/>
    <m/>
    <m/>
    <m/>
    <m/>
    <m/>
    <m/>
    <m/>
    <m/>
    <m/>
    <m/>
    <m/>
    <n v="954"/>
    <m/>
    <m/>
    <m/>
    <m/>
    <m/>
    <n v="3.5485219780231558E-2"/>
    <m/>
  </r>
  <r>
    <x v="948"/>
    <s v=""/>
    <m/>
    <m/>
    <m/>
    <m/>
    <m/>
    <m/>
    <m/>
    <m/>
    <m/>
    <m/>
    <m/>
    <m/>
    <m/>
    <m/>
    <n v="955"/>
    <m/>
    <m/>
    <m/>
    <m/>
    <m/>
    <n v="3.5485219780231558E-2"/>
    <m/>
  </r>
  <r>
    <x v="949"/>
    <s v=""/>
    <m/>
    <m/>
    <m/>
    <m/>
    <m/>
    <m/>
    <m/>
    <m/>
    <m/>
    <m/>
    <m/>
    <m/>
    <m/>
    <m/>
    <n v="956"/>
    <m/>
    <m/>
    <m/>
    <m/>
    <m/>
    <n v="3.5485219780231558E-2"/>
    <m/>
  </r>
  <r>
    <x v="950"/>
    <s v=""/>
    <m/>
    <m/>
    <m/>
    <m/>
    <m/>
    <m/>
    <m/>
    <m/>
    <m/>
    <m/>
    <m/>
    <m/>
    <m/>
    <m/>
    <n v="957"/>
    <m/>
    <m/>
    <m/>
    <m/>
    <m/>
    <n v="3.5485219780231558E-2"/>
    <m/>
  </r>
  <r>
    <x v="951"/>
    <s v=""/>
    <m/>
    <m/>
    <m/>
    <m/>
    <m/>
    <m/>
    <m/>
    <m/>
    <m/>
    <m/>
    <m/>
    <m/>
    <m/>
    <m/>
    <n v="958"/>
    <m/>
    <m/>
    <m/>
    <m/>
    <m/>
    <n v="3.5485219780231558E-2"/>
    <m/>
  </r>
  <r>
    <x v="952"/>
    <s v=""/>
    <m/>
    <m/>
    <m/>
    <m/>
    <m/>
    <m/>
    <m/>
    <m/>
    <m/>
    <m/>
    <m/>
    <m/>
    <m/>
    <m/>
    <n v="959"/>
    <m/>
    <m/>
    <m/>
    <m/>
    <m/>
    <n v="3.5485219780231558E-2"/>
    <m/>
  </r>
  <r>
    <x v="953"/>
    <s v=""/>
    <m/>
    <m/>
    <m/>
    <m/>
    <m/>
    <m/>
    <m/>
    <m/>
    <m/>
    <m/>
    <m/>
    <m/>
    <m/>
    <m/>
    <n v="960"/>
    <m/>
    <m/>
    <m/>
    <m/>
    <m/>
    <n v="0.13180510989009755"/>
    <m/>
  </r>
  <r>
    <x v="954"/>
    <s v=""/>
    <m/>
    <m/>
    <m/>
    <m/>
    <m/>
    <m/>
    <m/>
    <m/>
    <m/>
    <m/>
    <m/>
    <m/>
    <m/>
    <m/>
    <n v="961"/>
    <m/>
    <m/>
    <m/>
    <m/>
    <m/>
    <n v="0.13180510989009755"/>
    <m/>
  </r>
  <r>
    <x v="955"/>
    <s v=""/>
    <m/>
    <m/>
    <m/>
    <m/>
    <m/>
    <m/>
    <m/>
    <m/>
    <m/>
    <m/>
    <m/>
    <m/>
    <m/>
    <m/>
    <n v="962"/>
    <m/>
    <m/>
    <m/>
    <m/>
    <m/>
    <n v="0.13180510989009755"/>
    <m/>
  </r>
  <r>
    <x v="956"/>
    <s v=""/>
    <m/>
    <m/>
    <m/>
    <m/>
    <m/>
    <m/>
    <m/>
    <m/>
    <m/>
    <m/>
    <m/>
    <m/>
    <m/>
    <m/>
    <n v="963"/>
    <m/>
    <m/>
    <m/>
    <m/>
    <m/>
    <n v="0.13180510989009755"/>
    <m/>
  </r>
  <r>
    <x v="957"/>
    <s v=""/>
    <m/>
    <m/>
    <m/>
    <m/>
    <m/>
    <m/>
    <m/>
    <m/>
    <m/>
    <m/>
    <m/>
    <m/>
    <m/>
    <m/>
    <n v="964"/>
    <m/>
    <m/>
    <m/>
    <m/>
    <m/>
    <n v="3.5485219780231558E-2"/>
    <m/>
  </r>
  <r>
    <x v="958"/>
    <s v=""/>
    <m/>
    <m/>
    <m/>
    <m/>
    <m/>
    <m/>
    <m/>
    <m/>
    <m/>
    <m/>
    <m/>
    <m/>
    <m/>
    <m/>
    <n v="965"/>
    <m/>
    <m/>
    <m/>
    <m/>
    <m/>
    <n v="3.5485219780231558E-2"/>
    <m/>
  </r>
  <r>
    <x v="959"/>
    <s v=""/>
    <m/>
    <m/>
    <m/>
    <m/>
    <m/>
    <m/>
    <m/>
    <m/>
    <m/>
    <m/>
    <m/>
    <m/>
    <m/>
    <m/>
    <n v="966"/>
    <m/>
    <m/>
    <m/>
    <m/>
    <m/>
    <n v="3.5485219780231558E-2"/>
    <m/>
  </r>
  <r>
    <x v="960"/>
    <s v=""/>
    <m/>
    <m/>
    <m/>
    <m/>
    <m/>
    <m/>
    <m/>
    <m/>
    <m/>
    <m/>
    <m/>
    <m/>
    <m/>
    <m/>
    <n v="967"/>
    <m/>
    <m/>
    <m/>
    <m/>
    <m/>
    <n v="3.5485219780231558E-2"/>
    <m/>
  </r>
  <r>
    <x v="961"/>
    <s v=""/>
    <m/>
    <m/>
    <m/>
    <m/>
    <m/>
    <m/>
    <m/>
    <m/>
    <m/>
    <m/>
    <m/>
    <m/>
    <m/>
    <m/>
    <n v="968"/>
    <m/>
    <m/>
    <m/>
    <m/>
    <m/>
    <n v="3.5485219780231558E-2"/>
    <m/>
  </r>
  <r>
    <x v="962"/>
    <s v=""/>
    <m/>
    <m/>
    <m/>
    <m/>
    <m/>
    <m/>
    <m/>
    <m/>
    <m/>
    <m/>
    <m/>
    <m/>
    <m/>
    <m/>
    <n v="969"/>
    <m/>
    <m/>
    <m/>
    <m/>
    <m/>
    <n v="4.5625000000004107E-2"/>
    <m/>
  </r>
  <r>
    <x v="963"/>
    <s v=""/>
    <m/>
    <m/>
    <m/>
    <m/>
    <m/>
    <m/>
    <m/>
    <m/>
    <m/>
    <m/>
    <m/>
    <m/>
    <m/>
    <m/>
    <n v="970"/>
    <m/>
    <m/>
    <m/>
    <m/>
    <m/>
    <n v="4.5625000000004107E-2"/>
    <m/>
  </r>
  <r>
    <x v="964"/>
    <s v=""/>
    <m/>
    <m/>
    <m/>
    <m/>
    <m/>
    <m/>
    <m/>
    <m/>
    <m/>
    <m/>
    <m/>
    <m/>
    <m/>
    <m/>
    <n v="971"/>
    <m/>
    <m/>
    <m/>
    <m/>
    <m/>
    <n v="4.5625000000004107E-2"/>
    <m/>
  </r>
  <r>
    <x v="965"/>
    <s v=""/>
    <m/>
    <m/>
    <m/>
    <m/>
    <m/>
    <m/>
    <m/>
    <m/>
    <m/>
    <m/>
    <m/>
    <m/>
    <m/>
    <m/>
    <n v="972"/>
    <m/>
    <m/>
    <m/>
    <m/>
    <m/>
    <n v="4.5625000000004107E-2"/>
    <m/>
  </r>
  <r>
    <x v="966"/>
    <s v=""/>
    <m/>
    <m/>
    <m/>
    <m/>
    <m/>
    <m/>
    <m/>
    <m/>
    <m/>
    <m/>
    <m/>
    <m/>
    <m/>
    <m/>
    <n v="973"/>
    <m/>
    <m/>
    <m/>
    <m/>
    <m/>
    <n v="4.5625000000004107E-2"/>
    <m/>
  </r>
  <r>
    <x v="967"/>
    <s v=""/>
    <m/>
    <m/>
    <m/>
    <m/>
    <m/>
    <m/>
    <m/>
    <m/>
    <m/>
    <m/>
    <m/>
    <m/>
    <m/>
    <m/>
    <n v="974"/>
    <m/>
    <m/>
    <m/>
    <m/>
    <m/>
    <n v="5.0694890109861883E-2"/>
    <m/>
  </r>
  <r>
    <x v="968"/>
    <s v=""/>
    <m/>
    <m/>
    <m/>
    <m/>
    <m/>
    <m/>
    <m/>
    <m/>
    <m/>
    <m/>
    <m/>
    <m/>
    <m/>
    <m/>
    <n v="975"/>
    <m/>
    <m/>
    <m/>
    <m/>
    <m/>
    <n v="5.0694890109861883E-2"/>
    <m/>
  </r>
  <r>
    <x v="969"/>
    <s v=""/>
    <m/>
    <m/>
    <m/>
    <m/>
    <m/>
    <m/>
    <m/>
    <m/>
    <m/>
    <m/>
    <m/>
    <m/>
    <m/>
    <m/>
    <n v="976"/>
    <m/>
    <m/>
    <m/>
    <m/>
    <m/>
    <n v="5.0694890109861883E-2"/>
    <m/>
  </r>
  <r>
    <x v="970"/>
    <s v=""/>
    <m/>
    <m/>
    <m/>
    <m/>
    <m/>
    <m/>
    <m/>
    <m/>
    <m/>
    <m/>
    <m/>
    <m/>
    <m/>
    <m/>
    <n v="977"/>
    <m/>
    <m/>
    <m/>
    <m/>
    <m/>
    <n v="5.0694890109861883E-2"/>
    <m/>
  </r>
  <r>
    <x v="971"/>
    <s v=""/>
    <m/>
    <m/>
    <m/>
    <m/>
    <m/>
    <m/>
    <m/>
    <m/>
    <m/>
    <m/>
    <m/>
    <m/>
    <m/>
    <m/>
    <n v="978"/>
    <m/>
    <m/>
    <m/>
    <m/>
    <m/>
    <n v="5.0694890109861883E-2"/>
    <m/>
  </r>
  <r>
    <x v="972"/>
    <s v=""/>
    <m/>
    <m/>
    <m/>
    <m/>
    <m/>
    <m/>
    <m/>
    <m/>
    <m/>
    <m/>
    <m/>
    <m/>
    <m/>
    <m/>
    <n v="979"/>
    <m/>
    <m/>
    <m/>
    <m/>
    <m/>
    <n v="5.0694890109861883E-2"/>
    <m/>
  </r>
  <r>
    <x v="973"/>
    <s v=""/>
    <m/>
    <m/>
    <m/>
    <m/>
    <m/>
    <m/>
    <m/>
    <m/>
    <m/>
    <m/>
    <m/>
    <m/>
    <m/>
    <m/>
    <n v="980"/>
    <m/>
    <m/>
    <m/>
    <m/>
    <m/>
    <n v="7.6040329670320886E-2"/>
    <m/>
  </r>
  <r>
    <x v="974"/>
    <s v=""/>
    <m/>
    <m/>
    <m/>
    <m/>
    <m/>
    <m/>
    <m/>
    <m/>
    <m/>
    <m/>
    <m/>
    <m/>
    <m/>
    <m/>
    <n v="981"/>
    <m/>
    <m/>
    <m/>
    <m/>
    <m/>
    <n v="7.6040329670320886E-2"/>
    <m/>
  </r>
  <r>
    <x v="975"/>
    <s v=""/>
    <m/>
    <m/>
    <m/>
    <m/>
    <m/>
    <m/>
    <m/>
    <m/>
    <m/>
    <m/>
    <m/>
    <m/>
    <m/>
    <m/>
    <n v="982"/>
    <m/>
    <m/>
    <m/>
    <m/>
    <m/>
    <n v="7.6040329670320886E-2"/>
    <m/>
  </r>
  <r>
    <x v="976"/>
    <s v=""/>
    <m/>
    <m/>
    <m/>
    <m/>
    <m/>
    <m/>
    <m/>
    <m/>
    <m/>
    <m/>
    <m/>
    <m/>
    <m/>
    <m/>
    <n v="983"/>
    <m/>
    <m/>
    <m/>
    <m/>
    <m/>
    <n v="7.6040329670320886E-2"/>
    <m/>
  </r>
  <r>
    <x v="977"/>
    <s v=""/>
    <m/>
    <m/>
    <m/>
    <m/>
    <m/>
    <m/>
    <m/>
    <m/>
    <m/>
    <m/>
    <m/>
    <m/>
    <m/>
    <m/>
    <n v="984"/>
    <m/>
    <m/>
    <m/>
    <m/>
    <m/>
    <n v="8.1110219780235665E-2"/>
    <m/>
  </r>
  <r>
    <x v="978"/>
    <s v=""/>
    <m/>
    <m/>
    <m/>
    <m/>
    <m/>
    <m/>
    <m/>
    <m/>
    <m/>
    <m/>
    <m/>
    <m/>
    <m/>
    <m/>
    <n v="985"/>
    <m/>
    <m/>
    <m/>
    <m/>
    <m/>
    <n v="8.1110219780235665E-2"/>
    <m/>
  </r>
  <r>
    <x v="979"/>
    <s v=""/>
    <m/>
    <m/>
    <m/>
    <m/>
    <m/>
    <m/>
    <m/>
    <m/>
    <m/>
    <m/>
    <m/>
    <m/>
    <m/>
    <m/>
    <n v="986"/>
    <m/>
    <m/>
    <m/>
    <m/>
    <m/>
    <n v="8.1110219780235665E-2"/>
    <m/>
  </r>
  <r>
    <x v="980"/>
    <s v=""/>
    <m/>
    <m/>
    <m/>
    <m/>
    <m/>
    <m/>
    <m/>
    <m/>
    <m/>
    <m/>
    <m/>
    <m/>
    <m/>
    <m/>
    <n v="987"/>
    <m/>
    <m/>
    <m/>
    <m/>
    <m/>
    <n v="8.1110219780235665E-2"/>
    <m/>
  </r>
  <r>
    <x v="981"/>
    <s v=""/>
    <m/>
    <m/>
    <m/>
    <m/>
    <m/>
    <m/>
    <m/>
    <m/>
    <m/>
    <m/>
    <m/>
    <m/>
    <m/>
    <m/>
    <n v="988"/>
    <m/>
    <m/>
    <m/>
    <m/>
    <m/>
    <n v="8.1110219780235665E-2"/>
    <m/>
  </r>
  <r>
    <x v="982"/>
    <s v=""/>
    <m/>
    <m/>
    <m/>
    <m/>
    <m/>
    <m/>
    <m/>
    <m/>
    <m/>
    <m/>
    <m/>
    <m/>
    <m/>
    <m/>
    <n v="989"/>
    <m/>
    <m/>
    <m/>
    <m/>
    <m/>
    <n v="8.0219780219764267E-2"/>
    <m/>
  </r>
  <r>
    <x v="983"/>
    <s v=""/>
    <m/>
    <m/>
    <m/>
    <m/>
    <m/>
    <m/>
    <m/>
    <m/>
    <m/>
    <m/>
    <m/>
    <m/>
    <m/>
    <m/>
    <n v="990"/>
    <m/>
    <m/>
    <m/>
    <m/>
    <m/>
    <n v="8.0219780219764267E-2"/>
    <m/>
  </r>
  <r>
    <x v="984"/>
    <s v=""/>
    <m/>
    <m/>
    <m/>
    <m/>
    <m/>
    <m/>
    <m/>
    <m/>
    <m/>
    <m/>
    <m/>
    <m/>
    <m/>
    <m/>
    <n v="991"/>
    <m/>
    <m/>
    <m/>
    <m/>
    <m/>
    <n v="8.0219780219764267E-2"/>
    <m/>
  </r>
  <r>
    <x v="985"/>
    <s v=""/>
    <m/>
    <m/>
    <m/>
    <m/>
    <m/>
    <m/>
    <m/>
    <m/>
    <m/>
    <m/>
    <m/>
    <m/>
    <m/>
    <m/>
    <n v="992"/>
    <m/>
    <m/>
    <m/>
    <m/>
    <m/>
    <n v="8.0219780219764267E-2"/>
    <m/>
  </r>
  <r>
    <x v="986"/>
    <s v=""/>
    <m/>
    <m/>
    <m/>
    <m/>
    <m/>
    <m/>
    <m/>
    <m/>
    <m/>
    <m/>
    <m/>
    <m/>
    <m/>
    <m/>
    <n v="993"/>
    <m/>
    <m/>
    <m/>
    <m/>
    <m/>
    <n v="8.0219780219764267E-2"/>
    <m/>
  </r>
  <r>
    <x v="987"/>
    <s v=""/>
    <m/>
    <m/>
    <m/>
    <m/>
    <m/>
    <m/>
    <m/>
    <m/>
    <m/>
    <m/>
    <m/>
    <m/>
    <m/>
    <m/>
    <n v="994"/>
    <m/>
    <m/>
    <m/>
    <m/>
    <m/>
    <n v="7.6040329670320886E-2"/>
    <m/>
  </r>
  <r>
    <x v="988"/>
    <s v=""/>
    <m/>
    <m/>
    <m/>
    <m/>
    <m/>
    <m/>
    <m/>
    <m/>
    <m/>
    <m/>
    <m/>
    <m/>
    <m/>
    <m/>
    <n v="995"/>
    <m/>
    <m/>
    <m/>
    <m/>
    <m/>
    <n v="7.6040329670320886E-2"/>
    <m/>
  </r>
  <r>
    <x v="989"/>
    <s v=""/>
    <m/>
    <m/>
    <m/>
    <m/>
    <m/>
    <m/>
    <m/>
    <m/>
    <m/>
    <m/>
    <m/>
    <m/>
    <m/>
    <m/>
    <n v="996"/>
    <m/>
    <m/>
    <m/>
    <m/>
    <m/>
    <n v="7.6040329670320886E-2"/>
    <m/>
  </r>
  <r>
    <x v="990"/>
    <s v=""/>
    <m/>
    <m/>
    <m/>
    <m/>
    <m/>
    <m/>
    <m/>
    <m/>
    <m/>
    <m/>
    <m/>
    <m/>
    <m/>
    <m/>
    <n v="997"/>
    <m/>
    <m/>
    <m/>
    <m/>
    <m/>
    <n v="7.6040329670320886E-2"/>
    <m/>
  </r>
  <r>
    <x v="991"/>
    <s v=""/>
    <m/>
    <m/>
    <m/>
    <m/>
    <m/>
    <m/>
    <m/>
    <m/>
    <m/>
    <m/>
    <m/>
    <m/>
    <m/>
    <m/>
    <n v="998"/>
    <m/>
    <m/>
    <m/>
    <m/>
    <m/>
    <n v="7.0970439560463117E-2"/>
    <m/>
  </r>
  <r>
    <x v="992"/>
    <s v=""/>
    <m/>
    <m/>
    <m/>
    <m/>
    <m/>
    <m/>
    <m/>
    <m/>
    <m/>
    <m/>
    <m/>
    <m/>
    <m/>
    <m/>
    <n v="999"/>
    <m/>
    <m/>
    <m/>
    <m/>
    <m/>
    <n v="7.0970439560463117E-2"/>
    <m/>
  </r>
  <r>
    <x v="993"/>
    <s v=""/>
    <m/>
    <m/>
    <m/>
    <m/>
    <m/>
    <m/>
    <m/>
    <m/>
    <m/>
    <m/>
    <m/>
    <m/>
    <m/>
    <m/>
    <n v="1000"/>
    <m/>
    <m/>
    <m/>
    <m/>
    <m/>
    <n v="7.0970439560463117E-2"/>
    <m/>
  </r>
  <r>
    <x v="994"/>
    <s v=""/>
    <m/>
    <m/>
    <m/>
    <m/>
    <m/>
    <m/>
    <m/>
    <m/>
    <m/>
    <m/>
    <m/>
    <m/>
    <m/>
    <m/>
    <n v="1001"/>
    <m/>
    <m/>
    <m/>
    <m/>
    <m/>
    <n v="7.0970439560463117E-2"/>
    <m/>
  </r>
  <r>
    <x v="995"/>
    <s v=""/>
    <m/>
    <m/>
    <m/>
    <m/>
    <m/>
    <m/>
    <m/>
    <m/>
    <m/>
    <m/>
    <m/>
    <m/>
    <m/>
    <m/>
    <n v="1002"/>
    <m/>
    <m/>
    <m/>
    <m/>
    <m/>
    <n v="7.0970439560463117E-2"/>
    <m/>
  </r>
  <r>
    <x v="996"/>
    <s v=""/>
    <m/>
    <m/>
    <m/>
    <m/>
    <m/>
    <m/>
    <m/>
    <m/>
    <m/>
    <m/>
    <m/>
    <m/>
    <m/>
    <m/>
    <n v="1003"/>
    <m/>
    <m/>
    <m/>
    <m/>
    <m/>
    <n v="6.5904560439549204E-2"/>
    <m/>
  </r>
  <r>
    <x v="997"/>
    <s v=""/>
    <m/>
    <m/>
    <m/>
    <m/>
    <m/>
    <m/>
    <m/>
    <m/>
    <m/>
    <m/>
    <m/>
    <m/>
    <m/>
    <m/>
    <n v="1004"/>
    <m/>
    <m/>
    <m/>
    <m/>
    <m/>
    <n v="6.5904560439549204E-2"/>
    <m/>
  </r>
  <r>
    <x v="998"/>
    <s v=""/>
    <m/>
    <m/>
    <m/>
    <m/>
    <m/>
    <m/>
    <m/>
    <m/>
    <m/>
    <m/>
    <m/>
    <m/>
    <m/>
    <m/>
    <n v="1005"/>
    <m/>
    <m/>
    <m/>
    <m/>
    <m/>
    <n v="6.5904560439549204E-2"/>
    <m/>
  </r>
  <r>
    <x v="999"/>
    <s v=""/>
    <m/>
    <m/>
    <m/>
    <m/>
    <m/>
    <m/>
    <m/>
    <m/>
    <m/>
    <m/>
    <m/>
    <m/>
    <m/>
    <m/>
    <n v="1006"/>
    <m/>
    <m/>
    <m/>
    <m/>
    <m/>
    <n v="6.5904560439549204E-2"/>
    <m/>
  </r>
  <r>
    <x v="1000"/>
    <s v=""/>
    <m/>
    <m/>
    <m/>
    <m/>
    <m/>
    <m/>
    <m/>
    <m/>
    <m/>
    <m/>
    <m/>
    <m/>
    <m/>
    <m/>
    <n v="1007"/>
    <m/>
    <m/>
    <m/>
    <m/>
    <m/>
    <n v="6.5904560439549204E-2"/>
    <m/>
  </r>
  <r>
    <x v="1001"/>
    <s v=""/>
    <m/>
    <m/>
    <m/>
    <m/>
    <m/>
    <m/>
    <m/>
    <m/>
    <m/>
    <m/>
    <m/>
    <m/>
    <m/>
    <m/>
    <n v="1008"/>
    <m/>
    <m/>
    <m/>
    <m/>
    <m/>
    <n v="7.0970439560463117E-2"/>
    <m/>
  </r>
  <r>
    <x v="1002"/>
    <s v=""/>
    <m/>
    <m/>
    <m/>
    <m/>
    <m/>
    <m/>
    <m/>
    <m/>
    <m/>
    <m/>
    <m/>
    <m/>
    <m/>
    <m/>
    <n v="1009"/>
    <m/>
    <m/>
    <m/>
    <m/>
    <m/>
    <n v="7.0970439560463117E-2"/>
    <m/>
  </r>
  <r>
    <x v="1003"/>
    <s v=""/>
    <m/>
    <m/>
    <m/>
    <m/>
    <m/>
    <m/>
    <m/>
    <m/>
    <m/>
    <m/>
    <m/>
    <m/>
    <m/>
    <m/>
    <n v="1010"/>
    <m/>
    <m/>
    <m/>
    <m/>
    <m/>
    <n v="7.0970439560463117E-2"/>
    <m/>
  </r>
  <r>
    <x v="1004"/>
    <s v=""/>
    <m/>
    <m/>
    <m/>
    <m/>
    <m/>
    <m/>
    <m/>
    <m/>
    <m/>
    <m/>
    <m/>
    <m/>
    <m/>
    <m/>
    <n v="1011"/>
    <m/>
    <m/>
    <m/>
    <m/>
    <m/>
    <n v="7.0970439560463117E-2"/>
    <m/>
  </r>
  <r>
    <x v="1005"/>
    <s v=""/>
    <m/>
    <m/>
    <m/>
    <m/>
    <m/>
    <m/>
    <m/>
    <m/>
    <m/>
    <m/>
    <m/>
    <m/>
    <m/>
    <m/>
    <n v="1012"/>
    <m/>
    <m/>
    <m/>
    <m/>
    <m/>
    <n v="6.5904560439549204E-2"/>
    <m/>
  </r>
  <r>
    <x v="1006"/>
    <s v=""/>
    <m/>
    <m/>
    <m/>
    <m/>
    <m/>
    <m/>
    <m/>
    <m/>
    <m/>
    <m/>
    <m/>
    <m/>
    <m/>
    <m/>
    <n v="1013"/>
    <m/>
    <m/>
    <m/>
    <m/>
    <m/>
    <n v="6.5904560439549204E-2"/>
    <m/>
  </r>
  <r>
    <x v="1007"/>
    <s v=""/>
    <m/>
    <m/>
    <m/>
    <m/>
    <m/>
    <m/>
    <m/>
    <m/>
    <m/>
    <m/>
    <m/>
    <m/>
    <m/>
    <m/>
    <n v="1014"/>
    <m/>
    <m/>
    <m/>
    <m/>
    <m/>
    <n v="6.5904560439549204E-2"/>
    <m/>
  </r>
  <r>
    <x v="1008"/>
    <s v=""/>
    <m/>
    <m/>
    <m/>
    <m/>
    <m/>
    <m/>
    <m/>
    <m/>
    <m/>
    <m/>
    <m/>
    <m/>
    <m/>
    <m/>
    <n v="1015"/>
    <m/>
    <m/>
    <m/>
    <m/>
    <m/>
    <n v="6.5904560439549204E-2"/>
    <m/>
  </r>
  <r>
    <x v="1009"/>
    <s v=""/>
    <m/>
    <m/>
    <m/>
    <m/>
    <m/>
    <m/>
    <m/>
    <m/>
    <m/>
    <m/>
    <m/>
    <m/>
    <m/>
    <m/>
    <n v="1016"/>
    <m/>
    <m/>
    <m/>
    <m/>
    <m/>
    <n v="5.5000879120875604E-2"/>
    <m/>
  </r>
  <r>
    <x v="1010"/>
    <s v=""/>
    <m/>
    <m/>
    <m/>
    <m/>
    <m/>
    <m/>
    <m/>
    <m/>
    <m/>
    <m/>
    <m/>
    <m/>
    <m/>
    <m/>
    <n v="1017"/>
    <m/>
    <m/>
    <m/>
    <m/>
    <m/>
    <n v="5.5000879120875604E-2"/>
    <m/>
  </r>
  <r>
    <x v="1011"/>
    <s v=""/>
    <m/>
    <m/>
    <m/>
    <m/>
    <m/>
    <m/>
    <m/>
    <m/>
    <m/>
    <m/>
    <m/>
    <m/>
    <m/>
    <m/>
    <n v="1018"/>
    <m/>
    <m/>
    <m/>
    <m/>
    <m/>
    <n v="5.5000879120875604E-2"/>
    <m/>
  </r>
  <r>
    <x v="1012"/>
    <s v=""/>
    <m/>
    <m/>
    <m/>
    <m/>
    <m/>
    <m/>
    <m/>
    <m/>
    <m/>
    <m/>
    <m/>
    <m/>
    <m/>
    <m/>
    <n v="1019"/>
    <m/>
    <m/>
    <m/>
    <m/>
    <m/>
    <n v="5.5000879120875604E-2"/>
    <m/>
  </r>
  <r>
    <x v="1013"/>
    <s v=""/>
    <m/>
    <m/>
    <m/>
    <m/>
    <m/>
    <m/>
    <m/>
    <m/>
    <m/>
    <m/>
    <m/>
    <m/>
    <m/>
    <m/>
    <n v="1020"/>
    <m/>
    <m/>
    <m/>
    <m/>
    <m/>
    <n v="5.5000879120875604E-2"/>
    <m/>
  </r>
  <r>
    <x v="1014"/>
    <s v=""/>
    <m/>
    <m/>
    <m/>
    <m/>
    <m/>
    <m/>
    <m/>
    <m/>
    <m/>
    <m/>
    <m/>
    <m/>
    <m/>
    <m/>
    <n v="1021"/>
    <m/>
    <m/>
    <m/>
    <m/>
    <m/>
    <n v="3.4999120879132498E-2"/>
    <m/>
  </r>
  <r>
    <x v="1015"/>
    <s v=""/>
    <m/>
    <m/>
    <m/>
    <m/>
    <m/>
    <m/>
    <m/>
    <m/>
    <m/>
    <m/>
    <m/>
    <m/>
    <m/>
    <m/>
    <n v="1022"/>
    <m/>
    <m/>
    <m/>
    <m/>
    <m/>
    <n v="3.4999120879132498E-2"/>
    <m/>
  </r>
  <r>
    <x v="1016"/>
    <s v=""/>
    <m/>
    <m/>
    <m/>
    <m/>
    <m/>
    <m/>
    <m/>
    <m/>
    <m/>
    <m/>
    <m/>
    <m/>
    <m/>
    <m/>
    <n v="1023"/>
    <m/>
    <m/>
    <m/>
    <m/>
    <m/>
    <n v="3.4999120879132498E-2"/>
    <m/>
  </r>
  <r>
    <x v="1017"/>
    <s v=""/>
    <m/>
    <m/>
    <m/>
    <m/>
    <m/>
    <m/>
    <m/>
    <m/>
    <m/>
    <m/>
    <m/>
    <m/>
    <m/>
    <m/>
    <n v="1024"/>
    <m/>
    <m/>
    <m/>
    <m/>
    <m/>
    <n v="3.4999120879132498E-2"/>
    <m/>
  </r>
  <r>
    <x v="1018"/>
    <s v=""/>
    <m/>
    <m/>
    <m/>
    <m/>
    <m/>
    <m/>
    <m/>
    <m/>
    <m/>
    <m/>
    <m/>
    <m/>
    <m/>
    <m/>
    <n v="1025"/>
    <m/>
    <m/>
    <m/>
    <m/>
    <m/>
    <n v="3.4999120879132498E-2"/>
    <m/>
  </r>
  <r>
    <x v="1019"/>
    <s v=""/>
    <m/>
    <m/>
    <m/>
    <m/>
    <m/>
    <m/>
    <m/>
    <m/>
    <m/>
    <m/>
    <m/>
    <m/>
    <m/>
    <m/>
    <n v="1026"/>
    <m/>
    <m/>
    <m/>
    <m/>
    <m/>
    <n v="3.4999120879132498E-2"/>
    <m/>
  </r>
  <r>
    <x v="1020"/>
    <s v=""/>
    <m/>
    <m/>
    <m/>
    <m/>
    <m/>
    <m/>
    <m/>
    <m/>
    <m/>
    <m/>
    <m/>
    <m/>
    <m/>
    <m/>
    <n v="1027"/>
    <m/>
    <m/>
    <m/>
    <m/>
    <m/>
    <n v="3.4999120879132498E-2"/>
    <m/>
  </r>
  <r>
    <x v="1021"/>
    <s v=""/>
    <m/>
    <m/>
    <m/>
    <m/>
    <m/>
    <m/>
    <m/>
    <m/>
    <m/>
    <m/>
    <m/>
    <m/>
    <m/>
    <m/>
    <n v="1028"/>
    <m/>
    <m/>
    <m/>
    <m/>
    <m/>
    <n v="3.4999120879132498E-2"/>
    <m/>
  </r>
  <r>
    <x v="1022"/>
    <s v=""/>
    <m/>
    <m/>
    <m/>
    <m/>
    <m/>
    <m/>
    <m/>
    <m/>
    <m/>
    <m/>
    <m/>
    <m/>
    <m/>
    <m/>
    <n v="1029"/>
    <m/>
    <m/>
    <m/>
    <m/>
    <m/>
    <n v="3.4999120879132498E-2"/>
    <m/>
  </r>
  <r>
    <x v="1023"/>
    <s v=""/>
    <m/>
    <m/>
    <m/>
    <m/>
    <m/>
    <m/>
    <m/>
    <m/>
    <m/>
    <m/>
    <m/>
    <m/>
    <m/>
    <m/>
    <n v="1030"/>
    <m/>
    <m/>
    <m/>
    <m/>
    <m/>
    <n v="5.5000879120875604E-2"/>
    <m/>
  </r>
  <r>
    <x v="1024"/>
    <s v=""/>
    <m/>
    <m/>
    <m/>
    <m/>
    <m/>
    <m/>
    <m/>
    <m/>
    <m/>
    <m/>
    <m/>
    <m/>
    <m/>
    <m/>
    <n v="1031"/>
    <m/>
    <m/>
    <m/>
    <m/>
    <m/>
    <n v="5.5000879120875604E-2"/>
    <m/>
  </r>
  <r>
    <x v="1025"/>
    <s v=""/>
    <m/>
    <m/>
    <m/>
    <m/>
    <m/>
    <m/>
    <m/>
    <m/>
    <m/>
    <m/>
    <m/>
    <m/>
    <m/>
    <m/>
    <n v="1032"/>
    <m/>
    <m/>
    <m/>
    <m/>
    <m/>
    <n v="5.5000879120875604E-2"/>
    <m/>
  </r>
  <r>
    <x v="1026"/>
    <s v=""/>
    <m/>
    <m/>
    <m/>
    <m/>
    <m/>
    <m/>
    <m/>
    <m/>
    <m/>
    <m/>
    <m/>
    <m/>
    <m/>
    <m/>
    <n v="1033"/>
    <m/>
    <m/>
    <m/>
    <m/>
    <m/>
    <n v="5.5000879120875604E-2"/>
    <m/>
  </r>
  <r>
    <x v="1027"/>
    <s v=""/>
    <m/>
    <m/>
    <m/>
    <m/>
    <m/>
    <m/>
    <m/>
    <m/>
    <m/>
    <m/>
    <m/>
    <m/>
    <m/>
    <m/>
    <n v="1034"/>
    <m/>
    <m/>
    <m/>
    <m/>
    <m/>
    <n v="5.5000879120875604E-2"/>
    <m/>
  </r>
  <r>
    <x v="1028"/>
    <s v=""/>
    <m/>
    <m/>
    <m/>
    <m/>
    <m/>
    <m/>
    <m/>
    <m/>
    <m/>
    <m/>
    <m/>
    <m/>
    <m/>
    <m/>
    <n v="1035"/>
    <m/>
    <m/>
    <m/>
    <m/>
    <m/>
    <n v="3.9999560439540165E-2"/>
    <m/>
  </r>
  <r>
    <x v="1029"/>
    <s v=""/>
    <m/>
    <m/>
    <m/>
    <m/>
    <m/>
    <m/>
    <m/>
    <m/>
    <m/>
    <m/>
    <m/>
    <m/>
    <m/>
    <m/>
    <n v="1036"/>
    <m/>
    <m/>
    <m/>
    <m/>
    <m/>
    <n v="3.9999560439540165E-2"/>
    <m/>
  </r>
  <r>
    <x v="1030"/>
    <s v=""/>
    <m/>
    <m/>
    <m/>
    <m/>
    <m/>
    <m/>
    <m/>
    <m/>
    <m/>
    <m/>
    <m/>
    <m/>
    <m/>
    <m/>
    <n v="1037"/>
    <m/>
    <m/>
    <m/>
    <m/>
    <m/>
    <n v="3.9999560439540165E-2"/>
    <m/>
  </r>
  <r>
    <x v="1031"/>
    <s v=""/>
    <m/>
    <m/>
    <m/>
    <m/>
    <m/>
    <m/>
    <m/>
    <m/>
    <m/>
    <m/>
    <m/>
    <m/>
    <m/>
    <m/>
    <n v="1038"/>
    <m/>
    <m/>
    <m/>
    <m/>
    <m/>
    <n v="3.9999560439540165E-2"/>
    <m/>
  </r>
  <r>
    <x v="1032"/>
    <s v=""/>
    <m/>
    <m/>
    <m/>
    <m/>
    <m/>
    <m/>
    <m/>
    <m/>
    <m/>
    <m/>
    <m/>
    <m/>
    <m/>
    <m/>
    <n v="1039"/>
    <m/>
    <m/>
    <m/>
    <m/>
    <m/>
    <n v="3.9999560439540165E-2"/>
    <m/>
  </r>
  <r>
    <x v="1033"/>
    <s v=""/>
    <m/>
    <m/>
    <m/>
    <m/>
    <m/>
    <m/>
    <m/>
    <m/>
    <m/>
    <m/>
    <m/>
    <m/>
    <m/>
    <m/>
    <n v="1040"/>
    <m/>
    <m/>
    <m/>
    <m/>
    <m/>
    <n v="9.5000439560415761E-2"/>
    <m/>
  </r>
  <r>
    <x v="1034"/>
    <s v=""/>
    <m/>
    <m/>
    <m/>
    <m/>
    <m/>
    <m/>
    <m/>
    <m/>
    <m/>
    <m/>
    <m/>
    <m/>
    <m/>
    <m/>
    <n v="1041"/>
    <m/>
    <m/>
    <m/>
    <m/>
    <m/>
    <n v="9.5000439560415761E-2"/>
    <m/>
  </r>
  <r>
    <x v="1035"/>
    <s v=""/>
    <m/>
    <m/>
    <m/>
    <m/>
    <m/>
    <m/>
    <m/>
    <m/>
    <m/>
    <m/>
    <m/>
    <m/>
    <m/>
    <m/>
    <n v="1042"/>
    <m/>
    <m/>
    <m/>
    <m/>
    <m/>
    <n v="9.5000439560415761E-2"/>
    <m/>
  </r>
  <r>
    <x v="1036"/>
    <s v=""/>
    <m/>
    <m/>
    <m/>
    <m/>
    <m/>
    <m/>
    <m/>
    <m/>
    <m/>
    <m/>
    <m/>
    <m/>
    <m/>
    <m/>
    <n v="1043"/>
    <m/>
    <m/>
    <m/>
    <m/>
    <m/>
    <n v="9.5000439560415761E-2"/>
    <m/>
  </r>
  <r>
    <x v="1037"/>
    <s v=""/>
    <m/>
    <m/>
    <m/>
    <m/>
    <m/>
    <m/>
    <m/>
    <m/>
    <m/>
    <m/>
    <m/>
    <m/>
    <m/>
    <m/>
    <n v="1044"/>
    <m/>
    <m/>
    <m/>
    <m/>
    <m/>
    <n v="9.5000439560415761E-2"/>
    <m/>
  </r>
  <r>
    <x v="1038"/>
    <s v=""/>
    <m/>
    <m/>
    <m/>
    <m/>
    <m/>
    <m/>
    <m/>
    <m/>
    <m/>
    <m/>
    <m/>
    <m/>
    <m/>
    <m/>
    <n v="1045"/>
    <m/>
    <m/>
    <m/>
    <m/>
    <m/>
    <n v="5.0000439560411711E-2"/>
    <m/>
  </r>
  <r>
    <x v="1039"/>
    <s v=""/>
    <m/>
    <m/>
    <m/>
    <m/>
    <m/>
    <m/>
    <m/>
    <m/>
    <m/>
    <m/>
    <m/>
    <m/>
    <m/>
    <m/>
    <n v="1046"/>
    <m/>
    <m/>
    <m/>
    <m/>
    <m/>
    <n v="5.0000439560411711E-2"/>
    <m/>
  </r>
  <r>
    <x v="1040"/>
    <s v=""/>
    <m/>
    <m/>
    <m/>
    <m/>
    <m/>
    <m/>
    <m/>
    <m/>
    <m/>
    <m/>
    <m/>
    <m/>
    <m/>
    <m/>
    <n v="1047"/>
    <m/>
    <m/>
    <m/>
    <m/>
    <m/>
    <n v="5.0000439560411711E-2"/>
    <m/>
  </r>
  <r>
    <x v="1041"/>
    <s v=""/>
    <m/>
    <m/>
    <m/>
    <m/>
    <m/>
    <m/>
    <m/>
    <m/>
    <m/>
    <m/>
    <m/>
    <m/>
    <m/>
    <m/>
    <n v="1048"/>
    <m/>
    <m/>
    <m/>
    <m/>
    <m/>
    <n v="5.0000439560411711E-2"/>
    <m/>
  </r>
  <r>
    <x v="1042"/>
    <s v=""/>
    <m/>
    <m/>
    <m/>
    <m/>
    <m/>
    <m/>
    <m/>
    <m/>
    <m/>
    <m/>
    <m/>
    <m/>
    <m/>
    <m/>
    <n v="1049"/>
    <m/>
    <m/>
    <m/>
    <m/>
    <m/>
    <n v="4.5000000000004051E-2"/>
    <m/>
  </r>
  <r>
    <x v="1043"/>
    <s v=""/>
    <m/>
    <m/>
    <m/>
    <m/>
    <m/>
    <m/>
    <m/>
    <m/>
    <m/>
    <m/>
    <m/>
    <m/>
    <m/>
    <m/>
    <n v="1050"/>
    <m/>
    <m/>
    <m/>
    <m/>
    <m/>
    <n v="4.5000000000004051E-2"/>
    <m/>
  </r>
  <r>
    <x v="1044"/>
    <s v=""/>
    <m/>
    <m/>
    <m/>
    <m/>
    <m/>
    <m/>
    <m/>
    <m/>
    <m/>
    <m/>
    <m/>
    <m/>
    <m/>
    <m/>
    <n v="1051"/>
    <m/>
    <m/>
    <m/>
    <m/>
    <m/>
    <n v="4.5000000000004051E-2"/>
    <m/>
  </r>
  <r>
    <x v="1045"/>
    <s v=""/>
    <m/>
    <m/>
    <m/>
    <m/>
    <m/>
    <m/>
    <m/>
    <m/>
    <m/>
    <m/>
    <m/>
    <m/>
    <m/>
    <m/>
    <n v="1052"/>
    <m/>
    <m/>
    <m/>
    <m/>
    <m/>
    <n v="4.5000000000004051E-2"/>
    <m/>
  </r>
  <r>
    <x v="1046"/>
    <s v=""/>
    <m/>
    <m/>
    <m/>
    <m/>
    <m/>
    <m/>
    <m/>
    <m/>
    <m/>
    <m/>
    <m/>
    <m/>
    <m/>
    <m/>
    <n v="1053"/>
    <m/>
    <m/>
    <m/>
    <m/>
    <m/>
    <n v="4.5000000000004051E-2"/>
    <m/>
  </r>
  <r>
    <x v="1047"/>
    <s v=""/>
    <m/>
    <m/>
    <m/>
    <m/>
    <m/>
    <m/>
    <m/>
    <m/>
    <m/>
    <m/>
    <m/>
    <m/>
    <m/>
    <m/>
    <n v="1054"/>
    <m/>
    <m/>
    <m/>
    <m/>
    <m/>
    <n v="5.0000439560411711E-2"/>
    <m/>
  </r>
  <r>
    <x v="1048"/>
    <s v=""/>
    <m/>
    <m/>
    <m/>
    <m/>
    <m/>
    <m/>
    <m/>
    <m/>
    <m/>
    <m/>
    <m/>
    <m/>
    <m/>
    <m/>
    <n v="1055"/>
    <m/>
    <m/>
    <m/>
    <m/>
    <m/>
    <n v="5.0000439560411711E-2"/>
    <m/>
  </r>
  <r>
    <x v="1049"/>
    <s v=""/>
    <m/>
    <m/>
    <m/>
    <m/>
    <m/>
    <m/>
    <m/>
    <m/>
    <m/>
    <m/>
    <m/>
    <m/>
    <m/>
    <m/>
    <n v="1056"/>
    <m/>
    <m/>
    <m/>
    <m/>
    <m/>
    <n v="5.0000439560411711E-2"/>
    <m/>
  </r>
  <r>
    <x v="1050"/>
    <s v=""/>
    <m/>
    <m/>
    <m/>
    <m/>
    <m/>
    <m/>
    <m/>
    <m/>
    <m/>
    <m/>
    <m/>
    <m/>
    <m/>
    <m/>
    <n v="1057"/>
    <m/>
    <m/>
    <m/>
    <m/>
    <m/>
    <n v="5.0000439560411711E-2"/>
    <m/>
  </r>
  <r>
    <x v="1051"/>
    <s v=""/>
    <m/>
    <m/>
    <m/>
    <m/>
    <m/>
    <m/>
    <m/>
    <m/>
    <m/>
    <m/>
    <m/>
    <m/>
    <m/>
    <m/>
    <n v="1058"/>
    <m/>
    <m/>
    <m/>
    <m/>
    <m/>
    <n v="5.0000439560411711E-2"/>
    <m/>
  </r>
  <r>
    <x v="1052"/>
    <s v=""/>
    <m/>
    <m/>
    <m/>
    <m/>
    <m/>
    <m/>
    <m/>
    <m/>
    <m/>
    <m/>
    <m/>
    <m/>
    <m/>
    <m/>
    <n v="1059"/>
    <m/>
    <m/>
    <m/>
    <m/>
    <m/>
    <n v="5.0000439560411711E-2"/>
    <m/>
  </r>
  <r>
    <x v="1053"/>
    <s v=""/>
    <m/>
    <m/>
    <m/>
    <m/>
    <m/>
    <m/>
    <m/>
    <m/>
    <m/>
    <m/>
    <m/>
    <m/>
    <m/>
    <m/>
    <n v="1060"/>
    <m/>
    <m/>
    <m/>
    <m/>
    <m/>
    <n v="5.0000439560411711E-2"/>
    <m/>
  </r>
  <r>
    <x v="1054"/>
    <s v=""/>
    <m/>
    <m/>
    <m/>
    <m/>
    <m/>
    <m/>
    <m/>
    <m/>
    <m/>
    <m/>
    <m/>
    <m/>
    <m/>
    <m/>
    <n v="1061"/>
    <m/>
    <m/>
    <m/>
    <m/>
    <m/>
    <n v="5.0000439560411711E-2"/>
    <m/>
  </r>
  <r>
    <x v="1055"/>
    <s v=""/>
    <m/>
    <m/>
    <m/>
    <m/>
    <m/>
    <m/>
    <m/>
    <m/>
    <m/>
    <m/>
    <m/>
    <m/>
    <m/>
    <m/>
    <n v="1062"/>
    <m/>
    <m/>
    <m/>
    <m/>
    <m/>
    <n v="5.0000439560411711E-2"/>
    <m/>
  </r>
  <r>
    <x v="1056"/>
    <s v=""/>
    <m/>
    <m/>
    <m/>
    <m/>
    <m/>
    <m/>
    <m/>
    <m/>
    <m/>
    <m/>
    <m/>
    <m/>
    <m/>
    <m/>
    <n v="1063"/>
    <m/>
    <m/>
    <m/>
    <m/>
    <m/>
    <n v="5.0000439560411711E-2"/>
    <m/>
  </r>
  <r>
    <x v="1057"/>
    <s v=""/>
    <m/>
    <m/>
    <m/>
    <m/>
    <m/>
    <m/>
    <m/>
    <m/>
    <m/>
    <m/>
    <m/>
    <m/>
    <m/>
    <m/>
    <n v="1064"/>
    <m/>
    <m/>
    <m/>
    <m/>
    <m/>
    <n v="5.0000439560411711E-2"/>
    <m/>
  </r>
  <r>
    <x v="1058"/>
    <s v=""/>
    <m/>
    <m/>
    <m/>
    <m/>
    <m/>
    <m/>
    <m/>
    <m/>
    <m/>
    <m/>
    <m/>
    <m/>
    <m/>
    <m/>
    <n v="1065"/>
    <m/>
    <m/>
    <m/>
    <m/>
    <m/>
    <n v="5.0000439560411711E-2"/>
    <m/>
  </r>
  <r>
    <x v="1059"/>
    <s v=""/>
    <m/>
    <m/>
    <m/>
    <m/>
    <m/>
    <m/>
    <m/>
    <m/>
    <m/>
    <m/>
    <m/>
    <m/>
    <m/>
    <m/>
    <n v="1066"/>
    <m/>
    <m/>
    <m/>
    <m/>
    <m/>
    <n v="5.0000439560411711E-2"/>
    <m/>
  </r>
  <r>
    <x v="1060"/>
    <s v=""/>
    <m/>
    <m/>
    <m/>
    <m/>
    <m/>
    <m/>
    <m/>
    <m/>
    <m/>
    <m/>
    <m/>
    <m/>
    <m/>
    <m/>
    <n v="1067"/>
    <m/>
    <m/>
    <m/>
    <m/>
    <m/>
    <n v="5.0000439560411711E-2"/>
    <m/>
  </r>
  <r>
    <x v="1061"/>
    <s v=""/>
    <m/>
    <m/>
    <m/>
    <m/>
    <m/>
    <m/>
    <m/>
    <m/>
    <m/>
    <m/>
    <m/>
    <m/>
    <m/>
    <m/>
    <n v="1068"/>
    <m/>
    <m/>
    <m/>
    <m/>
    <m/>
    <n v="5.0000439560411711E-2"/>
    <m/>
  </r>
  <r>
    <x v="1062"/>
    <s v=""/>
    <m/>
    <m/>
    <m/>
    <m/>
    <m/>
    <m/>
    <m/>
    <m/>
    <m/>
    <m/>
    <m/>
    <m/>
    <m/>
    <m/>
    <n v="1069"/>
    <m/>
    <m/>
    <m/>
    <m/>
    <m/>
    <n v="5.0000439560411711E-2"/>
    <m/>
  </r>
  <r>
    <x v="1063"/>
    <s v=""/>
    <m/>
    <m/>
    <m/>
    <m/>
    <m/>
    <m/>
    <m/>
    <m/>
    <m/>
    <m/>
    <m/>
    <m/>
    <m/>
    <m/>
    <n v="1070"/>
    <m/>
    <m/>
    <m/>
    <m/>
    <m/>
    <n v="5.0000439560411711E-2"/>
    <m/>
  </r>
  <r>
    <x v="1064"/>
    <s v=""/>
    <m/>
    <m/>
    <m/>
    <m/>
    <m/>
    <m/>
    <m/>
    <m/>
    <m/>
    <m/>
    <m/>
    <m/>
    <m/>
    <m/>
    <n v="1071"/>
    <m/>
    <m/>
    <m/>
    <m/>
    <m/>
    <n v="5.0000439560411711E-2"/>
    <m/>
  </r>
  <r>
    <x v="1065"/>
    <s v=""/>
    <m/>
    <m/>
    <m/>
    <m/>
    <m/>
    <m/>
    <m/>
    <m/>
    <m/>
    <m/>
    <m/>
    <m/>
    <m/>
    <m/>
    <n v="1072"/>
    <m/>
    <m/>
    <m/>
    <m/>
    <m/>
    <n v="5.0000439560411711E-2"/>
    <m/>
  </r>
  <r>
    <x v="1066"/>
    <s v=""/>
    <m/>
    <m/>
    <m/>
    <m/>
    <m/>
    <m/>
    <m/>
    <m/>
    <m/>
    <m/>
    <m/>
    <m/>
    <m/>
    <m/>
    <n v="1073"/>
    <m/>
    <m/>
    <m/>
    <m/>
    <m/>
    <n v="5.0000439560411711E-2"/>
    <m/>
  </r>
  <r>
    <x v="1067"/>
    <s v=""/>
    <m/>
    <m/>
    <m/>
    <m/>
    <m/>
    <m/>
    <m/>
    <m/>
    <m/>
    <m/>
    <m/>
    <m/>
    <m/>
    <m/>
    <n v="1074"/>
    <m/>
    <m/>
    <m/>
    <m/>
    <m/>
    <n v="4.5000000000004051E-2"/>
    <m/>
  </r>
  <r>
    <x v="1068"/>
    <s v=""/>
    <m/>
    <m/>
    <m/>
    <m/>
    <m/>
    <m/>
    <m/>
    <m/>
    <m/>
    <m/>
    <m/>
    <m/>
    <m/>
    <m/>
    <n v="1075"/>
    <m/>
    <m/>
    <m/>
    <m/>
    <m/>
    <n v="4.5000000000004051E-2"/>
    <m/>
  </r>
  <r>
    <x v="1069"/>
    <s v=""/>
    <m/>
    <m/>
    <m/>
    <m/>
    <m/>
    <m/>
    <m/>
    <m/>
    <m/>
    <m/>
    <m/>
    <m/>
    <m/>
    <m/>
    <n v="1076"/>
    <m/>
    <m/>
    <m/>
    <m/>
    <m/>
    <n v="4.5000000000004051E-2"/>
    <m/>
  </r>
  <r>
    <x v="1070"/>
    <s v=""/>
    <m/>
    <m/>
    <m/>
    <m/>
    <m/>
    <m/>
    <m/>
    <m/>
    <m/>
    <m/>
    <m/>
    <m/>
    <m/>
    <m/>
    <n v="1077"/>
    <m/>
    <m/>
    <m/>
    <m/>
    <m/>
    <n v="4.5000000000004051E-2"/>
    <m/>
  </r>
  <r>
    <x v="1071"/>
    <s v=""/>
    <m/>
    <m/>
    <m/>
    <m/>
    <m/>
    <m/>
    <m/>
    <m/>
    <m/>
    <m/>
    <m/>
    <m/>
    <m/>
    <m/>
    <n v="1078"/>
    <m/>
    <m/>
    <m/>
    <m/>
    <m/>
    <n v="4.5000000000004051E-2"/>
    <m/>
  </r>
  <r>
    <x v="1072"/>
    <s v=""/>
    <m/>
    <m/>
    <m/>
    <m/>
    <m/>
    <m/>
    <m/>
    <m/>
    <m/>
    <m/>
    <m/>
    <m/>
    <m/>
    <m/>
    <n v="1079"/>
    <m/>
    <m/>
    <m/>
    <m/>
    <m/>
    <n v="2.9998681318668605E-2"/>
    <m/>
  </r>
  <r>
    <x v="1073"/>
    <s v=""/>
    <m/>
    <m/>
    <m/>
    <m/>
    <m/>
    <m/>
    <m/>
    <m/>
    <m/>
    <m/>
    <m/>
    <m/>
    <m/>
    <m/>
    <n v="1080"/>
    <m/>
    <m/>
    <m/>
    <m/>
    <m/>
    <n v="2.9998681318668605E-2"/>
    <m/>
  </r>
  <r>
    <x v="1074"/>
    <s v=""/>
    <m/>
    <m/>
    <m/>
    <m/>
    <m/>
    <m/>
    <m/>
    <m/>
    <m/>
    <m/>
    <m/>
    <m/>
    <m/>
    <m/>
    <n v="1081"/>
    <m/>
    <m/>
    <m/>
    <m/>
    <m/>
    <n v="2.9998681318668605E-2"/>
    <m/>
  </r>
  <r>
    <x v="1075"/>
    <s v=""/>
    <m/>
    <m/>
    <m/>
    <m/>
    <m/>
    <m/>
    <m/>
    <m/>
    <m/>
    <m/>
    <m/>
    <m/>
    <m/>
    <m/>
    <n v="1082"/>
    <m/>
    <m/>
    <m/>
    <m/>
    <m/>
    <n v="2.9998681318668605E-2"/>
    <m/>
  </r>
  <r>
    <x v="1076"/>
    <s v=""/>
    <m/>
    <m/>
    <m/>
    <m/>
    <m/>
    <m/>
    <m/>
    <m/>
    <m/>
    <m/>
    <m/>
    <m/>
    <m/>
    <m/>
    <n v="1083"/>
    <m/>
    <m/>
    <m/>
    <m/>
    <m/>
    <n v="2.9998681318668605E-2"/>
    <m/>
  </r>
  <r>
    <x v="1077"/>
    <s v=""/>
    <m/>
    <m/>
    <m/>
    <m/>
    <m/>
    <m/>
    <m/>
    <m/>
    <m/>
    <m/>
    <m/>
    <m/>
    <m/>
    <m/>
    <n v="1084"/>
    <m/>
    <m/>
    <m/>
    <m/>
    <m/>
    <n v="3.4999120879132498E-2"/>
    <m/>
  </r>
  <r>
    <x v="1078"/>
    <s v=""/>
    <m/>
    <m/>
    <m/>
    <m/>
    <m/>
    <m/>
    <m/>
    <m/>
    <m/>
    <m/>
    <m/>
    <m/>
    <m/>
    <m/>
    <n v="1085"/>
    <m/>
    <m/>
    <m/>
    <m/>
    <m/>
    <n v="3.4999120879132498E-2"/>
    <m/>
  </r>
  <r>
    <x v="1079"/>
    <s v=""/>
    <m/>
    <m/>
    <m/>
    <m/>
    <m/>
    <m/>
    <m/>
    <m/>
    <m/>
    <m/>
    <m/>
    <m/>
    <m/>
    <m/>
    <n v="1086"/>
    <m/>
    <m/>
    <m/>
    <m/>
    <m/>
    <n v="3.4999120879132498E-2"/>
    <m/>
  </r>
  <r>
    <x v="1080"/>
    <s v=""/>
    <m/>
    <m/>
    <m/>
    <m/>
    <m/>
    <m/>
    <m/>
    <m/>
    <m/>
    <m/>
    <m/>
    <m/>
    <m/>
    <m/>
    <n v="1087"/>
    <m/>
    <m/>
    <m/>
    <m/>
    <m/>
    <n v="3.4999120879132498E-2"/>
    <m/>
  </r>
  <r>
    <x v="1081"/>
    <s v=""/>
    <m/>
    <m/>
    <m/>
    <m/>
    <m/>
    <m/>
    <m/>
    <m/>
    <m/>
    <m/>
    <m/>
    <m/>
    <m/>
    <m/>
    <n v="1088"/>
    <m/>
    <m/>
    <m/>
    <m/>
    <m/>
    <n v="2.9998681318668605E-2"/>
    <m/>
  </r>
  <r>
    <x v="1082"/>
    <s v=""/>
    <m/>
    <m/>
    <m/>
    <m/>
    <m/>
    <m/>
    <m/>
    <m/>
    <m/>
    <m/>
    <m/>
    <m/>
    <m/>
    <m/>
    <n v="1089"/>
    <m/>
    <m/>
    <m/>
    <m/>
    <m/>
    <n v="2.9998681318668605E-2"/>
    <m/>
  </r>
  <r>
    <x v="1083"/>
    <s v=""/>
    <m/>
    <m/>
    <m/>
    <m/>
    <m/>
    <m/>
    <m/>
    <m/>
    <m/>
    <m/>
    <m/>
    <m/>
    <m/>
    <m/>
    <n v="1090"/>
    <m/>
    <m/>
    <m/>
    <m/>
    <m/>
    <n v="2.9998681318668605E-2"/>
    <m/>
  </r>
  <r>
    <x v="1084"/>
    <s v=""/>
    <m/>
    <m/>
    <m/>
    <m/>
    <m/>
    <m/>
    <m/>
    <m/>
    <m/>
    <m/>
    <m/>
    <m/>
    <m/>
    <m/>
    <n v="1091"/>
    <m/>
    <m/>
    <m/>
    <m/>
    <m/>
    <n v="2.9998681318668605E-2"/>
    <m/>
  </r>
  <r>
    <x v="1085"/>
    <s v=""/>
    <m/>
    <m/>
    <m/>
    <m/>
    <m/>
    <m/>
    <m/>
    <m/>
    <m/>
    <m/>
    <m/>
    <m/>
    <m/>
    <m/>
    <n v="1092"/>
    <m/>
    <m/>
    <m/>
    <m/>
    <m/>
    <n v="2.9998681318668605E-2"/>
    <m/>
  </r>
  <r>
    <x v="1086"/>
    <s v=""/>
    <m/>
    <m/>
    <m/>
    <m/>
    <m/>
    <m/>
    <m/>
    <m/>
    <m/>
    <m/>
    <m/>
    <m/>
    <m/>
    <m/>
    <n v="1093"/>
    <m/>
    <m/>
    <m/>
    <m/>
    <m/>
    <n v="2.0001758241743106E-2"/>
    <m/>
  </r>
  <r>
    <x v="1087"/>
    <s v=""/>
    <m/>
    <m/>
    <m/>
    <m/>
    <m/>
    <m/>
    <m/>
    <m/>
    <m/>
    <m/>
    <m/>
    <m/>
    <m/>
    <m/>
    <n v="1094"/>
    <m/>
    <m/>
    <m/>
    <m/>
    <m/>
    <n v="2.0001758241743106E-2"/>
    <m/>
  </r>
  <r>
    <x v="1088"/>
    <s v=""/>
    <m/>
    <m/>
    <m/>
    <m/>
    <m/>
    <m/>
    <m/>
    <m/>
    <m/>
    <m/>
    <m/>
    <m/>
    <m/>
    <m/>
    <n v="1095"/>
    <m/>
    <m/>
    <m/>
    <m/>
    <m/>
    <n v="2.0001758241743106E-2"/>
    <m/>
  </r>
  <r>
    <x v="1089"/>
    <s v=""/>
    <m/>
    <m/>
    <m/>
    <m/>
    <m/>
    <m/>
    <m/>
    <m/>
    <m/>
    <m/>
    <m/>
    <m/>
    <m/>
    <m/>
    <n v="1096"/>
    <m/>
    <m/>
    <m/>
    <m/>
    <m/>
    <n v="2.0001758241743106E-2"/>
    <m/>
  </r>
  <r>
    <x v="1090"/>
    <s v=""/>
    <m/>
    <m/>
    <m/>
    <m/>
    <m/>
    <m/>
    <m/>
    <m/>
    <m/>
    <m/>
    <m/>
    <m/>
    <m/>
    <m/>
    <n v="1097"/>
    <m/>
    <m/>
    <m/>
    <m/>
    <m/>
    <n v="2.0001758241743106E-2"/>
    <m/>
  </r>
  <r>
    <x v="1091"/>
    <s v=""/>
    <m/>
    <m/>
    <m/>
    <m/>
    <m/>
    <m/>
    <m/>
    <m/>
    <m/>
    <m/>
    <m/>
    <m/>
    <m/>
    <m/>
    <n v="1098"/>
    <m/>
    <m/>
    <m/>
    <m/>
    <m/>
    <n v="2.4998241758260945E-2"/>
    <m/>
  </r>
  <r>
    <x v="1092"/>
    <s v=""/>
    <m/>
    <m/>
    <m/>
    <m/>
    <m/>
    <m/>
    <m/>
    <m/>
    <m/>
    <m/>
    <m/>
    <m/>
    <m/>
    <m/>
    <n v="1099"/>
    <m/>
    <m/>
    <m/>
    <m/>
    <m/>
    <n v="2.4998241758260945E-2"/>
    <m/>
  </r>
  <r>
    <x v="1093"/>
    <s v=""/>
    <m/>
    <m/>
    <m/>
    <m/>
    <m/>
    <m/>
    <m/>
    <m/>
    <m/>
    <m/>
    <m/>
    <m/>
    <m/>
    <m/>
    <n v="1100"/>
    <m/>
    <m/>
    <m/>
    <m/>
    <m/>
    <n v="2.4998241758260945E-2"/>
    <m/>
  </r>
  <r>
    <x v="1094"/>
    <s v=""/>
    <m/>
    <m/>
    <m/>
    <m/>
    <m/>
    <m/>
    <m/>
    <m/>
    <m/>
    <m/>
    <m/>
    <m/>
    <m/>
    <m/>
    <n v="1101"/>
    <m/>
    <m/>
    <m/>
    <m/>
    <m/>
    <n v="2.4998241758260945E-2"/>
    <m/>
  </r>
  <r>
    <x v="1095"/>
    <s v=""/>
    <m/>
    <m/>
    <m/>
    <m/>
    <m/>
    <m/>
    <m/>
    <m/>
    <m/>
    <m/>
    <m/>
    <m/>
    <m/>
    <m/>
    <n v="1102"/>
    <m/>
    <m/>
    <m/>
    <m/>
    <m/>
    <n v="2.4998241758260945E-2"/>
    <m/>
  </r>
  <r>
    <x v="1096"/>
    <s v=""/>
    <m/>
    <m/>
    <m/>
    <m/>
    <m/>
    <m/>
    <m/>
    <m/>
    <m/>
    <m/>
    <m/>
    <m/>
    <m/>
    <m/>
    <n v="1103"/>
    <m/>
    <m/>
    <m/>
    <m/>
    <m/>
    <n v="2.4998241758260945E-2"/>
    <m/>
  </r>
  <r>
    <x v="1097"/>
    <s v=""/>
    <m/>
    <m/>
    <m/>
    <m/>
    <m/>
    <m/>
    <m/>
    <m/>
    <m/>
    <m/>
    <m/>
    <m/>
    <m/>
    <m/>
    <n v="1104"/>
    <m/>
    <m/>
    <m/>
    <m/>
    <m/>
    <n v="2.4998241758260945E-2"/>
    <m/>
  </r>
  <r>
    <x v="1098"/>
    <s v=""/>
    <m/>
    <m/>
    <m/>
    <m/>
    <m/>
    <m/>
    <m/>
    <m/>
    <m/>
    <m/>
    <m/>
    <m/>
    <m/>
    <m/>
    <n v="1105"/>
    <m/>
    <m/>
    <m/>
    <m/>
    <m/>
    <n v="2.4998241758260945E-2"/>
    <m/>
  </r>
  <r>
    <x v="1099"/>
    <s v=""/>
    <m/>
    <m/>
    <m/>
    <m/>
    <m/>
    <m/>
    <m/>
    <m/>
    <m/>
    <m/>
    <m/>
    <m/>
    <m/>
    <m/>
    <n v="1106"/>
    <m/>
    <m/>
    <m/>
    <m/>
    <m/>
    <n v="2.4998241758260945E-2"/>
    <m/>
  </r>
  <r>
    <x v="1100"/>
    <s v=""/>
    <m/>
    <m/>
    <m/>
    <m/>
    <m/>
    <m/>
    <m/>
    <m/>
    <m/>
    <m/>
    <m/>
    <m/>
    <m/>
    <m/>
    <n v="1107"/>
    <m/>
    <m/>
    <m/>
    <m/>
    <m/>
    <n v="2.4998241758260945E-2"/>
    <m/>
  </r>
  <r>
    <x v="1101"/>
    <s v=""/>
    <m/>
    <m/>
    <m/>
    <m/>
    <m/>
    <m/>
    <m/>
    <m/>
    <m/>
    <m/>
    <m/>
    <m/>
    <m/>
    <m/>
    <n v="1108"/>
    <m/>
    <m/>
    <m/>
    <m/>
    <m/>
    <n v="2.4998241758260945E-2"/>
    <m/>
  </r>
  <r>
    <x v="1102"/>
    <s v=""/>
    <m/>
    <m/>
    <m/>
    <m/>
    <m/>
    <m/>
    <m/>
    <m/>
    <m/>
    <m/>
    <m/>
    <m/>
    <m/>
    <m/>
    <n v="1109"/>
    <m/>
    <m/>
    <m/>
    <m/>
    <m/>
    <n v="2.4998241758260945E-2"/>
    <m/>
  </r>
  <r>
    <x v="1103"/>
    <s v=""/>
    <m/>
    <m/>
    <m/>
    <m/>
    <m/>
    <m/>
    <m/>
    <m/>
    <m/>
    <m/>
    <m/>
    <m/>
    <m/>
    <m/>
    <n v="1110"/>
    <m/>
    <m/>
    <m/>
    <m/>
    <m/>
    <n v="2.4998241758260945E-2"/>
    <m/>
  </r>
  <r>
    <x v="1104"/>
    <s v=""/>
    <m/>
    <m/>
    <m/>
    <m/>
    <m/>
    <m/>
    <m/>
    <m/>
    <m/>
    <m/>
    <m/>
    <m/>
    <m/>
    <m/>
    <n v="1111"/>
    <m/>
    <m/>
    <m/>
    <m/>
    <m/>
    <n v="2.4998241758260945E-2"/>
    <m/>
  </r>
  <r>
    <x v="1105"/>
    <s v=""/>
    <m/>
    <m/>
    <m/>
    <m/>
    <m/>
    <m/>
    <m/>
    <m/>
    <m/>
    <m/>
    <m/>
    <m/>
    <m/>
    <m/>
    <n v="1112"/>
    <m/>
    <m/>
    <m/>
    <m/>
    <m/>
    <n v="2.4998241758260945E-2"/>
    <m/>
  </r>
  <r>
    <x v="1106"/>
    <s v=""/>
    <m/>
    <m/>
    <m/>
    <m/>
    <m/>
    <m/>
    <m/>
    <m/>
    <m/>
    <m/>
    <m/>
    <m/>
    <m/>
    <m/>
    <n v="1113"/>
    <m/>
    <m/>
    <m/>
    <m/>
    <m/>
    <n v="2.9998681318668605E-2"/>
    <m/>
  </r>
  <r>
    <x v="1107"/>
    <s v=""/>
    <m/>
    <m/>
    <m/>
    <m/>
    <m/>
    <m/>
    <m/>
    <m/>
    <m/>
    <m/>
    <m/>
    <m/>
    <m/>
    <m/>
    <n v="1114"/>
    <m/>
    <m/>
    <m/>
    <m/>
    <m/>
    <n v="2.9998681318668605E-2"/>
    <m/>
  </r>
  <r>
    <x v="1108"/>
    <s v=""/>
    <m/>
    <m/>
    <m/>
    <m/>
    <m/>
    <m/>
    <m/>
    <m/>
    <m/>
    <m/>
    <m/>
    <m/>
    <m/>
    <m/>
    <n v="1115"/>
    <m/>
    <m/>
    <m/>
    <m/>
    <m/>
    <n v="2.9998681318668605E-2"/>
    <m/>
  </r>
  <r>
    <x v="1109"/>
    <s v=""/>
    <m/>
    <m/>
    <m/>
    <m/>
    <m/>
    <m/>
    <m/>
    <m/>
    <m/>
    <m/>
    <m/>
    <m/>
    <m/>
    <m/>
    <n v="1116"/>
    <m/>
    <m/>
    <m/>
    <m/>
    <m/>
    <n v="2.9998681318668605E-2"/>
    <m/>
  </r>
  <r>
    <x v="1110"/>
    <s v=""/>
    <m/>
    <m/>
    <m/>
    <m/>
    <m/>
    <m/>
    <m/>
    <m/>
    <m/>
    <m/>
    <m/>
    <m/>
    <m/>
    <m/>
    <n v="1117"/>
    <m/>
    <m/>
    <m/>
    <m/>
    <m/>
    <n v="3.4999120879132498E-2"/>
    <m/>
  </r>
  <r>
    <x v="1111"/>
    <s v=""/>
    <m/>
    <m/>
    <m/>
    <m/>
    <m/>
    <m/>
    <m/>
    <m/>
    <m/>
    <m/>
    <m/>
    <m/>
    <m/>
    <m/>
    <n v="1118"/>
    <m/>
    <m/>
    <m/>
    <m/>
    <m/>
    <n v="3.4999120879132498E-2"/>
    <m/>
  </r>
  <r>
    <x v="1112"/>
    <s v=""/>
    <m/>
    <m/>
    <m/>
    <m/>
    <m/>
    <m/>
    <m/>
    <m/>
    <m/>
    <m/>
    <m/>
    <m/>
    <m/>
    <m/>
    <n v="1119"/>
    <m/>
    <m/>
    <m/>
    <m/>
    <m/>
    <n v="3.4999120879132498E-2"/>
    <m/>
  </r>
  <r>
    <x v="1113"/>
    <s v=""/>
    <m/>
    <m/>
    <m/>
    <m/>
    <m/>
    <m/>
    <m/>
    <m/>
    <m/>
    <m/>
    <m/>
    <m/>
    <m/>
    <m/>
    <n v="1120"/>
    <m/>
    <m/>
    <m/>
    <m/>
    <m/>
    <n v="3.4999120879132498E-2"/>
    <m/>
  </r>
  <r>
    <x v="1114"/>
    <s v=""/>
    <m/>
    <m/>
    <m/>
    <m/>
    <m/>
    <m/>
    <m/>
    <m/>
    <m/>
    <m/>
    <m/>
    <m/>
    <m/>
    <m/>
    <n v="1121"/>
    <m/>
    <m/>
    <m/>
    <m/>
    <m/>
    <n v="3.4999120879132498E-2"/>
    <m/>
  </r>
  <r>
    <x v="1115"/>
    <s v=""/>
    <m/>
    <m/>
    <m/>
    <m/>
    <m/>
    <m/>
    <m/>
    <m/>
    <m/>
    <m/>
    <m/>
    <m/>
    <m/>
    <m/>
    <n v="1122"/>
    <m/>
    <m/>
    <m/>
    <m/>
    <m/>
    <n v="3.4999120879132498E-2"/>
    <m/>
  </r>
  <r>
    <x v="1116"/>
    <s v=""/>
    <m/>
    <m/>
    <m/>
    <m/>
    <m/>
    <m/>
    <m/>
    <m/>
    <m/>
    <m/>
    <m/>
    <m/>
    <m/>
    <m/>
    <n v="1123"/>
    <m/>
    <m/>
    <m/>
    <m/>
    <m/>
    <n v="3.4999120879132498E-2"/>
    <m/>
  </r>
  <r>
    <x v="1117"/>
    <s v=""/>
    <m/>
    <m/>
    <m/>
    <m/>
    <m/>
    <m/>
    <m/>
    <m/>
    <m/>
    <m/>
    <m/>
    <m/>
    <m/>
    <m/>
    <n v="1124"/>
    <m/>
    <m/>
    <m/>
    <m/>
    <m/>
    <n v="3.4999120879132498E-2"/>
    <m/>
  </r>
  <r>
    <x v="1118"/>
    <s v=""/>
    <m/>
    <m/>
    <m/>
    <m/>
    <m/>
    <m/>
    <m/>
    <m/>
    <m/>
    <m/>
    <m/>
    <m/>
    <m/>
    <m/>
    <n v="1125"/>
    <m/>
    <m/>
    <m/>
    <m/>
    <m/>
    <n v="3.4999120879132498E-2"/>
    <m/>
  </r>
  <r>
    <x v="1119"/>
    <s v=""/>
    <m/>
    <m/>
    <m/>
    <m/>
    <m/>
    <m/>
    <m/>
    <m/>
    <m/>
    <m/>
    <m/>
    <m/>
    <m/>
    <m/>
    <n v="1126"/>
    <m/>
    <m/>
    <m/>
    <m/>
    <m/>
    <n v="3.4999120879132498E-2"/>
    <m/>
  </r>
  <r>
    <x v="1120"/>
    <s v=""/>
    <m/>
    <m/>
    <m/>
    <m/>
    <m/>
    <m/>
    <m/>
    <m/>
    <m/>
    <m/>
    <m/>
    <m/>
    <m/>
    <m/>
    <n v="1127"/>
    <m/>
    <m/>
    <m/>
    <m/>
    <m/>
    <n v="3.4999120879132498E-2"/>
    <m/>
  </r>
  <r>
    <x v="1121"/>
    <s v=""/>
    <m/>
    <m/>
    <m/>
    <m/>
    <m/>
    <m/>
    <m/>
    <m/>
    <m/>
    <m/>
    <m/>
    <m/>
    <m/>
    <m/>
    <n v="1128"/>
    <m/>
    <m/>
    <m/>
    <m/>
    <m/>
    <n v="3.4999120879132498E-2"/>
    <m/>
  </r>
  <r>
    <x v="1122"/>
    <s v=""/>
    <m/>
    <m/>
    <m/>
    <m/>
    <m/>
    <m/>
    <m/>
    <m/>
    <m/>
    <m/>
    <m/>
    <m/>
    <m/>
    <m/>
    <n v="1129"/>
    <m/>
    <m/>
    <m/>
    <m/>
    <m/>
    <n v="3.4999120879132498E-2"/>
    <m/>
  </r>
  <r>
    <x v="1123"/>
    <s v=""/>
    <m/>
    <m/>
    <m/>
    <m/>
    <m/>
    <m/>
    <m/>
    <m/>
    <m/>
    <m/>
    <m/>
    <m/>
    <m/>
    <m/>
    <n v="1130"/>
    <m/>
    <m/>
    <m/>
    <m/>
    <m/>
    <n v="3.4999120879132498E-2"/>
    <m/>
  </r>
  <r>
    <x v="1124"/>
    <s v=""/>
    <m/>
    <m/>
    <m/>
    <m/>
    <m/>
    <m/>
    <m/>
    <m/>
    <m/>
    <m/>
    <m/>
    <m/>
    <m/>
    <m/>
    <n v="1131"/>
    <m/>
    <m/>
    <m/>
    <m/>
    <m/>
    <n v="3.4999120879132498E-2"/>
    <m/>
  </r>
  <r>
    <x v="1125"/>
    <s v=""/>
    <m/>
    <m/>
    <m/>
    <m/>
    <m/>
    <m/>
    <m/>
    <m/>
    <m/>
    <m/>
    <m/>
    <m/>
    <m/>
    <m/>
    <n v="1132"/>
    <m/>
    <m/>
    <m/>
    <m/>
    <m/>
    <n v="2.4998241758260945E-2"/>
    <m/>
  </r>
  <r>
    <x v="1126"/>
    <s v=""/>
    <m/>
    <m/>
    <m/>
    <m/>
    <m/>
    <m/>
    <m/>
    <m/>
    <m/>
    <m/>
    <m/>
    <m/>
    <m/>
    <m/>
    <n v="1133"/>
    <m/>
    <m/>
    <m/>
    <m/>
    <m/>
    <n v="2.4998241758260945E-2"/>
    <m/>
  </r>
  <r>
    <x v="1127"/>
    <s v=""/>
    <m/>
    <m/>
    <m/>
    <m/>
    <m/>
    <m/>
    <m/>
    <m/>
    <m/>
    <m/>
    <m/>
    <m/>
    <m/>
    <m/>
    <n v="1134"/>
    <m/>
    <m/>
    <m/>
    <m/>
    <m/>
    <n v="2.4998241758260945E-2"/>
    <m/>
  </r>
  <r>
    <x v="1128"/>
    <s v=""/>
    <m/>
    <m/>
    <m/>
    <m/>
    <m/>
    <m/>
    <m/>
    <m/>
    <m/>
    <m/>
    <m/>
    <m/>
    <m/>
    <m/>
    <n v="1135"/>
    <m/>
    <m/>
    <m/>
    <m/>
    <m/>
    <n v="2.4998241758260945E-2"/>
    <m/>
  </r>
  <r>
    <x v="1129"/>
    <s v=""/>
    <m/>
    <m/>
    <m/>
    <m/>
    <m/>
    <m/>
    <m/>
    <m/>
    <m/>
    <m/>
    <m/>
    <m/>
    <m/>
    <m/>
    <n v="1136"/>
    <m/>
    <m/>
    <m/>
    <m/>
    <m/>
    <n v="2.4998241758260945E-2"/>
    <m/>
  </r>
  <r>
    <x v="1130"/>
    <s v=""/>
    <m/>
    <m/>
    <m/>
    <m/>
    <m/>
    <m/>
    <m/>
    <m/>
    <m/>
    <m/>
    <m/>
    <m/>
    <m/>
    <m/>
    <n v="1137"/>
    <m/>
    <m/>
    <m/>
    <m/>
    <m/>
    <n v="3.9999560439540165E-2"/>
    <m/>
  </r>
  <r>
    <x v="1131"/>
    <s v=""/>
    <m/>
    <m/>
    <m/>
    <m/>
    <m/>
    <m/>
    <m/>
    <m/>
    <m/>
    <m/>
    <m/>
    <m/>
    <m/>
    <m/>
    <n v="1138"/>
    <m/>
    <m/>
    <m/>
    <m/>
    <m/>
    <n v="3.9999560439540165E-2"/>
    <m/>
  </r>
  <r>
    <x v="1132"/>
    <s v=""/>
    <m/>
    <m/>
    <m/>
    <m/>
    <m/>
    <m/>
    <m/>
    <m/>
    <m/>
    <m/>
    <m/>
    <m/>
    <m/>
    <m/>
    <n v="1139"/>
    <m/>
    <m/>
    <m/>
    <m/>
    <m/>
    <n v="3.9999560439540165E-2"/>
    <m/>
  </r>
  <r>
    <x v="1133"/>
    <s v=""/>
    <m/>
    <m/>
    <m/>
    <m/>
    <m/>
    <m/>
    <m/>
    <m/>
    <m/>
    <m/>
    <m/>
    <m/>
    <m/>
    <m/>
    <n v="1140"/>
    <m/>
    <m/>
    <m/>
    <m/>
    <m/>
    <n v="3.9999560439540165E-2"/>
    <m/>
  </r>
  <r>
    <x v="1134"/>
    <s v=""/>
    <m/>
    <m/>
    <m/>
    <m/>
    <m/>
    <m/>
    <m/>
    <m/>
    <m/>
    <m/>
    <m/>
    <m/>
    <m/>
    <m/>
    <n v="1141"/>
    <m/>
    <m/>
    <m/>
    <m/>
    <m/>
    <n v="2.9998681318668605E-2"/>
    <m/>
  </r>
  <r>
    <x v="1135"/>
    <s v=""/>
    <m/>
    <m/>
    <m/>
    <m/>
    <m/>
    <m/>
    <m/>
    <m/>
    <m/>
    <m/>
    <m/>
    <m/>
    <m/>
    <m/>
    <n v="1142"/>
    <m/>
    <m/>
    <m/>
    <m/>
    <m/>
    <n v="2.9998681318668605E-2"/>
    <m/>
  </r>
  <r>
    <x v="1136"/>
    <s v=""/>
    <m/>
    <m/>
    <m/>
    <m/>
    <m/>
    <m/>
    <m/>
    <m/>
    <m/>
    <m/>
    <m/>
    <m/>
    <m/>
    <m/>
    <n v="1143"/>
    <m/>
    <m/>
    <m/>
    <m/>
    <m/>
    <n v="2.9998681318668605E-2"/>
    <m/>
  </r>
  <r>
    <x v="1137"/>
    <s v=""/>
    <m/>
    <m/>
    <m/>
    <m/>
    <m/>
    <m/>
    <m/>
    <m/>
    <m/>
    <m/>
    <m/>
    <m/>
    <m/>
    <m/>
    <n v="1144"/>
    <m/>
    <m/>
    <m/>
    <m/>
    <m/>
    <n v="2.9998681318668605E-2"/>
    <m/>
  </r>
  <r>
    <x v="1138"/>
    <s v=""/>
    <m/>
    <m/>
    <m/>
    <m/>
    <m/>
    <m/>
    <m/>
    <m/>
    <m/>
    <m/>
    <m/>
    <m/>
    <m/>
    <m/>
    <n v="1145"/>
    <m/>
    <m/>
    <m/>
    <m/>
    <m/>
    <n v="2.9998681318668605E-2"/>
    <m/>
  </r>
  <r>
    <x v="1139"/>
    <s v=""/>
    <m/>
    <m/>
    <m/>
    <m/>
    <m/>
    <m/>
    <m/>
    <m/>
    <m/>
    <m/>
    <m/>
    <m/>
    <m/>
    <m/>
    <n v="1146"/>
    <m/>
    <m/>
    <m/>
    <m/>
    <m/>
    <n v="2.4998241758260945E-2"/>
    <m/>
  </r>
  <r>
    <x v="1140"/>
    <s v=""/>
    <m/>
    <m/>
    <m/>
    <m/>
    <m/>
    <m/>
    <m/>
    <m/>
    <m/>
    <m/>
    <m/>
    <m/>
    <m/>
    <m/>
    <n v="1147"/>
    <m/>
    <m/>
    <m/>
    <m/>
    <m/>
    <n v="2.4998241758260945E-2"/>
    <m/>
  </r>
  <r>
    <x v="1141"/>
    <s v=""/>
    <m/>
    <m/>
    <m/>
    <m/>
    <m/>
    <m/>
    <m/>
    <m/>
    <m/>
    <m/>
    <m/>
    <m/>
    <m/>
    <m/>
    <n v="1148"/>
    <m/>
    <m/>
    <m/>
    <m/>
    <m/>
    <n v="2.4998241758260945E-2"/>
    <m/>
  </r>
  <r>
    <x v="1142"/>
    <s v=""/>
    <m/>
    <m/>
    <m/>
    <m/>
    <m/>
    <m/>
    <m/>
    <m/>
    <m/>
    <m/>
    <m/>
    <m/>
    <m/>
    <m/>
    <n v="1149"/>
    <m/>
    <m/>
    <m/>
    <m/>
    <m/>
    <n v="2.4998241758260945E-2"/>
    <m/>
  </r>
  <r>
    <x v="1143"/>
    <s v=""/>
    <m/>
    <m/>
    <m/>
    <m/>
    <m/>
    <m/>
    <m/>
    <m/>
    <m/>
    <m/>
    <m/>
    <m/>
    <m/>
    <m/>
    <n v="1150"/>
    <m/>
    <m/>
    <m/>
    <m/>
    <m/>
    <n v="2.4998241758260945E-2"/>
    <m/>
  </r>
  <r>
    <x v="1144"/>
    <s v=""/>
    <m/>
    <m/>
    <m/>
    <m/>
    <m/>
    <m/>
    <m/>
    <m/>
    <m/>
    <m/>
    <m/>
    <m/>
    <m/>
    <m/>
    <n v="1151"/>
    <m/>
    <m/>
    <m/>
    <m/>
    <m/>
    <n v="2.4998241758260945E-2"/>
    <m/>
  </r>
  <r>
    <x v="1145"/>
    <s v=""/>
    <m/>
    <m/>
    <m/>
    <m/>
    <m/>
    <m/>
    <m/>
    <m/>
    <m/>
    <m/>
    <m/>
    <m/>
    <m/>
    <m/>
    <n v="1152"/>
    <m/>
    <m/>
    <m/>
    <m/>
    <m/>
    <n v="2.4998241758260945E-2"/>
    <m/>
  </r>
  <r>
    <x v="1146"/>
    <s v=""/>
    <m/>
    <m/>
    <m/>
    <m/>
    <m/>
    <m/>
    <m/>
    <m/>
    <m/>
    <m/>
    <m/>
    <m/>
    <m/>
    <m/>
    <n v="1153"/>
    <m/>
    <m/>
    <m/>
    <m/>
    <m/>
    <n v="2.4998241758260945E-2"/>
    <m/>
  </r>
  <r>
    <x v="1147"/>
    <s v=""/>
    <m/>
    <m/>
    <m/>
    <m/>
    <m/>
    <m/>
    <m/>
    <m/>
    <m/>
    <m/>
    <m/>
    <m/>
    <m/>
    <m/>
    <n v="1154"/>
    <m/>
    <m/>
    <m/>
    <m/>
    <m/>
    <n v="2.4998241758260945E-2"/>
    <m/>
  </r>
  <r>
    <x v="1148"/>
    <s v=""/>
    <m/>
    <m/>
    <m/>
    <m/>
    <m/>
    <m/>
    <m/>
    <m/>
    <m/>
    <m/>
    <m/>
    <m/>
    <m/>
    <m/>
    <n v="1155"/>
    <m/>
    <m/>
    <m/>
    <m/>
    <m/>
    <n v="2.4998241758260945E-2"/>
    <m/>
  </r>
  <r>
    <x v="1149"/>
    <s v=""/>
    <m/>
    <m/>
    <m/>
    <m/>
    <m/>
    <m/>
    <m/>
    <m/>
    <m/>
    <m/>
    <m/>
    <m/>
    <m/>
    <m/>
    <n v="1156"/>
    <m/>
    <m/>
    <m/>
    <m/>
    <m/>
    <n v="2.9998681318668605E-2"/>
    <m/>
  </r>
  <r>
    <x v="1150"/>
    <s v=""/>
    <m/>
    <m/>
    <m/>
    <m/>
    <m/>
    <m/>
    <m/>
    <m/>
    <m/>
    <m/>
    <m/>
    <m/>
    <m/>
    <m/>
    <n v="1157"/>
    <m/>
    <m/>
    <m/>
    <m/>
    <m/>
    <n v="2.9998681318668605E-2"/>
    <m/>
  </r>
  <r>
    <x v="1151"/>
    <s v=""/>
    <m/>
    <m/>
    <m/>
    <m/>
    <m/>
    <m/>
    <m/>
    <m/>
    <m/>
    <m/>
    <m/>
    <m/>
    <m/>
    <m/>
    <n v="1158"/>
    <m/>
    <m/>
    <m/>
    <m/>
    <m/>
    <n v="2.9998681318668605E-2"/>
    <m/>
  </r>
  <r>
    <x v="1152"/>
    <s v=""/>
    <m/>
    <m/>
    <m/>
    <m/>
    <m/>
    <m/>
    <m/>
    <m/>
    <m/>
    <m/>
    <m/>
    <m/>
    <m/>
    <m/>
    <n v="1159"/>
    <m/>
    <m/>
    <m/>
    <m/>
    <m/>
    <n v="2.9998681318668605E-2"/>
    <m/>
  </r>
  <r>
    <x v="1153"/>
    <s v=""/>
    <m/>
    <m/>
    <m/>
    <m/>
    <m/>
    <m/>
    <m/>
    <m/>
    <m/>
    <m/>
    <m/>
    <m/>
    <m/>
    <m/>
    <n v="1160"/>
    <m/>
    <m/>
    <m/>
    <m/>
    <m/>
    <n v="2.9998681318668605E-2"/>
    <m/>
  </r>
  <r>
    <x v="1154"/>
    <s v=""/>
    <m/>
    <m/>
    <m/>
    <m/>
    <m/>
    <m/>
    <m/>
    <m/>
    <m/>
    <m/>
    <m/>
    <m/>
    <m/>
    <m/>
    <n v="1161"/>
    <m/>
    <m/>
    <m/>
    <m/>
    <m/>
    <n v="2.4998241758260945E-2"/>
    <m/>
  </r>
  <r>
    <x v="1155"/>
    <s v=""/>
    <m/>
    <m/>
    <m/>
    <m/>
    <m/>
    <m/>
    <m/>
    <m/>
    <m/>
    <m/>
    <m/>
    <m/>
    <m/>
    <m/>
    <n v="1162"/>
    <m/>
    <m/>
    <m/>
    <m/>
    <m/>
    <n v="2.4998241758260945E-2"/>
    <m/>
  </r>
  <r>
    <x v="1156"/>
    <s v=""/>
    <m/>
    <m/>
    <m/>
    <m/>
    <m/>
    <m/>
    <m/>
    <m/>
    <m/>
    <m/>
    <m/>
    <m/>
    <m/>
    <m/>
    <n v="1163"/>
    <m/>
    <m/>
    <m/>
    <m/>
    <m/>
    <n v="2.4998241758260945E-2"/>
    <m/>
  </r>
  <r>
    <x v="1157"/>
    <s v=""/>
    <m/>
    <m/>
    <m/>
    <m/>
    <m/>
    <m/>
    <m/>
    <m/>
    <m/>
    <m/>
    <m/>
    <m/>
    <m/>
    <m/>
    <n v="1164"/>
    <m/>
    <m/>
    <m/>
    <m/>
    <m/>
    <n v="2.4998241758260945E-2"/>
    <m/>
  </r>
  <r>
    <x v="1158"/>
    <s v=""/>
    <m/>
    <m/>
    <m/>
    <m/>
    <m/>
    <m/>
    <m/>
    <m/>
    <m/>
    <m/>
    <m/>
    <m/>
    <m/>
    <m/>
    <n v="1165"/>
    <m/>
    <m/>
    <m/>
    <m/>
    <m/>
    <n v="2.4998241758260945E-2"/>
    <m/>
  </r>
  <r>
    <x v="1159"/>
    <s v=""/>
    <m/>
    <m/>
    <m/>
    <m/>
    <m/>
    <m/>
    <m/>
    <m/>
    <m/>
    <m/>
    <m/>
    <m/>
    <m/>
    <m/>
    <n v="1166"/>
    <m/>
    <m/>
    <m/>
    <m/>
    <m/>
    <n v="2.9998681318668605E-2"/>
    <m/>
  </r>
  <r>
    <x v="1160"/>
    <s v=""/>
    <m/>
    <m/>
    <m/>
    <m/>
    <m/>
    <m/>
    <m/>
    <m/>
    <m/>
    <m/>
    <m/>
    <m/>
    <m/>
    <m/>
    <n v="1167"/>
    <m/>
    <m/>
    <m/>
    <m/>
    <m/>
    <n v="2.9998681318668605E-2"/>
    <m/>
  </r>
  <r>
    <x v="1161"/>
    <s v=""/>
    <m/>
    <m/>
    <m/>
    <m/>
    <m/>
    <m/>
    <m/>
    <m/>
    <m/>
    <m/>
    <m/>
    <m/>
    <m/>
    <m/>
    <n v="1168"/>
    <m/>
    <m/>
    <m/>
    <m/>
    <m/>
    <n v="2.9998681318668605E-2"/>
    <m/>
  </r>
  <r>
    <x v="1162"/>
    <s v=""/>
    <m/>
    <m/>
    <m/>
    <m/>
    <m/>
    <m/>
    <m/>
    <m/>
    <m/>
    <m/>
    <m/>
    <m/>
    <m/>
    <m/>
    <n v="1169"/>
    <m/>
    <m/>
    <m/>
    <m/>
    <m/>
    <n v="2.9998681318668605E-2"/>
    <m/>
  </r>
  <r>
    <x v="1163"/>
    <s v=""/>
    <m/>
    <m/>
    <m/>
    <m/>
    <m/>
    <m/>
    <m/>
    <m/>
    <m/>
    <m/>
    <m/>
    <m/>
    <m/>
    <m/>
    <n v="1170"/>
    <m/>
    <m/>
    <m/>
    <m/>
    <m/>
    <n v="2.9998681318668605E-2"/>
    <m/>
  </r>
  <r>
    <x v="1164"/>
    <s v=""/>
    <m/>
    <m/>
    <m/>
    <m/>
    <m/>
    <m/>
    <m/>
    <m/>
    <m/>
    <m/>
    <m/>
    <m/>
    <m/>
    <m/>
    <n v="1171"/>
    <m/>
    <m/>
    <m/>
    <m/>
    <m/>
    <n v="2.9998681318668605E-2"/>
    <m/>
  </r>
  <r>
    <x v="1165"/>
    <s v=""/>
    <m/>
    <m/>
    <m/>
    <m/>
    <m/>
    <m/>
    <m/>
    <m/>
    <m/>
    <m/>
    <m/>
    <m/>
    <m/>
    <m/>
    <n v="1172"/>
    <m/>
    <m/>
    <m/>
    <m/>
    <m/>
    <n v="2.9998681318668605E-2"/>
    <m/>
  </r>
  <r>
    <x v="1166"/>
    <s v=""/>
    <m/>
    <m/>
    <m/>
    <m/>
    <m/>
    <m/>
    <m/>
    <m/>
    <m/>
    <m/>
    <m/>
    <m/>
    <m/>
    <m/>
    <n v="1173"/>
    <m/>
    <m/>
    <m/>
    <m/>
    <m/>
    <n v="2.9998681318668605E-2"/>
    <m/>
  </r>
  <r>
    <x v="1167"/>
    <s v=""/>
    <m/>
    <m/>
    <m/>
    <m/>
    <m/>
    <m/>
    <m/>
    <m/>
    <m/>
    <m/>
    <m/>
    <m/>
    <m/>
    <m/>
    <n v="1174"/>
    <m/>
    <m/>
    <m/>
    <m/>
    <m/>
    <n v="2.9998681318668605E-2"/>
    <m/>
  </r>
  <r>
    <x v="1168"/>
    <s v=""/>
    <m/>
    <m/>
    <m/>
    <m/>
    <m/>
    <m/>
    <m/>
    <m/>
    <m/>
    <m/>
    <m/>
    <m/>
    <m/>
    <m/>
    <n v="1175"/>
    <m/>
    <m/>
    <m/>
    <m/>
    <m/>
    <n v="2.9998681318668605E-2"/>
    <m/>
  </r>
  <r>
    <x v="1169"/>
    <s v=""/>
    <m/>
    <m/>
    <m/>
    <m/>
    <m/>
    <m/>
    <m/>
    <m/>
    <m/>
    <m/>
    <m/>
    <m/>
    <m/>
    <m/>
    <n v="1176"/>
    <m/>
    <m/>
    <m/>
    <m/>
    <m/>
    <n v="3.0330989010980587E-2"/>
    <m/>
  </r>
  <r>
    <x v="1170"/>
    <s v=""/>
    <m/>
    <m/>
    <m/>
    <m/>
    <m/>
    <m/>
    <m/>
    <m/>
    <m/>
    <m/>
    <m/>
    <m/>
    <m/>
    <m/>
    <n v="1177"/>
    <m/>
    <m/>
    <m/>
    <m/>
    <m/>
    <n v="3.0330989010980587E-2"/>
    <m/>
  </r>
  <r>
    <x v="1171"/>
    <s v=""/>
    <m/>
    <m/>
    <m/>
    <m/>
    <m/>
    <m/>
    <m/>
    <m/>
    <m/>
    <m/>
    <m/>
    <m/>
    <m/>
    <m/>
    <n v="1178"/>
    <m/>
    <m/>
    <m/>
    <m/>
    <m/>
    <n v="3.0330989010980587E-2"/>
    <m/>
  </r>
  <r>
    <x v="1172"/>
    <s v=""/>
    <m/>
    <m/>
    <m/>
    <m/>
    <m/>
    <m/>
    <m/>
    <m/>
    <m/>
    <m/>
    <m/>
    <m/>
    <m/>
    <m/>
    <n v="1179"/>
    <m/>
    <m/>
    <m/>
    <m/>
    <m/>
    <n v="3.0330989010980587E-2"/>
    <m/>
  </r>
  <r>
    <x v="1173"/>
    <s v=""/>
    <m/>
    <m/>
    <m/>
    <m/>
    <m/>
    <m/>
    <m/>
    <m/>
    <m/>
    <m/>
    <m/>
    <m/>
    <m/>
    <m/>
    <n v="1180"/>
    <m/>
    <m/>
    <m/>
    <m/>
    <m/>
    <n v="3.0330989010980587E-2"/>
    <m/>
  </r>
  <r>
    <x v="1174"/>
    <s v=""/>
    <m/>
    <m/>
    <m/>
    <m/>
    <m/>
    <m/>
    <m/>
    <m/>
    <m/>
    <m/>
    <m/>
    <m/>
    <m/>
    <m/>
    <n v="1181"/>
    <m/>
    <m/>
    <m/>
    <m/>
    <m/>
    <n v="2.4998241758260945E-2"/>
    <m/>
  </r>
  <r>
    <x v="1175"/>
    <s v=""/>
    <m/>
    <m/>
    <m/>
    <m/>
    <m/>
    <m/>
    <m/>
    <m/>
    <m/>
    <m/>
    <m/>
    <m/>
    <m/>
    <m/>
    <n v="1182"/>
    <m/>
    <m/>
    <m/>
    <m/>
    <m/>
    <n v="2.4998241758260945E-2"/>
    <m/>
  </r>
  <r>
    <x v="1176"/>
    <s v=""/>
    <m/>
    <m/>
    <m/>
    <m/>
    <m/>
    <m/>
    <m/>
    <m/>
    <m/>
    <m/>
    <m/>
    <m/>
    <m/>
    <m/>
    <n v="1183"/>
    <m/>
    <m/>
    <m/>
    <m/>
    <m/>
    <n v="2.4998241758260945E-2"/>
    <m/>
  </r>
  <r>
    <x v="1177"/>
    <s v=""/>
    <m/>
    <m/>
    <m/>
    <m/>
    <m/>
    <m/>
    <m/>
    <m/>
    <m/>
    <m/>
    <m/>
    <m/>
    <m/>
    <m/>
    <n v="1184"/>
    <m/>
    <m/>
    <m/>
    <m/>
    <m/>
    <n v="2.4998241758260945E-2"/>
    <m/>
  </r>
  <r>
    <x v="1178"/>
    <s v=""/>
    <m/>
    <m/>
    <m/>
    <m/>
    <m/>
    <m/>
    <m/>
    <m/>
    <m/>
    <m/>
    <m/>
    <m/>
    <m/>
    <m/>
    <n v="1185"/>
    <m/>
    <m/>
    <m/>
    <m/>
    <m/>
    <n v="2.0001758241743106E-2"/>
    <m/>
  </r>
  <r>
    <x v="1179"/>
    <s v=""/>
    <m/>
    <m/>
    <m/>
    <m/>
    <m/>
    <m/>
    <m/>
    <m/>
    <m/>
    <m/>
    <m/>
    <m/>
    <m/>
    <m/>
    <n v="1186"/>
    <m/>
    <m/>
    <m/>
    <m/>
    <m/>
    <n v="2.0001758241743106E-2"/>
    <m/>
  </r>
  <r>
    <x v="1180"/>
    <s v=""/>
    <m/>
    <m/>
    <m/>
    <m/>
    <m/>
    <m/>
    <m/>
    <m/>
    <m/>
    <m/>
    <m/>
    <m/>
    <m/>
    <m/>
    <n v="1187"/>
    <m/>
    <m/>
    <m/>
    <m/>
    <m/>
    <n v="2.0001758241743106E-2"/>
    <m/>
  </r>
  <r>
    <x v="1181"/>
    <s v=""/>
    <m/>
    <m/>
    <m/>
    <m/>
    <m/>
    <m/>
    <m/>
    <m/>
    <m/>
    <m/>
    <m/>
    <m/>
    <m/>
    <m/>
    <n v="1188"/>
    <m/>
    <m/>
    <m/>
    <m/>
    <m/>
    <n v="2.0001758241743106E-2"/>
    <m/>
  </r>
  <r>
    <x v="1182"/>
    <s v=""/>
    <m/>
    <m/>
    <m/>
    <m/>
    <m/>
    <m/>
    <m/>
    <m/>
    <m/>
    <m/>
    <m/>
    <m/>
    <m/>
    <m/>
    <n v="1189"/>
    <m/>
    <m/>
    <m/>
    <m/>
    <m/>
    <n v="2.0001758241743106E-2"/>
    <m/>
  </r>
  <r>
    <x v="1183"/>
    <s v=""/>
    <m/>
    <m/>
    <m/>
    <m/>
    <m/>
    <m/>
    <m/>
    <m/>
    <m/>
    <m/>
    <m/>
    <m/>
    <m/>
    <m/>
    <n v="1190"/>
    <m/>
    <m/>
    <m/>
    <m/>
    <m/>
    <n v="1.5001318681335439E-2"/>
    <m/>
  </r>
  <r>
    <x v="1184"/>
    <s v=""/>
    <m/>
    <m/>
    <m/>
    <m/>
    <m/>
    <m/>
    <m/>
    <m/>
    <m/>
    <m/>
    <m/>
    <m/>
    <m/>
    <m/>
    <n v="1191"/>
    <s v=""/>
    <s v=""/>
    <m/>
    <m/>
    <m/>
    <n v="1.5001318681335439E-2"/>
    <m/>
  </r>
  <r>
    <x v="1185"/>
    <n v="465.864014"/>
    <n v="3.4159000000000002"/>
    <n v="1.0457104000000002"/>
    <m/>
    <m/>
    <n v="100000000"/>
    <n v="0.32400000000000001"/>
    <s v=""/>
    <m/>
    <m/>
    <m/>
    <m/>
    <m/>
    <m/>
    <m/>
    <n v="1192"/>
    <s v=""/>
    <s v=""/>
    <m/>
    <m/>
    <m/>
    <n v="1.5001318681335439E-2"/>
    <m/>
  </r>
  <r>
    <x v="1186"/>
    <n v="456.85998499999999"/>
    <n v="3.16983507565249"/>
    <n v="0.89494665801392115"/>
    <m/>
    <m/>
    <n v="114401827.76786259"/>
    <n v="0.3177295907128635"/>
    <s v=""/>
    <m/>
    <m/>
    <m/>
    <m/>
    <m/>
    <m/>
    <m/>
    <n v="1193"/>
    <s v=""/>
    <s v=""/>
    <m/>
    <m/>
    <m/>
    <n v="1.5001318681335439E-2"/>
    <m/>
  </r>
  <r>
    <x v="1187"/>
    <n v="424.10299700000002"/>
    <n v="2.9480980334327462"/>
    <n v="0.76964683294977909"/>
    <m/>
    <m/>
    <n v="130401199.25899255"/>
    <n v="0.29494061394600557"/>
    <s v=""/>
    <m/>
    <m/>
    <m/>
    <m/>
    <m/>
    <m/>
    <m/>
    <n v="1194"/>
    <s v=""/>
    <s v=""/>
    <m/>
    <m/>
    <m/>
    <n v="1.5001318681335439E-2"/>
    <m/>
  </r>
  <r>
    <x v="1188"/>
    <n v="399.10000600000001"/>
    <n v="3.0027052542726982"/>
    <n v="0.79787034670205603"/>
    <m/>
    <m/>
    <n v="125563603.72394609"/>
    <n v="0.2775307195421467"/>
    <s v=""/>
    <m/>
    <m/>
    <m/>
    <m/>
    <m/>
    <m/>
    <m/>
    <n v="1195"/>
    <s v=""/>
    <s v=""/>
    <m/>
    <m/>
    <m/>
    <n v="1.0111648351642214E-2"/>
    <m/>
  </r>
  <r>
    <x v="1189"/>
    <n v="402.09201000000002"/>
    <n v="3.2535447313765342"/>
    <n v="0.93106280812312414"/>
    <m/>
    <m/>
    <n v="104578445.90403178"/>
    <n v="0.27960405589445775"/>
    <s v=""/>
    <m/>
    <m/>
    <m/>
    <m/>
    <m/>
    <m/>
    <m/>
    <n v="1196"/>
    <s v=""/>
    <s v=""/>
    <m/>
    <m/>
    <m/>
    <n v="1.0111648351642214E-2"/>
    <m/>
  </r>
  <r>
    <x v="1190"/>
    <n v="435.75100700000002"/>
    <n v="3.1592231611436534"/>
    <n v="0.87697330754578806"/>
    <m/>
    <m/>
    <n v="110636544.50415987"/>
    <n v="0.30300173783060719"/>
    <s v=""/>
    <m/>
    <m/>
    <m/>
    <m/>
    <m/>
    <m/>
    <m/>
    <n v="1197"/>
    <s v=""/>
    <s v=""/>
    <m/>
    <m/>
    <m/>
    <n v="1.0111648351642214E-2"/>
    <m/>
  </r>
  <r>
    <x v="1191"/>
    <n v="423.15600599999999"/>
    <n v="3.072051721079184"/>
    <n v="0.82847733306305449"/>
    <m/>
    <m/>
    <n v="116736303.32257383"/>
    <n v="0.2942360797264415"/>
    <s v=""/>
    <m/>
    <m/>
    <m/>
    <m/>
    <m/>
    <m/>
    <m/>
    <n v="1198"/>
    <s v=""/>
    <s v=""/>
    <m/>
    <m/>
    <m/>
    <n v="1.0111648351642214E-2"/>
    <m/>
  </r>
  <r>
    <x v="1192"/>
    <n v="411.42898600000001"/>
    <n v="3.0183536946419087"/>
    <n v="0.79941816107950214"/>
    <m/>
    <m/>
    <n v="120811218.54281776"/>
    <n v="0.28607440141421003"/>
    <s v=""/>
    <m/>
    <m/>
    <m/>
    <m/>
    <m/>
    <m/>
    <m/>
    <n v="1199"/>
    <s v=""/>
    <s v=""/>
    <m/>
    <m/>
    <m/>
    <n v="1.0111648351642214E-2"/>
    <m/>
  </r>
  <r>
    <x v="1193"/>
    <n v="376.92800899999997"/>
    <n v="2.8019002173129346"/>
    <n v="0.68451411361810421"/>
    <m/>
    <m/>
    <n v="138132261.78849536"/>
    <n v="0.26206475206856816"/>
    <s v=""/>
    <m/>
    <m/>
    <m/>
    <m/>
    <m/>
    <m/>
    <m/>
    <n v="1200"/>
    <s v=""/>
    <s v=""/>
    <m/>
    <m/>
    <m/>
    <n v="1.5163516483517261E-2"/>
    <m/>
  </r>
  <r>
    <x v="1194"/>
    <n v="376.08801299999999"/>
    <n v="2.8872395146106524"/>
    <n v="0.72612395345857206"/>
    <m/>
    <m/>
    <n v="129710703.0626815"/>
    <n v="0.26147392680982384"/>
    <s v=""/>
    <m/>
    <m/>
    <m/>
    <m/>
    <m/>
    <m/>
    <m/>
    <n v="1201"/>
    <s v=""/>
    <s v=""/>
    <m/>
    <m/>
    <m/>
    <n v="1.5163516483517261E-2"/>
    <m/>
  </r>
  <r>
    <x v="1195"/>
    <n v="387.42700200000002"/>
    <n v="2.8620832075119886"/>
    <n v="0.71338461605397419"/>
    <m/>
    <m/>
    <n v="131964270.77036874"/>
    <n v="0.26935031012581057"/>
    <s v=""/>
    <m/>
    <m/>
    <m/>
    <m/>
    <m/>
    <m/>
    <m/>
    <n v="1202"/>
    <s v=""/>
    <s v=""/>
    <m/>
    <m/>
    <m/>
    <n v="1.5163516483517261E-2"/>
    <m/>
  </r>
  <r>
    <x v="1196"/>
    <n v="383.98800699999998"/>
    <n v="2.7980317585459331"/>
    <n v="0.6813723563626658"/>
    <m/>
    <m/>
    <n v="137863940.19568703"/>
    <n v="0.26695247438357317"/>
    <s v=""/>
    <m/>
    <m/>
    <m/>
    <m/>
    <m/>
    <m/>
    <m/>
    <n v="1203"/>
    <s v=""/>
    <s v=""/>
    <m/>
    <m/>
    <m/>
    <n v="1.5163516483517261E-2"/>
    <m/>
  </r>
  <r>
    <x v="1197"/>
    <n v="375.18099999999998"/>
    <n v="2.6816477594851031"/>
    <n v="0.62461374931261404"/>
    <m/>
    <m/>
    <n v="149325651.90006155"/>
    <n v="0.26082296238177449"/>
    <s v=""/>
    <m/>
    <m/>
    <m/>
    <m/>
    <m/>
    <m/>
    <m/>
    <n v="1204"/>
    <s v=""/>
    <s v=""/>
    <m/>
    <m/>
    <m/>
    <n v="1.5163516483517261E-2"/>
    <m/>
  </r>
  <r>
    <x v="1198"/>
    <n v="320.38900799999999"/>
    <n v="2.4618093464279061"/>
    <n v="0.52201468032243015"/>
    <m/>
    <m/>
    <n v="173800970.73837158"/>
    <n v="0.22271459756066708"/>
    <s v=""/>
    <m/>
    <m/>
    <m/>
    <m/>
    <m/>
    <m/>
    <m/>
    <n v="1205"/>
    <s v=""/>
    <s v=""/>
    <m/>
    <m/>
    <m/>
    <n v="1.5001318681335439E-2"/>
    <m/>
  </r>
  <r>
    <x v="1199"/>
    <n v="330.58401500000002"/>
    <n v="2.5070945200541961"/>
    <n v="0.54115443836449018"/>
    <m/>
    <m/>
    <n v="167397758.92485332"/>
    <n v="0.2297955539427701"/>
    <s v=""/>
    <m/>
    <m/>
    <m/>
    <m/>
    <m/>
    <m/>
    <m/>
    <n v="1206"/>
    <s v=""/>
    <s v=""/>
    <m/>
    <m/>
    <m/>
    <n v="1.5001318681335439E-2"/>
    <m/>
  </r>
  <r>
    <x v="1200"/>
    <n v="336.11599699999999"/>
    <n v="2.6317541901713901"/>
    <n v="0.59489810524612241"/>
    <m/>
    <m/>
    <n v="150742086.41696447"/>
    <n v="0.23363486409507184"/>
    <s v=""/>
    <m/>
    <m/>
    <m/>
    <m/>
    <m/>
    <m/>
    <m/>
    <n v="1207"/>
    <s v=""/>
    <s v=""/>
    <m/>
    <m/>
    <m/>
    <n v="1.5001318681335439E-2"/>
    <m/>
  </r>
  <r>
    <x v="1201"/>
    <n v="352.74798600000003"/>
    <n v="2.7215869844268168"/>
    <n v="0.63543422413694417"/>
    <m/>
    <m/>
    <n v="140443321.90975362"/>
    <n v="0.24518940924157878"/>
    <s v=""/>
    <m/>
    <m/>
    <m/>
    <m/>
    <m/>
    <m/>
    <m/>
    <n v="1208"/>
    <s v=""/>
    <s v=""/>
    <m/>
    <m/>
    <m/>
    <n v="1.5001318681335439E-2"/>
    <m/>
  </r>
  <r>
    <x v="1202"/>
    <n v="364.68701199999998"/>
    <n v="2.6954616712030832"/>
    <n v="0.62315965477440449"/>
    <m/>
    <m/>
    <n v="143132324.59631225"/>
    <n v="0.2534814351239022"/>
    <s v=""/>
    <m/>
    <m/>
    <m/>
    <m/>
    <m/>
    <m/>
    <m/>
    <n v="1209"/>
    <s v=""/>
    <s v=""/>
    <m/>
    <m/>
    <m/>
    <n v="1.5001318681335439E-2"/>
    <m/>
  </r>
  <r>
    <x v="1203"/>
    <n v="377.92099000000002"/>
    <n v="2.9102592024725467"/>
    <n v="0.72221583132921252"/>
    <m/>
    <m/>
    <n v="120312848.53634612"/>
    <n v="0.26265940928328158"/>
    <s v=""/>
    <m/>
    <m/>
    <m/>
    <m/>
    <m/>
    <m/>
    <m/>
    <n v="1210"/>
    <s v=""/>
    <s v=""/>
    <m/>
    <m/>
    <m/>
    <n v="1.5001318681335439E-2"/>
    <m/>
  </r>
  <r>
    <x v="1204"/>
    <n v="391.69198599999999"/>
    <n v="2.9878822819792044"/>
    <n v="0.76065032740097671"/>
    <m/>
    <m/>
    <n v="113888563.66610003"/>
    <n v="0.27222332351493506"/>
    <s v=""/>
    <m/>
    <m/>
    <m/>
    <m/>
    <m/>
    <m/>
    <m/>
    <n v="1211"/>
    <s v=""/>
    <s v=""/>
    <m/>
    <m/>
    <m/>
    <n v="1.0000879120871553E-2"/>
    <m/>
  </r>
  <r>
    <x v="1205"/>
    <n v="400.95498700000002"/>
    <n v="2.9421109989798473"/>
    <n v="0.73725668080082463"/>
    <m/>
    <m/>
    <n v="117371946.5023552"/>
    <n v="0.27865379474181573"/>
    <s v=""/>
    <m/>
    <m/>
    <m/>
    <m/>
    <m/>
    <m/>
    <m/>
    <n v="1212"/>
    <s v=""/>
    <s v=""/>
    <m/>
    <m/>
    <m/>
    <n v="1.0000879120871553E-2"/>
    <m/>
  </r>
  <r>
    <x v="1206"/>
    <n v="394.51800500000002"/>
    <n v="2.8507392928886008"/>
    <n v="0.69138008412168239"/>
    <m/>
    <m/>
    <n v="124656163.30339676"/>
    <n v="0.27417311533005828"/>
    <s v=""/>
    <m/>
    <m/>
    <m/>
    <m/>
    <m/>
    <m/>
    <m/>
    <n v="1213"/>
    <s v=""/>
    <s v=""/>
    <m/>
    <m/>
    <m/>
    <n v="1.0000879120871553E-2"/>
    <m/>
  </r>
  <r>
    <x v="1207"/>
    <n v="382.756012"/>
    <n v="2.8593839435781336"/>
    <n v="0.69548934953561348"/>
    <m/>
    <m/>
    <n v="123893653.63124865"/>
    <n v="0.26599211072667861"/>
    <s v=""/>
    <m/>
    <m/>
    <m/>
    <m/>
    <m/>
    <m/>
    <m/>
    <n v="1214"/>
    <s v=""/>
    <s v=""/>
    <m/>
    <m/>
    <m/>
    <n v="1.0000879120871553E-2"/>
    <m/>
  </r>
  <r>
    <x v="1208"/>
    <n v="389.23098800000002"/>
    <n v="2.8522678532768562"/>
    <n v="0.69177741194906994"/>
    <m/>
    <m/>
    <n v="124503867.57302628"/>
    <n v="0.2704707045443468"/>
    <s v=""/>
    <m/>
    <m/>
    <m/>
    <m/>
    <m/>
    <m/>
    <m/>
    <n v="1215"/>
    <s v=""/>
    <s v=""/>
    <m/>
    <m/>
    <m/>
    <n v="2.0001758241743106E-2"/>
    <m/>
  </r>
  <r>
    <x v="1209"/>
    <n v="382.42099000000002"/>
    <n v="2.8789995015565997"/>
    <n v="0.70465922637959522"/>
    <m/>
    <m/>
    <n v="122163669.12306473"/>
    <n v="0.26573162383594123"/>
    <s v=""/>
    <m/>
    <m/>
    <m/>
    <m/>
    <m/>
    <m/>
    <m/>
    <n v="1216"/>
    <s v=""/>
    <s v=""/>
    <m/>
    <m/>
    <m/>
    <n v="2.0001758241743106E-2"/>
    <m/>
  </r>
  <r>
    <x v="1210"/>
    <n v="386.11801100000002"/>
    <n v="2.8539742793536749"/>
    <n v="0.69232549269157917"/>
    <m/>
    <m/>
    <n v="124281084.48886038"/>
    <n v="0.26829357757364286"/>
    <s v=""/>
    <m/>
    <m/>
    <m/>
    <m/>
    <m/>
    <m/>
    <m/>
    <n v="1217"/>
    <s v=""/>
    <s v=""/>
    <m/>
    <m/>
    <m/>
    <n v="2.0001758241743106E-2"/>
    <m/>
  </r>
  <r>
    <x v="1211"/>
    <n v="382.96200599999997"/>
    <n v="2.6693767714697079"/>
    <n v="0.60269241548350749"/>
    <m/>
    <m/>
    <n v="140351829.66095772"/>
    <n v="0.26609370586222125"/>
    <s v=""/>
    <m/>
    <m/>
    <m/>
    <m/>
    <m/>
    <m/>
    <m/>
    <n v="1218"/>
    <s v=""/>
    <s v=""/>
    <m/>
    <m/>
    <m/>
    <n v="2.0001758241743106E-2"/>
    <m/>
  </r>
  <r>
    <x v="1212"/>
    <n v="358.591003"/>
    <n v="2.6685480707549547"/>
    <n v="0.60224559883868711"/>
    <m/>
    <m/>
    <n v="140431667.3582792"/>
    <n v="0.24915350316468773"/>
    <s v=""/>
    <m/>
    <m/>
    <m/>
    <m/>
    <m/>
    <m/>
    <m/>
    <n v="1219"/>
    <s v=""/>
    <s v=""/>
    <m/>
    <m/>
    <m/>
    <n v="2.0001758241743106E-2"/>
    <m/>
  </r>
  <r>
    <x v="1213"/>
    <n v="354.77700800000002"/>
    <n v="2.6283702966923488"/>
    <n v="0.58389951319065914"/>
    <m/>
    <m/>
    <n v="144653047.61518127"/>
    <n v="0.24648424481801295"/>
    <s v=""/>
    <m/>
    <m/>
    <m/>
    <m/>
    <m/>
    <m/>
    <m/>
    <n v="1220"/>
    <s v=""/>
    <s v=""/>
    <m/>
    <m/>
    <m/>
    <n v="2.0001758241743106E-2"/>
    <m/>
  </r>
  <r>
    <x v="1214"/>
    <n v="353.21499599999999"/>
    <n v="2.6625499526569101"/>
    <n v="0.59901349918790769"/>
    <m/>
    <m/>
    <n v="140883345.09605813"/>
    <n v="0.24539263703351041"/>
    <s v=""/>
    <m/>
    <m/>
    <m/>
    <m/>
    <m/>
    <m/>
    <m/>
    <n v="1221"/>
    <s v=""/>
    <s v=""/>
    <m/>
    <m/>
    <m/>
    <n v="2.0001758241743106E-2"/>
    <m/>
  </r>
  <r>
    <x v="1215"/>
    <n v="357.08898900000003"/>
    <n v="2.498261926508107"/>
    <n v="0.52502802277023808"/>
    <m/>
    <m/>
    <n v="158261936.28492114"/>
    <n v="0.24807759850426878"/>
    <s v=""/>
    <m/>
    <m/>
    <m/>
    <m/>
    <m/>
    <m/>
    <m/>
    <n v="1222"/>
    <s v=""/>
    <s v=""/>
    <m/>
    <m/>
    <m/>
    <n v="2.0001758241743106E-2"/>
    <m/>
  </r>
  <r>
    <x v="1216"/>
    <n v="335.70901500000002"/>
    <n v="2.5703026318193536"/>
    <n v="0.55524084419369191"/>
    <m/>
    <m/>
    <n v="149126311.15359008"/>
    <n v="0.23321838867088632"/>
    <s v=""/>
    <m/>
    <m/>
    <m/>
    <m/>
    <m/>
    <m/>
    <m/>
    <n v="1223"/>
    <s v=""/>
    <s v=""/>
    <m/>
    <m/>
    <m/>
    <n v="2.0001758241743106E-2"/>
    <m/>
  </r>
  <r>
    <x v="1217"/>
    <n v="345.00900300000001"/>
    <n v="2.5180352031840472"/>
    <n v="0.5325948478566308"/>
    <m/>
    <m/>
    <n v="155183553.15663999"/>
    <n v="0.23967288911982534"/>
    <s v=""/>
    <m/>
    <m/>
    <m/>
    <m/>
    <m/>
    <m/>
    <m/>
    <n v="1224"/>
    <s v=""/>
    <s v=""/>
    <m/>
    <m/>
    <m/>
    <n v="2.0001758241743106E-2"/>
    <m/>
  </r>
  <r>
    <x v="1218"/>
    <n v="325.56900000000002"/>
    <n v="2.4376230686170897"/>
    <n v="0.49839828703377237"/>
    <m/>
    <m/>
    <n v="165086885.99222553"/>
    <n v="0.22615053392707699"/>
    <s v=""/>
    <m/>
    <m/>
    <m/>
    <m/>
    <m/>
    <m/>
    <m/>
    <n v="1225"/>
    <s v=""/>
    <s v=""/>
    <m/>
    <m/>
    <m/>
    <n v="2.0001758241743106E-2"/>
    <m/>
  </r>
  <r>
    <x v="1219"/>
    <n v="327.16101099999997"/>
    <n v="2.4592203595670794"/>
    <n v="0.50716873894344616"/>
    <m/>
    <m/>
    <n v="162152959.5048402"/>
    <n v="0.22725048027343964"/>
    <s v=""/>
    <m/>
    <m/>
    <m/>
    <m/>
    <m/>
    <m/>
    <m/>
    <n v="1226"/>
    <s v=""/>
    <s v=""/>
    <m/>
    <m/>
    <m/>
    <n v="2.0001758241743106E-2"/>
    <m/>
  </r>
  <r>
    <x v="1220"/>
    <n v="330.68301400000001"/>
    <n v="2.525875919615383"/>
    <n v="0.53459724075594972"/>
    <m/>
    <m/>
    <n v="153354418.75696263"/>
    <n v="0.22969093296451887"/>
    <s v=""/>
    <m/>
    <m/>
    <m/>
    <m/>
    <m/>
    <m/>
    <m/>
    <n v="1227"/>
    <s v=""/>
    <s v=""/>
    <m/>
    <m/>
    <m/>
    <n v="2.0001758241743106E-2"/>
    <m/>
  </r>
  <r>
    <x v="1221"/>
    <n v="339.45800800000001"/>
    <n v="2.598543889693822"/>
    <n v="0.56528918679006113"/>
    <m/>
    <m/>
    <n v="144522602.39613232"/>
    <n v="0.23577986740053872"/>
    <s v=""/>
    <m/>
    <m/>
    <m/>
    <m/>
    <m/>
    <m/>
    <m/>
    <n v="1228"/>
    <s v=""/>
    <s v=""/>
    <m/>
    <m/>
    <m/>
    <n v="2.0001758241743106E-2"/>
    <m/>
  </r>
  <r>
    <x v="1222"/>
    <n v="349.817993"/>
    <n v="2.5471125381811985"/>
    <n v="0.5428469102531549"/>
    <m/>
    <m/>
    <n v="150235969.98583594"/>
    <n v="0.24296935502872377"/>
    <s v=""/>
    <m/>
    <m/>
    <m/>
    <m/>
    <m/>
    <m/>
    <m/>
    <n v="1229"/>
    <s v=""/>
    <s v=""/>
    <m/>
    <m/>
    <m/>
    <n v="2.0001758241743106E-2"/>
    <m/>
  </r>
  <r>
    <x v="1223"/>
    <n v="362.26501500000001"/>
    <n v="2.7291478007372874"/>
    <n v="0.62021416834995946"/>
    <m/>
    <m/>
    <n v="128754230.422556"/>
    <n v="0.25159490433434256"/>
    <s v=""/>
    <m/>
    <m/>
    <m/>
    <m/>
    <m/>
    <m/>
    <m/>
    <n v="1230"/>
    <s v=""/>
    <s v=""/>
    <m/>
    <m/>
    <m/>
    <n v="2.4998241758260945E-2"/>
    <m/>
  </r>
  <r>
    <x v="1224"/>
    <n v="365.85699499999998"/>
    <n v="2.7345833149683614"/>
    <n v="0.62260960727701353"/>
    <m/>
    <m/>
    <n v="128234660.75972523"/>
    <n v="0.25408293951203553"/>
    <s v=""/>
    <m/>
    <m/>
    <m/>
    <m/>
    <m/>
    <m/>
    <m/>
    <n v="1231"/>
    <s v=""/>
    <s v=""/>
    <m/>
    <m/>
    <m/>
    <n v="2.4998241758260945E-2"/>
    <m/>
  </r>
  <r>
    <x v="1225"/>
    <n v="367.98498499999999"/>
    <n v="3.1497644627275436"/>
    <n v="0.81156855226623303"/>
    <m/>
    <m/>
    <n v="89289246.056090802"/>
    <n v="0.25555414939410981"/>
    <s v=""/>
    <m/>
    <m/>
    <m/>
    <m/>
    <m/>
    <m/>
    <m/>
    <n v="1232"/>
    <s v=""/>
    <s v=""/>
    <m/>
    <m/>
    <m/>
    <n v="2.4998241758260945E-2"/>
    <m/>
  </r>
  <r>
    <x v="1226"/>
    <n v="427.27301"/>
    <n v="3.1284038985894917"/>
    <n v="0.8004645171022321"/>
    <m/>
    <m/>
    <n v="90495652.910982236"/>
    <n v="0.29672011933288434"/>
    <s v=""/>
    <m/>
    <m/>
    <m/>
    <m/>
    <m/>
    <m/>
    <m/>
    <n v="1233"/>
    <s v=""/>
    <s v=""/>
    <m/>
    <m/>
    <m/>
    <n v="2.4998241758260945E-2"/>
    <m/>
  </r>
  <r>
    <x v="1227"/>
    <n v="418.41699199999999"/>
    <n v="2.9576601906776374"/>
    <n v="0.71300219127232778"/>
    <m/>
    <m/>
    <n v="100369182.85879113"/>
    <n v="0.29056248702548954"/>
    <s v=""/>
    <m/>
    <m/>
    <m/>
    <m/>
    <m/>
    <m/>
    <m/>
    <n v="1234"/>
    <s v=""/>
    <s v=""/>
    <m/>
    <m/>
    <m/>
    <n v="2.4998241758260945E-2"/>
    <m/>
  </r>
  <r>
    <x v="1228"/>
    <n v="388.34899899999999"/>
    <n v="2.8799407420555361"/>
    <n v="0.67528631426417485"/>
    <m/>
    <m/>
    <n v="105638828.86853586"/>
    <n v="0.26966122935406539"/>
    <s v=""/>
    <m/>
    <m/>
    <m/>
    <m/>
    <m/>
    <m/>
    <m/>
    <n v="1235"/>
    <s v=""/>
    <s v=""/>
    <m/>
    <m/>
    <m/>
    <n v="2.4998241758260945E-2"/>
    <m/>
  </r>
  <r>
    <x v="1229"/>
    <n v="387.78500400000001"/>
    <n v="2.7888576354961412"/>
    <n v="0.63249586392700841"/>
    <m/>
    <m/>
    <n v="112315351.17216294"/>
    <n v="0.26926259491571458"/>
    <s v=""/>
    <m/>
    <m/>
    <m/>
    <m/>
    <m/>
    <m/>
    <m/>
    <n v="1236"/>
    <s v=""/>
    <s v=""/>
    <m/>
    <m/>
    <m/>
    <n v="2.4998241758260945E-2"/>
    <m/>
  </r>
  <r>
    <x v="1230"/>
    <n v="373.89599600000003"/>
    <n v="2.8283707069585469"/>
    <n v="0.6503401034543238"/>
    <m/>
    <m/>
    <n v="109126893.61740668"/>
    <n v="0.2596118589772608"/>
    <s v=""/>
    <m/>
    <m/>
    <m/>
    <m/>
    <m/>
    <m/>
    <m/>
    <n v="1237"/>
    <s v=""/>
    <s v=""/>
    <m/>
    <m/>
    <m/>
    <n v="2.4998241758260945E-2"/>
    <m/>
  </r>
  <r>
    <x v="1231"/>
    <n v="380.307007"/>
    <n v="2.6592377576163337"/>
    <n v="0.5724920702538947"/>
    <m/>
    <m/>
    <n v="122172510.25771195"/>
    <n v="0.26405642313142158"/>
    <s v=""/>
    <m/>
    <m/>
    <m/>
    <m/>
    <m/>
    <m/>
    <m/>
    <n v="1238"/>
    <s v=""/>
    <s v=""/>
    <m/>
    <m/>
    <m/>
    <n v="2.4998241758260945E-2"/>
    <m/>
  </r>
  <r>
    <x v="1232"/>
    <n v="357.87899800000002"/>
    <n v="2.6069862369215882"/>
    <n v="0.54992790817748027"/>
    <m/>
    <m/>
    <n v="126967300.41836102"/>
    <n v="0.24847764251221913"/>
    <s v=""/>
    <m/>
    <m/>
    <m/>
    <m/>
    <m/>
    <m/>
    <m/>
    <n v="1239"/>
    <s v=""/>
    <s v=""/>
    <m/>
    <m/>
    <m/>
    <n v="2.4998241758260945E-2"/>
    <m/>
  </r>
  <r>
    <x v="1233"/>
    <n v="366.94799799999998"/>
    <n v="2.8002881830016202"/>
    <n v="0.63125130725845824"/>
    <m/>
    <m/>
    <n v="108132033.06454509"/>
    <n v="0.2547544135173675"/>
    <s v=""/>
    <m/>
    <m/>
    <m/>
    <m/>
    <m/>
    <m/>
    <m/>
    <n v="1240"/>
    <s v=""/>
    <s v=""/>
    <m/>
    <m/>
    <m/>
    <n v="1.978021978020179E-2"/>
    <m/>
  </r>
  <r>
    <x v="1234"/>
    <n v="376.885986"/>
    <n v="2.7884428006435757"/>
    <n v="0.62583539528930476"/>
    <m/>
    <m/>
    <n v="109041213.88843419"/>
    <n v="0.26164707225971851"/>
    <s v=""/>
    <m/>
    <m/>
    <m/>
    <m/>
    <m/>
    <m/>
    <m/>
    <n v="1241"/>
    <s v=""/>
    <s v=""/>
    <m/>
    <m/>
    <m/>
    <n v="1.978021978020179E-2"/>
    <m/>
  </r>
  <r>
    <x v="1235"/>
    <n v="376.01901199999998"/>
    <n v="2.7362980022302805"/>
    <n v="0.6023561178702368"/>
    <m/>
    <m/>
    <n v="113113750.96933106"/>
    <n v="0.26103839508964577"/>
    <s v=""/>
    <m/>
    <m/>
    <m/>
    <m/>
    <m/>
    <m/>
    <m/>
    <n v="1242"/>
    <s v=""/>
    <s v=""/>
    <m/>
    <m/>
    <m/>
    <n v="1.978021978020179E-2"/>
    <m/>
  </r>
  <r>
    <x v="1236"/>
    <n v="369.37399299999998"/>
    <n v="2.7959950618242577"/>
    <n v="0.62848743964563825"/>
    <m/>
    <m/>
    <n v="108172319.77798331"/>
    <n v="0.256411968927933"/>
    <s v=""/>
    <m/>
    <m/>
    <m/>
    <m/>
    <m/>
    <m/>
    <m/>
    <n v="1243"/>
    <s v=""/>
    <s v=""/>
    <m/>
    <m/>
    <m/>
    <n v="1.978021978020179E-2"/>
    <m/>
  </r>
  <r>
    <x v="1237"/>
    <n v="378.24899299999998"/>
    <n v="2.8164703432622158"/>
    <n v="0.63746177120311831"/>
    <m/>
    <m/>
    <n v="106582380.87648022"/>
    <n v="0.26255231302999615"/>
    <s v=""/>
    <m/>
    <m/>
    <m/>
    <m/>
    <m/>
    <m/>
    <m/>
    <n v="1244"/>
    <s v=""/>
    <s v=""/>
    <m/>
    <m/>
    <m/>
    <n v="2.4998241758260945E-2"/>
    <m/>
  </r>
  <r>
    <x v="1238"/>
    <n v="379.25"/>
    <n v="2.8315346362883629"/>
    <n v="0.6442032147316985"/>
    <m/>
    <m/>
    <n v="105436690.64468303"/>
    <n v="0.26324028598674148"/>
    <s v=""/>
    <m/>
    <m/>
    <m/>
    <m/>
    <m/>
    <m/>
    <m/>
    <n v="1245"/>
    <s v=""/>
    <s v=""/>
    <m/>
    <m/>
    <m/>
    <n v="2.4998241758260945E-2"/>
    <m/>
  </r>
  <r>
    <x v="1239"/>
    <n v="381.72198500000002"/>
    <n v="2.7844052887669921"/>
    <n v="0.62268332115770719"/>
    <m/>
    <m/>
    <n v="108941074.41823536"/>
    <n v="0.26494921330548926"/>
    <s v=""/>
    <m/>
    <m/>
    <m/>
    <m/>
    <m/>
    <m/>
    <m/>
    <n v="1246"/>
    <s v=""/>
    <s v=""/>
    <m/>
    <m/>
    <m/>
    <n v="2.4998241758260945E-2"/>
    <m/>
  </r>
  <r>
    <x v="1240"/>
    <n v="375.71798699999999"/>
    <n v="2.7439611887106561"/>
    <n v="0.60452121382271251"/>
    <m/>
    <m/>
    <n v="112100189.71117261"/>
    <n v="0.26077511399367576"/>
    <s v=""/>
    <m/>
    <m/>
    <m/>
    <m/>
    <m/>
    <m/>
    <m/>
    <n v="1247"/>
    <s v=""/>
    <s v=""/>
    <m/>
    <m/>
    <m/>
    <n v="2.4998241758260945E-2"/>
    <m/>
  </r>
  <r>
    <x v="1241"/>
    <n v="369.44198599999999"/>
    <n v="2.7974848937986061"/>
    <n v="0.62802907785487283"/>
    <m/>
    <m/>
    <n v="107721101.90971547"/>
    <n v="0.25641244719150641"/>
    <s v=""/>
    <m/>
    <m/>
    <m/>
    <m/>
    <m/>
    <m/>
    <m/>
    <n v="1248"/>
    <s v=""/>
    <s v=""/>
    <m/>
    <m/>
    <m/>
    <n v="2.4998241758260945E-2"/>
    <m/>
  </r>
  <r>
    <x v="1242"/>
    <n v="374.96499599999999"/>
    <n v="2.6862376617228172"/>
    <n v="0.57787053647620756"/>
    <m/>
    <m/>
    <n v="116282957.69810952"/>
    <n v="0.26022539074518253"/>
    <s v=""/>
    <m/>
    <m/>
    <m/>
    <m/>
    <m/>
    <m/>
    <m/>
    <n v="1249"/>
    <s v=""/>
    <s v=""/>
    <m/>
    <m/>
    <m/>
    <n v="2.4998241758260945E-2"/>
    <m/>
  </r>
  <r>
    <x v="1243"/>
    <n v="361.89498900000001"/>
    <n v="2.6140200855154392"/>
    <n v="0.5467333497048279"/>
    <m/>
    <m/>
    <n v="122529272.73244153"/>
    <n v="0.25114828001236611"/>
    <s v=""/>
    <m/>
    <m/>
    <m/>
    <m/>
    <m/>
    <m/>
    <m/>
    <n v="1250"/>
    <s v=""/>
    <s v=""/>
    <m/>
    <m/>
    <m/>
    <n v="2.4998241758260945E-2"/>
    <m/>
  </r>
  <r>
    <x v="1244"/>
    <n v="352.20498700000002"/>
    <n v="2.570287681091326"/>
    <n v="0.52837601292017267"/>
    <m/>
    <m/>
    <n v="126622709.74917777"/>
    <n v="0.24441724012318516"/>
    <s v=""/>
    <m/>
    <m/>
    <m/>
    <m/>
    <m/>
    <m/>
    <m/>
    <n v="1251"/>
    <s v=""/>
    <s v=""/>
    <m/>
    <m/>
    <m/>
    <n v="2.4998241758260945E-2"/>
    <m/>
  </r>
  <r>
    <x v="1245"/>
    <n v="344.33999599999999"/>
    <n v="2.600735490928221"/>
    <n v="0.54082916852719487"/>
    <m/>
    <m/>
    <n v="123616155.26184076"/>
    <n v="0.23895300764751648"/>
    <s v=""/>
    <m/>
    <m/>
    <m/>
    <m/>
    <m/>
    <m/>
    <m/>
    <n v="1252"/>
    <s v=""/>
    <s v=""/>
    <m/>
    <m/>
    <m/>
    <n v="2.4998241758260945E-2"/>
    <m/>
  </r>
  <r>
    <x v="1246"/>
    <n v="350.83300800000001"/>
    <n v="2.6155573393684834"/>
    <n v="0.54692770726654094"/>
    <m/>
    <m/>
    <n v="122200719.0912015"/>
    <n v="0.2434524640558399"/>
    <s v=""/>
    <m/>
    <m/>
    <m/>
    <m/>
    <m/>
    <m/>
    <m/>
    <n v="1253"/>
    <s v=""/>
    <s v=""/>
    <m/>
    <m/>
    <m/>
    <n v="2.4998241758260945E-2"/>
    <m/>
  </r>
  <r>
    <x v="1247"/>
    <n v="351.36099200000001"/>
    <n v="2.5618752406805894"/>
    <n v="0.52428760041390232"/>
    <m/>
    <m/>
    <n v="127210490.43813218"/>
    <n v="0.2437998089453981"/>
    <s v=""/>
    <m/>
    <m/>
    <m/>
    <m/>
    <m/>
    <m/>
    <m/>
    <n v="1254"/>
    <s v=""/>
    <s v=""/>
    <m/>
    <m/>
    <m/>
    <n v="3.4999120879132498E-2"/>
    <m/>
  </r>
  <r>
    <x v="1248"/>
    <n v="345.67300399999999"/>
    <n v="2.4259656618256642"/>
    <n v="0.46860333159108736"/>
    <m/>
    <m/>
    <n v="140701109.84513906"/>
    <n v="0.2398468264614779"/>
    <s v=""/>
    <m/>
    <m/>
    <m/>
    <m/>
    <m/>
    <m/>
    <m/>
    <n v="1255"/>
    <s v=""/>
    <s v=""/>
    <m/>
    <m/>
    <m/>
    <n v="3.4999120879132498E-2"/>
    <m/>
  </r>
  <r>
    <x v="1249"/>
    <n v="326.85501099999999"/>
    <n v="2.3716561905101825"/>
    <n v="0.44756836634668362"/>
    <m/>
    <m/>
    <n v="146993465.02562132"/>
    <n v="0.22678397147844626"/>
    <s v=""/>
    <m/>
    <m/>
    <m/>
    <m/>
    <m/>
    <m/>
    <m/>
    <n v="1256"/>
    <s v=""/>
    <s v=""/>
    <m/>
    <m/>
    <m/>
    <n v="3.4999120879132498E-2"/>
    <m/>
  </r>
  <r>
    <x v="1250"/>
    <n v="319.78500400000001"/>
    <n v="2.309244993728087"/>
    <n v="0.42396132776200368"/>
    <m/>
    <m/>
    <n v="154722211.28310812"/>
    <n v="0.22187276689638918"/>
    <s v=""/>
    <m/>
    <m/>
    <m/>
    <m/>
    <m/>
    <m/>
    <m/>
    <n v="1257"/>
    <s v=""/>
    <s v=""/>
    <m/>
    <m/>
    <m/>
    <n v="3.4999120879132498E-2"/>
    <m/>
  </r>
  <r>
    <x v="1251"/>
    <n v="311.17898600000001"/>
    <n v="2.3568014091507217"/>
    <n v="0.44137016963141273"/>
    <m/>
    <m/>
    <n v="148341482.39336857"/>
    <n v="0.21589613262965571"/>
    <s v=""/>
    <m/>
    <m/>
    <m/>
    <m/>
    <m/>
    <m/>
    <m/>
    <n v="1258"/>
    <s v=""/>
    <s v=""/>
    <m/>
    <m/>
    <m/>
    <n v="3.4999120879132498E-2"/>
    <m/>
  </r>
  <r>
    <x v="1252"/>
    <n v="321.067993"/>
    <n v="2.4606717754026497"/>
    <n v="0.48010116418718196"/>
    <m/>
    <m/>
    <n v="135258170.81533709"/>
    <n v="0.22273973760894211"/>
    <s v=""/>
    <m/>
    <m/>
    <m/>
    <m/>
    <m/>
    <m/>
    <m/>
    <n v="1259"/>
    <s v=""/>
    <s v=""/>
    <m/>
    <m/>
    <m/>
    <n v="5.4395604395611148E-2"/>
    <m/>
  </r>
  <r>
    <x v="1253"/>
    <n v="332.016998"/>
    <n v="2.4803167128486781"/>
    <n v="0.48770820428938977"/>
    <m/>
    <m/>
    <n v="133091444.70018008"/>
    <n v="0.23032957446572463"/>
    <s v=""/>
    <m/>
    <m/>
    <m/>
    <m/>
    <m/>
    <m/>
    <m/>
    <n v="1260"/>
    <s v=""/>
    <s v=""/>
    <m/>
    <m/>
    <m/>
    <n v="5.4395604395611148E-2"/>
    <m/>
  </r>
  <r>
    <x v="1254"/>
    <n v="334.38501000000002"/>
    <n v="2.3908024068813036"/>
    <n v="0.45245100498465396"/>
    <m/>
    <m/>
    <n v="142691022.33837458"/>
    <n v="0.23196629367521288"/>
    <s v=""/>
    <m/>
    <m/>
    <m/>
    <m/>
    <m/>
    <m/>
    <m/>
    <n v="1261"/>
    <s v=""/>
    <s v=""/>
    <m/>
    <m/>
    <m/>
    <n v="5.4395604395611148E-2"/>
    <m/>
  </r>
  <r>
    <x v="1255"/>
    <n v="319.15200800000002"/>
    <n v="2.4304942000063749"/>
    <n v="0.46736137212981199"/>
    <m/>
    <m/>
    <n v="137945718.69752964"/>
    <n v="0.22138748001263578"/>
    <s v=""/>
    <m/>
    <m/>
    <m/>
    <m/>
    <m/>
    <m/>
    <m/>
    <n v="1262"/>
    <s v=""/>
    <s v=""/>
    <m/>
    <m/>
    <m/>
    <n v="5.4395604395611148E-2"/>
    <m/>
  </r>
  <r>
    <x v="1256"/>
    <n v="317.70098899999999"/>
    <n v="2.317168866109875"/>
    <n v="0.4236253236297492"/>
    <m/>
    <m/>
    <n v="150802378.27096006"/>
    <n v="0.2203637383429683"/>
    <s v=""/>
    <m/>
    <m/>
    <m/>
    <m/>
    <m/>
    <m/>
    <m/>
    <n v="1263"/>
    <s v=""/>
    <s v=""/>
    <m/>
    <m/>
    <m/>
    <n v="3.9560439560459806E-2"/>
    <m/>
  </r>
  <r>
    <x v="1257"/>
    <n v="312.71899400000001"/>
    <n v="2.3025895472673783"/>
    <n v="0.41824411050456084"/>
    <m/>
    <m/>
    <n v="152692185.36660987"/>
    <n v="0.21690248175652832"/>
    <s v=""/>
    <m/>
    <m/>
    <m/>
    <m/>
    <m/>
    <m/>
    <m/>
    <n v="1264"/>
    <s v=""/>
    <s v=""/>
    <m/>
    <m/>
    <m/>
    <n v="3.9560439560459806E-2"/>
    <m/>
  </r>
  <r>
    <x v="1258"/>
    <n v="310.91400099999998"/>
    <n v="2.3724069803614021"/>
    <n v="0.44355401745679418"/>
    <m/>
    <m/>
    <n v="143424595.87877637"/>
    <n v="0.21564492239846358"/>
    <s v=""/>
    <m/>
    <m/>
    <m/>
    <m/>
    <m/>
    <m/>
    <m/>
    <n v="1265"/>
    <s v=""/>
    <s v=""/>
    <m/>
    <m/>
    <m/>
    <n v="3.9560439560459806E-2"/>
    <m/>
  </r>
  <r>
    <x v="1259"/>
    <n v="314.07900999999998"/>
    <n v="2.3339077247213522"/>
    <n v="0.42905462788801718"/>
    <m/>
    <m/>
    <n v="148072098.69417605"/>
    <n v="0.21782878197510219"/>
    <s v=""/>
    <m/>
    <m/>
    <m/>
    <m/>
    <m/>
    <m/>
    <m/>
    <n v="1266"/>
    <s v=""/>
    <s v=""/>
    <m/>
    <m/>
    <m/>
    <n v="3.9560439560459806E-2"/>
    <m/>
  </r>
  <r>
    <x v="1260"/>
    <n v="265.08401500000002"/>
    <n v="2.033178801227931"/>
    <n v="0.31837027944209995"/>
    <m/>
    <m/>
    <n v="186223194.08498561"/>
    <n v="0.18383405988028848"/>
    <s v=""/>
    <m/>
    <m/>
    <m/>
    <m/>
    <m/>
    <m/>
    <m/>
    <n v="1267"/>
    <s v=""/>
    <s v=""/>
    <m/>
    <m/>
    <m/>
    <n v="2.9998681318668605E-2"/>
    <m/>
  </r>
  <r>
    <x v="1261"/>
    <n v="274.61099200000001"/>
    <n v="2.1197353600604365"/>
    <n v="0.34543597410380217"/>
    <m/>
    <m/>
    <n v="170357699.64873081"/>
    <n v="0.19043600048772955"/>
    <s v=""/>
    <m/>
    <m/>
    <m/>
    <m/>
    <m/>
    <m/>
    <m/>
    <n v="1268"/>
    <s v=""/>
    <s v=""/>
    <m/>
    <m/>
    <m/>
    <n v="2.9998681318668605E-2"/>
    <m/>
  </r>
  <r>
    <x v="1262"/>
    <n v="286.07699600000001"/>
    <n v="2.1798534837305596"/>
    <n v="0.36498589057388842"/>
    <m/>
    <m/>
    <n v="160685752.58728614"/>
    <n v="0.19838223006698266"/>
    <s v=""/>
    <m/>
    <m/>
    <m/>
    <m/>
    <m/>
    <m/>
    <m/>
    <n v="1269"/>
    <s v=""/>
    <s v=""/>
    <m/>
    <m/>
    <m/>
    <n v="2.9998681318668605E-2"/>
    <m/>
  </r>
  <r>
    <x v="1263"/>
    <n v="294.13501000000002"/>
    <n v="2.0982376541107586"/>
    <n v="0.33761433514916789"/>
    <m/>
    <m/>
    <n v="172709849.11532605"/>
    <n v="0.20396481126281302"/>
    <s v=""/>
    <m/>
    <m/>
    <m/>
    <m/>
    <m/>
    <m/>
    <m/>
    <n v="1270"/>
    <s v=""/>
    <s v=""/>
    <m/>
    <m/>
    <m/>
    <n v="2.9998681318668605E-2"/>
    <m/>
  </r>
  <r>
    <x v="1264"/>
    <n v="282.38299599999999"/>
    <n v="2.1502804931814392"/>
    <n v="0.35431939485835606"/>
    <m/>
    <m/>
    <n v="164133372.72027192"/>
    <n v="0.19581040490192986"/>
    <s v=""/>
    <m/>
    <m/>
    <m/>
    <m/>
    <m/>
    <m/>
    <m/>
    <n v="1271"/>
    <s v=""/>
    <s v=""/>
    <m/>
    <m/>
    <m/>
    <n v="2.9998681318668605E-2"/>
    <m/>
  </r>
  <r>
    <x v="1265"/>
    <n v="266.14599600000003"/>
    <n v="1.9826178323333763"/>
    <n v="0.29895694280163798"/>
    <m/>
    <m/>
    <n v="189720594.63811895"/>
    <n v="0.18453691226589619"/>
    <s v=""/>
    <m/>
    <m/>
    <m/>
    <m/>
    <m/>
    <m/>
    <m/>
    <n v="1272"/>
    <s v=""/>
    <s v=""/>
    <m/>
    <m/>
    <m/>
    <n v="2.4998241758260945E-2"/>
    <m/>
  </r>
  <r>
    <x v="1266"/>
    <n v="267.39401199999998"/>
    <n v="1.6719363328758758"/>
    <n v="0.20523749910687566"/>
    <m/>
    <m/>
    <n v="249170164.62024143"/>
    <n v="0.18539742012605412"/>
    <s v=""/>
    <m/>
    <m/>
    <m/>
    <m/>
    <m/>
    <m/>
    <m/>
    <n v="1273"/>
    <s v=""/>
    <s v=""/>
    <m/>
    <m/>
    <m/>
    <n v="2.4998241758260945E-2"/>
    <m/>
  </r>
  <r>
    <x v="1267"/>
    <n v="223.89399700000001"/>
    <n v="1.3182244771818032"/>
    <n v="0.11838387110331784"/>
    <m/>
    <m/>
    <n v="354585181.51063019"/>
    <n v="0.1552326797978649"/>
    <s v=""/>
    <m/>
    <m/>
    <m/>
    <m/>
    <m/>
    <m/>
    <m/>
    <n v="1274"/>
    <s v=""/>
    <s v=""/>
    <m/>
    <m/>
    <m/>
    <n v="2.4998241758260945E-2"/>
    <m/>
  </r>
  <r>
    <x v="1268"/>
    <n v="176.89700300000001"/>
    <n v="1.5530101382566883"/>
    <n v="0.16053462639878341"/>
    <m/>
    <m/>
    <n v="228258165.90711495"/>
    <n v="0.12264500823787336"/>
    <s v=""/>
    <m/>
    <m/>
    <m/>
    <m/>
    <m/>
    <m/>
    <m/>
    <n v="1275"/>
    <s v=""/>
    <s v=""/>
    <m/>
    <m/>
    <m/>
    <n v="2.4998241758260945E-2"/>
    <m/>
  </r>
  <r>
    <x v="1269"/>
    <n v="209.070007"/>
    <n v="1.5399108195806783"/>
    <n v="0.15780744813154848"/>
    <m/>
    <m/>
    <n v="232096904.62725613"/>
    <n v="0.14494720044574372"/>
    <s v=""/>
    <m/>
    <m/>
    <m/>
    <m/>
    <m/>
    <m/>
    <m/>
    <n v="1276"/>
    <s v=""/>
    <s v=""/>
    <m/>
    <m/>
    <m/>
    <n v="2.4998241758260945E-2"/>
    <m/>
  </r>
  <r>
    <x v="1270"/>
    <n v="212.90699799999999"/>
    <n v="1.5635551690857186"/>
    <n v="0.16257509776796369"/>
    <m/>
    <m/>
    <n v="224957422.68315676"/>
    <n v="0.14759200056116137"/>
    <s v=""/>
    <m/>
    <m/>
    <m/>
    <m/>
    <m/>
    <m/>
    <m/>
    <n v="1277"/>
    <s v=""/>
    <s v=""/>
    <m/>
    <m/>
    <m/>
    <n v="2.4998241758260945E-2"/>
    <m/>
  </r>
  <r>
    <x v="1271"/>
    <n v="211.378006"/>
    <n v="1.6786776614166721"/>
    <n v="0.1864929911480038"/>
    <m/>
    <m/>
    <n v="191819079.52360058"/>
    <n v="0.14652825448774259"/>
    <s v=""/>
    <m/>
    <m/>
    <m/>
    <m/>
    <m/>
    <m/>
    <m/>
    <n v="1278"/>
    <s v=""/>
    <s v=""/>
    <m/>
    <m/>
    <m/>
    <n v="2.4998241758260945E-2"/>
    <m/>
  </r>
  <r>
    <x v="1272"/>
    <n v="227.32200599999999"/>
    <n v="1.7266499869952869"/>
    <n v="0.19712821284036272"/>
    <m/>
    <m/>
    <n v="180845694.42260775"/>
    <n v="0.15757661086432409"/>
    <s v=""/>
    <m/>
    <m/>
    <m/>
    <m/>
    <m/>
    <m/>
    <m/>
    <n v="1279"/>
    <s v=""/>
    <s v=""/>
    <m/>
    <m/>
    <m/>
    <n v="2.4998241758260945E-2"/>
    <m/>
  </r>
  <r>
    <x v="1273"/>
    <n v="233.516998"/>
    <n v="1.7225621577896535"/>
    <n v="0.19617116321337941"/>
    <m/>
    <m/>
    <n v="181692581.83380789"/>
    <n v="0.16186668438371052"/>
    <s v=""/>
    <m/>
    <m/>
    <m/>
    <m/>
    <m/>
    <m/>
    <m/>
    <n v="1280"/>
    <s v=""/>
    <s v=""/>
    <m/>
    <m/>
    <m/>
    <n v="2.4998241758260945E-2"/>
    <m/>
  </r>
  <r>
    <x v="1274"/>
    <n v="254.07899499999999"/>
    <n v="2.0226395242041448"/>
    <n v="0.26442314955728347"/>
    <m/>
    <m/>
    <n v="118379943.53188775"/>
    <n v="0.17610586658608188"/>
    <s v=""/>
    <m/>
    <m/>
    <m/>
    <m/>
    <m/>
    <m/>
    <m/>
    <n v="1281"/>
    <s v=""/>
    <s v=""/>
    <m/>
    <m/>
    <m/>
    <n v="2.0001758241743106E-2"/>
    <m/>
  </r>
  <r>
    <x v="1275"/>
    <n v="273.16699199999999"/>
    <n v="1.9484715440973026"/>
    <n v="0.24500139595308135"/>
    <m/>
    <m/>
    <n v="127055507.50971174"/>
    <n v="0.18933110848787849"/>
    <s v=""/>
    <m/>
    <m/>
    <m/>
    <m/>
    <m/>
    <m/>
    <m/>
    <n v="1282"/>
    <s v=""/>
    <s v=""/>
    <m/>
    <m/>
    <m/>
    <n v="2.0001758241743106E-2"/>
    <m/>
  </r>
  <r>
    <x v="1276"/>
    <n v="263.35101300000002"/>
    <n v="1.7296534286176544"/>
    <n v="0.18994998426244628"/>
    <m/>
    <m/>
    <n v="155586181.56666625"/>
    <n v="0.18252293627274704"/>
    <s v=""/>
    <m/>
    <m/>
    <m/>
    <m/>
    <m/>
    <m/>
    <m/>
    <n v="1283"/>
    <s v=""/>
    <s v=""/>
    <m/>
    <m/>
    <m/>
    <n v="2.0001758241743106E-2"/>
    <m/>
  </r>
  <r>
    <x v="1277"/>
    <n v="233.348007"/>
    <n v="1.726491393571187"/>
    <n v="0.18923266255618701"/>
    <m/>
    <m/>
    <n v="156146946.76213527"/>
    <n v="0.16172428722990395"/>
    <s v=""/>
    <m/>
    <m/>
    <m/>
    <m/>
    <m/>
    <m/>
    <m/>
    <n v="1284"/>
    <s v=""/>
    <s v=""/>
    <m/>
    <m/>
    <m/>
    <n v="2.0001758241743106E-2"/>
    <m/>
  </r>
  <r>
    <x v="1278"/>
    <n v="232.77200300000001"/>
    <n v="1.6738966877644901"/>
    <n v="0.17768192039038566"/>
    <m/>
    <m/>
    <n v="165652335.69930845"/>
    <n v="0.16132088273563974"/>
    <s v=""/>
    <m/>
    <m/>
    <m/>
    <m/>
    <m/>
    <m/>
    <m/>
    <n v="1285"/>
    <s v=""/>
    <s v=""/>
    <m/>
    <m/>
    <m/>
    <n v="2.0001758241743106E-2"/>
    <m/>
  </r>
  <r>
    <x v="1279"/>
    <n v="226.49099699999999"/>
    <n v="1.7609769233680213"/>
    <n v="0.19609788946165269"/>
    <m/>
    <m/>
    <n v="148408426.28648895"/>
    <n v="0.15695562277787359"/>
    <s v=""/>
    <m/>
    <m/>
    <m/>
    <m/>
    <m/>
    <m/>
    <m/>
    <n v="1286"/>
    <s v=""/>
    <s v=""/>
    <m/>
    <m/>
    <m/>
    <n v="1.5001318681335439E-2"/>
    <m/>
  </r>
  <r>
    <x v="1280"/>
    <n v="237.45399499999999"/>
    <n v="1.6797607813236517"/>
    <n v="0.17798838673069217"/>
    <m/>
    <m/>
    <n v="162089874.99912584"/>
    <n v="0.16454856981356744"/>
    <s v=""/>
    <m/>
    <m/>
    <m/>
    <m/>
    <m/>
    <m/>
    <m/>
    <n v="1287"/>
    <s v=""/>
    <s v=""/>
    <m/>
    <m/>
    <m/>
    <n v="1.5001318681335439E-2"/>
    <m/>
  </r>
  <r>
    <x v="1281"/>
    <n v="227.51100199999999"/>
    <n v="1.6765093319023476"/>
    <n v="0.17727796288155453"/>
    <m/>
    <m/>
    <n v="162708939.92663392"/>
    <n v="0.1576542673810615"/>
    <s v=""/>
    <m/>
    <m/>
    <m/>
    <m/>
    <m/>
    <m/>
    <m/>
    <n v="1288"/>
    <s v=""/>
    <s v=""/>
    <m/>
    <m/>
    <m/>
    <n v="1.5001318681335439E-2"/>
    <m/>
  </r>
  <r>
    <x v="1282"/>
    <n v="227.66499300000001"/>
    <n v="1.6043293671568168"/>
    <n v="0.16199348069935662"/>
    <m/>
    <m/>
    <n v="176710920.69867054"/>
    <n v="0.15775686968790001"/>
    <s v=""/>
    <m/>
    <m/>
    <m/>
    <m/>
    <m/>
    <m/>
    <m/>
    <n v="1289"/>
    <s v=""/>
    <s v=""/>
    <m/>
    <m/>
    <m/>
    <n v="1.5001318681335439E-2"/>
    <m/>
  </r>
  <r>
    <x v="1283"/>
    <n v="216.92300399999999"/>
    <n v="1.6422462339502562"/>
    <n v="0.16963016710270762"/>
    <m/>
    <m/>
    <n v="168348917.96893668"/>
    <n v="0.1503094654008825"/>
    <s v=""/>
    <m/>
    <m/>
    <m/>
    <m/>
    <m/>
    <m/>
    <m/>
    <n v="1290"/>
    <s v=""/>
    <s v=""/>
    <m/>
    <m/>
    <m/>
    <n v="1.5001318681335439E-2"/>
    <m/>
  </r>
  <r>
    <x v="1284"/>
    <n v="223.38900799999999"/>
    <n v="1.6261362904823595"/>
    <n v="0.16624198999245413"/>
    <m/>
    <m/>
    <n v="171643059.48209369"/>
    <n v="0.15477777835740159"/>
    <s v=""/>
    <m/>
    <m/>
    <m/>
    <m/>
    <m/>
    <m/>
    <m/>
    <n v="1291"/>
    <s v=""/>
    <s v=""/>
    <m/>
    <m/>
    <m/>
    <n v="2.0001758241743106E-2"/>
    <m/>
  </r>
  <r>
    <x v="1285"/>
    <n v="220.28199799999999"/>
    <n v="1.6239560101288966"/>
    <n v="0.16577621791001668"/>
    <m/>
    <m/>
    <n v="172094393.5496617"/>
    <n v="0.15262107643520126"/>
    <s v=""/>
    <m/>
    <m/>
    <m/>
    <m/>
    <m/>
    <m/>
    <m/>
    <n v="1292"/>
    <s v=""/>
    <s v=""/>
    <m/>
    <m/>
    <m/>
    <n v="2.0001758241743106E-2"/>
    <m/>
  </r>
  <r>
    <x v="1286"/>
    <n v="219.73199500000001"/>
    <n v="1.6189468769297253"/>
    <n v="0.16473367537407912"/>
    <m/>
    <m/>
    <n v="173147094.19072899"/>
    <n v="0.15223604770596522"/>
    <s v=""/>
    <m/>
    <m/>
    <m/>
    <m/>
    <m/>
    <m/>
    <m/>
    <n v="1293"/>
    <s v=""/>
    <s v=""/>
    <m/>
    <m/>
    <m/>
    <n v="2.0001758241743106E-2"/>
    <m/>
  </r>
  <r>
    <x v="1287"/>
    <n v="219.20799299999999"/>
    <n v="1.6378185728744197"/>
    <n v="0.16855388015826994"/>
    <m/>
    <m/>
    <n v="169101408.37303671"/>
    <n v="0.15186905261690548"/>
    <s v=""/>
    <m/>
    <m/>
    <m/>
    <m/>
    <m/>
    <m/>
    <m/>
    <n v="1294"/>
    <s v=""/>
    <s v=""/>
    <m/>
    <m/>
    <m/>
    <n v="2.0001758241743106E-2"/>
    <m/>
  </r>
  <r>
    <x v="1288"/>
    <n v="221.96899400000001"/>
    <n v="1.7385459261837557"/>
    <n v="0.18926350036199463"/>
    <m/>
    <m/>
    <n v="148292820.57276988"/>
    <n v="0.15377789367287498"/>
    <s v=""/>
    <m/>
    <m/>
    <m/>
    <m/>
    <m/>
    <m/>
    <m/>
    <n v="1295"/>
    <s v=""/>
    <s v=""/>
    <m/>
    <m/>
    <m/>
    <n v="2.0001758241743106E-2"/>
    <m/>
  </r>
  <r>
    <x v="1289"/>
    <n v="233.421997"/>
    <n v="1.7987839812437614"/>
    <n v="0.20228133547921925"/>
    <m/>
    <m/>
    <n v="138008845.69436169"/>
    <n v="0.16169558417191046"/>
    <s v=""/>
    <m/>
    <m/>
    <m/>
    <m/>
    <m/>
    <m/>
    <m/>
    <n v="1296"/>
    <s v=""/>
    <s v=""/>
    <m/>
    <m/>
    <m/>
    <n v="1.5001318681335439E-2"/>
    <m/>
  </r>
  <r>
    <x v="1290"/>
    <n v="243.779999"/>
    <n v="1.7448027851493895"/>
    <n v="0.19011755866742264"/>
    <m/>
    <m/>
    <n v="146284904.84082702"/>
    <n v="0.16886636179323072"/>
    <s v=""/>
    <m/>
    <m/>
    <m/>
    <m/>
    <m/>
    <m/>
    <m/>
    <n v="1297"/>
    <s v=""/>
    <s v=""/>
    <m/>
    <m/>
    <m/>
    <n v="1.5001318681335439E-2"/>
    <m/>
  </r>
  <r>
    <x v="1291"/>
    <n v="236.41000399999999"/>
    <n v="1.7738262445045785"/>
    <n v="0.19641879818329575"/>
    <m/>
    <m/>
    <n v="141410615.07582536"/>
    <n v="0.16375690529529063"/>
    <s v=""/>
    <m/>
    <m/>
    <m/>
    <m/>
    <m/>
    <m/>
    <m/>
    <n v="1298"/>
    <s v=""/>
    <s v=""/>
    <m/>
    <m/>
    <m/>
    <n v="1.5001318681335439E-2"/>
    <m/>
  </r>
  <r>
    <x v="1292"/>
    <n v="240.25100699999999"/>
    <n v="1.799440170152073"/>
    <n v="0.20206698362391551"/>
    <m/>
    <m/>
    <n v="137319335.39361575"/>
    <n v="0.16641316672333764"/>
    <s v=""/>
    <m/>
    <m/>
    <m/>
    <m/>
    <m/>
    <m/>
    <m/>
    <n v="1299"/>
    <s v=""/>
    <s v=""/>
    <m/>
    <m/>
    <m/>
    <n v="1.5001318681335439E-2"/>
    <m/>
  </r>
  <r>
    <x v="1293"/>
    <n v="235.99499499999999"/>
    <n v="1.7631698063792576"/>
    <n v="0.19385094709001618"/>
    <m/>
    <m/>
    <n v="142847933.69250408"/>
    <n v="0.16345241804594143"/>
    <s v=""/>
    <m/>
    <m/>
    <m/>
    <m/>
    <m/>
    <m/>
    <m/>
    <n v="1300"/>
    <s v=""/>
    <s v=""/>
    <m/>
    <m/>
    <m/>
    <n v="2.0001758241743106E-2"/>
    <m/>
  </r>
  <r>
    <x v="1294"/>
    <n v="238.99800099999999"/>
    <n v="1.7618178479154807"/>
    <n v="0.19353033360799879"/>
    <m/>
    <m/>
    <n v="143059562.85907078"/>
    <n v="0.16552802069593614"/>
    <s v=""/>
    <m/>
    <m/>
    <m/>
    <m/>
    <m/>
    <m/>
    <m/>
    <n v="1301"/>
    <s v=""/>
    <s v=""/>
    <m/>
    <m/>
    <m/>
    <n v="2.0001758241743106E-2"/>
    <m/>
  </r>
  <r>
    <x v="1295"/>
    <n v="238.88999899999999"/>
    <n v="1.7522893181645964"/>
    <n v="0.19141389623284827"/>
    <m/>
    <m/>
    <n v="144599548.65266073"/>
    <n v="0.16544891309550513"/>
    <s v=""/>
    <m/>
    <m/>
    <m/>
    <m/>
    <m/>
    <m/>
    <m/>
    <n v="1302"/>
    <s v=""/>
    <s v=""/>
    <m/>
    <m/>
    <m/>
    <n v="2.0001758241743106E-2"/>
    <m/>
  </r>
  <r>
    <x v="1296"/>
    <n v="237.337006"/>
    <n v="1.7443935741824359"/>
    <n v="0.18966602325543605"/>
    <m/>
    <m/>
    <n v="145895140.85430062"/>
    <n v="0.16436907289006009"/>
    <s v=""/>
    <m/>
    <m/>
    <m/>
    <m/>
    <m/>
    <m/>
    <m/>
    <n v="1303"/>
    <s v=""/>
    <s v=""/>
    <m/>
    <m/>
    <m/>
    <n v="2.0001758241743106E-2"/>
    <m/>
  </r>
  <r>
    <x v="1297"/>
    <n v="236.43600499999999"/>
    <n v="1.8725975570914548"/>
    <n v="0.21751875895784031"/>
    <m/>
    <m/>
    <n v="124442456.83128418"/>
    <n v="0.16374081774253879"/>
    <s v=""/>
    <m/>
    <m/>
    <m/>
    <m/>
    <m/>
    <m/>
    <m/>
    <n v="1304"/>
    <s v=""/>
    <s v=""/>
    <m/>
    <m/>
    <m/>
    <n v="2.0001758241743106E-2"/>
    <m/>
  </r>
  <r>
    <x v="1298"/>
    <n v="260.35699499999998"/>
    <n v="2.0335301747474754"/>
    <n v="0.25481407698360475"/>
    <m/>
    <m/>
    <n v="103046599.0500975"/>
    <n v="0.18029292376919209"/>
    <s v=""/>
    <m/>
    <m/>
    <m/>
    <m/>
    <m/>
    <m/>
    <m/>
    <n v="1305"/>
    <s v=""/>
    <s v=""/>
    <m/>
    <m/>
    <m/>
    <n v="1.5001318681335439E-2"/>
    <m/>
  </r>
  <r>
    <x v="1299"/>
    <n v="275.04599000000002"/>
    <n v="2.0778033458699738"/>
    <n v="0.26587743382944923"/>
    <m/>
    <m/>
    <n v="98554259.798197508"/>
    <n v="0.19045985317008693"/>
    <s v=""/>
    <m/>
    <m/>
    <m/>
    <m/>
    <m/>
    <m/>
    <m/>
    <n v="1306"/>
    <s v=""/>
    <s v=""/>
    <m/>
    <m/>
    <m/>
    <n v="1.5001318681335439E-2"/>
    <m/>
  </r>
  <r>
    <x v="1300"/>
    <n v="281.98998999999998"/>
    <n v="2.014069319206726"/>
    <n v="0.24953643161893688"/>
    <m/>
    <m/>
    <n v="104595187.62544192"/>
    <n v="0.19526325112870799"/>
    <s v=""/>
    <m/>
    <m/>
    <m/>
    <m/>
    <m/>
    <m/>
    <m/>
    <n v="1307"/>
    <s v=""/>
    <s v=""/>
    <m/>
    <m/>
    <m/>
    <n v="1.5001318681335439E-2"/>
    <m/>
  </r>
  <r>
    <x v="1301"/>
    <n v="272.739014"/>
    <n v="2.0366080198334129"/>
    <n v="0.25509061604641337"/>
    <m/>
    <m/>
    <n v="102248771.26248397"/>
    <n v="0.18885252086657794"/>
    <s v=""/>
    <m/>
    <m/>
    <m/>
    <m/>
    <m/>
    <m/>
    <m/>
    <n v="1308"/>
    <s v=""/>
    <s v=""/>
    <m/>
    <m/>
    <m/>
    <n v="1.5001318681335439E-2"/>
    <m/>
  </r>
  <r>
    <x v="1302"/>
    <n v="275.60000600000001"/>
    <n v="2.0109066415654921"/>
    <n v="0.24862230842198602"/>
    <m/>
    <m/>
    <n v="104824145.96348421"/>
    <n v="0.19082858903466265"/>
    <s v=""/>
    <m/>
    <m/>
    <m/>
    <m/>
    <m/>
    <m/>
    <m/>
    <n v="1309"/>
    <s v=""/>
    <s v=""/>
    <m/>
    <m/>
    <m/>
    <n v="1.5001318681335439E-2"/>
    <m/>
  </r>
  <r>
    <x v="1303"/>
    <n v="274.81201199999998"/>
    <n v="2.1351794527659438"/>
    <n v="0.27925071060365086"/>
    <m/>
    <m/>
    <n v="91862552.036489412"/>
    <n v="0.19026811567235252"/>
    <s v=""/>
    <m/>
    <m/>
    <m/>
    <m/>
    <m/>
    <m/>
    <m/>
    <n v="1310"/>
    <s v=""/>
    <s v=""/>
    <m/>
    <m/>
    <m/>
    <n v="1.5001318681335439E-2"/>
    <m/>
  </r>
  <r>
    <x v="1304"/>
    <n v="289.86200000000002"/>
    <n v="2.1508189492901133"/>
    <n v="0.28330739601178978"/>
    <m/>
    <m/>
    <n v="90512043.390423819"/>
    <n v="0.20068286205447733"/>
    <s v=""/>
    <m/>
    <m/>
    <m/>
    <m/>
    <m/>
    <m/>
    <m/>
    <n v="1311"/>
    <s v=""/>
    <s v=""/>
    <m/>
    <m/>
    <m/>
    <n v="1.5001318681335439E-2"/>
    <m/>
  </r>
  <r>
    <x v="1305"/>
    <n v="291.52499399999999"/>
    <n v="2.1846338551701003"/>
    <n v="0.29218041674215367"/>
    <m/>
    <m/>
    <n v="87661293.806600317"/>
    <n v="0.20182896498216052"/>
    <s v=""/>
    <m/>
    <m/>
    <m/>
    <m/>
    <m/>
    <m/>
    <m/>
    <n v="1312"/>
    <s v=""/>
    <s v=""/>
    <m/>
    <m/>
    <m/>
    <n v="1.5001318681335439E-2"/>
    <m/>
  </r>
  <r>
    <x v="1306"/>
    <n v="296.12701399999997"/>
    <n v="2.1694680467053535"/>
    <n v="0.28808902964486499"/>
    <m/>
    <m/>
    <n v="88873826.45881781"/>
    <n v="0.20500970547725403"/>
    <s v=""/>
    <m/>
    <m/>
    <m/>
    <m/>
    <m/>
    <m/>
    <m/>
    <n v="1313"/>
    <s v=""/>
    <s v=""/>
    <m/>
    <m/>
    <m/>
    <n v="1.5001318681335439E-2"/>
    <m/>
  </r>
  <r>
    <x v="1307"/>
    <n v="294.11801100000002"/>
    <n v="2.1027726003611948"/>
    <n v="0.27034312972966112"/>
    <m/>
    <m/>
    <n v="94333654.473752588"/>
    <n v="0.20361356642550282"/>
    <s v=""/>
    <m/>
    <m/>
    <m/>
    <m/>
    <m/>
    <m/>
    <m/>
    <n v="1314"/>
    <s v=""/>
    <s v=""/>
    <m/>
    <m/>
    <m/>
    <n v="1.5001318681335439E-2"/>
    <m/>
  </r>
  <r>
    <x v="1308"/>
    <n v="285.68499800000001"/>
    <n v="2.1412757713711783"/>
    <n v="0.28014212022881058"/>
    <m/>
    <m/>
    <n v="90874119.494099349"/>
    <n v="0.19776007340670237"/>
    <s v=""/>
    <m/>
    <m/>
    <m/>
    <m/>
    <m/>
    <m/>
    <m/>
    <n v="1315"/>
    <s v=""/>
    <s v=""/>
    <m/>
    <m/>
    <m/>
    <n v="3.9999560439540165E-2"/>
    <m/>
  </r>
  <r>
    <x v="1309"/>
    <n v="290.59500100000002"/>
    <n v="2.1035495917084819"/>
    <n v="0.27023814232534538"/>
    <m/>
    <m/>
    <n v="94071529.95663403"/>
    <n v="0.20115369510794404"/>
    <s v=""/>
    <m/>
    <m/>
    <m/>
    <m/>
    <m/>
    <m/>
    <m/>
    <n v="1316"/>
    <s v=""/>
    <s v=""/>
    <m/>
    <m/>
    <m/>
    <n v="3.9999560439540165E-2"/>
    <m/>
  </r>
  <r>
    <x v="1310"/>
    <n v="285.06698599999999"/>
    <n v="1.8881345481929739"/>
    <n v="0.21486449464014154"/>
    <m/>
    <m/>
    <n v="113333516.82893036"/>
    <n v="0.19732199425187621"/>
    <s v=""/>
    <m/>
    <m/>
    <m/>
    <m/>
    <m/>
    <m/>
    <m/>
    <n v="1317"/>
    <s v=""/>
    <s v=""/>
    <m/>
    <m/>
    <m/>
    <n v="3.9999560439540165E-2"/>
    <m/>
  </r>
  <r>
    <x v="1311"/>
    <n v="255.88000500000001"/>
    <n v="1.9220290915844265"/>
    <n v="0.22255187400818335"/>
    <m/>
    <m/>
    <n v="109258640.50997356"/>
    <n v="0.17711429668287507"/>
    <s v=""/>
    <m/>
    <m/>
    <m/>
    <m/>
    <m/>
    <m/>
    <m/>
    <n v="1318"/>
    <s v=""/>
    <s v=""/>
    <m/>
    <m/>
    <m/>
    <n v="3.9999560439540165E-2"/>
    <m/>
  </r>
  <r>
    <x v="1312"/>
    <n v="260.95599399999998"/>
    <n v="1.9278659314216424"/>
    <n v="0.22387657902458225"/>
    <m/>
    <m/>
    <n v="108589357.30598117"/>
    <n v="0.18062307909226691"/>
    <s v=""/>
    <m/>
    <m/>
    <m/>
    <m/>
    <m/>
    <m/>
    <m/>
    <n v="1319"/>
    <s v=""/>
    <s v=""/>
    <m/>
    <m/>
    <m/>
    <n v="3.9999560439540165E-2"/>
    <m/>
  </r>
  <r>
    <x v="1313"/>
    <n v="267.89498900000001"/>
    <n v="1.9644149644514746"/>
    <n v="0.23228118798057723"/>
    <m/>
    <m/>
    <n v="104466368.59979331"/>
    <n v="0.18541148988676318"/>
    <s v=""/>
    <m/>
    <m/>
    <m/>
    <m/>
    <m/>
    <m/>
    <m/>
    <n v="1320"/>
    <s v=""/>
    <s v=""/>
    <m/>
    <m/>
    <m/>
    <n v="2.0001758241743106E-2"/>
    <m/>
  </r>
  <r>
    <x v="1314"/>
    <n v="266.57699600000001"/>
    <n v="1.8084767560100139"/>
    <n v="0.19537997378028601"/>
    <m/>
    <m/>
    <n v="121046324.90887758"/>
    <n v="0.18449449816458036"/>
    <s v=""/>
    <m/>
    <m/>
    <m/>
    <m/>
    <m/>
    <m/>
    <m/>
    <n v="1321"/>
    <s v=""/>
    <s v=""/>
    <m/>
    <m/>
    <m/>
    <n v="2.0001758241743106E-2"/>
    <m/>
  </r>
  <r>
    <x v="1315"/>
    <n v="247.47200000000001"/>
    <n v="1.8127115236569886"/>
    <n v="0.19627132262969296"/>
    <m/>
    <m/>
    <n v="120473134.56800491"/>
    <n v="0.17126771925631021"/>
    <s v=""/>
    <m/>
    <m/>
    <m/>
    <m/>
    <m/>
    <m/>
    <m/>
    <n v="1322"/>
    <s v=""/>
    <s v=""/>
    <m/>
    <m/>
    <m/>
    <n v="2.0001758241743106E-2"/>
    <m/>
  </r>
  <r>
    <x v="1316"/>
    <n v="246.27600100000001"/>
    <n v="1.8297050652194187"/>
    <n v="0.1999271700099681"/>
    <m/>
    <m/>
    <n v="118208075.69375521"/>
    <n v="0.17043556921950048"/>
    <s v=""/>
    <m/>
    <m/>
    <m/>
    <m/>
    <m/>
    <m/>
    <m/>
    <n v="1323"/>
    <s v=""/>
    <s v=""/>
    <m/>
    <m/>
    <m/>
    <n v="2.0001758241743106E-2"/>
    <m/>
  </r>
  <r>
    <x v="1317"/>
    <n v="248.56599399999999"/>
    <n v="1.81843945428493"/>
    <n v="0.19744143727403016"/>
    <m/>
    <m/>
    <n v="119657551.73867603"/>
    <n v="0.1720158840758361"/>
    <s v=""/>
    <m/>
    <m/>
    <m/>
    <m/>
    <m/>
    <m/>
    <m/>
    <n v="1324"/>
    <s v=""/>
    <s v=""/>
    <m/>
    <m/>
    <m/>
    <n v="2.0001758241743106E-2"/>
    <m/>
  </r>
  <r>
    <x v="1318"/>
    <n v="242.878998"/>
    <n v="1.8218986646507989"/>
    <n v="0.19812095494459186"/>
    <m/>
    <m/>
    <n v="119196074.7903502"/>
    <n v="0.16806717112671843"/>
    <s v=""/>
    <m/>
    <m/>
    <m/>
    <m/>
    <m/>
    <m/>
    <m/>
    <n v="1325"/>
    <s v=""/>
    <s v=""/>
    <m/>
    <m/>
    <m/>
    <n v="3.4999120879132498E-2"/>
    <m/>
  </r>
  <r>
    <x v="1319"/>
    <n v="247.45399499999999"/>
    <n v="1.7973948384550755"/>
    <n v="0.19276841521893615"/>
    <m/>
    <m/>
    <n v="122396151.46239851"/>
    <n v="0.17122851632077873"/>
    <s v=""/>
    <m/>
    <m/>
    <m/>
    <m/>
    <m/>
    <m/>
    <m/>
    <n v="1326"/>
    <s v=""/>
    <s v=""/>
    <m/>
    <m/>
    <m/>
    <n v="3.4999120879132498E-2"/>
    <m/>
  </r>
  <r>
    <x v="1320"/>
    <n v="244.223007"/>
    <n v="1.8196300025328456"/>
    <n v="0.19751399117085724"/>
    <m/>
    <m/>
    <n v="119361510.07072762"/>
    <n v="0.16898840015814026"/>
    <s v=""/>
    <m/>
    <m/>
    <m/>
    <m/>
    <m/>
    <m/>
    <m/>
    <n v="1327"/>
    <s v=""/>
    <s v=""/>
    <m/>
    <m/>
    <m/>
    <n v="3.4999120879132498E-2"/>
    <m/>
  </r>
  <r>
    <x v="1321"/>
    <n v="247.08900499999999"/>
    <n v="1.8616187171265972"/>
    <n v="0.20660451642624769"/>
    <m/>
    <m/>
    <n v="113846664.34739242"/>
    <n v="0.17096705746921034"/>
    <s v=""/>
    <m/>
    <m/>
    <m/>
    <m/>
    <m/>
    <m/>
    <m/>
    <n v="1328"/>
    <s v=""/>
    <s v=""/>
    <m/>
    <m/>
    <m/>
    <n v="3.4999120879132498E-2"/>
    <m/>
  </r>
  <r>
    <x v="1322"/>
    <n v="260.72100799999998"/>
    <n v="1.8797141203192564"/>
    <n v="0.2105194710257613"/>
    <m/>
    <m/>
    <n v="111627501.53261812"/>
    <n v="0.180380600445052"/>
    <s v=""/>
    <m/>
    <m/>
    <m/>
    <m/>
    <m/>
    <m/>
    <m/>
    <n v="1329"/>
    <s v=""/>
    <s v=""/>
    <m/>
    <m/>
    <m/>
    <n v="2.0001758241743106E-2"/>
    <m/>
  </r>
  <r>
    <x v="1323"/>
    <n v="255.274002"/>
    <n v="1.8624981213744993"/>
    <n v="0.20663833032450624"/>
    <m/>
    <m/>
    <n v="113666447.40912974"/>
    <n v="0.17660747648230304"/>
    <s v=""/>
    <m/>
    <m/>
    <m/>
    <m/>
    <m/>
    <m/>
    <m/>
    <n v="1330"/>
    <s v=""/>
    <s v=""/>
    <m/>
    <m/>
    <m/>
    <n v="2.0001758241743106E-2"/>
    <m/>
  </r>
  <r>
    <x v="1324"/>
    <n v="253.06399500000001"/>
    <n v="1.8022804190168225"/>
    <n v="0.19325310048958794"/>
    <m/>
    <m/>
    <n v="121010586.04464072"/>
    <n v="0.17507395956123412"/>
    <s v=""/>
    <m/>
    <m/>
    <m/>
    <m/>
    <m/>
    <m/>
    <m/>
    <n v="1331"/>
    <s v=""/>
    <s v=""/>
    <m/>
    <m/>
    <m/>
    <n v="2.0001758241743106E-2"/>
    <m/>
  </r>
  <r>
    <x v="1325"/>
    <n v="244.75100699999999"/>
    <n v="1.7921822312109357"/>
    <n v="0.19106446876244243"/>
    <m/>
    <m/>
    <n v="122360332.91653337"/>
    <n v="0.16931848657650492"/>
    <s v=""/>
    <m/>
    <m/>
    <m/>
    <m/>
    <m/>
    <m/>
    <m/>
    <n v="1332"/>
    <s v=""/>
    <s v=""/>
    <m/>
    <m/>
    <m/>
    <n v="2.0001758241743106E-2"/>
    <m/>
  </r>
  <r>
    <x v="1326"/>
    <n v="243.69399999999999"/>
    <n v="1.7360601958900139"/>
    <n v="0.17907654342128135"/>
    <m/>
    <m/>
    <n v="130017370.4721496"/>
    <n v="0.16858286236971778"/>
    <s v=""/>
    <m/>
    <m/>
    <m/>
    <m/>
    <m/>
    <m/>
    <m/>
    <n v="1333"/>
    <s v=""/>
    <s v=""/>
    <m/>
    <m/>
    <m/>
    <n v="2.0001758241743106E-2"/>
    <m/>
  </r>
  <r>
    <x v="1327"/>
    <n v="235.949997"/>
    <n v="1.6514099015311197"/>
    <n v="0.16155455977080874"/>
    <m/>
    <m/>
    <n v="142689896.29435506"/>
    <n v="0.16321296406991154"/>
    <s v=""/>
    <m/>
    <m/>
    <m/>
    <m/>
    <m/>
    <m/>
    <m/>
    <n v="1334"/>
    <s v=""/>
    <s v=""/>
    <m/>
    <m/>
    <m/>
    <n v="2.4998241758260945E-2"/>
    <m/>
  </r>
  <r>
    <x v="1328"/>
    <n v="224.75900300000001"/>
    <n v="1.6113162517577064"/>
    <n v="0.15369144623614883"/>
    <m/>
    <m/>
    <n v="149611043.66044235"/>
    <n v="0.15546780576071953"/>
    <s v=""/>
    <m/>
    <m/>
    <m/>
    <m/>
    <m/>
    <m/>
    <m/>
    <n v="1335"/>
    <s v=""/>
    <s v=""/>
    <m/>
    <m/>
    <m/>
    <n v="2.4998241758260945E-2"/>
    <m/>
  </r>
  <r>
    <x v="1329"/>
    <n v="219.07299800000001"/>
    <n v="1.6455041525597172"/>
    <n v="0.16019399088194855"/>
    <m/>
    <m/>
    <n v="143254548.51928386"/>
    <n v="0.15153080136509114"/>
    <s v=""/>
    <m/>
    <m/>
    <m/>
    <m/>
    <m/>
    <m/>
    <m/>
    <n v="1336"/>
    <s v=""/>
    <s v=""/>
    <m/>
    <m/>
    <m/>
    <n v="2.4998241758260945E-2"/>
    <m/>
  </r>
  <r>
    <x v="1330"/>
    <n v="223.91700700000001"/>
    <n v="1.6801698833669885"/>
    <n v="0.16692345930970334"/>
    <m/>
    <m/>
    <n v="137211222.59851554"/>
    <n v="0.15487732720019451"/>
    <s v=""/>
    <m/>
    <m/>
    <m/>
    <m/>
    <m/>
    <m/>
    <m/>
    <n v="1337"/>
    <s v=""/>
    <s v=""/>
    <m/>
    <m/>
    <m/>
    <n v="2.4998241758260945E-2"/>
    <m/>
  </r>
  <r>
    <x v="1331"/>
    <n v="228.574997"/>
    <n v="1.6381530067218537"/>
    <n v="0.1585556610082689"/>
    <m/>
    <m/>
    <n v="144066704.0148758"/>
    <n v="0.15809501777620732"/>
    <s v=""/>
    <m/>
    <m/>
    <m/>
    <m/>
    <m/>
    <m/>
    <m/>
    <n v="1338"/>
    <s v=""/>
    <s v=""/>
    <m/>
    <m/>
    <m/>
    <n v="2.4998241758260945E-2"/>
    <m/>
  </r>
  <r>
    <x v="1332"/>
    <n v="222.61199999999999"/>
    <n v="1.6507916725812144"/>
    <n v="0.1609440174672678"/>
    <m/>
    <m/>
    <n v="141836199.93160161"/>
    <n v="0.15395865959881616"/>
    <s v=""/>
    <m/>
    <m/>
    <m/>
    <m/>
    <m/>
    <m/>
    <m/>
    <n v="1339"/>
    <s v=""/>
    <s v=""/>
    <m/>
    <m/>
    <m/>
    <n v="2.4998241758260945E-2"/>
    <m/>
  </r>
  <r>
    <x v="1333"/>
    <n v="224.61999499999999"/>
    <n v="1.7288268151003228"/>
    <n v="0.17613886204928841"/>
    <m/>
    <m/>
    <n v="128419240.82370193"/>
    <n v="0.1553433474601924"/>
    <s v=""/>
    <m/>
    <m/>
    <m/>
    <m/>
    <m/>
    <m/>
    <m/>
    <n v="1340"/>
    <s v=""/>
    <s v=""/>
    <m/>
    <m/>
    <m/>
    <n v="2.4998241758260945E-2"/>
    <m/>
  </r>
  <r>
    <x v="1334"/>
    <n v="235.60200499999999"/>
    <n v="1.7206056496826552"/>
    <n v="0.1744426292158246"/>
    <m/>
    <m/>
    <n v="129633911.19965234"/>
    <n v="0.16293407691958955"/>
    <s v=""/>
    <m/>
    <m/>
    <m/>
    <m/>
    <m/>
    <m/>
    <m/>
    <n v="1341"/>
    <s v=""/>
    <s v=""/>
    <m/>
    <m/>
    <m/>
    <n v="2.4998241758260945E-2"/>
    <m/>
  </r>
  <r>
    <x v="1335"/>
    <n v="234.05299400000001"/>
    <n v="1.7372135318349748"/>
    <n v="0.17778875601281419"/>
    <m/>
    <m/>
    <n v="127124620.24002612"/>
    <n v="0.16185862241467036"/>
    <s v=""/>
    <m/>
    <m/>
    <m/>
    <m/>
    <m/>
    <m/>
    <m/>
    <n v="1342"/>
    <s v=""/>
    <s v=""/>
    <m/>
    <m/>
    <m/>
    <n v="2.4998241758260945E-2"/>
    <m/>
  </r>
  <r>
    <x v="1336"/>
    <n v="235.970001"/>
    <n v="1.6988644265861719"/>
    <n v="0.16991887274196393"/>
    <m/>
    <m/>
    <n v="132730571.83286195"/>
    <n v="0.16318007539942792"/>
    <s v=""/>
    <m/>
    <m/>
    <m/>
    <m/>
    <m/>
    <m/>
    <m/>
    <n v="1343"/>
    <s v=""/>
    <s v=""/>
    <m/>
    <m/>
    <m/>
    <n v="2.4998241758260945E-2"/>
    <m/>
  </r>
  <r>
    <x v="1337"/>
    <n v="219.429001"/>
    <n v="1.6841186642062698"/>
    <n v="0.16690878120660138"/>
    <m/>
    <m/>
    <n v="135027805.78749564"/>
    <n v="0.15172964785206558"/>
    <s v=""/>
    <m/>
    <m/>
    <m/>
    <m/>
    <m/>
    <m/>
    <m/>
    <n v="1344"/>
    <s v=""/>
    <s v=""/>
    <m/>
    <m/>
    <m/>
    <n v="2.0001758241743106E-2"/>
    <m/>
  </r>
  <r>
    <x v="1338"/>
    <n v="228.96899400000001"/>
    <n v="1.6587332206089938"/>
    <n v="0.16185749184409731"/>
    <m/>
    <m/>
    <n v="139091441.10767588"/>
    <n v="0.1583221927936381"/>
    <s v=""/>
    <m/>
    <m/>
    <m/>
    <m/>
    <m/>
    <m/>
    <m/>
    <n v="1345"/>
    <s v=""/>
    <s v=""/>
    <m/>
    <m/>
    <m/>
    <n v="2.0001758241743106E-2"/>
    <m/>
  </r>
  <r>
    <x v="1339"/>
    <n v="225.591003"/>
    <n v="1.6582062843942842"/>
    <n v="0.16173515685845766"/>
    <m/>
    <m/>
    <n v="139172572.16626784"/>
    <n v="0.15598239765745284"/>
    <s v=""/>
    <m/>
    <m/>
    <m/>
    <m/>
    <m/>
    <m/>
    <m/>
    <n v="1346"/>
    <s v=""/>
    <s v=""/>
    <m/>
    <m/>
    <m/>
    <n v="2.0001758241743106E-2"/>
    <m/>
  </r>
  <r>
    <x v="1340"/>
    <n v="225.692993"/>
    <n v="1.7339336838651611"/>
    <n v="0.17648620636292472"/>
    <m/>
    <m/>
    <n v="126453788.5174558"/>
    <n v="0.15604885586080369"/>
    <s v=""/>
    <m/>
    <m/>
    <m/>
    <m/>
    <m/>
    <m/>
    <m/>
    <n v="1347"/>
    <s v=""/>
    <s v=""/>
    <m/>
    <m/>
    <m/>
    <n v="2.0001758241743106E-2"/>
    <m/>
  </r>
  <r>
    <x v="1341"/>
    <n v="235.93899500000001"/>
    <n v="1.7038883212781291"/>
    <n v="0.17034941156249933"/>
    <m/>
    <m/>
    <n v="130829553.43863264"/>
    <n v="0.16312891001325627"/>
    <s v=""/>
    <m/>
    <m/>
    <m/>
    <m/>
    <m/>
    <m/>
    <m/>
    <n v="1348"/>
    <s v=""/>
    <s v=""/>
    <m/>
    <m/>
    <m/>
    <n v="2.0001758241743106E-2"/>
    <m/>
  </r>
  <r>
    <x v="1342"/>
    <n v="240.35600299999999"/>
    <n v="1.7546467389998588"/>
    <n v="0.1804334780583966"/>
    <m/>
    <m/>
    <n v="123027982.12576519"/>
    <n v="0.16616986665794697"/>
    <s v=""/>
    <m/>
    <m/>
    <m/>
    <m/>
    <m/>
    <m/>
    <m/>
    <n v="1349"/>
    <s v=""/>
    <s v=""/>
    <m/>
    <m/>
    <m/>
    <n v="1.5001318681335439E-2"/>
    <m/>
  </r>
  <r>
    <x v="1343"/>
    <n v="238.85200499999999"/>
    <n v="1.7331873612771931"/>
    <n v="0.17599884643451738"/>
    <m/>
    <m/>
    <n v="126030849.11800405"/>
    <n v="0.16512578133646405"/>
    <s v=""/>
    <m/>
    <m/>
    <m/>
    <m/>
    <m/>
    <m/>
    <m/>
    <n v="1350"/>
    <s v=""/>
    <s v=""/>
    <m/>
    <m/>
    <m/>
    <n v="1.5001318681335439E-2"/>
    <m/>
  </r>
  <r>
    <x v="1344"/>
    <n v="236.24899300000001"/>
    <n v="1.6864675440909533"/>
    <n v="0.16649032034693989"/>
    <m/>
    <m/>
    <n v="132818866.46174574"/>
    <n v="0.16332198764460973"/>
    <s v=""/>
    <m/>
    <m/>
    <m/>
    <m/>
    <m/>
    <m/>
    <m/>
    <n v="1351"/>
    <s v=""/>
    <s v=""/>
    <m/>
    <m/>
    <m/>
    <n v="1.5001318681335439E-2"/>
    <m/>
  </r>
  <r>
    <x v="1345"/>
    <n v="229.662003"/>
    <n v="1.741710071548014"/>
    <n v="0.17737616709402934"/>
    <m/>
    <m/>
    <n v="124110629.0547533"/>
    <n v="0.15876418384791691"/>
    <s v=""/>
    <m/>
    <m/>
    <m/>
    <m/>
    <m/>
    <m/>
    <m/>
    <n v="1352"/>
    <s v=""/>
    <s v=""/>
    <m/>
    <m/>
    <m/>
    <n v="1.5001318681335439E-2"/>
    <m/>
  </r>
  <r>
    <x v="1346"/>
    <n v="237.20399499999999"/>
    <n v="1.7894332665136365"/>
    <n v="0.18707389600690891"/>
    <m/>
    <m/>
    <n v="117302857.71565081"/>
    <n v="0.16397365694362517"/>
    <s v=""/>
    <m/>
    <m/>
    <m/>
    <m/>
    <m/>
    <m/>
    <m/>
    <n v="1353"/>
    <s v=""/>
    <s v=""/>
    <m/>
    <m/>
    <m/>
    <n v="1.5001318681335439E-2"/>
    <m/>
  </r>
  <r>
    <x v="1347"/>
    <n v="240.29899599999999"/>
    <n v="1.7767260936338887"/>
    <n v="0.18435030215686829"/>
    <m/>
    <m/>
    <n v="118962740.1183103"/>
    <n v="0.16610018968904416"/>
    <s v=""/>
    <m/>
    <m/>
    <m/>
    <m/>
    <m/>
    <m/>
    <m/>
    <n v="1354"/>
    <s v=""/>
    <s v=""/>
    <m/>
    <m/>
    <m/>
    <n v="2.0001758241743106E-2"/>
    <m/>
  </r>
  <r>
    <x v="1348"/>
    <n v="242.145004"/>
    <n v="1.7688567899029184"/>
    <n v="0.18269526283209875"/>
    <m/>
    <m/>
    <n v="120010344.110705"/>
    <n v="0.16737183648540488"/>
    <s v=""/>
    <m/>
    <m/>
    <m/>
    <m/>
    <m/>
    <m/>
    <m/>
    <n v="1355"/>
    <s v=""/>
    <s v=""/>
    <m/>
    <m/>
    <m/>
    <n v="2.0001758241743106E-2"/>
    <m/>
  </r>
  <r>
    <x v="1349"/>
    <n v="241.39799500000001"/>
    <n v="1.7339258134938957"/>
    <n v="0.17545846119649475"/>
    <m/>
    <m/>
    <n v="124743970.25617221"/>
    <n v="0.16685115731827146"/>
    <s v=""/>
    <m/>
    <m/>
    <m/>
    <m/>
    <m/>
    <m/>
    <m/>
    <n v="1356"/>
    <s v=""/>
    <s v=""/>
    <m/>
    <m/>
    <m/>
    <n v="2.0001758241743106E-2"/>
    <m/>
  </r>
  <r>
    <x v="1350"/>
    <n v="236.21400499999999"/>
    <n v="1.7377849636507168"/>
    <n v="0.17621824186173504"/>
    <m/>
    <m/>
    <n v="124182198.4074939"/>
    <n v="0.16326380135077098"/>
    <s v=""/>
    <m/>
    <m/>
    <m/>
    <m/>
    <m/>
    <m/>
    <m/>
    <n v="1357"/>
    <s v=""/>
    <s v=""/>
    <m/>
    <m/>
    <m/>
    <n v="2.0001758241743106E-2"/>
    <m/>
  </r>
  <r>
    <x v="1351"/>
    <n v="236.95500200000001"/>
    <n v="1.74255269011912"/>
    <n v="0.17716381504873771"/>
    <m/>
    <m/>
    <n v="123494330.19592361"/>
    <n v="0.1637716928561056"/>
    <s v=""/>
    <m/>
    <m/>
    <m/>
    <m/>
    <m/>
    <m/>
    <m/>
    <n v="1358"/>
    <s v=""/>
    <s v=""/>
    <m/>
    <m/>
    <m/>
    <n v="2.0001758241743106E-2"/>
    <m/>
  </r>
  <r>
    <x v="1352"/>
    <n v="236.88699299999999"/>
    <n v="1.7095282787562525"/>
    <n v="0.17038705445303345"/>
    <m/>
    <m/>
    <n v="128168767.42688055"/>
    <n v="0.16371190471616201"/>
    <s v=""/>
    <m/>
    <m/>
    <m/>
    <m/>
    <m/>
    <m/>
    <m/>
    <n v="1359"/>
    <s v=""/>
    <s v=""/>
    <m/>
    <m/>
    <m/>
    <n v="1.5001318681335439E-2"/>
    <m/>
  </r>
  <r>
    <x v="1353"/>
    <n v="233.037003"/>
    <n v="1.7006806570974251"/>
    <n v="0.16860305921145388"/>
    <m/>
    <m/>
    <n v="129488764.24973278"/>
    <n v="0.16104699619798274"/>
    <s v=""/>
    <m/>
    <m/>
    <m/>
    <m/>
    <m/>
    <m/>
    <m/>
    <n v="1360"/>
    <s v=""/>
    <s v=""/>
    <m/>
    <m/>
    <m/>
    <n v="1.5001318681335439E-2"/>
    <m/>
  </r>
  <r>
    <x v="1354"/>
    <n v="231.88999899999999"/>
    <n v="1.7156792494642266"/>
    <n v="0.17155625415392312"/>
    <m/>
    <m/>
    <n v="127198056.80705653"/>
    <n v="0.16025015473300142"/>
    <s v=""/>
    <m/>
    <m/>
    <m/>
    <m/>
    <m/>
    <m/>
    <m/>
    <n v="1361"/>
    <s v=""/>
    <s v=""/>
    <m/>
    <m/>
    <m/>
    <n v="1.5001318681335439E-2"/>
    <m/>
  </r>
  <r>
    <x v="1355"/>
    <n v="234.016006"/>
    <n v="1.7252125835783279"/>
    <n v="0.17344188069395933"/>
    <m/>
    <m/>
    <n v="125777859.45810285"/>
    <n v="0.16171514630711217"/>
    <s v=""/>
    <m/>
    <m/>
    <m/>
    <m/>
    <m/>
    <m/>
    <m/>
    <n v="1362"/>
    <s v=""/>
    <s v=""/>
    <m/>
    <m/>
    <m/>
    <n v="1.5001318681335439E-2"/>
    <m/>
  </r>
  <r>
    <x v="1356"/>
    <n v="235.320999"/>
    <n v="1.7617059347818578"/>
    <n v="0.18075770611078934"/>
    <m/>
    <m/>
    <n v="120450164.28615829"/>
    <n v="0.16261272021967824"/>
    <s v=""/>
    <m/>
    <m/>
    <m/>
    <m/>
    <m/>
    <m/>
    <m/>
    <n v="1363"/>
    <s v=""/>
    <s v=""/>
    <m/>
    <m/>
    <m/>
    <n v="1.5001318681335439E-2"/>
    <m/>
  </r>
  <r>
    <x v="1357"/>
    <n v="237.104004"/>
    <n v="1.7378228423576236"/>
    <n v="0.17577193317189491"/>
    <m/>
    <m/>
    <n v="123709731.49750169"/>
    <n v="0.16382776430242993"/>
    <s v=""/>
    <m/>
    <m/>
    <m/>
    <m/>
    <m/>
    <m/>
    <m/>
    <n v="1364"/>
    <s v=""/>
    <s v=""/>
    <m/>
    <m/>
    <m/>
    <n v="1.5001318681335439E-2"/>
    <m/>
  </r>
  <r>
    <x v="1358"/>
    <n v="237.06500199999999"/>
    <n v="1.7388563974396789"/>
    <n v="0.1759597966919938"/>
    <m/>
    <m/>
    <n v="123556141.23043865"/>
    <n v="0.16379655243780653"/>
    <s v=""/>
    <m/>
    <m/>
    <m/>
    <m/>
    <m/>
    <m/>
    <m/>
    <n v="1365"/>
    <s v=""/>
    <s v=""/>
    <m/>
    <m/>
    <m/>
    <n v="1.5001318681335439E-2"/>
    <m/>
  </r>
  <r>
    <x v="1359"/>
    <n v="237.25700399999999"/>
    <n v="1.7395818623499317"/>
    <n v="0.17608539109282725"/>
    <m/>
    <m/>
    <n v="123446612.30406651"/>
    <n v="0.16392494672559102"/>
    <s v=""/>
    <m/>
    <m/>
    <m/>
    <m/>
    <m/>
    <m/>
    <m/>
    <n v="1366"/>
    <s v=""/>
    <s v=""/>
    <m/>
    <m/>
    <m/>
    <n v="1.5001318681335439E-2"/>
    <m/>
  </r>
  <r>
    <x v="1360"/>
    <n v="237.37699900000001"/>
    <n v="1.7371049885545897"/>
    <n v="0.17556279248002166"/>
    <m/>
    <m/>
    <n v="123791720.99888255"/>
    <n v="0.1640035846383838"/>
    <s v=""/>
    <m/>
    <m/>
    <m/>
    <m/>
    <m/>
    <m/>
    <m/>
    <n v="1367"/>
    <s v=""/>
    <s v=""/>
    <m/>
    <m/>
    <m/>
    <n v="1.5001318681335439E-2"/>
    <m/>
  </r>
  <r>
    <x v="1361"/>
    <n v="230.233002"/>
    <n v="1.6330968637721635"/>
    <n v="0.15448347610317092"/>
    <m/>
    <m/>
    <n v="138609187.92042771"/>
    <n v="0.15905538260838245"/>
    <s v=""/>
    <m/>
    <m/>
    <m/>
    <m/>
    <m/>
    <m/>
    <m/>
    <n v="1368"/>
    <s v=""/>
    <s v=""/>
    <m/>
    <m/>
    <m/>
    <n v="1.0000879120871553E-2"/>
    <m/>
  </r>
  <r>
    <x v="1362"/>
    <n v="222.89399700000001"/>
    <n v="1.6539940278099741"/>
    <n v="0.15841792866777507"/>
    <m/>
    <m/>
    <n v="135054676.7077812"/>
    <n v="0.15398125781249308"/>
    <s v=""/>
    <m/>
    <m/>
    <m/>
    <m/>
    <m/>
    <m/>
    <m/>
    <n v="1369"/>
    <s v=""/>
    <s v=""/>
    <m/>
    <m/>
    <m/>
    <n v="1.0000879120871553E-2"/>
    <m/>
  </r>
  <r>
    <x v="1363"/>
    <n v="225.73599200000001"/>
    <n v="1.6543328318083359"/>
    <n v="0.15846372451887797"/>
    <m/>
    <m/>
    <n v="134992317.28696704"/>
    <n v="0.15594052670918238"/>
    <s v=""/>
    <m/>
    <m/>
    <m/>
    <m/>
    <m/>
    <m/>
    <m/>
    <n v="1370"/>
    <s v=""/>
    <s v=""/>
    <m/>
    <m/>
    <m/>
    <n v="1.0000879120871553E-2"/>
    <m/>
  </r>
  <r>
    <x v="1364"/>
    <n v="225.77200300000001"/>
    <n v="1.642799205367979"/>
    <n v="0.15623534341732018"/>
    <m/>
    <m/>
    <n v="136867560.80976853"/>
    <n v="0.15596134407002296"/>
    <s v=""/>
    <m/>
    <m/>
    <m/>
    <m/>
    <m/>
    <m/>
    <m/>
    <n v="1371"/>
    <s v=""/>
    <s v=""/>
    <m/>
    <m/>
    <m/>
    <n v="1.0000879120871553E-2"/>
    <m/>
  </r>
  <r>
    <x v="1365"/>
    <n v="224.15400700000001"/>
    <n v="1.6472181592796535"/>
    <n v="0.15705692092627499"/>
    <m/>
    <m/>
    <n v="136124118.03805047"/>
    <n v="0.15483961627095619"/>
    <s v=""/>
    <m/>
    <m/>
    <m/>
    <m/>
    <m/>
    <m/>
    <m/>
    <n v="1372"/>
    <s v=""/>
    <s v=""/>
    <m/>
    <m/>
    <m/>
    <n v="1.0000879120871553E-2"/>
    <m/>
  </r>
  <r>
    <x v="1366"/>
    <n v="222.878998"/>
    <n v="1.6729374520801288"/>
    <n v="0.16190285831300927"/>
    <m/>
    <m/>
    <n v="131866209.5739526"/>
    <n v="0.15394685288826965"/>
    <s v=""/>
    <m/>
    <m/>
    <m/>
    <m/>
    <m/>
    <m/>
    <m/>
    <n v="1373"/>
    <s v=""/>
    <s v=""/>
    <m/>
    <m/>
    <m/>
    <n v="1.5001318681335439E-2"/>
    <m/>
  </r>
  <r>
    <x v="1367"/>
    <n v="228.537994"/>
    <n v="1.6768470140768061"/>
    <n v="0.16263996602781172"/>
    <m/>
    <m/>
    <n v="131243017.27608368"/>
    <n v="0.15785152276869102"/>
    <s v=""/>
    <m/>
    <m/>
    <m/>
    <m/>
    <m/>
    <m/>
    <m/>
    <n v="1374"/>
    <s v=""/>
    <s v=""/>
    <m/>
    <m/>
    <m/>
    <n v="1.5001318681335439E-2"/>
    <m/>
  </r>
  <r>
    <x v="1368"/>
    <n v="228.99499499999999"/>
    <n v="1.6748695461691185"/>
    <n v="0.16223681105975729"/>
    <m/>
    <m/>
    <n v="131545729.31504853"/>
    <n v="0.15816305734003666"/>
    <s v=""/>
    <m/>
    <m/>
    <m/>
    <m/>
    <m/>
    <m/>
    <m/>
    <n v="1375"/>
    <s v=""/>
    <s v=""/>
    <m/>
    <m/>
    <m/>
    <n v="1.5001318681335439E-2"/>
    <m/>
  </r>
  <r>
    <x v="1369"/>
    <n v="228.854996"/>
    <n v="1.6812888220766111"/>
    <n v="0.16346071454060471"/>
    <m/>
    <m/>
    <n v="130530530.56190082"/>
    <n v="0.15806224828917018"/>
    <s v=""/>
    <m/>
    <m/>
    <m/>
    <m/>
    <m/>
    <m/>
    <m/>
    <n v="1376"/>
    <s v=""/>
    <s v=""/>
    <m/>
    <m/>
    <m/>
    <n v="1.5001318681335439E-2"/>
    <m/>
  </r>
  <r>
    <x v="1370"/>
    <n v="229.70500200000001"/>
    <n v="1.6831319769656021"/>
    <n v="0.16379936227032929"/>
    <m/>
    <m/>
    <n v="130237541.10941103"/>
    <n v="0.15864518887209078"/>
    <s v=""/>
    <m/>
    <m/>
    <m/>
    <m/>
    <m/>
    <m/>
    <m/>
    <n v="1377"/>
    <s v=""/>
    <s v=""/>
    <m/>
    <m/>
    <m/>
    <n v="1.5001318681335439E-2"/>
    <m/>
  </r>
  <r>
    <x v="1371"/>
    <n v="233.421997"/>
    <n v="1.7330136647752508"/>
    <n v="0.17344541310453931"/>
    <m/>
    <m/>
    <n v="122511261.95531909"/>
    <n v="0.16119973474920526"/>
    <s v=""/>
    <m/>
    <m/>
    <m/>
    <m/>
    <m/>
    <m/>
    <m/>
    <n v="1378"/>
    <s v=""/>
    <s v=""/>
    <m/>
    <m/>
    <m/>
    <n v="1.0000879120871553E-2"/>
    <m/>
  </r>
  <r>
    <x v="1372"/>
    <n v="236.76499899999999"/>
    <n v="1.8357992963862422"/>
    <n v="0.19399623766862201"/>
    <m/>
    <m/>
    <n v="107972515.1832885"/>
    <n v="0.16350413480186526"/>
    <s v=""/>
    <m/>
    <m/>
    <m/>
    <m/>
    <m/>
    <m/>
    <m/>
    <n v="1379"/>
    <s v=""/>
    <s v=""/>
    <m/>
    <m/>
    <m/>
    <n v="1.0000879120871553E-2"/>
    <m/>
  </r>
  <r>
    <x v="1373"/>
    <n v="250.82299800000001"/>
    <n v="1.8238103711375331"/>
    <n v="0.19143932212031237"/>
    <m/>
    <m/>
    <n v="109377151.706313"/>
    <n v="0.17320773784343346"/>
    <s v=""/>
    <m/>
    <m/>
    <m/>
    <m/>
    <m/>
    <m/>
    <m/>
    <n v="1380"/>
    <s v=""/>
    <s v=""/>
    <m/>
    <m/>
    <m/>
    <n v="1.0000879120871553E-2"/>
    <m/>
  </r>
  <r>
    <x v="1374"/>
    <n v="249.42799400000001"/>
    <n v="1.8215839666631759"/>
    <n v="0.19094890426894143"/>
    <m/>
    <m/>
    <n v="109638500.97338092"/>
    <n v="0.17223992409819633"/>
    <s v=""/>
    <m/>
    <m/>
    <m/>
    <m/>
    <m/>
    <m/>
    <m/>
    <n v="1381"/>
    <s v=""/>
    <s v=""/>
    <m/>
    <m/>
    <m/>
    <n v="1.0000879120871553E-2"/>
    <m/>
  </r>
  <r>
    <x v="1375"/>
    <n v="249.04299900000001"/>
    <n v="1.7891892913653999"/>
    <n v="0.1841351122587408"/>
    <m/>
    <m/>
    <n v="113532370.94949532"/>
    <n v="0.17196959374138773"/>
    <s v=""/>
    <m/>
    <m/>
    <m/>
    <m/>
    <m/>
    <m/>
    <m/>
    <n v="1382"/>
    <s v=""/>
    <s v=""/>
    <m/>
    <m/>
    <m/>
    <n v="1.0000879120871553E-2"/>
    <m/>
  </r>
  <r>
    <x v="1376"/>
    <n v="243.96899400000001"/>
    <n v="1.8064311805399953"/>
    <n v="0.1876161571399631"/>
    <m/>
    <m/>
    <n v="111338305.13901527"/>
    <n v="0.16845272936645461"/>
    <s v=""/>
    <m/>
    <m/>
    <m/>
    <m/>
    <m/>
    <m/>
    <m/>
    <n v="1383"/>
    <s v=""/>
    <s v=""/>
    <m/>
    <m/>
    <m/>
    <n v="1.0000879120871553E-2"/>
    <m/>
  </r>
  <r>
    <x v="1377"/>
    <n v="246.92700199999999"/>
    <n v="1.7865298853772555"/>
    <n v="0.18346013696858821"/>
    <m/>
    <m/>
    <n v="113785718.2897566"/>
    <n v="0.17049070103498079"/>
    <s v=""/>
    <m/>
    <m/>
    <m/>
    <m/>
    <m/>
    <m/>
    <m/>
    <n v="1384"/>
    <s v=""/>
    <s v=""/>
    <m/>
    <m/>
    <m/>
    <n v="1.0000879120871553E-2"/>
    <m/>
  </r>
  <r>
    <x v="1378"/>
    <n v="244.28199799999999"/>
    <n v="1.7586837096342787"/>
    <n v="0.17771961996244476"/>
    <m/>
    <m/>
    <n v="117326891.87305585"/>
    <n v="0.16866006863507615"/>
    <s v=""/>
    <m/>
    <m/>
    <m/>
    <m/>
    <m/>
    <m/>
    <m/>
    <n v="1385"/>
    <s v=""/>
    <s v=""/>
    <m/>
    <m/>
    <m/>
    <n v="1.0000879120871553E-2"/>
    <m/>
  </r>
  <r>
    <x v="1379"/>
    <n v="240.365005"/>
    <n v="1.7751919244463188"/>
    <n v="0.1810341911865799"/>
    <m/>
    <m/>
    <n v="115118162.65126999"/>
    <n v="0.16595133256872996"/>
    <s v=""/>
    <m/>
    <m/>
    <m/>
    <m/>
    <m/>
    <m/>
    <m/>
    <n v="1386"/>
    <s v=""/>
    <s v=""/>
    <m/>
    <m/>
    <m/>
    <n v="1.0000879120871553E-2"/>
    <m/>
  </r>
  <r>
    <x v="1380"/>
    <n v="242.604004"/>
    <n v="1.7808099029039479"/>
    <n v="0.18215807339544568"/>
    <m/>
    <m/>
    <n v="114383537.5942892"/>
    <n v="0.1674928090109529"/>
    <s v=""/>
    <m/>
    <m/>
    <m/>
    <m/>
    <m/>
    <m/>
    <m/>
    <n v="1387"/>
    <s v=""/>
    <s v=""/>
    <m/>
    <m/>
    <m/>
    <n v="1.0000879120871553E-2"/>
    <m/>
  </r>
  <r>
    <x v="1381"/>
    <n v="248.72099299999999"/>
    <n v="1.8790880732558402"/>
    <n v="0.20219057564100201"/>
    <m/>
    <m/>
    <n v="101752535.89753729"/>
    <n v="0.17170254551088587"/>
    <s v=""/>
    <m/>
    <m/>
    <m/>
    <m/>
    <m/>
    <m/>
    <m/>
    <n v="1388"/>
    <s v=""/>
    <s v=""/>
    <m/>
    <m/>
    <m/>
    <n v="1.5001318681335439E-2"/>
    <m/>
  </r>
  <r>
    <x v="1382"/>
    <n v="257.03601099999997"/>
    <n v="1.9227994342817194"/>
    <n v="0.21157178543324667"/>
    <m/>
    <m/>
    <n v="97013302.665107101"/>
    <n v="0.17743813321921231"/>
    <s v=""/>
    <m/>
    <m/>
    <m/>
    <m/>
    <m/>
    <m/>
    <m/>
    <n v="1389"/>
    <s v=""/>
    <s v=""/>
    <m/>
    <m/>
    <m/>
    <n v="1.5001318681335439E-2"/>
    <m/>
  </r>
  <r>
    <x v="1383"/>
    <n v="263.34500100000002"/>
    <n v="1.8900563321540889"/>
    <n v="0.2043414925411971"/>
    <m/>
    <m/>
    <n v="100312306.54927509"/>
    <n v="0.18178864896976638"/>
    <s v=""/>
    <m/>
    <m/>
    <m/>
    <m/>
    <m/>
    <m/>
    <m/>
    <n v="1390"/>
    <s v=""/>
    <s v=""/>
    <m/>
    <m/>
    <m/>
    <n v="1.5001318681335439E-2"/>
    <m/>
  </r>
  <r>
    <x v="1384"/>
    <n v="258.55200200000002"/>
    <n v="1.8663971673481747"/>
    <n v="0.19920170384823147"/>
    <m/>
    <m/>
    <n v="102818444.23876725"/>
    <n v="0.17847536736415903"/>
    <s v=""/>
    <m/>
    <m/>
    <m/>
    <m/>
    <m/>
    <m/>
    <m/>
    <n v="1391"/>
    <s v=""/>
    <s v=""/>
    <m/>
    <m/>
    <m/>
    <n v="1.5001318681335439E-2"/>
    <m/>
  </r>
  <r>
    <x v="1385"/>
    <n v="271.108002"/>
    <n v="1.9657047478039251"/>
    <n v="0.22029376480416199"/>
    <m/>
    <m/>
    <n v="91871529.229239196"/>
    <n v="0.18712314202836847"/>
    <s v=""/>
    <m/>
    <m/>
    <m/>
    <m/>
    <m/>
    <m/>
    <m/>
    <n v="1392"/>
    <s v=""/>
    <s v=""/>
    <m/>
    <m/>
    <m/>
    <n v="1.5001318681335439E-2"/>
    <m/>
  </r>
  <r>
    <x v="1386"/>
    <n v="269.96301299999999"/>
    <n v="1.9448627043376747"/>
    <n v="0.21559629501876573"/>
    <m/>
    <m/>
    <n v="93814944.241158277"/>
    <n v="0.18632800228260504"/>
    <s v=""/>
    <m/>
    <m/>
    <m/>
    <m/>
    <m/>
    <m/>
    <m/>
    <n v="1393"/>
    <s v=""/>
    <s v=""/>
    <m/>
    <m/>
    <m/>
    <n v="1.5001318681335439E-2"/>
    <m/>
  </r>
  <r>
    <x v="1387"/>
    <n v="265.98199499999998"/>
    <n v="1.978095673653258"/>
    <n v="0.22293744885617589"/>
    <m/>
    <m/>
    <n v="90603922.669288263"/>
    <n v="0.183575532461732"/>
    <s v=""/>
    <m/>
    <m/>
    <m/>
    <m/>
    <m/>
    <m/>
    <m/>
    <n v="1394"/>
    <s v=""/>
    <s v=""/>
    <m/>
    <m/>
    <m/>
    <n v="1.5001318681335439E-2"/>
    <m/>
  </r>
  <r>
    <x v="1388"/>
    <n v="270.82699600000001"/>
    <n v="1.9665048953987259"/>
    <n v="0.22029825664038236"/>
    <m/>
    <m/>
    <n v="91661005.272962883"/>
    <n v="0.1869145916667635"/>
    <s v=""/>
    <m/>
    <m/>
    <m/>
    <m/>
    <m/>
    <m/>
    <m/>
    <n v="1395"/>
    <s v=""/>
    <s v=""/>
    <m/>
    <m/>
    <m/>
    <n v="1.5001318681335439E-2"/>
    <m/>
  </r>
  <r>
    <x v="1389"/>
    <n v="269.15600599999999"/>
    <n v="2.0807176626804025"/>
    <n v="0.24585804928536109"/>
    <m/>
    <m/>
    <n v="81009062.758949474"/>
    <n v="0.18575650242416841"/>
    <s v=""/>
    <m/>
    <m/>
    <m/>
    <m/>
    <m/>
    <m/>
    <m/>
    <n v="1396"/>
    <s v=""/>
    <s v=""/>
    <m/>
    <m/>
    <m/>
    <n v="1.5001318681335439E-2"/>
    <m/>
  </r>
  <r>
    <x v="1390"/>
    <n v="310.82699600000001"/>
    <n v="2.1327823643270385"/>
    <n v="0.25806865066945878"/>
    <m/>
    <m/>
    <n v="76950751.668861717"/>
    <n v="0.21449875219626349"/>
    <s v=""/>
    <m/>
    <m/>
    <m/>
    <m/>
    <m/>
    <m/>
    <m/>
    <n v="1397"/>
    <s v=""/>
    <s v=""/>
    <m/>
    <m/>
    <m/>
    <n v="1.5001318681335439E-2"/>
    <m/>
  </r>
  <r>
    <x v="1391"/>
    <n v="292.033997"/>
    <n v="2.0990292680494984"/>
    <n v="0.2498702135824534"/>
    <m/>
    <m/>
    <n v="79382368.300080106"/>
    <n v="0.20152463711701124"/>
    <s v=""/>
    <m/>
    <m/>
    <m/>
    <m/>
    <m/>
    <m/>
    <m/>
    <n v="1398"/>
    <s v=""/>
    <s v=""/>
    <m/>
    <m/>
    <m/>
    <n v="1.5001318681335439E-2"/>
    <m/>
  </r>
  <r>
    <x v="1392"/>
    <n v="288.04501299999998"/>
    <n v="2.0868608072240602"/>
    <n v="0.24694335380988541"/>
    <m/>
    <m/>
    <n v="80298624.604514509"/>
    <n v="0.19876677534737291"/>
    <s v=""/>
    <m/>
    <m/>
    <m/>
    <m/>
    <m/>
    <m/>
    <m/>
    <n v="1399"/>
    <s v=""/>
    <s v=""/>
    <m/>
    <m/>
    <m/>
    <n v="1.5001318681335439E-2"/>
    <m/>
  </r>
  <r>
    <x v="1393"/>
    <n v="286.04199199999999"/>
    <n v="2.0301215884496577"/>
    <n v="0.23348702240691491"/>
    <m/>
    <m/>
    <n v="84660889.446118504"/>
    <n v="0.19737944416116898"/>
    <s v=""/>
    <m/>
    <m/>
    <m/>
    <m/>
    <m/>
    <m/>
    <m/>
    <n v="1400"/>
    <s v=""/>
    <s v=""/>
    <m/>
    <m/>
    <m/>
    <n v="1.5001318681335439E-2"/>
    <m/>
  </r>
  <r>
    <x v="1394"/>
    <n v="278.091003"/>
    <n v="2.0399953380874511"/>
    <n v="0.23572978876920828"/>
    <m/>
    <m/>
    <n v="83832964.843485966"/>
    <n v="0.19188797625526233"/>
    <s v=""/>
    <m/>
    <m/>
    <m/>
    <m/>
    <m/>
    <m/>
    <m/>
    <n v="1401"/>
    <s v=""/>
    <s v=""/>
    <m/>
    <m/>
    <m/>
    <n v="1.5001318681335439E-2"/>
    <m/>
  </r>
  <r>
    <x v="1395"/>
    <n v="273.49899299999998"/>
    <n v="2.0361877626533453"/>
    <n v="0.2347649052463584"/>
    <m/>
    <m/>
    <n v="84141543.158237725"/>
    <n v="0.18870466850965098"/>
    <s v=""/>
    <m/>
    <m/>
    <m/>
    <m/>
    <m/>
    <m/>
    <m/>
    <n v="1402"/>
    <s v=""/>
    <s v=""/>
    <m/>
    <m/>
    <m/>
    <n v="2.9998681318668605E-2"/>
    <m/>
  </r>
  <r>
    <x v="1396"/>
    <n v="278.88198899999998"/>
    <n v="2.0129885787403752"/>
    <n v="0.22938768978693683"/>
    <m/>
    <m/>
    <n v="86054486.50143975"/>
    <n v="0.1924137379221513"/>
    <s v=""/>
    <m/>
    <m/>
    <m/>
    <m/>
    <m/>
    <m/>
    <m/>
    <n v="1403"/>
    <s v=""/>
    <s v=""/>
    <m/>
    <m/>
    <m/>
    <n v="2.9998681318668605E-2"/>
    <m/>
  </r>
  <r>
    <x v="1397"/>
    <n v="275.65701300000001"/>
    <n v="2.0229045263818062"/>
    <n v="0.23161968489231008"/>
    <m/>
    <m/>
    <n v="85202201.067120373"/>
    <n v="0.19018372591112848"/>
    <s v=""/>
    <m/>
    <m/>
    <m/>
    <m/>
    <m/>
    <m/>
    <m/>
    <n v="1404"/>
    <s v=""/>
    <s v=""/>
    <m/>
    <m/>
    <m/>
    <n v="2.9998681318668605E-2"/>
    <m/>
  </r>
  <r>
    <x v="1398"/>
    <n v="277.341003"/>
    <n v="2.0141235804993536"/>
    <n v="0.22958119443946448"/>
    <m/>
    <m/>
    <n v="85937450.73509489"/>
    <n v="0.19134057896797566"/>
    <s v=""/>
    <m/>
    <m/>
    <m/>
    <m/>
    <m/>
    <m/>
    <m/>
    <n v="1405"/>
    <s v=""/>
    <s v=""/>
    <m/>
    <m/>
    <m/>
    <n v="2.9998681318668605E-2"/>
    <m/>
  </r>
  <r>
    <x v="1399"/>
    <n v="276.00500499999998"/>
    <n v="2.1031287686534186"/>
    <n v="0.2498417021445479"/>
    <m/>
    <m/>
    <n v="78337734.319272652"/>
    <n v="0.19041390328782232"/>
    <s v=""/>
    <m/>
    <m/>
    <m/>
    <m/>
    <m/>
    <m/>
    <m/>
    <n v="1406"/>
    <s v=""/>
    <s v=""/>
    <m/>
    <m/>
    <m/>
    <n v="2.9998681318668605E-2"/>
    <m/>
  </r>
  <r>
    <x v="1400"/>
    <n v="292.63900799999999"/>
    <n v="2.1418998065710761"/>
    <n v="0.25895965847079522"/>
    <m/>
    <m/>
    <n v="75445354.699215844"/>
    <n v="0.20187382088623551"/>
    <s v=""/>
    <m/>
    <m/>
    <m/>
    <m/>
    <m/>
    <m/>
    <m/>
    <n v="1407"/>
    <s v=""/>
    <s v=""/>
    <m/>
    <m/>
    <m/>
    <n v="5.0000439560411711E-2"/>
    <m/>
  </r>
  <r>
    <x v="1401"/>
    <n v="293.63299599999999"/>
    <n v="2.147522789942617"/>
    <n v="0.26028793574539461"/>
    <m/>
    <m/>
    <n v="75045304.32610853"/>
    <n v="0.20255424054603313"/>
    <s v=""/>
    <m/>
    <m/>
    <m/>
    <m/>
    <m/>
    <m/>
    <m/>
    <n v="1408"/>
    <s v=""/>
    <s v=""/>
    <m/>
    <m/>
    <m/>
    <n v="5.0000439560411711E-2"/>
    <m/>
  </r>
  <r>
    <x v="1402"/>
    <n v="294.48400900000001"/>
    <n v="2.1120067793150863"/>
    <n v="0.25164824508081829"/>
    <m/>
    <m/>
    <n v="77523615.824395895"/>
    <n v="0.20313600004313798"/>
    <s v=""/>
    <m/>
    <m/>
    <m/>
    <m/>
    <m/>
    <m/>
    <m/>
    <n v="1409"/>
    <s v=""/>
    <s v=""/>
    <m/>
    <m/>
    <m/>
    <n v="5.0000439560411711E-2"/>
    <m/>
  </r>
  <r>
    <x v="1403"/>
    <n v="289.10299700000002"/>
    <n v="2.0981517485266443"/>
    <n v="0.24831661897445584"/>
    <m/>
    <m/>
    <n v="78536709.738994256"/>
    <n v="0.19941897046848314"/>
    <s v=""/>
    <m/>
    <m/>
    <m/>
    <m/>
    <m/>
    <m/>
    <m/>
    <n v="1410"/>
    <s v=""/>
    <s v=""/>
    <m/>
    <m/>
    <m/>
    <n v="5.0000439560411711E-2"/>
    <m/>
  </r>
  <r>
    <x v="1404"/>
    <n v="287.69601399999999"/>
    <n v="2.0755199691682282"/>
    <n v="0.24293038075514806"/>
    <m/>
    <m/>
    <n v="80226898.871133104"/>
    <n v="0.19844328931260991"/>
    <s v=""/>
    <m/>
    <m/>
    <m/>
    <m/>
    <m/>
    <m/>
    <m/>
    <n v="1411"/>
    <s v=""/>
    <s v=""/>
    <m/>
    <m/>
    <m/>
    <n v="5.0000439560411711E-2"/>
    <m/>
  </r>
  <r>
    <x v="1405"/>
    <n v="282.80599999999998"/>
    <n v="2.0503337469422624"/>
    <n v="0.23694879844573224"/>
    <m/>
    <m/>
    <n v="82169813.076378629"/>
    <n v="0.19505508666654223"/>
    <s v=""/>
    <m/>
    <m/>
    <m/>
    <m/>
    <m/>
    <m/>
    <m/>
    <n v="1412"/>
    <s v=""/>
    <s v=""/>
    <m/>
    <m/>
    <m/>
    <n v="7.4998681318672655E-2"/>
    <m/>
  </r>
  <r>
    <x v="1406"/>
    <n v="281.22500600000001"/>
    <n v="2.0792061029882776"/>
    <n v="0.24359275368759992"/>
    <m/>
    <m/>
    <n v="79851340.698164523"/>
    <n v="0.19395960553065916"/>
    <s v=""/>
    <m/>
    <m/>
    <m/>
    <m/>
    <m/>
    <m/>
    <m/>
    <n v="1413"/>
    <s v=""/>
    <s v=""/>
    <m/>
    <m/>
    <m/>
    <n v="7.4998681318672655E-2"/>
    <m/>
  </r>
  <r>
    <x v="1407"/>
    <n v="284.84698500000002"/>
    <n v="2.0546592056035871"/>
    <n v="0.23781241950741142"/>
    <m/>
    <m/>
    <n v="81732617.789813548"/>
    <n v="0.19645255466543243"/>
    <s v=""/>
    <m/>
    <m/>
    <m/>
    <m/>
    <m/>
    <m/>
    <m/>
    <n v="1414"/>
    <s v=""/>
    <s v=""/>
    <m/>
    <m/>
    <m/>
    <n v="7.4998681318672655E-2"/>
    <m/>
  </r>
  <r>
    <x v="1408"/>
    <n v="281.90600599999999"/>
    <n v="2.030343692728279"/>
    <n v="0.23215572944569177"/>
    <m/>
    <m/>
    <n v="83662864.581430793"/>
    <n v="0.19441916728346409"/>
    <s v=""/>
    <m/>
    <m/>
    <m/>
    <m/>
    <m/>
    <m/>
    <m/>
    <n v="1415"/>
    <s v=""/>
    <s v=""/>
    <m/>
    <m/>
    <m/>
    <n v="7.4998681318672655E-2"/>
    <m/>
  </r>
  <r>
    <x v="1409"/>
    <n v="278.74099699999999"/>
    <n v="2.0374677266045698"/>
    <n v="0.2337567149543282"/>
    <m/>
    <m/>
    <n v="83071399.982565761"/>
    <n v="0.19223138520989283"/>
    <s v=""/>
    <m/>
    <m/>
    <m/>
    <m/>
    <m/>
    <m/>
    <m/>
    <n v="1416"/>
    <s v=""/>
    <s v=""/>
    <m/>
    <m/>
    <m/>
    <n v="7.4998681318672655E-2"/>
    <m/>
  </r>
  <r>
    <x v="1410"/>
    <n v="265.47799700000002"/>
    <n v="1.9270943796831546"/>
    <n v="0.20835529025616684"/>
    <m/>
    <m/>
    <n v="92067334.548809245"/>
    <n v="0.18307037348158123"/>
    <s v=""/>
    <m/>
    <m/>
    <m/>
    <m/>
    <m/>
    <m/>
    <m/>
    <n v="1417"/>
    <s v=""/>
    <s v=""/>
    <m/>
    <m/>
    <m/>
    <n v="0.12499912087914059"/>
    <m/>
  </r>
  <r>
    <x v="1411"/>
    <n v="264.34201000000002"/>
    <n v="1.9699907701920112"/>
    <n v="0.21760487485890376"/>
    <m/>
    <m/>
    <n v="87963774.056903079"/>
    <n v="0.18228226631067321"/>
    <s v=""/>
    <m/>
    <m/>
    <m/>
    <m/>
    <m/>
    <m/>
    <m/>
    <n v="1418"/>
    <s v=""/>
    <s v=""/>
    <m/>
    <m/>
    <m/>
    <n v="0.12499912087914059"/>
    <m/>
  </r>
  <r>
    <x v="1412"/>
    <n v="270.59799199999998"/>
    <n v="1.9405587896203285"/>
    <n v="0.2110773228376753"/>
    <m/>
    <m/>
    <n v="90587581.12965712"/>
    <n v="0.18659134593818588"/>
    <s v=""/>
    <m/>
    <m/>
    <m/>
    <m/>
    <m/>
    <m/>
    <m/>
    <n v="1419"/>
    <s v=""/>
    <s v=""/>
    <m/>
    <m/>
    <m/>
    <n v="0.12499912087914059"/>
    <m/>
  </r>
  <r>
    <x v="1413"/>
    <n v="266.18301400000001"/>
    <n v="1.9236195373807101"/>
    <n v="0.20736730929595279"/>
    <m/>
    <m/>
    <n v="92164354.299158543"/>
    <n v="0.18354221244100349"/>
    <s v=""/>
    <m/>
    <m/>
    <m/>
    <m/>
    <m/>
    <m/>
    <m/>
    <n v="1420"/>
    <s v=""/>
    <s v=""/>
    <m/>
    <m/>
    <m/>
    <n v="0.12499912087914059"/>
    <m/>
  </r>
  <r>
    <x v="1414"/>
    <n v="264.13198899999998"/>
    <n v="1.9350635425178206"/>
    <n v="0.20980935503149437"/>
    <m/>
    <m/>
    <n v="91062947.603420138"/>
    <n v="0.1821232208516893"/>
    <s v=""/>
    <m/>
    <m/>
    <m/>
    <m/>
    <m/>
    <m/>
    <m/>
    <n v="1421"/>
    <s v=""/>
    <s v=""/>
    <m/>
    <m/>
    <m/>
    <n v="0.12499912087914059"/>
    <m/>
  </r>
  <r>
    <x v="1415"/>
    <n v="258.48998999999998"/>
    <n v="1.8787400262917049"/>
    <n v="0.19752414465831319"/>
    <m/>
    <m/>
    <n v="96359310.166470453"/>
    <n v="0.17821905605967664"/>
    <s v=""/>
    <m/>
    <m/>
    <m/>
    <m/>
    <m/>
    <m/>
    <m/>
    <n v="1422"/>
    <s v=""/>
    <s v=""/>
    <m/>
    <m/>
    <m/>
    <n v="0.10500131868134352"/>
    <m/>
  </r>
  <r>
    <x v="1416"/>
    <n v="257.925995"/>
    <n v="1.5370012021643369"/>
    <n v="0.12565055037570788"/>
    <m/>
    <m/>
    <n v="131409402.29523402"/>
    <n v="0.17782557441494207"/>
    <s v=""/>
    <m/>
    <m/>
    <m/>
    <m/>
    <m/>
    <m/>
    <m/>
    <n v="1423"/>
    <s v=""/>
    <s v=""/>
    <m/>
    <m/>
    <m/>
    <n v="0.10500131868134352"/>
    <m/>
  </r>
  <r>
    <x v="1417"/>
    <n v="225.67100500000001"/>
    <n v="1.6504628322049799"/>
    <n v="0.14418424733514229"/>
    <m/>
    <m/>
    <n v="112001243.2302663"/>
    <n v="0.15558350995792303"/>
    <s v=""/>
    <m/>
    <m/>
    <m/>
    <m/>
    <m/>
    <m/>
    <m/>
    <n v="1424"/>
    <s v=""/>
    <s v=""/>
    <m/>
    <m/>
    <m/>
    <n v="0.10500131868134352"/>
    <m/>
  </r>
  <r>
    <x v="1418"/>
    <n v="226.899002"/>
    <n v="1.7133782104053767"/>
    <n v="0.15515810181229797"/>
    <m/>
    <m/>
    <n v="103456474.2057699"/>
    <n v="0.15642605182981831"/>
    <s v=""/>
    <m/>
    <m/>
    <m/>
    <m/>
    <m/>
    <m/>
    <m/>
    <n v="1425"/>
    <s v=""/>
    <s v=""/>
    <m/>
    <m/>
    <m/>
    <n v="0.10500131868134352"/>
    <m/>
  </r>
  <r>
    <x v="1419"/>
    <n v="235.354996"/>
    <n v="1.6929443627860949"/>
    <n v="0.15143899496215518"/>
    <m/>
    <m/>
    <n v="105918744.58847213"/>
    <n v="0.16225146105791063"/>
    <s v=""/>
    <m/>
    <m/>
    <m/>
    <m/>
    <m/>
    <m/>
    <m/>
    <n v="1426"/>
    <s v=""/>
    <s v=""/>
    <m/>
    <m/>
    <m/>
    <n v="0.10500131868134352"/>
    <m/>
  </r>
  <r>
    <x v="1420"/>
    <n v="228.11199999999999"/>
    <n v="1.5320750705544242"/>
    <n v="0.12261415187219603"/>
    <m/>
    <m/>
    <n v="126042744.83284296"/>
    <n v="0.15724593082615212"/>
    <s v=""/>
    <m/>
    <m/>
    <m/>
    <m/>
    <m/>
    <m/>
    <m/>
    <n v="1427"/>
    <s v=""/>
    <s v=""/>
    <m/>
    <m/>
    <m/>
    <n v="5.0550329670318958E-2"/>
    <m/>
  </r>
  <r>
    <x v="1421"/>
    <n v="210.067993"/>
    <n v="1.6127997404171355"/>
    <n v="0.13551883419017197"/>
    <m/>
    <m/>
    <n v="112753859.40927763"/>
    <n v="0.14480376898324757"/>
    <s v=""/>
    <m/>
    <m/>
    <m/>
    <m/>
    <m/>
    <m/>
    <m/>
    <n v="1428"/>
    <s v=""/>
    <s v=""/>
    <m/>
    <m/>
    <m/>
    <n v="5.0550329670318958E-2"/>
    <m/>
  </r>
  <r>
    <x v="1422"/>
    <n v="222.07600400000001"/>
    <n v="1.6433493677628777"/>
    <n v="0.14063587003750963"/>
    <m/>
    <m/>
    <n v="108476426.36318159"/>
    <n v="0.15307712967682358"/>
    <s v=""/>
    <m/>
    <m/>
    <m/>
    <m/>
    <m/>
    <m/>
    <m/>
    <n v="1429"/>
    <s v=""/>
    <s v=""/>
    <m/>
    <m/>
    <m/>
    <n v="5.0550329670318958E-2"/>
    <m/>
  </r>
  <r>
    <x v="1423"/>
    <n v="226.050003"/>
    <n v="1.6354412296173189"/>
    <n v="0.13926554186266607"/>
    <m/>
    <m/>
    <n v="109514801.78919449"/>
    <n v="0.1558123541993372"/>
    <s v=""/>
    <m/>
    <m/>
    <m/>
    <m/>
    <m/>
    <m/>
    <m/>
    <n v="1430"/>
    <s v=""/>
    <s v=""/>
    <m/>
    <m/>
    <m/>
    <n v="5.0550329670318958E-2"/>
    <m/>
  </r>
  <r>
    <x v="1424"/>
    <n v="224.70100400000001"/>
    <n v="1.6834806967638916"/>
    <n v="0.14742934227368756"/>
    <m/>
    <m/>
    <n v="103075323.23769797"/>
    <n v="0.15487848135078724"/>
    <s v=""/>
    <m/>
    <m/>
    <m/>
    <m/>
    <m/>
    <m/>
    <m/>
    <n v="1431"/>
    <s v=""/>
    <s v=""/>
    <m/>
    <m/>
    <m/>
    <n v="5.0550329670318958E-2"/>
    <m/>
  </r>
  <r>
    <x v="1425"/>
    <n v="229.11399800000001"/>
    <n v="1.6735473015179414"/>
    <n v="0.14563684419117434"/>
    <m/>
    <m/>
    <n v="104286351.6925223"/>
    <n v="0.15790787212241941"/>
    <s v=""/>
    <m/>
    <m/>
    <m/>
    <m/>
    <m/>
    <m/>
    <m/>
    <n v="1432"/>
    <s v=""/>
    <s v=""/>
    <m/>
    <m/>
    <m/>
    <n v="9.5000439560415761E-2"/>
    <m/>
  </r>
  <r>
    <x v="1426"/>
    <n v="230.25599700000001"/>
    <n v="1.6592877146608285"/>
    <n v="0.14313776756847604"/>
    <m/>
    <m/>
    <n v="106058082.64429086"/>
    <n v="0.15869081990116993"/>
    <s v=""/>
    <m/>
    <m/>
    <m/>
    <m/>
    <m/>
    <m/>
    <m/>
    <n v="1433"/>
    <s v=""/>
    <s v=""/>
    <m/>
    <m/>
    <m/>
    <n v="9.5000439560415761E-2"/>
    <m/>
  </r>
  <r>
    <x v="1427"/>
    <n v="228.026993"/>
    <n v="1.6675651719457163"/>
    <n v="0.14454844329956545"/>
    <m/>
    <m/>
    <n v="104994407.47196878"/>
    <n v="0.15715051563597002"/>
    <s v=""/>
    <m/>
    <m/>
    <m/>
    <m/>
    <m/>
    <m/>
    <m/>
    <n v="1434"/>
    <s v=""/>
    <s v=""/>
    <m/>
    <m/>
    <m/>
    <n v="9.5000439560415761E-2"/>
    <m/>
  </r>
  <r>
    <x v="1428"/>
    <n v="229.324005"/>
    <n v="1.6521020254990055"/>
    <n v="0.14185057815336699"/>
    <m/>
    <m/>
    <n v="106936144.94498158"/>
    <n v="0.15804027046954155"/>
    <s v=""/>
    <m/>
    <m/>
    <m/>
    <m/>
    <m/>
    <m/>
    <m/>
    <n v="1435"/>
    <s v=""/>
    <s v=""/>
    <m/>
    <m/>
    <m/>
    <n v="9.5000439560415761E-2"/>
    <m/>
  </r>
  <r>
    <x v="1429"/>
    <n v="227.21499600000001"/>
    <n v="1.6745736633116917"/>
    <n v="0.14569187270154549"/>
    <m/>
    <m/>
    <n v="104021520.39232093"/>
    <n v="0.15658275635670729"/>
    <s v=""/>
    <m/>
    <m/>
    <m/>
    <m/>
    <m/>
    <m/>
    <m/>
    <n v="1436"/>
    <s v=""/>
    <s v=""/>
    <m/>
    <m/>
    <m/>
    <n v="9.5000439560415761E-2"/>
    <m/>
  </r>
  <r>
    <x v="1430"/>
    <n v="239.84599299999999"/>
    <n v="1.771164264651033"/>
    <n v="0.16242075306599263"/>
    <m/>
    <m/>
    <n v="92016034.83657293"/>
    <n v="0.16527006397210972"/>
    <s v=""/>
    <m/>
    <m/>
    <m/>
    <m/>
    <m/>
    <m/>
    <m/>
    <n v="1437"/>
    <s v=""/>
    <s v=""/>
    <m/>
    <m/>
    <m/>
    <n v="7.4998681318672655E-2"/>
    <m/>
  </r>
  <r>
    <x v="1431"/>
    <n v="243.41499300000001"/>
    <n v="1.7314255062643138"/>
    <n v="0.15511373996455355"/>
    <m/>
    <m/>
    <n v="96140283.750754789"/>
    <n v="0.16772498010092826"/>
    <s v=""/>
    <m/>
    <m/>
    <m/>
    <m/>
    <m/>
    <m/>
    <m/>
    <n v="1438"/>
    <s v=""/>
    <s v=""/>
    <m/>
    <m/>
    <m/>
    <n v="7.4998681318672655E-2"/>
    <m/>
  </r>
  <r>
    <x v="1432"/>
    <n v="238.33599899999999"/>
    <n v="1.7334821621665455"/>
    <n v="0.15546349740737583"/>
    <m/>
    <m/>
    <n v="95906880.702163815"/>
    <n v="0.16422102744915618"/>
    <s v=""/>
    <m/>
    <m/>
    <m/>
    <m/>
    <m/>
    <m/>
    <m/>
    <n v="1439"/>
    <s v=""/>
    <s v=""/>
    <m/>
    <m/>
    <m/>
    <n v="7.4998681318672655E-2"/>
    <m/>
  </r>
  <r>
    <x v="1433"/>
    <n v="238.32899499999999"/>
    <n v="1.7451405397042823"/>
    <n v="0.15753561591219475"/>
    <m/>
    <m/>
    <n v="94611862.180943161"/>
    <n v="0.1642119273517314"/>
    <s v=""/>
    <m/>
    <m/>
    <m/>
    <m/>
    <m/>
    <m/>
    <m/>
    <n v="1440"/>
    <s v=""/>
    <s v=""/>
    <m/>
    <m/>
    <m/>
    <n v="7.4998681318672655E-2"/>
    <m/>
  </r>
  <r>
    <x v="1434"/>
    <n v="230.608994"/>
    <n v="1.6761705312030815"/>
    <n v="0.14503116765428359"/>
    <m/>
    <m/>
    <n v="102085281.52005062"/>
    <n v="0.15888033502406346"/>
    <s v=""/>
    <m/>
    <m/>
    <m/>
    <m/>
    <m/>
    <m/>
    <m/>
    <n v="1441"/>
    <s v=""/>
    <s v=""/>
    <m/>
    <m/>
    <m/>
    <n v="5.5000879120875604E-2"/>
    <m/>
  </r>
  <r>
    <x v="1435"/>
    <n v="230.49200400000001"/>
    <n v="1.6735159715287296"/>
    <n v="0.1445543666467641"/>
    <m/>
    <m/>
    <n v="102403313.43606688"/>
    <n v="0.15879560046892693"/>
    <s v=""/>
    <m/>
    <m/>
    <m/>
    <m/>
    <m/>
    <m/>
    <m/>
    <n v="1442"/>
    <s v=""/>
    <s v=""/>
    <m/>
    <m/>
    <m/>
    <n v="5.5000879120875604E-2"/>
    <m/>
  </r>
  <r>
    <x v="1436"/>
    <n v="230.25"/>
    <n v="1.6645182596203374"/>
    <n v="0.14298272598465436"/>
    <m/>
    <m/>
    <n v="103499132.20338157"/>
    <n v="0.15862474507528149"/>
    <s v=""/>
    <m/>
    <m/>
    <m/>
    <m/>
    <m/>
    <m/>
    <m/>
    <n v="1443"/>
    <s v=""/>
    <s v=""/>
    <m/>
    <m/>
    <m/>
    <n v="5.5000879120875604E-2"/>
    <m/>
  </r>
  <r>
    <x v="1437"/>
    <n v="229.07600400000001"/>
    <n v="1.6695598855375224"/>
    <n v="0.14383154031019016"/>
    <m/>
    <m/>
    <n v="102866771.69275656"/>
    <n v="0.15781184354673347"/>
    <s v=""/>
    <m/>
    <m/>
    <m/>
    <m/>
    <m/>
    <m/>
    <m/>
    <n v="1444"/>
    <s v=""/>
    <s v=""/>
    <m/>
    <m/>
    <m/>
    <n v="5.5000879120875604E-2"/>
    <m/>
  </r>
  <r>
    <x v="1438"/>
    <n v="233.520996"/>
    <n v="1.6923705689117989"/>
    <n v="0.14774398015208259"/>
    <m/>
    <m/>
    <n v="100050542.83798602"/>
    <n v="0.16086983826609846"/>
    <s v=""/>
    <m/>
    <m/>
    <m/>
    <m/>
    <m/>
    <m/>
    <m/>
    <n v="1445"/>
    <s v=""/>
    <s v=""/>
    <m/>
    <m/>
    <m/>
    <n v="5.5000879120875604E-2"/>
    <m/>
  </r>
  <r>
    <x v="1439"/>
    <n v="231.216995"/>
    <n v="1.6493991364723701"/>
    <n v="0.1401904553110247"/>
    <m/>
    <m/>
    <n v="105126154.75722481"/>
    <n v="0.15927020255110794"/>
    <s v=""/>
    <m/>
    <m/>
    <m/>
    <m/>
    <m/>
    <m/>
    <m/>
    <n v="1446"/>
    <s v=""/>
    <s v=""/>
    <m/>
    <m/>
    <m/>
    <n v="5.000439560463886E-3"/>
    <m/>
  </r>
  <r>
    <x v="1440"/>
    <n v="226.96899400000001"/>
    <n v="1.6748797355169469"/>
    <n v="0.14450447359512758"/>
    <m/>
    <m/>
    <n v="101872617.92748687"/>
    <n v="0.15633996442375664"/>
    <s v=""/>
    <m/>
    <m/>
    <m/>
    <m/>
    <m/>
    <m/>
    <m/>
    <n v="1447"/>
    <s v=""/>
    <s v=""/>
    <m/>
    <m/>
    <m/>
    <n v="5.000439560463886E-3"/>
    <m/>
  </r>
  <r>
    <x v="1441"/>
    <n v="230.93600499999999"/>
    <n v="1.6722632908902428"/>
    <n v="0.14403562758400545"/>
    <m/>
    <m/>
    <n v="102185599.3907147"/>
    <n v="0.15906836639987224"/>
    <s v=""/>
    <m/>
    <m/>
    <m/>
    <m/>
    <m/>
    <m/>
    <m/>
    <n v="1448"/>
    <s v=""/>
    <s v=""/>
    <m/>
    <m/>
    <m/>
    <n v="5.000439560463886E-3"/>
    <m/>
  </r>
  <r>
    <x v="1442"/>
    <n v="230.358002"/>
    <n v="1.7029135388998324"/>
    <n v="0.149297571232687"/>
    <m/>
    <m/>
    <n v="98434441.812847421"/>
    <n v="0.15866610904575926"/>
    <s v=""/>
    <m/>
    <m/>
    <m/>
    <m/>
    <m/>
    <m/>
    <m/>
    <n v="1449"/>
    <s v=""/>
    <s v=""/>
    <m/>
    <m/>
    <m/>
    <n v="5.000439560463886E-3"/>
    <m/>
  </r>
  <r>
    <x v="1443"/>
    <n v="234.36199999999999"/>
    <n v="1.707192356482474"/>
    <n v="0.15002974693527948"/>
    <m/>
    <m/>
    <n v="97934656.166593775"/>
    <n v="0.16141978350478073"/>
    <s v=""/>
    <m/>
    <m/>
    <m/>
    <m/>
    <m/>
    <m/>
    <m/>
    <n v="1450"/>
    <s v=""/>
    <s v=""/>
    <m/>
    <m/>
    <m/>
    <n v="5.000439560463886E-3"/>
    <m/>
  </r>
  <r>
    <x v="1444"/>
    <n v="232.83599899999999"/>
    <n v="1.73603155223002"/>
    <n v="0.15504249714464877"/>
    <m/>
    <m/>
    <n v="94620784.340420544"/>
    <n v="0.16035620945249621"/>
    <s v=""/>
    <m/>
    <m/>
    <m/>
    <m/>
    <m/>
    <m/>
    <m/>
    <n v="1451"/>
    <s v=""/>
    <s v=""/>
    <m/>
    <m/>
    <m/>
    <n v="1.5001318681335439E-2"/>
    <m/>
  </r>
  <r>
    <x v="1445"/>
    <n v="239.016006"/>
    <n v="1.7180194182600264"/>
    <n v="0.15180691903507035"/>
    <m/>
    <m/>
    <n v="96579328.077664271"/>
    <n v="0.1646081504361461"/>
    <s v=""/>
    <m/>
    <m/>
    <m/>
    <m/>
    <m/>
    <m/>
    <m/>
    <n v="1452"/>
    <s v=""/>
    <s v=""/>
    <m/>
    <m/>
    <m/>
    <n v="1.5001318681335439E-2"/>
    <m/>
  </r>
  <r>
    <x v="1446"/>
    <n v="236.63999899999999"/>
    <n v="1.7132800060284934"/>
    <n v="0.15095115603505749"/>
    <m/>
    <m/>
    <n v="97107157.558406532"/>
    <n v="0.16296757428334338"/>
    <s v=""/>
    <m/>
    <m/>
    <m/>
    <m/>
    <m/>
    <m/>
    <m/>
    <n v="1453"/>
    <s v=""/>
    <s v=""/>
    <m/>
    <m/>
    <m/>
    <n v="1.5001318681335439E-2"/>
    <m/>
  </r>
  <r>
    <x v="1447"/>
    <n v="236.003998"/>
    <n v="1.7238991226698637"/>
    <n v="0.15280396064601084"/>
    <m/>
    <m/>
    <n v="95898338.856443271"/>
    <n v="0.16252534735486143"/>
    <s v=""/>
    <m/>
    <m/>
    <m/>
    <m/>
    <m/>
    <m/>
    <m/>
    <n v="1454"/>
    <s v=""/>
    <s v=""/>
    <m/>
    <m/>
    <m/>
    <n v="1.5001318681335439E-2"/>
    <m/>
  </r>
  <r>
    <x v="1448"/>
    <n v="237.26400799999999"/>
    <n v="1.7218524254598493"/>
    <n v="0.15242275153540991"/>
    <m/>
    <m/>
    <n v="96121057.268618226"/>
    <n v="0.16338880692068319"/>
    <s v=""/>
    <m/>
    <m/>
    <m/>
    <m/>
    <m/>
    <m/>
    <m/>
    <n v="1455"/>
    <s v=""/>
    <s v=""/>
    <m/>
    <m/>
    <m/>
    <n v="1.5001318681335439E-2"/>
    <m/>
  </r>
  <r>
    <x v="1449"/>
    <n v="238.14700300000001"/>
    <n v="1.7440854562468455"/>
    <n v="0.15630246083171187"/>
    <m/>
    <m/>
    <n v="93633770.795686126"/>
    <n v="0.16398406516671893"/>
    <s v=""/>
    <m/>
    <m/>
    <m/>
    <m/>
    <m/>
    <m/>
    <m/>
    <n v="1456"/>
    <s v=""/>
    <s v=""/>
    <m/>
    <m/>
    <m/>
    <n v="0"/>
    <m/>
  </r>
  <r>
    <x v="1450"/>
    <n v="240.36399800000001"/>
    <n v="1.7851053056893864"/>
    <n v="0.16363501385217116"/>
    <m/>
    <m/>
    <n v="89224475.85103029"/>
    <n v="0.16550634323697561"/>
    <s v=""/>
    <m/>
    <m/>
    <m/>
    <m/>
    <m/>
    <m/>
    <m/>
    <n v="1457"/>
    <s v=""/>
    <s v=""/>
    <m/>
    <m/>
    <m/>
    <n v="0"/>
    <m/>
  </r>
  <r>
    <x v="1451"/>
    <n v="246.16999799999999"/>
    <n v="1.7624636635717326"/>
    <n v="0.15946481150435499"/>
    <m/>
    <m/>
    <n v="91483214.456547484"/>
    <n v="0.1694997424584965"/>
    <s v=""/>
    <m/>
    <m/>
    <m/>
    <m/>
    <m/>
    <m/>
    <m/>
    <n v="1458"/>
    <s v=""/>
    <s v=""/>
    <m/>
    <m/>
    <m/>
    <n v="0"/>
    <m/>
  </r>
  <r>
    <x v="1452"/>
    <n v="243.074997"/>
    <n v="1.7574467491126096"/>
    <n v="0.15853785346155924"/>
    <m/>
    <m/>
    <n v="91999272.655623436"/>
    <n v="0.16736433101371298"/>
    <s v=""/>
    <m/>
    <m/>
    <m/>
    <m/>
    <m/>
    <m/>
    <m/>
    <n v="1459"/>
    <s v=""/>
    <s v=""/>
    <m/>
    <m/>
    <m/>
    <n v="0"/>
    <m/>
  </r>
  <r>
    <x v="1453"/>
    <n v="242.49800099999999"/>
    <n v="1.7690548822483771"/>
    <n v="0.16061281023425331"/>
    <m/>
    <m/>
    <n v="90779152.59792693"/>
    <n v="0.16696270646950706"/>
    <s v=""/>
    <m/>
    <m/>
    <m/>
    <m/>
    <m/>
    <m/>
    <m/>
    <n v="1460"/>
    <s v=""/>
    <s v=""/>
    <m/>
    <m/>
    <m/>
    <n v="0"/>
    <m/>
  </r>
  <r>
    <x v="1454"/>
    <n v="246.875"/>
    <n v="1.778847389711083"/>
    <n v="0.16233221665186087"/>
    <m/>
    <m/>
    <n v="89769420.945242926"/>
    <n v="0.16996304963336301"/>
    <s v=""/>
    <m/>
    <m/>
    <m/>
    <m/>
    <m/>
    <m/>
    <m/>
    <n v="1461"/>
    <s v=""/>
    <s v=""/>
    <m/>
    <m/>
    <m/>
    <n v="0"/>
    <m/>
  </r>
  <r>
    <x v="1455"/>
    <n v="245.199997"/>
    <n v="1.8091086647387387"/>
    <n v="0.16783508636073075"/>
    <m/>
    <m/>
    <n v="86710481.358183518"/>
    <n v="0.16880548686586952"/>
    <s v=""/>
    <m/>
    <m/>
    <m/>
    <m/>
    <m/>
    <m/>
    <m/>
    <n v="1462"/>
    <s v=""/>
    <s v=""/>
    <m/>
    <m/>
    <m/>
    <n v="0"/>
    <m/>
  </r>
  <r>
    <x v="1456"/>
    <n v="249.49299600000001"/>
    <n v="1.8268994177791722"/>
    <n v="0.17111543273661148"/>
    <m/>
    <m/>
    <n v="85000547.982105255"/>
    <n v="0.17175648862301626"/>
    <s v=""/>
    <m/>
    <m/>
    <m/>
    <m/>
    <m/>
    <m/>
    <m/>
    <n v="1463"/>
    <s v=""/>
    <s v=""/>
    <m/>
    <m/>
    <m/>
    <n v="0"/>
    <m/>
  </r>
  <r>
    <x v="1457"/>
    <n v="252.10699500000001"/>
    <n v="1.8435988323007306"/>
    <n v="0.17422270920490449"/>
    <m/>
    <m/>
    <n v="83442168.68694289"/>
    <n v="0.17355150605451677"/>
    <s v=""/>
    <m/>
    <m/>
    <m/>
    <m/>
    <m/>
    <m/>
    <m/>
    <n v="1464"/>
    <s v=""/>
    <s v=""/>
    <m/>
    <m/>
    <m/>
    <n v="0"/>
    <m/>
  </r>
  <r>
    <x v="1458"/>
    <n v="254.29600500000001"/>
    <n v="1.9053694700522141"/>
    <n v="0.18587512571269107"/>
    <m/>
    <m/>
    <n v="77846287.652073011"/>
    <n v="0.17505387334627601"/>
    <s v=""/>
    <m/>
    <m/>
    <m/>
    <m/>
    <m/>
    <m/>
    <m/>
    <n v="1465"/>
    <s v=""/>
    <s v=""/>
    <m/>
    <m/>
    <m/>
    <n v="0"/>
    <m/>
  </r>
  <r>
    <x v="1459"/>
    <n v="261.86099200000001"/>
    <n v="1.9092779057703897"/>
    <n v="0.18657019927352023"/>
    <m/>
    <m/>
    <n v="77522867.177262157"/>
    <n v="0.18024743153354247"/>
    <s v=""/>
    <m/>
    <m/>
    <m/>
    <m/>
    <m/>
    <m/>
    <m/>
    <n v="1466"/>
    <s v=""/>
    <s v=""/>
    <m/>
    <m/>
    <m/>
    <n v="1.5001318681335439E-2"/>
    <m/>
  </r>
  <r>
    <x v="1460"/>
    <n v="263.57199100000003"/>
    <n v="1.9527425275144399"/>
    <n v="0.19504120824857124"/>
    <m/>
    <m/>
    <n v="73989222.888543457"/>
    <n v="0.18142044572947963"/>
    <s v=""/>
    <m/>
    <m/>
    <m/>
    <m/>
    <m/>
    <m/>
    <m/>
    <n v="1467"/>
    <s v=""/>
    <s v=""/>
    <m/>
    <m/>
    <m/>
    <n v="1.5001318681335439E-2"/>
    <m/>
  </r>
  <r>
    <x v="1461"/>
    <n v="269.30599999999998"/>
    <n v="1.929403941165144"/>
    <n v="0.19035611172844863"/>
    <m/>
    <m/>
    <n v="75753964.891301572"/>
    <n v="0.18536242313046061"/>
    <s v=""/>
    <m/>
    <m/>
    <m/>
    <m/>
    <m/>
    <m/>
    <m/>
    <n v="1468"/>
    <s v=""/>
    <s v=""/>
    <m/>
    <m/>
    <m/>
    <n v="1.5001318681335439E-2"/>
    <m/>
  </r>
  <r>
    <x v="1462"/>
    <n v="266.49600199999998"/>
    <n v="1.9853562092474712"/>
    <n v="0.20137240020601185"/>
    <m/>
    <m/>
    <n v="71356326.609628096"/>
    <n v="0.18342353670159206"/>
    <s v=""/>
    <m/>
    <m/>
    <m/>
    <m/>
    <m/>
    <m/>
    <m/>
    <n v="1469"/>
    <s v=""/>
    <s v=""/>
    <m/>
    <m/>
    <m/>
    <n v="1.5001318681335439E-2"/>
    <m/>
  </r>
  <r>
    <x v="1463"/>
    <n v="273.64898699999998"/>
    <n v="2.0030559999937294"/>
    <n v="0.20493823124071789"/>
    <m/>
    <m/>
    <n v="70080304.41703783"/>
    <n v="0.18834188214158956"/>
    <s v=""/>
    <m/>
    <m/>
    <m/>
    <m/>
    <m/>
    <m/>
    <m/>
    <n v="1470"/>
    <s v=""/>
    <s v=""/>
    <m/>
    <m/>
    <m/>
    <n v="1.5001318681335439E-2"/>
    <m/>
  </r>
  <r>
    <x v="1464"/>
    <n v="283.62799100000001"/>
    <n v="2.0666163494777763"/>
    <n v="0.21786549484965417"/>
    <m/>
    <m/>
    <n v="65629123.59061677"/>
    <n v="0.19519479780358548"/>
    <s v=""/>
    <m/>
    <m/>
    <m/>
    <m/>
    <m/>
    <m/>
    <m/>
    <n v="1471"/>
    <s v=""/>
    <s v=""/>
    <m/>
    <m/>
    <m/>
    <n v="2.0001758241743106E-2"/>
    <m/>
  </r>
  <r>
    <x v="1465"/>
    <n v="285.18099999999998"/>
    <n v="2.1278741076084118"/>
    <n v="0.23075342631943527"/>
    <m/>
    <m/>
    <n v="61735006.444134325"/>
    <n v="0.19625848139683136"/>
    <s v=""/>
    <m/>
    <m/>
    <m/>
    <m/>
    <m/>
    <m/>
    <m/>
    <n v="1472"/>
    <s v=""/>
    <s v=""/>
    <m/>
    <m/>
    <m/>
    <n v="2.0001758241743106E-2"/>
    <m/>
  </r>
  <r>
    <x v="1466"/>
    <n v="293.70300300000002"/>
    <n v="2.2060815371553297"/>
    <n v="0.24768568880978833"/>
    <m/>
    <m/>
    <n v="57193802.412213087"/>
    <n v="0.20211797099703382"/>
    <s v=""/>
    <m/>
    <m/>
    <m/>
    <m/>
    <m/>
    <m/>
    <m/>
    <n v="1473"/>
    <s v=""/>
    <s v=""/>
    <m/>
    <m/>
    <m/>
    <n v="2.0001758241743106E-2"/>
    <m/>
  </r>
  <r>
    <x v="1467"/>
    <n v="304.324005"/>
    <n v="2.272735278090543"/>
    <n v="0.26262099624804341"/>
    <m/>
    <m/>
    <n v="53734759.932930492"/>
    <n v="0.20942158867879423"/>
    <s v=""/>
    <m/>
    <m/>
    <m/>
    <m/>
    <m/>
    <m/>
    <m/>
    <n v="1474"/>
    <s v=""/>
    <s v=""/>
    <m/>
    <m/>
    <m/>
    <n v="2.0001758241743106E-2"/>
    <m/>
  </r>
  <r>
    <x v="1468"/>
    <n v="313.942993"/>
    <n v="2.3750238145651346"/>
    <n v="0.28622594814283026"/>
    <m/>
    <m/>
    <n v="48895103.861010544"/>
    <n v="0.2160353046744182"/>
    <s v=""/>
    <m/>
    <m/>
    <m/>
    <m/>
    <m/>
    <m/>
    <m/>
    <n v="1475"/>
    <s v=""/>
    <s v=""/>
    <m/>
    <m/>
    <m/>
    <n v="2.0001758241743106E-2"/>
    <m/>
  </r>
  <r>
    <x v="1469"/>
    <n v="325.94198599999999"/>
    <n v="2.6149628853324329"/>
    <n v="0.34393404127998956"/>
    <m/>
    <m/>
    <n v="39013208.615988828"/>
    <n v="0.22427472442143803"/>
    <s v=""/>
    <m/>
    <m/>
    <m/>
    <m/>
    <m/>
    <m/>
    <m/>
    <n v="1476"/>
    <s v=""/>
    <s v=""/>
    <m/>
    <m/>
    <m/>
    <n v="0.11000175824175121"/>
    <m/>
  </r>
  <r>
    <x v="1470"/>
    <n v="361.87298600000003"/>
    <n v="2.9204016999510194"/>
    <n v="0.4242288201591814"/>
    <m/>
    <m/>
    <n v="29897359.5716969"/>
    <n v="0.24899170815664778"/>
    <s v=""/>
    <m/>
    <m/>
    <m/>
    <m/>
    <m/>
    <m/>
    <m/>
    <n v="1477"/>
    <s v=""/>
    <s v=""/>
    <m/>
    <m/>
    <m/>
    <n v="0.11000175824175121"/>
    <m/>
  </r>
  <r>
    <x v="1471"/>
    <n v="403.66400099999998"/>
    <n v="2.9790518555933647"/>
    <n v="0.44121512202518209"/>
    <m/>
    <m/>
    <n v="28694951.489195727"/>
    <n v="0.27773936444912867"/>
    <s v=""/>
    <m/>
    <m/>
    <m/>
    <m/>
    <m/>
    <m/>
    <m/>
    <n v="1478"/>
    <s v=""/>
    <s v=""/>
    <m/>
    <m/>
    <m/>
    <n v="0.11000175824175121"/>
    <m/>
  </r>
  <r>
    <x v="1472"/>
    <n v="408.07699600000001"/>
    <n v="2.7962530220825754"/>
    <n v="0.38702129446285771"/>
    <m/>
    <m/>
    <n v="32214983.361449495"/>
    <n v="0.28076839974389217"/>
    <s v=""/>
    <m/>
    <m/>
    <m/>
    <m/>
    <m/>
    <m/>
    <m/>
    <n v="1479"/>
    <s v=""/>
    <s v=""/>
    <m/>
    <m/>
    <m/>
    <n v="0.11000175824175121"/>
    <m/>
  </r>
  <r>
    <x v="1473"/>
    <n v="388.04699699999998"/>
    <n v="2.7099356220511082"/>
    <n v="0.36308363675556882"/>
    <m/>
    <m/>
    <n v="34202191.960626714"/>
    <n v="0.26698025059332464"/>
    <s v=""/>
    <m/>
    <m/>
    <m/>
    <m/>
    <m/>
    <m/>
    <m/>
    <n v="1480"/>
    <s v=""/>
    <s v=""/>
    <m/>
    <m/>
    <m/>
    <n v="0.11000175824175121"/>
    <m/>
  </r>
  <r>
    <x v="1474"/>
    <n v="374.324005"/>
    <n v="2.7515174712389183"/>
    <n v="0.37409078712514032"/>
    <m/>
    <m/>
    <n v="33150799.636071522"/>
    <n v="0.25751858492538737"/>
    <s v=""/>
    <m/>
    <m/>
    <m/>
    <m/>
    <m/>
    <m/>
    <m/>
    <n v="1481"/>
    <s v=""/>
    <s v=""/>
    <m/>
    <m/>
    <m/>
    <n v="0.13500000000001214"/>
    <m/>
  </r>
  <r>
    <x v="1475"/>
    <n v="379.98400900000001"/>
    <n v="2.4369011713614466"/>
    <n v="0.28850680400186557"/>
    <m/>
    <m/>
    <n v="40730186.602951251"/>
    <n v="0.26140561686526487"/>
    <s v=""/>
    <m/>
    <m/>
    <m/>
    <m/>
    <m/>
    <m/>
    <m/>
    <n v="1482"/>
    <s v=""/>
    <s v=""/>
    <m/>
    <m/>
    <m/>
    <n v="0.13500000000001214"/>
    <m/>
  </r>
  <r>
    <x v="1476"/>
    <n v="339.82000699999998"/>
    <n v="2.2504402971639292"/>
    <n v="0.24432682412562054"/>
    <m/>
    <m/>
    <n v="46961053.023537517"/>
    <n v="0.23376917031513575"/>
    <s v=""/>
    <m/>
    <m/>
    <m/>
    <m/>
    <m/>
    <m/>
    <m/>
    <n v="1483"/>
    <s v=""/>
    <s v=""/>
    <m/>
    <m/>
    <m/>
    <n v="0.13500000000001214"/>
    <m/>
  </r>
  <r>
    <x v="1477"/>
    <n v="314.07900999999998"/>
    <n v="2.4460086279657247"/>
    <n v="0.28675735464343871"/>
    <m/>
    <m/>
    <n v="38796565.906318314"/>
    <n v="0.2160557856671716"/>
    <s v=""/>
    <m/>
    <m/>
    <m/>
    <m/>
    <m/>
    <m/>
    <m/>
    <n v="1484"/>
    <s v=""/>
    <s v=""/>
    <m/>
    <m/>
    <m/>
    <n v="0.13500000000001214"/>
    <m/>
  </r>
  <r>
    <x v="1478"/>
    <n v="338.49798600000003"/>
    <n v="2.4356208403544648"/>
    <n v="0.28428745964672891"/>
    <m/>
    <m/>
    <n v="39124071.350970119"/>
    <n v="0.23284760357798387"/>
    <s v=""/>
    <m/>
    <m/>
    <m/>
    <m/>
    <m/>
    <m/>
    <m/>
    <n v="1485"/>
    <s v=""/>
    <s v=""/>
    <m/>
    <m/>
    <m/>
    <n v="0.13500000000001214"/>
    <m/>
  </r>
  <r>
    <x v="1479"/>
    <n v="319.73498499999999"/>
    <n v="2.3919435964287126"/>
    <n v="0.27399226793144921"/>
    <m/>
    <m/>
    <n v="40525234.776966296"/>
    <n v="0.21992364825030694"/>
    <s v=""/>
    <m/>
    <m/>
    <m/>
    <m/>
    <m/>
    <m/>
    <m/>
    <n v="1486"/>
    <s v=""/>
    <s v=""/>
    <m/>
    <m/>
    <m/>
    <n v="0.14500087912088369"/>
    <m/>
  </r>
  <r>
    <x v="1480"/>
    <n v="330.36200000000002"/>
    <n v="2.4230893214552567"/>
    <n v="0.28109373732475734"/>
    <m/>
    <m/>
    <n v="39467759.372791052"/>
    <n v="0.22722732477308541"/>
    <s v=""/>
    <m/>
    <m/>
    <m/>
    <m/>
    <m/>
    <m/>
    <m/>
    <n v="1487"/>
    <s v=""/>
    <s v=""/>
    <m/>
    <m/>
    <m/>
    <n v="0.14500087912088369"/>
    <m/>
  </r>
  <r>
    <x v="1481"/>
    <n v="334.59298699999999"/>
    <n v="2.4191793308059397"/>
    <n v="0.28015279395611098"/>
    <m/>
    <m/>
    <n v="39593078.292801537"/>
    <n v="0.23013146335070642"/>
    <s v=""/>
    <m/>
    <m/>
    <m/>
    <m/>
    <m/>
    <m/>
    <m/>
    <n v="1488"/>
    <s v=""/>
    <s v=""/>
    <m/>
    <m/>
    <m/>
    <n v="0.14500087912088369"/>
    <m/>
  </r>
  <r>
    <x v="1482"/>
    <n v="334.67898600000001"/>
    <n v="2.357883357352947"/>
    <n v="0.26592398669326428"/>
    <m/>
    <m/>
    <n v="41597397.087383963"/>
    <n v="0.23018462179090518"/>
    <s v=""/>
    <m/>
    <m/>
    <m/>
    <m/>
    <m/>
    <m/>
    <m/>
    <n v="1489"/>
    <s v=""/>
    <s v=""/>
    <m/>
    <m/>
    <m/>
    <n v="0.14500087912088369"/>
    <m/>
  </r>
  <r>
    <x v="1483"/>
    <n v="326.41101099999997"/>
    <n v="2.3277890643019759"/>
    <n v="0.25910463111354487"/>
    <m/>
    <m/>
    <n v="42657069.051197402"/>
    <n v="0.22449225286066044"/>
    <s v=""/>
    <m/>
    <m/>
    <m/>
    <m/>
    <m/>
    <m/>
    <m/>
    <n v="1490"/>
    <s v=""/>
    <s v=""/>
    <m/>
    <m/>
    <m/>
    <n v="0.14500087912088369"/>
    <m/>
  </r>
  <r>
    <x v="1484"/>
    <n v="324.35000600000001"/>
    <n v="2.3349360227426321"/>
    <n v="0.26060140974317136"/>
    <m/>
    <m/>
    <n v="42392910.465687521"/>
    <n v="0.22305735950987976"/>
    <s v=""/>
    <m/>
    <m/>
    <m/>
    <m/>
    <m/>
    <m/>
    <m/>
    <n v="1491"/>
    <s v=""/>
    <s v=""/>
    <m/>
    <m/>
    <m/>
    <n v="0.13846153846152498"/>
    <m/>
  </r>
  <r>
    <x v="1485"/>
    <n v="323.01400799999999"/>
    <n v="2.3129965144564415"/>
    <n v="0.25567326313047739"/>
    <m/>
    <m/>
    <n v="43187367.604054935"/>
    <n v="0.22213280433313229"/>
    <s v=""/>
    <m/>
    <m/>
    <m/>
    <m/>
    <m/>
    <m/>
    <m/>
    <n v="1492"/>
    <s v=""/>
    <s v=""/>
    <m/>
    <m/>
    <m/>
    <n v="0.13846153846152498"/>
    <m/>
  </r>
  <r>
    <x v="1486"/>
    <n v="320.04501299999998"/>
    <n v="2.3717159998967161"/>
    <n v="0.2686223084663627"/>
    <m/>
    <m/>
    <n v="40992344.894650415"/>
    <n v="0.22008533418736947"/>
    <s v=""/>
    <m/>
    <m/>
    <m/>
    <m/>
    <m/>
    <m/>
    <m/>
    <n v="1493"/>
    <s v=""/>
    <s v=""/>
    <m/>
    <m/>
    <m/>
    <n v="0.13846153846152498"/>
    <m/>
  </r>
  <r>
    <x v="1487"/>
    <n v="351.86099200000001"/>
    <n v="2.5870600513822293"/>
    <n v="0.31732584178898499"/>
    <m/>
    <m/>
    <n v="33546269.503904883"/>
    <n v="0.24195163125361044"/>
    <s v=""/>
    <m/>
    <m/>
    <m/>
    <m/>
    <m/>
    <m/>
    <m/>
    <n v="1494"/>
    <s v=""/>
    <s v=""/>
    <m/>
    <m/>
    <m/>
    <n v="0.13846153846152498"/>
    <m/>
  </r>
  <r>
    <x v="1488"/>
    <n v="371.43701199999998"/>
    <n v="2.7260785996104491"/>
    <n v="0.35130247861755792"/>
    <m/>
    <m/>
    <n v="29939231.080754682"/>
    <n v="0.25539282829553428"/>
    <s v=""/>
    <m/>
    <m/>
    <m/>
    <m/>
    <m/>
    <m/>
    <m/>
    <n v="1495"/>
    <s v=""/>
    <s v=""/>
    <m/>
    <m/>
    <m/>
    <n v="0.21499912087914866"/>
    <m/>
  </r>
  <r>
    <x v="1489"/>
    <n v="377.41400099999998"/>
    <n v="2.6186139594962565"/>
    <n v="0.32356610556412208"/>
    <m/>
    <m/>
    <n v="32298139.164805464"/>
    <n v="0.25949573491447253"/>
    <s v=""/>
    <m/>
    <m/>
    <m/>
    <m/>
    <m/>
    <m/>
    <m/>
    <n v="1496"/>
    <s v=""/>
    <s v=""/>
    <m/>
    <m/>
    <m/>
    <n v="0.21499912087914866"/>
    <m/>
  </r>
  <r>
    <x v="1490"/>
    <n v="361.84500100000002"/>
    <n v="2.5944805947875111"/>
    <n v="0.31756379484104846"/>
    <m/>
    <m/>
    <n v="32891782.581841964"/>
    <n v="0.24878459810768955"/>
    <s v=""/>
    <m/>
    <m/>
    <m/>
    <m/>
    <m/>
    <m/>
    <m/>
    <n v="1497"/>
    <s v=""/>
    <s v=""/>
    <m/>
    <m/>
    <m/>
    <n v="0.21499912087914866"/>
    <m/>
  </r>
  <r>
    <x v="1491"/>
    <n v="359.33099399999998"/>
    <n v="2.6076240430553312"/>
    <n v="0.3207426350672099"/>
    <m/>
    <m/>
    <n v="32556815.694011778"/>
    <n v="0.24704967579275874"/>
    <s v=""/>
    <m/>
    <m/>
    <m/>
    <m/>
    <m/>
    <m/>
    <m/>
    <n v="1498"/>
    <s v=""/>
    <s v=""/>
    <m/>
    <m/>
    <m/>
    <n v="0.21499912087914866"/>
    <m/>
  </r>
  <r>
    <x v="1492"/>
    <n v="361.26199300000002"/>
    <n v="2.6227727506394056"/>
    <n v="0.3244301597024149"/>
    <m/>
    <m/>
    <n v="32176850.413071688"/>
    <n v="0.24837082467365826"/>
    <s v=""/>
    <m/>
    <m/>
    <m/>
    <m/>
    <m/>
    <m/>
    <m/>
    <n v="1499"/>
    <s v=""/>
    <s v=""/>
    <m/>
    <m/>
    <m/>
    <n v="0.21499912087914866"/>
    <m/>
  </r>
  <r>
    <x v="1493"/>
    <n v="389.97799700000002"/>
    <n v="2.856126643875728"/>
    <n v="0.38202250820772332"/>
    <m/>
    <m/>
    <n v="26449484.339899555"/>
    <n v="0.26809239781020522"/>
    <s v=""/>
    <m/>
    <m/>
    <m/>
    <m/>
    <m/>
    <m/>
    <m/>
    <n v="1500"/>
    <s v=""/>
    <s v=""/>
    <m/>
    <m/>
    <m/>
    <n v="0.28000087912089583"/>
    <m/>
  </r>
  <r>
    <x v="1494"/>
    <n v="395.75399800000002"/>
    <n v="3.0004264754359133"/>
    <n v="0.42057358099859099"/>
    <m/>
    <m/>
    <n v="23775497.643292002"/>
    <n v="0.27205605857652587"/>
    <s v=""/>
    <m/>
    <m/>
    <m/>
    <m/>
    <m/>
    <m/>
    <m/>
    <n v="1501"/>
    <s v=""/>
    <s v=""/>
    <m/>
    <m/>
    <m/>
    <n v="0.28000087912089583"/>
    <m/>
  </r>
  <r>
    <x v="1495"/>
    <n v="414.44101000000001"/>
    <n v="3.0145379585321432"/>
    <n v="0.42447845375744769"/>
    <m/>
    <m/>
    <n v="23550620.118223153"/>
    <n v="0.28489479232783615"/>
    <s v=""/>
    <m/>
    <m/>
    <m/>
    <m/>
    <m/>
    <m/>
    <m/>
    <n v="1502"/>
    <s v=""/>
    <s v=""/>
    <m/>
    <m/>
    <m/>
    <n v="0.28000087912089583"/>
    <m/>
  </r>
  <r>
    <x v="1496"/>
    <n v="417.98800699999998"/>
    <n v="2.9991625653541614"/>
    <n v="0.42009777358969763"/>
    <m/>
    <m/>
    <n v="23789630.04519394"/>
    <n v="0.28732558836174604"/>
    <s v=""/>
    <m/>
    <m/>
    <m/>
    <m/>
    <m/>
    <m/>
    <m/>
    <n v="1503"/>
    <s v=""/>
    <s v=""/>
    <m/>
    <m/>
    <m/>
    <n v="0.28000087912089583"/>
    <m/>
  </r>
  <r>
    <x v="1497"/>
    <n v="415.28100599999999"/>
    <n v="3.262015468209257"/>
    <n v="0.49367475637054209"/>
    <m/>
    <m/>
    <n v="19618445.451590303"/>
    <n v="0.28545736187354093"/>
    <s v=""/>
    <m/>
    <m/>
    <m/>
    <m/>
    <m/>
    <m/>
    <m/>
    <n v="1504"/>
    <s v=""/>
    <s v=""/>
    <m/>
    <m/>
    <m/>
    <n v="0.28000087912089583"/>
    <m/>
  </r>
  <r>
    <x v="1498"/>
    <n v="433.27200299999998"/>
    <n v="3.2056765677857082"/>
    <n v="0.47644970521276225"/>
    <m/>
    <m/>
    <n v="20295092.15343814"/>
    <n v="0.29780082439549455"/>
    <s v=""/>
    <m/>
    <m/>
    <m/>
    <m/>
    <m/>
    <m/>
    <m/>
    <n v="1505"/>
    <s v=""/>
    <s v=""/>
    <m/>
    <m/>
    <m/>
    <n v="0.28000087912089583"/>
    <m/>
  </r>
  <r>
    <x v="1499"/>
    <n v="443.87799100000001"/>
    <n v="3.3578861892538749"/>
    <n v="0.52163169816396726"/>
    <m/>
    <m/>
    <n v="18366761.856561869"/>
    <n v="0.30508269688781392"/>
    <s v=""/>
    <m/>
    <m/>
    <m/>
    <m/>
    <m/>
    <m/>
    <m/>
    <n v="1506"/>
    <s v=""/>
    <s v=""/>
    <m/>
    <m/>
    <m/>
    <n v="0.28000087912089583"/>
    <m/>
  </r>
  <r>
    <x v="1500"/>
    <n v="465.20800800000001"/>
    <n v="3.2825625401772274"/>
    <n v="0.49816929416144601"/>
    <m/>
    <m/>
    <n v="19189807.216824535"/>
    <n v="0.31973475275615337"/>
    <s v=""/>
    <m/>
    <m/>
    <m/>
    <m/>
    <m/>
    <m/>
    <m/>
    <n v="1507"/>
    <s v=""/>
    <s v=""/>
    <m/>
    <m/>
    <m/>
    <n v="0.28000087912089583"/>
    <m/>
  </r>
  <r>
    <x v="1501"/>
    <n v="454.77700800000002"/>
    <n v="3.290457398735358"/>
    <n v="0.50050523605122499"/>
    <m/>
    <m/>
    <n v="19096501.865921509"/>
    <n v="0.31255745197729368"/>
    <s v=""/>
    <m/>
    <m/>
    <m/>
    <m/>
    <m/>
    <m/>
    <m/>
    <n v="1508"/>
    <s v=""/>
    <s v=""/>
    <m/>
    <m/>
    <m/>
    <n v="0.28000087912089583"/>
    <m/>
  </r>
  <r>
    <x v="1502"/>
    <n v="455.84698500000002"/>
    <n v="3.3444810243404119"/>
    <n v="0.51687778250317085"/>
    <m/>
    <m/>
    <n v="18468444.665739831"/>
    <n v="0.31328466759678264"/>
    <s v=""/>
    <m/>
    <m/>
    <m/>
    <m/>
    <m/>
    <m/>
    <m/>
    <n v="1509"/>
    <s v=""/>
    <s v=""/>
    <m/>
    <m/>
    <m/>
    <n v="0.28000087912089583"/>
    <m/>
  </r>
  <r>
    <x v="1503"/>
    <n v="442.83801299999999"/>
    <n v="3.1639329196105073"/>
    <n v="0.46090490939760093"/>
    <m/>
    <m/>
    <n v="20461480.364710879"/>
    <n v="0.30432037913114185"/>
    <s v=""/>
    <m/>
    <m/>
    <m/>
    <m/>
    <m/>
    <m/>
    <m/>
    <n v="1510"/>
    <s v=""/>
    <s v=""/>
    <m/>
    <m/>
    <m/>
    <n v="0.24999824175822496"/>
    <m/>
  </r>
  <r>
    <x v="1504"/>
    <n v="437.43600500000002"/>
    <n v="3.1486766533994612"/>
    <n v="0.45640498074509428"/>
    <m/>
    <m/>
    <n v="20657742.939301662"/>
    <n v="0.30060026961169384"/>
    <s v=""/>
    <m/>
    <m/>
    <m/>
    <m/>
    <m/>
    <m/>
    <m/>
    <n v="1511"/>
    <s v=""/>
    <s v=""/>
    <m/>
    <m/>
    <m/>
    <n v="0.24999824175822496"/>
    <m/>
  </r>
  <r>
    <x v="1505"/>
    <n v="436.72000100000002"/>
    <n v="3.1903720079910585"/>
    <n v="0.4684361021019916"/>
    <m/>
    <m/>
    <n v="20109560.35192639"/>
    <n v="0.3001004300431474"/>
    <s v=""/>
    <m/>
    <m/>
    <m/>
    <m/>
    <m/>
    <m/>
    <m/>
    <n v="1512"/>
    <s v=""/>
    <s v=""/>
    <m/>
    <m/>
    <m/>
    <n v="0.24999824175822496"/>
    <m/>
  </r>
  <r>
    <x v="1506"/>
    <n v="443.091003"/>
    <n v="3.2807716988477349"/>
    <n v="0.49492285371313094"/>
    <m/>
    <m/>
    <n v="18968898.464419134"/>
    <n v="0.30447046009846523"/>
    <s v=""/>
    <m/>
    <m/>
    <m/>
    <m/>
    <m/>
    <m/>
    <m/>
    <n v="1513"/>
    <s v=""/>
    <s v=""/>
    <m/>
    <m/>
    <m/>
    <n v="0.24999824175822496"/>
    <m/>
  </r>
  <r>
    <x v="1507"/>
    <n v="423.34298699999999"/>
    <n v="3.0445782341714636"/>
    <n v="0.42345638114787426"/>
    <m/>
    <m/>
    <n v="21699176.891117875"/>
    <n v="0.29087030526904073"/>
    <s v=""/>
    <m/>
    <m/>
    <m/>
    <m/>
    <m/>
    <m/>
    <m/>
    <n v="1514"/>
    <s v=""/>
    <s v=""/>
    <m/>
    <m/>
    <m/>
    <n v="0.25999912087909655"/>
    <m/>
  </r>
  <r>
    <x v="1508"/>
    <n v="422.09799199999998"/>
    <n v="3.1214191428504066"/>
    <n v="0.4447776546719357"/>
    <m/>
    <m/>
    <n v="20602733.418558061"/>
    <n v="0.29000734634279624"/>
    <s v=""/>
    <m/>
    <m/>
    <m/>
    <m/>
    <m/>
    <m/>
    <m/>
    <n v="1515"/>
    <s v=""/>
    <s v=""/>
    <m/>
    <m/>
    <m/>
    <n v="0.25999912087909655"/>
    <m/>
  </r>
  <r>
    <x v="1509"/>
    <n v="433.29998799999998"/>
    <n v="3.0752054954298274"/>
    <n v="0.43155546338899325"/>
    <m/>
    <m/>
    <n v="21211721.573476214"/>
    <n v="0.29769605983538733"/>
    <s v=""/>
    <m/>
    <m/>
    <m/>
    <m/>
    <m/>
    <m/>
    <m/>
    <n v="1516"/>
    <s v=""/>
    <s v=""/>
    <m/>
    <m/>
    <m/>
    <n v="0.25999912087909655"/>
    <m/>
  </r>
  <r>
    <x v="1510"/>
    <n v="425.875"/>
    <n v="3.1033195872503576"/>
    <n v="0.43939320721420017"/>
    <m/>
    <m/>
    <n v="20822774.515152577"/>
    <n v="0.29258715256389184"/>
    <s v=""/>
    <m/>
    <m/>
    <m/>
    <m/>
    <m/>
    <m/>
    <m/>
    <n v="1517"/>
    <s v=""/>
    <s v=""/>
    <m/>
    <m/>
    <m/>
    <n v="0.25999912087909655"/>
    <m/>
  </r>
  <r>
    <x v="1511"/>
    <n v="430.06100500000002"/>
    <n v="3.1211713970657109"/>
    <n v="0.4442341452132203"/>
    <m/>
    <m/>
    <n v="20582125.053695664"/>
    <n v="0.29543228705544677"/>
    <s v=""/>
    <m/>
    <m/>
    <m/>
    <m/>
    <m/>
    <m/>
    <m/>
    <n v="1518"/>
    <s v=""/>
    <s v=""/>
    <m/>
    <m/>
    <m/>
    <n v="0.21499912087914866"/>
    <m/>
  </r>
  <r>
    <x v="1512"/>
    <n v="433.06900000000002"/>
    <n v="3.1126784489276877"/>
    <n v="0.44176329438088613"/>
    <m/>
    <m/>
    <n v="20693064.755350355"/>
    <n v="0.29749089925241262"/>
    <s v=""/>
    <m/>
    <m/>
    <m/>
    <m/>
    <m/>
    <m/>
    <m/>
    <n v="1519"/>
    <s v=""/>
    <s v=""/>
    <m/>
    <m/>
    <m/>
    <n v="0.21499912087914866"/>
    <m/>
  </r>
  <r>
    <x v="1513"/>
    <n v="431.85598800000002"/>
    <n v="3.0917645144626285"/>
    <n v="0.43577438434533405"/>
    <m/>
    <m/>
    <n v="20970058.964866448"/>
    <n v="0.2966499158193337"/>
    <s v=""/>
    <m/>
    <m/>
    <m/>
    <m/>
    <m/>
    <m/>
    <m/>
    <n v="1520"/>
    <s v=""/>
    <s v=""/>
    <m/>
    <m/>
    <m/>
    <n v="0.21499912087914866"/>
    <m/>
  </r>
  <r>
    <x v="1514"/>
    <n v="430.010986"/>
    <n v="3.2999641987921748"/>
    <n v="0.49440494557838266"/>
    <m/>
    <m/>
    <n v="18144716.278318372"/>
    <n v="0.29537486156757142"/>
    <s v=""/>
    <m/>
    <m/>
    <m/>
    <m/>
    <m/>
    <m/>
    <m/>
    <n v="1521"/>
    <s v=""/>
    <s v=""/>
    <m/>
    <m/>
    <m/>
    <n v="0.21499912087914866"/>
    <m/>
  </r>
  <r>
    <x v="1515"/>
    <n v="457.53799400000003"/>
    <n v="3.2648917768851038"/>
    <n v="0.48383742083951464"/>
    <m/>
    <m/>
    <n v="18529460.273237601"/>
    <n v="0.31427500357231075"/>
    <s v=""/>
    <m/>
    <m/>
    <m/>
    <m/>
    <m/>
    <m/>
    <m/>
    <n v="1522"/>
    <s v=""/>
    <s v=""/>
    <m/>
    <m/>
    <m/>
    <n v="0.21499912087914866"/>
    <m/>
  </r>
  <r>
    <x v="1516"/>
    <n v="448.69799799999998"/>
    <n v="3.2299422358006291"/>
    <n v="0.47330758516369542"/>
    <m/>
    <m/>
    <n v="18925198.696470276"/>
    <n v="0.30817889734554899"/>
    <s v=""/>
    <m/>
    <m/>
    <m/>
    <m/>
    <m/>
    <m/>
    <m/>
    <n v="1523"/>
    <s v=""/>
    <s v=""/>
    <m/>
    <m/>
    <m/>
    <n v="0.21499912087914866"/>
    <m/>
  </r>
  <r>
    <x v="1517"/>
    <n v="448.182007"/>
    <n v="3.1378388114580678"/>
    <n v="0.4462605760828553"/>
    <m/>
    <m/>
    <n v="20003536.632376269"/>
    <n v="0.30781648777738502"/>
    <s v=""/>
    <m/>
    <m/>
    <m/>
    <m/>
    <m/>
    <m/>
    <m/>
    <n v="1524"/>
    <s v=""/>
    <s v=""/>
    <m/>
    <m/>
    <m/>
    <n v="0.21499912087914866"/>
    <m/>
  </r>
  <r>
    <x v="1518"/>
    <n v="434.665009"/>
    <n v="3.1135915051523728"/>
    <n v="0.43931075207981568"/>
    <m/>
    <m/>
    <n v="20311645.63643064"/>
    <n v="0.29852509014482925"/>
    <s v=""/>
    <m/>
    <m/>
    <m/>
    <m/>
    <m/>
    <m/>
    <m/>
    <n v="1525"/>
    <s v=""/>
    <s v=""/>
    <m/>
    <m/>
    <m/>
    <n v="0.21499912087914866"/>
    <m/>
  </r>
  <r>
    <x v="1519"/>
    <n v="432.28799400000003"/>
    <n v="3.0983797903386185"/>
    <n v="0.43496573181329112"/>
    <m/>
    <m/>
    <n v="20509056.845511019"/>
    <n v="0.29688484442204477"/>
    <s v=""/>
    <m/>
    <m/>
    <m/>
    <m/>
    <m/>
    <m/>
    <m/>
    <n v="1526"/>
    <s v=""/>
    <s v=""/>
    <m/>
    <m/>
    <m/>
    <n v="0.21499912087914866"/>
    <m/>
  </r>
  <r>
    <x v="1520"/>
    <n v="430.25500499999998"/>
    <n v="2.6229931236366064"/>
    <n v="0.30145516989859156"/>
    <m/>
    <m/>
    <n v="26801428.293583896"/>
    <n v="0.2954809463911775"/>
    <s v=""/>
    <m/>
    <m/>
    <m/>
    <m/>
    <m/>
    <m/>
    <m/>
    <n v="1527"/>
    <s v=""/>
    <s v=""/>
    <m/>
    <m/>
    <m/>
    <n v="0.21499912087914866"/>
    <m/>
  </r>
  <r>
    <x v="1521"/>
    <n v="387.02600100000001"/>
    <n v="2.7365869713519939"/>
    <n v="0.32740746066194315"/>
    <m/>
    <m/>
    <n v="24478656.600645442"/>
    <n v="0.26576542362283118"/>
    <s v=""/>
    <m/>
    <m/>
    <m/>
    <m/>
    <m/>
    <m/>
    <m/>
    <n v="1528"/>
    <s v=""/>
    <s v=""/>
    <m/>
    <m/>
    <m/>
    <n v="0.25499868131868886"/>
    <m/>
  </r>
  <r>
    <x v="1522"/>
    <n v="379.73998999999998"/>
    <n v="3.0248192307152655"/>
    <n v="0.39632835581837694"/>
    <m/>
    <m/>
    <n v="19320931.2335083"/>
    <n v="0.26075543327167294"/>
    <s v=""/>
    <m/>
    <m/>
    <m/>
    <m/>
    <m/>
    <m/>
    <m/>
    <n v="1529"/>
    <s v=""/>
    <s v=""/>
    <m/>
    <m/>
    <m/>
    <n v="0.25499868131868886"/>
    <m/>
  </r>
  <r>
    <x v="1523"/>
    <n v="419.63198899999998"/>
    <n v="2.9527378644452256"/>
    <n v="0.37739386675534869"/>
    <m/>
    <m/>
    <n v="20240760.098123867"/>
    <n v="0.28814050675609831"/>
    <s v=""/>
    <m/>
    <m/>
    <m/>
    <m/>
    <m/>
    <m/>
    <m/>
    <n v="1530"/>
    <s v=""/>
    <s v=""/>
    <m/>
    <m/>
    <m/>
    <n v="0.25499868131868886"/>
    <m/>
  </r>
  <r>
    <x v="1524"/>
    <n v="409.75100700000002"/>
    <n v="2.7525480950877137"/>
    <n v="0.3261814305832394"/>
    <m/>
    <m/>
    <n v="22984273.228695948"/>
    <n v="0.28134840276365969"/>
    <s v=""/>
    <m/>
    <m/>
    <m/>
    <m/>
    <m/>
    <m/>
    <m/>
    <n v="1531"/>
    <s v=""/>
    <s v=""/>
    <m/>
    <m/>
    <m/>
    <n v="0.25499868131868886"/>
    <m/>
  </r>
  <r>
    <x v="1525"/>
    <n v="402.31698599999999"/>
    <n v="2.818697649188707"/>
    <n v="0.34173547396638904"/>
    <m/>
    <m/>
    <n v="21878355.363223515"/>
    <n v="0.27622239236035201"/>
    <s v=""/>
    <m/>
    <m/>
    <m/>
    <m/>
    <m/>
    <m/>
    <m/>
    <n v="1532"/>
    <s v=""/>
    <s v=""/>
    <m/>
    <m/>
    <m/>
    <n v="0.30499912087910053"/>
    <m/>
  </r>
  <r>
    <x v="1526"/>
    <n v="392.00201399999997"/>
    <n v="2.8214612798126244"/>
    <n v="0.34236431610542489"/>
    <m/>
    <m/>
    <n v="21834314.625021387"/>
    <n v="0.26913334421704255"/>
    <s v=""/>
    <m/>
    <m/>
    <m/>
    <m/>
    <m/>
    <m/>
    <m/>
    <n v="1533"/>
    <s v=""/>
    <s v=""/>
    <m/>
    <m/>
    <m/>
    <n v="0.30499912087910053"/>
    <m/>
  </r>
  <r>
    <x v="1527"/>
    <n v="392.44400000000002"/>
    <n v="2.8414339950726561"/>
    <n v="0.34716955517830478"/>
    <m/>
    <m/>
    <n v="21524054.150181722"/>
    <n v="0.26942978188449113"/>
    <s v=""/>
    <m/>
    <m/>
    <m/>
    <m/>
    <m/>
    <m/>
    <m/>
    <n v="1534"/>
    <s v=""/>
    <s v=""/>
    <m/>
    <m/>
    <m/>
    <n v="0.30499912087910053"/>
    <m/>
  </r>
  <r>
    <x v="1528"/>
    <n v="395.14599600000003"/>
    <n v="2.7354930123882131"/>
    <n v="0.32124285194902358"/>
    <m/>
    <m/>
    <n v="23127953.897789743"/>
    <n v="0.27127775818052507"/>
    <s v=""/>
    <m/>
    <m/>
    <m/>
    <m/>
    <m/>
    <m/>
    <m/>
    <n v="1535"/>
    <s v=""/>
    <s v=""/>
    <m/>
    <m/>
    <m/>
    <n v="0.30499912087910053"/>
    <m/>
  </r>
  <r>
    <x v="1529"/>
    <n v="380.108002"/>
    <n v="2.7293307638667095"/>
    <n v="0.31975697290910265"/>
    <m/>
    <m/>
    <n v="23230950.718096733"/>
    <n v="0.26094700156840606"/>
    <s v=""/>
    <m/>
    <m/>
    <m/>
    <m/>
    <m/>
    <m/>
    <m/>
    <n v="1536"/>
    <s v=""/>
    <s v=""/>
    <m/>
    <m/>
    <m/>
    <n v="0.30499912087910053"/>
    <m/>
  </r>
  <r>
    <x v="1530"/>
    <n v="369.35000600000001"/>
    <n v="2.6828708097409826"/>
    <n v="0.30875917745108516"/>
    <m/>
    <m/>
    <n v="24020637.811463892"/>
    <n v="0.25354175829363718"/>
    <s v=""/>
    <m/>
    <m/>
    <m/>
    <m/>
    <m/>
    <m/>
    <m/>
    <n v="1537"/>
    <s v=""/>
    <s v=""/>
    <m/>
    <m/>
    <m/>
    <n v="0.34999912087910462"/>
    <m/>
  </r>
  <r>
    <x v="1531"/>
    <n v="372.92001299999998"/>
    <n v="2.6925874940949974"/>
    <n v="0.31095818397271996"/>
    <m/>
    <m/>
    <n v="23845393.98585188"/>
    <n v="0.25598574076585362"/>
    <s v=""/>
    <m/>
    <m/>
    <m/>
    <m/>
    <m/>
    <m/>
    <m/>
    <n v="1538"/>
    <s v=""/>
    <s v=""/>
    <m/>
    <m/>
    <m/>
    <n v="0.34999912087910462"/>
    <m/>
  </r>
  <r>
    <x v="1532"/>
    <n v="374.64599600000003"/>
    <n v="2.6599409750856768"/>
    <n v="0.30338112670784434"/>
    <m/>
    <m/>
    <n v="24422383.962692779"/>
    <n v="0.25716382423986511"/>
    <s v=""/>
    <m/>
    <m/>
    <m/>
    <m/>
    <m/>
    <m/>
    <m/>
    <n v="1539"/>
    <s v=""/>
    <s v=""/>
    <m/>
    <m/>
    <m/>
    <n v="0.34999912087910462"/>
    <m/>
  </r>
  <r>
    <x v="1533"/>
    <n v="370.17401100000001"/>
    <n v="2.8008973507363204"/>
    <n v="0.33549440272889708"/>
    <m/>
    <m/>
    <n v="21832716.331141442"/>
    <n v="0.25408755900705221"/>
    <s v=""/>
    <m/>
    <m/>
    <m/>
    <m/>
    <m/>
    <m/>
    <m/>
    <n v="1540"/>
    <s v=""/>
    <s v=""/>
    <m/>
    <m/>
    <m/>
    <n v="0.34999912087910462"/>
    <m/>
  </r>
  <r>
    <x v="1534"/>
    <n v="388.89801"/>
    <n v="2.7786991908217993"/>
    <n v="0.33013676317987506"/>
    <m/>
    <m/>
    <n v="22177644.73192998"/>
    <n v="0.26693277013595007"/>
    <s v=""/>
    <m/>
    <m/>
    <m/>
    <m/>
    <m/>
    <m/>
    <m/>
    <n v="1541"/>
    <s v=""/>
    <s v=""/>
    <m/>
    <m/>
    <m/>
    <n v="0.34999912087910462"/>
    <m/>
  </r>
  <r>
    <x v="1535"/>
    <n v="376.75698899999998"/>
    <n v="2.6842110889329196"/>
    <n v="0.30757327477393603"/>
    <m/>
    <m/>
    <n v="23684766.930371478"/>
    <n v="0.2585791948766667"/>
    <s v=""/>
    <m/>
    <m/>
    <m/>
    <m/>
    <m/>
    <m/>
    <m/>
    <n v="1542"/>
    <s v=""/>
    <s v=""/>
    <m/>
    <m/>
    <m/>
    <n v="0.31499999999997214"/>
    <m/>
  </r>
  <r>
    <x v="1536"/>
    <n v="373.42300399999999"/>
    <n v="2.7024754816547185"/>
    <n v="0.31172138385830728"/>
    <m/>
    <m/>
    <n v="23361213.707546111"/>
    <n v="0.25628431416402986"/>
    <s v=""/>
    <m/>
    <m/>
    <m/>
    <m/>
    <m/>
    <m/>
    <m/>
    <n v="1543"/>
    <s v=""/>
    <s v=""/>
    <m/>
    <m/>
    <m/>
    <n v="0.31499999999997214"/>
    <m/>
  </r>
  <r>
    <x v="1537"/>
    <n v="376.14599600000003"/>
    <n v="2.7425695532051195"/>
    <n v="0.32093212190879788"/>
    <m/>
    <m/>
    <n v="22666821.199101854"/>
    <n v="0.25814641446411113"/>
    <s v=""/>
    <m/>
    <m/>
    <m/>
    <m/>
    <m/>
    <m/>
    <m/>
    <n v="1544"/>
    <s v=""/>
    <s v=""/>
    <m/>
    <m/>
    <m/>
    <n v="0.31499999999997214"/>
    <m/>
  </r>
  <r>
    <x v="1538"/>
    <n v="382.114014"/>
    <n v="2.7279327548277137"/>
    <n v="0.31746828679381001"/>
    <m/>
    <m/>
    <n v="22907582.050199609"/>
    <n v="0.26223539875899055"/>
    <s v=""/>
    <m/>
    <m/>
    <m/>
    <m/>
    <m/>
    <m/>
    <m/>
    <n v="1545"/>
    <s v=""/>
    <s v=""/>
    <m/>
    <m/>
    <m/>
    <n v="0.31499999999997214"/>
    <m/>
  </r>
  <r>
    <x v="1539"/>
    <n v="379.68600500000002"/>
    <n v="2.7607509682784253"/>
    <n v="0.32506765802184251"/>
    <m/>
    <m/>
    <n v="22355213.318219226"/>
    <n v="0.26056233428704606"/>
    <s v=""/>
    <m/>
    <m/>
    <m/>
    <m/>
    <m/>
    <m/>
    <m/>
    <n v="1546"/>
    <s v=""/>
    <s v=""/>
    <m/>
    <m/>
    <m/>
    <n v="0.31499999999997214"/>
    <m/>
  </r>
  <r>
    <x v="1540"/>
    <n v="401.432007"/>
    <n v="2.9273092956263085"/>
    <n v="0.36411521847767808"/>
    <m/>
    <m/>
    <n v="19656633.607069578"/>
    <n v="0.27545700970849896"/>
    <s v=""/>
    <m/>
    <m/>
    <m/>
    <m/>
    <m/>
    <m/>
    <m/>
    <n v="1547"/>
    <s v=""/>
    <s v=""/>
    <m/>
    <m/>
    <m/>
    <n v="0.29999868131869289"/>
    <m/>
  </r>
  <r>
    <x v="1541"/>
    <n v="407.65600599999999"/>
    <n v="2.9904500027658467"/>
    <n v="0.3797770252156451"/>
    <m/>
    <m/>
    <n v="18807641.40015788"/>
    <n v="0.27972054989045847"/>
    <s v=""/>
    <m/>
    <m/>
    <m/>
    <m/>
    <m/>
    <m/>
    <m/>
    <n v="1548"/>
    <s v=""/>
    <s v=""/>
    <m/>
    <m/>
    <m/>
    <n v="0.29999868131869289"/>
    <m/>
  </r>
  <r>
    <x v="1542"/>
    <n v="416.57199100000003"/>
    <n v="3.0335867121676512"/>
    <n v="0.3906863551817425"/>
    <m/>
    <m/>
    <n v="18264068.608192734"/>
    <n v="0.28583097480880859"/>
    <s v=""/>
    <m/>
    <m/>
    <m/>
    <m/>
    <m/>
    <m/>
    <m/>
    <n v="1549"/>
    <s v=""/>
    <s v=""/>
    <m/>
    <m/>
    <m/>
    <n v="0.29999868131869289"/>
    <m/>
  </r>
  <r>
    <x v="1543"/>
    <n v="422.73001099999999"/>
    <n v="3.0218489868548852"/>
    <n v="0.38761629170863027"/>
    <m/>
    <m/>
    <n v="18404454.610720985"/>
    <n v="0.29004875234654576"/>
    <s v=""/>
    <m/>
    <m/>
    <m/>
    <m/>
    <m/>
    <m/>
    <m/>
    <n v="1550"/>
    <s v=""/>
    <s v=""/>
    <m/>
    <m/>
    <m/>
    <n v="0.29999868131869289"/>
    <m/>
  </r>
  <r>
    <x v="1544"/>
    <n v="438.989014"/>
    <n v="3.1433367339891229"/>
    <n v="0.41863162558872757"/>
    <m/>
    <m/>
    <n v="16923663.701657854"/>
    <n v="0.30118106281585627"/>
    <s v=""/>
    <m/>
    <m/>
    <m/>
    <m/>
    <m/>
    <m/>
    <m/>
    <n v="1551"/>
    <s v=""/>
    <s v=""/>
    <m/>
    <m/>
    <m/>
    <n v="0.320000439560436"/>
    <m/>
  </r>
  <r>
    <x v="1545"/>
    <n v="438.25500499999998"/>
    <n v="3.0208342423174734"/>
    <n v="0.38595517123887862"/>
    <m/>
    <m/>
    <n v="18241884.798175599"/>
    <n v="0.3006696489383639"/>
    <s v=""/>
    <m/>
    <m/>
    <m/>
    <m/>
    <m/>
    <m/>
    <m/>
    <n v="1552"/>
    <s v=""/>
    <s v=""/>
    <m/>
    <m/>
    <m/>
    <n v="0.320000439560436"/>
    <m/>
  </r>
  <r>
    <x v="1546"/>
    <n v="420.95599399999998"/>
    <n v="3.0507950728994335"/>
    <n v="0.3935635792433621"/>
    <m/>
    <m/>
    <n v="17879086.819743536"/>
    <n v="0.2887939561143868"/>
    <s v=""/>
    <m/>
    <m/>
    <m/>
    <m/>
    <m/>
    <m/>
    <m/>
    <n v="1553"/>
    <s v=""/>
    <s v=""/>
    <m/>
    <m/>
    <m/>
    <n v="0.320000439560436"/>
    <m/>
  </r>
  <r>
    <x v="1547"/>
    <n v="425.03698700000001"/>
    <n v="3.0475102647938508"/>
    <n v="0.39266873391674934"/>
    <m/>
    <m/>
    <n v="17916657.152959451"/>
    <n v="0.29158610378825001"/>
    <s v=""/>
    <m/>
    <m/>
    <m/>
    <m/>
    <m/>
    <m/>
    <m/>
    <n v="1554"/>
    <s v=""/>
    <s v=""/>
    <m/>
    <m/>
    <m/>
    <n v="0.320000439560436"/>
    <m/>
  </r>
  <r>
    <x v="1548"/>
    <n v="424.62899800000002"/>
    <n v="3.1017889198205753"/>
    <n v="0.40660721617135098"/>
    <m/>
    <m/>
    <n v="17277503.814496223"/>
    <n v="0.29129863109141513"/>
    <s v=""/>
    <m/>
    <m/>
    <m/>
    <m/>
    <m/>
    <m/>
    <m/>
    <n v="1555"/>
    <s v=""/>
    <s v=""/>
    <m/>
    <m/>
    <m/>
    <n v="0.320000439560436"/>
    <m/>
  </r>
  <r>
    <x v="1549"/>
    <n v="433.43798800000002"/>
    <n v="3.1412483426804321"/>
    <n v="0.41680175740070718"/>
    <m/>
    <m/>
    <n v="16837012.739631604"/>
    <n v="0.29731844685478659"/>
    <s v=""/>
    <m/>
    <m/>
    <m/>
    <m/>
    <m/>
    <m/>
    <m/>
    <n v="1556"/>
    <s v=""/>
    <s v=""/>
    <m/>
    <m/>
    <m/>
    <n v="0.32500087912089987"/>
    <m/>
  </r>
  <r>
    <x v="1550"/>
    <n v="437.91699199999999"/>
    <n v="3.1224310678982201"/>
    <n v="0.41175851201270641"/>
    <m/>
    <m/>
    <n v="17037856.539040592"/>
    <n v="0.30038301840035547"/>
    <s v=""/>
    <m/>
    <m/>
    <m/>
    <m/>
    <m/>
    <m/>
    <m/>
    <n v="1557"/>
    <s v=""/>
    <s v=""/>
    <m/>
    <m/>
    <m/>
    <n v="0.32500087912089987"/>
    <m/>
  </r>
  <r>
    <x v="1551"/>
    <n v="435.131012"/>
    <n v="3.0421917943417602"/>
    <n v="0.39054893918064354"/>
    <m/>
    <m/>
    <n v="17912636.834640432"/>
    <n v="0.29846424604606236"/>
    <s v=""/>
    <m/>
    <m/>
    <m/>
    <m/>
    <m/>
    <m/>
    <m/>
    <n v="1558"/>
    <s v=""/>
    <s v=""/>
    <m/>
    <m/>
    <m/>
    <n v="0.32500087912089987"/>
    <m/>
  </r>
  <r>
    <x v="1552"/>
    <n v="423.91198700000001"/>
    <n v="3.0250827707697048"/>
    <n v="0.38610956193380319"/>
    <m/>
    <m/>
    <n v="18113182.637068029"/>
    <n v="0.29076134554300631"/>
    <s v=""/>
    <m/>
    <m/>
    <m/>
    <m/>
    <m/>
    <m/>
    <m/>
    <n v="1559"/>
    <s v=""/>
    <s v=""/>
    <m/>
    <m/>
    <m/>
    <n v="0.32500087912089987"/>
    <m/>
  </r>
  <r>
    <x v="1553"/>
    <n v="421.83599900000002"/>
    <n v="2.9478992973916043"/>
    <n v="0.36636260776308954"/>
    <m/>
    <m/>
    <n v="19036537.344158351"/>
    <n v="0.28932989411709237"/>
    <s v=""/>
    <m/>
    <m/>
    <m/>
    <m/>
    <m/>
    <m/>
    <m/>
    <n v="1560"/>
    <s v=""/>
    <s v=""/>
    <m/>
    <m/>
    <m/>
    <n v="0.32500087912089987"/>
    <m/>
  </r>
  <r>
    <x v="1554"/>
    <n v="407.75698899999998"/>
    <n v="2.9718373871001664"/>
    <n v="0.37217799337842716"/>
    <m/>
    <m/>
    <n v="18726378.215429086"/>
    <n v="0.2796515117848164"/>
    <s v=""/>
    <m/>
    <m/>
    <m/>
    <m/>
    <m/>
    <m/>
    <m/>
    <n v="1561"/>
    <s v=""/>
    <s v=""/>
    <m/>
    <m/>
    <m/>
    <n v="0.31499999999997214"/>
    <m/>
  </r>
  <r>
    <x v="1555"/>
    <n v="414.46499599999999"/>
    <n v="2.969008194770971"/>
    <n v="0.37142458582465043"/>
    <m/>
    <m/>
    <n v="18761058.481311288"/>
    <n v="0.28424465825147877"/>
    <s v=""/>
    <m/>
    <m/>
    <m/>
    <m/>
    <m/>
    <m/>
    <m/>
    <n v="1562"/>
    <s v=""/>
    <s v=""/>
    <m/>
    <m/>
    <m/>
    <n v="0.31499999999997214"/>
    <m/>
  </r>
  <r>
    <x v="1556"/>
    <n v="413.89401199999998"/>
    <n v="2.9750515624088445"/>
    <n v="0.37289168642210824"/>
    <m/>
    <m/>
    <n v="18683706.222667392"/>
    <n v="0.28384568318008624"/>
    <s v=""/>
    <m/>
    <m/>
    <m/>
    <m/>
    <m/>
    <m/>
    <m/>
    <n v="1563"/>
    <s v=""/>
    <s v=""/>
    <m/>
    <m/>
    <m/>
    <n v="0.31499999999997214"/>
    <m/>
  </r>
  <r>
    <x v="1557"/>
    <n v="414.743988"/>
    <n v="2.991011559995131"/>
    <n v="0.37684709130270455"/>
    <m/>
    <m/>
    <n v="18482271.973524772"/>
    <n v="0.2844211879727358"/>
    <s v=""/>
    <m/>
    <m/>
    <m/>
    <m/>
    <m/>
    <m/>
    <m/>
    <n v="1564"/>
    <s v=""/>
    <s v=""/>
    <m/>
    <m/>
    <m/>
    <n v="0.29499999999999998"/>
    <m/>
  </r>
  <r>
    <x v="1558"/>
    <n v="417.23800699999998"/>
    <n v="3.023373727585537"/>
    <n v="0.38495550564922121"/>
    <m/>
    <m/>
    <n v="18081360.65406708"/>
    <n v="0.28612407737294865"/>
    <s v=""/>
    <m/>
    <m/>
    <m/>
    <m/>
    <m/>
    <m/>
    <m/>
    <n v="1565"/>
    <s v=""/>
    <s v=""/>
    <m/>
    <m/>
    <m/>
    <n v="0.29499999999999998"/>
    <m/>
  </r>
  <r>
    <x v="1559"/>
    <n v="414.20098899999999"/>
    <n v="2.9853872469049239"/>
    <n v="0.37514643451643842"/>
    <m/>
    <m/>
    <n v="18534777.589402042"/>
    <n v="0.28401924161318798"/>
    <s v=""/>
    <m/>
    <m/>
    <m/>
    <m/>
    <m/>
    <m/>
    <m/>
    <n v="1566"/>
    <s v=""/>
    <s v=""/>
    <m/>
    <m/>
    <m/>
    <n v="0.29499999999999998"/>
    <m/>
  </r>
  <r>
    <x v="1560"/>
    <n v="416.38799999999998"/>
    <n v="2.987870268648011"/>
    <n v="0.37572517362916402"/>
    <m/>
    <m/>
    <n v="18502981.082937028"/>
    <n v="0.28551145231444225"/>
    <s v=""/>
    <m/>
    <m/>
    <m/>
    <m/>
    <m/>
    <m/>
    <m/>
    <n v="1567"/>
    <s v=""/>
    <s v=""/>
    <m/>
    <m/>
    <m/>
    <n v="0.29499999999999998"/>
    <m/>
  </r>
  <r>
    <x v="1561"/>
    <n v="416.88799999999998"/>
    <n v="2.9888402459379124"/>
    <n v="0.37592380092873051"/>
    <m/>
    <m/>
    <n v="18490004.35936445"/>
    <n v="0.28584685530733855"/>
    <s v=""/>
    <m/>
    <m/>
    <m/>
    <m/>
    <m/>
    <m/>
    <m/>
    <n v="1568"/>
    <s v=""/>
    <s v=""/>
    <m/>
    <m/>
    <m/>
    <n v="0.29499999999999998"/>
    <m/>
  </r>
  <r>
    <x v="1562"/>
    <n v="417.88900799999999"/>
    <n v="3.0143867470220407"/>
    <n v="0.38230397311354869"/>
    <m/>
    <m/>
    <n v="18172962.800165903"/>
    <n v="0.28652575697287935"/>
    <s v=""/>
    <m/>
    <m/>
    <m/>
    <m/>
    <m/>
    <m/>
    <m/>
    <n v="1569"/>
    <s v=""/>
    <s v=""/>
    <m/>
    <m/>
    <m/>
    <n v="0.315"/>
    <m/>
  </r>
  <r>
    <x v="1563"/>
    <n v="420.54699699999998"/>
    <n v="2.9347015962995044"/>
    <n v="0.36204795398520473"/>
    <m/>
    <m/>
    <n v="19132819.388979927"/>
    <n v="0.288340703186384"/>
    <s v=""/>
    <m/>
    <m/>
    <m/>
    <m/>
    <m/>
    <m/>
    <m/>
    <n v="1570"/>
    <s v=""/>
    <s v=""/>
    <m/>
    <m/>
    <m/>
    <n v="0.315"/>
    <m/>
  </r>
  <r>
    <x v="1564"/>
    <n v="413.41799900000001"/>
    <n v="2.961315904757142"/>
    <n v="0.36848136517902286"/>
    <m/>
    <m/>
    <n v="18784798.879593823"/>
    <n v="0.28343069818111849"/>
    <s v=""/>
    <m/>
    <m/>
    <m/>
    <m/>
    <m/>
    <m/>
    <m/>
    <n v="1571"/>
    <s v=""/>
    <s v=""/>
    <m/>
    <m/>
    <m/>
    <n v="0.315"/>
    <m/>
  </r>
  <r>
    <x v="1565"/>
    <n v="413.13198899999998"/>
    <n v="2.9952539447947664"/>
    <n v="0.37688185865441837"/>
    <m/>
    <m/>
    <n v="18353256.19932045"/>
    <n v="0.28322724387157439"/>
    <s v=""/>
    <m/>
    <m/>
    <m/>
    <m/>
    <m/>
    <m/>
    <m/>
    <n v="1572"/>
    <s v=""/>
    <s v=""/>
    <m/>
    <m/>
    <m/>
    <n v="0.315"/>
    <m/>
  </r>
  <r>
    <x v="1566"/>
    <n v="418.16101099999997"/>
    <n v="2.994581789733691"/>
    <n v="0.37666729708110352"/>
    <m/>
    <m/>
    <n v="18360538.011749998"/>
    <n v="0.2866674846036702"/>
    <s v=""/>
    <m/>
    <m/>
    <m/>
    <m/>
    <m/>
    <m/>
    <m/>
    <n v="1573"/>
    <s v=""/>
    <s v=""/>
    <m/>
    <m/>
    <m/>
    <n v="0.315"/>
    <m/>
  </r>
  <r>
    <x v="1567"/>
    <n v="418.42401100000001"/>
    <n v="2.9824557412240247"/>
    <n v="0.37357175831612821"/>
    <m/>
    <m/>
    <n v="18508277.995703921"/>
    <n v="0.286840316593647"/>
    <s v=""/>
    <m/>
    <m/>
    <m/>
    <m/>
    <m/>
    <m/>
    <m/>
    <n v="1574"/>
    <s v=""/>
    <s v=""/>
    <m/>
    <m/>
    <m/>
    <n v="0.28999999999999998"/>
    <m/>
  </r>
  <r>
    <x v="1568"/>
    <n v="426.54800399999999"/>
    <n v="3.038261870316584"/>
    <n v="0.38736507074531257"/>
    <m/>
    <m/>
    <n v="17814680.399425112"/>
    <n v="0.29237907926270151"/>
    <s v=""/>
    <m/>
    <m/>
    <m/>
    <m/>
    <m/>
    <m/>
    <m/>
    <n v="1575"/>
    <s v=""/>
    <s v=""/>
    <m/>
    <m/>
    <m/>
    <n v="0.28999999999999998"/>
    <m/>
  </r>
  <r>
    <x v="1569"/>
    <n v="424.30398600000001"/>
    <n v="2.9826755649347043"/>
    <n v="0.37314606276547752"/>
    <m/>
    <m/>
    <n v="18465607.513022576"/>
    <n v="0.29083333808662715"/>
    <s v=""/>
    <m/>
    <m/>
    <m/>
    <m/>
    <m/>
    <m/>
    <m/>
    <n v="1576"/>
    <s v=""/>
    <s v=""/>
    <m/>
    <m/>
    <m/>
    <n v="0.28999999999999998"/>
    <m/>
  </r>
  <r>
    <x v="1570"/>
    <n v="416.83401500000002"/>
    <n v="2.9701751138543249"/>
    <n v="0.36997373305803272"/>
    <m/>
    <m/>
    <n v="18619425.727314409"/>
    <n v="0.28570571271801398"/>
    <s v=""/>
    <m/>
    <m/>
    <m/>
    <m/>
    <m/>
    <m/>
    <m/>
    <n v="1577"/>
    <s v=""/>
    <s v=""/>
    <m/>
    <m/>
    <m/>
    <n v="0.28999999999999998"/>
    <m/>
  </r>
  <r>
    <x v="1571"/>
    <n v="415.25698899999998"/>
    <n v="2.9835470787492264"/>
    <n v="0.37326003432184857"/>
    <m/>
    <m/>
    <n v="18450804.222138893"/>
    <n v="0.28461738200345998"/>
    <s v=""/>
    <m/>
    <m/>
    <m/>
    <m/>
    <m/>
    <m/>
    <m/>
    <n v="1578"/>
    <s v=""/>
    <s v=""/>
    <m/>
    <m/>
    <m/>
    <n v="0.28500000000000003"/>
    <m/>
  </r>
  <r>
    <x v="1572"/>
    <n v="416.76001000000002"/>
    <n v="2.9920332945522752"/>
    <n v="0.37533813789250658"/>
    <m/>
    <m/>
    <n v="18344883.128685545"/>
    <n v="0.28564011880949669"/>
    <s v=""/>
    <m/>
    <m/>
    <m/>
    <m/>
    <m/>
    <m/>
    <m/>
    <n v="1579"/>
    <s v=""/>
    <s v=""/>
    <m/>
    <m/>
    <m/>
    <n v="0.28500000000000003"/>
    <m/>
  </r>
  <r>
    <x v="1573"/>
    <n v="421.29901100000001"/>
    <n v="3.0166462349049521"/>
    <n v="0.38137536466930599"/>
    <m/>
    <m/>
    <n v="18042112.354128208"/>
    <n v="0.28872852603542548"/>
    <s v=""/>
    <m/>
    <m/>
    <m/>
    <m/>
    <m/>
    <m/>
    <m/>
    <n v="1580"/>
    <s v=""/>
    <s v=""/>
    <m/>
    <m/>
    <m/>
    <n v="0.28500000000000003"/>
    <m/>
  </r>
  <r>
    <x v="1574"/>
    <n v="421.016998"/>
    <n v="3.034825918085243"/>
    <n v="0.38592551957842647"/>
    <m/>
    <m/>
    <n v="17823713.214541219"/>
    <n v="0.28852774446211604"/>
    <s v=""/>
    <m/>
    <m/>
    <m/>
    <m/>
    <m/>
    <m/>
    <m/>
    <n v="1581"/>
    <s v=""/>
    <s v=""/>
    <m/>
    <m/>
    <m/>
    <n v="0.28500000000000003"/>
    <m/>
  </r>
  <r>
    <x v="1575"/>
    <n v="424.283997"/>
    <n v="3.0300773667555956"/>
    <n v="0.3846714376881622"/>
    <m/>
    <m/>
    <n v="17878562.453887645"/>
    <n v="0.29075908819137547"/>
    <s v=""/>
    <m/>
    <m/>
    <m/>
    <m/>
    <m/>
    <m/>
    <m/>
    <n v="1582"/>
    <s v=""/>
    <s v=""/>
    <m/>
    <m/>
    <m/>
    <n v="0.28500000000000003"/>
    <m/>
  </r>
  <r>
    <x v="1576"/>
    <n v="423.61999500000002"/>
    <n v="3.0249648912618388"/>
    <n v="0.38332715477351692"/>
    <m/>
    <m/>
    <n v="17937962.731966011"/>
    <n v="0.29029649604207552"/>
    <s v=""/>
    <m/>
    <m/>
    <m/>
    <m/>
    <m/>
    <m/>
    <m/>
    <n v="1583"/>
    <s v=""/>
    <s v=""/>
    <m/>
    <m/>
    <m/>
    <n v="0.22499999999999998"/>
    <m/>
  </r>
  <r>
    <x v="1577"/>
    <n v="422.90701300000001"/>
    <n v="3.0074887647510216"/>
    <n v="0.37885228825974238"/>
    <m/>
    <m/>
    <n v="18144294.92176095"/>
    <n v="0.28980036384490621"/>
    <s v=""/>
    <m/>
    <m/>
    <m/>
    <m/>
    <m/>
    <m/>
    <m/>
    <n v="1584"/>
    <s v=""/>
    <s v=""/>
    <m/>
    <m/>
    <m/>
    <n v="0.22499999999999998"/>
    <m/>
  </r>
  <r>
    <x v="1578"/>
    <n v="421.87200899999999"/>
    <n v="3.0224274184778932"/>
    <n v="0.38247756802573923"/>
    <m/>
    <m/>
    <n v="17963099.483876918"/>
    <n v="0.2890685469157086"/>
    <s v=""/>
    <m/>
    <m/>
    <m/>
    <m/>
    <m/>
    <m/>
    <m/>
    <n v="1585"/>
    <s v=""/>
    <s v=""/>
    <m/>
    <m/>
    <m/>
    <n v="0.22499999999999998"/>
    <m/>
  </r>
  <r>
    <x v="1579"/>
    <n v="422.84298699999999"/>
    <n v="3.0414619691796365"/>
    <n v="0.38724839139531242"/>
    <m/>
    <m/>
    <n v="17735909.504380103"/>
    <n v="0.2897263242724421"/>
    <s v=""/>
    <m/>
    <m/>
    <m/>
    <m/>
    <m/>
    <m/>
    <m/>
    <n v="1586"/>
    <s v=""/>
    <s v=""/>
    <m/>
    <m/>
    <m/>
    <n v="0.22499999999999998"/>
    <m/>
  </r>
  <r>
    <x v="1580"/>
    <n v="425.63198899999998"/>
    <n v="3.0307136736460065"/>
    <n v="0.38446502654827425"/>
    <m/>
    <m/>
    <n v="17860340.978772949"/>
    <n v="0.29162972034963169"/>
    <s v=""/>
    <m/>
    <m/>
    <m/>
    <m/>
    <m/>
    <m/>
    <m/>
    <n v="1587"/>
    <s v=""/>
    <s v=""/>
    <m/>
    <m/>
    <m/>
    <n v="0.22499999999999998"/>
    <m/>
  </r>
  <r>
    <x v="1581"/>
    <n v="423.93499800000001"/>
    <n v="3.0343010825720209"/>
    <n v="0.38532874097767272"/>
    <m/>
    <m/>
    <n v="17817129.243338734"/>
    <n v="0.29045943511735117"/>
    <s v=""/>
    <m/>
    <m/>
    <m/>
    <m/>
    <m/>
    <m/>
    <m/>
    <n v="1588"/>
    <s v=""/>
    <s v=""/>
    <m/>
    <m/>
    <m/>
    <n v="0.22"/>
    <m/>
  </r>
  <r>
    <x v="1582"/>
    <n v="424.42700200000002"/>
    <n v="3.0728089707601387"/>
    <n v="0.39506141708509207"/>
    <m/>
    <m/>
    <n v="17363972.414737772"/>
    <n v="0.29078896341193389"/>
    <s v=""/>
    <m/>
    <m/>
    <m/>
    <m/>
    <m/>
    <m/>
    <m/>
    <n v="1589"/>
    <s v=""/>
    <s v=""/>
    <m/>
    <m/>
    <m/>
    <n v="0.22"/>
    <m/>
  </r>
  <r>
    <x v="1583"/>
    <n v="427.61099200000001"/>
    <n v="3.0644489106644208"/>
    <n v="0.39276968665557715"/>
    <m/>
    <m/>
    <n v="17457551.372634295"/>
    <n v="0.29294754499237563"/>
    <s v=""/>
    <m/>
    <m/>
    <m/>
    <m/>
    <m/>
    <m/>
    <m/>
    <n v="1590"/>
    <s v=""/>
    <s v=""/>
    <m/>
    <m/>
    <m/>
    <n v="0.22"/>
    <m/>
  </r>
  <r>
    <x v="1584"/>
    <n v="428.70300300000002"/>
    <n v="3.1135771557570804"/>
    <n v="0.40531433188866339"/>
    <m/>
    <m/>
    <n v="16896895.087984327"/>
    <n v="0.29368801526074212"/>
    <s v=""/>
    <m/>
    <m/>
    <m/>
    <m/>
    <m/>
    <m/>
    <m/>
    <n v="1591"/>
    <s v=""/>
    <s v=""/>
    <m/>
    <m/>
    <m/>
    <n v="0.22"/>
    <m/>
  </r>
  <r>
    <x v="1585"/>
    <n v="435.324005"/>
    <n v="3.1552737622062224"/>
    <n v="0.41611999345492023"/>
    <m/>
    <m/>
    <n v="16443453.631295089"/>
    <n v="0.29821604826865244"/>
    <s v=""/>
    <m/>
    <m/>
    <m/>
    <m/>
    <m/>
    <m/>
    <m/>
    <n v="1592"/>
    <s v=""/>
    <s v=""/>
    <m/>
    <m/>
    <m/>
    <n v="0.22"/>
    <m/>
  </r>
  <r>
    <x v="1586"/>
    <n v="441.41598499999998"/>
    <n v="3.2123732626184101"/>
    <n v="0.43112866985221215"/>
    <m/>
    <m/>
    <n v="15847458.828136215"/>
    <n v="0.30238145151727763"/>
    <s v=""/>
    <m/>
    <m/>
    <m/>
    <m/>
    <m/>
    <m/>
    <m/>
    <n v="1593"/>
    <s v=""/>
    <s v=""/>
    <m/>
    <m/>
    <m/>
    <n v="0.21"/>
    <m/>
  </r>
  <r>
    <x v="1587"/>
    <n v="449.68798800000002"/>
    <n v="3.1856604399130917"/>
    <n v="0.42390737228023212"/>
    <m/>
    <m/>
    <n v="16110196.263663808"/>
    <n v="0.30803997142502304"/>
    <s v=""/>
    <m/>
    <m/>
    <m/>
    <m/>
    <m/>
    <m/>
    <m/>
    <n v="1594"/>
    <s v=""/>
    <s v=""/>
    <m/>
    <m/>
    <m/>
    <n v="0.21"/>
    <m/>
  </r>
  <r>
    <x v="1588"/>
    <n v="459.12100199999998"/>
    <n v="3.2974398029039116"/>
    <n v="0.45349169605560363"/>
    <m/>
    <m/>
    <n v="14978799.319099272"/>
    <n v="0.314477107281663"/>
    <s v=""/>
    <m/>
    <m/>
    <m/>
    <m/>
    <m/>
    <m/>
    <m/>
    <n v="1595"/>
    <s v=""/>
    <s v=""/>
    <m/>
    <m/>
    <m/>
    <n v="0.21"/>
    <m/>
  </r>
  <r>
    <x v="1589"/>
    <n v="461.64801"/>
    <n v="3.3304011006558918"/>
    <n v="0.4625021662482291"/>
    <m/>
    <m/>
    <n v="14678562.631836046"/>
    <n v="0.3161997633222281"/>
    <s v=""/>
    <m/>
    <m/>
    <m/>
    <m/>
    <m/>
    <m/>
    <m/>
    <n v="1596"/>
    <s v=""/>
    <s v=""/>
    <m/>
    <m/>
    <m/>
    <n v="0.21"/>
    <m/>
  </r>
  <r>
    <x v="1590"/>
    <n v="466.26199300000002"/>
    <n v="3.1771100328816826"/>
    <n v="0.41987562170118553"/>
    <m/>
    <m/>
    <n v="16029042.714504344"/>
    <n v="0.3193517384885764"/>
    <s v=""/>
    <m/>
    <m/>
    <m/>
    <m/>
    <m/>
    <m/>
    <m/>
    <n v="1597"/>
    <s v=""/>
    <s v=""/>
    <m/>
    <m/>
    <m/>
    <n v="0.21"/>
    <m/>
  </r>
  <r>
    <x v="1591"/>
    <n v="445.03799400000003"/>
    <n v="3.2076549133687609"/>
    <n v="0.42789744000706198"/>
    <m/>
    <m/>
    <n v="15720000.433291087"/>
    <n v="0.30480708293220415"/>
    <s v=""/>
    <m/>
    <m/>
    <m/>
    <m/>
    <m/>
    <m/>
    <m/>
    <n v="1598"/>
    <s v=""/>
    <s v=""/>
    <m/>
    <m/>
    <m/>
    <n v="0.22999999999999998"/>
    <m/>
  </r>
  <r>
    <x v="1592"/>
    <n v="449.40798999999998"/>
    <n v="3.2507806878800727"/>
    <n v="0.43935032730785228"/>
    <m/>
    <m/>
    <n v="15296482.550856862"/>
    <n v="0.30779208746427383"/>
    <s v=""/>
    <m/>
    <m/>
    <m/>
    <m/>
    <m/>
    <m/>
    <m/>
    <n v="1599"/>
    <s v=""/>
    <s v=""/>
    <m/>
    <m/>
    <m/>
    <n v="0.22999999999999998"/>
    <m/>
  </r>
  <r>
    <x v="1593"/>
    <n v="451.93301400000001"/>
    <n v="3.1759368586692722"/>
    <n v="0.41896814954678924"/>
    <m/>
    <m/>
    <n v="16000038.53432958"/>
    <n v="0.3094972670893732"/>
    <s v=""/>
    <m/>
    <m/>
    <m/>
    <m/>
    <m/>
    <m/>
    <m/>
    <n v="1600"/>
    <s v=""/>
    <s v=""/>
    <m/>
    <m/>
    <m/>
    <n v="0.22999999999999998"/>
    <m/>
  </r>
  <r>
    <x v="1594"/>
    <n v="444.72699"/>
    <n v="3.215835242271214"/>
    <n v="0.42944312814636598"/>
    <m/>
    <m/>
    <n v="15597197.867990533"/>
    <n v="0.30455443900893453"/>
    <s v=""/>
    <m/>
    <m/>
    <m/>
    <m/>
    <m/>
    <m/>
    <m/>
    <n v="1601"/>
    <s v=""/>
    <s v=""/>
    <m/>
    <m/>
    <m/>
    <n v="0.22999999999999998"/>
    <m/>
  </r>
  <r>
    <x v="1595"/>
    <n v="450.18301400000001"/>
    <n v="3.1899020467348915"/>
    <n v="0.42246594883932409"/>
    <m/>
    <m/>
    <n v="15847944.357831895"/>
    <n v="0.30828276643991454"/>
    <s v=""/>
    <m/>
    <m/>
    <m/>
    <m/>
    <m/>
    <m/>
    <m/>
    <n v="1602"/>
    <s v=""/>
    <s v=""/>
    <m/>
    <m/>
    <m/>
    <n v="0.22999999999999998"/>
    <m/>
  </r>
  <r>
    <x v="1596"/>
    <n v="446.71099900000002"/>
    <n v="3.1985070903592256"/>
    <n v="0.42469402539023832"/>
    <m/>
    <m/>
    <n v="15761616.926013594"/>
    <n v="0.30589718840885416"/>
    <s v=""/>
    <m/>
    <m/>
    <m/>
    <m/>
    <m/>
    <m/>
    <m/>
    <n v="1603"/>
    <s v=""/>
    <s v=""/>
    <m/>
    <m/>
    <m/>
    <n v="0.21"/>
    <m/>
  </r>
  <r>
    <x v="1597"/>
    <n v="447.94198599999999"/>
    <n v="3.2811721539858834"/>
    <n v="0.44659252375185982"/>
    <m/>
    <m/>
    <n v="14946081.949770676"/>
    <n v="0.30673215571426865"/>
    <s v=""/>
    <m/>
    <m/>
    <m/>
    <m/>
    <m/>
    <m/>
    <m/>
    <n v="1604"/>
    <s v=""/>
    <s v=""/>
    <m/>
    <m/>
    <m/>
    <n v="0.21"/>
    <m/>
  </r>
  <r>
    <x v="1598"/>
    <n v="458.20599399999998"/>
    <n v="3.2870950562277454"/>
    <n v="0.44804275700062113"/>
    <m/>
    <m/>
    <n v="14891345.057575777"/>
    <n v="0.31373602564399594"/>
    <s v=""/>
    <m/>
    <m/>
    <m/>
    <m/>
    <m/>
    <m/>
    <m/>
    <n v="1605"/>
    <s v=""/>
    <s v=""/>
    <m/>
    <m/>
    <m/>
    <n v="0.21"/>
    <m/>
  </r>
  <r>
    <x v="1599"/>
    <n v="460.51800500000002"/>
    <n v="3.2182921045462507"/>
    <n v="0.4292348329309395"/>
    <m/>
    <m/>
    <n v="15513958.310283275"/>
    <n v="0.31531086465776698"/>
    <s v=""/>
    <m/>
    <m/>
    <m/>
    <m/>
    <m/>
    <m/>
    <m/>
    <n v="1606"/>
    <s v=""/>
    <s v=""/>
    <m/>
    <m/>
    <m/>
    <n v="0.21"/>
    <m/>
  </r>
  <r>
    <x v="1600"/>
    <n v="450.864014"/>
    <n v="3.2310226279833598"/>
    <n v="0.43257850874069625"/>
    <m/>
    <m/>
    <n v="15390414.324216044"/>
    <n v="0.30869286420664244"/>
    <s v=""/>
    <m/>
    <m/>
    <m/>
    <m/>
    <m/>
    <m/>
    <m/>
    <n v="1607"/>
    <s v=""/>
    <s v=""/>
    <m/>
    <m/>
    <m/>
    <n v="0.21"/>
    <m/>
  </r>
  <r>
    <x v="1601"/>
    <n v="452.44699100000003"/>
    <n v="3.245213269446098"/>
    <n v="0.4363256712009404"/>
    <m/>
    <m/>
    <n v="15254423.874435233"/>
    <n v="0.30976861768540503"/>
    <s v=""/>
    <m/>
    <m/>
    <m/>
    <m/>
    <m/>
    <m/>
    <m/>
    <n v="1608"/>
    <s v=""/>
    <s v=""/>
    <m/>
    <m/>
    <m/>
    <n v="0.215"/>
    <m/>
  </r>
  <r>
    <x v="1602"/>
    <n v="454.85000600000001"/>
    <n v="3.2513087369048299"/>
    <n v="0.43791197199394571"/>
    <m/>
    <m/>
    <n v="15196325.19610543"/>
    <n v="0.31140574078410438"/>
    <s v=""/>
    <m/>
    <m/>
    <m/>
    <m/>
    <m/>
    <m/>
    <m/>
    <n v="1609"/>
    <s v=""/>
    <s v=""/>
    <m/>
    <m/>
    <m/>
    <n v="0.215"/>
    <m/>
  </r>
  <r>
    <x v="1603"/>
    <n v="457.58599900000002"/>
    <n v="3.2401995072432088"/>
    <n v="0.43476214722360323"/>
    <m/>
    <m/>
    <n v="15299381.239049247"/>
    <n v="0.31325443351969634"/>
    <s v=""/>
    <m/>
    <m/>
    <m/>
    <m/>
    <m/>
    <m/>
    <m/>
    <n v="1610"/>
    <s v=""/>
    <s v=""/>
    <m/>
    <m/>
    <m/>
    <n v="0.215"/>
    <m/>
  </r>
  <r>
    <x v="1604"/>
    <n v="454.00900300000001"/>
    <n v="3.237133300415254"/>
    <n v="0.43388700427170679"/>
    <m/>
    <m/>
    <n v="15327540.498819912"/>
    <n v="0.31079760249067495"/>
    <s v=""/>
    <m/>
    <m/>
    <m/>
    <m/>
    <m/>
    <m/>
    <m/>
    <n v="1611"/>
    <s v=""/>
    <s v=""/>
    <m/>
    <m/>
    <m/>
    <n v="0.215"/>
    <m/>
  </r>
  <r>
    <x v="1605"/>
    <n v="453.69101000000001"/>
    <n v="3.2427422710872271"/>
    <n v="0.43533810812122209"/>
    <m/>
    <m/>
    <n v="15273626.664574137"/>
    <n v="0.31057183277565958"/>
    <s v=""/>
    <m/>
    <m/>
    <m/>
    <m/>
    <m/>
    <m/>
    <m/>
    <n v="1612"/>
    <s v=""/>
    <s v=""/>
    <m/>
    <m/>
    <m/>
    <n v="0.215"/>
    <m/>
  </r>
  <r>
    <x v="1606"/>
    <n v="454.52398699999998"/>
    <n v="3.1289456501685731"/>
    <n v="0.40473492249086768"/>
    <m/>
    <m/>
    <n v="16344817.565459756"/>
    <n v="0.31113394465230582"/>
    <s v=""/>
    <m/>
    <m/>
    <m/>
    <m/>
    <m/>
    <m/>
    <m/>
    <n v="1613"/>
    <s v=""/>
    <s v=""/>
    <m/>
    <m/>
    <m/>
    <n v="0.26"/>
    <m/>
  </r>
  <r>
    <x v="1607"/>
    <n v="437.79299900000001"/>
    <n v="3.1568528704391015"/>
    <n v="0.41190496359951784"/>
    <m/>
    <m/>
    <n v="16052406.274519239"/>
    <n v="0.29967333158449888"/>
    <s v=""/>
    <m/>
    <m/>
    <m/>
    <m/>
    <m/>
    <m/>
    <m/>
    <n v="1614"/>
    <s v=""/>
    <s v=""/>
    <m/>
    <m/>
    <m/>
    <n v="0.26"/>
    <m/>
  </r>
  <r>
    <x v="1608"/>
    <n v="439.34799199999998"/>
    <n v="3.1670541269907337"/>
    <n v="0.41441716820570046"/>
    <m/>
    <m/>
    <n v="15947825.122329915"/>
    <n v="0.30071425693438453"/>
    <s v=""/>
    <m/>
    <m/>
    <m/>
    <m/>
    <m/>
    <m/>
    <m/>
    <n v="1615"/>
    <s v=""/>
    <s v=""/>
    <m/>
    <m/>
    <m/>
    <n v="0.26"/>
    <m/>
  </r>
  <r>
    <x v="1609"/>
    <n v="444.29098499999998"/>
    <n v="3.1797272955245326"/>
    <n v="0.41768344457053308"/>
    <m/>
    <m/>
    <n v="15819362.488351308"/>
    <n v="0.30408960202110363"/>
    <s v=""/>
    <m/>
    <m/>
    <m/>
    <m/>
    <m/>
    <m/>
    <m/>
    <n v="1616"/>
    <s v=""/>
    <s v=""/>
    <m/>
    <m/>
    <m/>
    <n v="0.26"/>
    <m/>
  </r>
  <r>
    <x v="1610"/>
    <n v="446.06201199999998"/>
    <n v="3.2051743003212576"/>
    <n v="0.42431763632522651"/>
    <m/>
    <m/>
    <n v="15565337.808603723"/>
    <n v="0.30529381386448518"/>
    <s v=""/>
    <m/>
    <m/>
    <m/>
    <m/>
    <m/>
    <m/>
    <m/>
    <n v="1617"/>
    <s v=""/>
    <s v=""/>
    <m/>
    <m/>
    <m/>
    <n v="0.26"/>
    <m/>
  </r>
  <r>
    <x v="1611"/>
    <n v="449.67199699999998"/>
    <n v="3.2318061990494287"/>
    <n v="0.43131697408663705"/>
    <m/>
    <m/>
    <n v="15305861.750078937"/>
    <n v="0.30775654990540585"/>
    <s v=""/>
    <m/>
    <m/>
    <m/>
    <m/>
    <m/>
    <m/>
    <m/>
    <n v="1618"/>
    <s v=""/>
    <s v=""/>
    <m/>
    <m/>
    <m/>
    <n v="0.33"/>
    <m/>
  </r>
  <r>
    <x v="1612"/>
    <n v="453.52099600000003"/>
    <n v="3.3745859344283704"/>
    <n v="0.4693711629967714"/>
    <m/>
    <m/>
    <n v="13952652.9151318"/>
    <n v="0.31038273501650493"/>
    <s v=""/>
    <m/>
    <m/>
    <m/>
    <m/>
    <m/>
    <m/>
    <m/>
    <n v="1619"/>
    <s v=""/>
    <s v=""/>
    <m/>
    <m/>
    <m/>
    <n v="0.33"/>
    <m/>
  </r>
  <r>
    <x v="1613"/>
    <n v="534.19097899999997"/>
    <n v="3.7870516458105969"/>
    <n v="0.58382927336511792"/>
    <m/>
    <m/>
    <n v="10541143.173062282"/>
    <n v="0.36555395994603485"/>
    <s v=""/>
    <m/>
    <m/>
    <m/>
    <m/>
    <m/>
    <m/>
    <m/>
    <n v="1620"/>
    <s v=""/>
    <s v=""/>
    <m/>
    <m/>
    <m/>
    <n v="0.33"/>
    <m/>
  </r>
  <r>
    <x v="1614"/>
    <n v="531.10699499999998"/>
    <n v="3.8260760038518438"/>
    <n v="0.59578979197299009"/>
    <m/>
    <m/>
    <n v="10323348.226592978"/>
    <n v="0.36343408937136645"/>
    <s v=""/>
    <m/>
    <m/>
    <m/>
    <m/>
    <m/>
    <m/>
    <m/>
    <n v="1621"/>
    <s v=""/>
    <s v=""/>
    <m/>
    <m/>
    <m/>
    <n v="0.33"/>
    <m/>
  </r>
  <r>
    <x v="1615"/>
    <n v="536.51501499999995"/>
    <n v="3.8331532431558348"/>
    <n v="0.59792181542480694"/>
    <m/>
    <m/>
    <n v="10284619.861727117"/>
    <n v="0.36712521717862806"/>
    <s v=""/>
    <m/>
    <m/>
    <m/>
    <m/>
    <m/>
    <m/>
    <m/>
    <n v="1622"/>
    <s v=""/>
    <s v=""/>
    <m/>
    <m/>
    <m/>
    <n v="0.32500000000000001"/>
    <m/>
  </r>
  <r>
    <x v="1616"/>
    <n v="537.682007"/>
    <n v="4.0551957837433674"/>
    <n v="0.66711285613669113"/>
    <m/>
    <m/>
    <n v="9092572.9782132711"/>
    <n v="0.36791418758816197"/>
    <s v=""/>
    <m/>
    <m/>
    <m/>
    <m/>
    <m/>
    <m/>
    <m/>
    <n v="1623"/>
    <s v=""/>
    <s v=""/>
    <m/>
    <m/>
    <m/>
    <n v="0.32500000000000001"/>
    <m/>
  </r>
  <r>
    <x v="1617"/>
    <n v="574.60199"/>
    <n v="4.1711864379941606"/>
    <n v="0.70502064989004132"/>
    <m/>
    <m/>
    <n v="8571950.4330588263"/>
    <n v="0.39314634878944571"/>
    <s v=""/>
    <m/>
    <m/>
    <m/>
    <m/>
    <m/>
    <m/>
    <m/>
    <n v="1624"/>
    <s v=""/>
    <s v=""/>
    <m/>
    <m/>
    <m/>
    <n v="0.32500000000000001"/>
    <m/>
  </r>
  <r>
    <x v="1618"/>
    <n v="585.44500700000003"/>
    <n v="4.1070434812795975"/>
    <n v="0.68325518324559509"/>
    <m/>
    <m/>
    <n v="8835136.7657072321"/>
    <n v="0.4005547845534187"/>
    <s v=""/>
    <m/>
    <m/>
    <m/>
    <m/>
    <m/>
    <m/>
    <m/>
    <n v="1625"/>
    <s v=""/>
    <s v=""/>
    <m/>
    <m/>
    <m/>
    <n v="0.32500000000000001"/>
    <m/>
  </r>
  <r>
    <x v="1619"/>
    <n v="577.16699200000005"/>
    <n v="4.14255004997543"/>
    <n v="0.69498526809921857"/>
    <m/>
    <m/>
    <n v="8681912.2723946199"/>
    <n v="0.39488078328766218"/>
    <s v=""/>
    <m/>
    <m/>
    <m/>
    <m/>
    <m/>
    <m/>
    <m/>
    <n v="1626"/>
    <s v=""/>
    <s v=""/>
    <m/>
    <m/>
    <m/>
    <n v="0.32500000000000001"/>
    <m/>
  </r>
  <r>
    <x v="1620"/>
    <n v="582.20300299999997"/>
    <n v="4.092134239946299"/>
    <n v="0.67798725939348981"/>
    <m/>
    <m/>
    <n v="8892782.1725947019"/>
    <n v="0.39831590739720152"/>
    <s v=""/>
    <m/>
    <m/>
    <m/>
    <m/>
    <m/>
    <m/>
    <m/>
    <n v="1627"/>
    <s v=""/>
    <s v=""/>
    <m/>
    <m/>
    <m/>
    <n v="0.26500000000000001"/>
    <m/>
  </r>
  <r>
    <x v="1621"/>
    <n v="575.83697500000005"/>
    <n v="4.1119101434348861"/>
    <n v="0.68445770661813532"/>
    <m/>
    <m/>
    <n v="8806367.631653212"/>
    <n v="0.39395031673394487"/>
    <s v=""/>
    <m/>
    <m/>
    <m/>
    <m/>
    <m/>
    <m/>
    <m/>
    <n v="1628"/>
    <s v=""/>
    <s v=""/>
    <m/>
    <m/>
    <m/>
    <n v="0.26500000000000001"/>
    <m/>
  </r>
  <r>
    <x v="1622"/>
    <n v="671.65399200000002"/>
    <n v="5.0151014777745706"/>
    <n v="0.9847871685232652"/>
    <m/>
    <m/>
    <n v="4937227.9217286156"/>
    <n v="0.45946622827809885"/>
    <s v=""/>
    <m/>
    <m/>
    <m/>
    <m/>
    <m/>
    <m/>
    <m/>
    <n v="1629"/>
    <s v=""/>
    <s v=""/>
    <m/>
    <m/>
    <m/>
    <n v="0.26500000000000001"/>
    <m/>
  </r>
  <r>
    <x v="1623"/>
    <n v="704.50402799999995"/>
    <n v="4.880576632964523"/>
    <n v="0.93184305436481996"/>
    <m/>
    <m/>
    <n v="5201842.8517963095"/>
    <n v="0.48192579430464755"/>
    <s v=""/>
    <m/>
    <m/>
    <m/>
    <m/>
    <m/>
    <m/>
    <m/>
    <n v="1630"/>
    <s v=""/>
    <s v=""/>
    <m/>
    <m/>
    <m/>
    <n v="0.26500000000000001"/>
    <m/>
  </r>
  <r>
    <x v="1624"/>
    <n v="685.68499799999995"/>
    <n v="4.9434729382760798"/>
    <n v="0.95574527022512967"/>
    <m/>
    <m/>
    <n v="5067499.1034179246"/>
    <n v="0.4690401664659547"/>
    <s v=""/>
    <m/>
    <m/>
    <m/>
    <m/>
    <m/>
    <m/>
    <m/>
    <n v="1631"/>
    <s v=""/>
    <s v=""/>
    <m/>
    <m/>
    <m/>
    <n v="0.26500000000000001"/>
    <m/>
  </r>
  <r>
    <x v="1625"/>
    <n v="696.52301"/>
    <n v="5.4543062111843881"/>
    <n v="1.1531299264603589"/>
    <m/>
    <m/>
    <n v="4019936.30767474"/>
    <n v="0.4764414657328922"/>
    <s v=""/>
    <m/>
    <m/>
    <m/>
    <m/>
    <m/>
    <m/>
    <m/>
    <n v="1632"/>
    <s v=""/>
    <s v=""/>
    <m/>
    <m/>
    <m/>
    <n v="0.25"/>
    <m/>
  </r>
  <r>
    <x v="1626"/>
    <n v="768.48699999999997"/>
    <n v="5.3298687180738558"/>
    <n v="1.1003810016467435"/>
    <m/>
    <m/>
    <n v="4203153.0547661604"/>
    <n v="0.52565319131320021"/>
    <s v=""/>
    <m/>
    <m/>
    <m/>
    <m/>
    <m/>
    <m/>
    <m/>
    <n v="1633"/>
    <s v=""/>
    <s v=""/>
    <m/>
    <m/>
    <m/>
    <n v="0.25"/>
    <m/>
  </r>
  <r>
    <x v="1627"/>
    <n v="763.92700200000002"/>
    <n v="5.2461386449162148"/>
    <n v="1.0654225278778804"/>
    <m/>
    <m/>
    <n v="4334993.9157663323"/>
    <n v="0.5224933051707118"/>
    <s v=""/>
    <m/>
    <m/>
    <m/>
    <m/>
    <m/>
    <m/>
    <m/>
    <n v="1634"/>
    <s v=""/>
    <s v=""/>
    <m/>
    <m/>
    <m/>
    <n v="0.25"/>
    <m/>
  </r>
  <r>
    <x v="1628"/>
    <n v="735.88299600000005"/>
    <n v="4.7433552226400879"/>
    <n v="0.86110116358914357"/>
    <m/>
    <m/>
    <n v="5165689.141140149"/>
    <n v="0.50329930793894939"/>
    <s v=""/>
    <m/>
    <m/>
    <m/>
    <m/>
    <m/>
    <m/>
    <m/>
    <n v="1635"/>
    <s v=""/>
    <s v=""/>
    <m/>
    <m/>
    <m/>
    <n v="0.25"/>
    <m/>
  </r>
  <r>
    <x v="1629"/>
    <n v="665.91497800000002"/>
    <n v="4.2409587448166839"/>
    <n v="0.67861083337532135"/>
    <m/>
    <m/>
    <n v="6259676.9058286948"/>
    <n v="0.45543357598254303"/>
    <s v=""/>
    <m/>
    <m/>
    <m/>
    <m/>
    <m/>
    <m/>
    <m/>
    <n v="1636"/>
    <s v=""/>
    <s v=""/>
    <m/>
    <m/>
    <m/>
    <n v="0.25"/>
    <m/>
  </r>
  <r>
    <x v="1630"/>
    <n v="597.442993"/>
    <n v="4.4387057142984974"/>
    <n v="0.74180578573707989"/>
    <m/>
    <m/>
    <n v="5675599.9728889773"/>
    <n v="0.40859347784104355"/>
    <s v=""/>
    <m/>
    <m/>
    <m/>
    <m/>
    <m/>
    <m/>
    <m/>
    <n v="1637"/>
    <s v=""/>
    <s v=""/>
    <m/>
    <m/>
    <m/>
    <n v="0.25"/>
    <m/>
  </r>
  <r>
    <x v="1631"/>
    <n v="625.57501200000002"/>
    <n v="4.7321664834625414"/>
    <n v="0.83979209377691477"/>
    <m/>
    <m/>
    <n v="4924830.8382679056"/>
    <n v="0.42782193454902079"/>
    <s v=""/>
    <m/>
    <m/>
    <m/>
    <m/>
    <m/>
    <m/>
    <m/>
    <n v="1638"/>
    <s v=""/>
    <s v=""/>
    <m/>
    <m/>
    <m/>
    <n v="0.25"/>
    <m/>
  </r>
  <r>
    <x v="1632"/>
    <n v="629.34899900000005"/>
    <n v="4.6603488581200043"/>
    <n v="0.81400746782560751"/>
    <m/>
    <m/>
    <n v="5074057.6609718073"/>
    <n v="0.43036930514399419"/>
    <s v=""/>
    <m/>
    <m/>
    <m/>
    <m/>
    <m/>
    <m/>
    <m/>
    <n v="1639"/>
    <s v=""/>
    <s v=""/>
    <m/>
    <m/>
    <m/>
    <n v="0.25"/>
    <m/>
  </r>
  <r>
    <x v="1633"/>
    <n v="658.10199"/>
    <n v="4.6009926974294242"/>
    <n v="0.79317675838251789"/>
    <m/>
    <m/>
    <n v="5203044.1915166387"/>
    <n v="0.45001982197677071"/>
    <s v=""/>
    <m/>
    <m/>
    <m/>
    <m/>
    <m/>
    <m/>
    <m/>
    <n v="1640"/>
    <s v=""/>
    <s v=""/>
    <m/>
    <m/>
    <m/>
    <n v="0.25"/>
    <m/>
  </r>
  <r>
    <x v="1634"/>
    <n v="644.12200900000005"/>
    <n v="4.5499205735974426"/>
    <n v="0.77547436028559558"/>
    <m/>
    <m/>
    <n v="5318283.4281084863"/>
    <n v="0.44044864128195771"/>
    <s v=""/>
    <m/>
    <m/>
    <m/>
    <m/>
    <m/>
    <m/>
    <m/>
    <n v="1641"/>
    <s v=""/>
    <s v=""/>
    <m/>
    <m/>
    <m/>
    <n v="0.25"/>
    <m/>
  </r>
  <r>
    <x v="1635"/>
    <n v="640.591003"/>
    <n v="4.7872456528959955"/>
    <n v="0.85626902824309814"/>
    <m/>
    <m/>
    <n v="4763200.4015892157"/>
    <n v="0.43802274939090086"/>
    <s v=""/>
    <m/>
    <m/>
    <m/>
    <m/>
    <m/>
    <m/>
    <m/>
    <n v="1642"/>
    <s v=""/>
    <s v=""/>
    <m/>
    <m/>
    <m/>
    <n v="0.22999999999999998"/>
    <m/>
  </r>
  <r>
    <x v="1636"/>
    <n v="672.51501499999995"/>
    <n v="4.8077590482157184"/>
    <n v="0.86350316479581002"/>
    <m/>
    <m/>
    <n v="4722131.7318144469"/>
    <n v="0.45983975333414218"/>
    <s v=""/>
    <m/>
    <m/>
    <m/>
    <m/>
    <m/>
    <m/>
    <m/>
    <n v="1643"/>
    <s v=""/>
    <s v=""/>
    <m/>
    <m/>
    <m/>
    <n v="0.22999999999999998"/>
    <m/>
  </r>
  <r>
    <x v="1637"/>
    <n v="683.20898399999999"/>
    <n v="4.7669314458996039"/>
    <n v="0.84842815823500062"/>
    <m/>
    <m/>
    <n v="4802086.8285013754"/>
    <n v="0.46710324258598457"/>
    <s v=""/>
    <m/>
    <m/>
    <m/>
    <m/>
    <m/>
    <m/>
    <m/>
    <n v="1644"/>
    <s v=""/>
    <s v=""/>
    <m/>
    <m/>
    <m/>
    <n v="0.22999999999999998"/>
    <m/>
  </r>
  <r>
    <x v="1638"/>
    <n v="670.41803000000004"/>
    <n v="4.8140620782059003"/>
    <n v="0.86510067122715917"/>
    <m/>
    <m/>
    <n v="4706880.4299888471"/>
    <n v="0.4583462636466239"/>
    <s v=""/>
    <m/>
    <m/>
    <m/>
    <m/>
    <m/>
    <m/>
    <m/>
    <n v="1645"/>
    <s v=""/>
    <s v=""/>
    <m/>
    <m/>
    <m/>
    <n v="0.22999999999999998"/>
    <m/>
  </r>
  <r>
    <x v="1639"/>
    <n v="678.09002699999996"/>
    <n v="4.5522026594990166"/>
    <n v="0.77089396312631975"/>
    <m/>
    <m/>
    <n v="5218694.0264596287"/>
    <n v="0.46357932971407606"/>
    <s v=""/>
    <m/>
    <m/>
    <m/>
    <m/>
    <m/>
    <m/>
    <m/>
    <n v="1646"/>
    <s v=""/>
    <s v=""/>
    <m/>
    <m/>
    <m/>
    <n v="0.25"/>
    <m/>
  </r>
  <r>
    <x v="1640"/>
    <n v="640.68798800000002"/>
    <n v="4.7361975948582113"/>
    <n v="0.83311086318110894"/>
    <m/>
    <m/>
    <n v="4796554.8278495464"/>
    <n v="0.43799785547242515"/>
    <s v=""/>
    <m/>
    <m/>
    <m/>
    <m/>
    <m/>
    <m/>
    <m/>
    <n v="1647"/>
    <s v=""/>
    <s v=""/>
    <m/>
    <m/>
    <m/>
    <n v="0.25"/>
    <m/>
  </r>
  <r>
    <x v="1641"/>
    <n v="648.48400900000001"/>
    <n v="4.6016341354426702"/>
    <n v="0.7854865244625242"/>
    <m/>
    <m/>
    <n v="5068861.767069743"/>
    <n v="0.44329288686909651"/>
    <s v=""/>
    <m/>
    <m/>
    <m/>
    <m/>
    <m/>
    <m/>
    <m/>
    <n v="1648"/>
    <s v=""/>
    <s v=""/>
    <m/>
    <m/>
    <m/>
    <n v="0.25"/>
    <m/>
  </r>
  <r>
    <x v="1642"/>
    <n v="648.28301999999996"/>
    <n v="4.7211481481012534"/>
    <n v="0.82618835579392669"/>
    <m/>
    <m/>
    <n v="4805300.135780273"/>
    <n v="0.44314395994624206"/>
    <s v=""/>
    <m/>
    <m/>
    <m/>
    <m/>
    <m/>
    <m/>
    <m/>
    <n v="1649"/>
    <s v=""/>
    <s v=""/>
    <m/>
    <m/>
    <m/>
    <n v="0.25"/>
    <m/>
  </r>
  <r>
    <x v="1643"/>
    <n v="664.79699700000003"/>
    <n v="4.6489983846013487"/>
    <n v="0.80083977154054364"/>
    <m/>
    <m/>
    <n v="4951921.5871969871"/>
    <n v="0.4544205185561962"/>
    <s v=""/>
    <m/>
    <m/>
    <m/>
    <m/>
    <m/>
    <m/>
    <m/>
    <n v="1650"/>
    <s v=""/>
    <s v=""/>
    <m/>
    <m/>
    <m/>
    <n v="0.25"/>
    <m/>
  </r>
  <r>
    <x v="1644"/>
    <n v="652.92297399999995"/>
    <n v="4.6741323500353902"/>
    <n v="0.80940137766323694"/>
    <m/>
    <m/>
    <n v="4898120.4865099108"/>
    <n v="0.44629244023497883"/>
    <s v=""/>
    <m/>
    <m/>
    <m/>
    <m/>
    <m/>
    <m/>
    <m/>
    <n v="1651"/>
    <s v=""/>
    <s v=""/>
    <m/>
    <m/>
    <m/>
    <n v="0.28999999999999998"/>
    <m/>
  </r>
  <r>
    <x v="1645"/>
    <n v="659.171021"/>
    <n v="4.7103908219748467"/>
    <n v="0.82185977023885359"/>
    <m/>
    <m/>
    <n v="4821873.5023998646"/>
    <n v="0.45055144081257625"/>
    <s v=""/>
    <m/>
    <m/>
    <m/>
    <m/>
    <m/>
    <m/>
    <m/>
    <n v="1652"/>
    <s v=""/>
    <s v=""/>
    <m/>
    <m/>
    <m/>
    <n v="0.28999999999999998"/>
    <m/>
  </r>
  <r>
    <x v="1646"/>
    <n v="679.80902100000003"/>
    <n v="4.779835822551167"/>
    <n v="0.84578707832617461"/>
    <m/>
    <m/>
    <n v="4679445.3350870358"/>
    <n v="0.46462148523382812"/>
    <s v=""/>
    <m/>
    <m/>
    <m/>
    <m/>
    <m/>
    <m/>
    <m/>
    <n v="1653"/>
    <s v=""/>
    <s v=""/>
    <m/>
    <m/>
    <m/>
    <n v="0.28999999999999998"/>
    <m/>
  </r>
  <r>
    <x v="1647"/>
    <n v="672.737976"/>
    <n v="4.77759349497817"/>
    <n v="0.84489166093485735"/>
    <m/>
    <m/>
    <n v="4683592.2118349588"/>
    <n v="0.459776749913622"/>
    <s v=""/>
    <m/>
    <m/>
    <m/>
    <m/>
    <m/>
    <m/>
    <m/>
    <n v="1654"/>
    <s v=""/>
    <s v=""/>
    <m/>
    <m/>
    <m/>
    <n v="0.28999999999999998"/>
    <m/>
  </r>
  <r>
    <x v="1648"/>
    <n v="672.80602999999996"/>
    <n v="4.7260961461760189"/>
    <n v="0.82657794946292462"/>
    <m/>
    <m/>
    <n v="4784316.6393910963"/>
    <n v="0.45981129280828359"/>
    <s v=""/>
    <m/>
    <m/>
    <m/>
    <m/>
    <m/>
    <m/>
    <m/>
    <n v="1655"/>
    <s v=""/>
    <s v=""/>
    <m/>
    <m/>
    <m/>
    <n v="0.28999999999999998"/>
    <m/>
  </r>
  <r>
    <x v="1649"/>
    <n v="665.228027"/>
    <n v="4.7208003726981254"/>
    <n v="0.82462610538752978"/>
    <m/>
    <m/>
    <n v="4794789.616355069"/>
    <n v="0.45462047637055297"/>
    <s v=""/>
    <m/>
    <m/>
    <m/>
    <m/>
    <m/>
    <m/>
    <m/>
    <n v="1656"/>
    <s v=""/>
    <s v=""/>
    <m/>
    <m/>
    <m/>
    <n v="0.31"/>
    <m/>
  </r>
  <r>
    <x v="1650"/>
    <n v="664.92199700000003"/>
    <n v="4.6181096790941236"/>
    <n v="0.78865514618093557"/>
    <m/>
    <m/>
    <n v="5003140.3603219008"/>
    <n v="0.45439950664846063"/>
    <s v=""/>
    <m/>
    <m/>
    <m/>
    <m/>
    <m/>
    <m/>
    <m/>
    <n v="1657"/>
    <s v=""/>
    <s v=""/>
    <m/>
    <m/>
    <m/>
    <n v="0.31"/>
    <m/>
  </r>
  <r>
    <x v="1651"/>
    <n v="661.26300000000003"/>
    <n v="4.6422902724511905"/>
    <n v="0.79662583700733469"/>
    <m/>
    <m/>
    <n v="4950486.666343702"/>
    <n v="0.45186370880045706"/>
    <s v=""/>
    <m/>
    <m/>
    <m/>
    <m/>
    <m/>
    <m/>
    <m/>
    <n v="1658"/>
    <s v=""/>
    <s v=""/>
    <m/>
    <m/>
    <m/>
    <n v="0.31"/>
    <m/>
  </r>
  <r>
    <x v="1652"/>
    <n v="654.22601299999997"/>
    <n v="4.6253656726528209"/>
    <n v="0.79072191860549135"/>
    <m/>
    <m/>
    <n v="4986325.3794019744"/>
    <n v="0.44704345832581344"/>
    <s v=""/>
    <m/>
    <m/>
    <m/>
    <m/>
    <m/>
    <m/>
    <m/>
    <n v="1659"/>
    <s v=""/>
    <s v=""/>
    <m/>
    <m/>
    <m/>
    <n v="0.31"/>
    <m/>
  </r>
  <r>
    <x v="1653"/>
    <n v="651.62701400000003"/>
    <n v="4.6430824689091033"/>
    <n v="0.79668336106744475"/>
    <m/>
    <m/>
    <n v="4947867.0165298581"/>
    <n v="0.44525593015615428"/>
    <s v=""/>
    <m/>
    <m/>
    <m/>
    <m/>
    <m/>
    <m/>
    <m/>
    <n v="1660"/>
    <s v=""/>
    <s v=""/>
    <m/>
    <m/>
    <m/>
    <n v="0.31"/>
    <m/>
  </r>
  <r>
    <x v="1654"/>
    <n v="654.49200399999995"/>
    <n v="4.6474198773512478"/>
    <n v="0.79807561165250662"/>
    <m/>
    <m/>
    <n v="4938365.2008966152"/>
    <n v="0.44720193446304335"/>
    <s v=""/>
    <m/>
    <m/>
    <m/>
    <m/>
    <m/>
    <m/>
    <m/>
    <n v="1661"/>
    <s v=""/>
    <s v=""/>
    <m/>
    <m/>
    <m/>
    <n v="0.3"/>
    <m/>
  </r>
  <r>
    <x v="1655"/>
    <n v="655.11102300000005"/>
    <n v="4.660795546896499"/>
    <n v="0.80257271042761047"/>
    <m/>
    <m/>
    <n v="4909682.0654638158"/>
    <n v="0.44761324785770235"/>
    <s v=""/>
    <m/>
    <m/>
    <m/>
    <m/>
    <m/>
    <m/>
    <m/>
    <n v="1662"/>
    <s v=""/>
    <s v=""/>
    <m/>
    <m/>
    <m/>
    <n v="0.3"/>
    <m/>
  </r>
  <r>
    <x v="1656"/>
    <n v="624.60199"/>
    <n v="4.3004695971479618"/>
    <n v="0.6782336328115699"/>
    <m/>
    <m/>
    <n v="5668561.2095254064"/>
    <n v="0.42673422654574467"/>
    <s v=""/>
    <m/>
    <m/>
    <m/>
    <m/>
    <m/>
    <m/>
    <m/>
    <n v="1663"/>
    <s v=""/>
    <s v=""/>
    <m/>
    <m/>
    <m/>
    <n v="0.3"/>
    <m/>
  </r>
  <r>
    <x v="1657"/>
    <n v="606.396973"/>
    <n v="3.8828629434746897"/>
    <n v="0.54644498484540649"/>
    <m/>
    <m/>
    <n v="6769182.5915213758"/>
    <n v="0.41428559671145582"/>
    <s v=""/>
    <m/>
    <m/>
    <m/>
    <m/>
    <m/>
    <m/>
    <m/>
    <n v="1664"/>
    <s v=""/>
    <s v=""/>
    <m/>
    <m/>
    <m/>
    <n v="0.3"/>
    <m/>
  </r>
  <r>
    <x v="1658"/>
    <n v="548.65600600000005"/>
    <n v="4.016413285518281"/>
    <n v="0.58396432600722148"/>
    <m/>
    <m/>
    <n v="6303180.6940852376"/>
    <n v="0.37482767052059052"/>
    <s v=""/>
    <m/>
    <m/>
    <m/>
    <m/>
    <m/>
    <m/>
    <m/>
    <n v="1665"/>
    <s v=""/>
    <s v=""/>
    <m/>
    <m/>
    <m/>
    <n v="0.3"/>
    <m/>
  </r>
  <r>
    <x v="1659"/>
    <n v="566.328979"/>
    <n v="4.10060549406115"/>
    <n v="0.60837314400043596"/>
    <m/>
    <m/>
    <n v="6038597.5548772989"/>
    <n v="0.3868913210457578"/>
    <s v=""/>
    <m/>
    <m/>
    <m/>
    <m/>
    <m/>
    <m/>
    <m/>
    <n v="1666"/>
    <s v=""/>
    <s v=""/>
    <m/>
    <m/>
    <m/>
    <n v="0.27"/>
    <m/>
  </r>
  <r>
    <x v="1660"/>
    <n v="578.28100600000005"/>
    <n v="4.0771391669695856"/>
    <n v="0.60133763297188014"/>
    <m/>
    <m/>
    <n v="6107396.7688611448"/>
    <n v="0.39504614364420088"/>
    <s v=""/>
    <m/>
    <m/>
    <m/>
    <m/>
    <m/>
    <m/>
    <m/>
    <n v="1667"/>
    <s v=""/>
    <s v=""/>
    <m/>
    <m/>
    <m/>
    <n v="0.27"/>
    <m/>
  </r>
  <r>
    <x v="1661"/>
    <n v="592.73602300000005"/>
    <n v="4.1902125891053803"/>
    <n v="0.63446254715808625"/>
    <m/>
    <m/>
    <n v="5768319.6241915524"/>
    <n v="0.40488930909984588"/>
    <s v=""/>
    <m/>
    <m/>
    <m/>
    <m/>
    <m/>
    <m/>
    <m/>
    <n v="1668"/>
    <s v=""/>
    <s v=""/>
    <m/>
    <m/>
    <m/>
    <n v="0.27"/>
    <m/>
  </r>
  <r>
    <x v="1662"/>
    <n v="591.03802499999995"/>
    <n v="4.1666916649872894"/>
    <n v="0.62726406426750037"/>
    <m/>
    <m/>
    <n v="5832777.9830310801"/>
    <n v="0.4037189234713835"/>
    <s v=""/>
    <m/>
    <m/>
    <m/>
    <m/>
    <m/>
    <m/>
    <m/>
    <n v="1669"/>
    <s v=""/>
    <s v=""/>
    <m/>
    <m/>
    <m/>
    <n v="0.27"/>
    <m/>
  </r>
  <r>
    <x v="1663"/>
    <n v="587.64801"/>
    <n v="4.1967302515503748"/>
    <n v="0.63623152478481015"/>
    <m/>
    <m/>
    <n v="5748374.8284886386"/>
    <n v="0.40139286658802831"/>
    <s v=""/>
    <m/>
    <m/>
    <m/>
    <m/>
    <m/>
    <m/>
    <m/>
    <n v="1670"/>
    <s v=""/>
    <s v=""/>
    <m/>
    <m/>
    <m/>
    <n v="0.27"/>
    <m/>
  </r>
  <r>
    <x v="1664"/>
    <n v="592.12402299999997"/>
    <n v="4.1751270887603908"/>
    <n v="0.62960546471371925"/>
    <m/>
    <m/>
    <n v="5807256.4696749533"/>
    <n v="0.40443967966920563"/>
    <s v=""/>
    <m/>
    <m/>
    <m/>
    <m/>
    <m/>
    <m/>
    <m/>
    <n v="1671"/>
    <s v=""/>
    <s v=""/>
    <m/>
    <m/>
    <m/>
    <n v="0.28500000000000003"/>
    <m/>
  </r>
  <r>
    <x v="1665"/>
    <n v="588.79797399999995"/>
    <n v="4.1636068285962535"/>
    <n v="0.62605549586580933"/>
    <m/>
    <m/>
    <n v="5839001.6323049888"/>
    <n v="0.40215741425065332"/>
    <s v=""/>
    <m/>
    <m/>
    <m/>
    <m/>
    <m/>
    <m/>
    <m/>
    <n v="1672"/>
    <s v=""/>
    <s v=""/>
    <m/>
    <m/>
    <m/>
    <n v="0.28500000000000003"/>
    <m/>
  </r>
  <r>
    <x v="1666"/>
    <n v="570.49401899999998"/>
    <n v="4.0191642314168874"/>
    <n v="0.58240696284747129"/>
    <m/>
    <m/>
    <n v="6243827.4649794158"/>
    <n v="0.38962512754921458"/>
    <s v=""/>
    <m/>
    <m/>
    <m/>
    <m/>
    <m/>
    <m/>
    <m/>
    <n v="1673"/>
    <s v=""/>
    <s v=""/>
    <m/>
    <m/>
    <m/>
    <n v="0.28500000000000003"/>
    <m/>
  </r>
  <r>
    <x v="1667"/>
    <n v="567.24298099999999"/>
    <n v="4.0909887800144258"/>
    <n v="0.60315007434284407"/>
    <m/>
    <m/>
    <n v="6020341.5758564044"/>
    <n v="0.38739471246464674"/>
    <s v=""/>
    <m/>
    <m/>
    <m/>
    <m/>
    <m/>
    <m/>
    <m/>
    <n v="1674"/>
    <s v=""/>
    <s v=""/>
    <m/>
    <m/>
    <m/>
    <n v="0.28500000000000003"/>
    <m/>
  </r>
  <r>
    <x v="1668"/>
    <n v="577.760986"/>
    <n v="4.060621553800404"/>
    <n v="0.59412413336915426"/>
    <m/>
    <m/>
    <n v="6109405.6391668068"/>
    <n v="0.39456764217296919"/>
    <s v=""/>
    <m/>
    <m/>
    <m/>
    <m/>
    <m/>
    <m/>
    <m/>
    <n v="1675"/>
    <s v=""/>
    <s v=""/>
    <m/>
    <m/>
    <m/>
    <n v="0.28500000000000003"/>
    <m/>
  </r>
  <r>
    <x v="1669"/>
    <n v="573.70696999999996"/>
    <n v="4.0679829732638124"/>
    <n v="0.59620640472426167"/>
    <m/>
    <m/>
    <n v="6086936.3771397518"/>
    <n v="0.39178885423723769"/>
    <s v=""/>
    <m/>
    <m/>
    <m/>
    <m/>
    <m/>
    <m/>
    <m/>
    <n v="1676"/>
    <s v=""/>
    <s v=""/>
    <m/>
    <m/>
    <m/>
    <n v="0.27999999999999997"/>
    <m/>
  </r>
  <r>
    <x v="1670"/>
    <n v="574.33898899999997"/>
    <n v="4.0768303503764809"/>
    <n v="0.59872757608988314"/>
    <m/>
    <m/>
    <n v="6060142.8036472565"/>
    <n v="0.392210256342514"/>
    <s v=""/>
    <m/>
    <m/>
    <m/>
    <m/>
    <m/>
    <m/>
    <m/>
    <n v="1677"/>
    <s v=""/>
    <s v=""/>
    <m/>
    <m/>
    <m/>
    <n v="0.27999999999999997"/>
    <m/>
  </r>
  <r>
    <x v="1671"/>
    <n v="581.31097399999999"/>
    <n v="4.155160786402794"/>
    <n v="0.62151013636491959"/>
    <m/>
    <m/>
    <n v="5826953.4752976727"/>
    <n v="0.3969403584289104"/>
    <s v=""/>
    <m/>
    <m/>
    <m/>
    <m/>
    <m/>
    <m/>
    <m/>
    <n v="1678"/>
    <s v=""/>
    <s v=""/>
    <m/>
    <m/>
    <m/>
    <n v="0.27999999999999997"/>
    <m/>
  </r>
  <r>
    <x v="1672"/>
    <n v="586.77099599999997"/>
    <n v="4.1310668919847062"/>
    <n v="0.61422837220420057"/>
    <m/>
    <m/>
    <n v="5894225.8796708444"/>
    <n v="0.40065823244964582"/>
    <s v=""/>
    <m/>
    <m/>
    <m/>
    <m/>
    <m/>
    <m/>
    <m/>
    <n v="1679"/>
    <s v=""/>
    <s v=""/>
    <m/>
    <m/>
    <m/>
    <n v="0.27999999999999997"/>
    <m/>
  </r>
  <r>
    <x v="1673"/>
    <n v="583.41198699999995"/>
    <n v="4.107722028714889"/>
    <n v="0.60721309528382339"/>
    <m/>
    <m/>
    <n v="5960536.1807333035"/>
    <n v="0.39835426976025168"/>
    <s v=""/>
    <m/>
    <m/>
    <m/>
    <m/>
    <m/>
    <m/>
    <m/>
    <n v="1680"/>
    <s v=""/>
    <s v=""/>
    <m/>
    <m/>
    <m/>
    <n v="0.27999999999999997"/>
    <m/>
  </r>
  <r>
    <x v="1674"/>
    <n v="580.17999299999997"/>
    <n v="4.0901308992630634"/>
    <n v="0.60193979998110592"/>
    <m/>
    <m/>
    <n v="6011277.3468386363"/>
    <n v="0.3961371504395092"/>
    <s v=""/>
    <m/>
    <m/>
    <m/>
    <m/>
    <m/>
    <m/>
    <m/>
    <n v="1681"/>
    <s v=""/>
    <s v=""/>
    <m/>
    <m/>
    <m/>
    <n v="0.29499999999999998"/>
    <m/>
  </r>
  <r>
    <x v="1675"/>
    <n v="577.75299099999995"/>
    <n v="4.1030626082054944"/>
    <n v="0.60567306761739514"/>
    <m/>
    <m/>
    <n v="5972952.8901121272"/>
    <n v="0.39446976696632985"/>
    <s v=""/>
    <m/>
    <m/>
    <m/>
    <m/>
    <m/>
    <m/>
    <m/>
    <n v="1682"/>
    <s v=""/>
    <s v=""/>
    <m/>
    <m/>
    <m/>
    <n v="0.29499999999999998"/>
    <m/>
  </r>
  <r>
    <x v="1676"/>
    <n v="574.07098399999995"/>
    <n v="4.0633696823672425"/>
    <n v="0.59373976106579784"/>
    <m/>
    <m/>
    <n v="6088206.3653103188"/>
    <n v="0.39192521591585766"/>
    <s v=""/>
    <m/>
    <m/>
    <m/>
    <m/>
    <m/>
    <m/>
    <m/>
    <n v="1683"/>
    <s v=""/>
    <s v=""/>
    <m/>
    <m/>
    <m/>
    <n v="0.29499999999999998"/>
    <m/>
  </r>
  <r>
    <x v="1677"/>
    <n v="574.114014"/>
    <n v="4.0869602970245023"/>
    <n v="0.60056147923843495"/>
    <m/>
    <m/>
    <n v="6017197.1174060432"/>
    <n v="0.39194439146028576"/>
    <s v=""/>
    <m/>
    <m/>
    <m/>
    <m/>
    <m/>
    <m/>
    <m/>
    <n v="1684"/>
    <s v=""/>
    <s v=""/>
    <m/>
    <m/>
    <m/>
    <n v="0.29499999999999998"/>
    <m/>
  </r>
  <r>
    <x v="1678"/>
    <n v="577.591003"/>
    <n v="4.0721390812773004"/>
    <n v="0.59613377830408476"/>
    <m/>
    <m/>
    <n v="6060526.1949073002"/>
    <n v="0.39430784911840372"/>
    <s v=""/>
    <m/>
    <m/>
    <m/>
    <m/>
    <m/>
    <m/>
    <m/>
    <n v="1685"/>
    <s v=""/>
    <s v=""/>
    <m/>
    <m/>
    <m/>
    <n v="0.29499999999999998"/>
    <m/>
  </r>
  <r>
    <x v="1679"/>
    <n v="575.546021"/>
    <n v="4.0492683860945737"/>
    <n v="0.58936649085859782"/>
    <m/>
    <m/>
    <n v="6128287.1954069026"/>
    <n v="0.39290156133442083"/>
    <s v=""/>
    <m/>
    <m/>
    <m/>
    <m/>
    <m/>
    <m/>
    <m/>
    <n v="1686"/>
    <s v=""/>
    <s v=""/>
    <m/>
    <m/>
    <m/>
    <n v="0.315"/>
    <m/>
  </r>
  <r>
    <x v="1680"/>
    <n v="572.40997300000004"/>
    <n v="4.0717065076245378"/>
    <n v="0.59582634361158071"/>
    <m/>
    <m/>
    <n v="6060051.1035388932"/>
    <n v="0.39075054005690657"/>
    <s v=""/>
    <m/>
    <m/>
    <m/>
    <m/>
    <m/>
    <m/>
    <m/>
    <n v="1687"/>
    <s v=""/>
    <s v=""/>
    <m/>
    <m/>
    <m/>
    <n v="0.315"/>
    <m/>
  </r>
  <r>
    <x v="1681"/>
    <n v="606.50598100000002"/>
    <n v="4.318157426997483"/>
    <n v="0.66763228375430073"/>
    <m/>
    <m/>
    <n v="5326134.0677092141"/>
    <n v="0.41398277208360196"/>
    <s v=""/>
    <m/>
    <m/>
    <m/>
    <m/>
    <m/>
    <m/>
    <m/>
    <n v="1688"/>
    <s v=""/>
    <s v=""/>
    <m/>
    <m/>
    <m/>
    <n v="0.315"/>
    <m/>
  </r>
  <r>
    <x v="1682"/>
    <n v="610.57299799999998"/>
    <n v="4.3467439740806064"/>
    <n v="0.6763902945560466"/>
    <m/>
    <m/>
    <n v="5255337.9509795234"/>
    <n v="0.41674794862750308"/>
    <s v=""/>
    <m/>
    <m/>
    <m/>
    <m/>
    <m/>
    <m/>
    <m/>
    <n v="1689"/>
    <s v=""/>
    <s v=""/>
    <m/>
    <m/>
    <m/>
    <n v="0.315"/>
    <m/>
  </r>
  <r>
    <x v="1683"/>
    <n v="614.63500999999997"/>
    <n v="4.4295322053290551"/>
    <n v="0.70207075555342657"/>
    <m/>
    <m/>
    <n v="5054877.7003425127"/>
    <n v="0.41950956486537228"/>
    <s v=""/>
    <m/>
    <m/>
    <m/>
    <m/>
    <m/>
    <m/>
    <m/>
    <n v="1690"/>
    <s v=""/>
    <s v=""/>
    <m/>
    <m/>
    <m/>
    <n v="0.31"/>
    <m/>
  </r>
  <r>
    <x v="1684"/>
    <n v="626.35199"/>
    <n v="4.4046120838194325"/>
    <n v="0.69408750975612421"/>
    <m/>
    <m/>
    <n v="5111491.0797780128"/>
    <n v="0.42749568040651942"/>
    <s v=""/>
    <m/>
    <m/>
    <m/>
    <m/>
    <m/>
    <m/>
    <m/>
    <n v="1691"/>
    <s v=""/>
    <s v=""/>
    <m/>
    <m/>
    <m/>
    <n v="0.31"/>
    <m/>
  </r>
  <r>
    <x v="1685"/>
    <n v="607.00500499999998"/>
    <n v="4.3007567207011244"/>
    <n v="0.66111689496788928"/>
    <m/>
    <m/>
    <n v="5352270.4118644418"/>
    <n v="0.41425869253565711"/>
    <s v=""/>
    <m/>
    <m/>
    <m/>
    <m/>
    <m/>
    <m/>
    <m/>
    <n v="1692"/>
    <s v=""/>
    <s v=""/>
    <m/>
    <m/>
    <m/>
    <n v="0.31"/>
    <m/>
  </r>
  <r>
    <x v="1686"/>
    <n v="608.02502400000003"/>
    <n v="4.3073423829080433"/>
    <n v="0.66306166460052596"/>
    <m/>
    <m/>
    <n v="5335600.1526102722"/>
    <n v="0.41494401796481217"/>
    <s v=""/>
    <m/>
    <m/>
    <m/>
    <m/>
    <m/>
    <m/>
    <m/>
    <n v="1693"/>
    <s v=""/>
    <s v=""/>
    <m/>
    <m/>
    <m/>
    <n v="0.31"/>
    <m/>
  </r>
  <r>
    <x v="1687"/>
    <n v="608.841003"/>
    <n v="4.3170723255906607"/>
    <n v="0.66597697953049095"/>
    <m/>
    <m/>
    <n v="5311217.0191983236"/>
    <n v="0.41549006485760526"/>
    <s v=""/>
    <m/>
    <m/>
    <m/>
    <m/>
    <m/>
    <m/>
    <m/>
    <n v="1694"/>
    <s v=""/>
    <s v=""/>
    <m/>
    <m/>
    <m/>
    <n v="0.31"/>
    <m/>
  </r>
  <r>
    <x v="1688"/>
    <n v="610.58801300000005"/>
    <n v="4.2916519279584726"/>
    <n v="0.65805464259592739"/>
    <m/>
    <m/>
    <n v="5373489.0677552065"/>
    <n v="0.41667142800427498"/>
    <s v=""/>
    <m/>
    <m/>
    <m/>
    <m/>
    <m/>
    <m/>
    <m/>
    <n v="1695"/>
    <s v=""/>
    <s v=""/>
    <m/>
    <m/>
    <m/>
    <n v="0.34499999999999997"/>
    <m/>
  </r>
  <r>
    <x v="1689"/>
    <n v="607.24597200000005"/>
    <n v="4.289895100472453"/>
    <n v="0.65743661887568527"/>
    <m/>
    <m/>
    <n v="5377608.7269743662"/>
    <n v="0.41437999995222513"/>
    <s v=""/>
    <m/>
    <m/>
    <m/>
    <m/>
    <m/>
    <m/>
    <m/>
    <n v="1696"/>
    <s v=""/>
    <s v=""/>
    <m/>
    <m/>
    <m/>
    <n v="0.34499999999999997"/>
    <m/>
  </r>
  <r>
    <x v="1690"/>
    <n v="609.87097200000005"/>
    <n v="4.3053553144358938"/>
    <n v="0.66193580520651685"/>
    <m/>
    <m/>
    <n v="5338568.4169351831"/>
    <n v="0.41613878512551322"/>
    <s v=""/>
    <m/>
    <m/>
    <m/>
    <m/>
    <m/>
    <m/>
    <m/>
    <n v="1697"/>
    <s v=""/>
    <s v=""/>
    <m/>
    <m/>
    <m/>
    <n v="0.34499999999999997"/>
    <m/>
  </r>
  <r>
    <x v="1691"/>
    <n v="609.25402799999995"/>
    <n v="4.2984174229820118"/>
    <n v="0.6597229062817197"/>
    <m/>
    <m/>
    <n v="5355496.2570516896"/>
    <n v="0.41570700008426514"/>
    <s v=""/>
    <m/>
    <m/>
    <m/>
    <m/>
    <m/>
    <m/>
    <m/>
    <n v="1698"/>
    <s v=""/>
    <s v=""/>
    <m/>
    <m/>
    <m/>
    <n v="0.34499999999999997"/>
    <m/>
  </r>
  <r>
    <x v="1692"/>
    <n v="603.58801300000005"/>
    <n v="4.2190668737262129"/>
    <n v="0.63528880322436032"/>
    <m/>
    <m/>
    <n v="5552946.7942923633"/>
    <n v="0.41183023821851789"/>
    <s v=""/>
    <m/>
    <m/>
    <m/>
    <m/>
    <m/>
    <m/>
    <m/>
    <n v="1699"/>
    <s v=""/>
    <s v=""/>
    <m/>
    <m/>
    <m/>
    <n v="0.34499999999999997"/>
    <m/>
  </r>
  <r>
    <x v="1693"/>
    <n v="597.27899200000002"/>
    <n v="4.2125918051368592"/>
    <n v="0.63326248000322616"/>
    <m/>
    <m/>
    <n v="5569702.1271435972"/>
    <n v="0.40751496402377485"/>
    <s v=""/>
    <m/>
    <m/>
    <m/>
    <m/>
    <m/>
    <m/>
    <m/>
    <n v="1700"/>
    <s v=""/>
    <s v=""/>
    <m/>
    <m/>
    <m/>
    <n v="0.27999999999999997"/>
    <m/>
  </r>
  <r>
    <x v="1694"/>
    <n v="596.19897500000002"/>
    <n v="4.2583607729268165"/>
    <n v="0.64694502319696046"/>
    <m/>
    <m/>
    <n v="5448384.7971882224"/>
    <n v="0.40676749640576332"/>
    <s v=""/>
    <m/>
    <m/>
    <m/>
    <m/>
    <m/>
    <m/>
    <m/>
    <n v="1701"/>
    <s v=""/>
    <s v=""/>
    <m/>
    <m/>
    <m/>
    <n v="0.27999999999999997"/>
    <m/>
  </r>
  <r>
    <x v="1695"/>
    <n v="600.807007"/>
    <n v="4.2946333285107929"/>
    <n v="0.65772840876303362"/>
    <m/>
    <m/>
    <n v="5355282.9124448374"/>
    <n v="0.4098794033433264"/>
    <s v=""/>
    <m/>
    <m/>
    <m/>
    <m/>
    <m/>
    <m/>
    <m/>
    <n v="1702"/>
    <s v=""/>
    <s v=""/>
    <m/>
    <m/>
    <m/>
    <n v="0.27999999999999997"/>
    <m/>
  </r>
  <r>
    <x v="1696"/>
    <n v="608.021973"/>
    <n v="4.2809052554477569"/>
    <n v="0.65344468509655895"/>
    <m/>
    <m/>
    <n v="5389241.1603417061"/>
    <n v="0.41479076337948534"/>
    <s v=""/>
    <m/>
    <m/>
    <m/>
    <m/>
    <m/>
    <m/>
    <m/>
    <n v="1703"/>
    <s v=""/>
    <s v=""/>
    <m/>
    <m/>
    <m/>
    <n v="0.27999999999999997"/>
    <m/>
  </r>
  <r>
    <x v="1697"/>
    <n v="606.24298099999999"/>
    <n v="4.2702806552472001"/>
    <n v="0.65012279046280785"/>
    <m/>
    <m/>
    <n v="5415711.2902108021"/>
    <n v="0.41356637604494845"/>
    <s v=""/>
    <m/>
    <m/>
    <m/>
    <m/>
    <m/>
    <m/>
    <m/>
    <n v="1704"/>
    <s v=""/>
    <s v=""/>
    <m/>
    <m/>
    <m/>
    <n v="0.27999999999999997"/>
    <m/>
  </r>
  <r>
    <x v="1698"/>
    <n v="605.01898200000005"/>
    <n v="4.2766267766292261"/>
    <n v="0.65197649896500376"/>
    <m/>
    <m/>
    <n v="5399332.6540354621"/>
    <n v="0.41272064701351335"/>
    <s v=""/>
    <m/>
    <m/>
    <m/>
    <m/>
    <m/>
    <m/>
    <m/>
    <n v="1705"/>
    <s v=""/>
    <s v=""/>
    <m/>
    <m/>
    <m/>
    <n v="0.21"/>
    <m/>
  </r>
  <r>
    <x v="1699"/>
    <n v="605.71502699999996"/>
    <n v="4.3046974665908309"/>
    <n v="0.66045568847384639"/>
    <m/>
    <m/>
    <n v="5328171.9015533961"/>
    <n v="0.41318470770167082"/>
    <s v=""/>
    <m/>
    <m/>
    <m/>
    <m/>
    <m/>
    <m/>
    <m/>
    <n v="1706"/>
    <s v=""/>
    <s v=""/>
    <m/>
    <m/>
    <m/>
    <n v="0.21"/>
    <m/>
  </r>
  <r>
    <x v="1700"/>
    <n v="610.96801800000003"/>
    <n v="4.3211555525895315"/>
    <n v="0.66526526225847005"/>
    <m/>
    <m/>
    <n v="5287152.3033980103"/>
    <n v="0.41673546126278765"/>
    <s v=""/>
    <m/>
    <m/>
    <m/>
    <m/>
    <m/>
    <m/>
    <m/>
    <n v="1707"/>
    <s v=""/>
    <s v=""/>
    <m/>
    <m/>
    <m/>
    <n v="0.21"/>
    <m/>
  </r>
  <r>
    <x v="1701"/>
    <n v="612.05200200000002"/>
    <n v="4.3070647276397853"/>
    <n v="0.66084687153841581"/>
    <m/>
    <m/>
    <n v="5321358.7553343317"/>
    <n v="0.41746397063311813"/>
    <s v=""/>
    <m/>
    <m/>
    <m/>
    <m/>
    <m/>
    <m/>
    <m/>
    <n v="1708"/>
    <s v=""/>
    <s v=""/>
    <m/>
    <m/>
    <m/>
    <n v="0.21"/>
    <m/>
  </r>
  <r>
    <x v="1702"/>
    <n v="610.21801800000003"/>
    <n v="4.322876502393199"/>
    <n v="0.66561872637600372"/>
    <m/>
    <m/>
    <n v="5282011.0024394216"/>
    <n v="0.4162022272445855"/>
    <s v=""/>
    <m/>
    <m/>
    <m/>
    <m/>
    <m/>
    <m/>
    <m/>
    <n v="1709"/>
    <s v=""/>
    <s v=""/>
    <m/>
    <m/>
    <m/>
    <n v="0.21"/>
    <m/>
  </r>
  <r>
    <x v="1703"/>
    <n v="612.46997099999999"/>
    <n v="4.3260022248719823"/>
    <n v="0.66650094312730834"/>
    <m/>
    <m/>
    <n v="5274097.5695197871"/>
    <n v="0.41772731032539967"/>
    <s v=""/>
    <m/>
    <m/>
    <m/>
    <m/>
    <m/>
    <m/>
    <m/>
    <n v="1710"/>
    <s v=""/>
    <s v=""/>
    <m/>
    <m/>
    <m/>
    <n v="0.27999999999999997"/>
    <m/>
  </r>
  <r>
    <x v="1704"/>
    <n v="612.60797100000002"/>
    <n v="4.3544610915745885"/>
    <n v="0.67518877404801592"/>
    <m/>
    <m/>
    <n v="5204431.0891681556"/>
    <n v="0.41781055665602079"/>
    <s v=""/>
    <m/>
    <m/>
    <m/>
    <m/>
    <m/>
    <m/>
    <m/>
    <n v="1711"/>
    <s v=""/>
    <s v=""/>
    <m/>
    <m/>
    <m/>
    <n v="0.27999999999999997"/>
    <m/>
  </r>
  <r>
    <x v="1705"/>
    <n v="616.82202099999995"/>
    <n v="4.3672002784810937"/>
    <n v="0.67889379203355404"/>
    <m/>
    <m/>
    <n v="5173708.542942496"/>
    <n v="0.42065177363282802"/>
    <s v=""/>
    <m/>
    <m/>
    <m/>
    <m/>
    <m/>
    <m/>
    <m/>
    <n v="1712"/>
    <s v=""/>
    <s v=""/>
    <m/>
    <m/>
    <m/>
    <n v="0.27999999999999997"/>
    <m/>
  </r>
  <r>
    <x v="1706"/>
    <n v="619.237976"/>
    <n v="4.5224890287302237"/>
    <n v="0.72708629473095387"/>
    <m/>
    <m/>
    <n v="4805506.1424548002"/>
    <n v="0.42228838194525381"/>
    <s v=""/>
    <m/>
    <m/>
    <m/>
    <m/>
    <m/>
    <m/>
    <m/>
    <n v="1713"/>
    <s v=""/>
    <s v=""/>
    <m/>
    <m/>
    <m/>
    <n v="0.27999999999999997"/>
    <m/>
  </r>
  <r>
    <x v="1707"/>
    <n v="640.87097200000005"/>
    <n v="4.4875670716367999"/>
    <n v="0.71577110496083485"/>
    <m/>
    <m/>
    <n v="4879470.7353004618"/>
    <n v="0.43702959513817974"/>
    <s v=""/>
    <m/>
    <m/>
    <m/>
    <m/>
    <m/>
    <m/>
    <m/>
    <n v="1714"/>
    <s v=""/>
    <s v=""/>
    <m/>
    <m/>
    <m/>
    <n v="0.27999999999999997"/>
    <m/>
  </r>
  <r>
    <x v="1708"/>
    <n v="636.03002900000001"/>
    <n v="4.491265194441004"/>
    <n v="0.71686438603953118"/>
    <m/>
    <m/>
    <n v="4871174.5684130732"/>
    <n v="0.43371711863327506"/>
    <s v=""/>
    <m/>
    <m/>
    <m/>
    <m/>
    <m/>
    <m/>
    <m/>
    <n v="1715"/>
    <s v=""/>
    <s v=""/>
    <m/>
    <m/>
    <m/>
    <n v="0.33999999999999997"/>
    <m/>
  </r>
  <r>
    <x v="1709"/>
    <n v="637.00799600000005"/>
    <n v="4.5161073118537107"/>
    <n v="0.72470726413338227"/>
    <m/>
    <m/>
    <n v="4817034.0508308494"/>
    <n v="0.43437270111823606"/>
    <s v=""/>
    <m/>
    <m/>
    <m/>
    <m/>
    <m/>
    <m/>
    <m/>
    <n v="1716"/>
    <s v=""/>
    <s v=""/>
    <m/>
    <m/>
    <m/>
    <n v="0.33999999999999997"/>
    <m/>
  </r>
  <r>
    <x v="1710"/>
    <n v="641.817993"/>
    <n v="4.5072554908317368"/>
    <n v="0.72160530416044255"/>
    <m/>
    <m/>
    <n v="4835666.6093829758"/>
    <n v="0.437618443046005"/>
    <s v=""/>
    <m/>
    <m/>
    <m/>
    <m/>
    <m/>
    <m/>
    <m/>
    <n v="1717"/>
    <s v=""/>
    <s v=""/>
    <m/>
    <m/>
    <m/>
    <n v="0.33999999999999997"/>
    <m/>
  </r>
  <r>
    <x v="1711"/>
    <n v="639.41101100000003"/>
    <n v="4.4980672768290848"/>
    <n v="0.71857663034232344"/>
    <m/>
    <m/>
    <n v="4855130.2751971735"/>
    <n v="0.43596591435029369"/>
    <s v=""/>
    <m/>
    <m/>
    <m/>
    <m/>
    <m/>
    <m/>
    <m/>
    <n v="1718"/>
    <s v=""/>
    <s v=""/>
    <m/>
    <m/>
    <m/>
    <n v="0.33999999999999997"/>
    <m/>
  </r>
  <r>
    <x v="1712"/>
    <n v="638.13397199999997"/>
    <n v="4.4451170861128233"/>
    <n v="0.70157421643252371"/>
    <m/>
    <m/>
    <n v="4969184.4471997702"/>
    <n v="0.43508387383360853"/>
    <s v=""/>
    <m/>
    <m/>
    <m/>
    <m/>
    <m/>
    <m/>
    <m/>
    <n v="1719"/>
    <s v=""/>
    <s v=""/>
    <m/>
    <m/>
    <m/>
    <n v="0.33999999999999997"/>
    <m/>
  </r>
  <r>
    <x v="1713"/>
    <n v="630.66302499999995"/>
    <n v="4.4470055975269132"/>
    <n v="0.70208569993151404"/>
    <m/>
    <m/>
    <n v="4964703.4536531121"/>
    <n v="0.42997894227286126"/>
    <s v=""/>
    <m/>
    <m/>
    <m/>
    <m/>
    <m/>
    <m/>
    <m/>
    <n v="1720"/>
    <s v=""/>
    <s v=""/>
    <m/>
    <m/>
    <m/>
    <n v="0.31"/>
    <m/>
  </r>
  <r>
    <x v="1714"/>
    <n v="630.82501200000002"/>
    <n v="4.4604121855259953"/>
    <n v="0.70623377337849513"/>
    <m/>
    <m/>
    <n v="4934510.3869649069"/>
    <n v="0.43007818907648021"/>
    <s v=""/>
    <m/>
    <m/>
    <m/>
    <m/>
    <m/>
    <m/>
    <m/>
    <n v="1721"/>
    <s v=""/>
    <s v=""/>
    <m/>
    <m/>
    <m/>
    <n v="0.31"/>
    <m/>
  </r>
  <r>
    <x v="1715"/>
    <n v="657.16101100000003"/>
    <n v="4.6074669901544221"/>
    <n v="0.75252903665291515"/>
    <m/>
    <m/>
    <n v="4608882.937121721"/>
    <n v="0.44799832651347893"/>
    <s v=""/>
    <m/>
    <m/>
    <m/>
    <m/>
    <m/>
    <m/>
    <m/>
    <n v="1722"/>
    <s v=""/>
    <s v=""/>
    <m/>
    <m/>
    <m/>
    <n v="0.31"/>
    <m/>
  </r>
  <r>
    <x v="1716"/>
    <n v="654.00201400000003"/>
    <n v="4.6339335410631994"/>
    <n v="0.76108274395974185"/>
    <m/>
    <m/>
    <n v="4555693.6536763906"/>
    <n v="0.44583317800372213"/>
    <s v=""/>
    <m/>
    <m/>
    <m/>
    <m/>
    <m/>
    <m/>
    <m/>
    <n v="1723"/>
    <s v=""/>
    <s v=""/>
    <m/>
    <m/>
    <m/>
    <n v="0.31"/>
    <m/>
  </r>
  <r>
    <x v="1717"/>
    <n v="657.67797900000005"/>
    <n v="4.7794085762260563"/>
    <n v="0.80877122132272605"/>
    <m/>
    <m/>
    <n v="4269418.8733922476"/>
    <n v="0.44832741427323225"/>
    <s v=""/>
    <m/>
    <m/>
    <m/>
    <m/>
    <m/>
    <m/>
    <m/>
    <n v="1724"/>
    <s v=""/>
    <s v=""/>
    <m/>
    <m/>
    <m/>
    <n v="0.31"/>
    <m/>
  </r>
  <r>
    <x v="1718"/>
    <n v="678.21398899999997"/>
    <n v="4.8494091801690438"/>
    <n v="0.8323618653838567"/>
    <m/>
    <m/>
    <n v="4144134.3359337049"/>
    <n v="0.46231441492709058"/>
    <s v=""/>
    <m/>
    <m/>
    <m/>
    <m/>
    <m/>
    <m/>
    <m/>
    <n v="1725"/>
    <s v=""/>
    <s v=""/>
    <m/>
    <m/>
    <m/>
    <n v="0.32"/>
    <m/>
  </r>
  <r>
    <x v="1719"/>
    <n v="688"/>
    <n v="4.8583045143135335"/>
    <n v="0.83531478209003485"/>
    <m/>
    <m/>
    <n v="4128715.3351684394"/>
    <n v="0.46897298497815859"/>
    <s v=""/>
    <m/>
    <m/>
    <m/>
    <m/>
    <m/>
    <m/>
    <m/>
    <n v="1726"/>
    <s v=""/>
    <s v=""/>
    <m/>
    <m/>
    <m/>
    <n v="0.32"/>
    <m/>
  </r>
  <r>
    <x v="1720"/>
    <n v="702.64001499999995"/>
    <n v="4.9375237218889705"/>
    <n v="0.86224406215104388"/>
    <m/>
    <m/>
    <n v="3993855.2710427525"/>
    <n v="0.47891490739695064"/>
    <s v=""/>
    <m/>
    <m/>
    <m/>
    <m/>
    <m/>
    <m/>
    <m/>
    <n v="1727"/>
    <s v=""/>
    <s v=""/>
    <m/>
    <m/>
    <m/>
    <n v="0.32"/>
    <m/>
  </r>
  <r>
    <x v="1721"/>
    <n v="701.33697500000005"/>
    <n v="5.1399930095802118"/>
    <n v="0.93284637150983718"/>
    <m/>
    <m/>
    <n v="3666101.3881869367"/>
    <n v="0.47801432193543275"/>
    <s v=""/>
    <m/>
    <m/>
    <m/>
    <m/>
    <m/>
    <m/>
    <m/>
    <n v="1728"/>
    <s v=""/>
    <s v=""/>
    <m/>
    <m/>
    <m/>
    <n v="0.32"/>
    <m/>
  </r>
  <r>
    <x v="1722"/>
    <n v="730.06597899999997"/>
    <n v="5.2171568293782826"/>
    <n v="0.96073913666180466"/>
    <m/>
    <m/>
    <n v="3555836.3198332409"/>
    <n v="0.49758236520585614"/>
    <s v=""/>
    <m/>
    <m/>
    <m/>
    <m/>
    <m/>
    <m/>
    <m/>
    <n v="1729"/>
    <s v=""/>
    <s v=""/>
    <m/>
    <m/>
    <m/>
    <n v="0.32"/>
    <m/>
  </r>
  <r>
    <x v="1723"/>
    <n v="742.34600799999998"/>
    <n v="4.8494760719357535"/>
    <n v="0.82522286414621371"/>
    <m/>
    <m/>
    <n v="4056848.572542584"/>
    <n v="0.50593874955302964"/>
    <s v=""/>
    <m/>
    <m/>
    <m/>
    <m/>
    <m/>
    <m/>
    <m/>
    <n v="1730"/>
    <s v=""/>
    <s v=""/>
    <m/>
    <m/>
    <m/>
    <n v="0.32500000000000001"/>
    <m/>
  </r>
  <r>
    <x v="1724"/>
    <n v="689.12402299999997"/>
    <n v="4.9512925280376372"/>
    <n v="0.85977089670282902"/>
    <m/>
    <m/>
    <n v="3886287.4682879806"/>
    <n v="0.46965359570329268"/>
    <s v=""/>
    <m/>
    <m/>
    <m/>
    <m/>
    <m/>
    <m/>
    <m/>
    <n v="1731"/>
    <s v=""/>
    <s v=""/>
    <m/>
    <m/>
    <m/>
    <n v="0.32500000000000001"/>
    <m/>
  </r>
  <r>
    <x v="1725"/>
    <n v="710.73602300000005"/>
    <n v="4.9500176558338316"/>
    <n v="0.85901741116194008"/>
    <m/>
    <m/>
    <n v="3888086.4720282452"/>
    <n v="0.48434484145350298"/>
    <s v=""/>
    <m/>
    <m/>
    <m/>
    <m/>
    <m/>
    <m/>
    <m/>
    <n v="1732"/>
    <s v=""/>
    <s v=""/>
    <m/>
    <m/>
    <m/>
    <n v="0.32500000000000001"/>
    <m/>
  </r>
  <r>
    <x v="1726"/>
    <n v="703.08898899999997"/>
    <n v="4.9967629232097224"/>
    <n v="0.87513608656166852"/>
    <m/>
    <m/>
    <n v="3814450.1417396632"/>
    <n v="0.47912115128497701"/>
    <s v=""/>
    <m/>
    <m/>
    <m/>
    <m/>
    <m/>
    <m/>
    <m/>
    <n v="1733"/>
    <s v=""/>
    <s v=""/>
    <m/>
    <m/>
    <m/>
    <n v="0.32500000000000001"/>
    <m/>
  </r>
  <r>
    <x v="1727"/>
    <n v="709.82501200000002"/>
    <n v="5.0907165220265806"/>
    <n v="0.90793680392108778"/>
    <m/>
    <m/>
    <n v="3670806.1852392936"/>
    <n v="0.4836988355198345"/>
    <s v=""/>
    <m/>
    <m/>
    <m/>
    <m/>
    <m/>
    <m/>
    <m/>
    <n v="1734"/>
    <s v=""/>
    <s v=""/>
    <m/>
    <m/>
    <m/>
    <n v="0.32500000000000001"/>
    <m/>
  </r>
  <r>
    <x v="1728"/>
    <n v="722.84399399999995"/>
    <n v="5.0356880262632657"/>
    <n v="0.88820089337316677"/>
    <m/>
    <m/>
    <n v="3749974.8314960049"/>
    <n v="0.4925575910424651"/>
    <s v=""/>
    <m/>
    <m/>
    <m/>
    <m/>
    <m/>
    <m/>
    <m/>
    <n v="1735"/>
    <s v=""/>
    <s v=""/>
    <m/>
    <m/>
    <m/>
    <n v="0.38"/>
    <m/>
  </r>
  <r>
    <x v="1729"/>
    <n v="715.55499299999997"/>
    <n v="5.0413083001107548"/>
    <n v="0.89007620530923026"/>
    <m/>
    <m/>
    <n v="3741409.0192333101"/>
    <n v="0.4875780571279586"/>
    <s v=""/>
    <m/>
    <m/>
    <m/>
    <m/>
    <m/>
    <m/>
    <m/>
    <n v="1736"/>
    <s v=""/>
    <s v=""/>
    <m/>
    <m/>
    <m/>
    <n v="0.38"/>
    <m/>
  </r>
  <r>
    <x v="1730"/>
    <n v="701.99700900000005"/>
    <n v="4.9606055004660012"/>
    <n v="0.86126743583651733"/>
    <m/>
    <m/>
    <n v="3861001.4925603876"/>
    <n v="0.47830231912118726"/>
    <s v=""/>
    <m/>
    <m/>
    <m/>
    <m/>
    <m/>
    <m/>
    <m/>
    <n v="1737"/>
    <s v=""/>
    <s v=""/>
    <m/>
    <m/>
    <m/>
    <n v="0.38"/>
    <m/>
  </r>
  <r>
    <x v="1731"/>
    <n v="705.79400599999997"/>
    <n v="5.0064862901381888"/>
    <n v="0.87709346817951017"/>
    <m/>
    <m/>
    <n v="3789379.4707483803"/>
    <n v="0.48087686864650026"/>
    <s v=""/>
    <m/>
    <m/>
    <m/>
    <m/>
    <m/>
    <m/>
    <m/>
    <n v="1738"/>
    <s v=""/>
    <s v=""/>
    <m/>
    <m/>
    <m/>
    <n v="0.38"/>
    <m/>
  </r>
  <r>
    <x v="1732"/>
    <n v="711.16699200000005"/>
    <n v="5.2351420361183072"/>
    <n v="0.95709513043364414"/>
    <m/>
    <m/>
    <n v="3443045.8876342066"/>
    <n v="0.4845250205350024"/>
    <s v=""/>
    <m/>
    <m/>
    <m/>
    <m/>
    <m/>
    <m/>
    <m/>
    <n v="1739"/>
    <s v=""/>
    <s v=""/>
    <m/>
    <m/>
    <m/>
    <n v="0.38"/>
    <m/>
  </r>
  <r>
    <x v="1733"/>
    <n v="744.87597700000003"/>
    <n v="5.2119097896169313"/>
    <n v="0.94848608262387646"/>
    <m/>
    <m/>
    <n v="3473425.4076956064"/>
    <n v="0.50747807271225498"/>
    <s v=""/>
    <m/>
    <m/>
    <m/>
    <m/>
    <m/>
    <m/>
    <m/>
    <n v="1740"/>
    <s v=""/>
    <s v=""/>
    <m/>
    <m/>
    <m/>
    <n v="0.48"/>
    <m/>
  </r>
  <r>
    <x v="1734"/>
    <n v="740.705017"/>
    <n v="5.285953766797145"/>
    <n v="0.9753181878749454"/>
    <m/>
    <m/>
    <n v="3374552.8559133592"/>
    <n v="0.50462329649898607"/>
    <s v=""/>
    <m/>
    <m/>
    <m/>
    <m/>
    <m/>
    <m/>
    <m/>
    <n v="1741"/>
    <s v=""/>
    <s v=""/>
    <m/>
    <m/>
    <m/>
    <n v="0.48"/>
    <m/>
  </r>
  <r>
    <x v="1735"/>
    <n v="731.26501499999995"/>
    <n v="5.1986071857413823"/>
    <n v="0.94274430599270465"/>
    <m/>
    <m/>
    <n v="3485901.3079977175"/>
    <n v="0.49815316677066851"/>
    <s v=""/>
    <m/>
    <m/>
    <m/>
    <m/>
    <m/>
    <m/>
    <m/>
    <n v="1742"/>
    <s v=""/>
    <s v=""/>
    <m/>
    <m/>
    <m/>
    <n v="0.48"/>
    <m/>
  </r>
  <r>
    <x v="1736"/>
    <n v="739.64300500000002"/>
    <n v="5.2831211608572142"/>
    <n v="0.97327943247876914"/>
    <m/>
    <m/>
    <n v="3372378.9625050486"/>
    <n v="0.50384731626018819"/>
    <s v=""/>
    <m/>
    <m/>
    <m/>
    <m/>
    <m/>
    <m/>
    <m/>
    <n v="1743"/>
    <s v=""/>
    <s v=""/>
    <m/>
    <m/>
    <m/>
    <n v="0.48"/>
    <m/>
  </r>
  <r>
    <x v="1737"/>
    <n v="751.74102800000003"/>
    <n v="5.2350583092380889"/>
    <n v="0.95545554754577999"/>
    <m/>
    <m/>
    <n v="3433563.4111579629"/>
    <n v="0.51207520210811464"/>
    <s v=""/>
    <m/>
    <m/>
    <m/>
    <m/>
    <m/>
    <m/>
    <m/>
    <n v="1744"/>
    <s v=""/>
    <s v=""/>
    <m/>
    <m/>
    <m/>
    <n v="0.48"/>
    <m/>
  </r>
  <r>
    <x v="1738"/>
    <n v="740.44201699999996"/>
    <n v="5.2137789800920693"/>
    <n v="0.94745965578087055"/>
    <m/>
    <m/>
    <n v="3461297.9965998093"/>
    <n v="0.50435222295955751"/>
    <s v=""/>
    <m/>
    <m/>
    <m/>
    <m/>
    <m/>
    <m/>
    <m/>
    <n v="1745"/>
    <s v=""/>
    <s v=""/>
    <m/>
    <m/>
    <m/>
    <n v="0.45999999999999996"/>
    <m/>
  </r>
  <r>
    <x v="1739"/>
    <n v="732.48400900000001"/>
    <n v="5.1721806395154264"/>
    <n v="0.93200383283383081"/>
    <m/>
    <m/>
    <n v="3516350.02374308"/>
    <n v="0.49889266761177037"/>
    <s v=""/>
    <m/>
    <m/>
    <m/>
    <m/>
    <m/>
    <m/>
    <m/>
    <n v="1746"/>
    <s v=""/>
    <s v=""/>
    <m/>
    <m/>
    <m/>
    <n v="0.45999999999999996"/>
    <m/>
  </r>
  <r>
    <x v="1740"/>
    <n v="736.328979"/>
    <n v="5.1701448337343647"/>
    <n v="0.93115788392685594"/>
    <m/>
    <m/>
    <n v="3518935.0998484013"/>
    <n v="0.50149841214002344"/>
    <s v=""/>
    <m/>
    <m/>
    <m/>
    <m/>
    <m/>
    <m/>
    <m/>
    <n v="1747"/>
    <s v=""/>
    <s v=""/>
    <m/>
    <m/>
    <m/>
    <n v="0.45999999999999996"/>
    <m/>
  </r>
  <r>
    <x v="1741"/>
    <n v="736.283997"/>
    <n v="5.240473889363221"/>
    <n v="0.9563755093915931"/>
    <m/>
    <m/>
    <n v="3423016.3519903463"/>
    <n v="0.50145472393075741"/>
    <s v=""/>
    <m/>
    <m/>
    <m/>
    <m/>
    <m/>
    <m/>
    <m/>
    <n v="1748"/>
    <s v=""/>
    <s v=""/>
    <m/>
    <m/>
    <m/>
    <n v="0.45999999999999996"/>
    <m/>
  </r>
  <r>
    <x v="1742"/>
    <n v="746.046021"/>
    <n v="5.3177873696737015"/>
    <n v="0.98447591500444076"/>
    <m/>
    <m/>
    <n v="3321837.6424649861"/>
    <n v="0.50809003857082813"/>
    <s v=""/>
    <m/>
    <m/>
    <m/>
    <m/>
    <m/>
    <m/>
    <m/>
    <n v="1749"/>
    <s v=""/>
    <s v=""/>
    <m/>
    <m/>
    <m/>
    <n v="0.48"/>
    <m/>
  </r>
  <r>
    <x v="1743"/>
    <n v="757.544983"/>
    <n v="5.4659642944112097"/>
    <n v="1.0392142751508899"/>
    <m/>
    <m/>
    <n v="3136542.7363173682"/>
    <n v="0.51590790758848148"/>
    <s v=""/>
    <m/>
    <m/>
    <m/>
    <m/>
    <m/>
    <m/>
    <m/>
    <n v="1750"/>
    <s v=""/>
    <s v=""/>
    <m/>
    <m/>
    <m/>
    <n v="0.48"/>
    <m/>
  </r>
  <r>
    <x v="1744"/>
    <n v="773.39398200000005"/>
    <n v="5.3301540208745477"/>
    <n v="0.98721542081892222"/>
    <m/>
    <m/>
    <n v="3292243.9024274782"/>
    <n v="0.52666036467691979"/>
    <s v=""/>
    <m/>
    <m/>
    <m/>
    <m/>
    <m/>
    <m/>
    <m/>
    <n v="1751"/>
    <s v=""/>
    <s v=""/>
    <m/>
    <m/>
    <m/>
    <n v="0.48"/>
    <m/>
  </r>
  <r>
    <x v="1745"/>
    <n v="758.71997099999999"/>
    <n v="5.3683779885855127"/>
    <n v="1.001253881639973"/>
    <m/>
    <m/>
    <n v="3244853.3927934179"/>
    <n v="0.51665431291882069"/>
    <s v=""/>
    <m/>
    <m/>
    <m/>
    <m/>
    <m/>
    <m/>
    <m/>
    <n v="1752"/>
    <s v=""/>
    <s v=""/>
    <m/>
    <m/>
    <m/>
    <n v="0.48"/>
    <m/>
  </r>
  <r>
    <x v="1746"/>
    <n v="764.21099900000002"/>
    <n v="5.3952420020543439"/>
    <n v="1.0111527658712101"/>
    <m/>
    <m/>
    <n v="3212209.2040750463"/>
    <n v="0.52037991252557481"/>
    <s v=""/>
    <m/>
    <m/>
    <m/>
    <m/>
    <m/>
    <m/>
    <m/>
    <n v="1753"/>
    <s v=""/>
    <s v=""/>
    <m/>
    <m/>
    <m/>
    <n v="0.48"/>
    <m/>
  </r>
  <r>
    <x v="1747"/>
    <n v="768.07598900000005"/>
    <n v="5.4134604582057939"/>
    <n v="1.0178588977418883"/>
    <m/>
    <m/>
    <n v="3190348.251732246"/>
    <n v="0.52299811644578564"/>
    <s v=""/>
    <m/>
    <m/>
    <m/>
    <m/>
    <m/>
    <m/>
    <m/>
    <n v="1754"/>
    <s v=""/>
    <s v=""/>
    <m/>
    <m/>
    <m/>
    <n v="0.48"/>
    <m/>
  </r>
  <r>
    <x v="1748"/>
    <n v="769.94397000000004"/>
    <n v="5.4268010496265564"/>
    <n v="1.0227522870698447"/>
    <m/>
    <m/>
    <n v="3174457.9917226075"/>
    <n v="0.52425641623082198"/>
    <s v=""/>
    <m/>
    <m/>
    <m/>
    <m/>
    <m/>
    <m/>
    <m/>
    <n v="1755"/>
    <s v=""/>
    <s v=""/>
    <m/>
    <m/>
    <m/>
    <n v="0.48"/>
    <m/>
  </r>
  <r>
    <x v="1749"/>
    <n v="770.03997800000002"/>
    <n v="5.4774198394645151"/>
    <n v="1.0414551185644643"/>
    <m/>
    <m/>
    <n v="3115072.8775875354"/>
    <n v="0.52428084914455642"/>
    <s v=""/>
    <m/>
    <m/>
    <m/>
    <m/>
    <m/>
    <m/>
    <m/>
    <n v="1756"/>
    <s v=""/>
    <s v=""/>
    <m/>
    <m/>
    <m/>
    <n v="0.48"/>
    <m/>
  </r>
  <r>
    <x v="1750"/>
    <n v="780.646973"/>
    <n v="5.4801130674961502"/>
    <n v="1.0423536094525991"/>
    <m/>
    <m/>
    <n v="3111847.3823973299"/>
    <n v="0.53148877607853184"/>
    <s v=""/>
    <m/>
    <m/>
    <m/>
    <m/>
    <m/>
    <m/>
    <m/>
    <n v="1757"/>
    <s v=""/>
    <s v=""/>
    <m/>
    <m/>
    <m/>
    <n v="0.48"/>
    <m/>
  </r>
  <r>
    <x v="1751"/>
    <n v="780.00500499999998"/>
    <n v="5.486006645480944"/>
    <n v="1.0444696803203597"/>
    <m/>
    <m/>
    <n v="3104992.1342045562"/>
    <n v="0.53103788237339689"/>
    <s v=""/>
    <m/>
    <m/>
    <m/>
    <m/>
    <m/>
    <m/>
    <m/>
    <n v="1758"/>
    <s v=""/>
    <s v=""/>
    <m/>
    <m/>
    <m/>
    <n v="0.48"/>
    <m/>
  </r>
  <r>
    <x v="1752"/>
    <n v="780.07000700000003"/>
    <n v="5.4615865011935876"/>
    <n v="1.035046289074169"/>
    <m/>
    <m/>
    <n v="3132473.3276919168"/>
    <n v="0.53106831392218501"/>
    <s v=""/>
    <m/>
    <m/>
    <m/>
    <m/>
    <m/>
    <m/>
    <m/>
    <n v="1759"/>
    <s v=""/>
    <s v=""/>
    <m/>
    <m/>
    <m/>
    <n v="0.51"/>
    <m/>
  </r>
  <r>
    <x v="1753"/>
    <n v="778.96301300000005"/>
    <n v="5.5088519511017813"/>
    <n v="1.0528342716042196"/>
    <m/>
    <m/>
    <n v="3078092.4092641869"/>
    <n v="0.53030087444570084"/>
    <s v=""/>
    <m/>
    <m/>
    <m/>
    <m/>
    <m/>
    <m/>
    <m/>
    <n v="1760"/>
    <s v=""/>
    <s v=""/>
    <m/>
    <m/>
    <m/>
    <n v="0.51"/>
    <m/>
  </r>
  <r>
    <x v="1754"/>
    <n v="790.69201699999996"/>
    <n v="5.5630415438564151"/>
    <n v="1.0731591620045038"/>
    <m/>
    <m/>
    <n v="3017374.8892393173"/>
    <n v="0.53824369278104167"/>
    <s v=""/>
    <m/>
    <m/>
    <m/>
    <m/>
    <m/>
    <m/>
    <m/>
    <n v="1761"/>
    <s v=""/>
    <s v=""/>
    <m/>
    <m/>
    <m/>
    <n v="0.51"/>
    <m/>
  </r>
  <r>
    <x v="1755"/>
    <n v="792.24700900000005"/>
    <n v="5.6197104082160516"/>
    <n v="1.0948909941536902"/>
    <m/>
    <m/>
    <n v="2955743.8202703474"/>
    <n v="0.53928817782063576"/>
    <s v=""/>
    <m/>
    <m/>
    <m/>
    <m/>
    <m/>
    <m/>
    <m/>
    <n v="1762"/>
    <s v=""/>
    <s v=""/>
    <m/>
    <m/>
    <m/>
    <n v="0.51"/>
    <m/>
  </r>
  <r>
    <x v="1756"/>
    <n v="800.64398200000005"/>
    <n v="5.8534961230048559"/>
    <n v="1.1858452015818384"/>
    <m/>
    <m/>
    <n v="2709666.0128246835"/>
    <n v="0.54498987206983651"/>
    <s v=""/>
    <m/>
    <m/>
    <m/>
    <m/>
    <m/>
    <m/>
    <m/>
    <n v="1763"/>
    <s v=""/>
    <s v=""/>
    <m/>
    <m/>
    <m/>
    <n v="0.51"/>
    <m/>
  </r>
  <r>
    <x v="1757"/>
    <n v="834.17999299999997"/>
    <n v="6.0651581412577205"/>
    <n v="1.2714520744464601"/>
    <m/>
    <m/>
    <n v="2513562.2874406371"/>
    <n v="0.56780270047931847"/>
    <s v=""/>
    <m/>
    <m/>
    <m/>
    <m/>
    <m/>
    <m/>
    <m/>
    <n v="1764"/>
    <s v=""/>
    <s v=""/>
    <m/>
    <m/>
    <m/>
    <n v="0.49"/>
    <m/>
  </r>
  <r>
    <x v="1758"/>
    <n v="864.88800000000003"/>
    <n v="6.4674905991482028"/>
    <n v="1.4399620965097608"/>
    <m/>
    <m/>
    <n v="2179956.9761685738"/>
    <n v="0.58868944885910324"/>
    <s v=""/>
    <m/>
    <m/>
    <m/>
    <m/>
    <m/>
    <m/>
    <m/>
    <n v="1765"/>
    <s v=""/>
    <s v=""/>
    <m/>
    <m/>
    <m/>
    <n v="0.49"/>
    <m/>
  </r>
  <r>
    <x v="1759"/>
    <n v="908.35400400000003"/>
    <n v="6.5454452021900549"/>
    <n v="1.473963738718213"/>
    <m/>
    <m/>
    <n v="2127292.1490560728"/>
    <n v="0.61821039112603415"/>
    <s v=""/>
    <m/>
    <m/>
    <m/>
    <m/>
    <m/>
    <m/>
    <m/>
    <n v="1766"/>
    <s v=""/>
    <s v=""/>
    <m/>
    <m/>
    <m/>
    <n v="0.49"/>
    <m/>
  </r>
  <r>
    <x v="1760"/>
    <n v="934.83099400000003"/>
    <n v="6.8443869220978497"/>
    <n v="1.6084067342485533"/>
    <m/>
    <m/>
    <n v="1932867.2439380183"/>
    <n v="0.6362136238526428"/>
    <s v=""/>
    <m/>
    <m/>
    <m/>
    <m/>
    <m/>
    <m/>
    <m/>
    <n v="1767"/>
    <s v=""/>
    <s v=""/>
    <m/>
    <m/>
    <m/>
    <n v="0.49"/>
    <m/>
  </r>
  <r>
    <x v="1761"/>
    <n v="975.125"/>
    <n v="6.8266366282279778"/>
    <n v="1.5998713371574025"/>
    <m/>
    <m/>
    <n v="1942792.0591064605"/>
    <n v="0.6636190571996835"/>
    <s v=""/>
    <m/>
    <m/>
    <m/>
    <m/>
    <m/>
    <m/>
    <m/>
    <n v="1768"/>
    <s v=""/>
    <s v=""/>
    <m/>
    <m/>
    <m/>
    <n v="0.55500131868132774"/>
    <m/>
  </r>
  <r>
    <x v="1762"/>
    <n v="972.53497300000004"/>
    <n v="6.7399221751300331"/>
    <n v="1.5590390654432336"/>
    <m/>
    <m/>
    <n v="1992047.0482205499"/>
    <n v="0.66183919393175028"/>
    <s v=""/>
    <m/>
    <m/>
    <m/>
    <m/>
    <m/>
    <m/>
    <m/>
    <n v="1769"/>
    <s v=""/>
    <s v=""/>
    <m/>
    <m/>
    <m/>
    <n v="0.55500131868132774"/>
    <m/>
  </r>
  <r>
    <x v="1763"/>
    <n v="1021.599976"/>
    <n v="7.3183647740012425"/>
    <n v="1.8257622965476394"/>
    <m/>
    <m/>
    <n v="1650015.1102151661"/>
    <n v="0.69515702162580773"/>
    <s v=""/>
    <m/>
    <m/>
    <m/>
    <m/>
    <m/>
    <m/>
    <m/>
    <n v="1770"/>
    <s v=""/>
    <s v=""/>
    <m/>
    <m/>
    <m/>
    <n v="0.55500131868132774"/>
    <m/>
  </r>
  <r>
    <x v="1764"/>
    <n v="1044.400024"/>
    <n v="8.0950129440943801"/>
    <n v="2.2130069065258455"/>
    <m/>
    <m/>
    <n v="1299719.5053594431"/>
    <n v="0.71065302531534746"/>
    <s v=""/>
    <m/>
    <m/>
    <m/>
    <m/>
    <m/>
    <m/>
    <m/>
    <n v="1771"/>
    <s v=""/>
    <s v=""/>
    <m/>
    <m/>
    <m/>
    <n v="0.55500131868132774"/>
    <m/>
  </r>
  <r>
    <x v="1765"/>
    <n v="1156.7299800000001"/>
    <n v="7.1032189432434896"/>
    <n v="1.6705341095554609"/>
    <m/>
    <m/>
    <n v="1618132.873305832"/>
    <n v="0.78706649317669641"/>
    <s v=""/>
    <m/>
    <m/>
    <m/>
    <m/>
    <m/>
    <m/>
    <m/>
    <n v="1772"/>
    <s v=""/>
    <s v=""/>
    <m/>
    <m/>
    <m/>
    <n v="0.52999912087912082"/>
    <m/>
  </r>
  <r>
    <x v="1766"/>
    <n v="1014.23999"/>
    <n v="6.3231386781324623"/>
    <n v="1.303458610259947"/>
    <m/>
    <m/>
    <n v="1973457.5150548592"/>
    <n v="0.69009496508962453"/>
    <s v=""/>
    <m/>
    <m/>
    <m/>
    <m/>
    <m/>
    <m/>
    <m/>
    <n v="1773"/>
    <s v=""/>
    <s v=""/>
    <m/>
    <m/>
    <m/>
    <n v="0.52999912087912082"/>
    <m/>
  </r>
  <r>
    <x v="1767"/>
    <n v="913.24401899999998"/>
    <n v="6.3268402028633881"/>
    <n v="1.3045128000640009"/>
    <m/>
    <m/>
    <n v="1971044.2884453803"/>
    <n v="0.6213281842040328"/>
    <s v=""/>
    <m/>
    <m/>
    <m/>
    <m/>
    <m/>
    <m/>
    <m/>
    <n v="1774"/>
    <s v=""/>
    <s v=""/>
    <m/>
    <m/>
    <m/>
    <n v="0.52999912087912082"/>
    <m/>
  </r>
  <r>
    <x v="1768"/>
    <n v="902.44000200000005"/>
    <n v="6.3601417908233113"/>
    <n v="1.3180866036165957"/>
    <m/>
    <m/>
    <n v="1950192.3380799666"/>
    <n v="0.61396166005132602"/>
    <s v=""/>
    <m/>
    <m/>
    <m/>
    <m/>
    <m/>
    <m/>
    <m/>
    <n v="1775"/>
    <s v=""/>
    <s v=""/>
    <m/>
    <m/>
    <m/>
    <n v="0.52999912087912082"/>
    <m/>
  </r>
  <r>
    <x v="1769"/>
    <n v="908.11499000000003"/>
    <n v="5.4490763568601617"/>
    <n v="0.94035173188553278"/>
    <m/>
    <m/>
    <n v="2508805.6697987979"/>
    <n v="0.61780647358776453"/>
    <s v=""/>
    <m/>
    <m/>
    <m/>
    <m/>
    <m/>
    <m/>
    <m/>
    <n v="1776"/>
    <s v=""/>
    <s v=""/>
    <m/>
    <m/>
    <m/>
    <n v="0.52999912087912082"/>
    <m/>
  </r>
  <r>
    <x v="1770"/>
    <n v="775.17797900000005"/>
    <n v="5.6381842678904706"/>
    <n v="1.0054995317987192"/>
    <m/>
    <m/>
    <n v="2334540.9759840202"/>
    <n v="0.5273533793652555"/>
    <s v=""/>
    <m/>
    <m/>
    <m/>
    <m/>
    <m/>
    <m/>
    <m/>
    <n v="1777"/>
    <s v=""/>
    <s v=""/>
    <m/>
    <m/>
    <m/>
    <n v="0.51000131868132381"/>
    <m/>
  </r>
  <r>
    <x v="1771"/>
    <n v="803.73699999999997"/>
    <n v="5.7717199763940759"/>
    <n v="1.0530014208221041"/>
    <m/>
    <m/>
    <n v="2223836.1263636295"/>
    <n v="0.54676784267819079"/>
    <s v=""/>
    <m/>
    <m/>
    <m/>
    <m/>
    <m/>
    <m/>
    <m/>
    <n v="1778"/>
    <s v=""/>
    <s v=""/>
    <m/>
    <m/>
    <m/>
    <n v="0.51000131868132381"/>
    <m/>
  </r>
  <r>
    <x v="1772"/>
    <n v="830.94598399999995"/>
    <n v="6.35915573764599"/>
    <n v="1.2667357847441598"/>
    <m/>
    <m/>
    <n v="1771043.9104792273"/>
    <n v="0.56521877718439795"/>
    <s v=""/>
    <m/>
    <m/>
    <m/>
    <m/>
    <m/>
    <m/>
    <m/>
    <n v="1779"/>
    <s v=""/>
    <s v=""/>
    <m/>
    <m/>
    <m/>
    <n v="0.51000131868132381"/>
    <m/>
  </r>
  <r>
    <x v="1773"/>
    <n v="909.37298599999997"/>
    <n v="6.2091344994370621"/>
    <n v="1.2068222052294004"/>
    <m/>
    <m/>
    <n v="1854514.4470785344"/>
    <n v="0.61854960383024415"/>
    <s v=""/>
    <m/>
    <m/>
    <m/>
    <m/>
    <m/>
    <m/>
    <m/>
    <n v="1780"/>
    <s v=""/>
    <s v=""/>
    <m/>
    <m/>
    <m/>
    <n v="0.51000131868132381"/>
    <m/>
  </r>
  <r>
    <x v="1774"/>
    <n v="888.33502199999998"/>
    <n v="6.295678620400234"/>
    <n v="1.2403145137752876"/>
    <m/>
    <m/>
    <n v="1802720.7465882401"/>
    <n v="0.60422399045316522"/>
    <s v=""/>
    <m/>
    <m/>
    <m/>
    <m/>
    <m/>
    <m/>
    <m/>
    <n v="1781"/>
    <s v=""/>
    <s v=""/>
    <m/>
    <m/>
    <m/>
    <n v="0.52999912087912082"/>
    <m/>
  </r>
  <r>
    <x v="1775"/>
    <n v="898.17199700000003"/>
    <n v="6.2666499468451393"/>
    <n v="1.2287284708157784"/>
    <m/>
    <m/>
    <n v="1819251.1958528995"/>
    <n v="0.61089896233815699"/>
    <s v=""/>
    <m/>
    <m/>
    <m/>
    <m/>
    <m/>
    <m/>
    <m/>
    <n v="1782"/>
    <s v=""/>
    <s v=""/>
    <m/>
    <m/>
    <m/>
    <n v="0.52999912087912082"/>
    <m/>
  </r>
  <r>
    <x v="1776"/>
    <n v="925.49902299999997"/>
    <n v="6.4479079715864902"/>
    <n v="1.299338509672022"/>
    <m/>
    <m/>
    <n v="1713915.614869653"/>
    <n v="0.62943651018317914"/>
    <s v=""/>
    <m/>
    <m/>
    <m/>
    <m/>
    <m/>
    <m/>
    <m/>
    <n v="1783"/>
    <s v=""/>
    <s v=""/>
    <m/>
    <m/>
    <m/>
    <n v="0.52999912087912082"/>
    <m/>
  </r>
  <r>
    <x v="1777"/>
    <n v="910.67700200000002"/>
    <n v="6.248900932093072"/>
    <n v="1.2189864585824868"/>
    <m/>
    <m/>
    <n v="1819622.346653874"/>
    <n v="0.61933985941255776"/>
    <s v=""/>
    <m/>
    <m/>
    <m/>
    <m/>
    <m/>
    <m/>
    <m/>
    <n v="1784"/>
    <s v=""/>
    <s v=""/>
    <m/>
    <m/>
    <m/>
    <n v="0.52999912087912082"/>
    <m/>
  </r>
  <r>
    <x v="1778"/>
    <n v="891.92401099999995"/>
    <n v="6.3102018921162166"/>
    <n v="1.2427528477596119"/>
    <m/>
    <m/>
    <n v="1783827.0776606768"/>
    <n v="0.60657040062013645"/>
    <s v=""/>
    <m/>
    <m/>
    <m/>
    <m/>
    <m/>
    <m/>
    <m/>
    <n v="1785"/>
    <s v=""/>
    <s v=""/>
    <m/>
    <m/>
    <m/>
    <n v="0.52999912087912082"/>
    <m/>
  </r>
  <r>
    <x v="1779"/>
    <n v="902.39502000000005"/>
    <n v="6.4218078758775903"/>
    <n v="1.2865578691805866"/>
    <m/>
    <m/>
    <n v="1720634.5675960975"/>
    <n v="0.61367544267608631"/>
    <s v=""/>
    <m/>
    <m/>
    <m/>
    <m/>
    <m/>
    <m/>
    <m/>
    <n v="1786"/>
    <s v=""/>
    <s v=""/>
    <m/>
    <m/>
    <m/>
    <n v="0.50500087912085989"/>
    <m/>
  </r>
  <r>
    <x v="1780"/>
    <n v="918.35900900000001"/>
    <n v="6.4362490711122486"/>
    <n v="1.2921884357717572"/>
    <m/>
    <m/>
    <n v="1712806.363410488"/>
    <n v="0.62451552869783922"/>
    <s v=""/>
    <m/>
    <m/>
    <m/>
    <m/>
    <m/>
    <m/>
    <m/>
    <n v="1787"/>
    <s v=""/>
    <s v=""/>
    <m/>
    <m/>
    <m/>
    <n v="0.50500087912085989"/>
    <m/>
  </r>
  <r>
    <x v="1781"/>
    <n v="920.15100099999995"/>
    <n v="6.4399664867821871"/>
    <n v="1.2932133114858013"/>
    <m/>
    <m/>
    <n v="1710738.6558287526"/>
    <n v="0.62568528711179938"/>
    <s v=""/>
    <m/>
    <m/>
    <m/>
    <m/>
    <m/>
    <m/>
    <m/>
    <n v="1788"/>
    <s v=""/>
    <s v=""/>
    <m/>
    <m/>
    <m/>
    <n v="0.50500087912085989"/>
    <m/>
  </r>
  <r>
    <x v="1782"/>
    <n v="920.95898399999999"/>
    <n v="6.7892605536557751"/>
    <n v="1.4333243844774384"/>
    <m/>
    <m/>
    <n v="1525073.8359550599"/>
    <n v="0.626218401019215"/>
    <s v=""/>
    <m/>
    <m/>
    <m/>
    <m/>
    <m/>
    <m/>
    <m/>
    <n v="1789"/>
    <s v=""/>
    <s v=""/>
    <m/>
    <m/>
    <m/>
    <n v="0.50500087912085989"/>
    <m/>
  </r>
  <r>
    <x v="1783"/>
    <n v="970.94097899999997"/>
    <n v="6.9187881706025243"/>
    <n v="1.4878358209388456"/>
    <m/>
    <m/>
    <n v="1466802.7859740022"/>
    <n v="0.66018714482349572"/>
    <s v=""/>
    <m/>
    <m/>
    <m/>
    <m/>
    <m/>
    <m/>
    <m/>
    <n v="1790"/>
    <s v=""/>
    <s v=""/>
    <m/>
    <m/>
    <m/>
    <n v="0.50500087912085989"/>
    <m/>
  </r>
  <r>
    <x v="1784"/>
    <n v="990.00097700000003"/>
    <n v="7.0773680863494448"/>
    <n v="1.5558511928818541"/>
    <m/>
    <m/>
    <n v="1399487.6448082537"/>
    <n v="0.67312938826713165"/>
    <s v=""/>
    <m/>
    <m/>
    <m/>
    <m/>
    <m/>
    <m/>
    <m/>
    <n v="1791"/>
    <s v=""/>
    <s v=""/>
    <m/>
    <m/>
    <m/>
    <n v="0.51500175824173133"/>
    <m/>
  </r>
  <r>
    <x v="1785"/>
    <n v="1011.460022"/>
    <n v="7.2032691626860608"/>
    <n v="1.6110118196543566"/>
    <m/>
    <m/>
    <n v="1349623.1211806354"/>
    <n v="0.68770209434062135"/>
    <s v=""/>
    <m/>
    <m/>
    <m/>
    <m/>
    <m/>
    <m/>
    <m/>
    <n v="1792"/>
    <s v=""/>
    <s v=""/>
    <m/>
    <m/>
    <m/>
    <n v="0.51500175824173133"/>
    <m/>
  </r>
  <r>
    <x v="1786"/>
    <n v="1028.400024"/>
    <n v="7.2601108805189041"/>
    <n v="1.635845394575097"/>
    <m/>
    <m/>
    <n v="1328252.844599745"/>
    <n v="0.69916518111377457"/>
    <s v=""/>
    <m/>
    <m/>
    <m/>
    <m/>
    <m/>
    <m/>
    <m/>
    <n v="1793"/>
    <s v=""/>
    <s v=""/>
    <m/>
    <m/>
    <m/>
    <n v="0.51500175824173133"/>
    <m/>
  </r>
  <r>
    <x v="1787"/>
    <n v="1040.1400149999999"/>
    <n v="7.4215598409085439"/>
    <n v="1.708394661746415"/>
    <m/>
    <m/>
    <n v="1269108.8360677408"/>
    <n v="0.70712829356694673"/>
    <s v=""/>
    <m/>
    <m/>
    <m/>
    <m/>
    <m/>
    <m/>
    <m/>
    <n v="1794"/>
    <s v=""/>
    <s v=""/>
    <m/>
    <m/>
    <m/>
    <n v="0.51500175824173133"/>
    <m/>
  </r>
  <r>
    <x v="1788"/>
    <n v="1062.3199460000001"/>
    <n v="7.4327735231623118"/>
    <n v="1.7133507289430279"/>
    <m/>
    <m/>
    <n v="1265207.6267429325"/>
    <n v="0.72218829014825348"/>
    <s v=""/>
    <m/>
    <m/>
    <m/>
    <m/>
    <m/>
    <m/>
    <m/>
    <n v="1795"/>
    <s v=""/>
    <s v=""/>
    <m/>
    <m/>
    <m/>
    <n v="0.51500175824173133"/>
    <m/>
  </r>
  <r>
    <x v="1789"/>
    <n v="1064.6999510000001"/>
    <n v="6.9517134861895746"/>
    <n v="1.4913897638289413"/>
    <m/>
    <m/>
    <n v="1428913.9643876536"/>
    <n v="0.72378743071037199"/>
    <s v=""/>
    <m/>
    <m/>
    <m/>
    <m/>
    <m/>
    <m/>
    <m/>
    <n v="1796"/>
    <s v=""/>
    <s v=""/>
    <m/>
    <m/>
    <m/>
    <n v="0.52999912087912082"/>
    <m/>
  </r>
  <r>
    <x v="1790"/>
    <n v="995.63201900000001"/>
    <n v="6.9110402440048793"/>
    <n v="1.4737603698355171"/>
    <m/>
    <m/>
    <n v="1445560.2267197315"/>
    <n v="0.67681714859715314"/>
    <s v=""/>
    <m/>
    <m/>
    <m/>
    <m/>
    <m/>
    <m/>
    <m/>
    <n v="1797"/>
    <s v=""/>
    <s v=""/>
    <m/>
    <m/>
    <m/>
    <n v="0.52999912087912082"/>
    <m/>
  </r>
  <r>
    <x v="1791"/>
    <n v="998.88500999999997"/>
    <n v="6.9240397313943571"/>
    <n v="1.4787696629783276"/>
    <m/>
    <m/>
    <n v="1440046.8558174323"/>
    <n v="0.67897546912506457"/>
    <s v=""/>
    <m/>
    <m/>
    <m/>
    <m/>
    <m/>
    <m/>
    <m/>
    <n v="1798"/>
    <s v=""/>
    <s v=""/>
    <m/>
    <m/>
    <m/>
    <n v="0.52999912087912082"/>
    <m/>
  </r>
  <r>
    <x v="1792"/>
    <n v="991.73498500000005"/>
    <n v="7.020489871651626"/>
    <n v="1.5197842165158246"/>
    <m/>
    <m/>
    <n v="1399852.9100060165"/>
    <n v="0.67409781310353101"/>
    <s v=""/>
    <m/>
    <m/>
    <m/>
    <m/>
    <m/>
    <m/>
    <m/>
    <n v="1799"/>
    <s v=""/>
    <s v=""/>
    <m/>
    <m/>
    <m/>
    <n v="0.52999912087912082"/>
    <m/>
  </r>
  <r>
    <x v="1793"/>
    <n v="1006.210022"/>
    <n v="7.0401973128191724"/>
    <n v="1.5281324506315122"/>
    <m/>
    <m/>
    <n v="1391920.8973944883"/>
    <n v="0.68391892153181832"/>
    <s v=""/>
    <m/>
    <m/>
    <m/>
    <m/>
    <m/>
    <m/>
    <m/>
    <n v="1800"/>
    <s v=""/>
    <s v=""/>
    <m/>
    <m/>
    <m/>
    <n v="0.52999912087912082"/>
    <m/>
  </r>
  <r>
    <x v="1794"/>
    <n v="1007.650024"/>
    <n v="7.1789045497669424"/>
    <n v="1.5881560607914962"/>
    <m/>
    <m/>
    <n v="1337000.6882140201"/>
    <n v="0.68487986188124417"/>
    <s v=""/>
    <m/>
    <m/>
    <m/>
    <m/>
    <m/>
    <m/>
    <m/>
    <n v="1801"/>
    <s v=""/>
    <s v=""/>
    <m/>
    <m/>
    <m/>
    <n v="0.53999999999999226"/>
    <m/>
  </r>
  <r>
    <x v="1795"/>
    <n v="1026.119995"/>
    <n v="7.3092672693401086"/>
    <n v="1.6456367494082484"/>
    <m/>
    <m/>
    <n v="1288373.5304771899"/>
    <n v="0.69741538477183451"/>
    <s v=""/>
    <m/>
    <m/>
    <m/>
    <m/>
    <m/>
    <m/>
    <m/>
    <n v="1802"/>
    <s v=""/>
    <s v=""/>
    <m/>
    <m/>
    <m/>
    <n v="0.53999999999999226"/>
    <m/>
  </r>
  <r>
    <x v="1796"/>
    <n v="1079.280029"/>
    <n v="7.791158961407298"/>
    <n v="1.8617286933648933"/>
    <m/>
    <m/>
    <n v="1118424.4563882549"/>
    <n v="0.73346990553177305"/>
    <s v=""/>
    <m/>
    <m/>
    <m/>
    <m/>
    <m/>
    <m/>
    <m/>
    <n v="1803"/>
    <s v=""/>
    <s v=""/>
    <m/>
    <m/>
    <m/>
    <n v="0.53999999999999226"/>
    <m/>
  </r>
  <r>
    <x v="1797"/>
    <n v="1114.8000489999999"/>
    <n v="7.8052537935277222"/>
    <n v="1.8682394871537704"/>
    <m/>
    <m/>
    <n v="1114319.5977511448"/>
    <n v="0.75758930284571513"/>
    <s v=""/>
    <m/>
    <m/>
    <m/>
    <m/>
    <m/>
    <m/>
    <m/>
    <n v="1804"/>
    <s v=""/>
    <s v=""/>
    <m/>
    <m/>
    <m/>
    <n v="0.53999999999999226"/>
    <m/>
  </r>
  <r>
    <x v="1798"/>
    <n v="1117.2700199999999"/>
    <n v="8.1486166017744779"/>
    <n v="2.0323668106375696"/>
    <m/>
    <m/>
    <n v="1016220.9859664489"/>
    <n v="0.75924806953888213"/>
    <s v=""/>
    <m/>
    <m/>
    <m/>
    <m/>
    <m/>
    <m/>
    <m/>
    <n v="1805"/>
    <s v=""/>
    <s v=""/>
    <m/>
    <m/>
    <m/>
    <n v="0.53499956043958474"/>
    <m/>
  </r>
  <r>
    <x v="1799"/>
    <n v="1172.709961"/>
    <n v="8.196334279886651"/>
    <n v="2.0559217140811881"/>
    <m/>
    <m/>
    <n v="1004266.2614222099"/>
    <n v="0.79690189825574276"/>
    <s v=""/>
    <m/>
    <m/>
    <m/>
    <m/>
    <m/>
    <m/>
    <m/>
    <n v="1806"/>
    <s v=""/>
    <s v=""/>
    <m/>
    <m/>
    <m/>
    <n v="0.53499956043958474"/>
    <m/>
  </r>
  <r>
    <x v="1800"/>
    <n v="1163.780029"/>
    <n v="8.2393613632718647"/>
    <n v="2.0767558231086074"/>
    <m/>
    <m/>
    <n v="993670.08853442117"/>
    <n v="0.79077191472468922"/>
    <s v=""/>
    <m/>
    <m/>
    <m/>
    <m/>
    <m/>
    <m/>
    <m/>
    <n v="1807"/>
    <s v=""/>
    <s v=""/>
    <m/>
    <m/>
    <m/>
    <n v="0.53499956043958474"/>
    <m/>
  </r>
  <r>
    <x v="1801"/>
    <n v="1180.719971"/>
    <n v="8.2384584195608213"/>
    <n v="2.0760503499738849"/>
    <m/>
    <m/>
    <n v="993836.1539464778"/>
    <n v="0.80226148214481219"/>
    <s v=""/>
    <m/>
    <m/>
    <m/>
    <m/>
    <m/>
    <m/>
    <m/>
    <n v="1808"/>
    <s v=""/>
    <s v=""/>
    <m/>
    <m/>
    <m/>
    <n v="0.53499956043958474"/>
    <m/>
  </r>
  <r>
    <x v="1802"/>
    <n v="1180.040039"/>
    <n v="8.5344969242525135"/>
    <n v="2.2249825480181706"/>
    <m/>
    <m/>
    <n v="922359.94860026531"/>
    <n v="0.80177862132893463"/>
    <s v=""/>
    <m/>
    <m/>
    <m/>
    <m/>
    <m/>
    <m/>
    <m/>
    <n v="1809"/>
    <s v=""/>
    <s v=""/>
    <m/>
    <m/>
    <m/>
    <n v="0.53499956043958474"/>
    <m/>
  </r>
  <r>
    <x v="1803"/>
    <n v="1224.6800539999999"/>
    <n v="8.7325952505424063"/>
    <n v="2.3279921666135577"/>
    <m/>
    <m/>
    <n v="879493.25166951143"/>
    <n v="0.83208763764986782"/>
    <s v=""/>
    <m/>
    <m/>
    <m/>
    <m/>
    <m/>
    <m/>
    <m/>
    <n v="1810"/>
    <s v=""/>
    <s v=""/>
    <m/>
    <m/>
    <m/>
    <n v="0.51500175824173133"/>
    <m/>
  </r>
  <r>
    <x v="1804"/>
    <n v="1250.709961"/>
    <n v="8.899028968331038"/>
    <n v="2.4164388055835624"/>
    <m/>
    <m/>
    <n v="845923.11024386552"/>
    <n v="0.84975108944951749"/>
    <s v=""/>
    <m/>
    <m/>
    <m/>
    <m/>
    <m/>
    <m/>
    <m/>
    <n v="1811"/>
    <s v=""/>
    <s v=""/>
    <m/>
    <m/>
    <m/>
    <n v="0.51500175824173133"/>
    <m/>
  </r>
  <r>
    <x v="1805"/>
    <n v="1267.469971"/>
    <n v="8.8829773745911478"/>
    <n v="2.4068508860716773"/>
    <m/>
    <m/>
    <n v="848930.73785220925"/>
    <n v="0.86107085359348923"/>
    <s v=""/>
    <m/>
    <m/>
    <m/>
    <m/>
    <m/>
    <m/>
    <m/>
    <n v="1812"/>
    <s v=""/>
    <s v=""/>
    <m/>
    <m/>
    <m/>
    <n v="0.51500175824173133"/>
    <m/>
  </r>
  <r>
    <x v="1806"/>
    <n v="1273.209961"/>
    <n v="8.5380135511920834"/>
    <n v="2.219646749783406"/>
    <m/>
    <m/>
    <n v="914821.7352824182"/>
    <n v="0.86494787138593565"/>
    <s v=""/>
    <m/>
    <m/>
    <m/>
    <m/>
    <m/>
    <m/>
    <m/>
    <n v="1813"/>
    <s v=""/>
    <s v=""/>
    <m/>
    <m/>
    <m/>
    <n v="0.51500175824173133"/>
    <m/>
  </r>
  <r>
    <x v="1807"/>
    <n v="1223.2299800000001"/>
    <n v="8.0239064010206036"/>
    <n v="1.9521041952916507"/>
    <m/>
    <m/>
    <n v="1024944.0953979531"/>
    <n v="0.83097262985125198"/>
    <s v=""/>
    <m/>
    <m/>
    <m/>
    <m/>
    <m/>
    <m/>
    <m/>
    <n v="1814"/>
    <s v=""/>
    <s v=""/>
    <m/>
    <m/>
    <m/>
    <n v="0.51500175824173133"/>
    <m/>
  </r>
  <r>
    <x v="1808"/>
    <n v="1150.349976"/>
    <n v="8.2915836576263757"/>
    <n v="2.0820974374110808"/>
    <m/>
    <m/>
    <n v="956506.53875976591"/>
    <n v="0.78144296706477256"/>
    <s v=""/>
    <m/>
    <m/>
    <m/>
    <m/>
    <m/>
    <m/>
    <m/>
    <n v="1815"/>
    <s v=""/>
    <s v=""/>
    <m/>
    <m/>
    <m/>
    <n v="0.74499824175826945"/>
    <m/>
  </r>
  <r>
    <x v="1809"/>
    <n v="1189.3599850000001"/>
    <n v="7.7899664265651767"/>
    <n v="1.8299548660382188"/>
    <m/>
    <m/>
    <n v="1072188.5988288245"/>
    <n v="0.80792178438846574"/>
    <s v=""/>
    <m/>
    <m/>
    <m/>
    <m/>
    <m/>
    <m/>
    <m/>
    <n v="1816"/>
    <s v=""/>
    <s v=""/>
    <m/>
    <m/>
    <m/>
    <n v="0.74499824175826945"/>
    <m/>
  </r>
  <r>
    <x v="1810"/>
    <n v="1221.780029"/>
    <n v="8.592720372126248"/>
    <n v="2.2063094891560948"/>
    <m/>
    <m/>
    <n v="851155.29266901303"/>
    <n v="0.82987963314025559"/>
    <s v=""/>
    <m/>
    <m/>
    <m/>
    <m/>
    <m/>
    <m/>
    <m/>
    <n v="1817"/>
    <s v=""/>
    <s v=""/>
    <m/>
    <m/>
    <m/>
    <n v="0.74499824175826945"/>
    <m/>
  </r>
  <r>
    <x v="1811"/>
    <n v="1232.160034"/>
    <n v="8.6481369092569285"/>
    <n v="2.234498142226744"/>
    <m/>
    <m/>
    <n v="840132.3722362204"/>
    <n v="0.83690834564594518"/>
    <s v=""/>
    <m/>
    <m/>
    <m/>
    <m/>
    <m/>
    <m/>
    <m/>
    <n v="1818"/>
    <s v=""/>
    <s v=""/>
    <m/>
    <m/>
    <m/>
    <n v="0.74499824175826945"/>
    <m/>
  </r>
  <r>
    <x v="1812"/>
    <n v="1240.160034"/>
    <n v="8.7142121246579602"/>
    <n v="2.2683695760944982"/>
    <m/>
    <m/>
    <n v="827250.7464764691"/>
    <n v="0.84232018561656485"/>
    <s v=""/>
    <m/>
    <m/>
    <m/>
    <m/>
    <m/>
    <m/>
    <m/>
    <n v="1819"/>
    <s v=""/>
    <s v=""/>
    <m/>
    <m/>
    <m/>
    <n v="0.74499824175826945"/>
    <m/>
  </r>
  <r>
    <x v="1813"/>
    <n v="1251.329956"/>
    <n v="8.2822925448195264"/>
    <n v="2.0432599386870294"/>
    <m/>
    <m/>
    <n v="909212.98527155188"/>
    <n v="0.8498847072149025"/>
    <s v=""/>
    <m/>
    <m/>
    <m/>
    <m/>
    <m/>
    <m/>
    <m/>
    <n v="1820"/>
    <s v=""/>
    <s v=""/>
    <m/>
    <m/>
    <m/>
    <n v="0.78000131868129174"/>
    <m/>
  </r>
  <r>
    <x v="1814"/>
    <n v="1180.160034"/>
    <n v="7.6707116410477392"/>
    <n v="1.7412932734913553"/>
    <m/>
    <m/>
    <n v="1043441.8356454707"/>
    <n v="0.80152629182664525"/>
    <s v=""/>
    <m/>
    <m/>
    <m/>
    <m/>
    <m/>
    <m/>
    <m/>
    <n v="1821"/>
    <s v=""/>
    <s v=""/>
    <m/>
    <m/>
    <m/>
    <n v="0.78000131868129174"/>
    <m/>
  </r>
  <r>
    <x v="1815"/>
    <n v="1037.23999"/>
    <n v="7.3491628523645396"/>
    <n v="1.5947297615238487"/>
    <m/>
    <m/>
    <n v="1130867.6579786872"/>
    <n v="0.70440464434231653"/>
    <s v=""/>
    <m/>
    <m/>
    <m/>
    <m/>
    <m/>
    <m/>
    <m/>
    <n v="1822"/>
    <s v=""/>
    <s v=""/>
    <m/>
    <m/>
    <m/>
    <n v="0.78000131868129174"/>
    <m/>
  </r>
  <r>
    <x v="1816"/>
    <n v="1055.3599850000001"/>
    <n v="7.8106127899499382"/>
    <n v="1.7947778070618108"/>
    <m/>
    <m/>
    <n v="988795.66078093054"/>
    <n v="0.71669154031320581"/>
    <s v=""/>
    <m/>
    <m/>
    <m/>
    <m/>
    <m/>
    <m/>
    <m/>
    <n v="1823"/>
    <s v=""/>
    <s v=""/>
    <m/>
    <m/>
    <m/>
    <n v="0.78000131868129174"/>
    <m/>
  </r>
  <r>
    <x v="1817"/>
    <n v="1120.650024"/>
    <n v="7.3120700731005801"/>
    <n v="1.5654717322210971"/>
    <m/>
    <m/>
    <n v="1114971.6411280641"/>
    <n v="0.76100998625412974"/>
    <s v=""/>
    <m/>
    <m/>
    <m/>
    <m/>
    <m/>
    <m/>
    <m/>
    <n v="1824"/>
    <s v=""/>
    <s v=""/>
    <m/>
    <m/>
    <m/>
    <n v="0.78000131868129174"/>
    <m/>
  </r>
  <r>
    <x v="1818"/>
    <n v="1050.0500489999999"/>
    <n v="7.2377392915011143"/>
    <n v="1.5334592773541753"/>
    <m/>
    <m/>
    <n v="1137582.069594102"/>
    <n v="0.71304846097037988"/>
    <s v=""/>
    <m/>
    <m/>
    <m/>
    <m/>
    <m/>
    <m/>
    <m/>
    <n v="1825"/>
    <s v=""/>
    <s v=""/>
    <m/>
    <m/>
    <m/>
    <n v="0.75999956043954864"/>
    <m/>
  </r>
  <r>
    <x v="1819"/>
    <n v="1038.4499510000001"/>
    <n v="6.5326085576146573"/>
    <n v="1.2345184500254061"/>
    <m/>
    <m/>
    <n v="1359178.8279551461"/>
    <n v="0.70515292835815779"/>
    <s v=""/>
    <m/>
    <m/>
    <m/>
    <m/>
    <m/>
    <m/>
    <m/>
    <n v="1826"/>
    <s v=""/>
    <s v=""/>
    <m/>
    <m/>
    <m/>
    <n v="0.75999956043954864"/>
    <m/>
  </r>
  <r>
    <x v="1820"/>
    <n v="972.05499299999997"/>
    <n v="7.2861750826430702"/>
    <n v="1.518783852193424"/>
    <m/>
    <m/>
    <n v="1045532.9837068093"/>
    <n v="0.66001631020813911"/>
    <s v=""/>
    <m/>
    <m/>
    <m/>
    <m/>
    <m/>
    <m/>
    <m/>
    <n v="1827"/>
    <s v=""/>
    <s v=""/>
    <m/>
    <m/>
    <m/>
    <n v="0.75999956043954864"/>
    <m/>
  </r>
  <r>
    <x v="1821"/>
    <n v="1044.579956"/>
    <n v="7.2949914753203879"/>
    <n v="1.522275830140555"/>
    <m/>
    <m/>
    <n v="1042948.3342052661"/>
    <n v="0.70924162616046893"/>
    <s v=""/>
    <m/>
    <m/>
    <m/>
    <m/>
    <m/>
    <m/>
    <m/>
    <n v="1828"/>
    <s v=""/>
    <s v=""/>
    <m/>
    <m/>
    <m/>
    <n v="0.75999956043954864"/>
    <m/>
  </r>
  <r>
    <x v="1822"/>
    <n v="1046.079956"/>
    <n v="7.2441720421276381"/>
    <n v="1.5008854800087765"/>
    <m/>
    <m/>
    <n v="1057425.1212299895"/>
    <n v="0.71024159949606158"/>
    <s v=""/>
    <m/>
    <m/>
    <m/>
    <m/>
    <m/>
    <m/>
    <m/>
    <n v="1829"/>
    <s v=""/>
    <s v=""/>
    <m/>
    <m/>
    <m/>
    <n v="0.75999956043954864"/>
    <m/>
  </r>
  <r>
    <x v="1823"/>
    <n v="1042.209961"/>
    <n v="7.1490624675772523"/>
    <n v="1.4612987032886529"/>
    <m/>
    <m/>
    <n v="1085136.1911882176"/>
    <n v="0.70759562827215816"/>
    <s v=""/>
    <m/>
    <m/>
    <m/>
    <m/>
    <m/>
    <m/>
    <m/>
    <n v="1830"/>
    <s v=""/>
    <s v=""/>
    <m/>
    <m/>
    <m/>
    <n v="0.78000131868129174"/>
    <m/>
  </r>
  <r>
    <x v="1824"/>
    <n v="1026.6400149999999"/>
    <n v="7.4642102940376835"/>
    <n v="1.589942121854123"/>
    <m/>
    <m/>
    <n v="989408.89085334912"/>
    <n v="0.69700646329265514"/>
    <s v=""/>
    <m/>
    <m/>
    <m/>
    <m/>
    <m/>
    <m/>
    <m/>
    <n v="1831"/>
    <s v=""/>
    <s v=""/>
    <m/>
    <m/>
    <m/>
    <n v="0.78000131868129174"/>
    <m/>
  </r>
  <r>
    <x v="1825"/>
    <n v="1102.9499510000001"/>
    <n v="7.9649574884913346"/>
    <n v="1.8026171295235867"/>
    <m/>
    <m/>
    <n v="856605.57392429805"/>
    <n v="0.74875633926907581"/>
    <s v=""/>
    <m/>
    <m/>
    <m/>
    <m/>
    <m/>
    <m/>
    <m/>
    <n v="1832"/>
    <s v=""/>
    <s v=""/>
    <m/>
    <m/>
    <m/>
    <n v="0.78000131868129174"/>
    <m/>
  </r>
  <r>
    <x v="1826"/>
    <n v="1145.5200199999999"/>
    <n v="7.8905493119096217"/>
    <n v="1.7687239958536631"/>
    <m/>
    <m/>
    <n v="872565.70389837865"/>
    <n v="0.77763551452008894"/>
    <s v=""/>
    <m/>
    <m/>
    <m/>
    <m/>
    <m/>
    <m/>
    <m/>
    <n v="1833"/>
    <s v=""/>
    <s v=""/>
    <m/>
    <m/>
    <m/>
    <n v="0.78000131868129174"/>
    <m/>
  </r>
  <r>
    <x v="1827"/>
    <n v="1134.1400149999999"/>
    <n v="7.830710207372535"/>
    <n v="1.7416872730442505"/>
    <m/>
    <m/>
    <n v="885754.73525546736"/>
    <n v="0.769890166828331"/>
    <s v=""/>
    <m/>
    <m/>
    <m/>
    <m/>
    <m/>
    <m/>
    <m/>
    <n v="1834"/>
    <s v=""/>
    <s v=""/>
    <m/>
    <m/>
    <m/>
    <n v="0.78000131868129174"/>
    <m/>
  </r>
  <r>
    <x v="1828"/>
    <n v="1125.8100589999999"/>
    <n v="8.2329515913359561"/>
    <n v="1.9203868218144318"/>
    <m/>
    <m/>
    <n v="794711.20805142401"/>
    <n v="0.76421563777687318"/>
    <s v=""/>
    <m/>
    <m/>
    <m/>
    <m/>
    <m/>
    <m/>
    <m/>
    <n v="1835"/>
    <s v=""/>
    <s v=""/>
    <m/>
    <m/>
    <m/>
    <n v="0.78999824175821731"/>
    <m/>
  </r>
  <r>
    <x v="1829"/>
    <n v="1178.9399410000001"/>
    <n v="8.1918130181637991"/>
    <n v="1.9009659839507342"/>
    <m/>
    <m/>
    <n v="802611.89646808885"/>
    <n v="0.80026011666251962"/>
    <s v=""/>
    <m/>
    <m/>
    <m/>
    <m/>
    <m/>
    <m/>
    <m/>
    <n v="1836"/>
    <s v=""/>
    <s v=""/>
    <m/>
    <m/>
    <m/>
    <n v="0.78999824175821731"/>
    <m/>
  </r>
  <r>
    <x v="1830"/>
    <n v="1187.3000489999999"/>
    <n v="8.2621210714673907"/>
    <n v="1.9328977197486348"/>
    <m/>
    <m/>
    <n v="788792.9272075874"/>
    <n v="0.8058719998446201"/>
    <s v=""/>
    <m/>
    <m/>
    <m/>
    <m/>
    <m/>
    <m/>
    <m/>
    <n v="1837"/>
    <s v=""/>
    <s v=""/>
    <m/>
    <m/>
    <m/>
    <n v="0.78999824175821731"/>
    <m/>
  </r>
  <r>
    <x v="1831"/>
    <n v="1187.459961"/>
    <n v="8.385655893198436"/>
    <n v="1.9904589254780409"/>
    <m/>
    <m/>
    <n v="765163.88182783767"/>
    <n v="0.80595956147379821"/>
    <s v=""/>
    <m/>
    <m/>
    <m/>
    <m/>
    <m/>
    <m/>
    <m/>
    <n v="1838"/>
    <s v=""/>
    <s v=""/>
    <m/>
    <m/>
    <m/>
    <n v="0.78999824175821731"/>
    <m/>
  </r>
  <r>
    <x v="1832"/>
    <n v="1204.8100589999999"/>
    <n v="8.3524470865810336"/>
    <n v="1.9744556815443"/>
    <m/>
    <m/>
    <n v="771184.4430064857"/>
    <n v="0.8177142348924149"/>
    <s v=""/>
    <m/>
    <m/>
    <m/>
    <m/>
    <m/>
    <m/>
    <m/>
    <n v="1839"/>
    <s v=""/>
    <s v=""/>
    <m/>
    <m/>
    <m/>
    <n v="0.78999824175821731"/>
    <m/>
  </r>
  <r>
    <x v="1833"/>
    <n v="1201.0200199999999"/>
    <n v="8.1352007044694741"/>
    <n v="1.8715192244354859"/>
    <m/>
    <m/>
    <n v="811261.17232113483"/>
    <n v="0.81512068905114454"/>
    <s v=""/>
    <m/>
    <m/>
    <m/>
    <m/>
    <m/>
    <m/>
    <m/>
    <n v="1840"/>
    <s v=""/>
    <s v=""/>
    <m/>
    <m/>
    <m/>
    <n v="0.825001318681296"/>
    <m/>
  </r>
  <r>
    <x v="1834"/>
    <n v="1183.25"/>
    <n v="8.305671064186992"/>
    <n v="1.9490132387032735"/>
    <m/>
    <m/>
    <n v="777219.53922558646"/>
    <n v="0.80297674506746974"/>
    <s v=""/>
    <m/>
    <m/>
    <m/>
    <m/>
    <m/>
    <m/>
    <m/>
    <n v="1841"/>
    <s v=""/>
    <s v=""/>
    <m/>
    <m/>
    <m/>
    <n v="0.825001318681296"/>
    <m/>
  </r>
  <r>
    <x v="1835"/>
    <n v="1193.7700199999999"/>
    <n v="8.428311872543528"/>
    <n v="2.0063292667637391"/>
    <m/>
    <m/>
    <n v="754226.37052017672"/>
    <n v="0.81009475254414343"/>
    <s v=""/>
    <m/>
    <m/>
    <m/>
    <m/>
    <m/>
    <m/>
    <m/>
    <n v="1842"/>
    <s v=""/>
    <s v=""/>
    <m/>
    <m/>
    <m/>
    <n v="0.825001318681296"/>
    <m/>
  </r>
  <r>
    <x v="1836"/>
    <n v="1212.130005"/>
    <n v="8.4177889811247457"/>
    <n v="2.0010781390647625"/>
    <m/>
    <m/>
    <n v="756070.43844916846"/>
    <n v="0.82253246660128776"/>
    <s v=""/>
    <m/>
    <m/>
    <m/>
    <m/>
    <m/>
    <m/>
    <m/>
    <n v="1843"/>
    <s v=""/>
    <s v=""/>
    <m/>
    <m/>
    <m/>
    <n v="0.825001318681296"/>
    <m/>
  </r>
  <r>
    <x v="1837"/>
    <n v="1211.079956"/>
    <n v="8.5475537992893678"/>
    <n v="2.0625249024880654"/>
    <m/>
    <m/>
    <n v="732720.60322992597"/>
    <n v="0.82179852993659486"/>
    <s v=""/>
    <m/>
    <m/>
    <m/>
    <m/>
    <m/>
    <m/>
    <m/>
    <n v="1844"/>
    <s v=""/>
    <s v=""/>
    <m/>
    <m/>
    <m/>
    <n v="0.82000087912088815"/>
    <m/>
  </r>
  <r>
    <x v="1838"/>
    <n v="1229.420044"/>
    <n v="8.4977280661612671"/>
    <n v="2.0382332672351158"/>
    <m/>
    <m/>
    <n v="741224.86849951826"/>
    <n v="0.83422178975287331"/>
    <s v=""/>
    <m/>
    <m/>
    <m/>
    <m/>
    <m/>
    <m/>
    <m/>
    <n v="1845"/>
    <s v=""/>
    <s v=""/>
    <m/>
    <m/>
    <m/>
    <n v="0.82000087912088815"/>
    <m/>
  </r>
  <r>
    <x v="1839"/>
    <n v="1209.630005"/>
    <n v="8.6921946534212662"/>
    <n v="2.130750565000552"/>
    <m/>
    <m/>
    <n v="707261.10573251732"/>
    <n v="0.82072919013163992"/>
    <s v=""/>
    <m/>
    <m/>
    <m/>
    <m/>
    <m/>
    <m/>
    <m/>
    <n v="1846"/>
    <s v=""/>
    <s v=""/>
    <m/>
    <m/>
    <m/>
    <n v="0.82000087912088815"/>
    <m/>
  </r>
  <r>
    <x v="1840"/>
    <n v="1250.4499510000001"/>
    <n v="8.7978996595463972"/>
    <n v="2.1823111963913675"/>
    <m/>
    <m/>
    <n v="690022.41059029999"/>
    <n v="0.84840328027985057"/>
    <s v=""/>
    <m/>
    <m/>
    <m/>
    <m/>
    <m/>
    <m/>
    <m/>
    <n v="1847"/>
    <s v=""/>
    <s v=""/>
    <m/>
    <m/>
    <m/>
    <n v="0.82000087912088815"/>
    <m/>
  </r>
  <r>
    <x v="1841"/>
    <n v="1265.98999"/>
    <n v="8.9053195768728308"/>
    <n v="2.2353325293289763"/>
    <m/>
    <m/>
    <n v="673136.52669948537"/>
    <n v="0.85892450490352323"/>
    <s v=""/>
    <m/>
    <m/>
    <m/>
    <m/>
    <m/>
    <m/>
    <m/>
    <n v="1848"/>
    <s v=""/>
    <s v=""/>
    <m/>
    <m/>
    <m/>
    <n v="0.82000087912088815"/>
    <m/>
  </r>
  <r>
    <x v="1842"/>
    <n v="1281.880005"/>
    <n v="9.1591132110534499"/>
    <n v="2.3624576567477344"/>
    <m/>
    <m/>
    <n v="634733.91013741714"/>
    <n v="0.86968262006799701"/>
    <s v=""/>
    <m/>
    <m/>
    <m/>
    <m/>
    <m/>
    <m/>
    <m/>
    <n v="1849"/>
    <s v=""/>
    <s v=""/>
    <m/>
    <m/>
    <m/>
    <n v="0.82000087912088815"/>
    <m/>
  </r>
  <r>
    <x v="1843"/>
    <n v="1317.73999"/>
    <n v="9.1494211285066953"/>
    <n v="2.3571736116411364"/>
    <m/>
    <m/>
    <n v="636044.20742144703"/>
    <n v="0.89398830998159273"/>
    <s v=""/>
    <m/>
    <m/>
    <m/>
    <m/>
    <m/>
    <m/>
    <m/>
    <n v="1850"/>
    <s v=""/>
    <s v=""/>
    <m/>
    <m/>
    <m/>
    <n v="0.82000087912088815"/>
    <m/>
  </r>
  <r>
    <x v="1844"/>
    <n v="1348.3000489999999"/>
    <n v="9.8789932631101358"/>
    <n v="2.7321059772851548"/>
    <m/>
    <m/>
    <n v="534575.1443252"/>
    <n v="0.9146496093683546"/>
    <s v=""/>
    <m/>
    <m/>
    <m/>
    <m/>
    <m/>
    <m/>
    <m/>
    <n v="1851"/>
    <s v=""/>
    <s v=""/>
    <m/>
    <m/>
    <m/>
    <n v="0.82000087912088815"/>
    <m/>
  </r>
  <r>
    <x v="1845"/>
    <n v="1421.030029"/>
    <n v="10.094864684436958"/>
    <n v="2.8511637933257137"/>
    <m/>
    <m/>
    <n v="511184.71465458092"/>
    <n v="0.96396253409728039"/>
    <s v=""/>
    <m/>
    <m/>
    <m/>
    <m/>
    <m/>
    <m/>
    <m/>
    <n v="1852"/>
    <s v=""/>
    <s v=""/>
    <m/>
    <m/>
    <m/>
    <n v="0.82000087912088815"/>
    <m/>
  </r>
  <r>
    <x v="1846"/>
    <n v="1453.780029"/>
    <n v="10.352727728350489"/>
    <n v="2.9964626867867672"/>
    <m/>
    <m/>
    <n v="485042.71852478251"/>
    <n v="0.98615298597192791"/>
    <s v=""/>
    <m/>
    <m/>
    <m/>
    <m/>
    <m/>
    <m/>
    <m/>
    <n v="1853"/>
    <s v=""/>
    <s v=""/>
    <m/>
    <m/>
    <m/>
    <n v="0.82000087912088815"/>
    <m/>
  </r>
  <r>
    <x v="1847"/>
    <n v="1490.719971"/>
    <n v="10.682166238209891"/>
    <n v="3.1867818831390795"/>
    <m/>
    <m/>
    <n v="454147.97241028451"/>
    <n v="1.011184401369164"/>
    <s v=""/>
    <m/>
    <m/>
    <m/>
    <m/>
    <m/>
    <m/>
    <m/>
    <n v="1854"/>
    <s v=""/>
    <s v=""/>
    <m/>
    <m/>
    <m/>
    <n v="0.8449991208790929"/>
    <m/>
  </r>
  <r>
    <x v="1848"/>
    <n v="1540.869995"/>
    <n v="10.804512285140211"/>
    <n v="3.2593872566545934"/>
    <m/>
    <m/>
    <n v="443721.34653619898"/>
    <n v="1.0451749358751419"/>
    <s v=""/>
    <m/>
    <m/>
    <m/>
    <m/>
    <m/>
    <m/>
    <m/>
    <n v="1855"/>
    <s v=""/>
    <s v=""/>
    <m/>
    <m/>
    <m/>
    <n v="0.8449991208790929"/>
    <m/>
  </r>
  <r>
    <x v="1849"/>
    <n v="1596.920044"/>
    <n v="11.969600330278862"/>
    <n v="3.9608965495721407"/>
    <m/>
    <m/>
    <n v="348002.22420389071"/>
    <n v="1.0831092106842888"/>
    <s v=""/>
    <m/>
    <m/>
    <m/>
    <m/>
    <m/>
    <m/>
    <m/>
    <n v="1856"/>
    <s v=""/>
    <s v=""/>
    <m/>
    <m/>
    <m/>
    <n v="0.8449991208790929"/>
    <m/>
  </r>
  <r>
    <x v="1850"/>
    <n v="1723.8900149999999"/>
    <n v="12.190615468026131"/>
    <n v="4.1066750104270362"/>
    <m/>
    <m/>
    <n v="335132.59227778995"/>
    <n v="1.1691960177488303"/>
    <s v=""/>
    <m/>
    <m/>
    <m/>
    <m/>
    <m/>
    <m/>
    <m/>
    <n v="1857"/>
    <s v=""/>
    <s v=""/>
    <m/>
    <m/>
    <m/>
    <n v="0.8449991208790929"/>
    <m/>
  </r>
  <r>
    <x v="1851"/>
    <n v="1756.5200199999999"/>
    <n v="12.409915790212336"/>
    <n v="4.2539143521556477"/>
    <m/>
    <m/>
    <n v="323057.56294525787"/>
    <n v="1.1912956985207512"/>
    <s v=""/>
    <m/>
    <m/>
    <m/>
    <m/>
    <m/>
    <m/>
    <m/>
    <n v="1858"/>
    <s v=""/>
    <s v=""/>
    <m/>
    <m/>
    <m/>
    <n v="0.8449991208790929"/>
    <m/>
  </r>
  <r>
    <x v="1852"/>
    <n v="1780.369995"/>
    <n v="12.835197673189446"/>
    <n v="4.5449256281497936"/>
    <m/>
    <m/>
    <n v="300898.68968802539"/>
    <n v="1.2074396476766225"/>
    <s v=""/>
    <m/>
    <m/>
    <m/>
    <m/>
    <m/>
    <m/>
    <m/>
    <n v="1859"/>
    <s v=""/>
    <s v=""/>
    <m/>
    <m/>
    <m/>
    <n v="0.90000000000002478"/>
    <m/>
  </r>
  <r>
    <x v="1853"/>
    <n v="1845.76001"/>
    <n v="11.970529415238095"/>
    <n v="3.9320959120545687"/>
    <m/>
    <m/>
    <n v="341424.28690833796"/>
    <n v="1.251754307605057"/>
    <s v=""/>
    <m/>
    <m/>
    <m/>
    <m/>
    <m/>
    <m/>
    <m/>
    <n v="1860"/>
    <s v=""/>
    <s v=""/>
    <m/>
    <m/>
    <m/>
    <n v="0.90000000000002478"/>
    <m/>
  </r>
  <r>
    <x v="1854"/>
    <n v="1808.4399410000001"/>
    <n v="12.067732040452526"/>
    <n v="3.9945094771315035"/>
    <m/>
    <m/>
    <n v="335861.67383014096"/>
    <n v="1.2263488872418191"/>
    <s v=""/>
    <m/>
    <m/>
    <m/>
    <m/>
    <m/>
    <m/>
    <m/>
    <n v="1861"/>
    <s v=""/>
    <s v=""/>
    <m/>
    <m/>
    <m/>
    <n v="0.90000000000002478"/>
    <m/>
  </r>
  <r>
    <x v="1855"/>
    <n v="1741.6999510000001"/>
    <n v="12.038780703124095"/>
    <n v="3.9748640397020112"/>
    <m/>
    <m/>
    <n v="337455.70214187977"/>
    <n v="1.181060070422645"/>
    <s v=""/>
    <m/>
    <m/>
    <m/>
    <m/>
    <m/>
    <m/>
    <m/>
    <n v="1862"/>
    <s v=""/>
    <s v=""/>
    <m/>
    <m/>
    <m/>
    <n v="0.90000000000002478"/>
    <m/>
  </r>
  <r>
    <x v="1856"/>
    <n v="1726.7299800000001"/>
    <n v="12.763765532371997"/>
    <n v="4.4530660357120899"/>
    <m/>
    <m/>
    <n v="296794.44111060252"/>
    <n v="1.1708783427753942"/>
    <s v=""/>
    <m/>
    <m/>
    <m/>
    <m/>
    <m/>
    <m/>
    <m/>
    <n v="1863"/>
    <s v=""/>
    <s v=""/>
    <m/>
    <m/>
    <m/>
    <n v="0.90000000000002478"/>
    <m/>
  </r>
  <r>
    <x v="1857"/>
    <n v="1818.6999510000001"/>
    <n v="13.106326532659185"/>
    <n v="4.6915281128687294"/>
    <m/>
    <m/>
    <n v="280847.9247418684"/>
    <n v="1.2332101628911032"/>
    <s v=""/>
    <m/>
    <m/>
    <m/>
    <m/>
    <m/>
    <m/>
    <m/>
    <n v="1864"/>
    <s v=""/>
    <s v=""/>
    <m/>
    <m/>
    <m/>
    <n v="0.90500043956043241"/>
    <m/>
  </r>
  <r>
    <x v="1858"/>
    <n v="1897.369995"/>
    <n v="13.792318737517576"/>
    <n v="5.1820175833430477"/>
    <m/>
    <m/>
    <n v="251433.84132357253"/>
    <n v="1.2865206594147112"/>
    <s v=""/>
    <m/>
    <m/>
    <m/>
    <m/>
    <m/>
    <m/>
    <m/>
    <n v="1865"/>
    <s v=""/>
    <s v=""/>
    <m/>
    <m/>
    <m/>
    <n v="0.90500043956043241"/>
    <m/>
  </r>
  <r>
    <x v="1859"/>
    <n v="2043.1899410000001"/>
    <n v="15.0792723198199"/>
    <n v="6.1468564256111105"/>
    <m/>
    <m/>
    <n v="204498.44949849768"/>
    <n v="1.3852863886063203"/>
    <s v=""/>
    <m/>
    <m/>
    <m/>
    <m/>
    <m/>
    <m/>
    <m/>
    <n v="1866"/>
    <s v=""/>
    <s v=""/>
    <m/>
    <m/>
    <m/>
    <n v="0.90500043956043241"/>
    <m/>
  </r>
  <r>
    <x v="1860"/>
    <n v="2191.5600589999999"/>
    <n v="16.097659834559128"/>
    <n v="6.9762784677813316"/>
    <m/>
    <m/>
    <n v="176865.9585265567"/>
    <n v="1.4858429170258249"/>
    <s v=""/>
    <m/>
    <m/>
    <m/>
    <m/>
    <m/>
    <m/>
    <m/>
    <n v="1867"/>
    <s v=""/>
    <s v=""/>
    <m/>
    <m/>
    <m/>
    <n v="0.90500043956043241"/>
    <m/>
  </r>
  <r>
    <x v="1861"/>
    <n v="2321.3701169999999"/>
    <n v="16.95072080147083"/>
    <n v="7.7147341985348827"/>
    <m/>
    <m/>
    <n v="158111.48732039772"/>
    <n v="1.5738111116335449"/>
    <s v=""/>
    <m/>
    <m/>
    <m/>
    <m/>
    <m/>
    <m/>
    <m/>
    <n v="1868"/>
    <s v=""/>
    <s v=""/>
    <m/>
    <m/>
    <m/>
    <n v="0.90500043956043241"/>
    <m/>
  </r>
  <r>
    <x v="1862"/>
    <n v="2446.23999"/>
    <n v="15.987025284721202"/>
    <n v="6.8367018528129107"/>
    <m/>
    <m/>
    <n v="176081.41050395527"/>
    <n v="1.6584255334391611"/>
    <s v=""/>
    <m/>
    <m/>
    <m/>
    <m/>
    <m/>
    <m/>
    <m/>
    <n v="1869"/>
    <s v=""/>
    <s v=""/>
    <m/>
    <m/>
    <m/>
    <n v="0.92000175824176778"/>
    <m/>
  </r>
  <r>
    <x v="1863"/>
    <n v="2320.889893"/>
    <n v="15.273930773696266"/>
    <n v="6.2260548266089506"/>
    <m/>
    <m/>
    <n v="191780.31852445364"/>
    <n v="1.5734036294615008"/>
    <s v=""/>
    <m/>
    <m/>
    <m/>
    <m/>
    <m/>
    <m/>
    <m/>
    <n v="1870"/>
    <s v=""/>
    <s v=""/>
    <m/>
    <m/>
    <m/>
    <n v="0.92000175824176778"/>
    <m/>
  </r>
  <r>
    <x v="1864"/>
    <n v="2255.360107"/>
    <n v="15.085357189558461"/>
    <n v="6.0693922547860062"/>
    <m/>
    <m/>
    <n v="196505.81611780816"/>
    <n v="1.5288197689988272"/>
    <s v=""/>
    <m/>
    <m/>
    <m/>
    <m/>
    <m/>
    <m/>
    <m/>
    <n v="1871"/>
    <s v=""/>
    <s v=""/>
    <m/>
    <m/>
    <m/>
    <n v="0.92000175824176778"/>
    <m/>
  </r>
  <r>
    <x v="1865"/>
    <n v="2187.1899410000001"/>
    <n v="15.852994616875636"/>
    <n v="6.6862834999423484"/>
    <m/>
    <m/>
    <n v="176496.69444736766"/>
    <n v="1.4825713104825098"/>
    <s v=""/>
    <m/>
    <m/>
    <m/>
    <m/>
    <m/>
    <m/>
    <m/>
    <n v="1872"/>
    <s v=""/>
    <s v=""/>
    <m/>
    <m/>
    <m/>
    <n v="0.92000175824176778"/>
    <m/>
  </r>
  <r>
    <x v="1866"/>
    <n v="2288.330078"/>
    <n v="16.693478457172684"/>
    <n v="7.3943701456119291"/>
    <m/>
    <m/>
    <n v="157772.73120596772"/>
    <n v="1.551088068799384"/>
    <s v=""/>
    <m/>
    <m/>
    <m/>
    <m/>
    <m/>
    <m/>
    <m/>
    <n v="1873"/>
    <s v=""/>
    <s v=""/>
    <m/>
    <m/>
    <m/>
    <n v="0.960001318681308"/>
    <m/>
  </r>
  <r>
    <x v="1867"/>
    <n v="2404.030029"/>
    <n v="17.25092347699632"/>
    <n v="7.887259371268259"/>
    <m/>
    <m/>
    <n v="147227.51454226076"/>
    <n v="1.6294700132141755"/>
    <s v=""/>
    <m/>
    <m/>
    <m/>
    <m/>
    <m/>
    <m/>
    <m/>
    <n v="1874"/>
    <s v=""/>
    <s v=""/>
    <m/>
    <m/>
    <m/>
    <n v="0.960001318681308"/>
    <m/>
  </r>
  <r>
    <x v="1868"/>
    <n v="2512.3999020000001"/>
    <n v="18.623394819615271"/>
    <n v="9.138963144601977"/>
    <m/>
    <m/>
    <n v="123793.21556308772"/>
    <n v="1.7027909806879644"/>
    <s v=""/>
    <m/>
    <m/>
    <m/>
    <m/>
    <m/>
    <m/>
    <m/>
    <n v="1875"/>
    <s v=""/>
    <s v=""/>
    <m/>
    <m/>
    <m/>
    <n v="0.960001318681308"/>
    <m/>
  </r>
  <r>
    <x v="1869"/>
    <n v="2690.8400879999999"/>
    <n v="19.843985395263701"/>
    <n v="10.335665372998333"/>
    <m/>
    <m/>
    <n v="107559.78029837598"/>
    <n v="1.8236821983419318"/>
    <s v=""/>
    <m/>
    <m/>
    <m/>
    <m/>
    <m/>
    <m/>
    <m/>
    <n v="1876"/>
    <s v=""/>
    <s v=""/>
    <m/>
    <m/>
    <m/>
    <n v="0.960001318681308"/>
    <m/>
  </r>
  <r>
    <x v="1870"/>
    <n v="2869.3798830000001"/>
    <n v="18.933611262151853"/>
    <n v="9.3862038428154797"/>
    <m/>
    <m/>
    <n v="117423.13048111035"/>
    <n v="1.9446346288341094"/>
    <s v=""/>
    <m/>
    <m/>
    <m/>
    <m/>
    <m/>
    <m/>
    <m/>
    <n v="1877"/>
    <s v=""/>
    <s v=""/>
    <m/>
    <m/>
    <m/>
    <n v="0.960001318681308"/>
    <m/>
  </r>
  <r>
    <x v="1871"/>
    <n v="2720.48999"/>
    <n v="19.440608658417361"/>
    <n v="9.8876925032802703"/>
    <m/>
    <m/>
    <n v="111128.38978505197"/>
    <n v="1.8436810611995655"/>
    <s v=""/>
    <m/>
    <m/>
    <m/>
    <m/>
    <m/>
    <m/>
    <m/>
    <n v="1878"/>
    <s v=""/>
    <s v=""/>
    <m/>
    <m/>
    <m/>
    <n v="0.97999912087910512"/>
    <m/>
  </r>
  <r>
    <x v="1872"/>
    <n v="2807.4399410000001"/>
    <n v="19.564519315761796"/>
    <n v="10.012529824521412"/>
    <m/>
    <m/>
    <n v="109705.98354747782"/>
    <n v="1.9025576827238984"/>
    <s v=""/>
    <m/>
    <m/>
    <m/>
    <m/>
    <m/>
    <m/>
    <m/>
    <n v="1879"/>
    <s v=""/>
    <s v=""/>
    <m/>
    <m/>
    <m/>
    <n v="0.97999912087910512"/>
    <m/>
  </r>
  <r>
    <x v="1873"/>
    <n v="2953.219971"/>
    <n v="18.424867367914402"/>
    <n v="8.8428522279563371"/>
    <m/>
    <m/>
    <n v="122481.22959914652"/>
    <n v="2.0011942395617601"/>
    <s v=""/>
    <m/>
    <m/>
    <m/>
    <m/>
    <m/>
    <m/>
    <m/>
    <n v="1880"/>
    <s v=""/>
    <s v=""/>
    <m/>
    <m/>
    <m/>
    <n v="0.97999912087910512"/>
    <m/>
  </r>
  <r>
    <x v="1874"/>
    <n v="2680.9099120000001"/>
    <n v="18.820424449547151"/>
    <n v="9.221428719315389"/>
    <m/>
    <m/>
    <n v="117215.83986205893"/>
    <n v="1.8166211416065379"/>
    <s v=""/>
    <m/>
    <m/>
    <m/>
    <m/>
    <m/>
    <m/>
    <m/>
    <n v="1881"/>
    <s v=""/>
    <s v=""/>
    <m/>
    <m/>
    <m/>
    <n v="0.97999912087910512"/>
    <m/>
  </r>
  <r>
    <x v="1875"/>
    <n v="2716.8798830000001"/>
    <n v="17.359218995550975"/>
    <n v="7.7885983085660824"/>
    <m/>
    <m/>
    <n v="135410.86061433604"/>
    <n v="1.8409469685177853"/>
    <s v=""/>
    <m/>
    <m/>
    <m/>
    <m/>
    <m/>
    <m/>
    <m/>
    <n v="1882"/>
    <s v=""/>
    <s v=""/>
    <m/>
    <m/>
    <m/>
    <n v="0.97999912087910512"/>
    <m/>
  </r>
  <r>
    <x v="1876"/>
    <n v="2499.580078"/>
    <n v="17.067877145169515"/>
    <n v="7.5262569688819925"/>
    <m/>
    <m/>
    <n v="139949.04519580942"/>
    <n v="1.6936614049186232"/>
    <s v=""/>
    <m/>
    <m/>
    <m/>
    <m/>
    <m/>
    <m/>
    <m/>
    <n v="1883"/>
    <s v=""/>
    <s v=""/>
    <m/>
    <m/>
    <m/>
    <n v="0.98999999999997668"/>
    <m/>
  </r>
  <r>
    <x v="1877"/>
    <n v="2469.570068"/>
    <n v="17.439832519125147"/>
    <n v="7.853345289045409"/>
    <m/>
    <m/>
    <n v="133842.02100057685"/>
    <n v="1.673283718785652"/>
    <s v=""/>
    <m/>
    <m/>
    <m/>
    <m/>
    <m/>
    <m/>
    <m/>
    <n v="1884"/>
    <s v=""/>
    <s v=""/>
    <m/>
    <m/>
    <m/>
    <n v="0.98999999999997668"/>
    <m/>
  </r>
  <r>
    <x v="1878"/>
    <n v="2549.030029"/>
    <n v="17.929839842691305"/>
    <n v="8.29165713899061"/>
    <m/>
    <m/>
    <n v="126313.92999252607"/>
    <n v="1.7269878146199553"/>
    <s v=""/>
    <m/>
    <m/>
    <m/>
    <m/>
    <m/>
    <m/>
    <m/>
    <n v="1885"/>
    <s v=""/>
    <s v=""/>
    <m/>
    <m/>
    <m/>
    <n v="0.98999999999997668"/>
    <m/>
  </r>
  <r>
    <x v="1879"/>
    <n v="2591.26001"/>
    <n v="18.843129941575693"/>
    <n v="9.1352580575331714"/>
    <m/>
    <m/>
    <n v="113439.27978071163"/>
    <n v="1.7555532639200608"/>
    <s v=""/>
    <m/>
    <m/>
    <m/>
    <m/>
    <m/>
    <m/>
    <m/>
    <n v="1886"/>
    <s v=""/>
    <s v=""/>
    <m/>
    <m/>
    <m/>
    <n v="0.98999999999997668"/>
    <m/>
  </r>
  <r>
    <x v="1880"/>
    <n v="2709.429932"/>
    <n v="18.614750347616152"/>
    <n v="8.912744026744214"/>
    <m/>
    <m/>
    <n v="116183.15320770262"/>
    <n v="1.8355644518692422"/>
    <s v=""/>
    <m/>
    <m/>
    <m/>
    <m/>
    <m/>
    <m/>
    <m/>
    <n v="1887"/>
    <s v=""/>
    <s v=""/>
    <m/>
    <m/>
    <m/>
    <n v="0.98999999999997668"/>
    <m/>
  </r>
  <r>
    <x v="1881"/>
    <n v="2691.030029"/>
    <n v="18.725611756389817"/>
    <n v="9.0178177199135288"/>
    <m/>
    <m/>
    <n v="114793.23201278065"/>
    <n v="1.8230515718238205"/>
    <s v=""/>
    <m/>
    <m/>
    <m/>
    <m/>
    <m/>
    <m/>
    <m/>
    <n v="1888"/>
    <s v=""/>
    <s v=""/>
    <m/>
    <m/>
    <m/>
    <n v="1.0100017582417762"/>
    <m/>
  </r>
  <r>
    <x v="1882"/>
    <n v="2707.3400879999999"/>
    <n v="18.996960593534464"/>
    <n v="9.2780496730786357"/>
    <m/>
    <m/>
    <n v="111460.3681012571"/>
    <n v="1.8340531649012985"/>
    <s v=""/>
    <m/>
    <m/>
    <m/>
    <m/>
    <m/>
    <m/>
    <m/>
    <n v="1889"/>
    <s v=""/>
    <s v=""/>
    <m/>
    <m/>
    <m/>
    <n v="1.0100017582417762"/>
    <m/>
  </r>
  <r>
    <x v="1883"/>
    <n v="2590.570068"/>
    <n v="17.150763794402675"/>
    <n v="7.4719945923757374"/>
    <m/>
    <m/>
    <n v="133118.85006533403"/>
    <n v="1.754811770912055"/>
    <s v=""/>
    <m/>
    <m/>
    <m/>
    <m/>
    <m/>
    <m/>
    <m/>
    <n v="1890"/>
    <s v=""/>
    <s v=""/>
    <m/>
    <m/>
    <m/>
    <n v="1.0100017582417762"/>
    <m/>
  </r>
  <r>
    <x v="1884"/>
    <n v="2478.4499510000001"/>
    <n v="17.660960978319004"/>
    <n v="7.9155908028493478"/>
    <m/>
    <m/>
    <n v="125191.93950512756"/>
    <n v="1.6788196554322432"/>
    <s v=""/>
    <m/>
    <m/>
    <m/>
    <m/>
    <m/>
    <m/>
    <m/>
    <n v="1891"/>
    <s v=""/>
    <s v=""/>
    <m/>
    <m/>
    <m/>
    <n v="1.0100017582417762"/>
    <m/>
  </r>
  <r>
    <x v="1885"/>
    <n v="2553.030029"/>
    <n v="17.813601498725806"/>
    <n v="8.0514461657778789"/>
    <m/>
    <m/>
    <n v="123021.39967381681"/>
    <n v="1.7292927123406536"/>
    <s v=""/>
    <m/>
    <m/>
    <m/>
    <m/>
    <m/>
    <m/>
    <m/>
    <n v="1892"/>
    <s v=""/>
    <s v=""/>
    <m/>
    <m/>
    <m/>
    <n v="1.0100017582417762"/>
    <m/>
  </r>
  <r>
    <x v="1886"/>
    <n v="2567.5600589999999"/>
    <n v="17.566251477571551"/>
    <n v="7.8269064942154083"/>
    <m/>
    <m/>
    <n v="126431.41285561462"/>
    <n v="1.7390893506191178"/>
    <s v=""/>
    <m/>
    <m/>
    <m/>
    <m/>
    <m/>
    <m/>
    <m/>
    <n v="1893"/>
    <s v=""/>
    <s v=""/>
    <m/>
    <m/>
    <m/>
    <n v="1.0000008791209043"/>
    <m/>
  </r>
  <r>
    <x v="1887"/>
    <n v="2539.23999"/>
    <n v="17.159779519365664"/>
    <n v="7.4637873013855245"/>
    <m/>
    <m/>
    <n v="132275.91748480065"/>
    <n v="1.7198625106023233"/>
    <s v=""/>
    <m/>
    <m/>
    <m/>
    <m/>
    <m/>
    <m/>
    <m/>
    <n v="1894"/>
    <s v=""/>
    <s v=""/>
    <m/>
    <m/>
    <m/>
    <n v="1.0000008791209043"/>
    <m/>
  </r>
  <r>
    <x v="1888"/>
    <n v="2498.5600589999999"/>
    <n v="17.73352511549086"/>
    <n v="7.9600186517419305"/>
    <m/>
    <m/>
    <n v="123423.6122792839"/>
    <n v="1.6921772925764398"/>
    <s v=""/>
    <m/>
    <m/>
    <m/>
    <m/>
    <m/>
    <m/>
    <m/>
    <n v="1895"/>
    <s v=""/>
    <s v=""/>
    <m/>
    <m/>
    <m/>
    <n v="1.0000008791209043"/>
    <m/>
  </r>
  <r>
    <x v="1889"/>
    <n v="2602.8701169999999"/>
    <n v="17.993912303896508"/>
    <n v="8.1918024343905245"/>
    <m/>
    <m/>
    <n v="119792.64841069089"/>
    <n v="1.7627306649556453"/>
    <s v=""/>
    <m/>
    <m/>
    <m/>
    <m/>
    <m/>
    <m/>
    <m/>
    <n v="1896"/>
    <s v=""/>
    <s v=""/>
    <m/>
    <m/>
    <m/>
    <n v="1.0000008791209043"/>
    <m/>
  </r>
  <r>
    <x v="1890"/>
    <n v="2608.1000979999999"/>
    <n v="18.037375303051846"/>
    <n v="8.2303835764738569"/>
    <m/>
    <m/>
    <n v="119207.71160069422"/>
    <n v="1.766226571279331"/>
    <s v=""/>
    <m/>
    <m/>
    <m/>
    <m/>
    <m/>
    <m/>
    <m/>
    <n v="1897"/>
    <s v=""/>
    <s v=""/>
    <m/>
    <m/>
    <m/>
    <n v="1.045000879120852"/>
    <m/>
  </r>
  <r>
    <x v="1891"/>
    <n v="2608.5900879999999"/>
    <n v="17.413767261976485"/>
    <n v="7.660360219947119"/>
    <m/>
    <m/>
    <n v="127444.26734174196"/>
    <n v="1.7665124175702225"/>
    <s v=""/>
    <m/>
    <m/>
    <m/>
    <m/>
    <m/>
    <m/>
    <m/>
    <n v="1898"/>
    <s v=""/>
    <s v=""/>
    <m/>
    <m/>
    <m/>
    <n v="1.045000879120852"/>
    <m/>
  </r>
  <r>
    <x v="1892"/>
    <n v="2525.25"/>
    <n v="16.401738869441115"/>
    <n v="6.7675245020700547"/>
    <m/>
    <m/>
    <n v="142250.88016351982"/>
    <n v="1.7099417790240112"/>
    <s v=""/>
    <m/>
    <m/>
    <m/>
    <m/>
    <m/>
    <m/>
    <m/>
    <n v="1899"/>
    <s v=""/>
    <s v=""/>
    <m/>
    <m/>
    <m/>
    <n v="1.045000879120852"/>
    <m/>
  </r>
  <r>
    <x v="1893"/>
    <n v="2385.889893"/>
    <n v="16.159572882365296"/>
    <n v="6.5668924759910245"/>
    <m/>
    <m/>
    <n v="146444.04516293108"/>
    <n v="1.6155337583864224"/>
    <s v=""/>
    <m/>
    <m/>
    <m/>
    <m/>
    <m/>
    <m/>
    <m/>
    <n v="1900"/>
    <s v=""/>
    <s v=""/>
    <m/>
    <m/>
    <m/>
    <n v="1.045000879120852"/>
    <m/>
  </r>
  <r>
    <x v="1894"/>
    <n v="2332.7700199999999"/>
    <n v="16.579799968305014"/>
    <n v="6.9076016373462492"/>
    <m/>
    <m/>
    <n v="138819.91450810462"/>
    <n v="1.5795241181416528"/>
    <s v=""/>
    <m/>
    <m/>
    <m/>
    <m/>
    <m/>
    <m/>
    <m/>
    <n v="1901"/>
    <s v=""/>
    <s v=""/>
    <m/>
    <m/>
    <m/>
    <n v="1.045000879120852"/>
    <m/>
  </r>
  <r>
    <x v="1895"/>
    <n v="2402.6999510000001"/>
    <n v="16.295021210039312"/>
    <n v="6.6695041859233548"/>
    <m/>
    <m/>
    <n v="143581.49886100995"/>
    <n v="1.6268314971317899"/>
    <s v=""/>
    <m/>
    <m/>
    <m/>
    <m/>
    <m/>
    <m/>
    <m/>
    <n v="1902"/>
    <s v=""/>
    <s v=""/>
    <m/>
    <m/>
    <m/>
    <n v="1.0400004395604445"/>
    <m/>
  </r>
  <r>
    <x v="1896"/>
    <n v="2360.5900879999999"/>
    <n v="15.432425031707469"/>
    <n v="5.962669161547276"/>
    <m/>
    <m/>
    <n v="158775.33693557756"/>
    <n v="1.598277950945989"/>
    <s v=""/>
    <m/>
    <m/>
    <m/>
    <m/>
    <m/>
    <m/>
    <m/>
    <n v="1903"/>
    <s v=""/>
    <s v=""/>
    <m/>
    <m/>
    <m/>
    <n v="1.0400004395604445"/>
    <m/>
  </r>
  <r>
    <x v="1897"/>
    <n v="1932.619995"/>
    <n v="15.396666191495235"/>
    <n v="5.9328905649182477"/>
    <m/>
    <m/>
    <n v="159502.87616026972"/>
    <n v="1.3084113003264446"/>
    <s v=""/>
    <m/>
    <m/>
    <m/>
    <m/>
    <m/>
    <m/>
    <m/>
    <n v="1904"/>
    <s v=""/>
    <s v=""/>
    <m/>
    <m/>
    <m/>
    <n v="1.0400004395604445"/>
    <m/>
  </r>
  <r>
    <x v="1898"/>
    <n v="2233.5200199999999"/>
    <n v="16.020059547988605"/>
    <n v="6.4125493218039349"/>
    <m/>
    <m/>
    <n v="146578.3962097395"/>
    <n v="1.5120855521185559"/>
    <s v=""/>
    <m/>
    <m/>
    <m/>
    <m/>
    <m/>
    <m/>
    <m/>
    <n v="1905"/>
    <s v=""/>
    <s v=""/>
    <m/>
    <m/>
    <m/>
    <n v="1.0400004395604445"/>
    <m/>
  </r>
  <r>
    <x v="1899"/>
    <n v="2323.080078"/>
    <n v="15.704311412168973"/>
    <n v="6.1590298740162552"/>
    <m/>
    <m/>
    <n v="152348.75403164051"/>
    <n v="1.5726764768504848"/>
    <s v=""/>
    <m/>
    <m/>
    <m/>
    <m/>
    <m/>
    <m/>
    <m/>
    <n v="1906"/>
    <s v=""/>
    <s v=""/>
    <m/>
    <m/>
    <m/>
    <n v="1.0400004395604445"/>
    <m/>
  </r>
  <r>
    <x v="1900"/>
    <n v="2269.889893"/>
    <n v="19.461588031292603"/>
    <n v="9.1050437188130733"/>
    <m/>
    <m/>
    <n v="79441.554494051466"/>
    <n v="1.5366278420194535"/>
    <s v=""/>
    <m/>
    <m/>
    <m/>
    <m/>
    <m/>
    <m/>
    <m/>
    <n v="1907"/>
    <s v=""/>
    <s v=""/>
    <m/>
    <m/>
    <m/>
    <n v="1.0500013186813162"/>
    <m/>
  </r>
  <r>
    <x v="1901"/>
    <n v="2838.4099120000001"/>
    <n v="18.424487210157427"/>
    <n v="8.1336542874625977"/>
    <m/>
    <m/>
    <n v="87904.241236663744"/>
    <n v="1.9214439390764353"/>
    <s v=""/>
    <m/>
    <m/>
    <m/>
    <m/>
    <m/>
    <m/>
    <m/>
    <n v="1908"/>
    <s v=""/>
    <s v=""/>
    <m/>
    <m/>
    <m/>
    <n v="1.0500013186813162"/>
    <m/>
  </r>
  <r>
    <x v="1902"/>
    <n v="2732.6999510000001"/>
    <n v="19.024011936730215"/>
    <n v="8.6598528305119782"/>
    <m/>
    <m/>
    <n v="82178.934549154495"/>
    <n v="1.8497397990858957"/>
    <s v=""/>
    <m/>
    <m/>
    <m/>
    <m/>
    <m/>
    <m/>
    <m/>
    <n v="1909"/>
    <s v=""/>
    <s v=""/>
    <m/>
    <m/>
    <m/>
    <n v="1.0500013186813162"/>
    <m/>
  </r>
  <r>
    <x v="1903"/>
    <n v="2757.5"/>
    <n v="17.790102072116262"/>
    <n v="7.535576878508099"/>
    <m/>
    <m/>
    <n v="92835.015696475602"/>
    <n v="1.866478146374593"/>
    <s v=""/>
    <m/>
    <m/>
    <m/>
    <m/>
    <m/>
    <m/>
    <m/>
    <n v="1910"/>
    <s v=""/>
    <s v=""/>
    <m/>
    <m/>
    <m/>
    <n v="1.0500013186813162"/>
    <m/>
  </r>
  <r>
    <x v="1904"/>
    <n v="2577.7700199999999"/>
    <n v="17.463419105878479"/>
    <n v="7.2579474317477004"/>
    <m/>
    <m/>
    <n v="96239.676644835039"/>
    <n v="1.7447783070734808"/>
    <s v=""/>
    <m/>
    <m/>
    <m/>
    <m/>
    <m/>
    <m/>
    <m/>
    <n v="1911"/>
    <s v=""/>
    <s v=""/>
    <m/>
    <m/>
    <m/>
    <n v="1.0500013186813162"/>
    <m/>
  </r>
  <r>
    <x v="1905"/>
    <n v="2538.709961"/>
    <n v="18.444157603124989"/>
    <n v="8.0721809670849218"/>
    <m/>
    <m/>
    <n v="85425.104900265142"/>
    <n v="1.7182955599392897"/>
    <s v=""/>
    <m/>
    <m/>
    <m/>
    <m/>
    <m/>
    <m/>
    <m/>
    <n v="1912"/>
    <s v=""/>
    <s v=""/>
    <m/>
    <m/>
    <m/>
    <n v="1.1800008791208643"/>
    <m/>
  </r>
  <r>
    <x v="1906"/>
    <n v="2679.7299800000001"/>
    <n v="19.389479059623753"/>
    <n v="8.8985577840662007"/>
    <m/>
    <m/>
    <n v="76664.044087631468"/>
    <n v="1.8136960709496195"/>
    <s v=""/>
    <m/>
    <m/>
    <m/>
    <m/>
    <m/>
    <m/>
    <m/>
    <n v="1913"/>
    <s v=""/>
    <s v=""/>
    <m/>
    <m/>
    <m/>
    <n v="1.1800008791208643"/>
    <m/>
  </r>
  <r>
    <x v="1907"/>
    <n v="2763.23999"/>
    <n v="19.84520433662107"/>
    <n v="9.313487585785758"/>
    <m/>
    <m/>
    <n v="73056.269818070505"/>
    <n v="1.8700713272514793"/>
    <s v=""/>
    <m/>
    <m/>
    <m/>
    <m/>
    <m/>
    <m/>
    <m/>
    <n v="1914"/>
    <s v=""/>
    <s v=""/>
    <m/>
    <m/>
    <m/>
    <n v="1.1800008791208643"/>
    <m/>
  </r>
  <r>
    <x v="1908"/>
    <n v="2871.3000489999999"/>
    <n v="18.758884288285238"/>
    <n v="8.2928531998584187"/>
    <m/>
    <m/>
    <n v="81050.619915131538"/>
    <n v="1.9431522987356817"/>
    <s v=""/>
    <m/>
    <m/>
    <m/>
    <m/>
    <m/>
    <m/>
    <m/>
    <n v="1915"/>
    <s v=""/>
    <s v=""/>
    <m/>
    <m/>
    <m/>
    <n v="1.1800008791208643"/>
    <m/>
  </r>
  <r>
    <x v="1909"/>
    <n v="2727.1298830000001"/>
    <n v="18.704448842701094"/>
    <n v="8.2437301033547694"/>
    <m/>
    <m/>
    <n v="81516.794127651083"/>
    <n v="1.8455371035908217"/>
    <s v=""/>
    <m/>
    <m/>
    <m/>
    <m/>
    <m/>
    <m/>
    <m/>
    <n v="1916"/>
    <s v=""/>
    <s v=""/>
    <m/>
    <m/>
    <m/>
    <n v="1.1800008791208643"/>
    <m/>
  </r>
  <r>
    <x v="1910"/>
    <n v="2709.5600589999999"/>
    <n v="19.351442115648062"/>
    <n v="8.8129744682448159"/>
    <m/>
    <m/>
    <n v="75873.163294757673"/>
    <n v="1.8335993096722869"/>
    <s v=""/>
    <m/>
    <m/>
    <m/>
    <m/>
    <m/>
    <m/>
    <m/>
    <n v="1917"/>
    <s v=""/>
    <s v=""/>
    <m/>
    <m/>
    <m/>
    <n v="1.0699991208791131"/>
    <m/>
  </r>
  <r>
    <x v="1911"/>
    <n v="2806.929932"/>
    <n v="19.978285977470133"/>
    <n v="9.3827938766907675"/>
    <m/>
    <m/>
    <n v="70953.753024105114"/>
    <n v="1.8994415019908777"/>
    <s v=""/>
    <m/>
    <m/>
    <m/>
    <m/>
    <m/>
    <m/>
    <m/>
    <n v="1918"/>
    <s v=""/>
    <s v=""/>
    <m/>
    <m/>
    <m/>
    <n v="1.0699991208791131"/>
    <m/>
  </r>
  <r>
    <x v="1912"/>
    <n v="3212.780029"/>
    <n v="23.308582394772195"/>
    <n v="12.506414631691499"/>
    <m/>
    <m/>
    <n v="47294.673913215913"/>
    <n v="2.1739093559372447"/>
    <s v=""/>
    <m/>
    <m/>
    <m/>
    <m/>
    <m/>
    <m/>
    <m/>
    <n v="1919"/>
    <s v=""/>
    <s v=""/>
    <m/>
    <m/>
    <m/>
    <n v="1.0699991208791131"/>
    <m/>
  </r>
  <r>
    <x v="1913"/>
    <n v="3370.219971"/>
    <n v="23.588853973475565"/>
    <n v="12.805634867164342"/>
    <m/>
    <m/>
    <n v="46154.832410563053"/>
    <n v="2.2803808444070381"/>
    <s v=""/>
    <m/>
    <m/>
    <m/>
    <m/>
    <m/>
    <m/>
    <m/>
    <n v="1920"/>
    <s v=""/>
    <s v=""/>
    <m/>
    <m/>
    <m/>
    <n v="1.0699991208791131"/>
    <m/>
  </r>
  <r>
    <x v="1914"/>
    <n v="3420.3999020000001"/>
    <n v="23.051923893036623"/>
    <n v="12.221197091095483"/>
    <m/>
    <m/>
    <n v="48253.584715236422"/>
    <n v="2.3142736898416327"/>
    <s v=""/>
    <m/>
    <m/>
    <m/>
    <m/>
    <m/>
    <m/>
    <m/>
    <n v="1921"/>
    <s v=""/>
    <s v=""/>
    <m/>
    <m/>
    <m/>
    <n v="1.0699991208791131"/>
    <m/>
  </r>
  <r>
    <x v="1915"/>
    <n v="3341.8400879999999"/>
    <n v="23.317057951247957"/>
    <n v="12.500816655979788"/>
    <m/>
    <m/>
    <n v="47141.085814031561"/>
    <n v="2.2610605539598998"/>
    <s v=""/>
    <m/>
    <m/>
    <m/>
    <m/>
    <m/>
    <m/>
    <m/>
    <n v="1922"/>
    <s v=""/>
    <s v=""/>
    <m/>
    <m/>
    <m/>
    <n v="1.0400004395604445"/>
    <m/>
  </r>
  <r>
    <x v="1916"/>
    <n v="3373.820068"/>
    <n v="25.17185205941297"/>
    <n v="14.487866416479621"/>
    <m/>
    <m/>
    <n v="39638.799934290495"/>
    <n v="2.2826385234915709"/>
    <s v=""/>
    <m/>
    <m/>
    <m/>
    <m/>
    <m/>
    <m/>
    <m/>
    <n v="1923"/>
    <s v=""/>
    <s v=""/>
    <m/>
    <m/>
    <m/>
    <n v="1.0400004395604445"/>
    <m/>
  </r>
  <r>
    <x v="1917"/>
    <n v="4066.1000979999999"/>
    <n v="29.819991018574925"/>
    <n v="19.831242030749536"/>
    <m/>
    <m/>
    <n v="24997.634913714373"/>
    <n v="2.750802307459522"/>
    <s v=""/>
    <m/>
    <m/>
    <m/>
    <m/>
    <m/>
    <m/>
    <m/>
    <n v="1924"/>
    <s v=""/>
    <s v=""/>
    <m/>
    <m/>
    <m/>
    <n v="1.0400004395604445"/>
    <m/>
  </r>
  <r>
    <x v="1918"/>
    <n v="4326.9902339999999"/>
    <n v="28.829420012453369"/>
    <n v="18.511487819526593"/>
    <m/>
    <m/>
    <n v="26657.094218617731"/>
    <n v="2.9272237861858144"/>
    <s v=""/>
    <m/>
    <m/>
    <m/>
    <m/>
    <m/>
    <m/>
    <m/>
    <n v="1925"/>
    <s v=""/>
    <s v=""/>
    <m/>
    <m/>
    <m/>
    <n v="1.0400004395604445"/>
    <m/>
  </r>
  <r>
    <x v="1919"/>
    <n v="4200.3398440000001"/>
    <n v="30.168482849862563"/>
    <n v="20.228684385101001"/>
    <m/>
    <m/>
    <n v="24179.380377425521"/>
    <n v="2.8414704034342617"/>
    <s v=""/>
    <m/>
    <m/>
    <m/>
    <m/>
    <m/>
    <m/>
    <m/>
    <n v="1926"/>
    <s v=""/>
    <s v=""/>
    <m/>
    <m/>
    <m/>
    <n v="1.0400004395604445"/>
    <m/>
  </r>
  <r>
    <x v="1920"/>
    <n v="4384.4399409999996"/>
    <n v="29.855401863844303"/>
    <n v="19.806439995246013"/>
    <m/>
    <m/>
    <n v="24679.976875207754"/>
    <n v="2.9659343135759708"/>
    <s v=""/>
    <m/>
    <m/>
    <m/>
    <m/>
    <m/>
    <m/>
    <m/>
    <n v="1927"/>
    <s v=""/>
    <s v=""/>
    <m/>
    <m/>
    <m/>
    <n v="1.0149982417582375"/>
    <m/>
  </r>
  <r>
    <x v="1921"/>
    <n v="4324.3398440000001"/>
    <n v="28.673061728031794"/>
    <n v="18.235483567541468"/>
    <m/>
    <m/>
    <n v="26633.455817478454"/>
    <n v="2.9252023701259326"/>
    <s v=""/>
    <m/>
    <m/>
    <m/>
    <m/>
    <m/>
    <m/>
    <m/>
    <n v="1928"/>
    <s v=""/>
    <s v=""/>
    <m/>
    <m/>
    <m/>
    <n v="1.0149982417582375"/>
    <m/>
  </r>
  <r>
    <x v="1922"/>
    <n v="4090.4799800000001"/>
    <n v="27.57499142052626"/>
    <n v="16.832693934816977"/>
    <m/>
    <m/>
    <n v="28671.991579273683"/>
    <n v="2.7667916716413941"/>
    <s v=""/>
    <m/>
    <m/>
    <m/>
    <m/>
    <m/>
    <m/>
    <m/>
    <n v="1929"/>
    <s v=""/>
    <s v=""/>
    <m/>
    <m/>
    <m/>
    <n v="1.0149982417582375"/>
    <m/>
  </r>
  <r>
    <x v="1923"/>
    <n v="3998.3500979999999"/>
    <n v="28.252638034491348"/>
    <n v="17.657881219919688"/>
    <m/>
    <m/>
    <n v="27261.288979097149"/>
    <n v="2.7044048314160025"/>
    <s v=""/>
    <m/>
    <m/>
    <m/>
    <m/>
    <m/>
    <m/>
    <m/>
    <n v="1930"/>
    <s v=""/>
    <s v=""/>
    <m/>
    <m/>
    <m/>
    <n v="1.0149982417582375"/>
    <m/>
  </r>
  <r>
    <x v="1924"/>
    <n v="4089.01001"/>
    <n v="28.600932540242894"/>
    <n v="18.091067815381621"/>
    <m/>
    <m/>
    <n v="26587.723307279415"/>
    <n v="2.7656534160218813"/>
    <s v=""/>
    <m/>
    <m/>
    <m/>
    <m/>
    <m/>
    <m/>
    <m/>
    <n v="1931"/>
    <s v=""/>
    <s v=""/>
    <m/>
    <m/>
    <m/>
    <n v="1.0149982417582375"/>
    <m/>
  </r>
  <r>
    <x v="1925"/>
    <n v="4137.6000979999999"/>
    <n v="29.859637527565027"/>
    <n v="19.681042909641377"/>
    <m/>
    <m/>
    <n v="24246.128886132821"/>
    <n v="2.7984450958315823"/>
    <s v=""/>
    <m/>
    <m/>
    <m/>
    <m/>
    <m/>
    <m/>
    <m/>
    <n v="1932"/>
    <s v=""/>
    <s v=""/>
    <m/>
    <m/>
    <m/>
    <n v="1.0109907692307636"/>
    <m/>
  </r>
  <r>
    <x v="1926"/>
    <n v="4332.8198240000002"/>
    <n v="30.110689766214968"/>
    <n v="20.009576912744194"/>
    <m/>
    <m/>
    <n v="23837.156187718309"/>
    <n v="2.9304047066175563"/>
    <s v=""/>
    <m/>
    <m/>
    <m/>
    <m/>
    <m/>
    <m/>
    <m/>
    <n v="1933"/>
    <s v=""/>
    <s v=""/>
    <m/>
    <m/>
    <m/>
    <n v="1.0109907692307636"/>
    <m/>
  </r>
  <r>
    <x v="1927"/>
    <n v="4384.4501950000003"/>
    <n v="30.183569388095876"/>
    <n v="20.09916839190279"/>
    <m/>
    <m/>
    <n v="23720.524905514623"/>
    <n v="2.9650922075359278"/>
    <s v=""/>
    <m/>
    <m/>
    <m/>
    <m/>
    <m/>
    <m/>
    <m/>
    <n v="1934"/>
    <s v=""/>
    <s v=""/>
    <m/>
    <m/>
    <m/>
    <n v="1.0109907692307636"/>
    <m/>
  </r>
  <r>
    <x v="1928"/>
    <n v="4389.2099609999996"/>
    <n v="31.532600446195918"/>
    <n v="21.893162162548283"/>
    <m/>
    <m/>
    <n v="21598.949472287924"/>
    <n v="2.968233858868675"/>
    <s v=""/>
    <m/>
    <m/>
    <m/>
    <m/>
    <m/>
    <m/>
    <m/>
    <n v="1935"/>
    <s v=""/>
    <s v=""/>
    <m/>
    <m/>
    <m/>
    <n v="1.0109907692307636"/>
    <m/>
  </r>
  <r>
    <x v="1929"/>
    <n v="4570.3598629999997"/>
    <n v="31.434663017896895"/>
    <n v="21.754542985496325"/>
    <m/>
    <m/>
    <n v="21731.993942390352"/>
    <n v="3.0906573000879467"/>
    <s v=""/>
    <m/>
    <m/>
    <m/>
    <m/>
    <m/>
    <m/>
    <m/>
    <n v="1936"/>
    <s v=""/>
    <s v=""/>
    <m/>
    <m/>
    <m/>
    <n v="1.0109907692307636"/>
    <m/>
  </r>
  <r>
    <x v="1930"/>
    <n v="4555.5898440000001"/>
    <n v="32.382047912788266"/>
    <n v="23.063048997786996"/>
    <m/>
    <m/>
    <n v="20420.935313460253"/>
    <n v="3.0805890498596549"/>
    <s v=""/>
    <m/>
    <m/>
    <m/>
    <m/>
    <m/>
    <m/>
    <m/>
    <n v="1937"/>
    <s v=""/>
    <s v=""/>
    <m/>
    <m/>
    <m/>
    <n v="1.0199986813187014"/>
    <m/>
  </r>
  <r>
    <x v="1931"/>
    <n v="4701.7597660000001"/>
    <n v="33.677113532029708"/>
    <n v="24.90478223409194"/>
    <m/>
    <m/>
    <n v="18786.470285808482"/>
    <n v="3.1793495815977315"/>
    <s v=""/>
    <m/>
    <m/>
    <m/>
    <m/>
    <m/>
    <m/>
    <m/>
    <n v="1938"/>
    <s v=""/>
    <s v=""/>
    <m/>
    <m/>
    <m/>
    <n v="1.0199986813187014"/>
    <m/>
  </r>
  <r>
    <x v="1932"/>
    <n v="4228.2900390000004"/>
    <n v="30.124804085727572"/>
    <n v="19.641325363148919"/>
    <m/>
    <m/>
    <n v="22748.739138544348"/>
    <n v="2.8588897184659277"/>
    <s v=""/>
    <m/>
    <m/>
    <m/>
    <m/>
    <m/>
    <m/>
    <m/>
    <n v="1939"/>
    <s v=""/>
    <s v=""/>
    <m/>
    <m/>
    <m/>
    <n v="1.0199986813187014"/>
    <m/>
  </r>
  <r>
    <x v="1933"/>
    <n v="4376.5898440000001"/>
    <n v="31.639883934574804"/>
    <n v="21.614378885351236"/>
    <m/>
    <m/>
    <n v="20459.33053248073"/>
    <n v="2.9590832066555768"/>
    <s v=""/>
    <m/>
    <m/>
    <m/>
    <m/>
    <m/>
    <m/>
    <m/>
    <n v="1940"/>
    <s v=""/>
    <s v=""/>
    <m/>
    <m/>
    <m/>
    <n v="1.0199986813187014"/>
    <m/>
  </r>
  <r>
    <x v="1934"/>
    <n v="4589.1401370000003"/>
    <n v="31.655410762433149"/>
    <n v="21.632984663731634"/>
    <m/>
    <m/>
    <n v="20438.185269053898"/>
    <n v="3.1027111412145647"/>
    <s v=""/>
    <m/>
    <m/>
    <m/>
    <m/>
    <m/>
    <m/>
    <m/>
    <n v="1941"/>
    <s v=""/>
    <s v=""/>
    <m/>
    <m/>
    <m/>
    <n v="1.0199986813187014"/>
    <m/>
  </r>
  <r>
    <x v="1935"/>
    <n v="4605.1601559999999"/>
    <n v="29.097903485890878"/>
    <n v="18.135249487514113"/>
    <m/>
    <m/>
    <n v="23739.609392324612"/>
    <n v="3.1134612159499082"/>
    <s v=""/>
    <m/>
    <m/>
    <m/>
    <m/>
    <m/>
    <m/>
    <m/>
    <n v="1942"/>
    <s v=""/>
    <s v=""/>
    <m/>
    <m/>
    <m/>
    <n v="1.0199986813187014"/>
    <m/>
  </r>
  <r>
    <x v="1936"/>
    <n v="4122.4702150000003"/>
    <n v="28.630386931063146"/>
    <n v="17.546143723084679"/>
    <m/>
    <m/>
    <n v="24501.223120386461"/>
    <n v="2.7869061059564135"/>
    <s v=""/>
    <m/>
    <m/>
    <m/>
    <m/>
    <m/>
    <m/>
    <m/>
    <n v="1943"/>
    <s v=""/>
    <s v=""/>
    <m/>
    <m/>
    <m/>
    <n v="1.0199986813187014"/>
    <m/>
  </r>
  <r>
    <x v="1937"/>
    <n v="4168.8798829999996"/>
    <n v="28.417678606746311"/>
    <n v="17.283343242446048"/>
    <m/>
    <m/>
    <n v="24864.009445320517"/>
    <n v="2.8182069976279451"/>
    <s v=""/>
    <m/>
    <m/>
    <m/>
    <m/>
    <m/>
    <m/>
    <m/>
    <n v="1944"/>
    <s v=""/>
    <s v=""/>
    <m/>
    <m/>
    <m/>
    <n v="1.0199986813187014"/>
    <m/>
  </r>
  <r>
    <x v="1938"/>
    <n v="4131.9799800000001"/>
    <n v="26.70694882235675"/>
    <n v="15.200613690650869"/>
    <m/>
    <m/>
    <n v="27856.3165745814"/>
    <n v="2.7931895706558096"/>
    <s v=""/>
    <m/>
    <m/>
    <m/>
    <m/>
    <m/>
    <m/>
    <m/>
    <n v="1945"/>
    <s v=""/>
    <s v=""/>
    <m/>
    <m/>
    <m/>
    <n v="1.0199986813187014"/>
    <m/>
  </r>
  <r>
    <x v="1939"/>
    <n v="3875.3701169999999"/>
    <n v="21.6988457311578"/>
    <n v="9.4986120879926119"/>
    <m/>
    <m/>
    <n v="38302.132965233359"/>
    <n v="2.6196549132219626"/>
    <s v=""/>
    <m/>
    <m/>
    <m/>
    <m/>
    <m/>
    <m/>
    <m/>
    <n v="1946"/>
    <s v=""/>
    <s v=""/>
    <m/>
    <m/>
    <m/>
    <n v="1.0349999999999808"/>
    <m/>
  </r>
  <r>
    <x v="1940"/>
    <n v="3166.3000489999999"/>
    <n v="25.015447044335595"/>
    <n v="12.400783851055127"/>
    <m/>
    <m/>
    <n v="26591.414547461372"/>
    <n v="2.1402852740471867"/>
    <s v=""/>
    <m/>
    <m/>
    <m/>
    <m/>
    <m/>
    <m/>
    <m/>
    <n v="1947"/>
    <s v=""/>
    <s v=""/>
    <m/>
    <m/>
    <m/>
    <n v="1.0349999999999808"/>
    <m/>
  </r>
  <r>
    <x v="1941"/>
    <n v="3591.0900879999999"/>
    <n v="27.953886596866319"/>
    <n v="15.308562483802513"/>
    <m/>
    <m/>
    <n v="20342.909178021389"/>
    <n v="2.4272358883939655"/>
    <s v=""/>
    <m/>
    <m/>
    <m/>
    <m/>
    <m/>
    <m/>
    <m/>
    <n v="1948"/>
    <s v=""/>
    <s v=""/>
    <m/>
    <m/>
    <m/>
    <n v="1.0349999999999808"/>
    <m/>
  </r>
  <r>
    <x v="1942"/>
    <n v="4073.790039"/>
    <n v="26.986547597451224"/>
    <n v="14.247344925173541"/>
    <m/>
    <m/>
    <n v="21749.775340529439"/>
    <n v="2.7534235516102137"/>
    <s v=""/>
    <m/>
    <m/>
    <m/>
    <m/>
    <m/>
    <m/>
    <m/>
    <n v="1949"/>
    <s v=""/>
    <s v=""/>
    <m/>
    <m/>
    <m/>
    <n v="1.0349999999999808"/>
    <m/>
  </r>
  <r>
    <x v="1943"/>
    <n v="3916.360107"/>
    <n v="26.852816001449654"/>
    <n v="14.10443927752377"/>
    <m/>
    <m/>
    <n v="21964.204795992286"/>
    <n v="2.6469497416857162"/>
    <s v=""/>
    <m/>
    <m/>
    <m/>
    <m/>
    <m/>
    <m/>
    <m/>
    <n v="1950"/>
    <s v=""/>
    <s v=""/>
    <m/>
    <m/>
    <m/>
    <n v="1.0349999999999808"/>
    <m/>
  </r>
  <r>
    <x v="1944"/>
    <n v="3901.469971"/>
    <n v="24.959909101459626"/>
    <n v="12.114480355406616"/>
    <m/>
    <m/>
    <n v="25059.659949035409"/>
    <n v="2.6368173163330177"/>
    <s v=""/>
    <m/>
    <m/>
    <m/>
    <m/>
    <m/>
    <m/>
    <m/>
    <n v="1951"/>
    <s v=""/>
    <s v=""/>
    <m/>
    <m/>
    <m/>
    <n v="1.045000879120852"/>
    <m/>
  </r>
  <r>
    <x v="1945"/>
    <n v="3628.0200199999999"/>
    <n v="24.95483599094263"/>
    <n v="12.108096028343056"/>
    <m/>
    <m/>
    <n v="25068.542243411408"/>
    <n v="2.4519417282908691"/>
    <s v=""/>
    <m/>
    <m/>
    <m/>
    <m/>
    <m/>
    <m/>
    <m/>
    <n v="1952"/>
    <s v=""/>
    <s v=""/>
    <m/>
    <m/>
    <m/>
    <n v="1.045000879120852"/>
    <m/>
  </r>
  <r>
    <x v="1946"/>
    <n v="3681.580078"/>
    <n v="26.982264247926"/>
    <n v="14.070424260445476"/>
    <m/>
    <m/>
    <n v="20993.90491229793"/>
    <n v="2.4879451983137213"/>
    <s v=""/>
    <m/>
    <m/>
    <m/>
    <m/>
    <m/>
    <m/>
    <m/>
    <n v="1953"/>
    <s v=""/>
    <s v=""/>
    <m/>
    <m/>
    <m/>
    <n v="1.045000879120852"/>
    <m/>
  </r>
  <r>
    <x v="1947"/>
    <n v="3928.4099120000001"/>
    <n v="26.747563807284727"/>
    <n v="13.823979426738118"/>
    <m/>
    <m/>
    <n v="21358.035596712212"/>
    <n v="2.6546792375416777"/>
    <s v=""/>
    <m/>
    <m/>
    <m/>
    <m/>
    <m/>
    <m/>
    <m/>
    <n v="1954"/>
    <s v=""/>
    <s v=""/>
    <m/>
    <m/>
    <m/>
    <n v="1.045000879120852"/>
    <m/>
  </r>
  <r>
    <x v="1948"/>
    <n v="3892.9399410000001"/>
    <n v="28.863353637683048"/>
    <n v="16.009062349774503"/>
    <m/>
    <m/>
    <n v="17977.990696114801"/>
    <n v="2.6306414263152269"/>
    <s v=""/>
    <m/>
    <m/>
    <m/>
    <m/>
    <m/>
    <m/>
    <m/>
    <n v="1955"/>
    <s v=""/>
    <s v=""/>
    <m/>
    <m/>
    <m/>
    <n v="1.045000879120852"/>
    <m/>
  </r>
  <r>
    <x v="1949"/>
    <n v="4197.1298829999996"/>
    <n v="28.681953788870175"/>
    <n v="15.805929854494629"/>
    <m/>
    <m/>
    <n v="18203.03031456954"/>
    <n v="2.8361229654046189"/>
    <s v=""/>
    <m/>
    <m/>
    <m/>
    <m/>
    <m/>
    <m/>
    <m/>
    <n v="1956"/>
    <s v=""/>
    <s v=""/>
    <m/>
    <m/>
    <m/>
    <n v="1.0500013186813162"/>
    <m/>
  </r>
  <r>
    <x v="1950"/>
    <n v="4171.6201170000004"/>
    <n v="28.598700935485454"/>
    <n v="15.712278282215982"/>
    <m/>
    <m/>
    <n v="18307.755770902968"/>
    <n v="2.8188119049224918"/>
    <s v=""/>
    <m/>
    <m/>
    <m/>
    <m/>
    <m/>
    <m/>
    <m/>
    <n v="1957"/>
    <s v=""/>
    <s v=""/>
    <m/>
    <m/>
    <m/>
    <n v="1.0500013186813162"/>
    <m/>
  </r>
  <r>
    <x v="1951"/>
    <n v="4395.8100590000004"/>
    <n v="30.287210354704985"/>
    <n v="17.561277919880251"/>
    <m/>
    <m/>
    <n v="16144.969041034081"/>
    <n v="2.9700677171748886"/>
    <s v=""/>
    <m/>
    <m/>
    <m/>
    <m/>
    <m/>
    <m/>
    <m/>
    <n v="1958"/>
    <s v=""/>
    <s v=""/>
    <m/>
    <m/>
    <m/>
    <n v="1.0500013186813162"/>
    <m/>
  </r>
  <r>
    <x v="1952"/>
    <n v="4408.4599609999996"/>
    <n v="29.653051807913194"/>
    <n v="16.823847796437054"/>
    <m/>
    <m/>
    <n v="16820.220604351602"/>
    <n v="2.9785372090983411"/>
    <s v=""/>
    <m/>
    <m/>
    <m/>
    <m/>
    <m/>
    <m/>
    <m/>
    <n v="1959"/>
    <s v=""/>
    <s v=""/>
    <m/>
    <m/>
    <m/>
    <n v="1.0500013186813162"/>
    <m/>
  </r>
  <r>
    <x v="1953"/>
    <n v="4319.3701170000004"/>
    <n v="29.044580962974702"/>
    <n v="16.131463329068801"/>
    <m/>
    <m/>
    <n v="17509.635791816421"/>
    <n v="2.918268482455924"/>
    <s v=""/>
    <m/>
    <m/>
    <m/>
    <m/>
    <m/>
    <m/>
    <m/>
    <n v="1960"/>
    <s v=""/>
    <s v=""/>
    <m/>
    <m/>
    <m/>
    <n v="1.0500013186813162"/>
    <m/>
  </r>
  <r>
    <x v="1954"/>
    <n v="4229.8798829999996"/>
    <n v="29.721613050817311"/>
    <n v="16.881480103939733"/>
    <m/>
    <m/>
    <n v="16692.421607409928"/>
    <n v="2.8577323851707548"/>
    <s v=""/>
    <m/>
    <m/>
    <m/>
    <m/>
    <m/>
    <m/>
    <m/>
    <n v="1961"/>
    <s v=""/>
    <s v=""/>
    <m/>
    <m/>
    <m/>
    <n v="1.0500013186813162"/>
    <m/>
  </r>
  <r>
    <x v="1955"/>
    <n v="4324.4599609999996"/>
    <n v="30.009500549394904"/>
    <n v="17.20643817795894"/>
    <m/>
    <m/>
    <n v="16368.18265348105"/>
    <n v="2.9215552143997545"/>
    <s v=""/>
    <m/>
    <m/>
    <m/>
    <m/>
    <m/>
    <m/>
    <m/>
    <n v="1962"/>
    <s v=""/>
    <s v=""/>
    <m/>
    <m/>
    <m/>
    <n v="1.0500013186813162"/>
    <m/>
  </r>
  <r>
    <x v="1956"/>
    <n v="4614.5200199999999"/>
    <n v="32.76087524779868"/>
    <n v="20.354166850708509"/>
    <m/>
    <m/>
    <n v="13365.947529927582"/>
    <n v="3.1172730247078326"/>
    <s v=""/>
    <m/>
    <m/>
    <m/>
    <m/>
    <m/>
    <m/>
    <m/>
    <n v="1963"/>
    <s v=""/>
    <s v=""/>
    <m/>
    <m/>
    <m/>
    <n v="1.0500013186813162"/>
    <m/>
  </r>
  <r>
    <x v="1957"/>
    <n v="4776.2099609999996"/>
    <n v="32.825732535164825"/>
    <n v="20.432294494846268"/>
    <m/>
    <m/>
    <n v="13312.330160210086"/>
    <n v="3.2264163752274522"/>
    <s v=""/>
    <m/>
    <m/>
    <m/>
    <m/>
    <m/>
    <m/>
    <m/>
    <n v="1964"/>
    <s v=""/>
    <s v=""/>
    <m/>
    <m/>
    <m/>
    <n v="1.0500013186813162"/>
    <m/>
  </r>
  <r>
    <x v="1958"/>
    <n v="4789.25"/>
    <n v="33.127532828504023"/>
    <n v="20.805495796790471"/>
    <m/>
    <m/>
    <n v="13066.849650245502"/>
    <n v="3.2351409533715465"/>
    <s v=""/>
    <m/>
    <m/>
    <m/>
    <m/>
    <m/>
    <m/>
    <m/>
    <n v="1965"/>
    <s v=""/>
    <s v=""/>
    <m/>
    <m/>
    <m/>
    <n v="1.0500013186813162"/>
    <m/>
  </r>
  <r>
    <x v="1959"/>
    <n v="4829.580078"/>
    <n v="37.38235186539108"/>
    <n v="26.146757145136473"/>
    <m/>
    <m/>
    <n v="9709.6212398980733"/>
    <n v="3.2622990314100133"/>
    <s v=""/>
    <m/>
    <m/>
    <m/>
    <m/>
    <m/>
    <m/>
    <m/>
    <n v="1966"/>
    <s v=""/>
    <s v=""/>
    <m/>
    <m/>
    <m/>
    <n v="1.0850004395604484"/>
    <m/>
  </r>
  <r>
    <x v="1960"/>
    <n v="5464.1601559999999"/>
    <n v="38.752920360134986"/>
    <n v="28.060638237482213"/>
    <m/>
    <m/>
    <n v="8997.1380799291601"/>
    <n v="3.690850993107393"/>
    <s v=""/>
    <m/>
    <m/>
    <m/>
    <m/>
    <m/>
    <m/>
    <m/>
    <n v="1967"/>
    <s v=""/>
    <s v=""/>
    <m/>
    <m/>
    <m/>
    <n v="1.0850004395604484"/>
    <m/>
  </r>
  <r>
    <x v="1961"/>
    <n v="5687.5698240000002"/>
    <n v="39.286540727474396"/>
    <n v="28.822991405398334"/>
    <m/>
    <m/>
    <n v="8748.8919640363383"/>
    <n v="3.8414565234969551"/>
    <s v=""/>
    <m/>
    <m/>
    <m/>
    <m/>
    <m/>
    <m/>
    <m/>
    <n v="1968"/>
    <s v=""/>
    <s v=""/>
    <m/>
    <m/>
    <m/>
    <n v="1.0900008791208562"/>
    <m/>
  </r>
  <r>
    <x v="1962"/>
    <n v="5741.580078"/>
    <n v="38.458297382835937"/>
    <n v="27.604364152506975"/>
    <m/>
    <m/>
    <n v="9117.3268241759542"/>
    <n v="3.8778347989125388"/>
    <s v=""/>
    <m/>
    <m/>
    <m/>
    <m/>
    <m/>
    <m/>
    <m/>
    <n v="1969"/>
    <s v=""/>
    <s v=""/>
    <m/>
    <m/>
    <m/>
    <n v="1.0900008791208562"/>
    <m/>
  </r>
  <r>
    <x v="1963"/>
    <n v="5603.8198240000002"/>
    <n v="38.35240687729501"/>
    <n v="27.449043934156812"/>
    <m/>
    <m/>
    <n v="9167.0592484723202"/>
    <n v="3.7846936961429085"/>
    <s v=""/>
    <m/>
    <m/>
    <m/>
    <m/>
    <m/>
    <m/>
    <m/>
    <n v="1970"/>
    <s v=""/>
    <s v=""/>
    <m/>
    <m/>
    <m/>
    <n v="1.0900008791208562"/>
    <m/>
  </r>
  <r>
    <x v="1964"/>
    <n v="5583.7402339999999"/>
    <n v="39.15652398811357"/>
    <n v="28.59661897811338"/>
    <m/>
    <m/>
    <n v="8782.1791077326125"/>
    <n v="3.7710342405419732"/>
    <s v=""/>
    <m/>
    <m/>
    <m/>
    <m/>
    <m/>
    <m/>
    <m/>
    <n v="1971"/>
    <s v=""/>
    <s v=""/>
    <m/>
    <m/>
    <m/>
    <n v="1.0900008791208562"/>
    <m/>
  </r>
  <r>
    <x v="1965"/>
    <n v="5708.1098629999997"/>
    <n v="41.23012566498187"/>
    <n v="31.621573767307893"/>
    <m/>
    <m/>
    <n v="7851.5708841312826"/>
    <n v="3.8549281642653042"/>
    <s v=""/>
    <m/>
    <m/>
    <m/>
    <m/>
    <m/>
    <m/>
    <m/>
    <n v="1972"/>
    <s v=""/>
    <s v=""/>
    <m/>
    <m/>
    <m/>
    <n v="1.0900008791208562"/>
    <m/>
  </r>
  <r>
    <x v="1966"/>
    <n v="6006"/>
    <n v="40.669166622151643"/>
    <n v="30.74999195761502"/>
    <m/>
    <m/>
    <n v="8064.8122456498295"/>
    <n v="4.0557892794329531"/>
    <s v=""/>
    <m/>
    <m/>
    <m/>
    <m/>
    <m/>
    <m/>
    <m/>
    <n v="1973"/>
    <s v=""/>
    <s v=""/>
    <m/>
    <m/>
    <m/>
    <n v="1.1049982417582456"/>
    <m/>
  </r>
  <r>
    <x v="1967"/>
    <n v="5935.5200199999999"/>
    <n v="37.8963402395608"/>
    <n v="26.553717737052573"/>
    <m/>
    <m/>
    <n v="9164.1112634064793"/>
    <n v="4.0080905597328247"/>
    <s v=""/>
    <m/>
    <m/>
    <m/>
    <m/>
    <m/>
    <m/>
    <m/>
    <n v="1974"/>
    <s v=""/>
    <s v=""/>
    <m/>
    <m/>
    <m/>
    <n v="1.1049982417582456"/>
    <m/>
  </r>
  <r>
    <x v="1968"/>
    <n v="5524.6000979999999"/>
    <n v="39.429256906768117"/>
    <n v="28.698467143427859"/>
    <m/>
    <m/>
    <n v="8422.2529327661196"/>
    <n v="3.7305107382819767"/>
    <s v=""/>
    <m/>
    <m/>
    <m/>
    <m/>
    <m/>
    <m/>
    <m/>
    <n v="1975"/>
    <s v=""/>
    <s v=""/>
    <m/>
    <m/>
    <m/>
    <n v="1.1049982417582456"/>
    <m/>
  </r>
  <r>
    <x v="1969"/>
    <n v="5747.9501950000003"/>
    <n v="40.481014944178767"/>
    <n v="30.225860945451501"/>
    <m/>
    <m/>
    <n v="7972.4947495562565"/>
    <n v="3.8812278617792044"/>
    <s v=""/>
    <m/>
    <m/>
    <m/>
    <m/>
    <m/>
    <m/>
    <m/>
    <n v="1976"/>
    <s v=""/>
    <s v=""/>
    <m/>
    <m/>
    <m/>
    <n v="1.1049982417582456"/>
    <m/>
  </r>
  <r>
    <x v="1970"/>
    <n v="5899.7402339999999"/>
    <n v="39.626965853225599"/>
    <n v="28.94698951065034"/>
    <m/>
    <m/>
    <n v="8308.479504837831"/>
    <n v="3.9836184057212609"/>
    <s v=""/>
    <m/>
    <m/>
    <m/>
    <m/>
    <m/>
    <m/>
    <m/>
    <n v="1977"/>
    <s v=""/>
    <s v=""/>
    <m/>
    <m/>
    <m/>
    <n v="1.1049982417582456"/>
    <m/>
  </r>
  <r>
    <x v="1971"/>
    <n v="6114.8500979999999"/>
    <n v="42.019269311872492"/>
    <n v="32.430352335812742"/>
    <m/>
    <m/>
    <n v="7304.8713262497367"/>
    <n v="4.1285423527177567"/>
    <s v=""/>
    <m/>
    <m/>
    <m/>
    <m/>
    <m/>
    <m/>
    <m/>
    <n v="1978"/>
    <s v=""/>
    <s v=""/>
    <m/>
    <m/>
    <m/>
    <n v="1.1300004395604528"/>
    <m/>
  </r>
  <r>
    <x v="1972"/>
    <n v="6132.0200199999999"/>
    <n v="44.330460311134715"/>
    <n v="35.993554120322131"/>
    <m/>
    <m/>
    <n v="6500.9096141439722"/>
    <n v="4.1400271530863026"/>
    <s v=""/>
    <m/>
    <m/>
    <m/>
    <m/>
    <m/>
    <m/>
    <m/>
    <n v="1979"/>
    <s v=""/>
    <s v=""/>
    <m/>
    <m/>
    <m/>
    <n v="1.1300004395604528"/>
    <m/>
  </r>
  <r>
    <x v="1973"/>
    <n v="6440.9702150000003"/>
    <n v="46.374149740838057"/>
    <n v="39.307510452398738"/>
    <m/>
    <m/>
    <n v="5901.1711516800151"/>
    <n v="4.3485013835896362"/>
    <s v=""/>
    <m/>
    <m/>
    <m/>
    <m/>
    <m/>
    <m/>
    <m/>
    <n v="1980"/>
    <s v=""/>
    <s v=""/>
    <m/>
    <m/>
    <m/>
    <n v="1.1300004395604528"/>
    <m/>
  </r>
  <r>
    <x v="1974"/>
    <n v="6777.7700199999999"/>
    <n v="48.501549942583154"/>
    <n v="42.908777754188279"/>
    <m/>
    <m/>
    <n v="5359.4350563312473"/>
    <n v="4.5757664166498477"/>
    <s v=""/>
    <m/>
    <m/>
    <m/>
    <m/>
    <m/>
    <m/>
    <m/>
    <n v="1981"/>
    <s v=""/>
    <s v=""/>
    <m/>
    <m/>
    <m/>
    <n v="1.1300004395604528"/>
    <m/>
  </r>
  <r>
    <x v="1975"/>
    <n v="7087.5297849999997"/>
    <n v="49.381916557198686"/>
    <n v="44.461118369702454"/>
    <m/>
    <m/>
    <n v="5164.5945496818858"/>
    <n v="4.7847649861379162"/>
    <s v=""/>
    <m/>
    <m/>
    <m/>
    <m/>
    <m/>
    <m/>
    <m/>
    <n v="1982"/>
    <s v=""/>
    <s v=""/>
    <m/>
    <m/>
    <m/>
    <n v="1.1300004395604528"/>
    <m/>
  </r>
  <r>
    <x v="1976"/>
    <n v="7403.2202150000003"/>
    <n v="48.109029943860925"/>
    <n v="42.153777454780169"/>
    <m/>
    <m/>
    <n v="5430.57472052701"/>
    <n v="4.9974961850215891"/>
    <s v=""/>
    <m/>
    <m/>
    <m/>
    <m/>
    <m/>
    <m/>
    <m/>
    <n v="1983"/>
    <s v=""/>
    <s v=""/>
    <m/>
    <m/>
    <m/>
    <n v="1.1850013186813282"/>
    <m/>
  </r>
  <r>
    <x v="1977"/>
    <n v="7023.1000979999999"/>
    <n v="48.936909651053831"/>
    <n v="43.599319624847183"/>
    <m/>
    <m/>
    <n v="5243.388966654994"/>
    <n v="4.7407751519084584"/>
    <s v=""/>
    <m/>
    <m/>
    <m/>
    <m/>
    <m/>
    <m/>
    <m/>
    <n v="1984"/>
    <s v=""/>
    <s v=""/>
    <m/>
    <m/>
    <m/>
    <n v="1.1850013186813282"/>
    <m/>
  </r>
  <r>
    <x v="1978"/>
    <n v="7141.3798829999996"/>
    <n v="51.091328246860883"/>
    <n v="47.432469732261417"/>
    <m/>
    <m/>
    <n v="4781.4418072626022"/>
    <n v="4.8204916136920435"/>
    <s v=""/>
    <m/>
    <m/>
    <m/>
    <m/>
    <m/>
    <m/>
    <m/>
    <n v="1985"/>
    <s v=""/>
    <s v=""/>
    <m/>
    <m/>
    <m/>
    <n v="1.1850013186813282"/>
    <m/>
  </r>
  <r>
    <x v="1979"/>
    <n v="7446.830078"/>
    <n v="48.920696481307679"/>
    <n v="43.39686976471085"/>
    <m/>
    <m/>
    <n v="5187.4751436227125"/>
    <n v="5.0265422386532812"/>
    <s v=""/>
    <m/>
    <m/>
    <n v="320.88400300000001"/>
    <n v="49.4"/>
    <m/>
    <m/>
    <m/>
    <n v="1986"/>
    <s v=""/>
    <s v=""/>
    <m/>
    <s v=""/>
    <s v=""/>
    <n v="1.1850013186813282"/>
    <m/>
  </r>
  <r>
    <x v="1980"/>
    <n v="7173.7299800000001"/>
    <n v="45.317015196185224"/>
    <n v="36.998857949656561"/>
    <m/>
    <m/>
    <n v="5951.4627127364274"/>
    <n v="4.8420761387176112"/>
    <s v=""/>
    <m/>
    <m/>
    <n v="299.25299100000001"/>
    <n v="42.738723147236669"/>
    <m/>
    <m/>
    <m/>
    <n v="1987"/>
    <s v=""/>
    <s v=""/>
    <m/>
    <s v=""/>
    <s v=""/>
    <n v="1.1850013186813282"/>
    <m/>
  </r>
  <r>
    <x v="1981"/>
    <n v="5938.25"/>
    <n v="44.910449935157459"/>
    <n v="36.321842728312042"/>
    <m/>
    <m/>
    <n v="6057.9409671432832"/>
    <n v="4.0078471919433953"/>
    <s v=""/>
    <m/>
    <m/>
    <n v="316.716003"/>
    <n v="47.723101859278977"/>
    <m/>
    <m/>
    <m/>
    <n v="1988"/>
    <s v=""/>
    <s v=""/>
    <m/>
    <s v=""/>
    <s v=""/>
    <n v="1.2399982417582576"/>
    <m/>
  </r>
  <r>
    <x v="1982"/>
    <n v="6561.4799800000001"/>
    <n v="45.427651193772796"/>
    <n v="37.153948284726894"/>
    <m/>
    <m/>
    <n v="5918.0957490523078"/>
    <n v="4.4283626758256904"/>
    <s v=""/>
    <m/>
    <m/>
    <n v="337.631012"/>
    <n v="54.024701797022431"/>
    <m/>
    <m/>
    <m/>
    <n v="1989"/>
    <s v=""/>
    <s v=""/>
    <m/>
    <s v=""/>
    <s v=""/>
    <n v="1.2399982417582576"/>
    <m/>
  </r>
  <r>
    <x v="1983"/>
    <n v="6634.7597660000001"/>
    <n v="50.076444403255749"/>
    <n v="44.752776988383367"/>
    <m/>
    <m/>
    <n v="4706.5428754763525"/>
    <n v="4.4777028789588496"/>
    <s v=""/>
    <m/>
    <m/>
    <n v="333.35699499999998"/>
    <n v="52.655565575946866"/>
    <m/>
    <m/>
    <m/>
    <n v="1990"/>
    <s v=""/>
    <s v=""/>
    <m/>
    <s v=""/>
    <s v=""/>
    <n v="1.2399982417582576"/>
    <m/>
  </r>
  <r>
    <x v="1984"/>
    <n v="7323.2402339999999"/>
    <n v="53.877922224785536"/>
    <n v="51.541242311348704"/>
    <m/>
    <m/>
    <n v="3991.7176562376039"/>
    <n v="4.9422196980050543"/>
    <s v=""/>
    <m/>
    <m/>
    <n v="330.92401100000001"/>
    <n v="51.885622977228358"/>
    <m/>
    <m/>
    <m/>
    <n v="1991"/>
    <s v=""/>
    <s v=""/>
    <m/>
    <s v=""/>
    <s v=""/>
    <n v="1.2399982417582576"/>
    <m/>
  </r>
  <r>
    <x v="1985"/>
    <n v="7853.5698240000002"/>
    <n v="52.758416747980071"/>
    <n v="49.393382042605673"/>
    <m/>
    <m/>
    <n v="4157.3941337158922"/>
    <n v="5.2999841619939954"/>
    <s v=""/>
    <m/>
    <m/>
    <n v="332.39401199999998"/>
    <n v="52.345238207099079"/>
    <m/>
    <m/>
    <m/>
    <n v="1992"/>
    <s v=""/>
    <s v=""/>
    <m/>
    <s v=""/>
    <s v=""/>
    <n v="1.2399982417582576"/>
    <m/>
  </r>
  <r>
    <x v="1986"/>
    <n v="8039.0698240000002"/>
    <n v="56.117361626798974"/>
    <n v="55.66265677986955"/>
    <m/>
    <m/>
    <n v="3627.8040746928009"/>
    <n v="5.4247452995558438"/>
    <s v=""/>
    <m/>
    <m/>
    <n v="366.73001099999999"/>
    <n v="63.154789556945261"/>
    <m/>
    <m/>
    <m/>
    <n v="1993"/>
    <s v=""/>
    <s v=""/>
    <m/>
    <s v=""/>
    <s v=""/>
    <n v="1.2708791208791457"/>
    <m/>
  </r>
  <r>
    <x v="1987"/>
    <n v="8205.7402340000008"/>
    <n v="55.225859179997343"/>
    <n v="53.887602302923725"/>
    <m/>
    <m/>
    <n v="3742.8806707860272"/>
    <n v="5.5370699786678292"/>
    <s v=""/>
    <m/>
    <m/>
    <n v="360.40100100000001"/>
    <n v="60.973374220183828"/>
    <m/>
    <m/>
    <m/>
    <n v="1994"/>
    <s v=""/>
    <s v=""/>
    <m/>
    <s v=""/>
    <s v=""/>
    <n v="1.2708791208791457"/>
    <m/>
  </r>
  <r>
    <x v="1988"/>
    <n v="8077.9501950000003"/>
    <n v="56.467087420426935"/>
    <n v="56.303114782843764"/>
    <m/>
    <m/>
    <n v="3574.4396824469159"/>
    <n v="5.4506979358902781"/>
    <s v=""/>
    <m/>
    <m/>
    <n v="380.65200800000002"/>
    <n v="67.823840567898657"/>
    <m/>
    <m/>
    <m/>
    <n v="1995"/>
    <s v=""/>
    <s v=""/>
    <m/>
    <s v=""/>
    <s v=""/>
    <n v="1.2708791208791457"/>
    <m/>
  </r>
  <r>
    <x v="1989"/>
    <n v="8074.0200199999999"/>
    <n v="56.461861339666115"/>
    <n v="56.27912185405691"/>
    <m/>
    <m/>
    <n v="3574.9152510694948"/>
    <n v="5.4477624079245466"/>
    <s v=""/>
    <m/>
    <m/>
    <n v="474.91101099999997"/>
    <n v="101.40839182701227"/>
    <m/>
    <m/>
    <m/>
    <n v="1996"/>
    <s v=""/>
    <s v=""/>
    <m/>
    <s v=""/>
    <s v=""/>
    <n v="1.2708791208791457"/>
    <m/>
  </r>
  <r>
    <x v="1990"/>
    <n v="9352.7197269999997"/>
    <n v="67.159197254089591"/>
    <n v="77.576487749225677"/>
    <m/>
    <m/>
    <n v="2220.1131976326574"/>
    <n v="6.3100433887158074"/>
    <s v=""/>
    <m/>
    <m/>
    <n v="480.35501099999999"/>
    <n v="103.72530696512857"/>
    <m/>
    <m/>
    <m/>
    <n v="1997"/>
    <s v=""/>
    <s v=""/>
    <m/>
    <s v=""/>
    <s v=""/>
    <n v="1.2849982417582619"/>
    <m/>
  </r>
  <r>
    <x v="1991"/>
    <n v="9823.4296880000002"/>
    <n v="68.796558005088656"/>
    <n v="81.349354712146436"/>
    <m/>
    <m/>
    <n v="2111.7436198875653"/>
    <n v="6.6274469913951899"/>
    <s v=""/>
    <m/>
    <m/>
    <n v="472.90200800000002"/>
    <n v="100.50399489794535"/>
    <m/>
    <m/>
    <m/>
    <n v="1998"/>
    <s v=""/>
    <s v=""/>
    <m/>
    <s v=""/>
    <s v=""/>
    <n v="1.2849982417582619"/>
    <m/>
  </r>
  <r>
    <x v="1992"/>
    <n v="10077.400390999999"/>
    <n v="67.625018065707479"/>
    <n v="78.569277952595357"/>
    <m/>
    <m/>
    <n v="2183.5556635643038"/>
    <n v="6.79861318505173"/>
    <s v=""/>
    <m/>
    <m/>
    <n v="427.52301"/>
    <n v="81.213465096032877"/>
    <m/>
    <m/>
    <m/>
    <n v="1999"/>
    <s v=""/>
    <s v=""/>
    <m/>
    <s v=""/>
    <s v=""/>
    <n v="1.2849982417582619"/>
    <m/>
  </r>
  <r>
    <x v="1993"/>
    <n v="9906.7900389999995"/>
    <n v="69.976877414226195"/>
    <n v="84.024104293537533"/>
    <m/>
    <m/>
    <n v="2031.5628292347467"/>
    <n v="6.6833387340940176"/>
    <s v=""/>
    <m/>
    <m/>
    <n v="447.114014"/>
    <n v="88.654305564375392"/>
    <m/>
    <m/>
    <m/>
    <n v="2000"/>
    <s v=""/>
    <s v=""/>
    <m/>
    <s v=""/>
    <s v=""/>
    <n v="1.2849982417582619"/>
    <m/>
  </r>
  <r>
    <x v="1994"/>
    <n v="10198.599609000001"/>
    <n v="75.042970150224662"/>
    <n v="96.178639061436698"/>
    <m/>
    <m/>
    <n v="1737.3003188107534"/>
    <n v="6.8800208227405504"/>
    <s v=""/>
    <m/>
    <m/>
    <n v="466.540009"/>
    <n v="96.355443420010445"/>
    <m/>
    <m/>
    <m/>
    <n v="2001"/>
    <s v=""/>
    <s v=""/>
    <m/>
    <s v=""/>
    <s v=""/>
    <n v="1.2849982417582619"/>
    <m/>
  </r>
  <r>
    <x v="1995"/>
    <n v="11315.400390999999"/>
    <n v="79.695023108747435"/>
    <n v="108.06413349086662"/>
    <m/>
    <m/>
    <n v="1521.8129435057538"/>
    <n v="7.6328235970508214"/>
    <s v=""/>
    <m/>
    <m/>
    <n v="470.20400999999998"/>
    <n v="97.861349180807423"/>
    <m/>
    <m/>
    <m/>
    <n v="2002"/>
    <s v=""/>
    <s v=""/>
    <m/>
    <s v=""/>
    <s v=""/>
    <n v="1.2899986813186695"/>
    <m/>
  </r>
  <r>
    <x v="1996"/>
    <n v="11685.700194999999"/>
    <n v="81.460373934049429"/>
    <n v="112.83805820640424"/>
    <m/>
    <m/>
    <n v="1454.3133617883861"/>
    <n v="7.8824048291397926"/>
    <s v=""/>
    <m/>
    <m/>
    <n v="463.28100599999999"/>
    <n v="94.977198603923213"/>
    <m/>
    <m/>
    <m/>
    <n v="2003"/>
    <s v=""/>
    <s v=""/>
    <m/>
    <s v=""/>
    <s v=""/>
    <n v="1.2899986813186695"/>
    <m/>
  </r>
  <r>
    <x v="1997"/>
    <n v="11923.400390999999"/>
    <n v="97.685142044461656"/>
    <n v="157.76779560371259"/>
    <m/>
    <m/>
    <n v="874.91556743534363"/>
    <n v="8.0425324171225618"/>
    <s v=""/>
    <m/>
    <m/>
    <n v="428.58801299999999"/>
    <n v="80.750304019788672"/>
    <m/>
    <m/>
    <m/>
    <n v="2004"/>
    <s v=""/>
    <s v=""/>
    <m/>
    <s v=""/>
    <s v=""/>
    <n v="1.2899986813186695"/>
    <m/>
  </r>
  <r>
    <x v="1998"/>
    <n v="14266.099609000001"/>
    <n v="122.3371701495477"/>
    <n v="237.36840398189261"/>
    <m/>
    <m/>
    <n v="433.27895473010506"/>
    <n v="9.6224716557921823"/>
    <s v=""/>
    <m/>
    <m/>
    <n v="434.40798999999998"/>
    <n v="82.94125266765441"/>
    <m/>
    <m/>
    <m/>
    <n v="2005"/>
    <s v=""/>
    <s v=""/>
    <m/>
    <s v=""/>
    <s v=""/>
    <n v="1.2899986813186695"/>
    <m/>
  </r>
  <r>
    <x v="1999"/>
    <n v="17802.900390999999"/>
    <n v="113.23171143566414"/>
    <n v="202.00976443966434"/>
    <m/>
    <m/>
    <n v="497.75361958780434"/>
    <n v="12.007728138694455"/>
    <s v=""/>
    <m/>
    <m/>
    <n v="456.03100599999999"/>
    <n v="91.195842524115605"/>
    <m/>
    <m/>
    <m/>
    <n v="2006"/>
    <s v=""/>
    <s v=""/>
    <m/>
    <s v=""/>
    <s v=""/>
    <n v="1.2899986813186695"/>
    <m/>
  </r>
  <r>
    <x v="2000"/>
    <n v="15427.400390999999"/>
    <n v="115.7300375687169"/>
    <n v="210.84771569322484"/>
    <m/>
    <m/>
    <n v="475.76299871221272"/>
    <n v="10.404684715297408"/>
    <s v=""/>
    <m/>
    <m/>
    <n v="515.135986"/>
    <n v="114.82627743599183"/>
    <m/>
    <m/>
    <m/>
    <n v="2007"/>
    <s v=""/>
    <s v=""/>
    <m/>
    <s v=""/>
    <s v=""/>
    <n v="1.3200013186813404"/>
    <m/>
  </r>
  <r>
    <x v="2001"/>
    <n v="16919.800781000002"/>
    <n v="118.98765076595129"/>
    <n v="222.6909112176655"/>
    <m/>
    <m/>
    <n v="448.95431660585371"/>
    <n v="11.410905668623419"/>
    <s v=""/>
    <m/>
    <m/>
    <n v="651.43102999999996"/>
    <n v="175.58339105601763"/>
    <m/>
    <m/>
    <m/>
    <n v="2008"/>
    <s v=""/>
    <s v=""/>
    <m/>
    <s v=""/>
    <s v=""/>
    <n v="1.3200013186813404"/>
    <m/>
  </r>
  <r>
    <x v="2002"/>
    <n v="17500"/>
    <n v="112.09308671829099"/>
    <n v="196.86018401344168"/>
    <m/>
    <m/>
    <n v="500.95893870451096"/>
    <n v="11.801891426055343"/>
    <s v=""/>
    <m/>
    <m/>
    <n v="702.76702899999998"/>
    <n v="203.25184218389532"/>
    <m/>
    <m/>
    <m/>
    <n v="2009"/>
    <s v=""/>
    <s v=""/>
    <m/>
    <s v=""/>
    <s v=""/>
    <n v="1.3200013186813404"/>
    <m/>
  </r>
  <r>
    <x v="2003"/>
    <n v="16384.599609000001"/>
    <n v="113.14516007134281"/>
    <n v="200.53135317205133"/>
    <m/>
    <m/>
    <n v="491.52914942487826"/>
    <n v="11.049384728349255"/>
    <s v=""/>
    <m/>
    <m/>
    <n v="695.81597899999997"/>
    <n v="199.22599416539532"/>
    <m/>
    <m/>
    <m/>
    <n v="2010"/>
    <s v=""/>
    <s v=""/>
    <m/>
    <s v=""/>
    <s v=""/>
    <n v="1.3200013186813404"/>
    <m/>
  </r>
  <r>
    <x v="2004"/>
    <n v="16601.300781000002"/>
    <n v="120.93967001807958"/>
    <n v="228.13284560744637"/>
    <m/>
    <m/>
    <n v="423.78119921095174"/>
    <n v="11.195231460268406"/>
    <s v=""/>
    <m/>
    <m/>
    <n v="684.44799799999998"/>
    <n v="192.71127162960926"/>
    <m/>
    <m/>
    <m/>
    <n v="2011"/>
    <s v=""/>
    <s v=""/>
    <m/>
    <s v=""/>
    <s v=""/>
    <n v="1.3200013186813404"/>
    <m/>
  </r>
  <r>
    <x v="2005"/>
    <n v="19106.400390999999"/>
    <n v="130.53838978790998"/>
    <n v="264.25007822796948"/>
    <m/>
    <m/>
    <n v="356.48994681342589"/>
    <n v="12.883561124535314"/>
    <s v=""/>
    <m/>
    <m/>
    <n v="794.64502000000005"/>
    <n v="254.74512200826123"/>
    <m/>
    <m/>
    <m/>
    <n v="2012"/>
    <s v=""/>
    <s v=""/>
    <m/>
    <s v=""/>
    <s v=""/>
    <n v="1.3550004395604167"/>
    <m/>
  </r>
  <r>
    <x v="2006"/>
    <n v="19118.300781000002"/>
    <n v="121.38977027334585"/>
    <n v="227.18341705253215"/>
    <m/>
    <m/>
    <n v="406.43969245219341"/>
    <n v="12.891250094931705"/>
    <s v=""/>
    <m/>
    <m/>
    <n v="826.82299799999998"/>
    <n v="275.36908607253093"/>
    <m/>
    <m/>
    <m/>
    <n v="2013"/>
    <s v=""/>
    <s v=""/>
    <m/>
    <s v=""/>
    <s v=""/>
    <n v="1.3550004395604167"/>
    <m/>
  </r>
  <r>
    <x v="2007"/>
    <n v="17760.300781000002"/>
    <n v="113.50925272158331"/>
    <n v="197.66248951664559"/>
    <m/>
    <m/>
    <n v="459.18995292363161"/>
    <n v="11.975254637665483"/>
    <s v=""/>
    <m/>
    <m/>
    <n v="819.08599900000002"/>
    <n v="270.20859278830028"/>
    <m/>
    <m/>
    <m/>
    <n v="2014"/>
    <s v=""/>
    <s v=""/>
    <m/>
    <s v=""/>
    <s v=""/>
    <n v="1.3550004395604167"/>
    <m/>
  </r>
  <r>
    <x v="2008"/>
    <n v="16642.400390999999"/>
    <n v="107.88642473382164"/>
    <n v="178.05808705379343"/>
    <m/>
    <m/>
    <n v="504.65918911533578"/>
    <n v="11.221194828844109"/>
    <s v=""/>
    <m/>
    <m/>
    <n v="821.06298800000002"/>
    <n v="271.50597971076007"/>
    <m/>
    <m/>
    <m/>
    <n v="2015"/>
    <s v=""/>
    <s v=""/>
    <m/>
    <s v=""/>
    <s v=""/>
    <n v="1.3550004395604167"/>
    <m/>
  </r>
  <r>
    <x v="2009"/>
    <n v="15898"/>
    <n v="94.41789493932734"/>
    <n v="133.58447646087765"/>
    <m/>
    <m/>
    <n v="630.63611822383825"/>
    <n v="10.719001349076571"/>
    <s v=""/>
    <m/>
    <m/>
    <n v="674.85998500000005"/>
    <n v="174.80977397174536"/>
    <m/>
    <m/>
    <m/>
    <n v="2016"/>
    <s v=""/>
    <s v=""/>
    <m/>
    <s v=""/>
    <s v=""/>
    <n v="1.3550004395604167"/>
    <m/>
  </r>
  <r>
    <x v="2010"/>
    <n v="14036.599609000001"/>
    <n v="109.88924853939187"/>
    <n v="177.27737926920329"/>
    <m/>
    <m/>
    <n v="423.93072318592374"/>
    <n v="9.4629932445549478"/>
    <s v=""/>
    <m/>
    <m/>
    <n v="773.83599900000002"/>
    <n v="226.06223110730656"/>
    <m/>
    <m/>
    <m/>
    <n v="2017"/>
    <s v=""/>
    <s v=""/>
    <m/>
    <s v=""/>
    <s v=""/>
    <n v="1.4450004395604248"/>
    <m/>
  </r>
  <r>
    <x v="2011"/>
    <n v="16163.5"/>
    <n v="108.09370297494732"/>
    <n v="171.46342686520092"/>
    <m/>
    <m/>
    <n v="437.76236626825897"/>
    <n v="10.896592803528433"/>
    <s v=""/>
    <m/>
    <m/>
    <n v="762.84198000000004"/>
    <n v="219.63316590426635"/>
    <m/>
    <m/>
    <m/>
    <n v="2018"/>
    <s v=""/>
    <s v=""/>
    <m/>
    <s v=""/>
    <s v=""/>
    <n v="1.4450004395604248"/>
    <m/>
  </r>
  <r>
    <x v="2012"/>
    <n v="15864.099609000001"/>
    <n v="94.99"/>
    <n v="129.87632175420421"/>
    <m/>
    <m/>
    <n v="543.875419363736"/>
    <n v="10.694474242422482"/>
    <s v=""/>
    <m/>
    <m/>
    <n v="737.02301"/>
    <n v="204.7605876662561"/>
    <m/>
    <m/>
    <m/>
    <n v="2019"/>
    <s v=""/>
    <s v=""/>
    <m/>
    <s v=""/>
    <s v=""/>
    <n v="1.4450004395604248"/>
    <m/>
  </r>
  <r>
    <x v="2013"/>
    <n v="14695.799805000001"/>
    <n v="100"/>
    <n v="143.55899017639044"/>
    <m/>
    <m/>
    <n v="486.4765247999357"/>
    <n v="9.9066297989699041"/>
    <s v=""/>
    <m/>
    <m/>
    <n v="753.59198000000004"/>
    <n v="213.96149821748963"/>
    <m/>
    <m/>
    <m/>
    <n v="2020"/>
    <s v=""/>
    <s v=""/>
    <m/>
    <s v=""/>
    <s v=""/>
    <n v="1.4450004395604248"/>
    <m/>
  </r>
  <r>
    <x v="2014"/>
    <n v="13625"/>
    <n v="102.71"/>
    <n v="151.26692578850665"/>
    <m/>
    <m/>
    <n v="460.08417372024178"/>
    <n v="9.1838335350175697"/>
    <s v=""/>
    <m/>
    <m/>
    <n v="884.44397000000004"/>
    <n v="288.23537572307964"/>
    <m/>
    <m/>
    <m/>
    <n v="2021"/>
    <s v=""/>
    <s v=""/>
    <m/>
    <s v=""/>
    <s v=""/>
    <n v="1.4349995604395533"/>
    <m/>
  </r>
  <r>
    <x v="2015"/>
    <n v="14978.200194999999"/>
    <n v="103.51"/>
    <n v="153.60481885696015"/>
    <m/>
    <m/>
    <n v="452.89310624827198"/>
    <n v="10.095685650394586"/>
    <s v=""/>
    <m/>
    <m/>
    <n v="962.71997099999999"/>
    <n v="339.24606637606547"/>
    <m/>
    <m/>
    <m/>
    <n v="2022"/>
    <s v=""/>
    <s v=""/>
    <m/>
    <s v=""/>
    <s v=""/>
    <n v="1.4349995604395533"/>
    <m/>
  </r>
  <r>
    <x v="2016"/>
    <n v="15270.700194999999"/>
    <n v="102.99"/>
    <n v="152.04316855746458"/>
    <m/>
    <m/>
    <n v="457.41990129788587"/>
    <n v="10.292570150378053"/>
    <s v=""/>
    <m/>
    <m/>
    <n v="980.92199700000003"/>
    <n v="352.06516509436693"/>
    <m/>
    <m/>
    <m/>
    <n v="2023"/>
    <s v=""/>
    <s v=""/>
    <m/>
    <s v=""/>
    <s v=""/>
    <n v="1.4349995604395533"/>
    <m/>
  </r>
  <r>
    <x v="2017"/>
    <n v="15477.200194999999"/>
    <n v="114.53"/>
    <n v="186.09351963403813"/>
    <m/>
    <m/>
    <n v="354.88855256072395"/>
    <n v="10.431481237636005"/>
    <s v=""/>
    <m/>
    <m/>
    <n v="997.71997099999999"/>
    <n v="364.11379332275294"/>
    <m/>
    <m/>
    <m/>
    <n v="2024"/>
    <s v=""/>
    <s v=""/>
    <m/>
    <s v=""/>
    <s v=""/>
    <n v="1.4349995604395533"/>
    <m/>
  </r>
  <r>
    <x v="2018"/>
    <n v="16476.199218999998"/>
    <n v="103.01"/>
    <n v="148.60333201331514"/>
    <m/>
    <m/>
    <n v="426.26300871881836"/>
    <n v="11.10392972420459"/>
    <s v=""/>
    <m/>
    <m/>
    <n v="1148.530029"/>
    <n v="474.15217712298664"/>
    <m/>
    <m/>
    <m/>
    <n v="2025"/>
    <s v=""/>
    <s v=""/>
    <m/>
    <s v=""/>
    <s v=""/>
    <n v="1.4299991208791456"/>
    <m/>
  </r>
  <r>
    <x v="2019"/>
    <n v="15123.700194999999"/>
    <n v="101.89"/>
    <n v="145.35435968064272"/>
    <m/>
    <m/>
    <n v="435.51010557549989"/>
    <n v="10.192164531220897"/>
    <s v=""/>
    <m/>
    <m/>
    <n v="1299.73999"/>
    <n v="598.98595873091699"/>
    <m/>
    <m/>
    <m/>
    <n v="2026"/>
    <s v=""/>
    <s v=""/>
    <m/>
    <s v=""/>
    <s v=""/>
    <n v="1.4299991208791456"/>
    <m/>
  </r>
  <r>
    <x v="2020"/>
    <n v="14588.5"/>
    <n v="99.79"/>
    <n v="139.34591870129213"/>
    <m/>
    <m/>
    <n v="453.43956437887647"/>
    <n v="9.8312265103627716"/>
    <s v=""/>
    <m/>
    <m/>
    <n v="1255.8199460000001"/>
    <n v="558.4904177569332"/>
    <m/>
    <m/>
    <m/>
    <n v="2027"/>
    <s v=""/>
    <s v=""/>
    <m/>
    <s v=""/>
    <s v=""/>
    <n v="1.4299991208791456"/>
    <m/>
  </r>
  <r>
    <x v="2021"/>
    <n v="14968.200194999999"/>
    <n v="92.42"/>
    <n v="118.74878973040434"/>
    <m/>
    <m/>
    <n v="520.39360551914319"/>
    <n v="10.086844876985678"/>
    <s v=""/>
    <m/>
    <m/>
    <n v="1154.9300539999999"/>
    <n v="468.7424912943768"/>
    <m/>
    <m/>
    <m/>
    <n v="2028"/>
    <s v=""/>
    <s v=""/>
    <m/>
    <s v=""/>
    <s v=""/>
    <n v="1.4299991208791456"/>
    <m/>
  </r>
  <r>
    <x v="2022"/>
    <n v="13453.900390999999"/>
    <n v="96.36"/>
    <n v="128.85812403400791"/>
    <m/>
    <m/>
    <n v="475.99623292418278"/>
    <n v="9.0661450512394577"/>
    <s v=""/>
    <m/>
    <m/>
    <n v="1273.1999510000001"/>
    <n v="564.73051628801545"/>
    <m/>
    <m/>
    <m/>
    <n v="2029"/>
    <s v=""/>
    <s v=""/>
    <m/>
    <s v=""/>
    <s v=""/>
    <n v="1.4299991208791456"/>
    <m/>
  </r>
  <r>
    <x v="2023"/>
    <n v="13836.099609000001"/>
    <n v="77.239999999999995"/>
    <n v="77.683930828516253"/>
    <m/>
    <m/>
    <n v="664.86825814124813"/>
    <n v="9.3227260011931143"/>
    <s v=""/>
    <m/>
    <m/>
    <n v="1053.6899410000001"/>
    <n v="369.96414916231225"/>
    <m/>
    <m/>
    <m/>
    <n v="2030"/>
    <s v=""/>
    <s v=""/>
    <m/>
    <s v=""/>
    <s v=""/>
    <n v="1.4299991208791456"/>
    <m/>
  </r>
  <r>
    <x v="2024"/>
    <n v="11431.099609000001"/>
    <n v="75.83"/>
    <n v="74.838700360960559"/>
    <m/>
    <m/>
    <n v="689.10770977195511"/>
    <n v="7.7020431223108021"/>
    <s v=""/>
    <m/>
    <m/>
    <n v="1014.25"/>
    <n v="342.25958908986223"/>
    <m/>
    <m/>
    <m/>
    <n v="2031"/>
    <s v=""/>
    <s v=""/>
    <m/>
    <s v=""/>
    <s v=""/>
    <n v="1.4299991208791456"/>
    <m/>
  </r>
  <r>
    <x v="2025"/>
    <n v="11198.799805000001"/>
    <n v="81.78"/>
    <n v="86.572698314342034"/>
    <m/>
    <m/>
    <n v="580.93018278352235"/>
    <n v="7.545327834480597"/>
    <s v=""/>
    <m/>
    <m/>
    <n v="1036.280029"/>
    <n v="357.11849865276429"/>
    <m/>
    <m/>
    <m/>
    <n v="2032"/>
    <s v=""/>
    <s v=""/>
    <m/>
    <s v=""/>
    <s v=""/>
    <n v="1.4299991208791456"/>
    <m/>
  </r>
  <r>
    <x v="2026"/>
    <n v="11429.799805000001"/>
    <n v="78.72"/>
    <n v="80.084381933602074"/>
    <m/>
    <m/>
    <n v="624.37380805832322"/>
    <n v="7.7007664632658654"/>
    <s v=""/>
    <m/>
    <m/>
    <n v="1039.099976"/>
    <n v="359.05284830618149"/>
    <m/>
    <m/>
    <m/>
    <n v="2033"/>
    <s v=""/>
    <s v=""/>
    <m/>
    <s v=""/>
    <s v=""/>
    <n v="1.4299991208791456"/>
    <m/>
  </r>
  <r>
    <x v="2027"/>
    <n v="11633.099609000001"/>
    <n v="71.59"/>
    <n v="65.553513623917553"/>
    <m/>
    <m/>
    <n v="737.44560649584162"/>
    <n v="7.8371266465699225"/>
    <s v=""/>
    <m/>
    <m/>
    <n v="1003.26001"/>
    <n v="334.25858366236776"/>
    <m/>
    <m/>
    <m/>
    <n v="2034"/>
    <s v=""/>
    <s v=""/>
    <m/>
    <s v=""/>
    <s v=""/>
    <n v="1.4299991208791456"/>
    <m/>
  </r>
  <r>
    <x v="2028"/>
    <n v="10944.5"/>
    <n v="76.69"/>
    <n v="74.884418868552828"/>
    <m/>
    <m/>
    <n v="632.33744400003025"/>
    <n v="7.3730306631108888"/>
    <s v=""/>
    <m/>
    <m/>
    <n v="986.22900400000003"/>
    <n v="322.90174403503414"/>
    <m/>
    <m/>
    <m/>
    <n v="2035"/>
    <s v=""/>
    <s v=""/>
    <m/>
    <s v=""/>
    <s v=""/>
    <n v="1.4299991208791456"/>
    <m/>
  </r>
  <r>
    <x v="2029"/>
    <n v="10903.400390999999"/>
    <n v="76.86"/>
    <n v="75.207346760886779"/>
    <m/>
    <m/>
    <n v="629.50110192140983"/>
    <n v="7.3451517240423421"/>
    <s v=""/>
    <m/>
    <m/>
    <n v="1058.780029"/>
    <n v="370.40014133035749"/>
    <m/>
    <m/>
    <m/>
    <n v="2036"/>
    <s v=""/>
    <s v=""/>
    <m/>
    <s v=""/>
    <s v=""/>
    <n v="1.4299991208791456"/>
    <m/>
  </r>
  <r>
    <x v="2030"/>
    <n v="11421.700194999999"/>
    <n v="77.17"/>
    <n v="75.804876220320196"/>
    <m/>
    <m/>
    <n v="624.39039057632078"/>
    <n v="7.6941077393098443"/>
    <s v=""/>
    <m/>
    <m/>
    <n v="1056.030029"/>
    <n v="368.46654980481338"/>
    <m/>
    <m/>
    <m/>
    <n v="2037"/>
    <s v=""/>
    <s v=""/>
    <m/>
    <s v=""/>
    <s v=""/>
    <n v="1.4299991208791456"/>
    <m/>
  </r>
  <r>
    <x v="2031"/>
    <n v="11256"/>
    <n v="75.540000000000006"/>
    <n v="72.593792961540089"/>
    <m/>
    <m/>
    <n v="650.7348826627973"/>
    <n v="7.5822882001448564"/>
    <s v=""/>
    <m/>
    <m/>
    <n v="1055.170044"/>
    <n v="367.85694966785474"/>
    <m/>
    <m/>
    <m/>
    <n v="2038"/>
    <s v=""/>
    <s v=""/>
    <m/>
    <s v=""/>
    <s v=""/>
    <n v="1.4299991208791456"/>
    <m/>
  </r>
  <r>
    <x v="2032"/>
    <n v="11755.5"/>
    <n v="76.97"/>
    <n v="75.315003619669056"/>
    <m/>
    <m/>
    <n v="626.06370717165294"/>
    <n v="7.9181440451279199"/>
    <s v=""/>
    <m/>
    <m/>
    <n v="1182.3599850000001"/>
    <n v="456.50445305044383"/>
    <m/>
    <m/>
    <m/>
    <n v="2039"/>
    <s v=""/>
    <s v=""/>
    <m/>
    <s v=""/>
    <s v=""/>
    <n v="1.4249986813186815"/>
    <m/>
  </r>
  <r>
    <x v="2033"/>
    <n v="11306.799805000001"/>
    <n v="68.510000000000005"/>
    <n v="58.751731444353787"/>
    <m/>
    <m/>
    <n v="763.6561393202187"/>
    <n v="7.6157151411645918"/>
    <s v=""/>
    <m/>
    <m/>
    <n v="1071.130005"/>
    <n v="370.60400921820582"/>
    <m/>
    <m/>
    <m/>
    <n v="2040"/>
    <s v=""/>
    <s v=""/>
    <m/>
    <s v=""/>
    <s v=""/>
    <n v="1.4249986813186815"/>
    <m/>
  </r>
  <r>
    <x v="2034"/>
    <n v="10108.200194999999"/>
    <n v="68.86"/>
    <n v="59.344871702305063"/>
    <m/>
    <m/>
    <n v="755.81374106393764"/>
    <n v="6.8082190348293672"/>
    <s v=""/>
    <m/>
    <m/>
    <n v="1118.3100589999999"/>
    <n v="403.24160723007026"/>
    <m/>
    <m/>
    <m/>
    <n v="2041"/>
    <s v=""/>
    <s v=""/>
    <m/>
    <s v=""/>
    <s v=""/>
    <n v="1.4249986813186815"/>
    <m/>
  </r>
  <r>
    <x v="2035"/>
    <n v="10237.299805000001"/>
    <n v="62.57"/>
    <n v="48.497338916379761"/>
    <m/>
    <m/>
    <n v="893.85364308842634"/>
    <n v="6.8949925804139101"/>
    <s v=""/>
    <m/>
    <m/>
    <n v="1036.790039"/>
    <n v="344.44355960331887"/>
    <m/>
    <m/>
    <m/>
    <n v="2042"/>
    <s v=""/>
    <s v=""/>
    <m/>
    <s v=""/>
    <s v=""/>
    <n v="1.4249986813186815"/>
    <m/>
  </r>
  <r>
    <x v="2036"/>
    <n v="9142.2802730000003"/>
    <n v="59.1"/>
    <n v="43.113021204688351"/>
    <m/>
    <m/>
    <n v="992.94958268400399"/>
    <n v="6.1573183543749979"/>
    <s v=""/>
    <m/>
    <m/>
    <n v="915.78497300000004"/>
    <n v="264.03587977819058"/>
    <m/>
    <m/>
    <m/>
    <n v="2043"/>
    <s v=""/>
    <s v=""/>
    <m/>
    <s v=""/>
    <s v=""/>
    <n v="1.4249986813186815"/>
    <m/>
  </r>
  <r>
    <x v="2037"/>
    <n v="8270.5400389999995"/>
    <n v="49.91"/>
    <n v="29.69420324416506"/>
    <m/>
    <m/>
    <n v="1301.7035349944965"/>
    <n v="5.569767091028444"/>
    <s v=""/>
    <m/>
    <m/>
    <n v="697.95098900000005"/>
    <n v="138.41493981853844"/>
    <m/>
    <m/>
    <m/>
    <n v="2044"/>
    <s v=""/>
    <s v=""/>
    <m/>
    <s v=""/>
    <s v=""/>
    <n v="1.5000013186813004"/>
    <m/>
  </r>
  <r>
    <x v="2038"/>
    <n v="7051.75"/>
    <n v="51.96"/>
    <n v="32.129645048318601"/>
    <m/>
    <m/>
    <n v="1194.7036073129179"/>
    <n v="4.7488534764538937"/>
    <s v=""/>
    <m/>
    <m/>
    <n v="793.12200900000005"/>
    <n v="176.15829997594119"/>
    <m/>
    <m/>
    <m/>
    <n v="2045"/>
    <s v=""/>
    <s v=""/>
    <m/>
    <s v=""/>
    <s v=""/>
    <n v="1.5000013186813004"/>
    <m/>
  </r>
  <r>
    <x v="2039"/>
    <n v="7755.4902339999999"/>
    <n v="56.65"/>
    <n v="37.925228011247341"/>
    <m/>
    <m/>
    <n v="978.96936497969443"/>
    <n v="5.2226366757821623"/>
    <s v=""/>
    <m/>
    <m/>
    <n v="757.067993"/>
    <n v="160.13844527907835"/>
    <m/>
    <m/>
    <m/>
    <n v="2046"/>
    <s v=""/>
    <s v=""/>
    <m/>
    <s v=""/>
    <s v=""/>
    <n v="1.5000013186813004"/>
    <m/>
  </r>
  <r>
    <x v="2040"/>
    <n v="7637.8598629999997"/>
    <n v="57.31"/>
    <n v="38.804244308638694"/>
    <m/>
    <m/>
    <n v="956.10746827083733"/>
    <n v="5.1432891557651619"/>
    <s v=""/>
    <m/>
    <m/>
    <n v="817.807007"/>
    <n v="185.82924121275818"/>
    <m/>
    <m/>
    <m/>
    <n v="2047"/>
    <s v=""/>
    <s v=""/>
    <m/>
    <s v=""/>
    <s v=""/>
    <n v="1.5000013186813004"/>
    <m/>
  </r>
  <r>
    <x v="2041"/>
    <n v="8271.8398440000001"/>
    <n v="59.28"/>
    <n v="41.466994422862058"/>
    <m/>
    <m/>
    <n v="890.32635254208446"/>
    <n v="5.5700625056363737"/>
    <s v=""/>
    <m/>
    <m/>
    <n v="883.86499000000003"/>
    <n v="215.84422447898385"/>
    <m/>
    <m/>
    <m/>
    <n v="2048"/>
    <s v=""/>
    <s v=""/>
    <m/>
    <s v=""/>
    <s v=""/>
    <n v="1.5000013186813004"/>
    <m/>
  </r>
  <r>
    <x v="2042"/>
    <n v="8141.4301759999998"/>
    <n v="61.15"/>
    <n v="44.067223965935341"/>
    <m/>
    <m/>
    <n v="834.10894473365306"/>
    <n v="5.4818196459572031"/>
    <s v=""/>
    <m/>
    <m/>
    <n v="868.70696999999996"/>
    <n v="208.42479301606542"/>
    <m/>
    <m/>
    <m/>
    <n v="2049"/>
    <s v=""/>
    <s v=""/>
    <m/>
    <s v=""/>
    <s v=""/>
    <n v="1.5699995604395653"/>
    <m/>
  </r>
  <r>
    <x v="2043"/>
    <n v="8926.7197269999997"/>
    <n v="60.07"/>
    <n v="42.505513888601122"/>
    <m/>
    <m/>
    <n v="863.52873584021006"/>
    <n v="6.0104174418445053"/>
    <s v=""/>
    <m/>
    <m/>
    <n v="845.25799600000005"/>
    <n v="197.16771021657311"/>
    <m/>
    <m/>
    <m/>
    <n v="2050"/>
    <s v=""/>
    <s v=""/>
    <m/>
    <s v=""/>
    <s v=""/>
    <n v="1.5699995604395653"/>
    <m/>
  </r>
  <r>
    <x v="2044"/>
    <n v="8599.9199219999991"/>
    <n v="64.290000000000006"/>
    <n v="48.471811462159764"/>
    <m/>
    <m/>
    <n v="742.15562570698955"/>
    <n v="5.7902303360497029"/>
    <s v=""/>
    <m/>
    <m/>
    <n v="923.56097399999999"/>
    <n v="233.69212132945745"/>
    <m/>
    <m/>
    <m/>
    <n v="2051"/>
    <s v=""/>
    <s v=""/>
    <m/>
    <s v=""/>
    <s v=""/>
    <n v="1.5699995604395653"/>
    <m/>
  </r>
  <r>
    <x v="2045"/>
    <n v="9488.3203130000002"/>
    <n v="69.709999999999994"/>
    <n v="56.637862766271674"/>
    <m/>
    <m/>
    <n v="616.98140447951948"/>
    <n v="6.3882141553658078"/>
    <s v=""/>
    <m/>
    <m/>
    <n v="936.97601299999997"/>
    <n v="240.47484408658048"/>
    <m/>
    <m/>
    <m/>
    <n v="2052"/>
    <s v=""/>
    <s v=""/>
    <m/>
    <s v=""/>
    <s v=""/>
    <n v="1.5699995604395653"/>
    <m/>
  </r>
  <r>
    <x v="2046"/>
    <n v="10135.700194999999"/>
    <n v="69.260000000000005"/>
    <n v="55.899892860515521"/>
    <m/>
    <m/>
    <n v="624.91490611628456"/>
    <n v="6.8238988646890926"/>
    <s v=""/>
    <m/>
    <m/>
    <n v="944.21002199999998"/>
    <n v="244.1790714608187"/>
    <m/>
    <m/>
    <m/>
    <n v="2053"/>
    <s v=""/>
    <s v=""/>
    <m/>
    <s v=""/>
    <s v=""/>
    <n v="1.5699995604395653"/>
    <m/>
  </r>
  <r>
    <x v="2047"/>
    <n v="11231.799805000001"/>
    <n v="80.849999999999994"/>
    <n v="74.572550901454761"/>
    <m/>
    <m/>
    <n v="415.73528528314847"/>
    <n v="7.5610648825631088"/>
    <s v=""/>
    <m/>
    <m/>
    <n v="895.37097200000005"/>
    <n v="218.89630611532982"/>
    <m/>
    <m/>
    <m/>
    <n v="2054"/>
    <s v=""/>
    <s v=""/>
    <m/>
    <s v=""/>
    <s v=""/>
    <n v="1.6300008791209049"/>
    <m/>
  </r>
  <r>
    <x v="2048"/>
    <n v="11372.200194999999"/>
    <n v="71.36"/>
    <n v="57.059338771978531"/>
    <m/>
    <m/>
    <n v="513.30988068974716"/>
    <n v="7.6553808859114296"/>
    <s v=""/>
    <m/>
    <m/>
    <n v="849.97100799999998"/>
    <n v="196.69287861037702"/>
    <m/>
    <m/>
    <m/>
    <n v="2055"/>
    <s v=""/>
    <s v=""/>
    <m/>
    <s v=""/>
    <s v=""/>
    <n v="1.6300008791209049"/>
    <m/>
  </r>
  <r>
    <x v="2049"/>
    <n v="10660.400390999999"/>
    <n v="69.47"/>
    <n v="54.030342949572209"/>
    <m/>
    <m/>
    <n v="540.47362217874411"/>
    <n v="7.1760345323827046"/>
    <s v=""/>
    <m/>
    <m/>
    <n v="812.84497099999999"/>
    <n v="179.50548815067199"/>
    <m/>
    <m/>
    <m/>
    <n v="2056"/>
    <s v=""/>
    <s v=""/>
    <m/>
    <s v=""/>
    <s v=""/>
    <n v="1.6300008791209049"/>
    <m/>
  </r>
  <r>
    <x v="2050"/>
    <n v="9937.0703130000002"/>
    <n v="68.47"/>
    <n v="52.468515762841555"/>
    <m/>
    <m/>
    <n v="556.00540220569417"/>
    <n v="6.6889517391472744"/>
    <s v=""/>
    <m/>
    <m/>
    <n v="864.18902600000001"/>
    <n v="202.17751980463379"/>
    <m/>
    <m/>
    <m/>
    <n v="2057"/>
    <s v=""/>
    <s v=""/>
    <m/>
    <s v=""/>
    <s v=""/>
    <n v="1.6300008791209049"/>
    <m/>
  </r>
  <r>
    <x v="2051"/>
    <n v="9669.4296880000002"/>
    <n v="70.52"/>
    <n v="55.590234340526578"/>
    <m/>
    <m/>
    <n v="522.68272279970654"/>
    <n v="6.5082862851167969"/>
    <s v=""/>
    <m/>
    <m/>
    <n v="869.31500200000005"/>
    <n v="204.56016468459327"/>
    <m/>
    <m/>
    <m/>
    <n v="2058"/>
    <s v=""/>
    <s v=""/>
    <m/>
    <s v=""/>
    <s v=""/>
    <n v="1.6300008791209049"/>
    <m/>
  </r>
  <r>
    <x v="2052"/>
    <n v="10393.900390999999"/>
    <n v="73.33"/>
    <n v="60.013190677531689"/>
    <m/>
    <m/>
    <n v="481.00099250632178"/>
    <n v="6.9957299328390077"/>
    <s v=""/>
    <m/>
    <m/>
    <n v="878.26501499999995"/>
    <n v="208.7668772094234"/>
    <m/>
    <m/>
    <m/>
    <n v="2059"/>
    <s v=""/>
    <s v=""/>
    <m/>
    <s v=""/>
    <s v=""/>
    <n v="1.6300008791209049"/>
    <m/>
  </r>
  <r>
    <x v="2053"/>
    <n v="10687.200194999999"/>
    <n v="73.239999999999995"/>
    <n v="59.858662168463887"/>
    <m/>
    <m/>
    <n v="482.15664656612051"/>
    <n v="7.1929514001180257"/>
    <s v=""/>
    <m/>
    <m/>
    <n v="855.19897500000002"/>
    <n v="197.79601528579869"/>
    <m/>
    <m/>
    <m/>
    <n v="2060"/>
    <s v=""/>
    <s v=""/>
    <m/>
    <s v=""/>
    <s v=""/>
    <n v="1.6300008791209049"/>
    <m/>
  </r>
  <r>
    <x v="2054"/>
    <n v="10385"/>
    <n v="76.12"/>
    <n v="64.558496177624292"/>
    <m/>
    <m/>
    <n v="444.21207388543439"/>
    <n v="6.9893755812511635"/>
    <s v=""/>
    <m/>
    <m/>
    <n v="872.20001200000002"/>
    <n v="205.65494101170643"/>
    <m/>
    <m/>
    <m/>
    <n v="2061"/>
    <s v=""/>
    <s v=""/>
    <m/>
    <s v=""/>
    <s v=""/>
    <n v="1.6449982417582381"/>
    <m/>
  </r>
  <r>
    <x v="2055"/>
    <n v="10977.400390999999"/>
    <n v="76.099999999999994"/>
    <n v="64.516793282364532"/>
    <m/>
    <m/>
    <n v="444.42237777620926"/>
    <n v="7.3878841869891767"/>
    <s v=""/>
    <m/>
    <m/>
    <n v="856.853027"/>
    <n v="198.41253859560996"/>
    <m/>
    <m/>
    <m/>
    <n v="2062"/>
    <s v=""/>
    <s v=""/>
    <m/>
    <s v=""/>
    <s v=""/>
    <n v="1.6449982417582381"/>
    <m/>
  </r>
  <r>
    <x v="2056"/>
    <n v="11532.400390999999"/>
    <n v="79.94"/>
    <n v="71.002134210811946"/>
    <m/>
    <m/>
    <n v="399.54820717522296"/>
    <n v="7.7607979138619676"/>
    <s v=""/>
    <m/>
    <m/>
    <n v="853.68402100000003"/>
    <n v="196.92969548755346"/>
    <m/>
    <m/>
    <m/>
    <n v="2063"/>
    <s v=""/>
    <s v=""/>
    <m/>
    <s v=""/>
    <s v=""/>
    <n v="1.6599995604395734"/>
    <m/>
  </r>
  <r>
    <x v="2057"/>
    <n v="11500.099609000001"/>
    <n v="73.260000000000005"/>
    <n v="59.128749396933863"/>
    <m/>
    <m/>
    <n v="466.30204034733856"/>
    <n v="7.738859481544039"/>
    <s v=""/>
    <m/>
    <m/>
    <n v="816.95098900000005"/>
    <n v="179.97774813868554"/>
    <m/>
    <m/>
    <m/>
    <n v="2064"/>
    <s v=""/>
    <s v=""/>
    <m/>
    <s v=""/>
    <s v=""/>
    <n v="1.6599995604395734"/>
    <m/>
  </r>
  <r>
    <x v="2058"/>
    <n v="10803.900390999999"/>
    <n v="67.349999999999994"/>
    <n v="49.582752223452957"/>
    <m/>
    <m/>
    <n v="541.51241242084996"/>
    <n v="7.2701710136400397"/>
    <s v=""/>
    <m/>
    <m/>
    <n v="752.83099400000003"/>
    <n v="151.72203006294433"/>
    <m/>
    <m/>
    <m/>
    <m/>
    <s v=""/>
    <s v=""/>
    <m/>
    <s v=""/>
    <s v=""/>
    <n v="1.6599995604395734"/>
    <m/>
  </r>
  <r>
    <x v="2059"/>
    <n v="9951.4404300000006"/>
    <n v="64.680000000000007"/>
    <n v="45.645966228264939"/>
    <m/>
    <m/>
    <n v="584.41928397472088"/>
    <n v="6.6963585457290637"/>
    <s v=""/>
    <m/>
    <m/>
    <n v="704.59600799999998"/>
    <n v="132.27651739322312"/>
    <m/>
    <m/>
    <m/>
    <n v="2066"/>
    <s v=""/>
    <s v=""/>
    <m/>
    <s v=""/>
    <s v=""/>
    <n v="1.6599995604395734"/>
    <m/>
  </r>
  <r>
    <x v="2060"/>
    <n v="9414.6904300000006"/>
    <n v="62.02"/>
    <n v="41.886486166994757"/>
    <m/>
    <m/>
    <n v="632.45798074430331"/>
    <n v="6.3350127335663222"/>
    <s v=""/>
    <m/>
    <m/>
    <n v="728.91601600000001"/>
    <n v="141.4042528553351"/>
    <m/>
    <m/>
    <m/>
    <n v="2067"/>
    <s v=""/>
    <s v=""/>
    <m/>
    <s v=""/>
    <s v=""/>
    <n v="1.6599995604395734"/>
    <m/>
  </r>
  <r>
    <x v="2061"/>
    <n v="9602.9296880000002"/>
    <n v="61.31"/>
    <n v="40.912660499997187"/>
    <m/>
    <m/>
    <n v="646.90571504054992"/>
    <n v="6.4611717531915165"/>
    <s v=""/>
    <m/>
    <m/>
    <n v="699.83099400000003"/>
    <n v="130.1096467626887"/>
    <m/>
    <m/>
    <m/>
    <n v="2068"/>
    <s v=""/>
    <s v=""/>
    <m/>
    <s v=""/>
    <s v=""/>
    <n v="1.6700004395604453"/>
    <m/>
  </r>
  <r>
    <x v="2062"/>
    <n v="9173.0400389999995"/>
    <n v="62.38"/>
    <n v="42.335595780659965"/>
    <m/>
    <m/>
    <n v="624.29206610100118"/>
    <n v="6.1717670033426293"/>
    <s v=""/>
    <m/>
    <m/>
    <n v="690.82702600000005"/>
    <n v="126.75842219054408"/>
    <m/>
    <m/>
    <m/>
    <n v="2069"/>
    <s v=""/>
    <s v=""/>
    <m/>
    <s v=""/>
    <s v=""/>
    <n v="1.6700004395604453"/>
    <m/>
  </r>
  <r>
    <x v="2063"/>
    <n v="9214.6503909999992"/>
    <n v="56.91"/>
    <n v="34.906709273928364"/>
    <m/>
    <m/>
    <n v="733.74586564622462"/>
    <n v="6.1996017452306873"/>
    <s v=""/>
    <m/>
    <m/>
    <n v="614.29101600000001"/>
    <n v="98.669012703117161"/>
    <m/>
    <m/>
    <m/>
    <n v="2070"/>
    <s v=""/>
    <s v=""/>
    <m/>
    <s v=""/>
    <s v=""/>
    <n v="1.6700004395604453"/>
    <m/>
  </r>
  <r>
    <x v="2064"/>
    <n v="8290.7597659999992"/>
    <n v="56.68"/>
    <n v="34.620386588429419"/>
    <m/>
    <m/>
    <n v="739.6384929753616"/>
    <n v="5.5778644593996942"/>
    <s v=""/>
    <m/>
    <m/>
    <n v="611.30401600000005"/>
    <n v="97.706937010059391"/>
    <m/>
    <m/>
    <m/>
    <n v="2071"/>
    <s v=""/>
    <s v=""/>
    <m/>
    <s v=""/>
    <s v=""/>
    <n v="1.6700004395604453"/>
    <m/>
  </r>
  <r>
    <x v="2065"/>
    <n v="8322.9101559999999"/>
    <n v="58.9"/>
    <n v="37.327857252477727"/>
    <m/>
    <m/>
    <n v="681.66077267095011"/>
    <n v="5.5993488860612199"/>
    <s v=""/>
    <m/>
    <m/>
    <n v="601.66601600000001"/>
    <n v="94.623547106498236"/>
    <m/>
    <m/>
    <m/>
    <n v="2072"/>
    <s v=""/>
    <s v=""/>
    <m/>
    <s v=""/>
    <s v=""/>
    <n v="1.6700004395604453"/>
    <m/>
  </r>
  <r>
    <x v="2066"/>
    <n v="8344.1201170000004"/>
    <n v="57.79"/>
    <n v="35.907943903364284"/>
    <m/>
    <m/>
    <n v="707.31776629955573"/>
    <n v="5.6131798581925523"/>
    <s v=""/>
    <m/>
    <m/>
    <n v="556.72601299999997"/>
    <n v="80.474769980767775"/>
    <m/>
    <m/>
    <m/>
    <n v="2073"/>
    <s v=""/>
    <s v=""/>
    <m/>
    <s v=""/>
    <s v=""/>
    <n v="1.7799982417582503"/>
    <m/>
  </r>
  <r>
    <x v="2067"/>
    <n v="8619.6699219999991"/>
    <n v="61.48"/>
    <n v="40.488641762239631"/>
    <m/>
    <m/>
    <n v="616.95381230165174"/>
    <n v="5.7983942715045655"/>
    <s v=""/>
    <m/>
    <m/>
    <n v="557.17498799999998"/>
    <n v="80.602492849583712"/>
    <m/>
    <m/>
    <m/>
    <n v="2074"/>
    <s v=""/>
    <s v=""/>
    <m/>
    <s v=""/>
    <s v=""/>
    <n v="1.7799982417582503"/>
    <m/>
  </r>
  <r>
    <x v="2068"/>
    <n v="8937.4804690000001"/>
    <n v="61.13"/>
    <n v="40.022820265341672"/>
    <m/>
    <m/>
    <n v="623.946219809421"/>
    <n v="6.0120268181192618"/>
    <s v=""/>
    <m/>
    <m/>
    <n v="561.73199499999998"/>
    <n v="81.918841872577019"/>
    <m/>
    <m/>
    <m/>
    <n v="2075"/>
    <s v=""/>
    <s v=""/>
    <m/>
    <s v=""/>
    <s v=""/>
    <n v="1.7799982417582503"/>
    <m/>
  </r>
  <r>
    <x v="2069"/>
    <n v="8939.4404300000006"/>
    <n v="59.29"/>
    <n v="37.608929282259417"/>
    <m/>
    <m/>
    <n v="661.47503747095504"/>
    <n v="6.0131887247261808"/>
    <s v=""/>
    <m/>
    <m/>
    <n v="539.70202600000005"/>
    <n v="75.491521986919935"/>
    <m/>
    <m/>
    <m/>
    <n v="2076"/>
    <s v=""/>
    <s v=""/>
    <m/>
    <s v=""/>
    <s v=""/>
    <n v="1.7799982417582503"/>
    <m/>
  </r>
  <r>
    <x v="2070"/>
    <n v="8736.25"/>
    <n v="59.24"/>
    <n v="37.540971087000543"/>
    <m/>
    <m/>
    <n v="662.55626490071074"/>
    <n v="5.8763580469898145"/>
    <s v=""/>
    <m/>
    <m/>
    <n v="539.61901899999998"/>
    <n v="75.466356995816767"/>
    <m/>
    <m/>
    <m/>
    <n v="2077"/>
    <s v=""/>
    <s v=""/>
    <m/>
    <s v=""/>
    <s v=""/>
    <n v="1.7799982417582503"/>
    <m/>
  </r>
  <r>
    <x v="2071"/>
    <n v="8498.4697269999997"/>
    <n v="54.46"/>
    <n v="31.471320836167127"/>
    <m/>
    <m/>
    <n v="769.44341463825469"/>
    <n v="5.7159709990224288"/>
    <s v=""/>
    <m/>
    <m/>
    <n v="489.95098899999999"/>
    <n v="61.569334598914217"/>
    <m/>
    <m/>
    <m/>
    <n v="2078"/>
    <s v=""/>
    <s v=""/>
    <m/>
    <s v=""/>
    <s v=""/>
    <n v="1.7600004395604532"/>
    <m/>
  </r>
  <r>
    <x v="2072"/>
    <n v="8200"/>
    <n v="54.36"/>
    <n v="31.351965053551393"/>
    <m/>
    <m/>
    <n v="772.22908090027079"/>
    <n v="5.515080216609328"/>
    <s v=""/>
    <m/>
    <m/>
    <n v="450.11599699999999"/>
    <n v="51.556336232145426"/>
    <m/>
    <m/>
    <m/>
    <n v="2079"/>
    <s v=""/>
    <s v=""/>
    <m/>
    <s v=""/>
    <s v=""/>
    <n v="1.7600004395604532"/>
    <m/>
  </r>
  <r>
    <x v="2073"/>
    <n v="7836.830078"/>
    <n v="54.26"/>
    <n v="31.232850150585346"/>
    <m/>
    <m/>
    <n v="775.03004927053712"/>
    <n v="5.2706855610447647"/>
    <s v=""/>
    <m/>
    <m/>
    <n v="446.27899200000002"/>
    <n v="50.676049159967349"/>
    <m/>
    <m/>
    <m/>
    <n v="2080"/>
    <s v=""/>
    <s v=""/>
    <m/>
    <s v=""/>
    <s v=""/>
    <n v="1.7600004395604532"/>
    <m/>
  </r>
  <r>
    <x v="2074"/>
    <n v="7979.0698240000002"/>
    <n v="50.38"/>
    <n v="26.762853979035583"/>
    <m/>
    <m/>
    <n v="885.83071486717597"/>
    <n v="5.3662096927958283"/>
    <s v=""/>
    <m/>
    <m/>
    <n v="385.96798699999999"/>
    <n v="36.978178484623349"/>
    <m/>
    <m/>
    <m/>
    <n v="2081"/>
    <s v=""/>
    <s v=""/>
    <m/>
    <s v=""/>
    <s v=""/>
    <n v="1.7600004395604532"/>
    <m/>
  </r>
  <r>
    <x v="2075"/>
    <n v="6844.8598629999997"/>
    <n v="48.01"/>
    <n v="24.233183519938429"/>
    <m/>
    <m/>
    <n v="969.12794549874957"/>
    <n v="4.6029337075136265"/>
    <s v=""/>
    <m/>
    <m/>
    <n v="386.42498799999998"/>
    <n v="37.061927534898189"/>
    <m/>
    <m/>
    <m/>
    <n v="2082"/>
    <s v=""/>
    <s v=""/>
    <m/>
    <s v=""/>
    <s v=""/>
    <n v="1.7399986813186539"/>
    <m/>
  </r>
  <r>
    <x v="2076"/>
    <n v="7102.2597660000001"/>
    <n v="51.24"/>
    <n v="27.490572490580064"/>
    <m/>
    <m/>
    <n v="838.67619534897437"/>
    <n v="4.7759020145167126"/>
    <s v=""/>
    <m/>
    <m/>
    <n v="416.89300500000002"/>
    <n v="42.905182896531912"/>
    <m/>
    <m/>
    <m/>
    <n v="2083"/>
    <s v=""/>
    <s v=""/>
    <m/>
    <s v=""/>
    <s v=""/>
    <n v="1.7399986813186539"/>
    <m/>
  </r>
  <r>
    <x v="2077"/>
    <n v="7456.4101559999999"/>
    <n v="47.12"/>
    <n v="23.066981225952642"/>
    <m/>
    <m/>
    <n v="973.50162194927771"/>
    <n v="5.0139193150522274"/>
    <s v=""/>
    <m/>
    <m/>
    <n v="380.54299900000001"/>
    <n v="35.422237411887359"/>
    <m/>
    <m/>
    <m/>
    <n v="2084"/>
    <s v=""/>
    <s v=""/>
    <m/>
    <s v=""/>
    <s v=""/>
    <n v="1.7399986813186539"/>
    <m/>
  </r>
  <r>
    <x v="2078"/>
    <n v="6848.6499020000001"/>
    <n v="46.43"/>
    <n v="22.388720991096232"/>
    <m/>
    <m/>
    <n v="1001.9618174538332"/>
    <n v="4.6051227820704019"/>
    <s v=""/>
    <m/>
    <m/>
    <n v="383.23199499999998"/>
    <n v="35.92191407351126"/>
    <m/>
    <m/>
    <m/>
    <n v="2085"/>
    <s v=""/>
    <s v=""/>
    <m/>
    <s v=""/>
    <s v=""/>
    <n v="1.7399986813186539"/>
    <m/>
  </r>
  <r>
    <x v="2079"/>
    <n v="6815.9599609999996"/>
    <n v="45.51"/>
    <n v="21.498874098725871"/>
    <m/>
    <m/>
    <n v="1041.6169563399153"/>
    <n v="4.5830223460999919"/>
    <s v=""/>
    <m/>
    <m/>
    <n v="370.28500400000001"/>
    <n v="33.493901834556993"/>
    <m/>
    <m/>
    <m/>
    <n v="2086"/>
    <s v=""/>
    <s v=""/>
    <m/>
    <s v=""/>
    <s v=""/>
    <n v="1.7399986813186539"/>
    <m/>
  </r>
  <r>
    <x v="2080"/>
    <n v="7044.3198240000002"/>
    <n v="45.83"/>
    <n v="21.793326074379394"/>
    <m/>
    <m/>
    <n v="1026.914639115221"/>
    <n v="4.7362007097788039"/>
    <s v=""/>
    <m/>
    <m/>
    <n v="398.52600100000001"/>
    <n v="38.599963395283133"/>
    <m/>
    <m/>
    <m/>
    <n v="2087"/>
    <s v=""/>
    <s v=""/>
    <m/>
    <s v=""/>
    <s v=""/>
    <n v="1.715000439560449"/>
    <m/>
  </r>
  <r>
    <x v="2081"/>
    <n v="6795.4399409999996"/>
    <n v="46.98"/>
    <n v="22.884275358478593"/>
    <m/>
    <m/>
    <n v="975.32499148968861"/>
    <n v="4.5687490908135961"/>
    <s v=""/>
    <m/>
    <m/>
    <n v="414.24301100000002"/>
    <n v="41.643490299746944"/>
    <m/>
    <m/>
    <m/>
    <n v="2088"/>
    <s v=""/>
    <s v=""/>
    <m/>
    <s v=""/>
    <s v=""/>
    <n v="1.715000439560449"/>
    <m/>
  </r>
  <r>
    <x v="2082"/>
    <n v="6843.4702150000003"/>
    <n v="47.52"/>
    <n v="23.407528584407917"/>
    <m/>
    <m/>
    <n v="952.85295697548895"/>
    <n v="4.6009213265195053"/>
    <s v=""/>
    <m/>
    <m/>
    <n v="430.540009"/>
    <n v="44.918979576081121"/>
    <m/>
    <m/>
    <m/>
    <n v="2089"/>
    <s v=""/>
    <s v=""/>
    <m/>
    <s v=""/>
    <s v=""/>
    <n v="1.715000439560449"/>
    <m/>
  </r>
  <r>
    <x v="2083"/>
    <n v="6955.3798829999996"/>
    <n v="52.75"/>
    <n v="28.556500493457822"/>
    <m/>
    <m/>
    <n v="743.06341680699381"/>
    <n v="4.6760374087415917"/>
    <s v=""/>
    <m/>
    <m/>
    <n v="492.94101000000001"/>
    <n v="57.938294929660749"/>
    <m/>
    <m/>
    <m/>
    <n v="2090"/>
    <s v=""/>
    <s v=""/>
    <m/>
    <s v=""/>
    <s v=""/>
    <n v="1.715000439560449"/>
    <m/>
  </r>
  <r>
    <x v="2084"/>
    <n v="7901.0898440000001"/>
    <n v="55.69"/>
    <n v="31.735844443784703"/>
    <m/>
    <m/>
    <n v="660.19605639872725"/>
    <n v="5.3116911943046929"/>
    <s v=""/>
    <m/>
    <m/>
    <n v="492.73498499999999"/>
    <n v="57.888373375005479"/>
    <m/>
    <m/>
    <m/>
    <n v="2091"/>
    <s v=""/>
    <s v=""/>
    <m/>
    <s v=""/>
    <s v=""/>
    <n v="1.715000439560449"/>
    <m/>
  </r>
  <r>
    <x v="2085"/>
    <n v="8337.5703130000002"/>
    <n v="54.81"/>
    <n v="30.721767048733373"/>
    <m/>
    <m/>
    <n v="681.02620895956693"/>
    <n v="5.6046876801921695"/>
    <s v=""/>
    <m/>
    <m/>
    <n v="511.14700299999998"/>
    <n v="62.209794084481906"/>
    <m/>
    <m/>
    <m/>
    <n v="2092"/>
    <s v=""/>
    <s v=""/>
    <m/>
    <s v=""/>
    <s v=""/>
    <n v="1.7600004395604532"/>
    <m/>
  </r>
  <r>
    <x v="2086"/>
    <n v="8071.6601559999999"/>
    <n v="54.16"/>
    <n v="29.989483367781521"/>
    <m/>
    <m/>
    <n v="697.14354192638245"/>
    <n v="5.4257961348256822"/>
    <s v=""/>
    <m/>
    <m/>
    <n v="502.89401199999998"/>
    <n v="60.199362237534991"/>
    <m/>
    <m/>
    <m/>
    <n v="2093"/>
    <s v=""/>
    <s v=""/>
    <m/>
    <s v=""/>
    <s v=""/>
    <n v="1.7600004395604532"/>
    <m/>
  </r>
  <r>
    <x v="2087"/>
    <n v="7944.4301759999998"/>
    <n v="55.81"/>
    <n v="31.812924420424284"/>
    <m/>
    <m/>
    <n v="654.62989464887323"/>
    <n v="5.3401327362643469"/>
    <s v=""/>
    <m/>
    <m/>
    <n v="524.78900099999998"/>
    <n v="65.439594054176453"/>
    <m/>
    <m/>
    <m/>
    <n v="2094"/>
    <s v=""/>
    <s v=""/>
    <m/>
    <s v=""/>
    <s v=""/>
    <n v="1.7600004395604532"/>
    <m/>
  </r>
  <r>
    <x v="2088"/>
    <n v="8159.2700199999999"/>
    <n v="56.73"/>
    <n v="32.857803370122603"/>
    <m/>
    <m/>
    <n v="633.01332373728394"/>
    <n v="5.4844022689629108"/>
    <s v=""/>
    <m/>
    <m/>
    <n v="567.88897699999995"/>
    <n v="76.186504069090574"/>
    <m/>
    <m/>
    <m/>
    <n v="2095"/>
    <s v=""/>
    <s v=""/>
    <m/>
    <s v=""/>
    <s v=""/>
    <n v="1.7600004395604532"/>
    <m/>
  </r>
  <r>
    <x v="2089"/>
    <n v="8286.8798829999996"/>
    <n v="58.6"/>
    <n v="35.019775281304078"/>
    <m/>
    <m/>
    <n v="591.24813490457609"/>
    <n v="5.5700325903208663"/>
    <s v=""/>
    <m/>
    <m/>
    <n v="615.71801800000003"/>
    <n v="89.017450305507452"/>
    <m/>
    <m/>
    <m/>
    <n v="2096"/>
    <s v=""/>
    <s v=""/>
    <m/>
    <s v=""/>
    <s v=""/>
    <n v="1.7600004395604532"/>
    <m/>
  </r>
  <r>
    <x v="2090"/>
    <n v="8794.3896480000003"/>
    <n v="60.84"/>
    <n v="37.683423765552931"/>
    <m/>
    <m/>
    <n v="546.01613500418955"/>
    <n v="5.9106941193057336"/>
    <s v=""/>
    <m/>
    <m/>
    <n v="642.54797399999995"/>
    <n v="96.767856942575762"/>
    <m/>
    <m/>
    <m/>
    <n v="2097"/>
    <s v=""/>
    <s v=""/>
    <m/>
    <s v=""/>
    <s v=""/>
    <n v="1.8299986813186615"/>
    <m/>
  </r>
  <r>
    <x v="2091"/>
    <n v="8934.3398440000001"/>
    <n v="65.03"/>
    <n v="42.868707267827141"/>
    <m/>
    <m/>
    <n v="470.78036163281655"/>
    <n v="6.0045981166095919"/>
    <s v=""/>
    <m/>
    <m/>
    <n v="708.15801999999996"/>
    <n v="116.52172872943896"/>
    <m/>
    <m/>
    <m/>
    <n v="2098"/>
    <s v=""/>
    <s v=""/>
    <m/>
    <s v=""/>
    <s v=""/>
    <n v="1.8299986813186615"/>
    <m/>
  </r>
  <r>
    <x v="2092"/>
    <n v="9701.0302730000003"/>
    <n v="61.8"/>
    <n v="38.605528378634361"/>
    <m/>
    <m/>
    <n v="517.52259577986342"/>
    <n v="6.5197063249327707"/>
    <s v=""/>
    <m/>
    <m/>
    <n v="615.41601600000001"/>
    <n v="85.999606390780471"/>
    <m/>
    <m/>
    <m/>
    <n v="2099"/>
    <s v=""/>
    <s v=""/>
    <m/>
    <s v=""/>
    <s v=""/>
    <n v="1.8299986813186615"/>
    <m/>
  </r>
  <r>
    <x v="2093"/>
    <n v="8867.3203130000002"/>
    <n v="61.08"/>
    <n v="37.70143670765421"/>
    <m/>
    <m/>
    <n v="529.55443517827337"/>
    <n v="5.9592453583449467"/>
    <s v=""/>
    <m/>
    <m/>
    <n v="662.80902100000003"/>
    <n v="99.242658887152444"/>
    <m/>
    <m/>
    <m/>
    <n v="2100"/>
    <s v=""/>
    <s v=""/>
    <m/>
    <s v=""/>
    <s v=""/>
    <n v="1.8299986813186615"/>
    <m/>
  </r>
  <r>
    <x v="2094"/>
    <n v="9290.6298829999996"/>
    <n v="62.35"/>
    <n v="39.264509842995217"/>
    <m/>
    <m/>
    <n v="507.50545044830352"/>
    <n v="6.2435662682254565"/>
    <s v=""/>
    <m/>
    <m/>
    <n v="647.03198199999997"/>
    <n v="94.515620048256977"/>
    <m/>
    <m/>
    <m/>
    <n v="2101"/>
    <s v=""/>
    <s v=""/>
    <m/>
    <s v=""/>
    <s v=""/>
    <n v="1.8299986813186615"/>
    <m/>
  </r>
  <r>
    <x v="2095"/>
    <n v="9426.1103519999997"/>
    <n v="64.3"/>
    <n v="41.705423510365094"/>
    <m/>
    <m/>
    <n v="475.73450538365387"/>
    <n v="6.3341183708033242"/>
    <s v=""/>
    <m/>
    <m/>
    <n v="669.92401099999995"/>
    <n v="101.19573745865961"/>
    <m/>
    <m/>
    <m/>
    <n v="2102"/>
    <s v=""/>
    <s v=""/>
    <m/>
    <s v=""/>
    <s v=""/>
    <n v="1.8349991208791259"/>
    <m/>
  </r>
  <r>
    <x v="2096"/>
    <n v="9251.4697269999997"/>
    <n v="61.69"/>
    <n v="38.315076144770508"/>
    <m/>
    <m/>
    <n v="514.33080050124249"/>
    <n v="6.2166022848754636"/>
    <s v=""/>
    <m/>
    <m/>
    <n v="673.612976"/>
    <n v="102.30757986693988"/>
    <m/>
    <m/>
    <m/>
    <n v="2103"/>
    <s v=""/>
    <s v=""/>
    <m/>
    <s v=""/>
    <s v=""/>
    <n v="1.8349991208791259"/>
    <m/>
  </r>
  <r>
    <x v="2097"/>
    <n v="9104.5996090000008"/>
    <n v="62.83"/>
    <n v="39.726373093018374"/>
    <m/>
    <m/>
    <n v="495.29488098089615"/>
    <n v="6.1177524501633815"/>
    <s v=""/>
    <m/>
    <m/>
    <n v="687.14898700000003"/>
    <n v="106.4165074074435"/>
    <m/>
    <m/>
    <m/>
    <n v="2104"/>
    <s v=""/>
    <s v=""/>
    <m/>
    <s v=""/>
    <s v=""/>
    <n v="1.8349991208791259"/>
    <m/>
  </r>
  <r>
    <x v="2098"/>
    <n v="9233.9697269999997"/>
    <n v="66.44"/>
    <n v="44.286120809072521"/>
    <m/>
    <m/>
    <n v="438.35315006450628"/>
    <n v="6.2045200262163744"/>
    <s v=""/>
    <m/>
    <m/>
    <n v="779.54303000000004"/>
    <n v="135.0305539577796"/>
    <m/>
    <m/>
    <m/>
    <n v="2105"/>
    <s v=""/>
    <s v=""/>
    <m/>
    <s v=""/>
    <s v=""/>
    <n v="1.8349991208791259"/>
    <m/>
  </r>
  <r>
    <x v="2099"/>
    <n v="9695.5"/>
    <n v="66.42"/>
    <n v="44.254123097907922"/>
    <m/>
    <m/>
    <n v="438.59424086260725"/>
    <n v="6.5144634421056287"/>
    <s v=""/>
    <m/>
    <m/>
    <n v="785.62402299999997"/>
    <n v="137.13369193753769"/>
    <m/>
    <m/>
    <m/>
    <n v="2106"/>
    <s v=""/>
    <s v=""/>
    <m/>
    <s v=""/>
    <s v=""/>
    <n v="1.8349991208791259"/>
    <m/>
  </r>
  <r>
    <x v="2100"/>
    <n v="9645.6699219999991"/>
    <n v="64.849999999999994"/>
    <n v="42.146767298842818"/>
    <m/>
    <m/>
    <n v="459.30591634789823"/>
    <n v="6.4804762836527834"/>
    <s v=""/>
    <m/>
    <m/>
    <n v="753.72497599999997"/>
    <n v="125.98775513883973"/>
    <m/>
    <m/>
    <m/>
    <n v="2107"/>
    <s v=""/>
    <s v=""/>
    <m/>
    <s v=""/>
    <s v=""/>
    <n v="1.8399995604395332"/>
    <m/>
  </r>
  <r>
    <x v="2101"/>
    <n v="9380.8701170000004"/>
    <n v="63.45"/>
    <n v="40.322153478393254"/>
    <m/>
    <m/>
    <n v="479.11325732328811"/>
    <n v="6.3024055907076431"/>
    <s v=""/>
    <m/>
    <m/>
    <n v="752.85699499999998"/>
    <n v="125.6943459005434"/>
    <m/>
    <m/>
    <m/>
    <n v="2108"/>
    <s v=""/>
    <s v=""/>
    <m/>
    <s v=""/>
    <s v=""/>
    <n v="1.8399995604395332"/>
    <m/>
  </r>
  <r>
    <x v="2102"/>
    <n v="9223.7304690000001"/>
    <n v="63.74"/>
    <n v="40.685835354185343"/>
    <m/>
    <m/>
    <n v="474.70871608975489"/>
    <n v="6.1966722418489937"/>
    <s v=""/>
    <m/>
    <m/>
    <n v="752.27502400000003"/>
    <n v="125.49678619829164"/>
    <m/>
    <m/>
    <m/>
    <n v="2109"/>
    <s v=""/>
    <s v=""/>
    <m/>
    <s v=""/>
    <s v=""/>
    <n v="1.8399995604395332"/>
    <m/>
  </r>
  <r>
    <x v="2103"/>
    <n v="9325.9599610000005"/>
    <n v="62.44"/>
    <n v="39.021526618871142"/>
    <m/>
    <m/>
    <n v="494.04771187449137"/>
    <n v="6.265188829184849"/>
    <s v=""/>
    <m/>
    <m/>
    <n v="727.27697799999999"/>
    <n v="117.15327031102447"/>
    <m/>
    <m/>
    <m/>
    <n v="2110"/>
    <s v=""/>
    <s v=""/>
    <m/>
    <s v=""/>
    <s v=""/>
    <n v="1.8399995604395332"/>
    <m/>
  </r>
  <r>
    <x v="2104"/>
    <n v="9052.9599610000005"/>
    <n v="59.27"/>
    <n v="35.055152961089618"/>
    <m/>
    <m/>
    <n v="544.18635199828361"/>
    <n v="6.0816288747617122"/>
    <s v=""/>
    <m/>
    <m/>
    <n v="679.58599900000002"/>
    <n v="101.7860647819097"/>
    <m/>
    <m/>
    <m/>
    <n v="2111"/>
    <s v=""/>
    <s v=""/>
    <m/>
    <s v=""/>
    <s v=""/>
    <n v="1.8399995604395332"/>
    <m/>
  </r>
  <r>
    <x v="2105"/>
    <n v="8713.0996090000008"/>
    <n v="60.16"/>
    <n v="36.094874665389"/>
    <m/>
    <m/>
    <n v="527.81498911656251"/>
    <n v="5.8528592796183192"/>
    <s v=""/>
    <m/>
    <m/>
    <n v="730.54901099999995"/>
    <n v="117.04315252321692"/>
    <m/>
    <m/>
    <m/>
    <n v="2112"/>
    <s v=""/>
    <s v=""/>
    <m/>
    <s v=""/>
    <s v=""/>
    <n v="1.890000000000001"/>
    <m/>
  </r>
  <r>
    <x v="2106"/>
    <n v="8705.1904300000006"/>
    <n v="58.79"/>
    <n v="34.446772930663336"/>
    <m/>
    <m/>
    <n v="551.82695979613447"/>
    <n v="5.8473942423344765"/>
    <s v=""/>
    <m/>
    <m/>
    <n v="708.87097200000005"/>
    <n v="110.09412740200698"/>
    <m/>
    <m/>
    <m/>
    <n v="2113"/>
    <s v=""/>
    <s v=""/>
    <m/>
    <s v=""/>
    <s v=""/>
    <n v="1.890000000000001"/>
    <m/>
  </r>
  <r>
    <x v="2107"/>
    <n v="8504.4101559999999"/>
    <n v="56.81"/>
    <n v="32.122620834970455"/>
    <m/>
    <m/>
    <n v="588.96841249202998"/>
    <n v="5.7123787323746438"/>
    <s v=""/>
    <m/>
    <m/>
    <n v="707.04998799999998"/>
    <n v="109.5256758201639"/>
    <m/>
    <m/>
    <m/>
    <n v="2114"/>
    <s v=""/>
    <s v=""/>
    <m/>
    <s v=""/>
    <s v=""/>
    <n v="1.890000000000001"/>
    <m/>
  </r>
  <r>
    <x v="2108"/>
    <n v="8370.0498050000006"/>
    <n v="56.18"/>
    <n v="31.40638057089155"/>
    <m/>
    <m/>
    <n v="602.00059842737926"/>
    <n v="5.6219830855720723"/>
    <s v=""/>
    <m/>
    <m/>
    <n v="672.65698199999997"/>
    <n v="98.867822902228369"/>
    <m/>
    <m/>
    <m/>
    <n v="2115"/>
    <s v=""/>
    <s v=""/>
    <m/>
    <s v=""/>
    <s v=""/>
    <n v="1.890000000000001"/>
    <m/>
  </r>
  <r>
    <x v="2109"/>
    <n v="8091.830078"/>
    <n v="56.52"/>
    <n v="31.782690080858437"/>
    <m/>
    <m/>
    <n v="594.68267531290621"/>
    <n v="5.4349673954003412"/>
    <s v=""/>
    <m/>
    <m/>
    <n v="694.36700399999995"/>
    <n v="105.24703559283022"/>
    <m/>
    <m/>
    <m/>
    <n v="2116"/>
    <s v=""/>
    <s v=""/>
    <m/>
    <s v=""/>
    <s v=""/>
    <n v="1.890000000000001"/>
    <m/>
  </r>
  <r>
    <x v="2110"/>
    <n v="8522.3300780000009"/>
    <n v="57.49"/>
    <n v="32.861716260958559"/>
    <m/>
    <m/>
    <n v="574.23975195832054"/>
    <n v="5.7236705538464454"/>
    <s v=""/>
    <m/>
    <m/>
    <n v="699.22198500000002"/>
    <n v="106.71055519549097"/>
    <m/>
    <m/>
    <m/>
    <n v="2117"/>
    <s v=""/>
    <s v=""/>
    <m/>
    <s v=""/>
    <s v=""/>
    <n v="1.8950004395604654"/>
    <m/>
  </r>
  <r>
    <x v="2111"/>
    <n v="8419.8701170000004"/>
    <n v="56.09"/>
    <n v="31.257446732809942"/>
    <m/>
    <m/>
    <n v="602.1777032245534"/>
    <n v="5.6547103770733917"/>
    <s v=""/>
    <m/>
    <m/>
    <n v="647.74102800000003"/>
    <n v="90.994857088051234"/>
    <m/>
    <m/>
    <m/>
    <n v="2118"/>
    <s v=""/>
    <s v=""/>
    <m/>
    <s v=""/>
    <s v=""/>
    <n v="1.8950004395604654"/>
    <m/>
  </r>
  <r>
    <x v="2112"/>
    <n v="8037.080078"/>
    <n v="52.08"/>
    <n v="26.784887425171277"/>
    <m/>
    <m/>
    <n v="688.24842829942747"/>
    <n v="5.3974914826991007"/>
    <s v=""/>
    <m/>
    <m/>
    <n v="583.58502199999998"/>
    <n v="72.967667308524426"/>
    <m/>
    <m/>
    <m/>
    <n v="2119"/>
    <s v=""/>
    <s v=""/>
    <m/>
    <s v=""/>
    <s v=""/>
    <n v="1.8950004395604654"/>
    <m/>
  </r>
  <r>
    <x v="2113"/>
    <n v="7561.1201170000004"/>
    <n v="52.08"/>
    <n v="26.781658562029612"/>
    <m/>
    <m/>
    <n v="688.21260166891329"/>
    <n v="5.0777171346908778"/>
    <s v=""/>
    <m/>
    <m/>
    <n v="601.75500499999998"/>
    <n v="77.509383607595694"/>
    <m/>
    <m/>
    <m/>
    <n v="2120"/>
    <s v=""/>
    <s v=""/>
    <m/>
    <s v=""/>
    <s v=""/>
    <n v="1.8950004395604654"/>
    <m/>
  </r>
  <r>
    <x v="2114"/>
    <n v="7592.2998049999997"/>
    <n v="50.98"/>
    <n v="25.647236804828413"/>
    <m/>
    <m/>
    <n v="717.24873780333962"/>
    <n v="5.0985233429046897"/>
    <s v=""/>
    <m/>
    <m/>
    <n v="586.73400900000001"/>
    <n v="73.637911866459163"/>
    <m/>
    <m/>
    <m/>
    <n v="2121"/>
    <s v=""/>
    <s v=""/>
    <m/>
    <s v=""/>
    <s v=""/>
    <n v="1.8950004395604654"/>
    <m/>
  </r>
  <r>
    <x v="2115"/>
    <n v="7129.4599609999996"/>
    <n v="51.36"/>
    <n v="26.017031880174837"/>
    <m/>
    <m/>
    <n v="706.51879582560696"/>
    <n v="4.7872100365508947"/>
    <s v=""/>
    <m/>
    <m/>
    <n v="565.38800000000003"/>
    <n v="68.272826839955016"/>
    <m/>
    <m/>
    <m/>
    <n v="2122"/>
    <s v=""/>
    <s v=""/>
    <m/>
    <s v=""/>
    <s v=""/>
    <n v="1.8950004395604654"/>
    <m/>
  </r>
  <r>
    <x v="2116"/>
    <n v="7469.7299800000001"/>
    <n v="50.16"/>
    <n v="24.798292983224449"/>
    <m/>
    <m/>
    <n v="739.49691513606194"/>
    <n v="5.0155601978495117"/>
    <s v=""/>
    <m/>
    <m/>
    <n v="559.59002699999996"/>
    <n v="66.870848511403409"/>
    <m/>
    <m/>
    <m/>
    <n v="2123"/>
    <s v=""/>
    <s v=""/>
    <m/>
    <s v=""/>
    <s v=""/>
    <n v="1.8950004395604654"/>
    <m/>
  </r>
  <r>
    <x v="2117"/>
    <n v="7406.1499020000001"/>
    <n v="51.7"/>
    <n v="26.317822242063578"/>
    <m/>
    <m/>
    <n v="694.0507154607235"/>
    <n v="4.9727398384917949"/>
    <s v=""/>
    <m/>
    <m/>
    <n v="577.64502000000005"/>
    <n v="71.184148249278479"/>
    <m/>
    <m/>
    <m/>
    <n v="2124"/>
    <s v=""/>
    <s v=""/>
    <m/>
    <s v=""/>
    <s v=""/>
    <n v="1.8950004395604654"/>
    <m/>
  </r>
  <r>
    <x v="2118"/>
    <n v="7500.7001950000003"/>
    <n v="50.98"/>
    <n v="25.581707795957342"/>
    <m/>
    <m/>
    <n v="713.34598002861321"/>
    <n v="5.0360930271609341"/>
    <s v=""/>
    <m/>
    <m/>
    <n v="580.04303000000004"/>
    <n v="71.773321245243736"/>
    <m/>
    <m/>
    <m/>
    <n v="2125"/>
    <s v=""/>
    <s v=""/>
    <m/>
    <s v=""/>
    <s v=""/>
    <n v="1.8950004395604654"/>
    <m/>
  </r>
  <r>
    <x v="2119"/>
    <n v="7722.5297849999997"/>
    <n v="51.38"/>
    <n v="25.973751401768794"/>
    <m/>
    <m/>
    <n v="702.11471623182308"/>
    <n v="5.1846282008677758"/>
    <s v=""/>
    <m/>
    <m/>
    <n v="592.98498500000005"/>
    <n v="74.970350044885151"/>
    <m/>
    <m/>
    <m/>
    <n v="2126"/>
    <s v=""/>
    <s v=""/>
    <m/>
    <s v=""/>
    <s v=""/>
    <n v="1.9100017582417443"/>
    <m/>
  </r>
  <r>
    <x v="2120"/>
    <n v="7500.8999020000001"/>
    <n v="52.25"/>
    <n v="26.850123615549922"/>
    <m/>
    <m/>
    <n v="678.30083018762321"/>
    <n v="5.0357028146479186"/>
    <s v=""/>
    <m/>
    <m/>
    <n v="609.30297900000005"/>
    <n v="79.094440186801393"/>
    <m/>
    <m/>
    <m/>
    <n v="2127"/>
    <s v=""/>
    <s v=""/>
    <m/>
    <s v=""/>
    <s v=""/>
    <n v="1.9100017582417443"/>
    <m/>
  </r>
  <r>
    <x v="2121"/>
    <n v="7625.9702150000003"/>
    <n v="51.64"/>
    <n v="26.22003134757793"/>
    <m/>
    <m/>
    <n v="694.10335894338812"/>
    <n v="5.119535078535467"/>
    <s v=""/>
    <m/>
    <m/>
    <n v="607.12402299999997"/>
    <n v="78.526711377921444"/>
    <m/>
    <m/>
    <m/>
    <n v="2128"/>
    <s v=""/>
    <s v=""/>
    <m/>
    <s v=""/>
    <s v=""/>
    <n v="1.9100017582417443"/>
    <m/>
  </r>
  <r>
    <x v="2122"/>
    <n v="7650.8198240000002"/>
    <n v="52.79"/>
    <n v="27.384546841709732"/>
    <m/>
    <m/>
    <n v="663.15247684685914"/>
    <n v="5.1360836597179036"/>
    <s v=""/>
    <m/>
    <m/>
    <n v="605.18701199999998"/>
    <n v="78.023627712110127"/>
    <m/>
    <m/>
    <m/>
    <n v="2129"/>
    <s v=""/>
    <s v=""/>
    <m/>
    <s v=""/>
    <s v=""/>
    <n v="1.9100017582417443"/>
    <m/>
  </r>
  <r>
    <x v="2123"/>
    <n v="7685.1401370000003"/>
    <n v="52.46"/>
    <n v="27.038915284417612"/>
    <m/>
    <m/>
    <n v="671.40893280217495"/>
    <n v="5.1589890034360639"/>
    <s v=""/>
    <m/>
    <m/>
    <n v="601.07702600000005"/>
    <n v="76.96188720313377"/>
    <m/>
    <m/>
    <m/>
    <n v="2130"/>
    <s v=""/>
    <s v=""/>
    <m/>
    <s v=""/>
    <s v=""/>
    <n v="1.9100017582417443"/>
    <m/>
  </r>
  <r>
    <x v="2124"/>
    <n v="6799.2900390000004"/>
    <n v="46.28"/>
    <n v="20.660854632957729"/>
    <m/>
    <m/>
    <n v="829.56335387728245"/>
    <n v="4.5639667023943575"/>
    <s v=""/>
    <m/>
    <m/>
    <n v="533.283997"/>
    <n v="59.596847060934508"/>
    <m/>
    <m/>
    <m/>
    <n v="2131"/>
    <s v=""/>
    <s v=""/>
    <m/>
    <s v=""/>
    <s v=""/>
    <n v="1.9100017582417443"/>
    <m/>
  </r>
  <r>
    <x v="2125"/>
    <n v="6905.8198240000002"/>
    <n v="44.57"/>
    <n v="19.131751975848402"/>
    <m/>
    <m/>
    <n v="890.82325389010964"/>
    <n v="4.6353532823224395"/>
    <s v=""/>
    <m/>
    <m/>
    <n v="496.84298699999999"/>
    <n v="51.450633674871931"/>
    <m/>
    <m/>
    <m/>
    <n v="2132"/>
    <s v=""/>
    <s v=""/>
    <m/>
    <s v=""/>
    <s v=""/>
    <n v="1.9100017582417443"/>
    <m/>
  </r>
  <r>
    <x v="2126"/>
    <n v="6596.8798829999996"/>
    <n v="43"/>
    <n v="17.781757563928618"/>
    <m/>
    <m/>
    <n v="953.53624994233246"/>
    <n v="4.4278700733134571"/>
    <s v=""/>
    <m/>
    <m/>
    <n v="477.493988"/>
    <n v="47.442036135963903"/>
    <m/>
    <m/>
    <m/>
    <n v="2133"/>
    <s v=""/>
    <s v=""/>
    <m/>
    <s v=""/>
    <s v=""/>
    <n v="1.9100017582417443"/>
    <m/>
  </r>
  <r>
    <x v="2127"/>
    <n v="6342.75"/>
    <n v="45.45"/>
    <n v="19.805663047894505"/>
    <m/>
    <m/>
    <n v="844.82783183860113"/>
    <n v="4.2571855831022356"/>
    <s v=""/>
    <m/>
    <m/>
    <n v="519.74200399999995"/>
    <n v="55.835811278002893"/>
    <m/>
    <m/>
    <m/>
    <n v="2134"/>
    <s v=""/>
    <s v=""/>
    <m/>
    <s v=""/>
    <s v=""/>
    <n v="1.9100017582417443"/>
    <m/>
  </r>
  <r>
    <x v="2128"/>
    <n v="6674.080078"/>
    <n v="44.78"/>
    <n v="19.219416567806793"/>
    <m/>
    <m/>
    <n v="869.69186978353991"/>
    <n v="4.4794541764004467"/>
    <s v=""/>
    <m/>
    <m/>
    <n v="491.00399800000002"/>
    <n v="49.659892349189889"/>
    <m/>
    <m/>
    <m/>
    <n v="2135"/>
    <s v=""/>
    <s v=""/>
    <m/>
    <s v=""/>
    <s v=""/>
    <n v="1.9100017582417443"/>
    <m/>
  </r>
  <r>
    <x v="2129"/>
    <n v="6510.0698240000002"/>
    <n v="45.86"/>
    <n v="20.139195905104625"/>
    <m/>
    <m/>
    <n v="827.69629804627994"/>
    <n v="4.3690339615012075"/>
    <s v=""/>
    <m/>
    <m/>
    <n v="518.89099099999999"/>
    <n v="55.29657221877104"/>
    <m/>
    <m/>
    <m/>
    <n v="2136"/>
    <s v=""/>
    <s v=""/>
    <m/>
    <s v=""/>
    <s v=""/>
    <n v="1.9000008791208727"/>
    <m/>
  </r>
  <r>
    <x v="2130"/>
    <n v="6742.3901370000003"/>
    <n v="46.16"/>
    <n v="20.400223484777175"/>
    <m/>
    <m/>
    <n v="816.82421600000009"/>
    <n v="4.5248308510559978"/>
    <s v=""/>
    <m/>
    <m/>
    <n v="537.95696999999996"/>
    <n v="59.358645684829206"/>
    <m/>
    <m/>
    <m/>
    <n v="2137"/>
    <s v=""/>
    <s v=""/>
    <m/>
    <s v=""/>
    <s v=""/>
    <n v="1.9000008791208727"/>
    <m/>
  </r>
  <r>
    <x v="2131"/>
    <n v="6770.7597660000001"/>
    <n v="46.23"/>
    <n v="20.459629249406991"/>
    <m/>
    <m/>
    <n v="814.30432657738424"/>
    <n v="4.5437514979591311"/>
    <s v=""/>
    <m/>
    <m/>
    <n v="536.26800500000002"/>
    <n v="58.984402825218133"/>
    <m/>
    <m/>
    <m/>
    <n v="2138"/>
    <s v=""/>
    <s v=""/>
    <m/>
    <s v=""/>
    <s v=""/>
    <n v="1.9000008791208727"/>
    <m/>
  </r>
  <r>
    <x v="2132"/>
    <n v="6780.0898440000001"/>
    <n v="45.99"/>
    <n v="20.244758855801756"/>
    <m/>
    <m/>
    <n v="822.71675268538024"/>
    <n v="4.5498943431005037"/>
    <s v=""/>
    <m/>
    <m/>
    <n v="527.36700399999995"/>
    <n v="57.024882541998593"/>
    <m/>
    <m/>
    <m/>
    <n v="2139"/>
    <s v=""/>
    <s v=""/>
    <m/>
    <s v=""/>
    <s v=""/>
    <n v="1.9000008791208727"/>
    <m/>
  </r>
  <r>
    <x v="2133"/>
    <n v="6737.8798829999996"/>
    <n v="42.23"/>
    <n v="16.93241984191102"/>
    <m/>
    <m/>
    <n v="957.19947493561165"/>
    <n v="4.521450947835512"/>
    <s v=""/>
    <m/>
    <m/>
    <n v="465.81698599999999"/>
    <n v="43.712789177447128"/>
    <m/>
    <m/>
    <m/>
    <n v="2140"/>
    <s v=""/>
    <s v=""/>
    <m/>
    <s v=""/>
    <s v=""/>
    <n v="1.9000008791208727"/>
    <m/>
  </r>
  <r>
    <x v="2134"/>
    <n v="6171.9702150000003"/>
    <n v="42.75"/>
    <n v="17.343141710314274"/>
    <m/>
    <m/>
    <n v="933.57665607164336"/>
    <n v="4.1413741618858495"/>
    <s v=""/>
    <m/>
    <m/>
    <n v="460.30999800000001"/>
    <n v="42.675927974856961"/>
    <m/>
    <m/>
    <m/>
    <n v="2141"/>
    <s v=""/>
    <s v=""/>
    <m/>
    <s v=""/>
    <s v=""/>
    <n v="1.9000008791208727"/>
    <m/>
  </r>
  <r>
    <x v="2135"/>
    <n v="6253.5498049999997"/>
    <n v="42.14"/>
    <n v="16.846171913098026"/>
    <m/>
    <m/>
    <n v="960.17048046064031"/>
    <n v="4.1960046168858511"/>
    <s v=""/>
    <m/>
    <m/>
    <n v="432.77200299999998"/>
    <n v="37.568795030624159"/>
    <m/>
    <m/>
    <m/>
    <n v="2142"/>
    <s v=""/>
    <s v=""/>
    <m/>
    <s v=""/>
    <s v=""/>
    <n v="1.9000008791208727"/>
    <m/>
  </r>
  <r>
    <x v="2136"/>
    <n v="6084.3999020000001"/>
    <n v="41.94"/>
    <n v="16.684253707976087"/>
    <m/>
    <m/>
    <n v="969.23459941509532"/>
    <n v="4.0824022182538657"/>
    <s v=""/>
    <m/>
    <m/>
    <n v="442.36498999999998"/>
    <n v="39.233312695754627"/>
    <m/>
    <m/>
    <m/>
    <n v="2143"/>
    <s v=""/>
    <s v=""/>
    <m/>
    <s v=""/>
    <s v=""/>
    <n v="1.9000008791208727"/>
    <m/>
  </r>
  <r>
    <x v="2137"/>
    <n v="6153.1601559999999"/>
    <n v="41.46"/>
    <n v="16.300388550914089"/>
    <m/>
    <m/>
    <n v="991.36977356160344"/>
    <n v="4.1284302930379635"/>
    <s v=""/>
    <m/>
    <m/>
    <n v="422.36498999999998"/>
    <n v="35.684797126603058"/>
    <m/>
    <m/>
    <m/>
    <n v="2144"/>
    <s v=""/>
    <s v=""/>
    <m/>
    <s v=""/>
    <s v=""/>
    <n v="1.9000008791208727"/>
    <m/>
  </r>
  <r>
    <x v="2138"/>
    <n v="5898.1298829999996"/>
    <n v="40.1"/>
    <n v="15.229158929119468"/>
    <m/>
    <m/>
    <n v="1056.3573813278963"/>
    <n v="3.9572160802465808"/>
    <s v=""/>
    <m/>
    <m/>
    <n v="436.00900300000001"/>
    <n v="37.989331027709198"/>
    <m/>
    <m/>
    <m/>
    <n v="2145"/>
    <s v=""/>
    <s v=""/>
    <m/>
    <s v=""/>
    <s v=""/>
    <n v="1.9000008791208727"/>
    <m/>
  </r>
  <r>
    <x v="2139"/>
    <n v="6380.3798829999996"/>
    <n v="45.28"/>
    <n v="19.156745212633989"/>
    <m/>
    <m/>
    <n v="783.38811678773027"/>
    <n v="4.2804365047436166"/>
    <s v=""/>
    <m/>
    <m/>
    <n v="475.34698500000002"/>
    <n v="44.840879101850746"/>
    <m/>
    <m/>
    <m/>
    <n v="2146"/>
    <s v=""/>
    <s v=""/>
    <m/>
    <s v=""/>
    <s v=""/>
    <n v="1.9400004395604136"/>
    <m/>
  </r>
  <r>
    <x v="2140"/>
    <n v="6596.6601559999999"/>
    <n v="44.98"/>
    <n v="18.900622709722711"/>
    <m/>
    <m/>
    <n v="793.72792226669094"/>
    <n v="4.4254183189857859"/>
    <s v=""/>
    <m/>
    <m/>
    <n v="464.19500699999998"/>
    <n v="42.735780714851515"/>
    <m/>
    <m/>
    <m/>
    <n v="2147"/>
    <s v=""/>
    <s v=""/>
    <m/>
    <s v=""/>
    <s v=""/>
    <n v="1.9400004395604136"/>
    <m/>
  </r>
  <r>
    <x v="2141"/>
    <n v="6599.7099609999996"/>
    <n v="44.47"/>
    <n v="18.467564844812461"/>
    <m/>
    <m/>
    <n v="811.68577079011141"/>
    <n v="4.4272338355109078"/>
    <s v=""/>
    <m/>
    <m/>
    <n v="474.41198700000001"/>
    <n v="44.614720548466018"/>
    <m/>
    <m/>
    <m/>
    <n v="2148"/>
    <s v=""/>
    <s v=""/>
    <m/>
    <s v=""/>
    <s v=""/>
    <n v="1.9400004395604136"/>
    <m/>
  </r>
  <r>
    <x v="2142"/>
    <n v="6638.6899409999996"/>
    <n v="44.87"/>
    <n v="18.79752370651218"/>
    <m/>
    <m/>
    <n v="797.04157089983448"/>
    <n v="4.4532665725999703"/>
    <s v=""/>
    <m/>
    <m/>
    <n v="474.01199300000002"/>
    <n v="44.538340917168462"/>
    <m/>
    <m/>
    <m/>
    <n v="2149"/>
    <s v=""/>
    <s v=""/>
    <m/>
    <s v=""/>
    <s v=""/>
    <n v="1.9400004395604136"/>
    <m/>
  </r>
  <r>
    <x v="2143"/>
    <n v="6775.080078"/>
    <n v="45.76"/>
    <n v="19.536157611685585"/>
    <m/>
    <m/>
    <n v="765.38131582724657"/>
    <n v="4.5444029064645903"/>
    <s v=""/>
    <m/>
    <m/>
    <n v="476.682007"/>
    <n v="45.036612188656292"/>
    <m/>
    <m/>
    <m/>
    <n v="2150"/>
    <s v=""/>
    <s v=""/>
    <m/>
    <s v=""/>
    <s v=""/>
    <n v="1.945000879120877"/>
    <m/>
  </r>
  <r>
    <x v="2144"/>
    <n v="6739.2099609999996"/>
    <n v="43.45"/>
    <n v="17.561639808756201"/>
    <m/>
    <m/>
    <n v="842.61554921575657"/>
    <n v="4.5202252777217966"/>
    <s v=""/>
    <m/>
    <m/>
    <n v="434.42401100000001"/>
    <n v="37.0506409287444"/>
    <m/>
    <m/>
    <m/>
    <n v="2151"/>
    <s v=""/>
    <s v=""/>
    <m/>
    <s v=""/>
    <s v=""/>
    <n v="1.945000879120877"/>
    <m/>
  </r>
  <r>
    <x v="2145"/>
    <n v="6330.7700199999999"/>
    <n v="43.26"/>
    <n v="17.40595273945322"/>
    <m/>
    <m/>
    <n v="849.94093694907133"/>
    <n v="4.2461597166819551"/>
    <s v=""/>
    <m/>
    <m/>
    <n v="446.51800500000002"/>
    <n v="39.112550115830196"/>
    <m/>
    <m/>
    <m/>
    <n v="2152"/>
    <s v=""/>
    <s v=""/>
    <m/>
    <s v=""/>
    <s v=""/>
    <n v="1.945000879120877"/>
    <m/>
  </r>
  <r>
    <x v="2146"/>
    <n v="6396.7797849999997"/>
    <n v="42.1"/>
    <n v="16.470499369463816"/>
    <m/>
    <m/>
    <n v="895.4783618190678"/>
    <n v="4.2903219678054789"/>
    <s v=""/>
    <m/>
    <m/>
    <n v="430.074005"/>
    <n v="36.230806992583283"/>
    <m/>
    <m/>
    <m/>
    <n v="2153"/>
    <s v=""/>
    <s v=""/>
    <m/>
    <s v=""/>
    <s v=""/>
    <n v="1.945000879120877"/>
    <m/>
  </r>
  <r>
    <x v="2147"/>
    <n v="6235.0297849999997"/>
    <n v="42.12"/>
    <n v="16.484160928679206"/>
    <m/>
    <m/>
    <n v="894.58093708186834"/>
    <n v="4.1817273558379613"/>
    <s v=""/>
    <m/>
    <m/>
    <n v="434.02700800000002"/>
    <n v="36.895883954434098"/>
    <m/>
    <m/>
    <m/>
    <n v="2154"/>
    <s v=""/>
    <s v=""/>
    <m/>
    <s v=""/>
    <s v=""/>
    <n v="1.945000879120877"/>
    <m/>
  </r>
  <r>
    <x v="2148"/>
    <n v="6357.0097660000001"/>
    <n v="45.6"/>
    <n v="19.201093741049956"/>
    <m/>
    <m/>
    <n v="746.71187882723336"/>
    <n v="4.2632043357496512"/>
    <s v=""/>
    <m/>
    <m/>
    <n v="480.65798999999998"/>
    <n v="44.820458908995612"/>
    <m/>
    <m/>
    <m/>
    <n v="2155"/>
    <s v=""/>
    <s v=""/>
    <m/>
    <s v=""/>
    <s v=""/>
    <n v="1.9800000000000095"/>
    <m/>
  </r>
  <r>
    <x v="2149"/>
    <n v="6739.6499020000001"/>
    <n v="49.95"/>
    <n v="22.86170404635746"/>
    <m/>
    <m/>
    <n v="604.20824253861906"/>
    <n v="4.5196968242831908"/>
    <s v=""/>
    <m/>
    <m/>
    <n v="501.00201399999997"/>
    <n v="48.61329132192197"/>
    <m/>
    <m/>
    <m/>
    <n v="2156"/>
    <s v=""/>
    <s v=""/>
    <m/>
    <s v=""/>
    <s v=""/>
    <n v="1.9800000000000095"/>
    <m/>
  </r>
  <r>
    <x v="2150"/>
    <n v="7315.3198240000002"/>
    <n v="50.56"/>
    <n v="23.417264765565253"/>
    <m/>
    <m/>
    <n v="589.41935204620734"/>
    <n v="4.9056208724994521"/>
    <s v=""/>
    <m/>
    <m/>
    <n v="480.51299999999998"/>
    <n v="44.635956524202676"/>
    <m/>
    <m/>
    <m/>
    <n v="2157"/>
    <s v=""/>
    <s v=""/>
    <m/>
    <s v=""/>
    <s v=""/>
    <n v="1.9800000000000095"/>
    <m/>
  </r>
  <r>
    <x v="2151"/>
    <n v="7378.2001950000003"/>
    <n v="50.96"/>
    <n v="23.784923537453654"/>
    <m/>
    <m/>
    <n v="580.06241437259871"/>
    <n v="4.9476593910109781"/>
    <s v=""/>
    <m/>
    <m/>
    <n v="469.618988"/>
    <n v="42.610919512597384"/>
    <m/>
    <m/>
    <m/>
    <n v="2158"/>
    <s v=""/>
    <s v=""/>
    <m/>
    <s v=""/>
    <s v=""/>
    <n v="1.9800000000000095"/>
    <m/>
  </r>
  <r>
    <x v="2152"/>
    <n v="7467.3999020000001"/>
    <n v="50.19"/>
    <n v="23.06336779881704"/>
    <m/>
    <m/>
    <n v="597.56157801890458"/>
    <n v="5.0073444285837638"/>
    <s v=""/>
    <m/>
    <m/>
    <n v="450.69799799999998"/>
    <n v="39.17631523254115"/>
    <m/>
    <m/>
    <m/>
    <n v="2159"/>
    <s v=""/>
    <s v=""/>
    <m/>
    <s v=""/>
    <s v=""/>
    <n v="1.9800000000000095"/>
    <m/>
  </r>
  <r>
    <x v="2153"/>
    <n v="7414.7099609999996"/>
    <n v="52.94"/>
    <n v="25.581480648417262"/>
    <m/>
    <m/>
    <n v="532.04753365764918"/>
    <n v="4.9716244126895575"/>
    <s v=""/>
    <m/>
    <m/>
    <n v="450.85299700000002"/>
    <n v="39.200232613617594"/>
    <m/>
    <m/>
    <m/>
    <n v="2160"/>
    <s v=""/>
    <s v=""/>
    <m/>
    <s v=""/>
    <s v=""/>
    <n v="1.9699991208791381"/>
    <m/>
  </r>
  <r>
    <x v="2154"/>
    <n v="7716.5097660000001"/>
    <n v="56.44"/>
    <n v="28.960504484287444"/>
    <m/>
    <m/>
    <n v="461.66976746964122"/>
    <n v="5.173849015110398"/>
    <s v=""/>
    <m/>
    <m/>
    <n v="479.37298600000003"/>
    <n v="44.158539827623301"/>
    <m/>
    <m/>
    <m/>
    <n v="2161"/>
    <s v=""/>
    <s v=""/>
    <m/>
    <s v=""/>
    <s v=""/>
    <n v="1.9699991208791381"/>
    <m/>
  </r>
  <r>
    <x v="2155"/>
    <n v="8379.6601559999999"/>
    <n v="55.55"/>
    <n v="28.043769489425816"/>
    <m/>
    <m/>
    <n v="476.20583786240559"/>
    <n v="5.6183390340261781"/>
    <s v=""/>
    <m/>
    <m/>
    <n v="472.49301100000002"/>
    <n v="42.889905948234272"/>
    <m/>
    <m/>
    <m/>
    <n v="2162"/>
    <s v=""/>
    <s v=""/>
    <m/>
    <s v=""/>
    <s v=""/>
    <n v="1.9699991208791381"/>
    <m/>
  </r>
  <r>
    <x v="2156"/>
    <n v="8176.8500979999999"/>
    <n v="56.37"/>
    <n v="28.868223933605577"/>
    <m/>
    <m/>
    <n v="462.12204683144466"/>
    <n v="5.4822175981950734"/>
    <s v=""/>
    <m/>
    <m/>
    <n v="464.03698700000001"/>
    <n v="41.353672927606389"/>
    <m/>
    <m/>
    <m/>
    <n v="2163"/>
    <s v=""/>
    <s v=""/>
    <m/>
    <s v=""/>
    <s v=""/>
    <n v="1.9699991208791381"/>
    <m/>
  </r>
  <r>
    <x v="2157"/>
    <n v="7950.3999020000001"/>
    <n v="55.99"/>
    <n v="28.47557938381193"/>
    <m/>
    <m/>
    <n v="468.32848177158928"/>
    <n v="5.3302539862608631"/>
    <s v=""/>
    <m/>
    <m/>
    <n v="469.66598499999998"/>
    <n v="42.355863073852774"/>
    <m/>
    <m/>
    <m/>
    <n v="2164"/>
    <s v=""/>
    <s v=""/>
    <m/>
    <s v=""/>
    <s v=""/>
    <n v="1.9699991208791381"/>
    <m/>
  </r>
  <r>
    <x v="2158"/>
    <n v="8221.5800780000009"/>
    <n v="55.3"/>
    <n v="27.763691430452781"/>
    <m/>
    <m/>
    <n v="479.84711615327484"/>
    <n v="5.5116332271136201"/>
    <s v=""/>
    <m/>
    <m/>
    <n v="457.08099399999998"/>
    <n v="40.082862925042598"/>
    <m/>
    <m/>
    <m/>
    <n v="2165"/>
    <s v=""/>
    <s v=""/>
    <m/>
    <s v=""/>
    <s v=""/>
    <n v="2.0000017582417526"/>
    <m/>
  </r>
  <r>
    <x v="2159"/>
    <n v="8181.2001950000003"/>
    <n v="52.77"/>
    <n v="25.22024794616377"/>
    <m/>
    <m/>
    <n v="523.72858279641878"/>
    <n v="5.4844203648336327"/>
    <s v=""/>
    <m/>
    <m/>
    <n v="433.86700400000001"/>
    <n v="36.010520631545077"/>
    <m/>
    <m/>
    <m/>
    <n v="2166"/>
    <s v=""/>
    <s v=""/>
    <m/>
    <s v=""/>
    <s v=""/>
    <n v="2.0000017582417526"/>
    <m/>
  </r>
  <r>
    <x v="2160"/>
    <n v="7769.0400390000004"/>
    <n v="51.51"/>
    <n v="24.012974924750583"/>
    <m/>
    <m/>
    <n v="548.71166754346939"/>
    <n v="5.2079855518095917"/>
    <s v=""/>
    <m/>
    <m/>
    <n v="420.74700899999999"/>
    <n v="33.831756808778557"/>
    <m/>
    <m/>
    <m/>
    <n v="2167"/>
    <s v=""/>
    <s v=""/>
    <m/>
    <s v=""/>
    <s v=""/>
    <n v="2.0000017582417526"/>
    <m/>
  </r>
  <r>
    <x v="2161"/>
    <n v="7634.1899409999996"/>
    <n v="51.38"/>
    <n v="23.888887803547146"/>
    <m/>
    <m/>
    <n v="551.45276149931601"/>
    <n v="5.1174554251378259"/>
    <s v=""/>
    <m/>
    <m/>
    <n v="412.62100199999998"/>
    <n v="32.524114440829379"/>
    <m/>
    <m/>
    <m/>
    <n v="2168"/>
    <s v=""/>
    <s v=""/>
    <m/>
    <s v=""/>
    <s v=""/>
    <n v="2.0000017582417526"/>
    <m/>
  </r>
  <r>
    <x v="2162"/>
    <n v="7562.1401370000003"/>
    <n v="50.31"/>
    <n v="22.891145119590895"/>
    <m/>
    <m/>
    <n v="574.39231011064521"/>
    <n v="5.0690260704514332"/>
    <s v=""/>
    <m/>
    <m/>
    <n v="418.26199300000002"/>
    <n v="33.412536037557587"/>
    <m/>
    <m/>
    <m/>
    <n v="2169"/>
    <s v=""/>
    <s v=""/>
    <m/>
    <s v=""/>
    <s v=""/>
    <n v="2.0000017582417526"/>
    <m/>
  </r>
  <r>
    <x v="2163"/>
    <n v="7062.9399409999996"/>
    <n v="47.26"/>
    <n v="20.108359768534132"/>
    <m/>
    <m/>
    <n v="644.00647884509669"/>
    <n v="4.7340343610178337"/>
    <s v=""/>
    <m/>
    <m/>
    <n v="406.65798999999998"/>
    <n v="31.556144253703614"/>
    <m/>
    <m/>
    <m/>
    <n v="2170"/>
    <s v=""/>
    <s v=""/>
    <m/>
    <s v=""/>
    <s v=""/>
    <n v="2.0099986813186783"/>
    <m/>
  </r>
  <r>
    <x v="2164"/>
    <n v="6958.3198240000002"/>
    <n v="47.69"/>
    <n v="20.471807620601222"/>
    <m/>
    <m/>
    <n v="632.25383605371303"/>
    <n v="4.6637898736767385"/>
    <s v=""/>
    <m/>
    <m/>
    <n v="380.21499599999999"/>
    <n v="27.451551671303189"/>
    <m/>
    <m/>
    <m/>
    <n v="2171"/>
    <s v=""/>
    <s v=""/>
    <m/>
    <s v=""/>
    <s v=""/>
    <n v="2.0099986813186783"/>
    <m/>
  </r>
  <r>
    <x v="2165"/>
    <n v="6746.8500979999999"/>
    <n v="43.22"/>
    <n v="16.632143357464759"/>
    <m/>
    <m/>
    <n v="750.74366051382401"/>
    <n v="4.5219353215831397"/>
    <s v=""/>
    <m/>
    <m/>
    <n v="356.61300699999998"/>
    <n v="24.042801663856839"/>
    <m/>
    <m/>
    <m/>
    <n v="2172"/>
    <s v=""/>
    <s v=""/>
    <m/>
    <s v=""/>
    <s v=""/>
    <n v="2.0099986813186783"/>
    <m/>
  </r>
  <r>
    <x v="2166"/>
    <n v="6305.5600590000004"/>
    <n v="44.12"/>
    <n v="17.322740170566277"/>
    <m/>
    <m/>
    <n v="719.4380700884933"/>
    <n v="4.2260598962643687"/>
    <s v=""/>
    <m/>
    <m/>
    <n v="365.58801299999999"/>
    <n v="25.252338742719616"/>
    <m/>
    <m/>
    <m/>
    <n v="2173"/>
    <s v=""/>
    <s v=""/>
    <m/>
    <s v=""/>
    <s v=""/>
    <n v="2.0099986813186783"/>
    <m/>
  </r>
  <r>
    <x v="2167"/>
    <n v="6571.419922"/>
    <n v="43.65"/>
    <n v="16.951626273658331"/>
    <m/>
    <m/>
    <n v="734.72862954042193"/>
    <n v="4.4041276463326282"/>
    <s v=""/>
    <m/>
    <m/>
    <n v="334.175995"/>
    <n v="20.912342135591903"/>
    <m/>
    <m/>
    <m/>
    <n v="2174"/>
    <s v=""/>
    <s v=""/>
    <m/>
    <s v=""/>
    <s v=""/>
    <n v="2.0099986813186783"/>
    <m/>
  </r>
  <r>
    <x v="2168"/>
    <n v="6341.3598629999997"/>
    <n v="42.54"/>
    <n v="16.083663746684884"/>
    <m/>
    <m/>
    <n v="772.05802503243945"/>
    <n v="4.2496108884225547"/>
    <s v=""/>
    <m/>
    <m/>
    <n v="286.49499500000002"/>
    <n v="14.943545331485742"/>
    <m/>
    <m/>
    <m/>
    <n v="2175"/>
    <s v=""/>
    <s v=""/>
    <m/>
    <s v=""/>
    <s v=""/>
    <n v="2.0300004395604212"/>
    <m/>
  </r>
  <r>
    <x v="2169"/>
    <n v="6287.6601559999999"/>
    <n v="41.48"/>
    <n v="15.280284913452341"/>
    <m/>
    <m/>
    <n v="810.493694033785"/>
    <n v="4.2135147955637908"/>
    <s v=""/>
    <m/>
    <m/>
    <n v="278.932007"/>
    <n v="14.154211668888804"/>
    <m/>
    <m/>
    <m/>
    <n v="2176"/>
    <s v=""/>
    <s v=""/>
    <m/>
    <s v=""/>
    <s v=""/>
    <n v="2.0300004395604212"/>
    <m/>
  </r>
  <r>
    <x v="2170"/>
    <n v="6221.419922"/>
    <n v="43.51"/>
    <n v="16.773873914228215"/>
    <m/>
    <m/>
    <n v="731.1216004366853"/>
    <n v="4.1690170837856195"/>
    <s v=""/>
    <m/>
    <m/>
    <n v="282.364014"/>
    <n v="14.502147819698903"/>
    <m/>
    <m/>
    <m/>
    <n v="2177"/>
    <s v=""/>
    <s v=""/>
    <m/>
    <s v=""/>
    <s v=""/>
    <n v="2.0300004395604212"/>
    <m/>
  </r>
  <r>
    <x v="2171"/>
    <n v="6294.2299800000001"/>
    <n v="43.75"/>
    <n v="16.956878033601146"/>
    <m/>
    <m/>
    <n v="723.01784754017751"/>
    <n v="4.2176978352837633"/>
    <s v=""/>
    <m/>
    <m/>
    <n v="288.04599000000002"/>
    <n v="15.085409149195611"/>
    <m/>
    <m/>
    <m/>
    <n v="2178"/>
    <s v=""/>
    <s v=""/>
    <m/>
    <s v=""/>
    <s v=""/>
    <n v="2.0300004395604212"/>
    <m/>
  </r>
  <r>
    <x v="2172"/>
    <n v="6340.9101559999999"/>
    <n v="44.24"/>
    <n v="17.334622196533353"/>
    <m/>
    <m/>
    <n v="706.78461120978898"/>
    <n v="4.2488671443266064"/>
    <s v=""/>
    <m/>
    <m/>
    <n v="315.72900399999997"/>
    <n v="17.984549558861751"/>
    <m/>
    <m/>
    <m/>
    <n v="2179"/>
    <s v=""/>
    <s v=""/>
    <m/>
    <s v=""/>
    <s v=""/>
    <n v="2.0300004395604212"/>
    <m/>
  </r>
  <r>
    <x v="2173"/>
    <n v="6500.5097660000001"/>
    <n v="43.9"/>
    <n v="17.062004971361524"/>
    <m/>
    <m/>
    <n v="717.61159761207011"/>
    <n v="4.3554702918198718"/>
    <s v=""/>
    <m/>
    <m/>
    <n v="274.31500199999999"/>
    <n v="13.265477413175777"/>
    <m/>
    <m/>
    <m/>
    <n v="2180"/>
    <s v=""/>
    <s v=""/>
    <m/>
    <s v=""/>
    <s v=""/>
    <n v="2.0573643956043828"/>
    <m/>
  </r>
  <r>
    <x v="2174"/>
    <n v="6301.0698240000002"/>
    <n v="43.84"/>
    <n v="17.013315065962455"/>
    <m/>
    <m/>
    <n v="719.53582316465463"/>
    <n v="4.221731697039627"/>
    <s v=""/>
    <m/>
    <m/>
    <n v="281.94400000000002"/>
    <n v="14.002971434951693"/>
    <m/>
    <m/>
    <m/>
    <n v="2181"/>
    <s v=""/>
    <s v=""/>
    <m/>
    <s v=""/>
    <s v=""/>
    <n v="2.0573643956043828"/>
    <m/>
  </r>
  <r>
    <x v="2175"/>
    <n v="6486.25"/>
    <n v="43.73"/>
    <n v="16.925897400532957"/>
    <m/>
    <m/>
    <n v="723.10917720680425"/>
    <n v="4.3456897433534465"/>
    <s v=""/>
    <m/>
    <m/>
    <n v="271.341003"/>
    <n v="12.949425494137431"/>
    <m/>
    <m/>
    <m/>
    <n v="2182"/>
    <s v=""/>
    <s v=""/>
    <m/>
    <s v=""/>
    <s v=""/>
    <n v="2.0573643956043828"/>
    <m/>
  </r>
  <r>
    <x v="2176"/>
    <n v="6371.3398440000001"/>
    <n v="43.68"/>
    <n v="16.885156224832933"/>
    <m/>
    <m/>
    <n v="724.72511280450885"/>
    <n v="4.2685905674922751"/>
    <s v=""/>
    <m/>
    <m/>
    <n v="277.10400399999997"/>
    <n v="13.49914252398796"/>
    <m/>
    <m/>
    <m/>
    <n v="2183"/>
    <s v=""/>
    <s v=""/>
    <m/>
    <s v=""/>
    <s v=""/>
    <n v="2.0573643956043828"/>
    <m/>
  </r>
  <r>
    <x v="2177"/>
    <n v="6551.5200199999999"/>
    <n v="45.06"/>
    <n v="17.949911351035524"/>
    <m/>
    <m/>
    <n v="678.89431707310712"/>
    <n v="4.389191185679457"/>
    <s v=""/>
    <m/>
    <m/>
    <n v="282.96701000000002"/>
    <n v="14.070013725533128"/>
    <m/>
    <m/>
    <m/>
    <n v="2184"/>
    <s v=""/>
    <s v=""/>
    <m/>
    <s v=""/>
    <s v=""/>
    <n v="2.0573643956043828"/>
    <m/>
  </r>
  <r>
    <x v="2178"/>
    <n v="6710.7998049999997"/>
    <n v="45.87"/>
    <n v="18.588523665121159"/>
    <m/>
    <m/>
    <n v="654.45132549013738"/>
    <n v="4.4955496454647923"/>
    <s v=""/>
    <m/>
    <m/>
    <n v="285.60299700000002"/>
    <n v="14.331045651213955"/>
    <m/>
    <m/>
    <m/>
    <n v="2185"/>
    <s v=""/>
    <s v=""/>
    <m/>
    <s v=""/>
    <s v=""/>
    <n v="2.080000879120889"/>
    <m/>
  </r>
  <r>
    <x v="2179"/>
    <n v="6891.080078"/>
    <n v="48.36"/>
    <n v="20.60415267642723"/>
    <m/>
    <m/>
    <n v="583.36498868319177"/>
    <n v="4.616198842750272"/>
    <s v=""/>
    <m/>
    <m/>
    <n v="296.49899299999998"/>
    <n v="15.424131452540649"/>
    <m/>
    <m/>
    <m/>
    <n v="2186"/>
    <s v=""/>
    <s v=""/>
    <m/>
    <s v=""/>
    <s v=""/>
    <n v="2.080000879120889"/>
    <m/>
  </r>
  <r>
    <x v="2180"/>
    <n v="7091.7099609999996"/>
    <n v="47.78"/>
    <n v="20.107501478931415"/>
    <m/>
    <m/>
    <n v="597.327661169355"/>
    <n v="4.7504732048283573"/>
    <s v=""/>
    <m/>
    <m/>
    <n v="289.31201199999998"/>
    <n v="14.67600767637115"/>
    <m/>
    <m/>
    <m/>
    <n v="2187"/>
    <s v=""/>
    <s v=""/>
    <m/>
    <s v=""/>
    <s v=""/>
    <n v="2.080000879120889"/>
    <m/>
  </r>
  <r>
    <x v="2181"/>
    <n v="7043.7597660000001"/>
    <n v="46.48"/>
    <n v="19.011038179227523"/>
    <m/>
    <m/>
    <n v="629.80079341660439"/>
    <n v="4.718230343020835"/>
    <s v=""/>
    <m/>
    <m/>
    <n v="284.10501099999999"/>
    <n v="14.14736946387745"/>
    <m/>
    <m/>
    <m/>
    <n v="2188"/>
    <s v=""/>
    <s v=""/>
    <m/>
    <s v=""/>
    <s v=""/>
    <n v="2.080000879120889"/>
    <m/>
  </r>
  <r>
    <x v="2182"/>
    <n v="6973.9702150000003"/>
    <n v="48.12"/>
    <n v="20.350155394511756"/>
    <m/>
    <m/>
    <n v="585.32423554784714"/>
    <n v="4.6713605441679897"/>
    <s v=""/>
    <m/>
    <m/>
    <n v="283.00399800000002"/>
    <n v="14.037355266237906"/>
    <m/>
    <m/>
    <m/>
    <n v="2189"/>
    <s v=""/>
    <s v=""/>
    <m/>
    <s v=""/>
    <s v=""/>
    <n v="2.080000879120889"/>
    <m/>
  </r>
  <r>
    <x v="2183"/>
    <n v="7263"/>
    <n v="50.21"/>
    <n v="22.107232271025378"/>
    <m/>
    <m/>
    <n v="534.4488932860686"/>
    <n v="4.8644543186531859"/>
    <s v=""/>
    <m/>
    <m/>
    <n v="285.72299199999998"/>
    <n v="14.305612561265889"/>
    <m/>
    <m/>
    <m/>
    <n v="2190"/>
    <s v=""/>
    <s v=""/>
    <m/>
    <s v=""/>
    <s v=""/>
    <n v="2.0949982417582227"/>
    <m/>
  </r>
  <r>
    <x v="2184"/>
    <n v="7361.4599609999996"/>
    <n v="47.13"/>
    <n v="19.392674549032481"/>
    <m/>
    <m/>
    <n v="599.98978770838198"/>
    <n v="4.930270366400797"/>
    <s v=""/>
    <m/>
    <m/>
    <n v="232.330994"/>
    <n v="8.9589080896880571"/>
    <m/>
    <m/>
    <m/>
    <n v="2191"/>
    <s v=""/>
    <s v=""/>
    <m/>
    <s v=""/>
    <s v=""/>
    <n v="2.0949982417582227"/>
    <m/>
  </r>
  <r>
    <x v="2185"/>
    <n v="6755.1401370000003"/>
    <n v="43.92"/>
    <n v="16.749005117927783"/>
    <m/>
    <m/>
    <n v="681.68854554124027"/>
    <n v="4.5240754661398466"/>
    <s v=""/>
    <m/>
    <m/>
    <n v="230.21499600000001"/>
    <n v="8.7954917063117364"/>
    <m/>
    <m/>
    <m/>
    <n v="2192"/>
    <s v=""/>
    <s v=""/>
    <m/>
    <s v=""/>
    <s v=""/>
    <n v="2.0949982417582227"/>
    <m/>
  </r>
  <r>
    <x v="2186"/>
    <n v="6528.919922"/>
    <n v="43.63"/>
    <n v="16.525828229296835"/>
    <m/>
    <m/>
    <n v="690.65532259750671"/>
    <n v="4.3724566864278263"/>
    <s v=""/>
    <m/>
    <m/>
    <n v="217.203003"/>
    <n v="7.8010299677838626"/>
    <m/>
    <m/>
    <m/>
    <n v="2193"/>
    <s v=""/>
    <s v=""/>
    <m/>
    <s v=""/>
    <s v=""/>
    <n v="2.0949982417582227"/>
    <m/>
  </r>
  <r>
    <x v="2187"/>
    <n v="6301.5698240000002"/>
    <n v="42.78"/>
    <n v="15.876172696081701"/>
    <m/>
    <m/>
    <n v="717.53007543057572"/>
    <n v="4.2198694534197152"/>
    <s v=""/>
    <m/>
    <m/>
    <n v="197.07899499999999"/>
    <n v="6.3549973422471195"/>
    <m/>
    <m/>
    <m/>
    <n v="2194"/>
    <s v=""/>
    <s v=""/>
    <m/>
    <s v=""/>
    <s v=""/>
    <n v="2.1099995604395576"/>
    <m/>
  </r>
  <r>
    <x v="2188"/>
    <n v="6331.8798829999996"/>
    <n v="42.55"/>
    <n v="15.703567900643678"/>
    <m/>
    <m/>
    <n v="725.20810170510458"/>
    <n v="4.2400563356161447"/>
    <s v=""/>
    <m/>
    <m/>
    <n v="185.06599399999999"/>
    <n v="5.5801126255001972"/>
    <m/>
    <m/>
    <m/>
    <n v="2195"/>
    <s v=""/>
    <s v=""/>
    <m/>
    <s v=""/>
    <s v=""/>
    <n v="2.1099995604395576"/>
    <m/>
  </r>
  <r>
    <x v="2189"/>
    <n v="6317.0097660000001"/>
    <n v="42.95"/>
    <n v="15.996888496337659"/>
    <m/>
    <m/>
    <n v="711.5354162142097"/>
    <n v="4.229988667687234"/>
    <s v=""/>
    <m/>
    <m/>
    <n v="183.330994"/>
    <n v="5.4753441209859313"/>
    <m/>
    <m/>
    <m/>
    <n v="2196"/>
    <s v=""/>
    <s v=""/>
    <m/>
    <s v=""/>
    <s v=""/>
    <n v="2.1099995604395576"/>
    <m/>
  </r>
  <r>
    <x v="2190"/>
    <n v="6354.2402339999999"/>
    <n v="43.94"/>
    <n v="16.732329627152208"/>
    <m/>
    <m/>
    <n v="678.69651186385602"/>
    <n v="4.2548081455221887"/>
    <s v=""/>
    <m/>
    <m/>
    <n v="211.354004"/>
    <n v="7.1490245235001764"/>
    <m/>
    <m/>
    <m/>
    <n v="2197"/>
    <s v=""/>
    <s v=""/>
    <m/>
    <s v=""/>
    <s v=""/>
    <n v="2.1099995604395576"/>
    <m/>
  </r>
  <r>
    <x v="2191"/>
    <n v="6515.4101559999999"/>
    <n v="44.57"/>
    <n v="17.210062097854156"/>
    <m/>
    <m/>
    <n v="659.19924333603262"/>
    <n v="4.3626142002014197"/>
    <s v=""/>
    <m/>
    <m/>
    <n v="211.74899300000001"/>
    <n v="7.175560637152274"/>
    <m/>
    <m/>
    <m/>
    <n v="2198"/>
    <s v=""/>
    <s v=""/>
    <m/>
    <s v=""/>
    <s v=""/>
    <n v="2.1099995604395576"/>
    <m/>
  </r>
  <r>
    <x v="2192"/>
    <n v="6514.0600590000004"/>
    <n v="42.56"/>
    <n v="15.652135266408024"/>
    <m/>
    <m/>
    <n v="718.62153550084201"/>
    <n v="4.3613696338639443"/>
    <s v=""/>
    <m/>
    <m/>
    <n v="197.875"/>
    <n v="6.2347799600193596"/>
    <m/>
    <m/>
    <m/>
    <n v="2199"/>
    <s v=""/>
    <s v=""/>
    <m/>
    <s v=""/>
    <s v=""/>
    <n v="2.1250008791208934"/>
    <m/>
  </r>
  <r>
    <x v="2193"/>
    <n v="6280.9101559999999"/>
    <n v="42.86"/>
    <n v="15.870881635265981"/>
    <m/>
    <m/>
    <n v="708.45318510474351"/>
    <n v="4.2051589333160653"/>
    <s v=""/>
    <m/>
    <m/>
    <n v="209.97500600000001"/>
    <n v="6.9971101783167642"/>
    <m/>
    <m/>
    <m/>
    <n v="2200"/>
    <s v=""/>
    <s v=""/>
    <m/>
    <s v=""/>
    <s v=""/>
    <n v="2.1250008791208934"/>
    <m/>
  </r>
  <r>
    <x v="2194"/>
    <n v="6371.8500979999999"/>
    <n v="43.55"/>
    <n v="16.379915153527254"/>
    <m/>
    <m/>
    <n v="685.60563487084937"/>
    <n v="4.2659334875151425"/>
    <s v=""/>
    <m/>
    <m/>
    <n v="209.96899400000001"/>
    <n v="6.9965293068600225"/>
    <m/>
    <m/>
    <m/>
    <n v="2201"/>
    <s v=""/>
    <s v=""/>
    <m/>
    <s v=""/>
    <s v=""/>
    <n v="2.1250008791208934"/>
    <m/>
  </r>
  <r>
    <x v="2195"/>
    <n v="6398.8500979999999"/>
    <n v="43.69"/>
    <n v="16.483240780485314"/>
    <m/>
    <m/>
    <n v="681.16191876645837"/>
    <n v="4.2838984004910703"/>
    <s v=""/>
    <m/>
    <m/>
    <n v="224.591003"/>
    <n v="7.9707851843195474"/>
    <m/>
    <m/>
    <m/>
    <n v="2202"/>
    <s v=""/>
    <s v=""/>
    <m/>
    <s v=""/>
    <s v=""/>
    <n v="2.1250008791208934"/>
    <m/>
  </r>
  <r>
    <x v="2196"/>
    <n v="6513.8701170000004"/>
    <n v="46.02"/>
    <n v="18.239153565586516"/>
    <m/>
    <m/>
    <n v="608.47334723350627"/>
    <n v="4.3607884322416597"/>
    <s v=""/>
    <m/>
    <m/>
    <n v="246.584"/>
    <n v="9.5316125214034439"/>
    <m/>
    <m/>
    <m/>
    <n v="2203"/>
    <s v=""/>
    <s v=""/>
    <m/>
    <s v=""/>
    <s v=""/>
    <n v="2.1250008791208934"/>
    <m/>
  </r>
  <r>
    <x v="2197"/>
    <n v="6704.7700199999999"/>
    <n v="45.16"/>
    <n v="17.551115426938768"/>
    <m/>
    <m/>
    <n v="631.1833976861293"/>
    <n v="4.4882381909226874"/>
    <s v=""/>
    <m/>
    <m/>
    <n v="228.729996"/>
    <n v="8.1507030365607367"/>
    <m/>
    <m/>
    <m/>
    <n v="2204"/>
    <s v=""/>
    <s v=""/>
    <m/>
    <s v=""/>
    <s v=""/>
    <n v="2.1800017582417683"/>
    <m/>
  </r>
  <r>
    <x v="2198"/>
    <n v="6603.6401370000003"/>
    <n v="43.38"/>
    <n v="16.165597575801161"/>
    <m/>
    <m/>
    <n v="680.90724873329214"/>
    <n v="4.4204258095518485"/>
    <s v=""/>
    <m/>
    <m/>
    <n v="218.50500500000001"/>
    <n v="7.4217848664498973"/>
    <m/>
    <m/>
    <m/>
    <n v="2205"/>
    <s v=""/>
    <s v=""/>
    <m/>
    <s v=""/>
    <s v=""/>
    <n v="2.1800017582417683"/>
    <m/>
  </r>
  <r>
    <x v="2199"/>
    <n v="6452.7900390000004"/>
    <n v="44.24"/>
    <n v="16.804531188681192"/>
    <m/>
    <m/>
    <n v="653.87409867188455"/>
    <n v="4.3193354926546048"/>
    <s v=""/>
    <m/>
    <m/>
    <n v="215.84700000000001"/>
    <n v="7.2410337173396133"/>
    <m/>
    <m/>
    <m/>
    <n v="2206"/>
    <s v=""/>
    <s v=""/>
    <m/>
    <s v=""/>
    <s v=""/>
    <n v="2.1800017582417683"/>
    <m/>
  </r>
  <r>
    <x v="2200"/>
    <n v="6495.2900390000004"/>
    <n v="45.4"/>
    <n v="17.683649483399957"/>
    <m/>
    <m/>
    <n v="619.55009961519954"/>
    <n v="4.3476707631246754"/>
    <s v=""/>
    <m/>
    <m/>
    <n v="228.49400299999999"/>
    <n v="8.0893650908415271"/>
    <m/>
    <m/>
    <m/>
    <n v="2207"/>
    <s v=""/>
    <s v=""/>
    <m/>
    <s v=""/>
    <s v=""/>
    <n v="2.1800017582417683"/>
    <m/>
  </r>
  <r>
    <x v="2201"/>
    <n v="6678.75"/>
    <n v="45.57"/>
    <n v="17.813934408587674"/>
    <m/>
    <m/>
    <n v="614.87804655393745"/>
    <n v="4.4703546996641927"/>
    <s v=""/>
    <m/>
    <m/>
    <n v="222.401993"/>
    <n v="7.6578174424550314"/>
    <m/>
    <m/>
    <m/>
    <n v="2208"/>
    <s v=""/>
    <s v=""/>
    <m/>
    <s v=""/>
    <s v=""/>
    <n v="2.1800017582417683"/>
    <m/>
  </r>
  <r>
    <x v="2202"/>
    <n v="6619.8500979999999"/>
    <n v="44.68"/>
    <n v="17.111918223836454"/>
    <m/>
    <m/>
    <n v="638.86365875296565"/>
    <n v="4.4305846699481233"/>
    <s v=""/>
    <m/>
    <m/>
    <n v="230.76800499999999"/>
    <n v="8.2333037710119257"/>
    <m/>
    <m/>
    <m/>
    <n v="2209"/>
    <s v=""/>
    <s v=""/>
    <m/>
    <s v=""/>
    <s v=""/>
    <n v="2.1750013186813049"/>
    <m/>
  </r>
  <r>
    <x v="2203"/>
    <n v="6593.2402339999999"/>
    <n v="44.48"/>
    <n v="16.956678555866105"/>
    <m/>
    <m/>
    <n v="644.54986262836246"/>
    <n v="4.4126601605235534"/>
    <s v=""/>
    <m/>
    <m/>
    <n v="227.18100000000001"/>
    <n v="7.9771451518359058"/>
    <m/>
    <m/>
    <m/>
    <n v="2210"/>
    <s v=""/>
    <s v=""/>
    <m/>
    <s v=""/>
    <s v=""/>
    <n v="2.1750013186813049"/>
    <m/>
  </r>
  <r>
    <x v="2204"/>
    <n v="6553.8598629999997"/>
    <n v="43.9"/>
    <n v="16.512472233405312"/>
    <m/>
    <m/>
    <n v="661.32561468912809"/>
    <n v="4.3861898819934142"/>
    <s v=""/>
    <m/>
    <m/>
    <n v="220.48899800000001"/>
    <n v="7.506991112455518"/>
    <m/>
    <m/>
    <m/>
    <n v="2211"/>
    <s v=""/>
    <s v=""/>
    <m/>
    <s v=""/>
    <s v=""/>
    <n v="2.1750013186813049"/>
    <m/>
  </r>
  <r>
    <x v="2205"/>
    <n v="6497.9101559999999"/>
    <n v="44.79"/>
    <n v="17.179927187806793"/>
    <m/>
    <m/>
    <n v="634.47662017739594"/>
    <n v="4.3486321904188676"/>
    <s v=""/>
    <m/>
    <m/>
    <n v="222.21800200000001"/>
    <n v="7.6245295824913084"/>
    <m/>
    <m/>
    <m/>
    <n v="2212"/>
    <s v=""/>
    <s v=""/>
    <m/>
    <s v=""/>
    <s v=""/>
    <n v="2.1750013186813049"/>
    <m/>
  </r>
  <r>
    <x v="2206"/>
    <n v="6574.1499020000001"/>
    <n v="44.63"/>
    <n v="17.055129815872277"/>
    <m/>
    <m/>
    <n v="638.97658031332287"/>
    <n v="4.3995400238450024"/>
    <s v=""/>
    <m/>
    <m/>
    <n v="227.600998"/>
    <n v="7.9937160369552798"/>
    <m/>
    <m/>
    <m/>
    <n v="2213"/>
    <s v=""/>
    <s v=""/>
    <m/>
    <s v=""/>
    <s v=""/>
    <n v="2.1750013186813049"/>
    <m/>
  </r>
  <r>
    <x v="2207"/>
    <n v="6600.1899409999996"/>
    <n v="45.29"/>
    <n v="17.553211628930384"/>
    <m/>
    <m/>
    <n v="620.0446161657494"/>
    <n v="4.4166216114929266"/>
    <s v=""/>
    <m/>
    <m/>
    <n v="229.25500500000001"/>
    <n v="8.1092722947233256"/>
    <m/>
    <m/>
    <m/>
    <n v="2214"/>
    <s v=""/>
    <s v=""/>
    <m/>
    <s v=""/>
    <s v=""/>
    <n v="2.1750013186813049"/>
    <m/>
  </r>
  <r>
    <x v="2208"/>
    <n v="6653.080078"/>
    <n v="44.96"/>
    <n v="17.295327837464775"/>
    <m/>
    <m/>
    <n v="629.04809713869827"/>
    <n v="4.4518980098355243"/>
    <s v=""/>
    <m/>
    <m/>
    <n v="227.98199500000001"/>
    <n v="8.0190072394422014"/>
    <m/>
    <m/>
    <m/>
    <n v="2215"/>
    <s v=""/>
    <s v=""/>
    <m/>
    <s v=""/>
    <s v=""/>
    <n v="2.1750013186813049"/>
    <m/>
  </r>
  <r>
    <x v="2209"/>
    <n v="6640.2900390000004"/>
    <n v="44.69"/>
    <n v="17.085539380808257"/>
    <m/>
    <m/>
    <n v="636.57064515090622"/>
    <n v="4.4432239269066578"/>
    <s v=""/>
    <m/>
    <m/>
    <n v="225.76899700000001"/>
    <n v="7.863125359132499"/>
    <m/>
    <m/>
    <m/>
    <n v="2216"/>
    <s v=""/>
    <s v=""/>
    <m/>
    <s v=""/>
    <s v=""/>
    <n v="2.1750013186813049"/>
    <m/>
  </r>
  <r>
    <x v="2210"/>
    <n v="6586.7402339999999"/>
    <n v="42.21"/>
    <n v="15.187439038534537"/>
    <m/>
    <m/>
    <n v="707.18844616554861"/>
    <n v="4.4072773792889457"/>
    <s v=""/>
    <m/>
    <m/>
    <n v="189.49899300000001"/>
    <n v="5.3365507927605993"/>
    <m/>
    <m/>
    <m/>
    <n v="2217"/>
    <s v=""/>
    <s v=""/>
    <m/>
    <s v=""/>
    <s v=""/>
    <n v="2.2200013186813088"/>
    <m/>
  </r>
  <r>
    <x v="2211"/>
    <n v="6239.25"/>
    <n v="42.25"/>
    <n v="15.214389286697495"/>
    <m/>
    <m/>
    <n v="705.8113096245113"/>
    <n v="4.1746582843327129"/>
    <s v=""/>
    <m/>
    <m/>
    <n v="196.72700499999999"/>
    <n v="5.7435042792627176"/>
    <m/>
    <m/>
    <m/>
    <n v="2218"/>
    <s v=""/>
    <s v=""/>
    <m/>
    <s v=""/>
    <s v=""/>
    <n v="2.2200013186813088"/>
    <m/>
  </r>
  <r>
    <x v="2212"/>
    <n v="6292.6401370000003"/>
    <n v="43.61"/>
    <n v="16.188016155277406"/>
    <m/>
    <m/>
    <n v="660.33535545581435"/>
    <n v="4.2100526733106554"/>
    <s v=""/>
    <m/>
    <m/>
    <n v="209.70399499999999"/>
    <n v="6.5007362832197852"/>
    <m/>
    <m/>
    <m/>
    <n v="2219"/>
    <s v=""/>
    <s v=""/>
    <m/>
    <s v=""/>
    <s v=""/>
    <n v="2.2200013186813088"/>
    <m/>
  </r>
  <r>
    <x v="2213"/>
    <n v="6601.4101559999999"/>
    <n v="43.88"/>
    <n v="16.386488363425091"/>
    <m/>
    <m/>
    <n v="652.12439178765226"/>
    <n v="4.4165184261289516"/>
    <s v=""/>
    <m/>
    <m/>
    <n v="210.11999499999999"/>
    <n v="6.5263598553732027"/>
    <m/>
    <m/>
    <m/>
    <n v="2220"/>
    <s v=""/>
    <s v=""/>
    <m/>
    <s v=""/>
    <s v=""/>
    <n v="2.2200013186813088"/>
    <m/>
  </r>
  <r>
    <x v="2214"/>
    <n v="6590.5200199999999"/>
    <n v="43.88"/>
    <n v="16.384513005923747"/>
    <m/>
    <m/>
    <n v="652.09044558643598"/>
    <n v="4.4091178755511846"/>
    <s v=""/>
    <m/>
    <m/>
    <n v="207.08299299999999"/>
    <n v="6.3375371251765973"/>
    <m/>
    <m/>
    <m/>
    <n v="2221"/>
    <s v=""/>
    <s v=""/>
    <m/>
    <s v=""/>
    <s v=""/>
    <n v="2.2200013186813088"/>
    <m/>
  </r>
  <r>
    <x v="2215"/>
    <n v="6542.330078"/>
    <n v="43.65"/>
    <n v="16.210797516725176"/>
    <m/>
    <m/>
    <n v="658.89245386353468"/>
    <n v="4.3767644470110199"/>
    <s v=""/>
    <m/>
    <m/>
    <n v="203.35200499999999"/>
    <n v="6.1090145891463692"/>
    <m/>
    <m/>
    <m/>
    <n v="2222"/>
    <s v=""/>
    <s v=""/>
    <m/>
    <s v=""/>
    <s v=""/>
    <n v="2.2700017582417771"/>
    <m/>
  </r>
  <r>
    <x v="2216"/>
    <n v="6478.0698240000002"/>
    <n v="43.61"/>
    <n v="16.179136409022764"/>
    <m/>
    <m/>
    <n v="660.06574747844797"/>
    <n v="4.3336620742901077"/>
    <s v=""/>
    <m/>
    <m/>
    <n v="203.72700499999999"/>
    <n v="6.1313878623876814"/>
    <m/>
    <m/>
    <m/>
    <n v="2223"/>
    <s v=""/>
    <s v=""/>
    <m/>
    <s v=""/>
    <s v=""/>
    <n v="2.2700017582417771"/>
    <m/>
  </r>
  <r>
    <x v="2217"/>
    <n v="6486.0498049999997"/>
    <n v="43.68"/>
    <n v="16.225206690793311"/>
    <m/>
    <m/>
    <n v="657.91239672793813"/>
    <n v="4.3386616864575256"/>
    <s v=""/>
    <m/>
    <m/>
    <n v="204.044006"/>
    <n v="6.1499936739000676"/>
    <m/>
    <m/>
    <m/>
    <n v="2224"/>
    <s v=""/>
    <s v=""/>
    <m/>
    <s v=""/>
    <s v=""/>
    <n v="2.2700017582417771"/>
    <m/>
  </r>
  <r>
    <x v="2218"/>
    <n v="6472.3598629999997"/>
    <n v="43.68"/>
    <n v="16.223250775466202"/>
    <m/>
    <m/>
    <n v="657.87814923331393"/>
    <n v="4.3293914967612537"/>
    <s v=""/>
    <m/>
    <m/>
    <n v="204.33599899999999"/>
    <n v="6.1674364824322563"/>
    <m/>
    <m/>
    <m/>
    <n v="2225"/>
    <s v=""/>
    <s v=""/>
    <m/>
    <s v=""/>
    <s v=""/>
    <n v="2.2700017582417771"/>
    <m/>
  </r>
  <r>
    <x v="2219"/>
    <n v="6478.8901370000003"/>
    <n v="43.85"/>
    <n v="16.347559755550087"/>
    <m/>
    <m/>
    <n v="652.72305712172624"/>
    <n v="4.3336468308091023"/>
    <s v=""/>
    <m/>
    <m/>
    <n v="203.85200499999999"/>
    <n v="6.1380617956063048"/>
    <m/>
    <m/>
    <m/>
    <n v="2226"/>
    <s v=""/>
    <s v=""/>
    <m/>
    <s v=""/>
    <s v=""/>
    <n v="2.2700017582417771"/>
    <m/>
  </r>
  <r>
    <x v="2220"/>
    <n v="6484.6499020000001"/>
    <n v="43.78"/>
    <n v="16.293402489382242"/>
    <m/>
    <m/>
    <n v="654.7730302245443"/>
    <n v="4.3373865702024847"/>
    <s v=""/>
    <m/>
    <m/>
    <n v="202.71899400000001"/>
    <n v="6.0696746880346684"/>
    <m/>
    <m/>
    <m/>
    <n v="2227"/>
    <s v=""/>
    <s v=""/>
    <m/>
    <s v=""/>
    <s v=""/>
    <n v="2.3000004395604456"/>
    <m/>
  </r>
  <r>
    <x v="2221"/>
    <n v="6468.4399409999996"/>
    <n v="43.68"/>
    <n v="16.21701424011183"/>
    <m/>
    <m/>
    <n v="657.73014318063179"/>
    <n v="4.3264316079273852"/>
    <s v=""/>
    <m/>
    <m/>
    <n v="203.32899499999999"/>
    <n v="6.1060459051934943"/>
    <m/>
    <m/>
    <m/>
    <n v="2228"/>
    <s v=""/>
    <s v=""/>
    <m/>
    <s v=""/>
    <s v=""/>
    <n v="2.3000004395604456"/>
    <m/>
  </r>
  <r>
    <x v="2222"/>
    <n v="6492.3500979999999"/>
    <n v="42.66"/>
    <n v="15.454036007835484"/>
    <m/>
    <m/>
    <n v="688.41407120084557"/>
    <n v="4.3420849167723041"/>
    <s v=""/>
    <m/>
    <m/>
    <n v="197.246994"/>
    <n v="5.74031284641607"/>
    <m/>
    <m/>
    <m/>
    <n v="2229"/>
    <s v=""/>
    <s v=""/>
    <m/>
    <s v=""/>
    <s v=""/>
    <n v="2.3000004395604456"/>
    <m/>
  </r>
  <r>
    <x v="2223"/>
    <n v="6337.0400390000004"/>
    <n v="42.69"/>
    <n v="15.473906069692434"/>
    <m/>
    <m/>
    <n v="687.41000237370201"/>
    <n v="4.2381032116279398"/>
    <s v=""/>
    <m/>
    <m/>
    <n v="197.55600000000001"/>
    <n v="5.7581500323248074"/>
    <m/>
    <m/>
    <m/>
    <n v="2230"/>
    <s v=""/>
    <s v=""/>
    <m/>
    <s v=""/>
    <s v=""/>
    <n v="2.3000004395604456"/>
    <m/>
  </r>
  <r>
    <x v="2224"/>
    <n v="6336.9902339999999"/>
    <n v="43.03"/>
    <n v="15.718491593299904"/>
    <m/>
    <m/>
    <n v="676.42461054178352"/>
    <n v="4.237959596972936"/>
    <s v=""/>
    <m/>
    <m/>
    <n v="197.38099700000001"/>
    <n v="5.7478004041290101"/>
    <m/>
    <m/>
    <m/>
    <n v="2231"/>
    <s v=""/>
    <s v=""/>
    <m/>
    <s v=""/>
    <s v=""/>
    <n v="2.3000004395604456"/>
    <m/>
  </r>
  <r>
    <x v="2225"/>
    <n v="6318.1401370000003"/>
    <n v="43.16"/>
    <n v="15.81156109232141"/>
    <m/>
    <m/>
    <n v="672.30224163004925"/>
    <n v="4.2252433299932788"/>
    <s v=""/>
    <m/>
    <m/>
    <n v="198.871994"/>
    <n v="5.8344868011859603"/>
    <m/>
    <m/>
    <m/>
    <n v="2232"/>
    <s v=""/>
    <s v=""/>
    <m/>
    <s v=""/>
    <s v=""/>
    <n v="2.3050008791208532"/>
    <m/>
  </r>
  <r>
    <x v="2226"/>
    <n v="6378.919922"/>
    <n v="43.38"/>
    <n v="15.970828540150285"/>
    <m/>
    <m/>
    <n v="665.41337606858224"/>
    <n v="4.2657786572386085"/>
    <s v=""/>
    <m/>
    <m/>
    <n v="200.634995"/>
    <n v="5.9377793754464836"/>
    <m/>
    <m/>
    <m/>
    <m/>
    <s v=""/>
    <s v=""/>
    <m/>
    <s v=""/>
    <s v=""/>
    <n v="2.3050008791208532"/>
    <m/>
  </r>
  <r>
    <x v="2227"/>
    <n v="6363.6201170000004"/>
    <n v="43.68"/>
    <n v="16.185870268706626"/>
    <m/>
    <m/>
    <n v="656.17523360208088"/>
    <n v="4.2552149363505416"/>
    <s v=""/>
    <m/>
    <m/>
    <n v="209.091003"/>
    <n v="6.4377919565535899"/>
    <m/>
    <m/>
    <m/>
    <m/>
    <s v=""/>
    <s v=""/>
    <m/>
    <s v=""/>
    <s v=""/>
    <n v="2.3050008791208532"/>
    <m/>
  </r>
  <r>
    <x v="2228"/>
    <n v="6433.3798829999996"/>
    <n v="43.85"/>
    <n v="16.309892824526063"/>
    <m/>
    <m/>
    <n v="651.03348543108075"/>
    <n v="4.3017498146140429"/>
    <s v=""/>
    <m/>
    <m/>
    <n v="218.45199600000001"/>
    <n v="7.0140505179211852"/>
    <m/>
    <m/>
    <m/>
    <m/>
    <s v=""/>
    <s v=""/>
    <m/>
    <s v=""/>
    <s v=""/>
    <n v="2.3050008791208532"/>
    <m/>
  </r>
  <r>
    <x v="2229"/>
    <n v="6468.5"/>
    <n v="44.49"/>
    <n v="16.783961961043087"/>
    <m/>
    <m/>
    <n v="631.99565391068654"/>
    <n v="4.3251206903574673"/>
    <s v=""/>
    <m/>
    <m/>
    <n v="217.182999"/>
    <n v="6.9323821410695583"/>
    <m/>
    <m/>
    <m/>
    <m/>
    <s v=""/>
    <s v=""/>
    <m/>
    <s v=""/>
    <s v=""/>
    <n v="2.3050008791208532"/>
    <m/>
  </r>
  <r>
    <x v="2230"/>
    <n v="6522.2700199999999"/>
    <n v="43.83"/>
    <n v="16.284025470903924"/>
    <m/>
    <m/>
    <n v="650.71380660056082"/>
    <n v="4.360960159079232"/>
    <s v=""/>
    <m/>
    <m/>
    <n v="212.23100299999999"/>
    <n v="6.6160808484336764"/>
    <m/>
    <m/>
    <m/>
    <m/>
    <s v=""/>
    <s v=""/>
    <m/>
    <s v=""/>
    <s v=""/>
    <n v="2.3199982417582423"/>
    <m/>
  </r>
  <r>
    <x v="2231"/>
    <n v="6442.6000979999999"/>
    <n v="43.3"/>
    <n v="15.888291390190714"/>
    <m/>
    <m/>
    <n v="666.41702337752497"/>
    <n v="4.307578649515281"/>
    <s v=""/>
    <m/>
    <m/>
    <n v="210.074005"/>
    <n v="6.4814295853627417"/>
    <m/>
    <m/>
    <m/>
    <m/>
    <s v=""/>
    <s v=""/>
    <m/>
    <s v=""/>
    <s v=""/>
    <n v="2.3199982417582423"/>
    <m/>
  </r>
  <r>
    <x v="2232"/>
    <n v="6411.7597660000001"/>
    <n v="43.23"/>
    <n v="15.831193836872156"/>
    <m/>
    <m/>
    <n v="668.53703024958406"/>
    <n v="4.2866238079930419"/>
    <s v=""/>
    <m/>
    <m/>
    <n v="210.41799900000001"/>
    <n v="6.5021537484826828"/>
    <m/>
    <m/>
    <m/>
    <m/>
    <s v=""/>
    <s v=""/>
    <m/>
    <s v=""/>
    <s v=""/>
    <n v="2.3199982417582423"/>
    <m/>
  </r>
  <r>
    <x v="2233"/>
    <n v="6373.1899409999996"/>
    <n v="42.96"/>
    <n v="15.631556662883845"/>
    <m/>
    <m/>
    <n v="676.85314332438645"/>
    <n v="4.2607268014278121"/>
    <s v=""/>
    <m/>
    <m/>
    <n v="206.82600400000001"/>
    <n v="6.2799986105254879"/>
    <m/>
    <m/>
    <m/>
    <m/>
    <s v=""/>
    <s v=""/>
    <m/>
    <s v=""/>
    <s v=""/>
    <n v="2.3199982417582423"/>
    <m/>
  </r>
  <r>
    <x v="2234"/>
    <n v="6351.2402339999999"/>
    <n v="36.65"/>
    <n v="11.038274159942302"/>
    <m/>
    <m/>
    <n v="875.65139843812165"/>
    <n v="4.2459420499059108"/>
    <s v=""/>
    <m/>
    <m/>
    <n v="181.39700300000001"/>
    <n v="4.7356405479459625"/>
    <m/>
    <m/>
    <m/>
    <m/>
    <s v=""/>
    <s v=""/>
    <m/>
    <s v=""/>
    <s v=""/>
    <n v="2.3199982417582423"/>
    <m/>
  </r>
  <r>
    <x v="2235"/>
    <n v="5736.1499020000001"/>
    <n v="37.020000000000003"/>
    <n v="11.259790400087587"/>
    <m/>
    <m/>
    <n v="857.92554278247928"/>
    <n v="3.834640994440051"/>
    <s v=""/>
    <m/>
    <m/>
    <n v="180.80600000000001"/>
    <n v="4.7046613460707443"/>
    <m/>
    <m/>
    <m/>
    <m/>
    <s v=""/>
    <s v=""/>
    <m/>
    <s v=""/>
    <s v=""/>
    <n v="2.3399999999999856"/>
    <m/>
  </r>
  <r>
    <x v="2236"/>
    <n v="5645.3198240000002"/>
    <n v="37.17"/>
    <n v="11.349668331467841"/>
    <m/>
    <m/>
    <n v="850.9284886463987"/>
    <n v="3.7738224695021843"/>
    <s v=""/>
    <m/>
    <m/>
    <n v="175.17700199999999"/>
    <n v="4.4116091174659111"/>
    <m/>
    <m/>
    <m/>
    <m/>
    <s v=""/>
    <s v=""/>
    <m/>
    <s v=""/>
    <s v=""/>
    <n v="2.3399999999999856"/>
    <m/>
  </r>
  <r>
    <x v="2237"/>
    <n v="5620.7797849999997"/>
    <n v="32.979999999999997"/>
    <n v="8.7876996467668675"/>
    <m/>
    <m/>
    <n v="1042.7265594868695"/>
    <n v="3.7571243946006567"/>
    <s v=""/>
    <m/>
    <m/>
    <n v="149.175003"/>
    <n v="3.1017151783675496"/>
    <m/>
    <m/>
    <m/>
    <m/>
    <s v=""/>
    <s v=""/>
    <m/>
    <s v=""/>
    <s v=""/>
    <n v="2.3399999999999856"/>
    <m/>
  </r>
  <r>
    <x v="2238"/>
    <n v="4863.9301759999998"/>
    <n v="28.94"/>
    <n v="6.6339400745913011"/>
    <m/>
    <m/>
    <n v="1298.1371259507264"/>
    <n v="3.2511352129154734"/>
    <s v=""/>
    <m/>
    <m/>
    <n v="130.33900499999999"/>
    <n v="2.3183620275103678"/>
    <m/>
    <m/>
    <m/>
    <m/>
    <s v=""/>
    <s v=""/>
    <m/>
    <s v=""/>
    <s v=""/>
    <n v="2.3399999999999856"/>
    <m/>
  </r>
  <r>
    <x v="2239"/>
    <n v="4465.5400390000004"/>
    <n v="29.96"/>
    <n v="7.1007148777405869"/>
    <m/>
    <m/>
    <n v="1206.5629954717015"/>
    <n v="2.9847666542212448"/>
    <s v=""/>
    <m/>
    <m/>
    <n v="136.70100400000001"/>
    <n v="2.5446204074614642"/>
    <m/>
    <m/>
    <m/>
    <m/>
    <s v=""/>
    <s v=""/>
    <m/>
    <s v=""/>
    <s v=""/>
    <n v="2.3399999999999856"/>
    <m/>
  </r>
  <r>
    <x v="2240"/>
    <n v="4360.7001950000003"/>
    <n v="28.59"/>
    <n v="6.4497617628630461"/>
    <m/>
    <m/>
    <n v="1316.8467370679582"/>
    <n v="2.9145399880155622"/>
    <s v=""/>
    <m/>
    <m/>
    <n v="123.295998"/>
    <n v="2.0454601644347354"/>
    <m/>
    <m/>
    <m/>
    <m/>
    <s v=""/>
    <s v=""/>
    <m/>
    <s v=""/>
    <s v=""/>
    <n v="2.3192307692307961"/>
    <m/>
  </r>
  <r>
    <x v="2241"/>
    <n v="4015.070068"/>
    <n v="24.68"/>
    <n v="4.6839143506511958"/>
    <m/>
    <m/>
    <n v="1676.9650193773234"/>
    <n v="2.6833233297801025"/>
    <s v=""/>
    <m/>
    <m/>
    <n v="108.334999"/>
    <n v="1.5489395010054896"/>
    <m/>
    <m/>
    <m/>
    <m/>
    <s v=""/>
    <s v=""/>
    <m/>
    <s v=""/>
    <s v=""/>
    <n v="2.3192307692307961"/>
    <m/>
  </r>
  <r>
    <x v="2242"/>
    <n v="3765.9499510000001"/>
    <n v="25.34"/>
    <n v="4.9338368141984752"/>
    <m/>
    <m/>
    <n v="1587.1859171401529"/>
    <n v="2.516767622360367"/>
    <s v=""/>
    <m/>
    <m/>
    <n v="110.010002"/>
    <n v="1.5967957016750236"/>
    <m/>
    <m/>
    <m/>
    <m/>
    <s v=""/>
    <s v=""/>
    <m/>
    <s v=""/>
    <s v=""/>
    <n v="2.3192307692307961"/>
    <m/>
  </r>
  <r>
    <x v="2243"/>
    <n v="3822.469971"/>
    <n v="29.35"/>
    <n v="6.494591744210461"/>
    <m/>
    <m/>
    <n v="1084.7658436437005"/>
    <n v="2.5544732126216707"/>
    <s v=""/>
    <m/>
    <m/>
    <n v="122.43800400000001"/>
    <n v="1.957530303415548"/>
    <m/>
    <m/>
    <m/>
    <m/>
    <s v=""/>
    <s v=""/>
    <m/>
    <s v=""/>
    <s v=""/>
    <n v="2.3192307692307961"/>
    <m/>
  </r>
  <r>
    <x v="2244"/>
    <n v="4269.0043949999999"/>
    <n v="28.59"/>
    <n v="6.1575025507568109"/>
    <m/>
    <m/>
    <n v="1140.8880503955447"/>
    <n v="2.8528081643708814"/>
    <s v=""/>
    <m/>
    <m/>
    <n v="117.542648"/>
    <n v="1.8009506981792105"/>
    <m/>
    <m/>
    <m/>
    <m/>
    <s v=""/>
    <s v=""/>
    <m/>
    <s v=""/>
    <s v=""/>
    <n v="2.3699986813186542"/>
    <m/>
  </r>
  <r>
    <x v="2245"/>
    <n v="4289.0888670000004"/>
    <n v="26.92"/>
    <n v="5.4375025176997971"/>
    <m/>
    <m/>
    <n v="1274.1118407273832"/>
    <n v="2.8661552285933483"/>
    <s v=""/>
    <m/>
    <m/>
    <n v="113.17141700000001"/>
    <n v="1.6669585724798885"/>
    <m/>
    <m/>
    <m/>
    <m/>
    <s v=""/>
    <s v=""/>
    <m/>
    <s v=""/>
    <s v=""/>
    <n v="2.3699986813186542"/>
    <m/>
  </r>
  <r>
    <x v="2246"/>
    <n v="4147.3237300000001"/>
    <n v="26.03"/>
    <n v="5.0761286393392124"/>
    <m/>
    <m/>
    <n v="1358.2921395525464"/>
    <n v="2.7712052216665746"/>
    <s v=""/>
    <m/>
    <m/>
    <n v="108.92501799999999"/>
    <n v="1.5417447686386427"/>
    <m/>
    <m/>
    <m/>
    <m/>
    <s v=""/>
    <s v=""/>
    <m/>
    <s v=""/>
    <s v=""/>
    <n v="2.3699986813186542"/>
    <m/>
  </r>
  <r>
    <x v="2247"/>
    <n v="3886.294922"/>
    <n v="26.3"/>
    <n v="5.1808098085216709"/>
    <m/>
    <m/>
    <n v="1330.0432643085694"/>
    <n v="2.5967204814709626"/>
    <s v=""/>
    <m/>
    <m/>
    <n v="110.21418799999999"/>
    <n v="1.578198422865063"/>
    <m/>
    <m/>
    <m/>
    <m/>
    <s v=""/>
    <s v=""/>
    <m/>
    <s v=""/>
    <s v=""/>
    <n v="2.3699986813186542"/>
    <m/>
  </r>
  <r>
    <x v="2248"/>
    <n v="3754.0744629999999"/>
    <n v="24.65"/>
    <n v="4.5296539419258695"/>
    <m/>
    <m/>
    <n v="1496.8615870587646"/>
    <n v="2.5082436625287214"/>
    <s v=""/>
    <m/>
    <m/>
    <n v="91.761054999999999"/>
    <n v="1.0496696478334158"/>
    <m/>
    <m/>
    <m/>
    <m/>
    <s v=""/>
    <s v=""/>
    <m/>
    <s v=""/>
    <s v=""/>
    <n v="2.3649982417582467"/>
    <m/>
  </r>
  <r>
    <x v="2249"/>
    <n v="3512.5903320000002"/>
    <n v="22.57"/>
    <n v="3.7647635253843581"/>
    <m/>
    <m/>
    <n v="1749.3980374925891"/>
    <n v="2.3468376063145566"/>
    <s v=""/>
    <m/>
    <m/>
    <n v="93.294562999999997"/>
    <n v="1.0847258070768682"/>
    <m/>
    <m/>
    <m/>
    <m/>
    <s v=""/>
    <s v=""/>
    <m/>
    <s v=""/>
    <s v=""/>
    <n v="2.3649982417582467"/>
    <m/>
  </r>
  <r>
    <x v="2250"/>
    <n v="3612.0463869999999"/>
    <n v="23.1"/>
    <n v="3.9401503613102062"/>
    <m/>
    <m/>
    <n v="1667.1464979818672"/>
    <n v="2.4130979189092403"/>
    <s v=""/>
    <m/>
    <m/>
    <n v="91.685654"/>
    <n v="1.0472316711801475"/>
    <m/>
    <m/>
    <m/>
    <m/>
    <s v=""/>
    <s v=""/>
    <m/>
    <s v=""/>
    <s v=""/>
    <n v="2.3649982417582467"/>
    <m/>
  </r>
  <r>
    <x v="2251"/>
    <n v="3497.5546880000002"/>
    <n v="22.74"/>
    <n v="3.8168803073677147"/>
    <m/>
    <m/>
    <n v="1719.0227227427847"/>
    <n v="2.3365486942630342"/>
    <s v=""/>
    <m/>
    <m/>
    <n v="88.945305000000005"/>
    <n v="0.9846058927092487"/>
    <m/>
    <m/>
    <m/>
    <m/>
    <s v=""/>
    <s v=""/>
    <m/>
    <s v=""/>
    <s v=""/>
    <n v="2.3649982417582467"/>
    <m/>
  </r>
  <r>
    <x v="2252"/>
    <n v="3421.4582519999999"/>
    <n v="23.42"/>
    <n v="4.0446669562875366"/>
    <m/>
    <m/>
    <n v="1616.1244925374724"/>
    <n v="2.2856528205520452"/>
    <s v=""/>
    <m/>
    <m/>
    <n v="90.593299999999999"/>
    <n v="1.0210655149031538"/>
    <m/>
    <m/>
    <m/>
    <m/>
    <s v=""/>
    <s v=""/>
    <m/>
    <s v=""/>
    <s v=""/>
    <n v="2.3649982417582467"/>
    <m/>
  </r>
  <r>
    <x v="2253"/>
    <n v="3487.8793949999999"/>
    <n v="22.03"/>
    <n v="3.5641273442842158"/>
    <m/>
    <m/>
    <n v="1807.8775170570946"/>
    <n v="2.329963804099668"/>
    <s v=""/>
    <m/>
    <m/>
    <n v="86.539314000000005"/>
    <n v="0.9296576554507926"/>
    <m/>
    <m/>
    <m/>
    <m/>
    <s v=""/>
    <s v=""/>
    <m/>
    <s v=""/>
    <s v=""/>
    <n v="2.3749991208791186"/>
    <m/>
  </r>
  <r>
    <x v="2254"/>
    <n v="3311.751953"/>
    <n v="21.53"/>
    <n v="3.4019320266938875"/>
    <m/>
    <m/>
    <n v="1889.847753214952"/>
    <n v="2.2122500438193327"/>
    <s v=""/>
    <m/>
    <m/>
    <n v="84.308295999999999"/>
    <n v="0.88170105841000168"/>
    <m/>
    <m/>
    <m/>
    <m/>
    <s v=""/>
    <s v=""/>
    <m/>
    <s v=""/>
    <s v=""/>
    <n v="2.3749991208791186"/>
    <m/>
  </r>
  <r>
    <x v="2255"/>
    <n v="3253.123047"/>
    <n v="24.22"/>
    <n v="4.2504824796050213"/>
    <m/>
    <m/>
    <n v="1417.5068828132053"/>
    <n v="2.1729162643312883"/>
    <s v=""/>
    <m/>
    <m/>
    <n v="95.133826999999997"/>
    <n v="1.1080435107140274"/>
    <m/>
    <m/>
    <m/>
    <m/>
    <s v=""/>
    <s v=""/>
    <m/>
    <s v=""/>
    <s v=""/>
    <n v="2.3749991208791186"/>
    <m/>
  </r>
  <r>
    <x v="2256"/>
    <n v="3544.7614749999998"/>
    <n v="23.96"/>
    <n v="4.1587238313963901"/>
    <m/>
    <m/>
    <n v="1447.8667685682829"/>
    <n v="2.3676538746551374"/>
    <s v=""/>
    <m/>
    <m/>
    <n v="101.11245700000001"/>
    <n v="1.2472800874866301"/>
    <m/>
    <m/>
    <m/>
    <m/>
    <s v=""/>
    <s v=""/>
    <m/>
    <s v=""/>
    <s v=""/>
    <n v="2.3749991208791186"/>
    <m/>
  </r>
  <r>
    <x v="2257"/>
    <n v="3706.8249510000001"/>
    <n v="25.3"/>
    <n v="4.6233325356461377"/>
    <m/>
    <m/>
    <n v="1285.8430303880718"/>
    <n v="2.4758365523062791"/>
    <s v=""/>
    <m/>
    <m/>
    <n v="101.26857800000001"/>
    <n v="1.2510995505217244"/>
    <m/>
    <m/>
    <m/>
    <m/>
    <s v=""/>
    <s v=""/>
    <m/>
    <s v=""/>
    <s v=""/>
    <n v="2.3749991208791186"/>
    <m/>
  </r>
  <r>
    <x v="2258"/>
    <n v="3742.195068"/>
    <n v="26.57"/>
    <n v="5.08687990652433"/>
    <m/>
    <m/>
    <n v="1156.6835547026003"/>
    <n v="2.4993956586029826"/>
    <s v=""/>
    <m/>
    <m/>
    <n v="116.21687300000001"/>
    <n v="1.620408421004367"/>
    <m/>
    <m/>
    <m/>
    <m/>
    <s v=""/>
    <s v=""/>
    <m/>
    <s v=""/>
    <s v=""/>
    <n v="2.3749991208791186"/>
    <m/>
  </r>
  <r>
    <x v="2259"/>
    <n v="4133.7036129999997"/>
    <n v="25.85"/>
    <n v="4.8106090331302536"/>
    <m/>
    <m/>
    <n v="1219.3115002991649"/>
    <n v="2.7608106385969"/>
    <s v=""/>
    <m/>
    <m/>
    <n v="109.49623099999999"/>
    <n v="1.4329600913834348"/>
    <m/>
    <m/>
    <m/>
    <m/>
    <s v=""/>
    <s v=""/>
    <m/>
    <s v=""/>
    <s v=""/>
    <n v="2.3749991208791186"/>
    <m/>
  </r>
  <r>
    <x v="2260"/>
    <n v="4000.3317870000001"/>
    <n v="27.88"/>
    <n v="5.5641503758523099"/>
    <m/>
    <m/>
    <n v="1027.7430122212972"/>
    <n v="2.671525890505384"/>
    <s v=""/>
    <m/>
    <m/>
    <n v="140.23800700000001"/>
    <n v="2.2374128716455144"/>
    <m/>
    <m/>
    <m/>
    <m/>
    <s v=""/>
    <s v=""/>
    <m/>
    <s v=""/>
    <s v=""/>
    <n v="2.3749991208791186"/>
    <m/>
  </r>
  <r>
    <x v="2261"/>
    <n v="3819.6667480000001"/>
    <n v="25.78"/>
    <n v="4.724796134933678"/>
    <m/>
    <m/>
    <n v="1182.5145007638585"/>
    <n v="2.5507402825203709"/>
    <s v=""/>
    <m/>
    <m/>
    <n v="131.86563100000001"/>
    <n v="1.9701589659723497"/>
    <m/>
    <m/>
    <m/>
    <m/>
    <s v=""/>
    <s v=""/>
    <m/>
    <s v=""/>
    <s v=""/>
    <n v="2.3749991208791186"/>
    <m/>
  </r>
  <r>
    <x v="2262"/>
    <n v="3854.6884770000001"/>
    <n v="24.34"/>
    <n v="4.1964619264437317"/>
    <m/>
    <m/>
    <n v="1314.5569701252839"/>
    <n v="2.5740604911625447"/>
    <s v=""/>
    <m/>
    <m/>
    <n v="116.575912"/>
    <n v="1.5132431450224366"/>
    <m/>
    <m/>
    <m/>
    <m/>
    <s v=""/>
    <s v=""/>
    <m/>
    <s v=""/>
    <s v=""/>
    <n v="2.4149986813186586"/>
    <m/>
  </r>
  <r>
    <x v="2263"/>
    <n v="3653.131836"/>
    <n v="26.57"/>
    <n v="4.9648124192910164"/>
    <m/>
    <m/>
    <n v="1073.6124488250559"/>
    <n v="2.4394027269893552"/>
    <s v=""/>
    <m/>
    <m/>
    <n v="137.647018"/>
    <n v="2.0602277398363968"/>
    <m/>
    <m/>
    <m/>
    <m/>
    <s v=""/>
    <s v=""/>
    <m/>
    <s v=""/>
    <s v=""/>
    <n v="2.4149986813186586"/>
    <m/>
  </r>
  <r>
    <x v="2264"/>
    <n v="3866.8391109999998"/>
    <n v="25.07"/>
    <n v="4.4026463694027225"/>
    <m/>
    <m/>
    <n v="1194.7773881366593"/>
    <n v="2.5819055492202314"/>
    <s v=""/>
    <m/>
    <m/>
    <n v="133.368256"/>
    <n v="1.9319939741035588"/>
    <m/>
    <m/>
    <m/>
    <m/>
    <s v=""/>
    <s v=""/>
    <m/>
    <s v=""/>
    <s v=""/>
    <n v="2.4149986813186586"/>
    <m/>
  </r>
  <r>
    <x v="2265"/>
    <n v="3849.2163089999999"/>
    <n v="26.3"/>
    <n v="4.8334915962765352"/>
    <m/>
    <m/>
    <n v="1077.477365173974"/>
    <n v="2.5700049402055858"/>
    <s v=""/>
    <m/>
    <m/>
    <n v="155.047684"/>
    <n v="2.5599654642948324"/>
    <m/>
    <m/>
    <m/>
    <m/>
    <s v=""/>
    <s v=""/>
    <m/>
    <s v=""/>
    <s v=""/>
    <n v="2.4149986813186586"/>
    <m/>
  </r>
  <r>
    <x v="2266"/>
    <n v="3931.0485840000001"/>
    <n v="25.82"/>
    <n v="4.6564985648555774"/>
    <m/>
    <m/>
    <n v="1116.751249576035"/>
    <n v="2.6245735547483444"/>
    <s v=""/>
    <m/>
    <m/>
    <n v="149.13500999999999"/>
    <n v="2.3646582913871663"/>
    <m/>
    <m/>
    <m/>
    <m/>
    <s v=""/>
    <s v=""/>
    <m/>
    <s v=""/>
    <s v=""/>
    <n v="2.464999120879126"/>
    <m/>
  </r>
  <r>
    <x v="2267"/>
    <n v="3832.040039"/>
    <n v="25.72"/>
    <n v="4.619872653866258"/>
    <m/>
    <m/>
    <n v="1125.3433981060091"/>
    <n v="2.5584036834952633"/>
    <s v=""/>
    <m/>
    <m/>
    <n v="154.58194"/>
    <n v="2.5373240586555008"/>
    <m/>
    <m/>
    <m/>
    <m/>
    <s v=""/>
    <s v=""/>
    <m/>
    <s v=""/>
    <s v=""/>
    <n v="2.464999120879126"/>
    <m/>
  </r>
  <r>
    <x v="2268"/>
    <n v="4078.584961"/>
    <n v="27.37"/>
    <n v="5.210739702147932"/>
    <m/>
    <m/>
    <n v="980.8978351593679"/>
    <n v="2.7227930661043493"/>
    <s v=""/>
    <m/>
    <m/>
    <n v="151.699219"/>
    <n v="2.4425007753546013"/>
    <m/>
    <m/>
    <m/>
    <m/>
    <s v=""/>
    <s v=""/>
    <m/>
    <s v=""/>
    <s v=""/>
    <n v="2.464999120879126"/>
    <m/>
  </r>
  <r>
    <x v="2269"/>
    <n v="4028.4721679999998"/>
    <n v="27.38"/>
    <n v="5.2139187277550336"/>
    <m/>
    <m/>
    <n v="980.13000611968562"/>
    <n v="2.6892686322084187"/>
    <s v=""/>
    <m/>
    <m/>
    <n v="150.359634"/>
    <n v="2.3993018148204763"/>
    <m/>
    <m/>
    <m/>
    <m/>
    <s v=""/>
    <s v=""/>
    <m/>
    <s v=""/>
    <s v=""/>
    <n v="2.464999120879126"/>
    <m/>
  </r>
  <r>
    <x v="2270"/>
    <n v="4031.5520019999999"/>
    <n v="27.42"/>
    <n v="5.2285226043659829"/>
    <m/>
    <m/>
    <n v="977.21520185194879"/>
    <n v="2.69125457464791"/>
    <s v=""/>
    <m/>
    <m/>
    <n v="150.80311599999999"/>
    <n v="2.4133930221156126"/>
    <m/>
    <m/>
    <m/>
    <m/>
    <s v=""/>
    <s v=""/>
    <m/>
    <s v=""/>
    <s v=""/>
    <n v="2.464999120879126"/>
    <m/>
  </r>
  <r>
    <x v="2271"/>
    <n v="4034.4113769999999"/>
    <n v="24.77"/>
    <n v="4.2173952605986731"/>
    <m/>
    <m/>
    <n v="1166.049838943836"/>
    <n v="2.6930932487482337"/>
    <s v=""/>
    <m/>
    <m/>
    <n v="128.62518299999999"/>
    <n v="1.7034955321682994"/>
    <m/>
    <m/>
    <m/>
    <m/>
    <s v=""/>
    <s v=""/>
    <m/>
    <s v=""/>
    <s v=""/>
    <n v="2.4099982417582511"/>
    <m/>
  </r>
  <r>
    <x v="2272"/>
    <n v="3674.0153810000002"/>
    <n v="24.96"/>
    <n v="4.2815787075489347"/>
    <m/>
    <m/>
    <n v="1148.1006084122923"/>
    <n v="2.4524540426335735"/>
    <s v=""/>
    <m/>
    <m/>
    <n v="127.54832500000001"/>
    <n v="1.6749288556603359"/>
    <m/>
    <m/>
    <m/>
    <m/>
    <s v=""/>
    <s v=""/>
    <m/>
    <s v=""/>
    <s v=""/>
    <n v="2.4099982417582511"/>
    <m/>
  </r>
  <r>
    <x v="2273"/>
    <n v="3557.3110350000002"/>
    <n v="25.1"/>
    <n v="4.328043650174112"/>
    <m/>
    <m/>
    <n v="1135.1615105228175"/>
    <n v="2.3743669368990838"/>
    <s v=""/>
    <m/>
    <m/>
    <n v="129.068726"/>
    <n v="1.7147273281452113"/>
    <m/>
    <m/>
    <m/>
    <m/>
    <s v=""/>
    <s v=""/>
    <m/>
    <s v=""/>
    <s v=""/>
    <n v="2.4099982417582511"/>
    <m/>
  </r>
  <r>
    <x v="2274"/>
    <n v="3704.2163089999999"/>
    <n v="24.31"/>
    <n v="4.0551121674618802"/>
    <m/>
    <m/>
    <n v="1206.5588018609328"/>
    <n v="2.472356150285695"/>
    <s v=""/>
    <m/>
    <m/>
    <n v="122.032715"/>
    <n v="1.5277357950318367"/>
    <m/>
    <m/>
    <m/>
    <m/>
    <s v=""/>
    <s v=""/>
    <m/>
    <s v=""/>
    <s v=""/>
    <n v="2.4099982417582511"/>
    <m/>
  </r>
  <r>
    <x v="2275"/>
    <n v="3631.5097660000001"/>
    <n v="24.43"/>
    <n v="4.0946525216434688"/>
    <m/>
    <m/>
    <n v="1194.5842664943484"/>
    <n v="2.4237655341488797"/>
    <s v=""/>
    <m/>
    <m/>
    <n v="123.547066"/>
    <n v="1.5656119988668578"/>
    <m/>
    <m/>
    <m/>
    <m/>
    <s v=""/>
    <s v=""/>
    <m/>
    <s v=""/>
    <s v=""/>
    <n v="2.4099982417582511"/>
    <m/>
  </r>
  <r>
    <x v="2276"/>
    <n v="3651.8710940000001"/>
    <n v="24.74"/>
    <n v="4.1980630756600954"/>
    <m/>
    <m/>
    <n v="1164.2051671737681"/>
    <n v="2.4372917842318005"/>
    <s v=""/>
    <m/>
    <m/>
    <n v="123.74191999999999"/>
    <n v="1.5705100059644703"/>
    <m/>
    <m/>
    <m/>
    <m/>
    <s v=""/>
    <s v=""/>
    <m/>
    <s v=""/>
    <s v=""/>
    <n v="2.4050017582417325"/>
    <m/>
  </r>
  <r>
    <x v="2277"/>
    <n v="3677.9904790000001"/>
    <n v="24.55"/>
    <n v="4.133083618010561"/>
    <m/>
    <m/>
    <n v="1182.026454912123"/>
    <n v="2.4546602078435353"/>
    <s v=""/>
    <m/>
    <m/>
    <n v="121.010262"/>
    <n v="1.5011319298728958"/>
    <m/>
    <m/>
    <m/>
    <m/>
    <s v=""/>
    <s v=""/>
    <m/>
    <s v=""/>
    <s v=""/>
    <n v="2.4050017582417325"/>
    <m/>
  </r>
  <r>
    <x v="2278"/>
    <n v="3575.0812989999999"/>
    <n v="24.54"/>
    <n v="4.1277255884499953"/>
    <m/>
    <m/>
    <n v="1182.9278791099821"/>
    <n v="2.3857310847048701"/>
    <s v=""/>
    <m/>
    <m/>
    <n v="118.747551"/>
    <n v="1.4448452353737442"/>
    <m/>
    <m/>
    <m/>
    <m/>
    <s v=""/>
    <s v=""/>
    <m/>
    <s v=""/>
    <s v=""/>
    <n v="2.4050017582417325"/>
    <m/>
  </r>
  <r>
    <x v="2279"/>
    <n v="3605.5571289999998"/>
    <n v="24.17"/>
    <n v="4.0027720615633289"/>
    <m/>
    <m/>
    <n v="1218.5373138818045"/>
    <n v="2.4060056586516261"/>
    <s v=""/>
    <m/>
    <m/>
    <n v="117.452606"/>
    <n v="1.4132966906811442"/>
    <m/>
    <m/>
    <m/>
    <m/>
    <s v=""/>
    <s v=""/>
    <m/>
    <s v=""/>
    <s v=""/>
    <n v="2.4050017582417325"/>
    <m/>
  </r>
  <r>
    <x v="2280"/>
    <n v="3584.5002439999998"/>
    <n v="24.27"/>
    <n v="4.0354073637967032"/>
    <m/>
    <m/>
    <n v="1208.3908272030824"/>
    <n v="2.3918920414073255"/>
    <s v=""/>
    <m/>
    <m/>
    <n v="117.36288500000001"/>
    <n v="1.4111011395405113"/>
    <m/>
    <m/>
    <m/>
    <m/>
    <s v=""/>
    <s v=""/>
    <m/>
    <s v=""/>
    <s v=""/>
    <n v="2.3900004395604535"/>
    <m/>
  </r>
  <r>
    <x v="2281"/>
    <n v="3607.3903810000002"/>
    <n v="24.16"/>
    <n v="3.998345600936501"/>
    <m/>
    <m/>
    <n v="1219.2816116048477"/>
    <n v="2.407103690371347"/>
    <s v=""/>
    <m/>
    <m/>
    <n v="116.378342"/>
    <n v="1.3873902961305971"/>
    <m/>
    <m/>
    <m/>
    <m/>
    <s v=""/>
    <s v=""/>
    <m/>
    <s v=""/>
    <s v=""/>
    <n v="2.3900004395604535"/>
    <m/>
  </r>
  <r>
    <x v="2282"/>
    <n v="3584.283203"/>
    <n v="23.3"/>
    <n v="3.7123522960100934"/>
    <m/>
    <m/>
    <n v="1306.0213032421666"/>
    <n v="2.3914982185728504"/>
    <s v=""/>
    <m/>
    <m/>
    <n v="106.589973"/>
    <n v="1.1539194305399116"/>
    <m/>
    <m/>
    <m/>
    <m/>
    <s v=""/>
    <s v=""/>
    <m/>
    <s v=""/>
    <s v=""/>
    <n v="2.3900004395604535"/>
    <m/>
  </r>
  <r>
    <x v="2283"/>
    <n v="3468.8701169999999"/>
    <n v="23.23"/>
    <n v="3.6896014890479156"/>
    <m/>
    <m/>
    <n v="1313.8006568743294"/>
    <n v="2.3144322916019471"/>
    <s v=""/>
    <m/>
    <m/>
    <n v="105.598213"/>
    <n v="1.1324171181387535"/>
    <m/>
    <m/>
    <m/>
    <m/>
    <s v=""/>
    <s v=""/>
    <m/>
    <s v=""/>
    <s v=""/>
    <n v="2.3900004395604535"/>
    <m/>
  </r>
  <r>
    <x v="2284"/>
    <n v="3443.8969729999999"/>
    <n v="23.51"/>
    <n v="3.7780903251781828"/>
    <m/>
    <m/>
    <n v="1282.0607920961386"/>
    <n v="2.2977103894724844"/>
    <s v=""/>
    <m/>
    <m/>
    <n v="108.907539"/>
    <n v="1.2033634150606021"/>
    <m/>
    <m/>
    <m/>
    <m/>
    <s v=""/>
    <s v=""/>
    <m/>
    <s v=""/>
    <s v=""/>
    <n v="2.3900004395604535"/>
    <m/>
  </r>
  <r>
    <x v="2285"/>
    <n v="3485.4091800000001"/>
    <n v="23.41"/>
    <n v="3.745498475099915"/>
    <m/>
    <m/>
    <n v="1292.9005692924118"/>
    <n v="2.3253461145441441"/>
    <s v=""/>
    <m/>
    <m/>
    <n v="107.06101200000001"/>
    <n v="1.1625274289766681"/>
    <m/>
    <m/>
    <m/>
    <m/>
    <s v=""/>
    <s v=""/>
    <m/>
    <s v=""/>
    <s v=""/>
    <n v="2.3749991208791186"/>
    <m/>
  </r>
  <r>
    <x v="2286"/>
    <n v="3460.5471189999998"/>
    <n v="23.62"/>
    <n v="3.8122370408892343"/>
    <m/>
    <m/>
    <n v="1269.6372727832813"/>
    <n v="2.3086989045240087"/>
    <s v=""/>
    <m/>
    <m/>
    <n v="107.609787"/>
    <n v="1.1744149853330361"/>
    <m/>
    <m/>
    <m/>
    <m/>
    <s v=""/>
    <s v=""/>
    <m/>
    <s v=""/>
    <s v=""/>
    <n v="2.3749991208791186"/>
    <m/>
  </r>
  <r>
    <x v="2287"/>
    <n v="3467.2116700000001"/>
    <n v="23.4"/>
    <n v="3.73986879096215"/>
    <m/>
    <m/>
    <n v="1293.2223421108442"/>
    <n v="2.312964539148044"/>
    <s v=""/>
    <m/>
    <m/>
    <n v="107.821602"/>
    <n v="1.1789472421734752"/>
    <m/>
    <m/>
    <m/>
    <m/>
    <s v=""/>
    <s v=""/>
    <m/>
    <s v=""/>
    <s v=""/>
    <n v="2.3749991208791186"/>
    <m/>
  </r>
  <r>
    <x v="2288"/>
    <n v="3454.9509280000002"/>
    <n v="23.45"/>
    <n v="3.7553983760857026"/>
    <m/>
    <m/>
    <n v="1287.6284324819544"/>
    <n v="2.3047254543218334"/>
    <s v=""/>
    <m/>
    <m/>
    <n v="107.44352000000001"/>
    <n v="1.170649014739837"/>
    <m/>
    <m/>
    <m/>
    <m/>
    <s v=""/>
    <s v=""/>
    <m/>
    <s v=""/>
    <s v=""/>
    <n v="2.3749991208791186"/>
    <m/>
  </r>
  <r>
    <x v="2289"/>
    <n v="3469.091797"/>
    <n v="23.02"/>
    <n v="3.617237641672852"/>
    <m/>
    <m/>
    <n v="1334.7835993608271"/>
    <n v="2.3140983005496323"/>
    <s v=""/>
    <m/>
    <m/>
    <n v="104.91928900000001"/>
    <n v="1.1156148526506757"/>
    <m/>
    <m/>
    <m/>
    <m/>
    <s v=""/>
    <s v=""/>
    <m/>
    <s v=""/>
    <s v=""/>
    <n v="2.3749991208791186"/>
    <m/>
  </r>
  <r>
    <x v="2290"/>
    <n v="3414.929443"/>
    <n v="23.03"/>
    <n v="3.6199439035240832"/>
    <m/>
    <m/>
    <n v="1333.5544444953705"/>
    <n v="2.2779093785663522"/>
    <s v=""/>
    <m/>
    <m/>
    <n v="104.535301"/>
    <n v="1.1074203842974251"/>
    <m/>
    <m/>
    <m/>
    <m/>
    <s v=""/>
    <s v=""/>
    <m/>
    <s v=""/>
    <s v=""/>
    <n v="2.38499999999999"/>
    <m/>
  </r>
  <r>
    <x v="2291"/>
    <n v="3401.3764649999998"/>
    <n v="24.93"/>
    <n v="4.2167341268790777"/>
    <m/>
    <m/>
    <n v="1113.4456479960627"/>
    <n v="2.2688098884602788"/>
    <s v=""/>
    <m/>
    <m/>
    <n v="119.267746"/>
    <n v="1.4195273742548011"/>
    <m/>
    <m/>
    <m/>
    <m/>
    <s v=""/>
    <s v=""/>
    <m/>
    <s v=""/>
    <s v=""/>
    <n v="2.38499999999999"/>
    <m/>
  </r>
  <r>
    <x v="2292"/>
    <n v="3695.6130370000001"/>
    <n v="24.87"/>
    <n v="4.1949195384096507"/>
    <m/>
    <m/>
    <n v="1118.7472336503758"/>
    <n v="2.464881148630496"/>
    <s v=""/>
    <m/>
    <m/>
    <n v="121.298393"/>
    <n v="1.4677515813369075"/>
    <m/>
    <m/>
    <m/>
    <m/>
    <s v=""/>
    <s v=""/>
    <m/>
    <s v=""/>
    <s v=""/>
    <n v="2.38499999999999"/>
    <m/>
  </r>
  <r>
    <x v="2293"/>
    <n v="3642.751953"/>
    <n v="24.87"/>
    <n v="4.1944138494789929"/>
    <m/>
    <m/>
    <n v="1118.6889974930077"/>
    <n v="2.4295608954395798"/>
    <s v=""/>
    <m/>
    <m/>
    <n v="122.572289"/>
    <n v="1.4985421326756756"/>
    <m/>
    <m/>
    <m/>
    <m/>
    <s v=""/>
    <s v=""/>
    <m/>
    <s v=""/>
    <s v=""/>
    <n v="2.38499999999999"/>
    <m/>
  </r>
  <r>
    <x v="2294"/>
    <n v="3653.6040039999998"/>
    <n v="24.6"/>
    <n v="4.102846281837234"/>
    <m/>
    <m/>
    <n v="1142.9207546624959"/>
    <n v="2.4367353291911296"/>
    <s v=""/>
    <m/>
    <m/>
    <n v="122.55360400000001"/>
    <n v="1.4980466743619147"/>
    <m/>
    <m/>
    <m/>
    <m/>
    <s v=""/>
    <s v=""/>
    <m/>
    <s v=""/>
    <s v=""/>
    <n v="2.38499999999999"/>
    <m/>
  </r>
  <r>
    <x v="2295"/>
    <n v="3631.1701659999999"/>
    <n v="24.59"/>
    <n v="4.0990164468702943"/>
    <m/>
    <m/>
    <n v="1143.7904640230381"/>
    <n v="2.4217102686764487"/>
    <s v=""/>
    <m/>
    <m/>
    <n v="121.39020499999999"/>
    <n v="1.4695669706087"/>
    <m/>
    <m/>
    <m/>
    <m/>
    <s v=""/>
    <s v=""/>
    <m/>
    <s v=""/>
    <s v=""/>
    <n v="2.4000013186813249"/>
    <m/>
  </r>
  <r>
    <x v="2296"/>
    <n v="3617.3684079999998"/>
    <n v="24.59"/>
    <n v="4.0985223188602609"/>
    <m/>
    <m/>
    <n v="1143.7309242454589"/>
    <n v="2.4124427699871389"/>
    <s v=""/>
    <m/>
    <m/>
    <n v="122.100388"/>
    <n v="1.4867238328444987"/>
    <m/>
    <m/>
    <m/>
    <m/>
    <s v=""/>
    <s v=""/>
    <m/>
    <s v=""/>
    <s v=""/>
    <n v="2.4000013186813249"/>
    <m/>
  </r>
  <r>
    <x v="2297"/>
    <n v="3911.6616210000002"/>
    <n v="27.21"/>
    <n v="4.9694989501372513"/>
    <m/>
    <m/>
    <n v="899.94832766293234"/>
    <n v="2.6084369418751909"/>
    <s v=""/>
    <m/>
    <m/>
    <n v="145.346191"/>
    <n v="2.052605403249729"/>
    <m/>
    <m/>
    <m/>
    <m/>
    <s v=""/>
    <s v=""/>
    <m/>
    <s v=""/>
    <s v=""/>
    <n v="2.4000013186813249"/>
    <m/>
  </r>
  <r>
    <x v="2298"/>
    <n v="3946.6850589999999"/>
    <n v="27.24"/>
    <n v="4.9798566675968576"/>
    <m/>
    <m/>
    <n v="897.91703048051716"/>
    <n v="2.631723333857285"/>
    <s v=""/>
    <m/>
    <m/>
    <n v="149.554337"/>
    <n v="2.1714058904313678"/>
    <m/>
    <m/>
    <m/>
    <m/>
    <s v=""/>
    <s v=""/>
    <m/>
    <s v=""/>
    <s v=""/>
    <n v="2.4000013186813249"/>
    <m/>
  </r>
  <r>
    <x v="2299"/>
    <n v="4000.256836"/>
    <n v="26.97"/>
    <n v="4.8805486309870743"/>
    <m/>
    <m/>
    <n v="915.67040693832644"/>
    <n v="2.6673765689739279"/>
    <s v=""/>
    <m/>
    <m/>
    <n v="146.130844"/>
    <n v="2.0719399278389887"/>
    <m/>
    <m/>
    <m/>
    <m/>
    <s v=""/>
    <s v=""/>
    <m/>
    <s v=""/>
    <s v=""/>
    <n v="2.395000879120861"/>
    <m/>
  </r>
  <r>
    <x v="2300"/>
    <n v="3952.4064939999998"/>
    <n v="27.17"/>
    <n v="4.952336416808846"/>
    <m/>
    <m/>
    <n v="902.04216486320229"/>
    <n v="2.6354013029803687"/>
    <s v=""/>
    <m/>
    <m/>
    <n v="149.09245300000001"/>
    <n v="2.155867714770467"/>
    <m/>
    <m/>
    <m/>
    <m/>
    <s v=""/>
    <s v=""/>
    <m/>
    <s v=""/>
    <s v=""/>
    <n v="2.395000879120861"/>
    <m/>
  </r>
  <r>
    <x v="2301"/>
    <n v="3807.0024410000001"/>
    <n v="26.41"/>
    <n v="4.6735920479224751"/>
    <m/>
    <m/>
    <n v="952.45910657866602"/>
    <n v="2.5382500084630553"/>
    <s v=""/>
    <m/>
    <m/>
    <n v="139.82286099999999"/>
    <n v="1.8876464050116089"/>
    <m/>
    <m/>
    <m/>
    <m/>
    <s v=""/>
    <s v=""/>
    <m/>
    <s v=""/>
    <s v=""/>
    <n v="2.395000879120861"/>
    <m/>
  </r>
  <r>
    <x v="2302"/>
    <n v="3878.6972660000001"/>
    <n v="26.11"/>
    <n v="4.5668636732856029"/>
    <m/>
    <m/>
    <n v="974.04812795243379"/>
    <n v="2.5859839278820402"/>
    <s v=""/>
    <m/>
    <m/>
    <n v="138.089676"/>
    <n v="1.8408020651861399"/>
    <m/>
    <m/>
    <m/>
    <m/>
    <s v=""/>
    <s v=""/>
    <m/>
    <s v=""/>
    <s v=""/>
    <n v="2.395000879120861"/>
    <m/>
  </r>
  <r>
    <x v="2303"/>
    <n v="3857.4797359999998"/>
    <n v="25.65"/>
    <n v="4.405416628851861"/>
    <m/>
    <m/>
    <n v="1008.3185377393346"/>
    <n v="2.5717709535294708"/>
    <s v=""/>
    <m/>
    <m/>
    <n v="136.12596099999999"/>
    <n v="1.7884014680644496"/>
    <m/>
    <m/>
    <m/>
    <m/>
    <s v=""/>
    <s v=""/>
    <m/>
    <s v=""/>
    <s v=""/>
    <n v="2.395000879120861"/>
    <m/>
  </r>
  <r>
    <x v="2304"/>
    <n v="3848.2619629999999"/>
    <n v="26.2"/>
    <n v="4.5937890394488718"/>
    <m/>
    <m/>
    <n v="965.0243192617562"/>
    <n v="2.5655587134916797"/>
    <s v=""/>
    <m/>
    <m/>
    <n v="136.74624600000001"/>
    <n v="1.8046534044264733"/>
    <m/>
    <m/>
    <m/>
    <m/>
    <s v=""/>
    <s v=""/>
    <m/>
    <s v=""/>
    <s v=""/>
    <n v="2.4050017582417325"/>
    <m/>
  </r>
  <r>
    <x v="2305"/>
    <n v="3853.7570799999999"/>
    <n v="26.42"/>
    <n v="4.6703735698237567"/>
    <m/>
    <m/>
    <n v="948.76756983379744"/>
    <n v="2.5691553271096739"/>
    <s v=""/>
    <m/>
    <m/>
    <n v="136.44361900000001"/>
    <n v="1.7966195386841295"/>
    <m/>
    <m/>
    <m/>
    <m/>
    <s v=""/>
    <s v=""/>
    <m/>
    <s v=""/>
    <s v=""/>
    <n v="2.4050017582417325"/>
    <m/>
  </r>
  <r>
    <x v="2306"/>
    <n v="3845.0915530000002"/>
    <n v="25.53"/>
    <n v="4.3541405195341873"/>
    <m/>
    <m/>
    <n v="1012.639691179842"/>
    <n v="2.563178196230953"/>
    <s v=""/>
    <m/>
    <m/>
    <n v="127.774124"/>
    <n v="1.5681874536089855"/>
    <m/>
    <m/>
    <m/>
    <m/>
    <s v=""/>
    <s v=""/>
    <m/>
    <s v=""/>
    <s v=""/>
    <n v="2.4050017582417325"/>
    <m/>
  </r>
  <r>
    <x v="2307"/>
    <n v="3759.8325199999999"/>
    <n v="26.51"/>
    <n v="4.6878532650517304"/>
    <m/>
    <m/>
    <n v="934.84417409222988"/>
    <n v="2.5062784005898071"/>
    <s v=""/>
    <m/>
    <m/>
    <n v="137.82238799999999"/>
    <n v="1.8147878618211759"/>
    <m/>
    <m/>
    <m/>
    <m/>
    <s v=""/>
    <s v=""/>
    <m/>
    <s v=""/>
    <s v=""/>
    <n v="2.4050017582417325"/>
    <m/>
  </r>
  <r>
    <x v="2308"/>
    <n v="3897.0810550000001"/>
    <n v="26.56"/>
    <n v="4.704969361645678"/>
    <m/>
    <m/>
    <n v="931.2691278169641"/>
    <n v="2.5976997133581436"/>
    <s v=""/>
    <m/>
    <m/>
    <n v="138.78935200000001"/>
    <n v="1.8402056282638106"/>
    <m/>
    <m/>
    <m/>
    <m/>
    <s v=""/>
    <s v=""/>
    <m/>
    <s v=""/>
    <s v=""/>
    <n v="2.4050017582417325"/>
    <m/>
  </r>
  <r>
    <x v="2309"/>
    <n v="3903.3847660000001"/>
    <n v="26.75"/>
    <n v="4.7717091462613075"/>
    <m/>
    <m/>
    <n v="917.89677020010515"/>
    <n v="2.6018338934966629"/>
    <s v=""/>
    <m/>
    <m/>
    <n v="138.03450000000001"/>
    <n v="1.8201416128372743"/>
    <m/>
    <m/>
    <m/>
    <m/>
    <s v=""/>
    <s v=""/>
    <m/>
    <s v=""/>
    <s v=""/>
    <n v="2.4099982417582511"/>
    <m/>
  </r>
  <r>
    <x v="2310"/>
    <n v="3913.2258299999999"/>
    <n v="26.9"/>
    <n v="4.824641970564441"/>
    <m/>
    <m/>
    <n v="907.55481988691986"/>
    <n v="2.6083256476489844"/>
    <s v=""/>
    <m/>
    <m/>
    <n v="135.12707499999999"/>
    <n v="1.7434213129294973"/>
    <m/>
    <m/>
    <m/>
    <m/>
    <s v=""/>
    <s v=""/>
    <m/>
    <s v=""/>
    <s v=""/>
    <n v="2.4099982417582511"/>
    <m/>
  </r>
  <r>
    <x v="2311"/>
    <n v="3953.7402339999999"/>
    <n v="26.52"/>
    <n v="4.6866370811678637"/>
    <m/>
    <m/>
    <n v="933.14853132636449"/>
    <n v="2.6351243939701354"/>
    <s v=""/>
    <m/>
    <m/>
    <n v="133.83403000000001"/>
    <n v="1.7099232381428759"/>
    <m/>
    <m/>
    <m/>
    <m/>
    <s v=""/>
    <s v=""/>
    <m/>
    <s v=""/>
    <s v=""/>
    <n v="2.4099982417582511"/>
    <m/>
  </r>
  <r>
    <x v="2312"/>
    <n v="3903.7583009999998"/>
    <n v="26.56"/>
    <n v="4.7002080808507403"/>
    <m/>
    <m/>
    <n v="930.28502877500034"/>
    <n v="2.6017442667906536"/>
    <s v=""/>
    <m/>
    <m/>
    <n v="134.44288599999999"/>
    <n v="1.7254368325286371"/>
    <m/>
    <m/>
    <m/>
    <m/>
    <s v=""/>
    <s v=""/>
    <m/>
    <s v=""/>
    <s v=""/>
    <n v="2.4099982417582511"/>
    <m/>
  </r>
  <r>
    <x v="2313"/>
    <n v="3913.0473630000001"/>
    <n v="26.56"/>
    <n v="4.6996414804245559"/>
    <m/>
    <m/>
    <n v="930.23660297898198"/>
    <n v="2.6078672855773242"/>
    <s v=""/>
    <m/>
    <m/>
    <n v="133.26307700000001"/>
    <n v="1.695109894681049"/>
    <m/>
    <m/>
    <m/>
    <m/>
    <s v=""/>
    <s v=""/>
    <m/>
    <s v=""/>
    <s v=""/>
    <n v="2.4099982417582511"/>
    <m/>
  </r>
  <r>
    <x v="2314"/>
    <n v="3905.576904"/>
    <n v="26.58"/>
    <n v="4.70615186840375"/>
    <m/>
    <m/>
    <n v="928.78722096433239"/>
    <n v="2.6028208195543003"/>
    <s v=""/>
    <m/>
    <m/>
    <n v="133.71159399999999"/>
    <n v="1.7064762423532811"/>
    <m/>
    <m/>
    <m/>
    <m/>
    <s v=""/>
    <s v=""/>
    <m/>
    <s v=""/>
    <s v=""/>
    <n v="2.4050017582417325"/>
    <m/>
  </r>
  <r>
    <x v="2315"/>
    <n v="3926.6633299999999"/>
    <n v="26.98"/>
    <n v="4.8472123784478649"/>
    <m/>
    <m/>
    <n v="900.78440448434264"/>
    <n v="2.616805482897667"/>
    <s v=""/>
    <m/>
    <m/>
    <n v="137.691788"/>
    <n v="1.8080230600307263"/>
    <m/>
    <m/>
    <m/>
    <m/>
    <s v=""/>
    <s v=""/>
    <m/>
    <s v=""/>
    <s v=""/>
    <n v="2.4050017582417325"/>
    <m/>
  </r>
  <r>
    <x v="2316"/>
    <n v="4029.9685060000002"/>
    <n v="27.4"/>
    <n v="4.9963190057547502"/>
    <m/>
    <m/>
    <n v="872.69233643633913"/>
    <n v="2.6854403830095439"/>
    <s v=""/>
    <m/>
    <m/>
    <n v="139.37460300000001"/>
    <n v="1.8520738575991043"/>
    <m/>
    <m/>
    <m/>
    <m/>
    <s v=""/>
    <s v=""/>
    <m/>
    <s v=""/>
    <s v=""/>
    <n v="2.4050017582417325"/>
    <m/>
  </r>
  <r>
    <x v="2317"/>
    <n v="4032.6918949999999"/>
    <n v="27.61"/>
    <n v="5.072293389257764"/>
    <m/>
    <m/>
    <n v="859.26987280209858"/>
    <n v="2.6871852189042489"/>
    <s v=""/>
    <m/>
    <m/>
    <n v="140.51919599999999"/>
    <n v="1.8824451338738335"/>
    <m/>
    <m/>
    <m/>
    <m/>
    <s v=""/>
    <s v=""/>
    <m/>
    <s v=""/>
    <s v=""/>
    <n v="2.4050017582417325"/>
    <m/>
  </r>
  <r>
    <x v="2318"/>
    <n v="4070.7939449999999"/>
    <n v="27.74"/>
    <n v="5.1194413444559679"/>
    <m/>
    <m/>
    <n v="851.13350417335153"/>
    <n v="2.7125039278758574"/>
    <s v=""/>
    <m/>
    <m/>
    <n v="140.68635599999999"/>
    <n v="1.8868752087652076"/>
    <m/>
    <m/>
    <m/>
    <m/>
    <s v=""/>
    <s v=""/>
    <m/>
    <s v=""/>
    <s v=""/>
    <n v="2.4050017582417325"/>
    <m/>
  </r>
  <r>
    <x v="2319"/>
    <n v="4083.953857"/>
    <n v="27.4"/>
    <n v="4.9933447376731879"/>
    <m/>
    <m/>
    <n v="871.95332198365611"/>
    <n v="2.7212019825320999"/>
    <s v=""/>
    <m/>
    <m/>
    <n v="136.63606300000001"/>
    <n v="1.7781849409876438"/>
    <m/>
    <m/>
    <m/>
    <m/>
    <s v=""/>
    <s v=""/>
    <m/>
    <s v=""/>
    <s v=""/>
    <n v="2.4099982417582511"/>
    <m/>
  </r>
  <r>
    <x v="2320"/>
    <n v="4028.5146479999999"/>
    <n v="27.54"/>
    <n v="5.0437635295707279"/>
    <m/>
    <m/>
    <n v="862.99746072916594"/>
    <n v="2.6841921108425013"/>
    <s v=""/>
    <m/>
    <m/>
    <n v="137.181442"/>
    <n v="1.7923339313559787"/>
    <m/>
    <m/>
    <m/>
    <m/>
    <s v=""/>
    <s v=""/>
    <m/>
    <s v=""/>
    <s v=""/>
    <n v="2.4099982417582511"/>
    <m/>
  </r>
  <r>
    <x v="2321"/>
    <n v="4024.1127929999998"/>
    <n v="26.92"/>
    <n v="4.8149242629247784"/>
    <m/>
    <m/>
    <n v="901.80935860868544"/>
    <n v="2.6810498095791493"/>
    <s v=""/>
    <m/>
    <m/>
    <n v="135.03102100000001"/>
    <n v="1.7360074686404914"/>
    <m/>
    <m/>
    <m/>
    <m/>
    <s v=""/>
    <s v=""/>
    <m/>
    <s v=""/>
    <s v=""/>
    <n v="2.4099982417582511"/>
    <m/>
  </r>
  <r>
    <x v="2322"/>
    <n v="3969.22876"/>
    <n v="27.02"/>
    <n v="4.8501116184957285"/>
    <m/>
    <m/>
    <n v="895.0624941671972"/>
    <n v="2.6444147027715701"/>
    <s v=""/>
    <m/>
    <m/>
    <n v="135.46035800000001"/>
    <n v="1.7470018985941238"/>
    <m/>
    <m/>
    <m/>
    <m/>
    <s v=""/>
    <s v=""/>
    <m/>
    <s v=""/>
    <s v=""/>
    <n v="2.4099982417582511"/>
    <m/>
  </r>
  <r>
    <x v="2323"/>
    <n v="3984.2448730000001"/>
    <n v="27.71"/>
    <n v="5.0972081905689599"/>
    <m/>
    <m/>
    <n v="849.30212533890437"/>
    <n v="2.6543497828170697"/>
    <s v=""/>
    <m/>
    <m/>
    <n v="140.988159"/>
    <n v="1.889534858260896"/>
    <m/>
    <m/>
    <m/>
    <m/>
    <s v=""/>
    <s v=""/>
    <m/>
    <s v=""/>
    <s v=""/>
    <n v="2.4099982417582511"/>
    <m/>
  </r>
  <r>
    <x v="2324"/>
    <n v="4087.5844729999999"/>
    <n v="27.71"/>
    <n v="5.0965937325953021"/>
    <m/>
    <m/>
    <n v="849.25791509128396"/>
    <n v="2.7231249358111693"/>
    <s v=""/>
    <m/>
    <m/>
    <n v="139.416473"/>
    <n v="1.8473595521160342"/>
    <m/>
    <m/>
    <m/>
    <m/>
    <s v=""/>
    <s v=""/>
    <m/>
    <s v=""/>
    <s v=""/>
    <n v="2.4099982417582511"/>
    <m/>
  </r>
  <r>
    <x v="2325"/>
    <n v="4068.2998050000001"/>
    <n v="28.2"/>
    <n v="5.2762052513175925"/>
    <m/>
    <m/>
    <n v="819.17860224464175"/>
    <n v="2.7102070609920825"/>
    <s v=""/>
    <m/>
    <m/>
    <n v="142.497421"/>
    <n v="1.9289590301223141"/>
    <m/>
    <m/>
    <m/>
    <m/>
    <s v=""/>
    <s v=""/>
    <m/>
    <s v=""/>
    <s v=""/>
    <n v="2.4099982417582511"/>
    <m/>
  </r>
  <r>
    <x v="2326"/>
    <n v="4105.3623049999997"/>
    <n v="28.54"/>
    <n v="5.4014790130331845"/>
    <m/>
    <m/>
    <n v="799.38271717982082"/>
    <n v="2.7346836984811471"/>
    <s v=""/>
    <m/>
    <m/>
    <n v="141.830322"/>
    <n v="1.9107506264624461"/>
    <m/>
    <m/>
    <m/>
    <m/>
    <s v=""/>
    <s v=""/>
    <m/>
    <s v=""/>
    <s v=""/>
    <n v="2.4099982417582511"/>
    <m/>
  </r>
  <r>
    <x v="2327"/>
    <n v="4156.9194340000004"/>
    <n v="33.03"/>
    <n v="7.1001773616470834"/>
    <m/>
    <m/>
    <n v="547.81844253788415"/>
    <n v="2.7689551108342316"/>
    <s v=""/>
    <m/>
    <m/>
    <n v="163.96174600000001"/>
    <n v="2.5069990591707962"/>
    <m/>
    <m/>
    <m/>
    <m/>
    <s v=""/>
    <s v=""/>
    <m/>
    <s v=""/>
    <s v=""/>
    <n v="2.4099982417582511"/>
    <m/>
  </r>
  <r>
    <x v="2328"/>
    <n v="4879.9580079999996"/>
    <n v="35.619999999999997"/>
    <n v="8.2126876354520189"/>
    <m/>
    <m/>
    <n v="461.87713358036871"/>
    <n v="3.2504919061427193"/>
    <s v=""/>
    <m/>
    <m/>
    <n v="161.45880099999999"/>
    <n v="2.4303956768414925"/>
    <m/>
    <m/>
    <m/>
    <m/>
    <s v=""/>
    <s v=""/>
    <m/>
    <s v=""/>
    <s v=""/>
    <n v="2.4099982417582511"/>
    <m/>
  </r>
  <r>
    <x v="2329"/>
    <n v="4971.3076170000004"/>
    <n v="33.49"/>
    <n v="7.229613619832719"/>
    <m/>
    <m/>
    <n v="517.09162488490358"/>
    <n v="3.3112527943318328"/>
    <s v=""/>
    <m/>
    <m/>
    <n v="158.052536"/>
    <n v="2.3277885546261516"/>
    <m/>
    <m/>
    <m/>
    <m/>
    <s v=""/>
    <s v=""/>
    <m/>
    <s v=""/>
    <s v=""/>
    <n v="2.4061529670329587"/>
    <m/>
  </r>
  <r>
    <x v="2330"/>
    <n v="4922.8061520000001"/>
    <n v="34.729999999999997"/>
    <n v="7.7640445956536528"/>
    <m/>
    <m/>
    <n v="478.77306163211142"/>
    <n v="3.2788619451718661"/>
    <s v=""/>
    <m/>
    <m/>
    <n v="165.514847"/>
    <n v="2.5475319097588218"/>
    <m/>
    <m/>
    <m/>
    <m/>
    <s v=""/>
    <s v=""/>
    <m/>
    <s v=""/>
    <s v=""/>
    <n v="2.4061529670329587"/>
    <m/>
  </r>
  <r>
    <x v="2331"/>
    <n v="5199.8354490000002"/>
    <n v="36.06"/>
    <n v="8.3556768136819546"/>
    <m/>
    <m/>
    <n v="442.07850649097986"/>
    <n v="3.4631084014859121"/>
    <s v=""/>
    <m/>
    <m/>
    <n v="180.25881999999999"/>
    <n v="3.0011655547173262"/>
    <m/>
    <m/>
    <m/>
    <m/>
    <s v=""/>
    <s v=""/>
    <m/>
    <s v=""/>
    <s v=""/>
    <n v="2.4061529670329587"/>
    <m/>
  </r>
  <r>
    <x v="2332"/>
    <n v="5289.9179690000001"/>
    <n v="36.130000000000003"/>
    <n v="8.3871058750750915"/>
    <m/>
    <m/>
    <n v="440.33916054931291"/>
    <n v="3.5230119742902763"/>
    <s v=""/>
    <m/>
    <m/>
    <n v="176.11457799999999"/>
    <n v="2.8630951717039568"/>
    <m/>
    <m/>
    <m/>
    <m/>
    <s v=""/>
    <s v=""/>
    <m/>
    <s v=""/>
    <s v=""/>
    <n v="2.4061529670329587"/>
    <m/>
  </r>
  <r>
    <x v="2333"/>
    <n v="5204.1054690000001"/>
    <n v="37.479999999999997"/>
    <n v="9.0127888768500206"/>
    <m/>
    <m/>
    <n v="407.40963116001564"/>
    <n v="3.4657718324967739"/>
    <s v=""/>
    <m/>
    <m/>
    <n v="177.337479"/>
    <n v="2.9027818229462552"/>
    <m/>
    <m/>
    <m/>
    <m/>
    <s v=""/>
    <s v=""/>
    <m/>
    <s v=""/>
    <s v=""/>
    <n v="2.4061529670329587"/>
    <m/>
  </r>
  <r>
    <x v="2334"/>
    <n v="5325.0815430000002"/>
    <n v="35.14"/>
    <n v="7.8864418047061751"/>
    <m/>
    <m/>
    <n v="458.26027715941598"/>
    <n v="3.546245820405217"/>
    <s v=""/>
    <m/>
    <m/>
    <n v="165.49702500000001"/>
    <n v="2.5150916599890754"/>
    <m/>
    <m/>
    <m/>
    <m/>
    <s v=""/>
    <s v=""/>
    <m/>
    <s v=""/>
    <s v=""/>
    <n v="2.3749991208791186"/>
    <m/>
  </r>
  <r>
    <x v="2335"/>
    <n v="5061.2006840000004"/>
    <n v="35.049999999999997"/>
    <n v="7.8450987256087981"/>
    <m/>
    <m/>
    <n v="460.58380014401195"/>
    <n v="3.3704262517671193"/>
    <s v=""/>
    <m/>
    <m/>
    <n v="164.73632799999999"/>
    <n v="2.4919065518145382"/>
    <m/>
    <m/>
    <m/>
    <m/>
    <s v=""/>
    <s v=""/>
    <m/>
    <s v=""/>
    <s v=""/>
    <n v="2.3749991208791186"/>
    <m/>
  </r>
  <r>
    <x v="2336"/>
    <n v="5167.3217770000001"/>
    <n v="34.69"/>
    <n v="7.6811655424614971"/>
    <m/>
    <m/>
    <n v="470.02117507971167"/>
    <n v="3.4408272277196983"/>
    <s v=""/>
    <m/>
    <m/>
    <n v="161.574173"/>
    <n v="2.3960558838689785"/>
    <m/>
    <m/>
    <m/>
    <m/>
    <s v=""/>
    <s v=""/>
    <m/>
    <s v=""/>
    <s v=""/>
    <n v="2.3749991208791186"/>
    <m/>
  </r>
  <r>
    <x v="2337"/>
    <n v="5066.5776370000003"/>
    <n v="35.99"/>
    <n v="8.2558701196457598"/>
    <m/>
    <m/>
    <n v="434.76883116414206"/>
    <n v="3.3736556954981185"/>
    <s v=""/>
    <m/>
    <m/>
    <n v="167.62344400000001"/>
    <n v="2.5754042626771483"/>
    <m/>
    <m/>
    <m/>
    <m/>
    <s v=""/>
    <s v=""/>
    <m/>
    <s v=""/>
    <s v=""/>
    <n v="2.3749991208791186"/>
    <m/>
  </r>
  <r>
    <x v="2338"/>
    <n v="5236.1352539999998"/>
    <n v="36.200000000000003"/>
    <n v="8.3512085245432566"/>
    <m/>
    <m/>
    <n v="429.67248696716933"/>
    <n v="3.4864673978802525"/>
    <s v=""/>
    <m/>
    <m/>
    <n v="166.95076"/>
    <n v="2.5546679332457236"/>
    <m/>
    <m/>
    <m/>
    <m/>
    <s v=""/>
    <s v=""/>
    <m/>
    <s v=""/>
    <s v=""/>
    <n v="2.3749991208791186"/>
    <m/>
  </r>
  <r>
    <x v="2339"/>
    <n v="5251.4804690000001"/>
    <n v="36.65"/>
    <n v="8.5578035058129878"/>
    <m/>
    <m/>
    <n v="418.96765530855669"/>
    <n v="3.4965939608160106"/>
    <s v=""/>
    <m/>
    <m/>
    <n v="173.81402600000001"/>
    <n v="2.7646390894979267"/>
    <m/>
    <m/>
    <m/>
    <m/>
    <s v=""/>
    <s v=""/>
    <m/>
    <s v=""/>
    <s v=""/>
    <n v="2.3799995604395821"/>
    <m/>
  </r>
  <r>
    <x v="2340"/>
    <n v="5312.4946289999998"/>
    <n v="37.340000000000003"/>
    <n v="8.8757534736640107"/>
    <m/>
    <m/>
    <n v="403.17025628366764"/>
    <n v="3.5368507832934322"/>
    <s v=""/>
    <m/>
    <m/>
    <n v="171.874664"/>
    <n v="2.7026667204718802"/>
    <m/>
    <m/>
    <m/>
    <m/>
    <s v=""/>
    <s v=""/>
    <m/>
    <s v=""/>
    <s v=""/>
    <n v="2.3799995604395821"/>
    <m/>
  </r>
  <r>
    <x v="2341"/>
    <n v="5399.3657229999999"/>
    <n v="38.75"/>
    <n v="9.5449193935724619"/>
    <m/>
    <m/>
    <n v="372.70095325098009"/>
    <n v="3.5945925937911283"/>
    <s v=""/>
    <m/>
    <m/>
    <n v="171.4478"/>
    <n v="2.6891729002826246"/>
    <m/>
    <m/>
    <m/>
    <m/>
    <s v=""/>
    <s v=""/>
    <m/>
    <s v=""/>
    <s v=""/>
    <n v="2.3799995604395821"/>
    <m/>
  </r>
  <r>
    <x v="2342"/>
    <n v="5571.5083009999998"/>
    <n v="37.61"/>
    <n v="8.9822257330804778"/>
    <m/>
    <m/>
    <n v="394.61079556427296"/>
    <n v="3.7090988541771766"/>
    <s v=""/>
    <m/>
    <m/>
    <n v="165.82609600000001"/>
    <n v="2.5127544036816678"/>
    <m/>
    <m/>
    <m/>
    <m/>
    <s v=""/>
    <s v=""/>
    <m/>
    <s v=""/>
    <s v=""/>
    <n v="2.3799995604395821"/>
    <m/>
  </r>
  <r>
    <x v="2343"/>
    <n v="5466.5244140000004"/>
    <n v="37.99"/>
    <n v="9.1626284171739609"/>
    <m/>
    <m/>
    <n v="386.6161992846524"/>
    <n v="3.6391136145827612"/>
    <s v=""/>
    <m/>
    <m/>
    <n v="154.459396"/>
    <n v="2.1682205084878285"/>
    <m/>
    <m/>
    <m/>
    <m/>
    <s v=""/>
    <s v=""/>
    <m/>
    <s v=""/>
    <s v=""/>
    <n v="2.4000013186813249"/>
    <m/>
  </r>
  <r>
    <x v="2344"/>
    <n v="5210.3046880000002"/>
    <n v="35.15"/>
    <n v="7.7917566885973653"/>
    <m/>
    <m/>
    <n v="444.40023336125779"/>
    <n v="3.4684556013381127"/>
    <s v=""/>
    <m/>
    <m/>
    <n v="156.347092"/>
    <n v="2.2211602899775569"/>
    <m/>
    <m/>
    <m/>
    <m/>
    <s v=""/>
    <s v=""/>
    <m/>
    <s v=""/>
    <s v=""/>
    <n v="2.4000013186813249"/>
    <m/>
  </r>
  <r>
    <x v="2345"/>
    <n v="5284.8583980000003"/>
    <n v="35.57"/>
    <n v="7.9750759988021009"/>
    <m/>
    <m/>
    <n v="433.75700927314915"/>
    <n v="3.5178106805431484"/>
    <s v=""/>
    <m/>
    <m/>
    <n v="155.20199600000001"/>
    <n v="2.1884553634405544"/>
    <m/>
    <m/>
    <m/>
    <m/>
    <s v=""/>
    <s v=""/>
    <m/>
    <s v=""/>
    <s v=""/>
    <n v="2.4000013186813249"/>
    <m/>
  </r>
  <r>
    <x v="2346"/>
    <n v="5247.7260740000002"/>
    <n v="36.19"/>
    <n v="8.2520989360138586"/>
    <m/>
    <m/>
    <n v="418.61329740293354"/>
    <n v="3.4930030215611896"/>
    <s v=""/>
    <m/>
    <m/>
    <n v="162.166031"/>
    <n v="2.3847893544421468"/>
    <m/>
    <m/>
    <m/>
    <m/>
    <s v=""/>
    <s v=""/>
    <m/>
    <s v=""/>
    <s v=""/>
    <n v="2.4000013186813249"/>
    <m/>
  </r>
  <r>
    <x v="2347"/>
    <n v="5350.9145509999998"/>
    <n v="36.659999999999997"/>
    <n v="8.465418556273189"/>
    <m/>
    <m/>
    <n v="407.7184339139373"/>
    <n v="3.5615948621073232"/>
    <s v=""/>
    <m/>
    <m/>
    <n v="160.818344"/>
    <n v="2.3450911925630802"/>
    <m/>
    <m/>
    <m/>
    <m/>
    <s v=""/>
    <s v=""/>
    <m/>
    <s v=""/>
    <s v=""/>
    <n v="2.4000013186813249"/>
    <m/>
  </r>
  <r>
    <x v="2348"/>
    <n v="5402.4228519999997"/>
    <n v="37.299999999999997"/>
    <n v="8.7599362433024428"/>
    <m/>
    <m/>
    <n v="393.46154203651878"/>
    <n v="3.5957854474770143"/>
    <s v=""/>
    <m/>
    <m/>
    <n v="162.12278699999999"/>
    <n v="2.383073212423541"/>
    <m/>
    <m/>
    <m/>
    <m/>
    <s v=""/>
    <s v=""/>
    <m/>
    <s v=""/>
    <s v=""/>
    <n v="2.3799995604395821"/>
    <m/>
  </r>
  <r>
    <x v="2349"/>
    <n v="5505.5522460000002"/>
    <n v="39.25"/>
    <n v="9.6746881056491478"/>
    <m/>
    <m/>
    <n v="352.30164991533718"/>
    <n v="3.664331713757663"/>
    <s v=""/>
    <m/>
    <m/>
    <n v="167.95240799999999"/>
    <n v="2.5543888084548731"/>
    <m/>
    <m/>
    <m/>
    <m/>
    <s v=""/>
    <s v=""/>
    <m/>
    <s v=""/>
    <s v=""/>
    <n v="2.3799995604395821"/>
    <m/>
  </r>
  <r>
    <x v="2350"/>
    <n v="5791.6933589999999"/>
    <n v="39.75"/>
    <n v="9.9175894745884783"/>
    <m/>
    <m/>
    <n v="343.3074727109381"/>
    <n v="3.8544777404446706"/>
    <s v=""/>
    <m/>
    <m/>
    <n v="172.65321399999999"/>
    <n v="2.6971695661257389"/>
    <m/>
    <m/>
    <m/>
    <m/>
    <s v=""/>
    <s v=""/>
    <m/>
    <s v=""/>
    <s v=""/>
    <n v="2.3799995604395821"/>
    <m/>
  </r>
  <r>
    <x v="2351"/>
    <n v="5745.5991210000002"/>
    <n v="40.44"/>
    <n v="10.260661190506546"/>
    <m/>
    <m/>
    <n v="331.37100285838261"/>
    <n v="3.8237016593549957"/>
    <s v=""/>
    <m/>
    <m/>
    <n v="169.79866000000001"/>
    <n v="2.6079153428545867"/>
    <m/>
    <m/>
    <m/>
    <m/>
    <s v=""/>
    <s v=""/>
    <m/>
    <s v=""/>
    <s v=""/>
    <n v="2.3799995604395821"/>
    <m/>
  </r>
  <r>
    <x v="2352"/>
    <n v="5849.4814450000003"/>
    <n v="40.82"/>
    <n v="10.452232460484758"/>
    <m/>
    <m/>
    <n v="325.12620736113507"/>
    <n v="3.8927341240376849"/>
    <s v=""/>
    <m/>
    <m/>
    <n v="170.94816599999999"/>
    <n v="2.6431574944420237"/>
    <m/>
    <m/>
    <m/>
    <m/>
    <s v=""/>
    <s v=""/>
    <m/>
    <s v=""/>
    <s v=""/>
    <n v="2.3799995604395821"/>
    <m/>
  </r>
  <r>
    <x v="2353"/>
    <n v="5982.3164059999999"/>
    <n v="41.95"/>
    <n v="11.029590735100374"/>
    <m/>
    <m/>
    <n v="307.10866493725564"/>
    <n v="3.981029997038235"/>
    <s v=""/>
    <m/>
    <m/>
    <n v="170.28930700000001"/>
    <n v="2.6227157249030584"/>
    <m/>
    <m/>
    <m/>
    <m/>
    <s v=""/>
    <s v=""/>
    <m/>
    <s v=""/>
    <s v=""/>
    <n v="2.3600017582417849"/>
    <m/>
  </r>
  <r>
    <x v="2354"/>
    <n v="6175.8227539999998"/>
    <n v="44.04"/>
    <n v="12.127143895492605"/>
    <m/>
    <m/>
    <n v="276.49162436017218"/>
    <n v="4.1096949840847126"/>
    <s v=""/>
    <m/>
    <m/>
    <n v="173.14274599999999"/>
    <n v="2.7105405652490417"/>
    <m/>
    <m/>
    <m/>
    <m/>
    <s v=""/>
    <s v=""/>
    <m/>
    <s v=""/>
    <s v=""/>
    <n v="2.3600017582417849"/>
    <m/>
  </r>
  <r>
    <x v="2355"/>
    <n v="6971.1782229999999"/>
    <n v="55.01"/>
    <n v="18.162116715920998"/>
    <m/>
    <m/>
    <n v="138.73367491382245"/>
    <n v="4.6386012627522399"/>
    <s v=""/>
    <m/>
    <m/>
    <n v="196.846283"/>
    <n v="3.4524290613517881"/>
    <m/>
    <m/>
    <m/>
    <m/>
    <s v=""/>
    <s v=""/>
    <m/>
    <s v=""/>
    <s v=""/>
    <n v="2.3600017582417849"/>
    <m/>
  </r>
  <r>
    <x v="2356"/>
    <n v="7807.8842770000001"/>
    <n v="53.87"/>
    <n v="17.407252627885974"/>
    <m/>
    <m/>
    <n v="144.47654912168005"/>
    <n v="5.195207762118681"/>
    <s v=""/>
    <m/>
    <m/>
    <n v="217.14857499999999"/>
    <n v="4.1644736653368897"/>
    <m/>
    <m/>
    <m/>
    <m/>
    <s v=""/>
    <s v=""/>
    <m/>
    <s v=""/>
    <s v=""/>
    <n v="2.3600017582417849"/>
    <m/>
  </r>
  <r>
    <x v="2357"/>
    <n v="7989.3745120000003"/>
    <n v="56.95"/>
    <n v="19.395422457538171"/>
    <m/>
    <m/>
    <n v="127.94822755975099"/>
    <n v="5.3158293209267793"/>
    <s v=""/>
    <m/>
    <m/>
    <n v="247.15306100000001"/>
    <n v="5.3151883710678707"/>
    <m/>
    <m/>
    <m/>
    <m/>
    <s v=""/>
    <s v=""/>
    <m/>
    <s v=""/>
    <s v=""/>
    <n v="2.3600017582417849"/>
    <m/>
  </r>
  <r>
    <x v="2358"/>
    <n v="8194.5009769999997"/>
    <n v="54.6"/>
    <n v="17.792601559507617"/>
    <m/>
    <m/>
    <n v="138.50094686407334"/>
    <n v="5.4521708464474647"/>
    <s v=""/>
    <m/>
    <m/>
    <n v="264.01001000000002"/>
    <n v="6.0400722611969053"/>
    <m/>
    <m/>
    <m/>
    <m/>
    <s v=""/>
    <s v=""/>
    <m/>
    <s v=""/>
    <s v=""/>
    <n v="2.3349995604395777"/>
    <m/>
  </r>
  <r>
    <x v="2359"/>
    <n v="7886.9257809999999"/>
    <n v="49.76"/>
    <n v="14.636397708276613"/>
    <m/>
    <m/>
    <n v="163.04848384926416"/>
    <n v="5.247390625897788"/>
    <s v=""/>
    <m/>
    <m/>
    <n v="243.76458700000001"/>
    <n v="5.1135831302279149"/>
    <m/>
    <m/>
    <m/>
    <m/>
    <s v=""/>
    <s v=""/>
    <m/>
    <s v=""/>
    <s v=""/>
    <n v="2.3349995604395777"/>
    <m/>
  </r>
  <r>
    <x v="2360"/>
    <n v="8196.9238280000009"/>
    <n v="54.33"/>
    <n v="17.318571046981265"/>
    <m/>
    <m/>
    <n v="133.09097825924849"/>
    <n v="5.453215109494268"/>
    <s v=""/>
    <m/>
    <m/>
    <n v="251.86440999999999"/>
    <n v="5.452990647613694"/>
    <m/>
    <m/>
    <m/>
    <m/>
    <s v=""/>
    <s v=""/>
    <m/>
    <s v=""/>
    <s v=""/>
    <n v="2.3349995604395777"/>
    <m/>
  </r>
  <r>
    <x v="2361"/>
    <n v="7977.9692379999997"/>
    <n v="55.71"/>
    <n v="18.1961721561342"/>
    <m/>
    <m/>
    <n v="126.32294035176305"/>
    <n v="5.3074117763615893"/>
    <s v=""/>
    <m/>
    <m/>
    <n v="255.215881"/>
    <n v="5.5979685291692043"/>
    <m/>
    <m/>
    <m/>
    <m/>
    <s v=""/>
    <s v=""/>
    <m/>
    <s v=""/>
    <s v=""/>
    <n v="2.3349995604395777"/>
    <m/>
  </r>
  <r>
    <x v="2362"/>
    <n v="7956.2919920000004"/>
    <n v="55.1"/>
    <n v="17.79554651524726"/>
    <m/>
    <m/>
    <n v="129.08272592281014"/>
    <n v="5.2928530416246531"/>
    <s v=""/>
    <m/>
    <m/>
    <n v="244.698914"/>
    <n v="5.1364727108397581"/>
    <m/>
    <m/>
    <m/>
    <m/>
    <s v=""/>
    <s v=""/>
    <m/>
    <s v=""/>
    <s v=""/>
    <n v="2.3349995604395777"/>
    <m/>
  </r>
  <r>
    <x v="2363"/>
    <n v="7677.2690430000002"/>
    <n v="54.1"/>
    <n v="17.147542812340532"/>
    <m/>
    <m/>
    <n v="133.76140494813808"/>
    <n v="5.1071025588446153"/>
    <s v=""/>
    <m/>
    <m/>
    <n v="245.96566799999999"/>
    <n v="5.1895199032112371"/>
    <m/>
    <m/>
    <m/>
    <m/>
    <s v=""/>
    <s v=""/>
    <m/>
    <s v=""/>
    <s v=""/>
    <n v="2.3100013186813171"/>
    <m/>
  </r>
  <r>
    <x v="2364"/>
    <n v="7881.6953130000002"/>
    <n v="56.01"/>
    <n v="18.356117434341392"/>
    <m/>
    <m/>
    <n v="124.3095516947851"/>
    <n v="5.2429553275407343"/>
    <s v=""/>
    <m/>
    <m/>
    <n v="249.48498499999999"/>
    <n v="5.3378874296022687"/>
    <m/>
    <m/>
    <m/>
    <m/>
    <s v=""/>
    <s v=""/>
    <m/>
    <s v=""/>
    <s v=""/>
    <n v="2.3100013186813171"/>
    <m/>
  </r>
  <r>
    <x v="2365"/>
    <n v="8802.7578130000002"/>
    <n v="60.68"/>
    <n v="21.406783699809612"/>
    <m/>
    <m/>
    <n v="103.57372508532399"/>
    <n v="5.8550425274526692"/>
    <s v=""/>
    <m/>
    <m/>
    <n v="271.76870700000001"/>
    <n v="6.2907877137970445"/>
    <m/>
    <m/>
    <m/>
    <m/>
    <s v=""/>
    <s v=""/>
    <m/>
    <s v=""/>
    <s v=""/>
    <n v="2.3100013186813171"/>
    <m/>
  </r>
  <r>
    <x v="2366"/>
    <n v="8718.5917969999991"/>
    <n v="60.54"/>
    <n v="21.305436233086304"/>
    <m/>
    <m/>
    <n v="104.04626111464444"/>
    <n v="5.7989096367176893"/>
    <s v=""/>
    <m/>
    <m/>
    <n v="269.45568800000001"/>
    <n v="6.1835468804435232"/>
    <m/>
    <m/>
    <m/>
    <m/>
    <s v=""/>
    <s v=""/>
    <m/>
    <s v=""/>
    <s v=""/>
    <n v="2.3100013186813171"/>
    <m/>
  </r>
  <r>
    <x v="2367"/>
    <n v="8661.7607420000004"/>
    <n v="60.02"/>
    <n v="20.936911801095786"/>
    <m/>
    <m/>
    <n v="105.82822709510383"/>
    <n v="5.7609602196211593"/>
    <s v=""/>
    <m/>
    <m/>
    <n v="255.858948"/>
    <n v="5.5593598784030238"/>
    <m/>
    <m/>
    <m/>
    <m/>
    <s v=""/>
    <s v=""/>
    <m/>
    <s v=""/>
    <s v=""/>
    <n v="2.3000004395604456"/>
    <m/>
  </r>
  <r>
    <x v="2368"/>
    <n v="8320.2861329999996"/>
    <n v="59.02"/>
    <n v="20.236807496220305"/>
    <m/>
    <m/>
    <n v="109.34915032096056"/>
    <n v="5.5337005129524739"/>
    <s v=""/>
    <m/>
    <m/>
    <n v="268.11355600000002"/>
    <n v="6.0917446635343859"/>
    <m/>
    <m/>
    <m/>
    <m/>
    <s v=""/>
    <s v=""/>
    <m/>
    <s v=""/>
    <s v=""/>
    <n v="2.3000004395604456"/>
    <m/>
  </r>
  <r>
    <x v="2369"/>
    <n v="8741.7470699999994"/>
    <n v="59.75"/>
    <n v="20.729914382203287"/>
    <m/>
    <m/>
    <n v="106.63844699976337"/>
    <n v="5.8135540540438591"/>
    <s v=""/>
    <m/>
    <m/>
    <n v="252.60792499999999"/>
    <n v="5.3867289160800302"/>
    <m/>
    <m/>
    <m/>
    <m/>
    <s v=""/>
    <s v=""/>
    <m/>
    <s v=""/>
    <s v=""/>
    <n v="2.3000004395604456"/>
    <m/>
  </r>
  <r>
    <x v="2370"/>
    <n v="8210.9853519999997"/>
    <n v="52.72"/>
    <n v="15.849968387650346"/>
    <m/>
    <m/>
    <n v="131.7263949500645"/>
    <n v="5.4604376425660215"/>
    <s v=""/>
    <m/>
    <m/>
    <n v="241.33879099999999"/>
    <n v="4.9059860543419225"/>
    <m/>
    <m/>
    <m/>
    <m/>
    <s v=""/>
    <s v=""/>
    <m/>
    <s v=""/>
    <s v=""/>
    <n v="2.3000004395604456"/>
    <m/>
  </r>
  <r>
    <x v="2371"/>
    <n v="7704.3432620000003"/>
    <n v="54.17"/>
    <n v="16.719821123618722"/>
    <m/>
    <m/>
    <n v="124.47358679584902"/>
    <n v="5.1233791325684557"/>
    <s v=""/>
    <m/>
    <m/>
    <n v="247.05100999999999"/>
    <n v="5.1380921226049692"/>
    <m/>
    <m/>
    <m/>
    <m/>
    <s v=""/>
    <s v=""/>
    <m/>
    <s v=""/>
    <s v=""/>
    <n v="2.3000004395604456"/>
    <m/>
  </r>
  <r>
    <x v="2372"/>
    <n v="7819.6333009999998"/>
    <n v="52.62"/>
    <n v="15.761091584849344"/>
    <m/>
    <m/>
    <n v="131.59038811436508"/>
    <n v="5.1999115280940833"/>
    <s v=""/>
    <m/>
    <m/>
    <n v="249.474335"/>
    <n v="5.2387563628117988"/>
    <m/>
    <m/>
    <m/>
    <m/>
    <s v=""/>
    <s v=""/>
    <m/>
    <s v=""/>
    <s v=""/>
    <n v="2.2399991208791059"/>
    <m/>
  </r>
  <r>
    <x v="2373"/>
    <n v="7826.9013670000004"/>
    <n v="55.37"/>
    <n v="17.406389525228121"/>
    <m/>
    <m/>
    <n v="117.82931671707271"/>
    <n v="5.2046091916109116"/>
    <s v=""/>
    <m/>
    <m/>
    <n v="250.93035900000001"/>
    <n v="5.2997704909722758"/>
    <m/>
    <m/>
    <m/>
    <m/>
    <s v=""/>
    <s v=""/>
    <m/>
    <s v=""/>
    <s v=""/>
    <n v="2.2399991208791059"/>
    <m/>
  </r>
  <r>
    <x v="2374"/>
    <n v="7692.2846680000002"/>
    <n v="55.37"/>
    <n v="17.400095370564376"/>
    <m/>
    <m/>
    <n v="117.82318313620252"/>
    <n v="5.1146945189528008"/>
    <s v=""/>
    <m/>
    <m/>
    <n v="247.520126"/>
    <n v="5.1553206297897169"/>
    <m/>
    <m/>
    <m/>
    <m/>
    <s v=""/>
    <s v=""/>
    <m/>
    <s v=""/>
    <s v=""/>
    <n v="2.2399991208791059"/>
    <m/>
  </r>
  <r>
    <x v="2375"/>
    <n v="8004.2436520000001"/>
    <n v="54.75"/>
    <n v="17.008373167013993"/>
    <m/>
    <m/>
    <n v="120.45567633459095"/>
    <n v="5.3219813566101415"/>
    <s v=""/>
    <m/>
    <m/>
    <n v="245.78183000000001"/>
    <n v="5.0827796703275556"/>
    <m/>
    <m/>
    <m/>
    <m/>
    <s v=""/>
    <s v=""/>
    <m/>
    <s v=""/>
    <s v=""/>
    <n v="2.2399991208791059"/>
    <m/>
  </r>
  <r>
    <x v="2376"/>
    <n v="7925.4340819999998"/>
    <n v="56.67"/>
    <n v="18.199095074823951"/>
    <m/>
    <m/>
    <n v="112.00100791810904"/>
    <n v="5.2694441163088808"/>
    <s v=""/>
    <m/>
    <m/>
    <n v="260.90329000000003"/>
    <n v="5.7080576560444207"/>
    <m/>
    <m/>
    <m/>
    <m/>
    <s v=""/>
    <s v=""/>
    <m/>
    <s v=""/>
    <s v=""/>
    <n v="2.2399991208791059"/>
    <m/>
  </r>
  <r>
    <x v="2377"/>
    <n v="8145.5454099999997"/>
    <n v="57.27"/>
    <n v="18.582224688519482"/>
    <m/>
    <m/>
    <n v="109.62353118724529"/>
    <n v="5.4156502634309334"/>
    <s v=""/>
    <m/>
    <m/>
    <n v="256.16879299999999"/>
    <n v="5.5007527767178201"/>
    <m/>
    <m/>
    <m/>
    <m/>
    <s v=""/>
    <s v=""/>
    <m/>
    <s v=""/>
    <s v=""/>
    <n v="2.1700008791208969"/>
    <m/>
  </r>
  <r>
    <x v="2378"/>
    <n v="8230.8984380000002"/>
    <n v="58.38"/>
    <n v="19.300214531252013"/>
    <m/>
    <m/>
    <n v="105.36840552801443"/>
    <n v="5.4722556761766494"/>
    <s v=""/>
    <m/>
    <m/>
    <n v="264.08746300000001"/>
    <n v="5.8406800477010847"/>
    <m/>
    <m/>
    <m/>
    <m/>
    <s v=""/>
    <s v=""/>
    <m/>
    <s v=""/>
    <s v=""/>
    <n v="2.1700008791208969"/>
    <m/>
  </r>
  <r>
    <x v="2379"/>
    <n v="8988.9238280000009"/>
    <n v="64.83"/>
    <n v="23.556386285695137"/>
    <m/>
    <m/>
    <n v="82.080076621444093"/>
    <n v="5.9757569689616634"/>
    <s v=""/>
    <m/>
    <m/>
    <n v="274.35110500000002"/>
    <n v="6.2941846060456905"/>
    <m/>
    <m/>
    <m/>
    <m/>
    <s v=""/>
    <s v=""/>
    <m/>
    <s v=""/>
    <s v=""/>
    <n v="2.1700008791208969"/>
    <m/>
  </r>
  <r>
    <x v="2380"/>
    <n v="9335.4667969999991"/>
    <n v="63.07"/>
    <n v="22.274686761765921"/>
    <m/>
    <m/>
    <n v="86.532411544488411"/>
    <n v="6.2059741367502639"/>
    <s v=""/>
    <m/>
    <m/>
    <n v="265.051849"/>
    <n v="5.8673449743810631"/>
    <m/>
    <m/>
    <m/>
    <m/>
    <s v=""/>
    <s v=""/>
    <m/>
    <s v=""/>
    <s v=""/>
    <n v="2.1700008791208969"/>
    <m/>
  </r>
  <r>
    <x v="2381"/>
    <n v="9078.7275389999995"/>
    <n v="63.73"/>
    <n v="22.73813512986629"/>
    <m/>
    <m/>
    <n v="84.71685934148455"/>
    <n v="6.035143510451987"/>
    <s v=""/>
    <m/>
    <m/>
    <n v="269.43179300000003"/>
    <n v="6.0611029538703907"/>
    <m/>
    <m/>
    <m/>
    <m/>
    <s v=""/>
    <s v=""/>
    <m/>
    <s v=""/>
    <s v=""/>
    <n v="2.1700008791208969"/>
    <m/>
  </r>
  <r>
    <x v="2382"/>
    <n v="9273.0605469999991"/>
    <n v="66.72"/>
    <n v="24.868732501498904"/>
    <m/>
    <m/>
    <n v="76.763181905721567"/>
    <n v="6.1641672071394353"/>
    <s v=""/>
    <m/>
    <m/>
    <n v="271.69500699999998"/>
    <n v="6.1627701793242728"/>
    <m/>
    <m/>
    <m/>
    <m/>
    <s v=""/>
    <s v=""/>
    <m/>
    <s v=""/>
    <s v=""/>
    <n v="2.085001318681297"/>
    <m/>
  </r>
  <r>
    <x v="2383"/>
    <n v="9525.0742190000001"/>
    <n v="69.260000000000005"/>
    <n v="26.758989001965411"/>
    <m/>
    <m/>
    <n v="70.91450729581932"/>
    <n v="6.3315257861454368"/>
    <s v=""/>
    <m/>
    <m/>
    <n v="294.91027800000001"/>
    <n v="7.215753347197329"/>
    <m/>
    <m/>
    <m/>
    <m/>
    <s v=""/>
    <s v=""/>
    <m/>
    <s v=""/>
    <s v=""/>
    <n v="2.085001318681297"/>
    <m/>
  </r>
  <r>
    <x v="2384"/>
    <n v="10853.744140999999"/>
    <n v="76.56"/>
    <n v="32.388065024161222"/>
    <m/>
    <m/>
    <n v="55.962045908861619"/>
    <n v="7.2141585038700775"/>
    <s v=""/>
    <m/>
    <m/>
    <n v="310.42468300000002"/>
    <n v="7.9743384249349836"/>
    <m/>
    <m/>
    <m/>
    <m/>
    <s v=""/>
    <s v=""/>
    <m/>
    <s v=""/>
    <s v=""/>
    <n v="2.085001318681297"/>
    <m/>
  </r>
  <r>
    <x v="2385"/>
    <n v="11007.202148"/>
    <n v="80.09"/>
    <n v="35.370474379913318"/>
    <m/>
    <m/>
    <n v="50.798578425823649"/>
    <n v="7.3159670222994855"/>
    <s v=""/>
    <m/>
    <m/>
    <n v="318.12631199999998"/>
    <n v="8.3698091613486216"/>
    <m/>
    <m/>
    <m/>
    <m/>
    <s v=""/>
    <s v=""/>
    <m/>
    <s v=""/>
    <s v=""/>
    <n v="2.085001318681297"/>
    <m/>
  </r>
  <r>
    <x v="2386"/>
    <n v="11778.581055000001"/>
    <n v="97.39"/>
    <n v="50.64490806656493"/>
    <m/>
    <m/>
    <n v="28.850237855386514"/>
    <n v="7.8284623634512673"/>
    <s v=""/>
    <m/>
    <m/>
    <n v="336.753174"/>
    <n v="9.3497028264117574"/>
    <m/>
    <m/>
    <m/>
    <m/>
    <s v=""/>
    <s v=""/>
    <m/>
    <s v=""/>
    <s v=""/>
    <n v="2.085001318681297"/>
    <m/>
  </r>
  <r>
    <x v="2387"/>
    <n v="13017.125"/>
    <n v="76.39"/>
    <n v="28.800526687795941"/>
    <m/>
    <m/>
    <n v="41.290567768993157"/>
    <n v="8.6514173794974525"/>
    <s v=""/>
    <m/>
    <m/>
    <n v="294.26763899999997"/>
    <n v="6.9903638787518352"/>
    <m/>
    <m/>
    <m/>
    <m/>
    <s v=""/>
    <s v=""/>
    <m/>
    <s v=""/>
    <s v=""/>
    <n v="2.1214285714285532"/>
    <m/>
  </r>
  <r>
    <x v="2388"/>
    <n v="11162.167969"/>
    <n v="86.67"/>
    <n v="36.547643239634333"/>
    <m/>
    <m/>
    <n v="30.175261264749505"/>
    <n v="7.4183862051903988"/>
    <s v=""/>
    <m/>
    <m/>
    <n v="311.22610500000002"/>
    <n v="7.7958639855366982"/>
    <m/>
    <m/>
    <m/>
    <m/>
    <s v=""/>
    <s v=""/>
    <m/>
    <s v=""/>
    <s v=""/>
    <n v="2.1214285714285532"/>
    <m/>
  </r>
  <r>
    <x v="2389"/>
    <n v="10796.930664"/>
    <n v="71.47"/>
    <n v="23.719767407645104"/>
    <m/>
    <m/>
    <n v="40.757836597279223"/>
    <n v="7.1750889097606017"/>
    <s v=""/>
    <m/>
    <m/>
    <n v="293.64111300000002"/>
    <n v="6.9143611987448717"/>
    <m/>
    <m/>
    <m/>
    <m/>
    <s v=""/>
    <s v=""/>
    <m/>
    <s v=""/>
    <s v=""/>
    <n v="2.1214285714285532"/>
    <m/>
  </r>
  <r>
    <x v="2390"/>
    <n v="10588.683594"/>
    <n v="75.69"/>
    <n v="26.517673448305729"/>
    <m/>
    <m/>
    <n v="35.942560613654379"/>
    <n v="7.0365153916090488"/>
    <s v=""/>
    <m/>
    <m/>
    <n v="291.59643599999998"/>
    <n v="6.8178936762723179"/>
    <m/>
    <m/>
    <m/>
    <m/>
    <s v=""/>
    <s v=""/>
    <m/>
    <s v=""/>
    <s v=""/>
    <n v="2.1214285714285532"/>
    <m/>
  </r>
  <r>
    <x v="2391"/>
    <n v="10818.15625"/>
    <n v="78.33"/>
    <n v="28.364079617837685"/>
    <m/>
    <m/>
    <n v="33.433400424545646"/>
    <n v="7.1888201234339393"/>
    <s v=""/>
    <m/>
    <m/>
    <n v="303.09997600000003"/>
    <n v="7.3556388833597648"/>
    <m/>
    <m/>
    <m/>
    <m/>
    <s v=""/>
    <s v=""/>
    <m/>
    <s v=""/>
    <s v=""/>
    <n v="2.1214285714285532"/>
    <m/>
  </r>
  <r>
    <x v="2392"/>
    <n v="11203.102539"/>
    <n v="77.77"/>
    <n v="27.951776093286519"/>
    <m/>
    <m/>
    <n v="33.909706889351355"/>
    <n v="7.4442349351532924"/>
    <s v=""/>
    <m/>
    <m/>
    <n v="287.99752799999999"/>
    <n v="6.6222844974708437"/>
    <m/>
    <m/>
    <m/>
    <m/>
    <s v=""/>
    <s v=""/>
    <m/>
    <s v=""/>
    <s v=""/>
    <n v="2.1214285714285532"/>
    <m/>
  </r>
  <r>
    <x v="2393"/>
    <n v="11446.596680000001"/>
    <n v="85.76"/>
    <n v="33.683058285997589"/>
    <m/>
    <m/>
    <n v="26.940253465091526"/>
    <n v="7.6054379844053388"/>
    <s v=""/>
    <m/>
    <m/>
    <n v="313.25140399999998"/>
    <n v="7.7830705541303988"/>
    <m/>
    <m/>
    <m/>
    <m/>
    <s v=""/>
    <s v=""/>
    <m/>
    <s v=""/>
    <s v=""/>
    <n v="2.1214285714285532"/>
    <m/>
  </r>
  <r>
    <x v="2394"/>
    <n v="12284.326171999999"/>
    <n v="87.93"/>
    <n v="35.38336878981135"/>
    <m/>
    <m/>
    <n v="25.575503380731934"/>
    <n v="8.1618363792990749"/>
    <s v=""/>
    <m/>
    <m/>
    <n v="308.881012"/>
    <n v="7.56570145688391"/>
    <m/>
    <m/>
    <m/>
    <m/>
    <s v=""/>
    <s v=""/>
    <m/>
    <s v=""/>
    <s v=""/>
    <n v="2.1214285714285532"/>
    <m/>
  </r>
  <r>
    <x v="2395"/>
    <n v="12571.537109000001"/>
    <n v="84.51"/>
    <n v="32.626993000067316"/>
    <m/>
    <m/>
    <n v="27.563668733747871"/>
    <n v="8.3524449688673261"/>
    <s v=""/>
    <m/>
    <m/>
    <n v="290.002319"/>
    <n v="6.6407046923248165"/>
    <m/>
    <m/>
    <m/>
    <m/>
    <s v=""/>
    <s v=""/>
    <m/>
    <s v=""/>
    <s v=""/>
    <n v="2.1214285714285532"/>
    <m/>
  </r>
  <r>
    <x v="2396"/>
    <n v="12139.713867"/>
    <n v="80.650000000000006"/>
    <n v="29.64293892348212"/>
    <m/>
    <m/>
    <n v="30.080178802288206"/>
    <n v="8.065334576927123"/>
    <s v=""/>
    <m/>
    <m/>
    <n v="268.70404100000002"/>
    <n v="5.6651488352719879"/>
    <m/>
    <m/>
    <m/>
    <m/>
    <s v=""/>
    <s v=""/>
    <m/>
    <s v=""/>
    <s v=""/>
    <n v="2.2100004395604373"/>
    <m/>
  </r>
  <r>
    <x v="2397"/>
    <n v="11354.299805000001"/>
    <n v="80.760000000000005"/>
    <n v="29.720216866185432"/>
    <m/>
    <m/>
    <n v="29.996559180217144"/>
    <n v="7.5433279833850388"/>
    <s v=""/>
    <m/>
    <m/>
    <n v="276.276703"/>
    <n v="5.9843070493914299"/>
    <m/>
    <m/>
    <m/>
    <m/>
    <s v=""/>
    <s v=""/>
    <m/>
    <s v=""/>
    <s v=""/>
    <n v="2.2100004395604373"/>
    <m/>
  </r>
  <r>
    <x v="2398"/>
    <n v="10257.838867"/>
    <n v="75.209999999999994"/>
    <n v="25.626073330740429"/>
    <m/>
    <m/>
    <n v="34.117853174883621"/>
    <n v="6.8143525006155823"/>
    <s v=""/>
    <m/>
    <m/>
    <n v="229.77600100000001"/>
    <n v="3.9695382088695546"/>
    <m/>
    <m/>
    <m/>
    <m/>
    <s v=""/>
    <s v=""/>
    <m/>
    <s v=""/>
    <s v=""/>
    <n v="2.2100004395604373"/>
    <m/>
  </r>
  <r>
    <x v="2399"/>
    <n v="10896.653319999999"/>
    <n v="66.91"/>
    <n v="19.967598745281833"/>
    <m/>
    <m/>
    <n v="41.646410413359682"/>
    <n v="7.2385329047672666"/>
    <s v=""/>
    <m/>
    <m/>
    <n v="199.18867499999999"/>
    <n v="2.9126290736554594"/>
    <m/>
    <m/>
    <m/>
    <m/>
    <s v=""/>
    <s v=""/>
    <m/>
    <s v=""/>
    <s v=""/>
    <n v="2.2100004395604373"/>
    <m/>
  </r>
  <r>
    <x v="2400"/>
    <n v="9471.2138670000004"/>
    <n v="67.59"/>
    <n v="20.37100040101808"/>
    <m/>
    <m/>
    <n v="40.797745459852877"/>
    <n v="6.2914646206300278"/>
    <s v=""/>
    <m/>
    <m/>
    <n v="211.48497"/>
    <n v="3.2721490451548254"/>
    <m/>
    <m/>
    <m/>
    <m/>
    <s v=""/>
    <s v=""/>
    <m/>
    <s v=""/>
    <s v=""/>
    <n v="2.2100004395604373"/>
    <m/>
  </r>
  <r>
    <x v="2401"/>
    <n v="9698.5029300000006"/>
    <n v="72.959999999999994"/>
    <n v="23.605091105516745"/>
    <m/>
    <m/>
    <n v="34.312890771943472"/>
    <n v="6.4422787595956574"/>
    <s v=""/>
    <m/>
    <m/>
    <n v="226.56616199999999"/>
    <n v="3.7387328057582851"/>
    <m/>
    <m/>
    <m/>
    <m/>
    <s v=""/>
    <s v=""/>
    <m/>
    <s v=""/>
    <s v=""/>
    <n v="2.1150000000000215"/>
    <m/>
  </r>
  <r>
    <x v="2402"/>
    <n v="10653.956055000001"/>
    <n v="72.349999999999994"/>
    <n v="23.207580818188482"/>
    <m/>
    <m/>
    <n v="34.88486732351771"/>
    <n v="7.0767590507636866"/>
    <s v=""/>
    <m/>
    <m/>
    <n v="221.33341999999999"/>
    <n v="3.5659424150633114"/>
    <m/>
    <m/>
    <m/>
    <m/>
    <s v=""/>
    <s v=""/>
    <m/>
    <s v=""/>
    <s v=""/>
    <n v="2.1150000000000215"/>
    <m/>
  </r>
  <r>
    <x v="2403"/>
    <n v="10596.948242"/>
    <n v="70.42"/>
    <n v="21.961471337635608"/>
    <m/>
    <m/>
    <n v="36.744220547069041"/>
    <n v="7.0383427154908773"/>
    <s v=""/>
    <m/>
    <m/>
    <n v="217.560013"/>
    <n v="3.4440882366463925"/>
    <m/>
    <m/>
    <m/>
    <m/>
    <s v=""/>
    <s v=""/>
    <m/>
    <s v=""/>
    <s v=""/>
    <n v="2.1150000000000215"/>
    <m/>
  </r>
  <r>
    <x v="2404"/>
    <n v="10346.748046999999"/>
    <n v="70.430000000000007"/>
    <n v="21.965060457902648"/>
    <m/>
    <m/>
    <n v="36.73187209989684"/>
    <n v="6.8719844302809951"/>
    <s v=""/>
    <m/>
    <m/>
    <n v="212.72851600000001"/>
    <n v="3.2910332548837724"/>
    <m/>
    <m/>
    <m/>
    <m/>
    <s v=""/>
    <s v=""/>
    <m/>
    <s v=""/>
    <s v=""/>
    <n v="2.1150000000000215"/>
    <m/>
  </r>
  <r>
    <x v="2405"/>
    <n v="9887.7304690000001"/>
    <n v="66.62"/>
    <n v="19.586243594321068"/>
    <m/>
    <m/>
    <n v="40.704074262430908"/>
    <n v="6.5669484756913645"/>
    <s v=""/>
    <m/>
    <m/>
    <n v="217.04637099999999"/>
    <n v="3.4245444903079361"/>
    <m/>
    <m/>
    <m/>
    <m/>
    <s v=""/>
    <s v=""/>
    <m/>
    <s v=""/>
    <s v=""/>
    <n v="2.1150000000000215"/>
    <m/>
  </r>
  <r>
    <x v="2406"/>
    <n v="9809.0966800000006"/>
    <n v="67.819999999999993"/>
    <n v="20.289396142906924"/>
    <m/>
    <m/>
    <n v="39.23558228556729"/>
    <n v="6.5145541857278895"/>
    <s v=""/>
    <m/>
    <m/>
    <n v="219.61799600000001"/>
    <n v="3.5056040935307817"/>
    <m/>
    <m/>
    <m/>
    <m/>
    <s v=""/>
    <s v=""/>
    <m/>
    <s v=""/>
    <s v=""/>
    <n v="2.0400013186812926"/>
    <m/>
  </r>
  <r>
    <x v="2407"/>
    <n v="9913.1269530000009"/>
    <n v="68.31"/>
    <n v="20.580097028826309"/>
    <m/>
    <m/>
    <n v="38.666585142841811"/>
    <n v="6.5834728673857974"/>
    <s v=""/>
    <m/>
    <m/>
    <n v="219.62960799999999"/>
    <n v="3.5058845106792846"/>
    <m/>
    <m/>
    <m/>
    <m/>
    <s v=""/>
    <s v=""/>
    <m/>
    <s v=""/>
    <s v=""/>
    <n v="2.0400013186812926"/>
    <m/>
  </r>
  <r>
    <x v="2408"/>
    <n v="9548.1787110000005"/>
    <n v="64.97"/>
    <n v="18.560865813507895"/>
    <m/>
    <m/>
    <n v="42.44575796781924"/>
    <n v="6.3406095414997719"/>
    <s v=""/>
    <m/>
    <m/>
    <n v="211.26805100000001"/>
    <n v="3.2386879981020069"/>
    <m/>
    <m/>
    <m/>
    <m/>
    <s v=""/>
    <s v=""/>
    <m/>
    <s v=""/>
    <s v=""/>
    <n v="2.0400013186812926"/>
    <m/>
  </r>
  <r>
    <x v="2409"/>
    <n v="9522.3291019999997"/>
    <n v="66.36"/>
    <n v="19.352733107368554"/>
    <m/>
    <m/>
    <n v="40.627337793831487"/>
    <n v="6.3232791428664541"/>
    <s v=""/>
    <m/>
    <m/>
    <n v="210.52259799999999"/>
    <n v="3.2157499518978216"/>
    <m/>
    <m/>
    <m/>
    <m/>
    <s v=""/>
    <s v=""/>
    <m/>
    <s v=""/>
    <s v=""/>
    <n v="2.0400013186812926"/>
    <m/>
  </r>
  <r>
    <x v="2410"/>
    <n v="9604.0507809999999"/>
    <n v="68.95"/>
    <n v="20.86087445043443"/>
    <m/>
    <m/>
    <n v="37.453890671064784"/>
    <n v="6.377380231220771"/>
    <s v=""/>
    <m/>
    <m/>
    <n v="218.654144"/>
    <n v="3.4640808018848066"/>
    <m/>
    <m/>
    <m/>
    <m/>
    <s v=""/>
    <s v=""/>
    <m/>
    <s v=""/>
    <s v=""/>
    <n v="2.0400013186812926"/>
    <m/>
  </r>
  <r>
    <x v="2411"/>
    <n v="10077.442383"/>
    <n v="71.25"/>
    <n v="22.24992541014845"/>
    <m/>
    <m/>
    <n v="34.9532042929591"/>
    <n v="6.69155240633087"/>
    <s v=""/>
    <m/>
    <m/>
    <n v="217.80844099999999"/>
    <n v="3.4371957741745058"/>
    <m/>
    <m/>
    <m/>
    <m/>
    <s v=""/>
    <s v=""/>
    <m/>
    <s v=""/>
    <s v=""/>
    <n v="2.0700000000000176"/>
    <m/>
  </r>
  <r>
    <x v="2412"/>
    <n v="10402.042969"/>
    <n v="72.33"/>
    <n v="22.921685969409747"/>
    <m/>
    <m/>
    <n v="33.891750828315779"/>
    <n v="6.9069116305909866"/>
    <s v=""/>
    <m/>
    <m/>
    <n v="217.871567"/>
    <n v="3.4390995633725767"/>
    <m/>
    <m/>
    <m/>
    <m/>
    <s v=""/>
    <s v=""/>
    <m/>
    <s v=""/>
    <s v=""/>
    <n v="2.0700000000000176"/>
    <m/>
  </r>
  <r>
    <x v="2413"/>
    <n v="10960.735352"/>
    <n v="81.349999999999994"/>
    <n v="28.628283291414132"/>
    <m/>
    <m/>
    <n v="25.436963166721423"/>
    <n v="7.2773127031790379"/>
    <s v=""/>
    <m/>
    <m/>
    <n v="234.21502699999999"/>
    <n v="3.9547565659114521"/>
    <m/>
    <m/>
    <m/>
    <m/>
    <s v=""/>
    <s v=""/>
    <m/>
    <s v=""/>
    <s v=""/>
    <n v="2.0700000000000176"/>
    <m/>
  </r>
  <r>
    <x v="2414"/>
    <n v="11811.544921999999"/>
    <n v="80.760000000000005"/>
    <n v="28.209622597798464"/>
    <m/>
    <m/>
    <n v="25.804607908073706"/>
    <n v="7.8419983628594441"/>
    <s v=""/>
    <m/>
    <m/>
    <n v="226.020645"/>
    <n v="3.6779350564195683"/>
    <m/>
    <m/>
    <m/>
    <m/>
    <s v=""/>
    <s v=""/>
    <m/>
    <s v=""/>
    <s v=""/>
    <n v="2.0700000000000176"/>
    <m/>
  </r>
  <r>
    <x v="2415"/>
    <n v="11476.193359000001"/>
    <n v="81.17"/>
    <n v="28.492615027219436"/>
    <m/>
    <m/>
    <n v="25.541256500912802"/>
    <n v="7.6191512421322187"/>
    <s v=""/>
    <m/>
    <m/>
    <n v="226.391006"/>
    <n v="3.6898934715676011"/>
    <m/>
    <m/>
    <m/>
    <m/>
    <s v=""/>
    <s v=""/>
    <m/>
    <s v=""/>
    <s v=""/>
    <n v="2.0700000000000176"/>
    <m/>
  </r>
  <r>
    <x v="2416"/>
    <n v="11954.040039"/>
    <n v="79.790000000000006"/>
    <n v="27.520470954827175"/>
    <m/>
    <m/>
    <n v="26.408398903109642"/>
    <n v="7.936191522450474"/>
    <s v=""/>
    <m/>
    <m/>
    <n v="220.94186400000001"/>
    <n v="3.5121744649451272"/>
    <m/>
    <m/>
    <m/>
    <m/>
    <s v=""/>
    <s v=""/>
    <m/>
    <s v=""/>
    <s v=""/>
    <n v="1.990000879120881"/>
    <m/>
  </r>
  <r>
    <x v="2417"/>
    <n v="11953.469727"/>
    <n v="81.56"/>
    <n v="28.737992159069368"/>
    <m/>
    <m/>
    <n v="25.235376993901774"/>
    <n v="7.9356063483226134"/>
    <s v=""/>
    <m/>
    <m/>
    <n v="210.48890700000001"/>
    <n v="3.1797643488028631"/>
    <m/>
    <m/>
    <m/>
    <m/>
    <s v=""/>
    <s v=""/>
    <m/>
    <s v=""/>
    <s v=""/>
    <n v="1.990000879120881"/>
    <m/>
  </r>
  <r>
    <x v="2418"/>
    <n v="11528.189453000001"/>
    <n v="78.89"/>
    <n v="26.846710515745873"/>
    <m/>
    <m/>
    <n v="26.88630605358081"/>
    <n v="7.6526759573830727"/>
    <s v=""/>
    <m/>
    <m/>
    <n v="211.288071"/>
    <n v="3.2036620660180399"/>
    <m/>
    <m/>
    <m/>
    <m/>
    <s v=""/>
    <s v=""/>
    <m/>
    <s v=""/>
    <s v=""/>
    <n v="1.990000879120881"/>
    <m/>
  </r>
  <r>
    <x v="2419"/>
    <n v="11385.052734000001"/>
    <n v="74.77"/>
    <n v="24.039693905780322"/>
    <m/>
    <m/>
    <n v="29.693160540884715"/>
    <n v="7.5574618217458465"/>
    <s v=""/>
    <m/>
    <m/>
    <n v="208.709045"/>
    <n v="3.125372448144875"/>
    <m/>
    <m/>
    <m/>
    <m/>
    <s v=""/>
    <s v=""/>
    <m/>
    <s v=""/>
    <s v=""/>
    <n v="1.990000879120881"/>
    <m/>
  </r>
  <r>
    <x v="2420"/>
    <n v="10889.487305000001"/>
    <n v="69.28"/>
    <n v="20.506984284220774"/>
    <m/>
    <m/>
    <n v="34.052065621672895"/>
    <n v="7.2283145730588485"/>
    <s v=""/>
    <m/>
    <m/>
    <n v="186.607742"/>
    <n v="2.463384617696085"/>
    <m/>
    <m/>
    <m/>
    <m/>
    <s v=""/>
    <s v=""/>
    <m/>
    <s v=""/>
    <s v=""/>
    <n v="1.990000879120881"/>
    <m/>
  </r>
  <r>
    <x v="2421"/>
    <n v="10038.421875"/>
    <n v="69.12"/>
    <n v="20.409803146080073"/>
    <m/>
    <m/>
    <n v="34.207577416161506"/>
    <n v="6.6632138434690784"/>
    <s v=""/>
    <m/>
    <m/>
    <n v="188.50206"/>
    <n v="2.5133331819194611"/>
    <m/>
    <m/>
    <m/>
    <m/>
    <s v=""/>
    <s v=""/>
    <m/>
    <s v=""/>
    <s v=""/>
    <n v="1.9599982417582664"/>
    <m/>
  </r>
  <r>
    <x v="2422"/>
    <n v="10319.419921999999"/>
    <n v="71.72"/>
    <n v="21.942617417158683"/>
    <m/>
    <m/>
    <n v="31.632310020837767"/>
    <n v="6.8495539318970815"/>
    <s v=""/>
    <m/>
    <m/>
    <n v="185.440079"/>
    <n v="2.4316186283754528"/>
    <m/>
    <m/>
    <m/>
    <m/>
    <s v=""/>
    <s v=""/>
    <m/>
    <s v=""/>
    <s v=""/>
    <n v="1.9599982417582664"/>
    <m/>
  </r>
  <r>
    <x v="2423"/>
    <n v="10350.283203000001"/>
    <n v="73.17"/>
    <n v="22.8216124174435"/>
    <m/>
    <m/>
    <n v="30.351610157851727"/>
    <n v="6.8695031373941902"/>
    <s v=""/>
    <m/>
    <m/>
    <n v="203.09193400000001"/>
    <n v="2.8943216741730979"/>
    <m/>
    <m/>
    <m/>
    <m/>
    <s v=""/>
    <s v=""/>
    <m/>
    <s v=""/>
    <s v=""/>
    <n v="1.9599982417582664"/>
    <m/>
  </r>
  <r>
    <x v="2424"/>
    <n v="10916.346680000001"/>
    <n v="73.3"/>
    <n v="22.899945150351986"/>
    <m/>
    <m/>
    <n v="30.242179744422696"/>
    <n v="7.2450119967798052"/>
    <s v=""/>
    <m/>
    <m/>
    <n v="196.565414"/>
    <n v="2.7082292918087698"/>
    <m/>
    <m/>
    <m/>
    <m/>
    <s v=""/>
    <s v=""/>
    <m/>
    <s v=""/>
    <s v=""/>
    <n v="1.9599982417582664"/>
    <m/>
  </r>
  <r>
    <x v="2425"/>
    <n v="10764.572265999999"/>
    <n v="68.959999999999994"/>
    <n v="20.185758109615204"/>
    <m/>
    <m/>
    <n v="33.821807679257958"/>
    <n v="7.1440956971183658"/>
    <s v=""/>
    <m/>
    <m/>
    <n v="186.89163199999999"/>
    <n v="2.4416004950569823"/>
    <m/>
    <m/>
    <m/>
    <m/>
    <s v=""/>
    <s v=""/>
    <m/>
    <s v=""/>
    <s v=""/>
    <n v="1.9599982417582664"/>
    <m/>
  </r>
  <r>
    <x v="2426"/>
    <n v="10142.521484000001"/>
    <n v="69.41"/>
    <n v="20.446738219120856"/>
    <m/>
    <m/>
    <n v="33.378637189002333"/>
    <n v="6.7310856742263221"/>
    <s v=""/>
    <m/>
    <m/>
    <n v="191.33291600000001"/>
    <n v="2.5575787868394859"/>
    <m/>
    <m/>
    <m/>
    <m/>
    <s v=""/>
    <s v=""/>
    <m/>
    <s v=""/>
    <s v=""/>
    <n v="1.9000008791208727"/>
    <m/>
  </r>
  <r>
    <x v="2427"/>
    <n v="10136.309569999999"/>
    <n v="71.27"/>
    <n v="21.539975713043994"/>
    <m/>
    <m/>
    <n v="31.587985532548988"/>
    <n v="6.7267880513673912"/>
    <s v=""/>
    <m/>
    <m/>
    <n v="194.70620700000001"/>
    <n v="2.6476932772334534"/>
    <m/>
    <m/>
    <m/>
    <m/>
    <s v=""/>
    <s v=""/>
    <m/>
    <s v=""/>
    <s v=""/>
    <n v="1.9000008791208727"/>
    <m/>
  </r>
  <r>
    <x v="2428"/>
    <n v="10126.299805000001"/>
    <n v="70.680000000000007"/>
    <n v="21.175683688785742"/>
    <m/>
    <m/>
    <n v="32.10933579539352"/>
    <n v="6.7196205324376583"/>
    <s v=""/>
    <m/>
    <m/>
    <n v="188.929382"/>
    <n v="2.4903896817148334"/>
    <m/>
    <m/>
    <m/>
    <m/>
    <s v=""/>
    <s v=""/>
    <m/>
    <s v=""/>
    <s v=""/>
    <n v="1.9000008791208727"/>
    <m/>
  </r>
  <r>
    <x v="2429"/>
    <n v="10372.826171999999"/>
    <n v="69.540000000000006"/>
    <n v="20.490126777705232"/>
    <m/>
    <m/>
    <n v="33.143449376174352"/>
    <n v="6.8830316028056933"/>
    <s v=""/>
    <m/>
    <m/>
    <n v="187.51666299999999"/>
    <n v="2.453082739082646"/>
    <m/>
    <m/>
    <m/>
    <m/>
    <s v=""/>
    <s v=""/>
    <m/>
    <s v=""/>
    <s v=""/>
    <n v="1.9000008791208727"/>
    <m/>
  </r>
  <r>
    <x v="2430"/>
    <n v="10203.426758"/>
    <n v="65.8"/>
    <n v="18.283922590964373"/>
    <m/>
    <m/>
    <n v="36.70676582252468"/>
    <n v="6.7704480678994328"/>
    <s v=""/>
    <m/>
    <m/>
    <n v="173.88996900000001"/>
    <n v="2.0965014129642618"/>
    <m/>
    <m/>
    <m/>
    <m/>
    <s v=""/>
    <s v=""/>
    <m/>
    <s v=""/>
    <s v=""/>
    <n v="1.9000008791208727"/>
    <m/>
  </r>
  <r>
    <x v="2431"/>
    <n v="9756.7861329999996"/>
    <n v="64.62"/>
    <n v="17.626021607077121"/>
    <m/>
    <m/>
    <n v="38.02138951744459"/>
    <n v="6.4739127429247239"/>
    <s v=""/>
    <m/>
    <m/>
    <n v="169.516739"/>
    <n v="1.9909985924316316"/>
    <m/>
    <m/>
    <m/>
    <m/>
    <s v=""/>
    <s v=""/>
    <m/>
    <s v=""/>
    <s v=""/>
    <n v="1.9714272527472618"/>
    <m/>
  </r>
  <r>
    <x v="2432"/>
    <n v="9514.8447269999997"/>
    <n v="65.150000000000006"/>
    <n v="17.912992008005435"/>
    <m/>
    <m/>
    <n v="37.39572302859635"/>
    <n v="6.3132132284808176"/>
    <s v=""/>
    <m/>
    <m/>
    <n v="168.834869"/>
    <n v="1.974930406558328"/>
    <m/>
    <m/>
    <m/>
    <m/>
    <s v=""/>
    <s v=""/>
    <m/>
    <s v=""/>
    <s v=""/>
    <n v="1.9714272527472618"/>
    <m/>
  </r>
  <r>
    <x v="2433"/>
    <n v="10345.725586"/>
    <n v="72.92"/>
    <n v="22.175019055515495"/>
    <m/>
    <m/>
    <n v="28.473906319579132"/>
    <n v="6.8637979781092318"/>
    <s v=""/>
    <m/>
    <m/>
    <n v="179.49932899999999"/>
    <n v="2.2241943562417363"/>
    <m/>
    <m/>
    <m/>
    <m/>
    <s v=""/>
    <s v=""/>
    <m/>
    <s v=""/>
    <s v=""/>
    <n v="1.9714272527472618"/>
    <m/>
  </r>
  <r>
    <x v="2434"/>
    <n v="10621.180664"/>
    <n v="73.180000000000007"/>
    <n v="22.33045917556305"/>
    <m/>
    <m/>
    <n v="28.269373769470405"/>
    <n v="7.0463632850887175"/>
    <s v=""/>
    <m/>
    <m/>
    <n v="175.99288899999999"/>
    <n v="2.137242007533807"/>
    <m/>
    <m/>
    <m/>
    <m/>
    <s v=""/>
    <s v=""/>
    <m/>
    <s v=""/>
    <s v=""/>
    <n v="1.9714272527472618"/>
    <m/>
  </r>
  <r>
    <x v="2435"/>
    <n v="10588.183594"/>
    <n v="71.75"/>
    <n v="21.45515981760926"/>
    <m/>
    <m/>
    <n v="29.372717859115145"/>
    <n v="7.0242893549926446"/>
    <s v=""/>
    <m/>
    <m/>
    <n v="174.21713299999999"/>
    <n v="2.0940588307726173"/>
    <m/>
    <m/>
    <m/>
    <m/>
    <s v=""/>
    <s v=""/>
    <m/>
    <s v=""/>
    <s v=""/>
    <n v="1.9299995604395417"/>
    <m/>
  </r>
  <r>
    <x v="2436"/>
    <n v="10578.198242"/>
    <n v="70.67"/>
    <n v="20.806753809634152"/>
    <m/>
    <m/>
    <n v="30.25544072303591"/>
    <n v="7.0174823375932487"/>
    <s v=""/>
    <m/>
    <m/>
    <n v="169.956177"/>
    <n v="1.9915756789742582"/>
    <m/>
    <m/>
    <m/>
    <m/>
    <s v=""/>
    <s v=""/>
    <m/>
    <s v=""/>
    <s v=""/>
    <n v="1.9299995604395417"/>
    <m/>
  </r>
  <r>
    <x v="2437"/>
    <n v="10443.228515999999"/>
    <n v="70.05"/>
    <n v="20.434279674863323"/>
    <m/>
    <m/>
    <n v="30.78473809722248"/>
    <n v="6.9274036905108725"/>
    <s v=""/>
    <m/>
    <m/>
    <n v="181.14946"/>
    <n v="2.253731172309001"/>
    <m/>
    <m/>
    <m/>
    <m/>
    <s v=""/>
    <s v=""/>
    <m/>
    <s v=""/>
    <s v=""/>
    <n v="1.9299995604395417"/>
    <m/>
  </r>
  <r>
    <x v="2438"/>
    <n v="10336.408203000001"/>
    <n v="67.98"/>
    <n v="19.224282891934724"/>
    <m/>
    <m/>
    <n v="32.602533401615325"/>
    <n v="6.8563671229007568"/>
    <s v=""/>
    <m/>
    <m/>
    <n v="179.78717"/>
    <n v="2.2197767410415077"/>
    <m/>
    <m/>
    <m/>
    <m/>
    <s v=""/>
    <s v=""/>
    <m/>
    <s v=""/>
    <s v=""/>
    <n v="1.9299995604395417"/>
    <m/>
  </r>
  <r>
    <x v="2439"/>
    <n v="10123.035156"/>
    <n v="68.41"/>
    <n v="19.465138293236066"/>
    <m/>
    <m/>
    <n v="32.188388817633772"/>
    <n v="6.7146573136956276"/>
    <s v=""/>
    <m/>
    <m/>
    <n v="178.725494"/>
    <n v="2.1935038770544888"/>
    <m/>
    <m/>
    <m/>
    <m/>
    <s v=""/>
    <s v=""/>
    <m/>
    <s v=""/>
    <s v=""/>
    <n v="1.9299995604395417"/>
    <m/>
  </r>
  <r>
    <x v="2440"/>
    <n v="10176.819336"/>
    <n v="70.290000000000006"/>
    <n v="20.532519879933915"/>
    <m/>
    <m/>
    <n v="30.417551703007735"/>
    <n v="6.7501569222305955"/>
    <s v=""/>
    <m/>
    <m/>
    <n v="181.016098"/>
    <n v="2.2496712555628053"/>
    <m/>
    <m/>
    <m/>
    <m/>
    <s v=""/>
    <s v=""/>
    <m/>
    <s v=""/>
    <s v=""/>
    <n v="1.91999868131867"/>
    <m/>
  </r>
  <r>
    <x v="2441"/>
    <n v="10415.362305000001"/>
    <n v="69.41"/>
    <n v="20.015990398793587"/>
    <m/>
    <m/>
    <n v="31.177597161238022"/>
    <n v="6.9081996815240467"/>
    <s v=""/>
    <m/>
    <m/>
    <n v="181.10972599999999"/>
    <n v="2.2519404797572835"/>
    <m/>
    <m/>
    <m/>
    <m/>
    <s v=""/>
    <s v=""/>
    <m/>
    <s v=""/>
    <s v=""/>
    <n v="1.91999868131867"/>
    <m/>
  </r>
  <r>
    <x v="2442"/>
    <n v="10347.222656"/>
    <n v="68.55"/>
    <n v="19.51292989906743"/>
    <m/>
    <m/>
    <n v="31.948564148919509"/>
    <n v="6.8624688168176382"/>
    <s v=""/>
    <m/>
    <m/>
    <n v="197.11317399999999"/>
    <n v="2.6497134103974727"/>
    <m/>
    <m/>
    <m/>
    <m/>
    <s v=""/>
    <s v=""/>
    <m/>
    <s v=""/>
    <s v=""/>
    <n v="1.91999868131867"/>
    <m/>
  </r>
  <r>
    <x v="2443"/>
    <n v="10281.513671999999"/>
    <n v="69.61"/>
    <n v="20.113968240869166"/>
    <m/>
    <m/>
    <n v="30.958849198495972"/>
    <n v="6.8187119293382787"/>
    <s v=""/>
    <m/>
    <m/>
    <n v="208.60874899999999"/>
    <n v="2.958698028207162"/>
    <m/>
    <m/>
    <m/>
    <m/>
    <s v=""/>
    <s v=""/>
    <m/>
    <s v=""/>
    <s v=""/>
    <n v="1.91999868131867"/>
    <m/>
  </r>
  <r>
    <x v="2444"/>
    <n v="10247.795898"/>
    <n v="68.98"/>
    <n v="19.747507559064147"/>
    <m/>
    <m/>
    <n v="31.517619052537047"/>
    <n v="6.7961733707562644"/>
    <s v=""/>
    <m/>
    <m/>
    <n v="211.393036"/>
    <n v="3.0375988864279719"/>
    <m/>
    <m/>
    <m/>
    <m/>
    <s v=""/>
    <s v=""/>
    <m/>
    <s v=""/>
    <s v=""/>
    <n v="1.91999868131867"/>
    <m/>
  </r>
  <r>
    <x v="2445"/>
    <n v="10200.496094"/>
    <n v="68.55"/>
    <n v="19.49895699915411"/>
    <m/>
    <m/>
    <n v="31.908920601078368"/>
    <n v="6.7646288314485634"/>
    <s v=""/>
    <m/>
    <m/>
    <n v="221.28085300000001"/>
    <n v="3.321678064047549"/>
    <m/>
    <m/>
    <m/>
    <m/>
    <s v=""/>
    <s v=""/>
    <m/>
    <s v=""/>
    <s v=""/>
    <n v="1.945000879120877"/>
    <m/>
  </r>
  <r>
    <x v="2446"/>
    <n v="10266.318359000001"/>
    <n v="68.819999999999993"/>
    <n v="19.650190210597174"/>
    <m/>
    <m/>
    <n v="31.655898288633328"/>
    <n v="6.8081027606713267"/>
    <s v=""/>
    <m/>
    <m/>
    <n v="218.050049"/>
    <n v="3.2245989092803686"/>
    <m/>
    <m/>
    <m/>
    <m/>
    <s v=""/>
    <s v=""/>
    <m/>
    <s v=""/>
    <s v=""/>
    <n v="1.945000879120877"/>
    <m/>
  </r>
  <r>
    <x v="2447"/>
    <n v="10067.962890999999"/>
    <n v="66.39"/>
    <n v="18.255909578961518"/>
    <m/>
    <m/>
    <n v="33.889758521789602"/>
    <n v="6.6760421458596744"/>
    <s v=""/>
    <m/>
    <m/>
    <n v="201.92131000000001"/>
    <n v="2.7473519891620142"/>
    <m/>
    <m/>
    <m/>
    <m/>
    <s v=""/>
    <s v=""/>
    <m/>
    <s v=""/>
    <s v=""/>
    <n v="1.945000879120877"/>
    <m/>
  </r>
  <r>
    <x v="2448"/>
    <n v="9729.3212889999995"/>
    <n v="56.48"/>
    <n v="12.804266032781252"/>
    <m/>
    <m/>
    <n v="44.005406867653107"/>
    <n v="6.4513217929277635"/>
    <s v=""/>
    <m/>
    <m/>
    <n v="168.11073300000001"/>
    <n v="1.8272479437430591"/>
    <m/>
    <m/>
    <m/>
    <m/>
    <s v=""/>
    <s v=""/>
    <m/>
    <s v=""/>
    <s v=""/>
    <n v="1.945000879120877"/>
    <m/>
  </r>
  <r>
    <x v="2449"/>
    <n v="8603.4287110000005"/>
    <n v="56.31"/>
    <n v="12.725652291442255"/>
    <m/>
    <m/>
    <n v="44.268021244911523"/>
    <n v="5.7046160649064444"/>
    <s v=""/>
    <m/>
    <m/>
    <n v="170.89269999999999"/>
    <n v="1.8876754608656914"/>
    <m/>
    <m/>
    <m/>
    <m/>
    <s v=""/>
    <s v=""/>
    <m/>
    <s v=""/>
    <s v=""/>
    <n v="1.945000879120877"/>
    <m/>
  </r>
  <r>
    <x v="2450"/>
    <n v="8487.6699219999991"/>
    <n v="54.8"/>
    <n v="12.041702380050388"/>
    <m/>
    <m/>
    <n v="46.639885309788021"/>
    <n v="5.6277142054843141"/>
    <s v=""/>
    <m/>
    <m/>
    <n v="166.727127"/>
    <n v="1.7956036365572625"/>
    <m/>
    <m/>
    <m/>
    <m/>
    <s v=""/>
    <s v=""/>
    <m/>
    <s v=""/>
    <s v=""/>
    <n v="1.9050013186813368"/>
    <m/>
  </r>
  <r>
    <x v="2451"/>
    <n v="8113.1010740000002"/>
    <n v="53.83"/>
    <n v="11.614008323037226"/>
    <m/>
    <m/>
    <n v="48.288577507532061"/>
    <n v="5.3792178795571211"/>
    <s v=""/>
    <m/>
    <m/>
    <n v="174.71099899999999"/>
    <n v="1.9675210165377561"/>
    <m/>
    <m/>
    <m/>
    <m/>
    <s v=""/>
    <s v=""/>
    <m/>
    <s v=""/>
    <s v=""/>
    <n v="1.9050013186813368"/>
    <m/>
  </r>
  <r>
    <x v="2452"/>
    <n v="8104.2265630000002"/>
    <n v="55.83"/>
    <n v="12.472510436955307"/>
    <m/>
    <m/>
    <n v="44.697835915182019"/>
    <n v="5.3729142743737599"/>
    <s v=""/>
    <m/>
    <m/>
    <n v="179.872208"/>
    <n v="2.0836067125890292"/>
    <m/>
    <m/>
    <m/>
    <m/>
    <s v=""/>
    <s v=""/>
    <m/>
    <s v=""/>
    <s v=""/>
    <n v="1.9050013186813368"/>
    <m/>
  </r>
  <r>
    <x v="2453"/>
    <n v="8299.7207030000009"/>
    <n v="55.77"/>
    <n v="12.444201943038006"/>
    <m/>
    <m/>
    <n v="44.791581904826764"/>
    <n v="5.5023791393522332"/>
    <s v=""/>
    <m/>
    <m/>
    <n v="177.34042400000001"/>
    <n v="2.0248991188758456"/>
    <m/>
    <m/>
    <m/>
    <m/>
    <s v=""/>
    <s v=""/>
    <m/>
    <s v=""/>
    <s v=""/>
    <n v="1.9050013186813368"/>
    <m/>
  </r>
  <r>
    <x v="2454"/>
    <n v="8344.2128909999992"/>
    <n v="55.41"/>
    <n v="12.282064464667849"/>
    <m/>
    <m/>
    <n v="45.367517079905177"/>
    <n v="5.5317316801599778"/>
    <s v=""/>
    <m/>
    <m/>
    <n v="180.71051"/>
    <n v="2.1018052668669847"/>
    <m/>
    <m/>
    <m/>
    <m/>
    <s v=""/>
    <s v=""/>
    <m/>
    <s v=""/>
    <s v=""/>
    <n v="1.9050013186813368"/>
    <m/>
  </r>
  <r>
    <x v="2455"/>
    <n v="8390.7744139999995"/>
    <n v="54.67"/>
    <n v="11.952569735205387"/>
    <m/>
    <m/>
    <n v="46.576920963693425"/>
    <n v="5.5624545032971247"/>
    <s v=""/>
    <m/>
    <m/>
    <n v="175.199341"/>
    <n v="1.9735559854114766"/>
    <m/>
    <m/>
    <m/>
    <m/>
    <s v=""/>
    <s v=""/>
    <m/>
    <s v=""/>
    <s v=""/>
    <n v="1.8399995604395332"/>
    <m/>
  </r>
  <r>
    <x v="2456"/>
    <n v="8259.4941409999992"/>
    <n v="55.07"/>
    <n v="12.126012782769912"/>
    <m/>
    <m/>
    <n v="45.892924493389096"/>
    <n v="5.4752830113778108"/>
    <s v=""/>
    <m/>
    <m/>
    <n v="176.98500100000001"/>
    <n v="2.0137337266931699"/>
    <m/>
    <m/>
    <m/>
    <m/>
    <s v=""/>
    <s v=""/>
    <m/>
    <s v=""/>
    <s v=""/>
    <n v="1.8399995604395332"/>
    <m/>
  </r>
  <r>
    <x v="2457"/>
    <n v="7989.1206050000001"/>
    <n v="55.29"/>
    <n v="12.218477774390825"/>
    <m/>
    <m/>
    <n v="45.523858830144881"/>
    <n v="5.2956367715762243"/>
    <s v=""/>
    <m/>
    <m/>
    <n v="181.18634"/>
    <n v="2.1091763563802952"/>
    <m/>
    <m/>
    <m/>
    <m/>
    <s v=""/>
    <s v=""/>
    <m/>
    <s v=""/>
    <s v=""/>
    <n v="1.8399995604395332"/>
    <m/>
  </r>
  <r>
    <x v="2458"/>
    <n v="8246.8496090000008"/>
    <n v="54.77"/>
    <n v="11.987204083262544"/>
    <m/>
    <m/>
    <n v="46.377788845133502"/>
    <n v="5.4663317180272397"/>
    <s v=""/>
    <m/>
    <m/>
    <n v="182.02156099999999"/>
    <n v="2.1285670249172362"/>
    <m/>
    <m/>
    <m/>
    <m/>
    <s v=""/>
    <s v=""/>
    <m/>
    <s v=""/>
    <s v=""/>
    <n v="1.8399995604395332"/>
    <m/>
  </r>
  <r>
    <x v="2459"/>
    <n v="8229.8408199999994"/>
    <n v="57.9"/>
    <n v="13.355685135082116"/>
    <m/>
    <m/>
    <n v="41.074572063090983"/>
    <n v="5.4549156521573758"/>
    <s v=""/>
    <m/>
    <m/>
    <n v="193.29325900000001"/>
    <n v="2.3921287440469676"/>
    <m/>
    <m/>
    <m/>
    <m/>
    <s v=""/>
    <s v=""/>
    <m/>
    <s v=""/>
    <s v=""/>
    <n v="1.8399995604395332"/>
    <m/>
  </r>
  <r>
    <x v="2460"/>
    <n v="8585.2802730000003"/>
    <n v="57.62"/>
    <n v="13.224916549614532"/>
    <m/>
    <m/>
    <n v="41.469700952909001"/>
    <n v="5.6903604637160514"/>
    <s v=""/>
    <m/>
    <m/>
    <n v="191.65966800000001"/>
    <n v="2.3516346954308078"/>
    <m/>
    <m/>
    <m/>
    <m/>
    <s v=""/>
    <s v=""/>
    <m/>
    <s v=""/>
    <s v=""/>
    <n v="1.6800013186813167"/>
    <m/>
  </r>
  <r>
    <x v="2461"/>
    <n v="8585.2626949999994"/>
    <n v="56.03"/>
    <n v="12.493538124351053"/>
    <m/>
    <m/>
    <n v="43.756220649591192"/>
    <n v="5.6902007079734069"/>
    <s v=""/>
    <m/>
    <m/>
    <n v="182.56968699999999"/>
    <n v="2.128514535424054"/>
    <m/>
    <m/>
    <m/>
    <m/>
    <s v=""/>
    <s v=""/>
    <m/>
    <s v=""/>
    <s v=""/>
    <n v="1.6800013186813167"/>
    <m/>
  </r>
  <r>
    <x v="2462"/>
    <n v="8320.8320309999999"/>
    <n v="56.03"/>
    <n v="12.489020457942516"/>
    <m/>
    <m/>
    <n v="43.753942928516281"/>
    <n v="5.514508887891199"/>
    <s v=""/>
    <m/>
    <m/>
    <n v="186.96090699999999"/>
    <n v="2.2307334992055337"/>
    <m/>
    <m/>
    <m/>
    <m/>
    <s v=""/>
    <s v=""/>
    <m/>
    <s v=""/>
    <s v=""/>
    <n v="1.6800013186813167"/>
    <m/>
  </r>
  <r>
    <x v="2463"/>
    <n v="8373.4580079999996"/>
    <n v="54.8"/>
    <n v="11.939249953905902"/>
    <m/>
    <m/>
    <n v="45.67268441585508"/>
    <n v="5.5492415430532693"/>
    <s v=""/>
    <m/>
    <m/>
    <n v="181.40606700000001"/>
    <n v="2.0981237562320487"/>
    <m/>
    <m/>
    <m/>
    <m/>
    <s v=""/>
    <s v=""/>
    <m/>
    <s v=""/>
    <s v=""/>
    <n v="1.6800013186813167"/>
    <m/>
  </r>
  <r>
    <x v="2464"/>
    <n v="8204.6748050000006"/>
    <n v="53.23"/>
    <n v="11.253782862370718"/>
    <m/>
    <m/>
    <n v="48.287318412955258"/>
    <n v="5.4372443513159947"/>
    <s v=""/>
    <m/>
    <m/>
    <n v="176.01350400000001"/>
    <n v="1.9733332861059547"/>
    <m/>
    <m/>
    <m/>
    <m/>
    <s v=""/>
    <s v=""/>
    <m/>
    <s v=""/>
    <s v=""/>
    <n v="1.6800013186813167"/>
    <m/>
  </r>
  <r>
    <x v="2465"/>
    <n v="8047.8125"/>
    <n v="53.99"/>
    <n v="11.573742940971355"/>
    <m/>
    <m/>
    <n v="46.905944710272877"/>
    <n v="5.3331527685366424"/>
    <s v=""/>
    <m/>
    <m/>
    <n v="178.02835099999999"/>
    <n v="2.0184592526424519"/>
    <m/>
    <m/>
    <m/>
    <m/>
    <s v=""/>
    <s v=""/>
    <m/>
    <s v=""/>
    <s v=""/>
    <n v="1.6400017582417763"/>
    <m/>
  </r>
  <r>
    <x v="2466"/>
    <n v="8100.9335940000001"/>
    <n v="53.25"/>
    <n v="11.255120954893098"/>
    <m/>
    <m/>
    <n v="48.189311480138741"/>
    <n v="5.368215518128383"/>
    <s v=""/>
    <m/>
    <m/>
    <n v="173.62133800000001"/>
    <n v="1.9184777139037439"/>
    <m/>
    <m/>
    <m/>
    <m/>
    <s v=""/>
    <s v=""/>
    <m/>
    <s v=""/>
    <s v=""/>
    <n v="1.6400017582417763"/>
    <m/>
  </r>
  <r>
    <x v="2467"/>
    <n v="8225.1152340000008"/>
    <n v="54.97"/>
    <n v="11.977879565887847"/>
    <m/>
    <m/>
    <n v="45.07372822563481"/>
    <n v="5.450080926963536"/>
    <s v=""/>
    <m/>
    <m/>
    <n v="174.92098999999999"/>
    <n v="1.9470490158498166"/>
    <m/>
    <m/>
    <m/>
    <m/>
    <s v=""/>
    <s v=""/>
    <m/>
    <s v=""/>
    <s v=""/>
    <n v="1.6400017582417763"/>
    <m/>
  </r>
  <r>
    <x v="2468"/>
    <n v="8243.4023440000001"/>
    <n v="54.82"/>
    <n v="11.911073992626074"/>
    <m/>
    <m/>
    <n v="45.317372798227893"/>
    <n v="5.4620560650957737"/>
    <s v=""/>
    <m/>
    <m/>
    <n v="172.30085800000001"/>
    <n v="1.8886708921312036"/>
    <m/>
    <m/>
    <m/>
    <m/>
    <s v=""/>
    <s v=""/>
    <m/>
    <s v=""/>
    <s v=""/>
    <n v="1.6400017582417763"/>
    <m/>
  </r>
  <r>
    <x v="2469"/>
    <n v="8076.2285160000001"/>
    <n v="50"/>
    <n v="9.8153493439544288"/>
    <m/>
    <m/>
    <n v="53.283993632474242"/>
    <n v="5.35114785939294"/>
    <s v=""/>
    <m/>
    <m/>
    <n v="162.40278599999999"/>
    <n v="1.6716329784870771"/>
    <m/>
    <m/>
    <m/>
    <m/>
    <s v=""/>
    <s v=""/>
    <m/>
    <s v=""/>
    <s v=""/>
    <n v="1.6400017582417763"/>
    <m/>
  </r>
  <r>
    <x v="2470"/>
    <n v="7509.7280270000001"/>
    <n v="49.97"/>
    <n v="9.8023891244110288"/>
    <m/>
    <m/>
    <n v="53.345160737493451"/>
    <n v="4.975666432472158"/>
    <s v=""/>
    <m/>
    <m/>
    <n v="162.16854900000001"/>
    <n v="1.6667679886434925"/>
    <m/>
    <m/>
    <m/>
    <m/>
    <s v=""/>
    <s v=""/>
    <m/>
    <s v=""/>
    <s v=""/>
    <n v="1.6300008791209049"/>
    <m/>
  </r>
  <r>
    <x v="2471"/>
    <n v="7490.703125"/>
    <n v="58.07"/>
    <n v="12.978705184334901"/>
    <m/>
    <m/>
    <n v="36.048175262002239"/>
    <n v="4.9629320645575046"/>
    <s v=""/>
    <m/>
    <m/>
    <n v="181.52320900000001"/>
    <n v="2.0645691230600138"/>
    <m/>
    <m/>
    <m/>
    <m/>
    <s v=""/>
    <s v=""/>
    <m/>
    <s v=""/>
    <s v=""/>
    <n v="1.6300008791209049"/>
    <m/>
  </r>
  <r>
    <x v="2472"/>
    <n v="9565.1015630000002"/>
    <n v="63.49"/>
    <n v="15.395887248653006"/>
    <m/>
    <m/>
    <n v="29.317140527123939"/>
    <n v="6.336820711803588"/>
    <s v=""/>
    <m/>
    <m/>
    <n v="182.662811"/>
    <n v="2.0903303290947313"/>
    <m/>
    <m/>
    <m/>
    <m/>
    <s v=""/>
    <s v=""/>
    <m/>
    <s v=""/>
    <s v=""/>
    <n v="1.6300008791209049"/>
    <m/>
  </r>
  <r>
    <x v="2473"/>
    <n v="9248.4404300000006"/>
    <n v="62.08"/>
    <n v="14.710283183807022"/>
    <m/>
    <m/>
    <n v="30.617777546211379"/>
    <n v="6.1268751961122518"/>
    <s v=""/>
    <m/>
    <m/>
    <n v="190.34257500000001"/>
    <n v="2.2660411203285418"/>
    <m/>
    <m/>
    <m/>
    <m/>
    <s v=""/>
    <s v=""/>
    <m/>
    <s v=""/>
    <s v=""/>
    <n v="1.6300008791209049"/>
    <m/>
  </r>
  <r>
    <x v="2474"/>
    <n v="9422.4628909999992"/>
    <n v="61.76"/>
    <n v="14.556875766824733"/>
    <m/>
    <m/>
    <n v="30.931830935290588"/>
    <n v="6.2419985338973234"/>
    <s v=""/>
    <m/>
    <m/>
    <n v="184.69216900000001"/>
    <n v="2.1314493020689178"/>
    <m/>
    <m/>
    <m/>
    <m/>
    <s v=""/>
    <s v=""/>
    <m/>
    <s v=""/>
    <s v=""/>
    <n v="1.6300008791209049"/>
    <m/>
  </r>
  <r>
    <x v="2475"/>
    <n v="9202.4580079999996"/>
    <n v="62"/>
    <n v="14.668243667165768"/>
    <m/>
    <m/>
    <n v="30.689817954083811"/>
    <n v="6.0960955750053722"/>
    <s v=""/>
    <m/>
    <m/>
    <n v="183.96691899999999"/>
    <n v="2.1146552725605323"/>
    <m/>
    <m/>
    <m/>
    <m/>
    <s v=""/>
    <s v=""/>
    <m/>
    <s v=""/>
    <s v=""/>
    <n v="1.6199999999999775"/>
    <m/>
  </r>
  <r>
    <x v="2476"/>
    <n v="9193.9921880000002"/>
    <n v="61.56"/>
    <n v="14.458306111698564"/>
    <m/>
    <m/>
    <n v="31.123817818038813"/>
    <n v="6.0903289399200711"/>
    <s v=""/>
    <m/>
    <m/>
    <n v="183.96989400000001"/>
    <n v="2.1146692049959164"/>
    <m/>
    <m/>
    <m/>
    <m/>
    <s v=""/>
    <s v=""/>
    <m/>
    <s v=""/>
    <s v=""/>
    <n v="1.6199999999999775"/>
    <m/>
  </r>
  <r>
    <x v="2477"/>
    <n v="9235.6074219999991"/>
    <n v="63.75"/>
    <n v="15.481415892004639"/>
    <m/>
    <m/>
    <n v="28.907735002833636"/>
    <n v="6.1174182189706423"/>
    <s v=""/>
    <m/>
    <m/>
    <n v="186.35519400000001"/>
    <n v="2.1693379612668506"/>
    <m/>
    <m/>
    <m/>
    <m/>
    <s v=""/>
    <s v=""/>
    <m/>
    <s v=""/>
    <s v=""/>
    <n v="1.6199999999999775"/>
    <m/>
  </r>
  <r>
    <x v="2478"/>
    <n v="9413.0048829999996"/>
    <n v="62.81"/>
    <n v="15.023054685066233"/>
    <m/>
    <m/>
    <n v="29.7587249900449"/>
    <n v="6.2347592521373381"/>
    <s v=""/>
    <m/>
    <m/>
    <n v="189.304169"/>
    <n v="2.2379376379291509"/>
    <m/>
    <m/>
    <m/>
    <m/>
    <s v=""/>
    <s v=""/>
    <m/>
    <s v=""/>
    <s v=""/>
    <n v="1.6199999999999775"/>
    <m/>
  </r>
  <r>
    <x v="2479"/>
    <n v="9340.8642579999996"/>
    <n v="62.38"/>
    <n v="14.815571507572777"/>
    <m/>
    <m/>
    <n v="30.164634964661069"/>
    <n v="6.1868154531717447"/>
    <s v=""/>
    <m/>
    <m/>
    <n v="191.593842"/>
    <n v="2.292015244533486"/>
    <m/>
    <m/>
    <m/>
    <m/>
    <s v=""/>
    <s v=""/>
    <m/>
    <s v=""/>
    <s v=""/>
    <n v="1.6199999999999775"/>
    <m/>
  </r>
  <r>
    <x v="2480"/>
    <n v="9352.3935550000006"/>
    <n v="61.45"/>
    <n v="14.372079187609529"/>
    <m/>
    <m/>
    <n v="31.062491186090295"/>
    <n v="6.1942905267634956"/>
    <s v=""/>
    <m/>
    <m/>
    <n v="187.97654700000001"/>
    <n v="2.2054118724579039"/>
    <m/>
    <m/>
    <m/>
    <m/>
    <s v=""/>
    <s v=""/>
    <m/>
    <s v=""/>
    <s v=""/>
    <n v="1.5199991208790973"/>
    <m/>
  </r>
  <r>
    <x v="2481"/>
    <n v="9265.3681639999995"/>
    <n v="58.9"/>
    <n v="13.177689738971125"/>
    <m/>
    <m/>
    <n v="33.638884080695455"/>
    <n v="6.1364920256404742"/>
    <s v=""/>
    <m/>
    <m/>
    <n v="184.21147199999999"/>
    <n v="2.1170107858644371"/>
    <m/>
    <m/>
    <m/>
    <m/>
    <s v=""/>
    <s v=""/>
    <m/>
    <s v=""/>
    <s v=""/>
    <n v="1.5199991208790973"/>
    <m/>
  </r>
  <r>
    <x v="2482"/>
    <n v="9056.9179690000001"/>
    <n v="58.24"/>
    <n v="12.877708034925529"/>
    <m/>
    <m/>
    <n v="34.391009534792445"/>
    <n v="5.9979662323091727"/>
    <s v=""/>
    <m/>
    <m/>
    <n v="185.48963900000001"/>
    <n v="2.1462230791085397"/>
    <m/>
    <m/>
    <m/>
    <m/>
    <s v=""/>
    <s v=""/>
    <m/>
    <s v=""/>
    <s v=""/>
    <n v="1.5199991208790973"/>
    <m/>
  </r>
  <r>
    <x v="2483"/>
    <n v="8759.7519530000009"/>
    <n v="58.8"/>
    <n v="13.123774031638403"/>
    <m/>
    <m/>
    <n v="33.727853749880985"/>
    <n v="5.8010163170023006"/>
    <s v=""/>
    <m/>
    <m/>
    <n v="186.843414"/>
    <n v="2.1774949290200696"/>
    <m/>
    <m/>
    <m/>
    <m/>
    <s v=""/>
    <s v=""/>
    <m/>
    <s v=""/>
    <s v=""/>
    <n v="1.5199991208790973"/>
    <m/>
  </r>
  <r>
    <x v="2484"/>
    <n v="8812.0332030000009"/>
    <n v="58.51"/>
    <n v="12.99275540001231"/>
    <m/>
    <m/>
    <n v="34.058787767243786"/>
    <n v="5.8354869159383691"/>
    <s v=""/>
    <m/>
    <m/>
    <n v="188.25874300000001"/>
    <n v="2.210426819824427"/>
    <m/>
    <m/>
    <m/>
    <m/>
    <s v=""/>
    <s v=""/>
    <m/>
    <s v=""/>
    <s v=""/>
    <n v="1.5199991208790973"/>
    <m/>
  </r>
  <r>
    <x v="2485"/>
    <n v="8811.9365230000003"/>
    <n v="57.78"/>
    <n v="12.667020013846187"/>
    <m/>
    <m/>
    <n v="34.906883757737909"/>
    <n v="5.8352710118332807"/>
    <s v=""/>
    <m/>
    <m/>
    <n v="185.99963399999999"/>
    <n v="2.1573209204119994"/>
    <m/>
    <m/>
    <m/>
    <m/>
    <s v=""/>
    <s v=""/>
    <m/>
    <s v=""/>
    <s v=""/>
    <n v="1.5649991208791019"/>
    <m/>
  </r>
  <r>
    <x v="2486"/>
    <n v="8705.7080079999996"/>
    <n v="56.54"/>
    <n v="12.121872007490893"/>
    <m/>
    <m/>
    <n v="36.403319918630544"/>
    <n v="5.7647763630488074"/>
    <s v=""/>
    <m/>
    <m/>
    <n v="180.52117899999999"/>
    <n v="2.0301846688424874"/>
    <m/>
    <m/>
    <m/>
    <m/>
    <s v=""/>
    <s v=""/>
    <m/>
    <s v=""/>
    <s v=""/>
    <n v="1.5649991208791019"/>
    <m/>
  </r>
  <r>
    <x v="2487"/>
    <n v="8573.9804690000001"/>
    <n v="54.63"/>
    <n v="11.298797420285604"/>
    <m/>
    <m/>
    <n v="38.86093471586905"/>
    <n v="5.6771052538437612"/>
    <s v=""/>
    <m/>
    <m/>
    <n v="180.55960099999999"/>
    <n v="2.0308919596278123"/>
    <m/>
    <m/>
    <m/>
    <m/>
    <s v=""/>
    <s v=""/>
    <m/>
    <s v=""/>
    <s v=""/>
    <n v="1.5649991208791019"/>
    <m/>
  </r>
  <r>
    <x v="2488"/>
    <n v="8305.1347659999992"/>
    <n v="53.92"/>
    <n v="11.00378063742475"/>
    <m/>
    <m/>
    <n v="39.86902580831552"/>
    <n v="5.4989508333288324"/>
    <s v=""/>
    <m/>
    <m/>
    <n v="177.45555100000001"/>
    <n v="1.9610142056304858"/>
    <m/>
    <m/>
    <m/>
    <m/>
    <s v=""/>
    <s v=""/>
    <m/>
    <s v=""/>
    <s v=""/>
    <n v="1.5649991208791019"/>
    <m/>
  </r>
  <r>
    <x v="2489"/>
    <n v="8203.6132809999999"/>
    <n v="53.92"/>
    <n v="11.002454154279418"/>
    <m/>
    <m/>
    <n v="39.866950434369336"/>
    <n v="5.4315906038867823"/>
    <s v=""/>
    <m/>
    <m/>
    <n v="175.69834900000001"/>
    <n v="1.9221279569338792"/>
    <m/>
    <m/>
    <m/>
    <m/>
    <s v=""/>
    <s v=""/>
    <m/>
    <s v=""/>
    <s v=""/>
    <n v="1.5649991208791019"/>
    <m/>
  </r>
  <r>
    <x v="2490"/>
    <n v="8023.6445309999999"/>
    <n v="50.39"/>
    <n v="9.5606982596899659"/>
    <m/>
    <m/>
    <n v="45.084843085122621"/>
    <n v="5.3122955028216996"/>
    <s v=""/>
    <m/>
    <m/>
    <n v="161.46272300000001"/>
    <n v="1.610612921683209"/>
    <m/>
    <m/>
    <m/>
    <m/>
    <s v=""/>
    <s v=""/>
    <m/>
    <s v=""/>
    <s v=""/>
    <n v="1.5400008791208966"/>
    <m/>
  </r>
  <r>
    <x v="2491"/>
    <n v="7643.5693359999996"/>
    <n v="48.67"/>
    <n v="8.9069393204934215"/>
    <m/>
    <m/>
    <n v="48.160326332128136"/>
    <n v="5.0605235578950669"/>
    <s v=""/>
    <m/>
    <m/>
    <n v="150.26817299999999"/>
    <n v="1.3872428353776103"/>
    <m/>
    <m/>
    <m/>
    <m/>
    <s v=""/>
    <s v=""/>
    <m/>
    <s v=""/>
    <s v=""/>
    <n v="1.5400008791208966"/>
    <m/>
  </r>
  <r>
    <x v="2492"/>
    <n v="7039.9770509999998"/>
    <n v="47.58"/>
    <n v="8.5049080804712336"/>
    <m/>
    <m/>
    <n v="50.314990332280416"/>
    <n v="4.6605435845853052"/>
    <s v=""/>
    <m/>
    <m/>
    <n v="146.47653199999999"/>
    <n v="1.3171338707919042"/>
    <m/>
    <m/>
    <m/>
    <m/>
    <s v=""/>
    <s v=""/>
    <m/>
    <s v=""/>
    <s v=""/>
    <n v="1.5400008791208966"/>
    <m/>
  </r>
  <r>
    <x v="2493"/>
    <n v="7145.1591799999997"/>
    <n v="47.15"/>
    <n v="8.3501766682914429"/>
    <m/>
    <m/>
    <n v="51.221805657456912"/>
    <n v="4.730052216811111"/>
    <s v=""/>
    <m/>
    <m/>
    <n v="148.96507299999999"/>
    <n v="1.3618532929182217"/>
    <m/>
    <m/>
    <m/>
    <m/>
    <s v=""/>
    <s v=""/>
    <m/>
    <s v=""/>
    <s v=""/>
    <n v="1.5400008791208966"/>
    <m/>
  </r>
  <r>
    <x v="2494"/>
    <n v="7220.8808589999999"/>
    <n v="50.46"/>
    <n v="9.5214183404608033"/>
    <m/>
    <m/>
    <n v="44.027445712384413"/>
    <n v="4.7800550952810461"/>
    <s v=""/>
    <m/>
    <m/>
    <n v="153.010559"/>
    <n v="1.435784774365876"/>
    <m/>
    <m/>
    <m/>
    <m/>
    <s v=""/>
    <s v=""/>
    <m/>
    <s v=""/>
    <s v=""/>
    <n v="1.5400008791208966"/>
    <m/>
  </r>
  <r>
    <x v="2495"/>
    <n v="7466.7270509999998"/>
    <n v="51.62"/>
    <n v="9.9567837271634705"/>
    <m/>
    <m/>
    <n v="42.000903495163698"/>
    <n v="4.9425422603589659"/>
    <s v=""/>
    <m/>
    <m/>
    <n v="155.30415300000001"/>
    <n v="1.478752789735595"/>
    <m/>
    <m/>
    <m/>
    <m/>
    <s v=""/>
    <s v=""/>
    <m/>
    <s v=""/>
    <s v=""/>
    <n v="1.5428571428571451"/>
    <m/>
  </r>
  <r>
    <x v="2496"/>
    <n v="7424.0361329999996"/>
    <n v="48.56"/>
    <n v="8.7731468908373049"/>
    <m/>
    <m/>
    <n v="46.978289587490998"/>
    <n v="4.9138996291241686"/>
    <s v=""/>
    <m/>
    <m/>
    <n v="149.059158"/>
    <n v="1.3597223379913985"/>
    <m/>
    <m/>
    <m/>
    <m/>
    <s v=""/>
    <s v=""/>
    <m/>
    <s v=""/>
    <s v=""/>
    <n v="1.5428571428571451"/>
    <m/>
  </r>
  <r>
    <x v="2497"/>
    <n v="7323.9755859999996"/>
    <n v="48.59"/>
    <n v="8.7829279665988942"/>
    <m/>
    <m/>
    <n v="46.917798479692081"/>
    <n v="4.8475443227544917"/>
    <s v=""/>
    <m/>
    <m/>
    <n v="147.95642100000001"/>
    <n v="1.3395694352523713"/>
    <m/>
    <m/>
    <m/>
    <m/>
    <s v=""/>
    <s v=""/>
    <m/>
    <s v=""/>
    <s v=""/>
    <n v="1.5428571428571451"/>
    <m/>
  </r>
  <r>
    <x v="2498"/>
    <n v="7320.125"/>
    <n v="47.77"/>
    <n v="8.4854653028567366"/>
    <m/>
    <m/>
    <n v="48.498916370751985"/>
    <n v="4.8448696198359418"/>
    <s v=""/>
    <m/>
    <m/>
    <n v="146.74774199999999"/>
    <n v="1.3176491985476455"/>
    <m/>
    <m/>
    <m/>
    <m/>
    <s v=""/>
    <s v=""/>
    <m/>
    <s v=""/>
    <s v=""/>
    <n v="1.5428571428571451"/>
    <m/>
  </r>
  <r>
    <x v="2499"/>
    <n v="7253.2416990000002"/>
    <n v="49.1"/>
    <n v="8.9568857044886308"/>
    <m/>
    <m/>
    <n v="45.79580316702588"/>
    <n v="4.800477549737983"/>
    <s v=""/>
    <m/>
    <m/>
    <n v="149.24899300000001"/>
    <n v="1.3625316149420685"/>
    <m/>
    <m/>
    <m/>
    <m/>
    <s v=""/>
    <s v=""/>
    <m/>
    <s v=""/>
    <s v=""/>
    <n v="1.5599986813186937"/>
    <m/>
  </r>
  <r>
    <x v="2500"/>
    <n v="7450.5615230000003"/>
    <n v="49.38"/>
    <n v="9.0579495822029852"/>
    <m/>
    <m/>
    <n v="45.271104616563321"/>
    <n v="4.9309431431948969"/>
    <s v=""/>
    <m/>
    <m/>
    <n v="149.19444300000001"/>
    <n v="1.3615005493826959"/>
    <m/>
    <m/>
    <m/>
    <m/>
    <s v=""/>
    <s v=""/>
    <m/>
    <s v=""/>
    <s v=""/>
    <n v="1.5599986813186937"/>
    <m/>
  </r>
  <r>
    <x v="2501"/>
    <n v="7561.7954099999997"/>
    <n v="48.46"/>
    <n v="8.7172785070380172"/>
    <m/>
    <m/>
    <n v="46.955642175705492"/>
    <n v="5.0041693842945651"/>
    <s v=""/>
    <m/>
    <m/>
    <n v="148.22517400000001"/>
    <n v="1.3437062540025952"/>
    <m/>
    <m/>
    <m/>
    <m/>
    <s v=""/>
    <s v=""/>
    <m/>
    <s v=""/>
    <s v=""/>
    <n v="1.5599986813186937"/>
    <m/>
  </r>
  <r>
    <x v="2502"/>
    <n v="7397.1342770000001"/>
    <n v="47.77"/>
    <n v="8.4680148182582329"/>
    <m/>
    <m/>
    <n v="48.290358169459751"/>
    <n v="4.8950741761728498"/>
    <s v=""/>
    <m/>
    <m/>
    <n v="146.267044"/>
    <n v="1.3081704760535651"/>
    <m/>
    <m/>
    <m/>
    <m/>
    <s v=""/>
    <s v=""/>
    <m/>
    <s v=""/>
    <s v=""/>
    <n v="1.5599986813186937"/>
    <m/>
  </r>
  <r>
    <x v="2503"/>
    <n v="7277.1977539999998"/>
    <n v="47.46"/>
    <n v="8.357102111715534"/>
    <m/>
    <m/>
    <n v="48.914598079070224"/>
    <n v="4.8155805082945706"/>
    <s v=""/>
    <m/>
    <m/>
    <n v="143.608002"/>
    <n v="1.2605745936203159"/>
    <m/>
    <m/>
    <m/>
    <m/>
    <s v=""/>
    <s v=""/>
    <m/>
    <s v=""/>
    <s v=""/>
    <n v="1.5599986813186937"/>
    <m/>
  </r>
  <r>
    <x v="2504"/>
    <n v="7216.7387699999999"/>
    <n v="48.03"/>
    <n v="8.5568099759605012"/>
    <m/>
    <m/>
    <n v="47.737112062850485"/>
    <n v="4.7754483531222425"/>
    <s v=""/>
    <m/>
    <m/>
    <n v="145.604004"/>
    <n v="1.2955825809661978"/>
    <m/>
    <m/>
    <m/>
    <m/>
    <s v=""/>
    <s v=""/>
    <m/>
    <s v=""/>
    <s v=""/>
    <n v="1.5199991208790973"/>
    <m/>
  </r>
  <r>
    <x v="2505"/>
    <n v="7244.6621089999999"/>
    <n v="47.99"/>
    <n v="8.5415277460194368"/>
    <m/>
    <m/>
    <n v="47.814139275630161"/>
    <n v="4.7938009650650564"/>
    <s v=""/>
    <m/>
    <m/>
    <n v="144.944748"/>
    <n v="1.2838174143656993"/>
    <m/>
    <m/>
    <m/>
    <m/>
    <s v=""/>
    <s v=""/>
    <m/>
    <s v=""/>
    <s v=""/>
    <n v="1.5199991208790973"/>
    <m/>
  </r>
  <r>
    <x v="2506"/>
    <n v="7153.6630859999996"/>
    <n v="45.3"/>
    <n v="7.5812229886147531"/>
    <m/>
    <m/>
    <n v="53.171935156919488"/>
    <n v="4.733217211248844"/>
    <s v=""/>
    <m/>
    <m/>
    <n v="133.61402899999999"/>
    <n v="1.0830148473491055"/>
    <m/>
    <m/>
    <m/>
    <m/>
    <s v=""/>
    <s v=""/>
    <m/>
    <s v=""/>
    <s v=""/>
    <n v="1.5199991208790973"/>
    <m/>
  </r>
  <r>
    <x v="2507"/>
    <n v="6931.3154299999997"/>
    <n v="43.46"/>
    <n v="6.9645135592191316"/>
    <m/>
    <m/>
    <n v="57.488653425883442"/>
    <n v="4.5859816437654466"/>
    <s v=""/>
    <m/>
    <m/>
    <n v="122.603889"/>
    <n v="0.90450512901614533"/>
    <m/>
    <m/>
    <m/>
    <m/>
    <s v=""/>
    <s v=""/>
    <m/>
    <s v=""/>
    <s v=""/>
    <n v="1.5199991208790973"/>
    <m/>
  </r>
  <r>
    <x v="2508"/>
    <n v="6647.6982420000004"/>
    <n v="47.12"/>
    <n v="8.1365707729433581"/>
    <m/>
    <m/>
    <n v="47.802804375334361"/>
    <n v="4.3982168957631727"/>
    <s v=""/>
    <m/>
    <m/>
    <n v="133.09219400000001"/>
    <n v="1.0592319236547387"/>
    <m/>
    <m/>
    <m/>
    <m/>
    <s v=""/>
    <s v=""/>
    <m/>
    <s v=""/>
    <s v=""/>
    <n v="1.5199991208790973"/>
    <m/>
  </r>
  <r>
    <x v="2509"/>
    <n v="7277.5908200000003"/>
    <n v="47.31"/>
    <n v="8.2011995222335319"/>
    <m/>
    <m/>
    <n v="47.414809523277228"/>
    <n v="4.8148379550102245"/>
    <s v=""/>
    <m/>
    <m/>
    <n v="129.321136"/>
    <n v="0.99918125756687803"/>
    <m/>
    <m/>
    <m/>
    <m/>
    <s v=""/>
    <s v=""/>
    <m/>
    <s v=""/>
    <s v=""/>
    <n v="1.5400008791208966"/>
    <m/>
  </r>
  <r>
    <x v="2510"/>
    <n v="7208.6367190000001"/>
    <n v="47.71"/>
    <n v="8.338874353254548"/>
    <m/>
    <m/>
    <n v="46.610569052877715"/>
    <n v="4.7690939442987776"/>
    <s v=""/>
    <m/>
    <m/>
    <n v="129.06605500000001"/>
    <n v="0.9952139330268035"/>
    <m/>
    <m/>
    <m/>
    <m/>
    <s v=""/>
    <s v=""/>
    <m/>
    <s v=""/>
    <s v=""/>
    <n v="1.5400008791208966"/>
    <m/>
  </r>
  <r>
    <x v="2511"/>
    <n v="7508.9023440000001"/>
    <n v="49.05"/>
    <n v="8.8041068063112107"/>
    <m/>
    <m/>
    <n v="43.989900765176877"/>
    <n v="4.9673559635238247"/>
    <s v=""/>
    <m/>
    <m/>
    <n v="128.61409"/>
    <n v="0.98816747974585362"/>
    <m/>
    <m/>
    <m/>
    <m/>
    <s v=""/>
    <s v=""/>
    <m/>
    <s v=""/>
    <s v=""/>
    <n v="1.5400008791208966"/>
    <m/>
  </r>
  <r>
    <x v="2512"/>
    <n v="7354.3930659999996"/>
    <n v="47.86"/>
    <n v="8.3759048519237567"/>
    <m/>
    <m/>
    <n v="46.12208516782394"/>
    <n v="4.8650169826373082"/>
    <s v=""/>
    <m/>
    <m/>
    <n v="129.06388899999999"/>
    <n v="0.9950536423262909"/>
    <m/>
    <m/>
    <m/>
    <m/>
    <s v=""/>
    <s v=""/>
    <m/>
    <s v=""/>
    <s v=""/>
    <n v="1.5400008791208966"/>
    <m/>
  </r>
  <r>
    <x v="2513"/>
    <n v="7274.7993159999996"/>
    <n v="48.03"/>
    <n v="8.4333741084580325"/>
    <m/>
    <m/>
    <n v="45.79203053208537"/>
    <n v="4.8121142831978085"/>
    <s v=""/>
    <m/>
    <m/>
    <n v="126.361221"/>
    <n v="0.95333060893006683"/>
    <m/>
    <m/>
    <m/>
    <m/>
    <s v=""/>
    <s v=""/>
    <m/>
    <s v=""/>
    <s v=""/>
    <n v="1.55499824175823"/>
    <m/>
  </r>
  <r>
    <x v="2514"/>
    <n v="7238.1411129999997"/>
    <n v="47.8"/>
    <n v="8.3515978647582294"/>
    <m/>
    <m/>
    <n v="46.228213026076546"/>
    <n v="4.7877411000162153"/>
    <s v=""/>
    <m/>
    <m/>
    <n v="127.214607"/>
    <n v="0.96618244521572116"/>
    <m/>
    <m/>
    <m/>
    <m/>
    <s v=""/>
    <s v=""/>
    <m/>
    <s v=""/>
    <s v=""/>
    <n v="1.55499824175823"/>
    <m/>
  </r>
  <r>
    <x v="2515"/>
    <n v="7420.2729490000002"/>
    <n v="47.93"/>
    <n v="8.393988599855275"/>
    <m/>
    <m/>
    <n v="45.974356094842236"/>
    <n v="4.90783079715301"/>
    <s v=""/>
    <m/>
    <m/>
    <n v="132.63348400000001"/>
    <n v="1.0484131175104729"/>
    <m/>
    <m/>
    <m/>
    <m/>
    <s v=""/>
    <s v=""/>
    <m/>
    <s v=""/>
    <s v=""/>
    <n v="1.55499824175823"/>
    <m/>
  </r>
  <r>
    <x v="2516"/>
    <n v="7294.4389650000003"/>
    <n v="47.42"/>
    <n v="8.214365491729227"/>
    <m/>
    <m/>
    <n v="46.950344783097364"/>
    <n v="4.824477572312051"/>
    <s v=""/>
    <m/>
    <m/>
    <n v="129.61085499999999"/>
    <n v="1.0006020708148391"/>
    <m/>
    <m/>
    <m/>
    <m/>
    <s v=""/>
    <s v=""/>
    <m/>
    <s v=""/>
    <s v=""/>
    <n v="1.55499824175823"/>
    <m/>
  </r>
  <r>
    <x v="2517"/>
    <n v="7202.5512699999999"/>
    <n v="45.66"/>
    <n v="7.6027774901448417"/>
    <m/>
    <m/>
    <n v="50.433038153080602"/>
    <n v="4.7634558911693956"/>
    <s v=""/>
    <m/>
    <m/>
    <n v="127.410179"/>
    <n v="0.96657363336383828"/>
    <m/>
    <m/>
    <m/>
    <m/>
    <s v=""/>
    <s v=""/>
    <m/>
    <s v=""/>
    <s v=""/>
    <n v="1.55499824175823"/>
    <m/>
  </r>
  <r>
    <x v="2518"/>
    <n v="6984.4287109999996"/>
    <n v="48.57"/>
    <n v="8.5708235614020953"/>
    <m/>
    <m/>
    <n v="44.002022988792525"/>
    <n v="4.6190788389747812"/>
    <s v=""/>
    <m/>
    <m/>
    <n v="134.171707"/>
    <n v="1.0691362487110831"/>
    <m/>
    <m/>
    <m/>
    <m/>
    <s v=""/>
    <s v=""/>
    <m/>
    <s v=""/>
    <s v=""/>
    <n v="1.55499824175823"/>
    <m/>
  </r>
  <r>
    <x v="2519"/>
    <n v="7410.4521480000003"/>
    <n v="50.1"/>
    <n v="9.1075068595050848"/>
    <m/>
    <m/>
    <n v="41.227523488675082"/>
    <n v="4.9004423236862387"/>
    <s v=""/>
    <m/>
    <m/>
    <n v="144.30415300000001"/>
    <n v="1.2305203041970518"/>
    <m/>
    <m/>
    <m/>
    <m/>
    <s v=""/>
    <s v=""/>
    <m/>
    <s v=""/>
    <s v=""/>
    <n v="1.5199991208790973"/>
    <m/>
  </r>
  <r>
    <x v="2520"/>
    <n v="7768.6821289999998"/>
    <n v="54.45"/>
    <n v="10.687761423834589"/>
    <m/>
    <m/>
    <n v="34.066106852473702"/>
    <n v="5.1372017633271536"/>
    <s v=""/>
    <m/>
    <m/>
    <n v="143.54399100000001"/>
    <n v="1.2175247365193644"/>
    <m/>
    <m/>
    <m/>
    <m/>
    <s v=""/>
    <s v=""/>
    <m/>
    <s v=""/>
    <s v=""/>
    <n v="1.5199991208790973"/>
    <m/>
  </r>
  <r>
    <x v="2521"/>
    <n v="8161.935547"/>
    <n v="53.37"/>
    <n v="10.262546833068914"/>
    <m/>
    <m/>
    <n v="35.415716299453891"/>
    <n v="5.3971082446132472"/>
    <s v=""/>
    <m/>
    <m/>
    <n v="141.25813299999999"/>
    <n v="1.178717574929435"/>
    <m/>
    <m/>
    <m/>
    <m/>
    <s v=""/>
    <s v=""/>
    <m/>
    <s v=""/>
    <s v=""/>
    <n v="1.5199991208790973"/>
    <m/>
  </r>
  <r>
    <x v="2522"/>
    <n v="8082.2958980000003"/>
    <n v="51.89"/>
    <n v="9.6921982796604134"/>
    <m/>
    <m/>
    <n v="37.378094593715495"/>
    <n v="5.3443071479245461"/>
    <s v=""/>
    <m/>
    <m/>
    <n v="138.97920199999999"/>
    <n v="1.1406554711433214"/>
    <m/>
    <m/>
    <m/>
    <m/>
    <s v=""/>
    <s v=""/>
    <m/>
    <s v=""/>
    <s v=""/>
    <n v="1.5199991208790973"/>
    <m/>
  </r>
  <r>
    <x v="2523"/>
    <n v="7878.3076170000004"/>
    <n v="53.52"/>
    <n v="10.299870866540591"/>
    <m/>
    <m/>
    <n v="35.027862348248767"/>
    <n v="5.2092871112866233"/>
    <s v=""/>
    <m/>
    <m/>
    <n v="143.963776"/>
    <n v="1.2224445990890342"/>
    <m/>
    <m/>
    <m/>
    <m/>
    <s v=""/>
    <s v=""/>
    <m/>
    <s v=""/>
    <s v=""/>
    <n v="1.5199991208790973"/>
    <m/>
  </r>
  <r>
    <x v="2524"/>
    <n v="8189.7719729999999"/>
    <n v="53.99"/>
    <n v="10.476983083301123"/>
    <m/>
    <m/>
    <n v="34.41082615108531"/>
    <n v="5.4148104559027965"/>
    <s v=""/>
    <m/>
    <m/>
    <n v="144.22659300000001"/>
    <n v="1.2268131444830888"/>
    <m/>
    <m/>
    <m/>
    <m/>
    <s v=""/>
    <s v=""/>
    <m/>
    <s v=""/>
    <s v=""/>
    <n v="1.5300000000000253"/>
    <m/>
  </r>
  <r>
    <x v="2525"/>
    <n v="8140.9331050000001"/>
    <n v="57.67"/>
    <n v="11.903786412524703"/>
    <m/>
    <m/>
    <n v="29.718098053703009"/>
    <n v="5.3823796942718305"/>
    <s v=""/>
    <m/>
    <m/>
    <n v="165.955353"/>
    <n v="1.5964282469536455"/>
    <m/>
    <m/>
    <m/>
    <m/>
    <s v=""/>
    <s v=""/>
    <m/>
    <s v=""/>
    <s v=""/>
    <n v="1.5300000000000253"/>
    <m/>
  </r>
  <r>
    <x v="2526"/>
    <n v="8825.34375"/>
    <n v="58.49"/>
    <n v="12.240826489360728"/>
    <m/>
    <m/>
    <n v="28.871437839754158"/>
    <n v="5.8347260744916865"/>
    <s v=""/>
    <m/>
    <m/>
    <n v="166.230682"/>
    <n v="1.6016841204513226"/>
    <m/>
    <m/>
    <m/>
    <m/>
    <s v=""/>
    <s v=""/>
    <m/>
    <s v=""/>
    <s v=""/>
    <n v="1.5300000000000253"/>
    <m/>
  </r>
  <r>
    <x v="2527"/>
    <n v="8812.4814449999994"/>
    <n v="57.86"/>
    <n v="11.975689024229986"/>
    <m/>
    <m/>
    <n v="29.491887613157282"/>
    <n v="5.8260707386717927"/>
    <s v=""/>
    <m/>
    <m/>
    <n v="164.391006"/>
    <n v="1.5661920881946418"/>
    <m/>
    <m/>
    <m/>
    <m/>
    <s v=""/>
    <s v=""/>
    <m/>
    <s v=""/>
    <s v=""/>
    <n v="1.5300000000000253"/>
    <m/>
  </r>
  <r>
    <x v="2528"/>
    <n v="8725.2099610000005"/>
    <n v="58.78"/>
    <n v="12.355037144101004"/>
    <m/>
    <m/>
    <n v="28.552483887928926"/>
    <n v="5.7682240457635823"/>
    <s v=""/>
    <m/>
    <m/>
    <n v="170.77995300000001"/>
    <n v="1.6878866437512916"/>
    <m/>
    <m/>
    <m/>
    <m/>
    <s v=""/>
    <s v=""/>
    <m/>
    <s v=""/>
    <s v=""/>
    <n v="1.5300000000000253"/>
    <m/>
  </r>
  <r>
    <x v="2529"/>
    <n v="8658.9912110000005"/>
    <n v="57.52"/>
    <n v="11.819654330154743"/>
    <m/>
    <m/>
    <n v="29.775091833743193"/>
    <n v="5.7238509766302261"/>
    <s v=""/>
    <m/>
    <m/>
    <n v="169.697159"/>
    <n v="1.6663116066246777"/>
    <m/>
    <m/>
    <m/>
    <m/>
    <s v=""/>
    <s v=""/>
    <m/>
    <s v=""/>
    <s v=""/>
    <n v="1.5300000000000253"/>
    <m/>
  </r>
  <r>
    <x v="2530"/>
    <n v="8744.2109380000002"/>
    <n v="57.14"/>
    <n v="11.662077645037703"/>
    <m/>
    <m/>
    <n v="30.166954098319042"/>
    <n v="5.780033310108359"/>
    <s v=""/>
    <m/>
    <m/>
    <n v="168.29415900000001"/>
    <n v="1.6387163761886185"/>
    <m/>
    <m/>
    <m/>
    <m/>
    <s v=""/>
    <s v=""/>
    <m/>
    <s v=""/>
    <s v=""/>
    <n v="1.5300000000000253"/>
    <m/>
  </r>
  <r>
    <x v="2531"/>
    <n v="8680.6503909999992"/>
    <n v="55.11"/>
    <n v="10.832139647149175"/>
    <m/>
    <m/>
    <n v="32.308853025870818"/>
    <n v="5.7378696441373487"/>
    <s v=""/>
    <m/>
    <m/>
    <n v="162.92855800000001"/>
    <n v="1.5341848456942395"/>
    <m/>
    <m/>
    <m/>
    <m/>
    <s v=""/>
    <s v=""/>
    <m/>
    <s v=""/>
    <s v=""/>
    <n v="1.5300000000000253"/>
    <m/>
  </r>
  <r>
    <x v="2532"/>
    <n v="8405.5673829999996"/>
    <n v="55.87"/>
    <n v="11.129561263057422"/>
    <m/>
    <m/>
    <n v="31.416054218222452"/>
    <n v="5.5558964425062438"/>
    <s v=""/>
    <m/>
    <m/>
    <n v="163.05117799999999"/>
    <n v="1.5364545301221513"/>
    <m/>
    <m/>
    <m/>
    <m/>
    <s v=""/>
    <s v=""/>
    <m/>
    <s v=""/>
    <s v=""/>
    <n v="1.5300000000000253"/>
    <m/>
  </r>
  <r>
    <x v="2533"/>
    <n v="8597.3085940000001"/>
    <n v="59.31"/>
    <n v="12.495568908018601"/>
    <m/>
    <m/>
    <n v="27.54575136562017"/>
    <n v="5.6821894939851214"/>
    <s v=""/>
    <m/>
    <m/>
    <n v="170.930893"/>
    <n v="1.6848277121281512"/>
    <m/>
    <m/>
    <m/>
    <m/>
    <s v=""/>
    <s v=""/>
    <m/>
    <s v=""/>
    <s v=""/>
    <n v="1.5300000000000253"/>
    <m/>
  </r>
  <r>
    <x v="2534"/>
    <n v="8912.5244139999995"/>
    <n v="59.95"/>
    <n v="12.763703464871739"/>
    <m/>
    <m/>
    <n v="26.949838270516242"/>
    <n v="5.8903706828694782"/>
    <s v=""/>
    <m/>
    <m/>
    <n v="176.370316"/>
    <n v="1.7920119206434013"/>
    <m/>
    <m/>
    <m/>
    <m/>
    <s v=""/>
    <s v=""/>
    <m/>
    <s v=""/>
    <s v=""/>
    <n v="1.5300000000000253"/>
    <m/>
  </r>
  <r>
    <x v="2535"/>
    <n v="9357.4707030000009"/>
    <n v="62.23"/>
    <n v="13.732898298030406"/>
    <m/>
    <m/>
    <n v="24.898539447034153"/>
    <n v="6.1842788789250429"/>
    <s v=""/>
    <m/>
    <m/>
    <n v="175.05033900000001"/>
    <n v="1.7651431885417364"/>
    <m/>
    <m/>
    <m/>
    <m/>
    <s v=""/>
    <s v=""/>
    <m/>
    <s v=""/>
    <s v=""/>
    <n v="1.5300000000000253"/>
    <m/>
  </r>
  <r>
    <x v="2536"/>
    <n v="9316.0166019999997"/>
    <n v="63.57"/>
    <n v="14.322593151117529"/>
    <m/>
    <m/>
    <n v="23.824961730557064"/>
    <n v="6.1567219416029779"/>
    <s v=""/>
    <m/>
    <m/>
    <n v="184.69047499999999"/>
    <n v="1.9595078896545237"/>
    <m/>
    <m/>
    <m/>
    <m/>
    <s v=""/>
    <s v=""/>
    <m/>
    <s v=""/>
    <s v=""/>
    <n v="1.5300000000000253"/>
    <m/>
  </r>
  <r>
    <x v="2537"/>
    <n v="9508.3134769999997"/>
    <n v="61.68"/>
    <n v="13.469319073970123"/>
    <m/>
    <m/>
    <n v="25.240401648848948"/>
    <n v="6.2836425768051596"/>
    <s v=""/>
    <m/>
    <m/>
    <n v="180.16017199999999"/>
    <n v="1.8633297194777718"/>
    <m/>
    <m/>
    <m/>
    <m/>
    <s v=""/>
    <s v=""/>
    <m/>
    <s v=""/>
    <s v=""/>
    <n v="1.5300000000000253"/>
    <m/>
  </r>
  <r>
    <x v="2538"/>
    <n v="9344.6835940000001"/>
    <n v="61.49"/>
    <n v="13.381496385059361"/>
    <m/>
    <m/>
    <n v="25.394589590909384"/>
    <n v="6.1750243172319772"/>
    <s v=""/>
    <m/>
    <m/>
    <n v="189.86506700000001"/>
    <n v="2.0639184985096501"/>
    <m/>
    <m/>
    <m/>
    <m/>
    <s v=""/>
    <s v=""/>
    <m/>
    <s v=""/>
    <s v=""/>
    <n v="1.5500017582417682"/>
    <m/>
  </r>
  <r>
    <x v="2539"/>
    <n v="9292.8417969999991"/>
    <n v="60.48"/>
    <n v="12.940342466339303"/>
    <m/>
    <m/>
    <n v="26.22750204364867"/>
    <n v="6.1406071111633045"/>
    <s v=""/>
    <m/>
    <m/>
    <n v="189.250595"/>
    <n v="2.0505065166976699"/>
    <m/>
    <m/>
    <m/>
    <m/>
    <s v=""/>
    <s v=""/>
    <m/>
    <s v=""/>
    <s v=""/>
    <n v="1.5500017582417682"/>
    <m/>
  </r>
  <r>
    <x v="2540"/>
    <n v="9183.4160159999992"/>
    <n v="64.239999999999995"/>
    <n v="14.547572955619072"/>
    <m/>
    <m/>
    <n v="22.965045252473271"/>
    <n v="6.0681418229193955"/>
    <s v=""/>
    <m/>
    <m/>
    <n v="204.23024000000001"/>
    <n v="2.3750505079087172"/>
    <m/>
    <m/>
    <m/>
    <m/>
    <s v=""/>
    <s v=""/>
    <m/>
    <s v=""/>
    <s v=""/>
    <n v="1.5500017582417682"/>
    <m/>
  </r>
  <r>
    <x v="2541"/>
    <n v="9617.8212889999995"/>
    <n v="64.69"/>
    <n v="14.749605660212227"/>
    <m/>
    <m/>
    <n v="22.642110385746147"/>
    <n v="6.3550191441402708"/>
    <s v=""/>
    <m/>
    <m/>
    <n v="212.33908099999999"/>
    <n v="2.5635844391384772"/>
    <m/>
    <m/>
    <m/>
    <m/>
    <s v=""/>
    <s v=""/>
    <m/>
    <s v=""/>
    <s v=""/>
    <n v="1.5500017582417682"/>
    <m/>
  </r>
  <r>
    <x v="2542"/>
    <n v="9726.0029300000006"/>
    <n v="64.38"/>
    <n v="14.606481928728643"/>
    <m/>
    <m/>
    <n v="22.857937605383665"/>
    <n v="6.4263333901934052"/>
    <s v=""/>
    <m/>
    <m/>
    <n v="222.72605899999999"/>
    <n v="2.8143173692992893"/>
    <m/>
    <m/>
    <m/>
    <m/>
    <s v=""/>
    <s v=""/>
    <m/>
    <s v=""/>
    <s v=""/>
    <n v="1.5500017582417682"/>
    <m/>
  </r>
  <r>
    <x v="2543"/>
    <n v="10115.559569999999"/>
    <n v="65.040000000000006"/>
    <n v="14.900572453267014"/>
    <m/>
    <m/>
    <n v="22.388085459319765"/>
    <n v="6.6832061451572384"/>
    <s v=""/>
    <m/>
    <m/>
    <n v="223.522705"/>
    <n v="2.8342308709496211"/>
    <m/>
    <m/>
    <m/>
    <m/>
    <s v=""/>
    <s v=""/>
    <m/>
    <s v=""/>
    <s v=""/>
    <n v="1.5500017582417682"/>
    <m/>
  </r>
  <r>
    <x v="2544"/>
    <n v="9855.8916019999997"/>
    <n v="68.13"/>
    <n v="16.314434845933654"/>
    <m/>
    <m/>
    <n v="20.259638869188731"/>
    <n v="6.5114777355834184"/>
    <s v=""/>
    <m/>
    <m/>
    <n v="235.85119599999999"/>
    <n v="3.146796275201468"/>
    <m/>
    <m/>
    <m/>
    <m/>
    <s v=""/>
    <s v=""/>
    <m/>
    <s v=""/>
    <s v=""/>
    <n v="1.5500017582417682"/>
    <m/>
  </r>
  <r>
    <x v="2545"/>
    <n v="10202.387694999999"/>
    <n v="68.989999999999995"/>
    <n v="16.724290356338688"/>
    <m/>
    <m/>
    <n v="19.747112382685142"/>
    <n v="6.7402213762275975"/>
    <s v=""/>
    <m/>
    <m/>
    <n v="265.40612800000002"/>
    <n v="3.9353561771332841"/>
    <m/>
    <m/>
    <m/>
    <m/>
    <s v=""/>
    <s v=""/>
    <m/>
    <s v=""/>
    <s v=""/>
    <n v="1.5500017582417682"/>
    <m/>
  </r>
  <r>
    <x v="2546"/>
    <n v="10323.960938"/>
    <n v="67.489999999999995"/>
    <n v="15.99511348851"/>
    <m/>
    <m/>
    <n v="20.604779002888506"/>
    <n v="6.8203613845169881"/>
    <s v=""/>
    <m/>
    <m/>
    <n v="268.099243"/>
    <n v="4.0151180468165322"/>
    <m/>
    <m/>
    <m/>
    <m/>
    <s v=""/>
    <s v=""/>
    <m/>
    <s v=""/>
    <s v=""/>
    <n v="1.5450013186813043"/>
    <m/>
  </r>
  <r>
    <x v="2547"/>
    <n v="10211.550781"/>
    <n v="68.709999999999994"/>
    <n v="16.571395003103611"/>
    <m/>
    <m/>
    <n v="19.8587714606596"/>
    <n v="6.7459238101305692"/>
    <s v=""/>
    <m/>
    <m/>
    <n v="284.21749899999998"/>
    <n v="4.4977838836144999"/>
    <m/>
    <m/>
    <m/>
    <m/>
    <s v=""/>
    <s v=""/>
    <m/>
    <s v=""/>
    <s v=""/>
    <n v="1.5450013186813043"/>
    <m/>
  </r>
  <r>
    <x v="2548"/>
    <n v="9691.2304690000001"/>
    <n v="67.06"/>
    <n v="15.767899536197802"/>
    <m/>
    <m/>
    <n v="20.811513670695035"/>
    <n v="6.4015248749158555"/>
    <s v=""/>
    <m/>
    <m/>
    <n v="281.94457999999997"/>
    <n v="4.4253894210313378"/>
    <m/>
    <m/>
    <m/>
    <m/>
    <s v=""/>
    <s v=""/>
    <m/>
    <s v=""/>
    <s v=""/>
    <n v="1.5450013186813043"/>
    <m/>
  </r>
  <r>
    <x v="2549"/>
    <n v="10143.798828000001"/>
    <n v="66.92"/>
    <n v="15.700169943513901"/>
    <m/>
    <m/>
    <n v="20.897326004573777"/>
    <n v="6.7002936956186643"/>
    <s v=""/>
    <m/>
    <m/>
    <n v="259.76397700000001"/>
    <n v="3.7290018938788978"/>
    <m/>
    <m/>
    <m/>
    <m/>
    <s v=""/>
    <s v=""/>
    <m/>
    <s v=""/>
    <s v=""/>
    <n v="1.5450013186813043"/>
    <m/>
  </r>
  <r>
    <x v="2550"/>
    <n v="9629.3251949999994"/>
    <n v="62.86"/>
    <n v="13.793465427867972"/>
    <m/>
    <m/>
    <n v="23.431897002464837"/>
    <n v="6.3603023602361297"/>
    <s v=""/>
    <m/>
    <m/>
    <n v="257.94946299999998"/>
    <n v="3.6768112466189229"/>
    <m/>
    <m/>
    <m/>
    <m/>
    <s v=""/>
    <s v=""/>
    <m/>
    <s v=""/>
    <s v=""/>
    <n v="1.5050017582417643"/>
    <m/>
  </r>
  <r>
    <x v="2551"/>
    <n v="9611.7822269999997"/>
    <n v="63.66"/>
    <n v="14.142850764776243"/>
    <m/>
    <m/>
    <n v="22.834256082599193"/>
    <n v="6.3485497469164267"/>
    <s v=""/>
    <m/>
    <m/>
    <n v="265.600616"/>
    <n v="3.8948299848802588"/>
    <m/>
    <m/>
    <m/>
    <m/>
    <s v=""/>
    <s v=""/>
    <m/>
    <s v=""/>
    <s v=""/>
    <n v="1.5050017582417643"/>
    <m/>
  </r>
  <r>
    <x v="2552"/>
    <n v="9921.5830079999996"/>
    <n v="62.76"/>
    <n v="13.737989203034815"/>
    <m/>
    <m/>
    <n v="23.478710883152022"/>
    <n v="6.5526604452948298"/>
    <s v=""/>
    <m/>
    <m/>
    <n v="265.216431"/>
    <n v="3.8832623888707838"/>
    <m/>
    <m/>
    <m/>
    <m/>
    <s v=""/>
    <s v=""/>
    <m/>
    <s v=""/>
    <s v=""/>
    <n v="1.5050017582417643"/>
    <m/>
  </r>
  <r>
    <x v="2553"/>
    <n v="9651.3125"/>
    <n v="60.78"/>
    <n v="12.869604640852613"/>
    <m/>
    <m/>
    <n v="24.958937000323868"/>
    <n v="6.3739957216677006"/>
    <s v=""/>
    <m/>
    <m/>
    <n v="247.81759600000001"/>
    <n v="3.3736728201508561"/>
    <m/>
    <m/>
    <m/>
    <m/>
    <s v=""/>
    <s v=""/>
    <m/>
    <s v=""/>
    <s v=""/>
    <n v="1.5050017582417643"/>
    <m/>
  </r>
  <r>
    <x v="2554"/>
    <n v="9338.2900389999995"/>
    <n v="57.24"/>
    <n v="11.369109226682637"/>
    <m/>
    <m/>
    <n v="27.864996668320735"/>
    <n v="6.1671064477284991"/>
    <s v=""/>
    <m/>
    <m/>
    <n v="225.68026699999999"/>
    <n v="2.770866977158402"/>
    <m/>
    <m/>
    <m/>
    <m/>
    <s v=""/>
    <s v=""/>
    <m/>
    <s v=""/>
    <s v=""/>
    <n v="1.5050017582417643"/>
    <m/>
  </r>
  <r>
    <x v="2555"/>
    <n v="8825.09375"/>
    <n v="57.63"/>
    <n v="11.522644996537702"/>
    <m/>
    <m/>
    <n v="27.483834467003163"/>
    <n v="5.8280344465024623"/>
    <s v=""/>
    <m/>
    <m/>
    <n v="226.753387"/>
    <n v="2.7971461378340736"/>
    <m/>
    <m/>
    <m/>
    <m/>
    <s v=""/>
    <s v=""/>
    <m/>
    <s v=""/>
    <s v=""/>
    <n v="1.1549986813186575"/>
    <m/>
  </r>
  <r>
    <x v="2556"/>
    <n v="8788.7285159999992"/>
    <n v="56.04"/>
    <n v="10.885517739265207"/>
    <m/>
    <m/>
    <n v="28.998950628041069"/>
    <n v="5.8038680192564769"/>
    <s v=""/>
    <m/>
    <m/>
    <n v="226.76049800000001"/>
    <n v="2.7972495345694703"/>
    <m/>
    <m/>
    <m/>
    <m/>
    <s v=""/>
    <s v=""/>
    <m/>
    <s v=""/>
    <s v=""/>
    <n v="1.1549986813186575"/>
    <m/>
  </r>
  <r>
    <x v="2557"/>
    <n v="8563.2646480000003"/>
    <n v="57.81"/>
    <n v="11.568961951480787"/>
    <m/>
    <m/>
    <n v="27.16560159999052"/>
    <n v="5.6545354828107959"/>
    <s v=""/>
    <m/>
    <m/>
    <n v="230.56977800000001"/>
    <n v="2.8910064357025087"/>
    <m/>
    <m/>
    <m/>
    <m/>
    <s v=""/>
    <s v=""/>
    <m/>
    <s v=""/>
    <s v=""/>
    <n v="1.1549986813186575"/>
    <m/>
  </r>
  <r>
    <x v="2558"/>
    <n v="8865.3876949999994"/>
    <n v="56.51"/>
    <n v="11.04731694637022"/>
    <m/>
    <m/>
    <n v="28.385958200059694"/>
    <n v="5.8538824392940931"/>
    <s v=""/>
    <m/>
    <m/>
    <n v="224.47962999999999"/>
    <n v="2.7382128898546694"/>
    <m/>
    <m/>
    <m/>
    <m/>
    <s v=""/>
    <s v=""/>
    <m/>
    <s v=""/>
    <s v=""/>
    <n v="1.1549986813186575"/>
    <m/>
  </r>
  <r>
    <x v="2559"/>
    <n v="8788.5419920000004"/>
    <n v="56.43"/>
    <n v="11.01471008433805"/>
    <m/>
    <m/>
    <n v="28.464851364291679"/>
    <n v="5.8029896006793518"/>
    <s v=""/>
    <m/>
    <m/>
    <n v="224.51797500000001"/>
    <n v="2.7390778155642037"/>
    <m/>
    <m/>
    <m/>
    <m/>
    <s v=""/>
    <s v=""/>
    <m/>
    <s v=""/>
    <s v=""/>
    <n v="1.1549986813186575"/>
    <m/>
  </r>
  <r>
    <x v="2560"/>
    <n v="8760.2851559999999"/>
    <n v="59.21"/>
    <n v="12.098521491489013"/>
    <m/>
    <m/>
    <n v="25.658751989462839"/>
    <n v="5.7841813330162335"/>
    <s v=""/>
    <m/>
    <m/>
    <n v="229.26818800000001"/>
    <n v="2.8549077320267897"/>
    <m/>
    <m/>
    <m/>
    <m/>
    <s v=""/>
    <s v=""/>
    <m/>
    <s v=""/>
    <s v=""/>
    <n v="0.38999868131870097"/>
    <m/>
  </r>
  <r>
    <x v="2561"/>
    <n v="9078.3085940000001"/>
    <n v="59.07"/>
    <n v="12.039856864087778"/>
    <m/>
    <m/>
    <n v="25.778754794150242"/>
    <n v="5.9940076670911528"/>
    <s v=""/>
    <m/>
    <m/>
    <n v="243.52529899999999"/>
    <n v="3.2098916504958233"/>
    <m/>
    <m/>
    <m/>
    <m/>
    <s v=""/>
    <s v=""/>
    <m/>
    <s v=""/>
    <s v=""/>
    <n v="0.38999868131870097"/>
    <m/>
  </r>
  <r>
    <x v="2562"/>
    <n v="8111.1464839999999"/>
    <n v="50.51"/>
    <n v="8.5473059301291254"/>
    <m/>
    <m/>
    <n v="33.248756750863677"/>
    <n v="5.3550149334556885"/>
    <s v=""/>
    <m/>
    <m/>
    <n v="201.98632799999999"/>
    <n v="2.1146831324600011"/>
    <m/>
    <m/>
    <m/>
    <m/>
    <s v=""/>
    <s v=""/>
    <m/>
    <s v=""/>
    <s v=""/>
    <n v="0.38999868131870097"/>
    <m/>
  </r>
  <r>
    <x v="2563"/>
    <n v="7922.1469729999999"/>
    <n v="51.44"/>
    <n v="8.8609869649360657"/>
    <m/>
    <m/>
    <n v="32.022660767834275"/>
    <n v="5.230100487427829"/>
    <s v=""/>
    <m/>
    <m/>
    <n v="200.76724200000001"/>
    <n v="2.0891030414084582"/>
    <m/>
    <m/>
    <m/>
    <m/>
    <s v=""/>
    <s v=""/>
    <m/>
    <s v=""/>
    <s v=""/>
    <n v="0.38999868131870097"/>
    <m/>
  </r>
  <r>
    <x v="2564"/>
    <n v="7910.0898440000001"/>
    <n v="50.55"/>
    <n v="8.5533352871160861"/>
    <m/>
    <m/>
    <n v="33.129087461688741"/>
    <n v="5.2220046057682143"/>
    <s v=""/>
    <m/>
    <m/>
    <n v="194.86852999999999"/>
    <n v="1.9662931597557192"/>
    <m/>
    <m/>
    <m/>
    <m/>
    <s v=""/>
    <s v=""/>
    <m/>
    <s v=""/>
    <s v=""/>
    <n v="0.38999868131870097"/>
    <m/>
  </r>
  <r>
    <x v="2565"/>
    <n v="7913.6162109999996"/>
    <n v="38.630000000000003"/>
    <n v="4.5189326446147167"/>
    <m/>
    <m/>
    <n v="48.751446911823727"/>
    <n v="5.2241966319549675"/>
    <s v=""/>
    <m/>
    <m/>
    <n v="112.347122"/>
    <n v="0.30094437046956213"/>
    <m/>
    <m/>
    <m/>
    <m/>
    <s v=""/>
    <s v=""/>
    <m/>
    <s v=""/>
    <s v=""/>
    <n v="0.29000175824176738"/>
    <m/>
  </r>
  <r>
    <x v="2566"/>
    <n v="5017.8310549999997"/>
    <n v="34.340000000000003"/>
    <n v="3.51482154522198"/>
    <m/>
    <m/>
    <n v="59.576955101162596"/>
    <n v="3.312449468433794"/>
    <s v=""/>
    <m/>
    <m/>
    <n v="133.20181299999999"/>
    <n v="0.41266071436594143"/>
    <m/>
    <m/>
    <m/>
    <m/>
    <s v=""/>
    <s v=""/>
    <m/>
    <s v=""/>
    <s v=""/>
    <n v="0.29000175824176738"/>
    <m/>
  </r>
  <r>
    <x v="2567"/>
    <n v="5385.2294920000004"/>
    <n v="31.66"/>
    <n v="2.9651338366460678"/>
    <m/>
    <m/>
    <n v="68.872994176947017"/>
    <n v="3.5547047230778919"/>
    <s v=""/>
    <m/>
    <m/>
    <n v="110.605873"/>
    <n v="0.27263469708199534"/>
    <m/>
    <m/>
    <m/>
    <m/>
    <s v=""/>
    <s v=""/>
    <m/>
    <s v=""/>
    <s v=""/>
    <n v="0.29000175824176738"/>
    <m/>
  </r>
  <r>
    <x v="2568"/>
    <n v="5002.578125"/>
    <n v="34.61"/>
    <n v="3.5172773666552848"/>
    <m/>
    <m/>
    <n v="56.034580654765925"/>
    <n v="3.3020366686011617"/>
    <s v=""/>
    <m/>
    <m/>
    <n v="113.94274900000001"/>
    <n v="0.28907752107355222"/>
    <m/>
    <m/>
    <m/>
    <m/>
    <s v=""/>
    <s v=""/>
    <m/>
    <s v=""/>
    <s v=""/>
    <n v="0.29000175824176738"/>
    <m/>
  </r>
  <r>
    <x v="2569"/>
    <n v="5227.1137699999999"/>
    <n v="34.24"/>
    <n v="3.4416591594820027"/>
    <m/>
    <m/>
    <n v="57.229744967476186"/>
    <n v="3.4501554342952305"/>
    <s v=""/>
    <m/>
    <m/>
    <n v="114.84227"/>
    <n v="0.29363420361041653"/>
    <m/>
    <m/>
    <m/>
    <m/>
    <s v=""/>
    <s v=""/>
    <m/>
    <s v=""/>
    <s v=""/>
    <n v="0.29000175824176738"/>
    <m/>
  </r>
  <r>
    <x v="2570"/>
    <n v="5245.4165039999998"/>
    <n v="40.130000000000003"/>
    <n v="4.6251770302112565"/>
    <m/>
    <m/>
    <n v="37.537326757616412"/>
    <n v="3.4621460373411468"/>
    <s v=""/>
    <m/>
    <m/>
    <n v="136.59385700000001"/>
    <n v="0.40485477100338407"/>
    <m/>
    <m/>
    <m/>
    <m/>
    <s v=""/>
    <s v=""/>
    <m/>
    <s v=""/>
    <s v=""/>
    <n v="0"/>
    <m/>
  </r>
  <r>
    <x v="2571"/>
    <n v="6191.6538090000004"/>
    <n v="39.880000000000003"/>
    <n v="4.5669989977411225"/>
    <m/>
    <m/>
    <n v="38.003069330400891"/>
    <n v="4.0865871659800774"/>
    <s v=""/>
    <m/>
    <m/>
    <n v="132.737167"/>
    <n v="0.3819830070662949"/>
    <m/>
    <m/>
    <m/>
    <m/>
    <s v=""/>
    <s v=""/>
    <m/>
    <s v=""/>
    <s v=""/>
    <n v="0"/>
    <m/>
  </r>
  <r>
    <x v="2572"/>
    <n v="5831.3745120000003"/>
    <n v="40.409999999999997"/>
    <n v="4.6866933176417591"/>
    <m/>
    <m/>
    <n v="36.990979416163313"/>
    <n v="3.8484967494649296"/>
    <s v=""/>
    <m/>
    <m/>
    <n v="134.91160600000001"/>
    <n v="0.39446746743835348"/>
    <m/>
    <m/>
    <m/>
    <m/>
    <s v=""/>
    <s v=""/>
    <m/>
    <s v=""/>
    <s v=""/>
    <n v="0"/>
    <m/>
  </r>
  <r>
    <x v="2573"/>
    <n v="6436.642578"/>
    <n v="43.18"/>
    <n v="5.3285720741582745"/>
    <m/>
    <m/>
    <n v="31.917783728027665"/>
    <n v="4.2478412684537785"/>
    <s v=""/>
    <m/>
    <m/>
    <n v="138.76144400000001"/>
    <n v="0.41696977846818156"/>
    <m/>
    <m/>
    <m/>
    <m/>
    <s v=""/>
    <s v=""/>
    <m/>
    <s v=""/>
    <s v=""/>
    <n v="0"/>
    <m/>
  </r>
  <r>
    <x v="2574"/>
    <n v="6738.716797"/>
    <n v="42.64"/>
    <n v="5.194669788184723"/>
    <m/>
    <m/>
    <n v="32.714436437454431"/>
    <n v="4.447078414813098"/>
    <s v=""/>
    <m/>
    <m/>
    <n v="136.19589199999999"/>
    <n v="0.40154077879453948"/>
    <m/>
    <m/>
    <m/>
    <m/>
    <s v=""/>
    <s v=""/>
    <m/>
    <s v=""/>
    <s v=""/>
    <n v="0"/>
    <m/>
  </r>
  <r>
    <x v="2575"/>
    <n v="6675.1708980000003"/>
    <n v="42.86"/>
    <n v="5.2476406540194622"/>
    <m/>
    <m/>
    <n v="32.37515488179384"/>
    <n v="4.4050279432120876"/>
    <s v=""/>
    <m/>
    <m/>
    <n v="138.361557"/>
    <n v="0.41429999198989703"/>
    <m/>
    <m/>
    <m/>
    <m/>
    <s v=""/>
    <s v=""/>
    <m/>
    <s v=""/>
    <s v=""/>
    <n v="8.4999560439544194E-2"/>
    <m/>
  </r>
  <r>
    <x v="2576"/>
    <n v="6719.3891599999997"/>
    <n v="42.77"/>
    <n v="5.2249720969265345"/>
    <m/>
    <m/>
    <n v="32.509436185823354"/>
    <n v="4.4340927110237915"/>
    <s v=""/>
    <m/>
    <m/>
    <n v="133.93794299999999"/>
    <n v="0.38779849518129922"/>
    <m/>
    <m/>
    <m/>
    <m/>
    <s v=""/>
    <s v=""/>
    <m/>
    <s v=""/>
    <s v=""/>
    <n v="8.4999560439544194E-2"/>
    <m/>
  </r>
  <r>
    <x v="2577"/>
    <n v="5925.5385740000002"/>
    <n v="40.840000000000003"/>
    <n v="4.7516986120461775"/>
    <m/>
    <m/>
    <n v="35.441726230316121"/>
    <n v="3.9099292012883176"/>
    <s v=""/>
    <m/>
    <m/>
    <n v="132.90454099999999"/>
    <n v="0.38178485627094083"/>
    <m/>
    <m/>
    <m/>
    <m/>
    <s v=""/>
    <s v=""/>
    <m/>
    <s v=""/>
    <s v=""/>
    <n v="8.4999560439544194E-2"/>
    <m/>
  </r>
  <r>
    <x v="2578"/>
    <n v="6430.6064450000003"/>
    <n v="41.45"/>
    <n v="4.8930546361177125"/>
    <m/>
    <m/>
    <n v="34.381142190210042"/>
    <n v="4.2430846065451959"/>
    <s v=""/>
    <m/>
    <m/>
    <n v="133.59356700000001"/>
    <n v="0.38573354815479999"/>
    <m/>
    <m/>
    <m/>
    <m/>
    <s v=""/>
    <s v=""/>
    <m/>
    <s v=""/>
    <s v=""/>
    <n v="8.4999560439544194E-2"/>
    <m/>
  </r>
  <r>
    <x v="2579"/>
    <n v="6437.3193359999996"/>
    <n v="39.74"/>
    <n v="4.4887921810423155"/>
    <m/>
    <m/>
    <n v="37.216107765338172"/>
    <n v="4.2474033982514943"/>
    <s v=""/>
    <m/>
    <m/>
    <n v="135.63455200000001"/>
    <n v="0.3975094528157016"/>
    <m/>
    <m/>
    <m/>
    <m/>
    <s v=""/>
    <s v=""/>
    <m/>
    <s v=""/>
    <s v=""/>
    <n v="8.4999560439544194E-2"/>
    <m/>
  </r>
  <r>
    <x v="2580"/>
    <n v="6606.7763670000004"/>
    <n v="43.97"/>
    <n v="5.443726758906859"/>
    <m/>
    <m/>
    <n v="29.291466117716521"/>
    <n v="4.3590992704353662"/>
    <s v=""/>
    <m/>
    <m/>
    <n v="142.029144"/>
    <n v="0.43498000888694854"/>
    <m/>
    <m/>
    <m/>
    <m/>
    <s v=""/>
    <s v=""/>
    <m/>
    <s v=""/>
    <s v=""/>
    <n v="0.12499912087914059"/>
    <m/>
  </r>
  <r>
    <x v="2581"/>
    <n v="6797.3964839999999"/>
    <n v="43.57"/>
    <n v="5.3440380880070366"/>
    <m/>
    <m/>
    <n v="29.822876832795263"/>
    <n v="4.4847522002997557"/>
    <s v=""/>
    <m/>
    <m/>
    <n v="142.091309"/>
    <n v="0.43534957127282597"/>
    <m/>
    <m/>
    <m/>
    <m/>
    <s v=""/>
    <s v=""/>
    <m/>
    <s v=""/>
    <s v=""/>
    <n v="0.12499912087914059"/>
    <m/>
  </r>
  <r>
    <x v="2582"/>
    <n v="6788.0498049999997"/>
    <n v="47"/>
    <n v="6.1832083904192077"/>
    <m/>
    <m/>
    <n v="25.125778504250448"/>
    <n v="4.4782358065819095"/>
    <s v=""/>
    <m/>
    <m/>
    <n v="169.13587999999999"/>
    <n v="0.60102533667884106"/>
    <m/>
    <m/>
    <m/>
    <m/>
    <s v=""/>
    <s v=""/>
    <m/>
    <s v=""/>
    <s v=""/>
    <n v="0.12499912087914059"/>
    <m/>
  </r>
  <r>
    <x v="2583"/>
    <n v="7273.6440430000002"/>
    <n v="47.04"/>
    <n v="6.1929863586590974"/>
    <m/>
    <m/>
    <n v="25.081703304452819"/>
    <n v="4.7984688298640368"/>
    <s v=""/>
    <m/>
    <m/>
    <n v="165.101944"/>
    <n v="0.57234136631183374"/>
    <m/>
    <m/>
    <m/>
    <m/>
    <s v=""/>
    <s v=""/>
    <m/>
    <s v=""/>
    <s v=""/>
    <n v="0.12499912087914059"/>
    <m/>
  </r>
  <r>
    <x v="2584"/>
    <n v="7179.283203"/>
    <n v="47.01"/>
    <n v="6.1843415418190801"/>
    <m/>
    <m/>
    <n v="25.11238965004166"/>
    <n v="4.7360951174064443"/>
    <s v=""/>
    <m/>
    <m/>
    <n v="172.641739"/>
    <n v="0.6246000926731079"/>
    <m/>
    <m/>
    <m/>
    <m/>
    <s v=""/>
    <s v=""/>
    <m/>
    <s v=""/>
    <s v=""/>
    <n v="0.12499912087914059"/>
    <m/>
  </r>
  <r>
    <x v="2585"/>
    <n v="7337.9663090000004"/>
    <n v="46.74"/>
    <n v="6.1125655735840363"/>
    <m/>
    <m/>
    <n v="25.399546382343541"/>
    <n v="4.8406506453337785"/>
    <s v=""/>
    <m/>
    <m/>
    <n v="170.80714399999999"/>
    <n v="0.61130959611815272"/>
    <m/>
    <m/>
    <m/>
    <m/>
    <s v=""/>
    <s v=""/>
    <m/>
    <s v=""/>
    <s v=""/>
    <n v="0.28000087912089583"/>
    <m/>
  </r>
  <r>
    <x v="2586"/>
    <n v="6965.6166990000002"/>
    <n v="43.49"/>
    <n v="5.2599712363606006"/>
    <m/>
    <m/>
    <n v="28.930467506542684"/>
    <n v="4.5945436797055024"/>
    <s v=""/>
    <m/>
    <m/>
    <n v="156.27955600000001"/>
    <n v="0.50727042229551733"/>
    <m/>
    <m/>
    <m/>
    <m/>
    <s v=""/>
    <s v=""/>
    <m/>
    <s v=""/>
    <s v=""/>
    <n v="0.28000087912089583"/>
    <m/>
  </r>
  <r>
    <x v="2587"/>
    <n v="6843.2817379999997"/>
    <n v="44.4"/>
    <n v="5.4794335850194757"/>
    <m/>
    <m/>
    <n v="27.718259056847014"/>
    <n v="4.5137336533589938"/>
    <s v=""/>
    <m/>
    <m/>
    <n v="157.59639000000001"/>
    <n v="0.51580580515799457"/>
    <m/>
    <m/>
    <m/>
    <m/>
    <s v=""/>
    <s v=""/>
    <m/>
    <s v=""/>
    <s v=""/>
    <n v="0.28000087912089583"/>
    <m/>
  </r>
  <r>
    <x v="2588"/>
    <n v="6845.5615230000003"/>
    <n v="43.06"/>
    <n v="5.1480723348954855"/>
    <m/>
    <m/>
    <n v="29.389900293800448"/>
    <n v="4.5151198480261208"/>
    <s v=""/>
    <m/>
    <m/>
    <n v="153.28689600000001"/>
    <n v="0.48758369279916608"/>
    <m/>
    <m/>
    <m/>
    <m/>
    <n v="100"/>
    <e v="#VALUE!"/>
    <m/>
    <n v="100"/>
    <n v="100"/>
    <n v="0.28000087912089583"/>
    <m/>
  </r>
  <r>
    <x v="2589"/>
    <n v="6640.4541019999997"/>
    <n v="45.41"/>
    <n v="5.709296222900484"/>
    <m/>
    <m/>
    <n v="26.180462108977679"/>
    <n v="4.3797233652896317"/>
    <s v=""/>
    <m/>
    <m/>
    <n v="172.15737899999999"/>
    <n v="0.60761665924918629"/>
    <m/>
    <m/>
    <m/>
    <m/>
    <n v="97.003789677284004"/>
    <e v="#VALUE!"/>
    <m/>
    <n v="112.31056502050897"/>
    <n v="124.61792062013471"/>
    <n v="0.12499912087914059"/>
    <m/>
  </r>
  <r>
    <x v="2590"/>
    <n v="7116.5527339999999"/>
    <n v="45.33"/>
    <n v="5.6884939671546819"/>
    <m/>
    <m/>
    <n v="26.271344917740528"/>
    <n v="4.693612902806823"/>
    <s v=""/>
    <m/>
    <m/>
    <n v="171.63857999999999"/>
    <n v="0.60393898041645389"/>
    <m/>
    <m/>
    <m/>
    <m/>
    <n v="103.95864108575333"/>
    <e v="#VALUE!"/>
    <m/>
    <n v="111.97211534637636"/>
    <n v="123.863654452696"/>
    <n v="0.12499912087914059"/>
    <m/>
  </r>
  <r>
    <x v="2591"/>
    <n v="7186.8735349999997"/>
    <n v="43.43"/>
    <n v="5.209744735806848"/>
    <m/>
    <m/>
    <n v="28.472296156882933"/>
    <n v="4.7396218062451521"/>
    <s v=""/>
    <m/>
    <m/>
    <n v="172.29716500000001"/>
    <n v="0.60852664546493473"/>
    <m/>
    <m/>
    <m/>
    <m/>
    <n v="104.98588772963686"/>
    <e v="#VALUE!"/>
    <m/>
    <n v="112.40175742093439"/>
    <n v="124.80455241877512"/>
    <n v="0.12499912087914059"/>
    <m/>
  </r>
  <r>
    <x v="2592"/>
    <n v="6879.7841799999997"/>
    <n v="43.98"/>
    <n v="5.3410538147763553"/>
    <m/>
    <m/>
    <n v="27.749664468566468"/>
    <n v="4.5369834703063319"/>
    <s v=""/>
    <m/>
    <m/>
    <n v="172.73770099999999"/>
    <n v="0.61162270221491644"/>
    <m/>
    <m/>
    <m/>
    <m/>
    <n v="100.49992475978803"/>
    <e v="#VALUE!"/>
    <m/>
    <n v="112.68915054552345"/>
    <n v="125.4395319711485"/>
    <n v="0.12499912087914059"/>
    <m/>
  </r>
  <r>
    <x v="2593"/>
    <n v="6879.4404299999997"/>
    <n v="45.6"/>
    <n v="5.7338371621674273"/>
    <m/>
    <m/>
    <n v="25.7039063484278"/>
    <n v="4.5366386989120517"/>
    <s v=""/>
    <m/>
    <m/>
    <n v="182.59957900000001"/>
    <n v="0.68144223402147264"/>
    <m/>
    <m/>
    <m/>
    <m/>
    <n v="100.49490325791641"/>
    <e v="#VALUE!"/>
    <m/>
    <n v="119.12275854290897"/>
    <n v="139.7590288775626"/>
    <n v="0.12499912087914059"/>
    <m/>
  </r>
  <r>
    <x v="2594"/>
    <n v="7121.3061520000001"/>
    <n v="48.59"/>
    <n v="6.4849927326881289"/>
    <m/>
    <m/>
    <n v="22.331749039417129"/>
    <n v="4.696014529516912"/>
    <s v=""/>
    <m/>
    <m/>
    <n v="185.028671"/>
    <n v="0.69955444431100644"/>
    <m/>
    <m/>
    <m/>
    <m/>
    <n v="104.02807904177826"/>
    <e v="#VALUE!"/>
    <m/>
    <n v="120.70742889855372"/>
    <n v="143.47371633676647"/>
    <n v="0.11999868131867669"/>
    <m/>
  </r>
  <r>
    <x v="2595"/>
    <n v="7434.1816410000001"/>
    <n v="48.4"/>
    <n v="6.4335009539519801"/>
    <m/>
    <m/>
    <n v="22.505232883701936"/>
    <n v="4.9022069284695755"/>
    <s v=""/>
    <m/>
    <m/>
    <n v="189.23693800000001"/>
    <n v="0.73135675170335379"/>
    <m/>
    <m/>
    <m/>
    <m/>
    <n v="108.59856588860285"/>
    <e v="#VALUE!"/>
    <m/>
    <n v="123.45278229131861"/>
    <n v="149.99614681629578"/>
    <n v="0.11999868131867669"/>
    <m/>
  </r>
  <r>
    <x v="2596"/>
    <n v="7679.4189450000003"/>
    <n v="49.57"/>
    <n v="6.742103287714392"/>
    <m/>
    <m/>
    <n v="21.41599846628262"/>
    <n v="5.0635245630322467"/>
    <s v=""/>
    <m/>
    <m/>
    <n v="197.224716"/>
    <n v="0.79303728653521421"/>
    <m/>
    <m/>
    <m/>
    <m/>
    <n v="112.18099376067794"/>
    <e v="#VALUE!"/>
    <m/>
    <n v="128.66378088835458"/>
    <n v="162.64639245469255"/>
    <n v="0.11999868131867669"/>
    <m/>
  </r>
  <r>
    <x v="2597"/>
    <n v="7796.9702150000003"/>
    <n v="49.57"/>
    <n v="6.7412905410166957"/>
    <m/>
    <m/>
    <n v="21.414883660883007"/>
    <n v="5.140899711043196"/>
    <s v=""/>
    <m/>
    <m/>
    <n v="198.41539"/>
    <n v="0.80259197701598017"/>
    <m/>
    <m/>
    <m/>
    <m/>
    <n v="113.89818335286913"/>
    <e v="#VALUE!"/>
    <m/>
    <n v="129.44054265408309"/>
    <n v="164.60599254425122"/>
    <n v="0.11999868131867669"/>
    <m/>
  </r>
  <r>
    <x v="2598"/>
    <n v="7806.7124020000001"/>
    <n v="56.26"/>
    <n v="8.5598766052028168"/>
    <m/>
    <m/>
    <n v="15.633435175717011"/>
    <n v="5.1471892098829404"/>
    <s v=""/>
    <m/>
    <m/>
    <n v="216.968231"/>
    <n v="0.95266024830274976"/>
    <m/>
    <m/>
    <m/>
    <m/>
    <n v="114.04049727360838"/>
    <e v="#VALUE!"/>
    <m/>
    <n v="141.54388709130097"/>
    <n v="195.38394379714148"/>
    <n v="0.11999868131867669"/>
    <m/>
  </r>
  <r>
    <x v="2599"/>
    <n v="8797.6699219999991"/>
    <n v="56.9"/>
    <n v="8.7535713783332785"/>
    <m/>
    <m/>
    <n v="15.276937110555181"/>
    <n v="5.8004049281138661"/>
    <s v=""/>
    <m/>
    <m/>
    <n v="207.60205099999999"/>
    <n v="0.87038811925508364"/>
    <m/>
    <m/>
    <m/>
    <m/>
    <n v="128.51641012123292"/>
    <e v="#VALUE!"/>
    <m/>
    <n v="135.43365833436928"/>
    <n v="178.51050642368247"/>
    <n v="0.11000175824175121"/>
    <m/>
  </r>
  <r>
    <x v="2600"/>
    <n v="8672.7822269999997"/>
    <n v="56.32"/>
    <n v="8.5740817290757043"/>
    <m/>
    <m/>
    <n v="15.587587339310209"/>
    <n v="5.7179162085917792"/>
    <s v=""/>
    <m/>
    <m/>
    <n v="214.21910099999999"/>
    <n v="0.925849292236677"/>
    <m/>
    <m/>
    <m/>
    <m/>
    <n v="126.69204999269714"/>
    <e v="#VALUE!"/>
    <m/>
    <n v="139.75043307028668"/>
    <n v="189.88520451155262"/>
    <n v="0.11000175824175121"/>
    <m/>
  </r>
  <r>
    <x v="2601"/>
    <n v="8895.7451170000004"/>
    <n v="56.96"/>
    <n v="8.7657763694809088"/>
    <m/>
    <m/>
    <n v="15.2325125820335"/>
    <n v="5.8644564458872308"/>
    <s v=""/>
    <m/>
    <m/>
    <n v="208.17401100000001"/>
    <n v="0.87352836133009748"/>
    <m/>
    <m/>
    <m/>
    <m/>
    <n v="129.94909310378279"/>
    <e v="#VALUE!"/>
    <m/>
    <n v="135.80678872902482"/>
    <n v="179.15454807671358"/>
    <n v="0.11000175824175121"/>
    <m/>
  </r>
  <r>
    <x v="2602"/>
    <n v="8912.8320309999999"/>
    <n v="57.29"/>
    <n v="8.8662771693642171"/>
    <m/>
    <m/>
    <n v="15.055219335370206"/>
    <n v="5.8755679422066347"/>
    <s v=""/>
    <m/>
    <m/>
    <n v="206.77439899999999"/>
    <n v="0.86176021734138208"/>
    <m/>
    <m/>
    <m/>
    <m/>
    <n v="130.19869883652785"/>
    <e v="#VALUE!"/>
    <m/>
    <n v="134.8937217699287"/>
    <n v="176.74098417732316"/>
    <n v="0.11000175824175121"/>
    <m/>
  </r>
  <r>
    <x v="2603"/>
    <n v="9007.4414059999999"/>
    <n v="59.57"/>
    <n v="9.5708349962340531"/>
    <m/>
    <m/>
    <n v="13.856114812187796"/>
    <n v="5.9377823247062009"/>
    <s v=""/>
    <m/>
    <m/>
    <n v="204.05578600000001"/>
    <n v="0.83907823439865448"/>
    <m/>
    <m/>
    <m/>
    <m/>
    <n v="131.58075310164733"/>
    <e v="#VALUE!"/>
    <m/>
    <n v="133.12017616952721"/>
    <n v="172.08906835698207"/>
    <n v="0.11000175824175121"/>
    <m/>
  </r>
  <r>
    <x v="2604"/>
    <n v="9261.8955079999996"/>
    <n v="63.85"/>
    <n v="10.944810872605988"/>
    <m/>
    <m/>
    <n v="11.864318450332977"/>
    <n v="6.1053617317149493"/>
    <s v=""/>
    <m/>
    <m/>
    <n v="212.289413"/>
    <n v="0.90676829783498603"/>
    <m/>
    <m/>
    <m/>
    <m/>
    <n v="135.29782000908912"/>
    <e v="#VALUE!"/>
    <m/>
    <n v="138.49155964381976"/>
    <n v="185.97182621701839"/>
    <n v="0.12499912087914059"/>
    <m/>
  </r>
  <r>
    <x v="2605"/>
    <n v="9936.1621090000008"/>
    <n v="64"/>
    <n v="10.994909625778829"/>
    <m/>
    <m/>
    <n v="11.80795621142803"/>
    <n v="6.5496619914921652"/>
    <s v=""/>
    <m/>
    <m/>
    <n v="212.99157700000001"/>
    <n v="0.91274320648851737"/>
    <m/>
    <m/>
    <m/>
    <m/>
    <n v="145.14751018767524"/>
    <e v="#VALUE!"/>
    <m/>
    <n v="138.94963141532983"/>
    <n v="187.19723812922368"/>
    <n v="0.12499912087914059"/>
    <m/>
  </r>
  <r>
    <x v="2606"/>
    <n v="8755.5351559999999"/>
    <n v="56.12"/>
    <n v="8.2844163998377134"/>
    <m/>
    <m/>
    <n v="14.715050767757891"/>
    <n v="5.7709724970772971"/>
    <s v=""/>
    <m/>
    <m/>
    <n v="185.91284200000001"/>
    <n v="0.68060696889580941"/>
    <m/>
    <m/>
    <m/>
    <m/>
    <n v="127.90090523009385"/>
    <e v="#VALUE!"/>
    <m/>
    <n v="121.28423684696439"/>
    <n v="139.58772185109743"/>
    <n v="0.12499912087914059"/>
    <m/>
  </r>
  <r>
    <x v="2607"/>
    <n v="8610.3857420000004"/>
    <n v="56.63"/>
    <n v="8.4339716521504577"/>
    <m/>
    <m/>
    <n v="14.446833749178872"/>
    <n v="5.6751535013936349"/>
    <s v=""/>
    <m/>
    <m/>
    <n v="189.3125"/>
    <n v="0.70548036630356359"/>
    <m/>
    <m/>
    <m/>
    <m/>
    <n v="125.78056180008711"/>
    <e v="#VALUE!"/>
    <m/>
    <n v="123.50207678548072"/>
    <n v="144.68908142794436"/>
    <n v="0.12499912087914059"/>
    <m/>
  </r>
  <r>
    <x v="2608"/>
    <n v="8805.3876949999994"/>
    <n v="59.15"/>
    <n v="9.1834775211969379"/>
    <m/>
    <m/>
    <n v="13.160331376183363"/>
    <n v="5.8035293268533295"/>
    <s v=""/>
    <m/>
    <m/>
    <n v="199.19328300000001"/>
    <n v="0.77910254260375489"/>
    <m/>
    <m/>
    <m/>
    <m/>
    <n v="128.62915139123788"/>
    <e v="#VALUE!"/>
    <m/>
    <n v="129.94801786579328"/>
    <n v="159.78847408349736"/>
    <n v="0.12499912087914059"/>
    <m/>
  </r>
  <r>
    <x v="2609"/>
    <n v="9271.3291019999997"/>
    <n v="62.18"/>
    <n v="10.123117133887803"/>
    <m/>
    <m/>
    <n v="11.811352012855993"/>
    <n v="6.110466882858594"/>
    <s v=""/>
    <m/>
    <m/>
    <n v="202.94909699999999"/>
    <n v="0.80846187110624956"/>
    <m/>
    <m/>
    <m/>
    <m/>
    <n v="135.43562600160419"/>
    <e v="#VALUE!"/>
    <m/>
    <n v="132.39820382298038"/>
    <n v="165.80986670513036"/>
    <n v="0.12999956043954827"/>
    <m/>
  </r>
  <r>
    <x v="2610"/>
    <n v="9734.2910159999992"/>
    <n v="59.96"/>
    <n v="9.3991367317127548"/>
    <m/>
    <m/>
    <n v="12.65413381313267"/>
    <n v="6.4154248101593119"/>
    <s v=""/>
    <m/>
    <m/>
    <n v="195.62266500000001"/>
    <n v="0.75007184881062405"/>
    <m/>
    <m/>
    <m/>
    <m/>
    <n v="142.19857616200403"/>
    <e v="#VALUE!"/>
    <m/>
    <n v="127.61864849817299"/>
    <n v="153.83448213875681"/>
    <n v="0.12999956043954827"/>
    <m/>
  </r>
  <r>
    <x v="2611"/>
    <n v="9675.6953130000002"/>
    <n v="62.3"/>
    <n v="10.129094470033293"/>
    <m/>
    <m/>
    <n v="11.665794213445276"/>
    <n v="6.3763091673008159"/>
    <s v=""/>
    <m/>
    <m/>
    <n v="214.52505500000001"/>
    <n v="0.89495676937857371"/>
    <m/>
    <m/>
    <m/>
    <m/>
    <n v="141.34260981354413"/>
    <e v="#VALUE!"/>
    <m/>
    <n v="139.95002873565917"/>
    <n v="183.54936446719989"/>
    <n v="0.12999956043954827"/>
    <m/>
  </r>
  <r>
    <x v="2612"/>
    <n v="9727.0634769999997"/>
    <n v="61.88"/>
    <n v="9.9913178317192664"/>
    <m/>
    <m/>
    <n v="11.822478560296872"/>
    <n v="6.4099940853722224"/>
    <s v=""/>
    <m/>
    <m/>
    <n v="213.451111"/>
    <n v="0.88597338132045012"/>
    <m/>
    <m/>
    <m/>
    <m/>
    <n v="142.09299623294027"/>
    <e v="#VALUE!"/>
    <m/>
    <n v="139.24941829339409"/>
    <n v="181.7069345027048"/>
    <n v="0.12999956043954827"/>
    <m/>
  </r>
  <r>
    <x v="2613"/>
    <n v="9725.3291019999997"/>
    <n v="61.11"/>
    <n v="9.7414906672383026"/>
    <m/>
    <m/>
    <n v="12.116087723159595"/>
    <n v="6.4086843516277474"/>
    <s v=""/>
    <m/>
    <m/>
    <n v="210.09674100000001"/>
    <n v="0.85810525618521127"/>
    <m/>
    <m/>
    <m/>
    <m/>
    <n v="142.06766047349714"/>
    <e v="#VALUE!"/>
    <m/>
    <n v="137.06112295469796"/>
    <n v="175.99137724621599"/>
    <n v="0.12999956043954827"/>
    <m/>
  </r>
  <r>
    <x v="2614"/>
    <n v="9522.7402340000008"/>
    <n v="58.07"/>
    <n v="8.7712258021772023"/>
    <m/>
    <m/>
    <n v="13.320919522405118"/>
    <n v="6.2750213669942401"/>
    <s v=""/>
    <m/>
    <m/>
    <n v="199.88360599999999"/>
    <n v="0.7746575971505103"/>
    <m/>
    <m/>
    <m/>
    <m/>
    <n v="139.10824118671792"/>
    <e v="#VALUE!"/>
    <m/>
    <n v="130.3983649065475"/>
    <n v="158.87684690668866"/>
    <n v="0.12999956043954827"/>
    <m/>
  </r>
  <r>
    <x v="2615"/>
    <n v="9080.3349610000005"/>
    <n v="58.65"/>
    <n v="8.9453603793716709"/>
    <m/>
    <m/>
    <n v="13.054128866068156"/>
    <n v="5.9833421343928057"/>
    <s v=""/>
    <m/>
    <m/>
    <n v="207.16918899999999"/>
    <n v="0.83110737948074842"/>
    <m/>
    <m/>
    <m/>
    <m/>
    <n v="132.64558254997075"/>
    <e v="#VALUE!"/>
    <m/>
    <n v="135.15127150855736"/>
    <n v="170.45430184702226"/>
    <n v="0.12999956043954827"/>
    <m/>
  </r>
  <r>
    <x v="2616"/>
    <n v="8909.5859380000002"/>
    <n v="56.12"/>
    <n v="8.1696632656571797"/>
    <m/>
    <m/>
    <n v="14.179687904909642"/>
    <n v="5.8702185987466473"/>
    <s v=""/>
    <m/>
    <m/>
    <n v="201.90231299999999"/>
    <n v="0.78876752458583632"/>
    <m/>
    <m/>
    <m/>
    <m/>
    <n v="130.15127989230987"/>
    <e v="#VALUE!"/>
    <m/>
    <n v="131.71531179025243"/>
    <n v="161.77069418741343"/>
    <n v="0.12999956043954827"/>
    <m/>
  </r>
  <r>
    <x v="2617"/>
    <n v="8837.3808590000008"/>
    <n v="58.62"/>
    <n v="8.8964651748633479"/>
    <m/>
    <m/>
    <n v="12.915613370688485"/>
    <n v="5.8224936165509833"/>
    <s v=""/>
    <m/>
    <m/>
    <n v="208.86343400000001"/>
    <n v="0.84313554073866381"/>
    <m/>
    <m/>
    <m/>
    <m/>
    <n v="129.09650770514301"/>
    <e v="#VALUE!"/>
    <m/>
    <n v="136.25654863544239"/>
    <n v="172.92119346697433"/>
    <n v="0.12999956043954827"/>
    <m/>
  </r>
  <r>
    <x v="2618"/>
    <n v="9184.9453130000002"/>
    <n v="60.59"/>
    <n v="9.4932748009235599"/>
    <m/>
    <m/>
    <n v="12.04684967134574"/>
    <n v="6.0513283720529847"/>
    <s v=""/>
    <m/>
    <m/>
    <n v="219.84042400000001"/>
    <n v="0.93173491192054791"/>
    <m/>
    <m/>
    <m/>
    <m/>
    <n v="134.17373114155853"/>
    <e v="#VALUE!"/>
    <m/>
    <n v="143.41762390439428"/>
    <n v="191.09230388152585"/>
    <n v="0.12999956043954827"/>
    <m/>
  </r>
  <r>
    <x v="2619"/>
    <n v="9528.3554690000001"/>
    <n v="60.03"/>
    <n v="9.3166693390645499"/>
    <m/>
    <m/>
    <n v="12.268907368458198"/>
    <n v="6.277414301841592"/>
    <s v=""/>
    <m/>
    <m/>
    <n v="220.67512500000001"/>
    <n v="0.93878604877759908"/>
    <m/>
    <m/>
    <m/>
    <m/>
    <n v="139.19026857017116"/>
    <e v="#VALUE!"/>
    <m/>
    <n v="143.96215903543379"/>
    <n v="192.53844265958287"/>
    <n v="0.12999956043954827"/>
    <m/>
  </r>
  <r>
    <x v="2620"/>
    <n v="9463.6054690000001"/>
    <n v="61.16"/>
    <n v="9.663926099174752"/>
    <m/>
    <m/>
    <n v="11.80637081774185"/>
    <n v="6.2342692824038641"/>
    <s v=""/>
    <m/>
    <m/>
    <n v="246.99176"/>
    <n v="1.1626062767852641"/>
    <m/>
    <m/>
    <m/>
    <m/>
    <n v="138.24440021762697"/>
    <e v="#VALUE!"/>
    <m/>
    <n v="161.13038129495425"/>
    <n v="238.44240362323546"/>
    <n v="0.12999956043954827"/>
    <m/>
  </r>
  <r>
    <x v="2621"/>
    <n v="10162.973633"/>
    <n v="60.72"/>
    <n v="9.5237285984568381"/>
    <m/>
    <m/>
    <n v="11.975632078639096"/>
    <n v="6.694812614833058"/>
    <s v=""/>
    <m/>
    <m/>
    <n v="237.219055"/>
    <n v="1.0705771890914288"/>
    <m/>
    <m/>
    <m/>
    <m/>
    <n v="148.46077416518747"/>
    <e v="#VALUE!"/>
    <m/>
    <n v="154.75494722001545"/>
    <n v="219.56788237632787"/>
    <n v="0.12999956043954827"/>
    <m/>
  </r>
  <r>
    <x v="2622"/>
    <n v="9533.7607420000004"/>
    <n v="61.19"/>
    <n v="9.6699986106165756"/>
    <m/>
    <m/>
    <n v="11.789615175838115"/>
    <n v="6.2801580268923427"/>
    <s v=""/>
    <m/>
    <m/>
    <n v="244.17932099999999"/>
    <n v="1.1333718066755276"/>
    <m/>
    <m/>
    <m/>
    <m/>
    <n v="139.26922882758524"/>
    <e v="#VALUE!"/>
    <m/>
    <n v="159.29562628758558"/>
    <n v="232.44661858335758"/>
    <n v="0.12999956043954827"/>
    <m/>
  </r>
  <r>
    <x v="2623"/>
    <n v="9655.8544920000004"/>
    <n v="62.72"/>
    <n v="10.152353564404146"/>
    <m/>
    <m/>
    <n v="11.199424374924135"/>
    <n v="6.3604190860725467"/>
    <s v=""/>
    <m/>
    <m/>
    <n v="244.42639199999999"/>
    <n v="1.1356361467913412"/>
    <m/>
    <m/>
    <m/>
    <m/>
    <n v="141.05277499234887"/>
    <e v="#VALUE!"/>
    <m/>
    <n v="159.45680836279701"/>
    <n v="232.91101888001521"/>
    <n v="0.15000131868129138"/>
    <m/>
  </r>
  <r>
    <x v="2624"/>
    <n v="9800.2158199999994"/>
    <n v="62.13"/>
    <n v="9.9601486433339232"/>
    <m/>
    <m/>
    <n v="11.409544847222881"/>
    <n v="6.455343483330326"/>
    <s v=""/>
    <m/>
    <m/>
    <n v="241.22198499999999"/>
    <n v="1.1058315010544577"/>
    <m/>
    <m/>
    <m/>
    <m/>
    <n v="143.16160605777671"/>
    <e v="#VALUE!"/>
    <m/>
    <n v="157.36634460913081"/>
    <n v="226.79829481293697"/>
    <n v="0.15000131868129138"/>
    <m/>
  </r>
  <r>
    <x v="2625"/>
    <n v="9760.0634769999997"/>
    <n v="61.98"/>
    <n v="9.9084710151960333"/>
    <m/>
    <m/>
    <n v="11.464042885378193"/>
    <n v="6.4283934062258172"/>
    <s v=""/>
    <m/>
    <m/>
    <n v="246.30990600000001"/>
    <n v="1.1523914717361667"/>
    <m/>
    <m/>
    <m/>
    <m/>
    <n v="142.57506041261533"/>
    <e v="#VALUE!"/>
    <m/>
    <n v="160.68555918830791"/>
    <n v="236.34741865963767"/>
    <n v="0.15000131868129138"/>
    <m/>
  </r>
  <r>
    <x v="2626"/>
    <n v="9774.3603519999997"/>
    <n v="62.15"/>
    <n v="9.9616243272580114"/>
    <m/>
    <m/>
    <n v="11.400558508700867"/>
    <n v="6.437642377449607"/>
    <s v=""/>
    <m/>
    <m/>
    <n v="244.91145299999999"/>
    <n v="1.1392764587856816"/>
    <m/>
    <m/>
    <m/>
    <m/>
    <n v="142.78390924045749"/>
    <e v="#VALUE!"/>
    <m/>
    <n v="159.7732483277631"/>
    <n v="233.65762137064442"/>
    <n v="0.15000131868129138"/>
    <m/>
  </r>
  <r>
    <x v="2627"/>
    <n v="9794.1191409999992"/>
    <n v="62.94"/>
    <n v="10.213640997466904"/>
    <m/>
    <m/>
    <n v="11.110135892560825"/>
    <n v="6.4504881247413879"/>
    <s v=""/>
    <m/>
    <m/>
    <n v="247.44494599999999"/>
    <n v="1.162817062384121"/>
    <m/>
    <m/>
    <m/>
    <m/>
    <n v="143.07254573775012"/>
    <e v="#VALUE!"/>
    <m/>
    <n v="161.42602691883064"/>
    <n v="238.48563427306436"/>
    <n v="0.15000131868129138"/>
    <m/>
  </r>
  <r>
    <x v="2628"/>
    <n v="9870.078125"/>
    <n v="58.99"/>
    <n v="8.930585214685399"/>
    <m/>
    <m/>
    <n v="12.504061426297703"/>
    <n v="6.5003461503144724"/>
    <s v=""/>
    <m/>
    <m/>
    <n v="231.70266699999999"/>
    <n v="1.0148356665287057"/>
    <m/>
    <m/>
    <m/>
    <m/>
    <n v="144.18215498959586"/>
    <e v="#VALUE!"/>
    <m/>
    <n v="151.15621298770375"/>
    <n v="208.13568655314171"/>
    <n v="0.16999912087914462"/>
    <m/>
  </r>
  <r>
    <x v="2629"/>
    <n v="9320.6904300000006"/>
    <n v="60.02"/>
    <n v="9.2413375681104419"/>
    <m/>
    <m/>
    <n v="12.0667540366765"/>
    <n v="6.1383645040213946"/>
    <s v=""/>
    <m/>
    <m/>
    <n v="237.49321"/>
    <n v="1.0655322810346546"/>
    <m/>
    <m/>
    <m/>
    <m/>
    <n v="136.15669654978572"/>
    <e v="#VALUE!"/>
    <m/>
    <n v="154.93379812453111"/>
    <n v="218.5332070721125"/>
    <n v="0.16999912087914462"/>
    <m/>
  </r>
  <r>
    <x v="2630"/>
    <n v="9386.0351559999999"/>
    <n v="59.9"/>
    <n v="9.2010562278405175"/>
    <m/>
    <m/>
    <n v="12.114376836777129"/>
    <n v="6.1809161978691858"/>
    <s v=""/>
    <m/>
    <m/>
    <n v="229.928909"/>
    <n v="0.99757952096048153"/>
    <m/>
    <m/>
    <m/>
    <m/>
    <n v="137.11125266297603"/>
    <e v="#VALUE!"/>
    <m/>
    <n v="149.99906384691877"/>
    <n v="204.59657197177444"/>
    <n v="0.16999912087914462"/>
    <m/>
  </r>
  <r>
    <x v="2631"/>
    <n v="9454.2666019999997"/>
    <n v="60.44"/>
    <n v="9.3658225656651428"/>
    <m/>
    <m/>
    <n v="11.895323404282996"/>
    <n v="6.2256861039099318"/>
    <s v=""/>
    <m/>
    <m/>
    <n v="234.416168"/>
    <n v="1.0364900595134123"/>
    <m/>
    <m/>
    <m/>
    <m/>
    <n v="138.10797799764364"/>
    <e v="#VALUE!"/>
    <m/>
    <n v="152.92642366507309"/>
    <n v="212.57685087108496"/>
    <n v="0.16999912087914462"/>
    <m/>
  </r>
  <r>
    <x v="2632"/>
    <n v="9533.7841800000006"/>
    <n v="59.19"/>
    <n v="8.9773385740880585"/>
    <m/>
    <m/>
    <n v="12.386734448988204"/>
    <n v="6.277885461296405"/>
    <s v=""/>
    <m/>
    <m/>
    <n v="233.02827500000001"/>
    <n v="1.0241903199659221"/>
    <m/>
    <m/>
    <m/>
    <m/>
    <n v="139.26957121001686"/>
    <e v="#VALUE!"/>
    <m/>
    <n v="152.02100184741164"/>
    <n v="210.05426044627424"/>
    <n v="0.16999912087914462"/>
    <m/>
  </r>
  <r>
    <x v="2633"/>
    <n v="9481.5673829999996"/>
    <n v="59.71"/>
    <n v="9.133974006221953"/>
    <m/>
    <m/>
    <n v="12.168448101920848"/>
    <n v="6.243338808640142"/>
    <s v=""/>
    <m/>
    <m/>
    <n v="232.10116600000001"/>
    <n v="1.0160146182490015"/>
    <m/>
    <m/>
    <m/>
    <m/>
    <n v="138.50678795513616"/>
    <e v="#VALUE!"/>
    <m/>
    <n v="151.41618237217091"/>
    <n v="208.37748129273351"/>
    <n v="0.17499956043955231"/>
    <m/>
  </r>
  <r>
    <x v="2634"/>
    <n v="9410.2939449999994"/>
    <n v="59.11"/>
    <n v="8.9493283337471929"/>
    <m/>
    <m/>
    <n v="12.412365634192314"/>
    <n v="6.1962460278712577"/>
    <s v=""/>
    <m/>
    <m/>
    <n v="227.13829000000001"/>
    <n v="0.9725399441967979"/>
    <m/>
    <m/>
    <m/>
    <m/>
    <n v="137.46562518476981"/>
    <e v="#VALUE!"/>
    <m/>
    <n v="148.17854358535644"/>
    <n v="199.46113017306826"/>
    <n v="0.17499956043955231"/>
    <m/>
  </r>
  <r>
    <x v="2635"/>
    <n v="9300.9150389999995"/>
    <n v="60.84"/>
    <n v="9.4697511818869895"/>
    <m/>
    <m/>
    <n v="11.685162497104432"/>
    <n v="6.1237468652956322"/>
    <s v=""/>
    <m/>
    <m/>
    <n v="242.533188"/>
    <n v="1.1042875531140244"/>
    <m/>
    <m/>
    <m/>
    <m/>
    <n v="135.86781753038667"/>
    <e v="#VALUE!"/>
    <m/>
    <n v="158.22173605759488"/>
    <n v="226.48164190529567"/>
    <n v="0.17499956043955231"/>
    <m/>
  </r>
  <r>
    <x v="2636"/>
    <n v="9644.0761719999991"/>
    <n v="61.37"/>
    <n v="9.6335788240273015"/>
    <m/>
    <m/>
    <n v="11.480966584602301"/>
    <n v="6.3495197898690598"/>
    <s v=""/>
    <m/>
    <m/>
    <n v="244.14215100000001"/>
    <n v="1.1189104040985574"/>
    <m/>
    <m/>
    <m/>
    <m/>
    <n v="140.88071722965944"/>
    <e v="#VALUE!"/>
    <m/>
    <n v="159.27137763948195"/>
    <n v="229.48068621307078"/>
    <n v="0.17499956043955231"/>
    <m/>
  </r>
  <r>
    <x v="2637"/>
    <n v="9632.1494139999995"/>
    <n v="59.03"/>
    <n v="8.8978613162146445"/>
    <m/>
    <m/>
    <n v="12.35589320165677"/>
    <n v="6.3415023283952232"/>
    <s v=""/>
    <m/>
    <m/>
    <n v="235.77246099999999"/>
    <n v="1.0421665106313647"/>
    <m/>
    <m/>
    <m/>
    <m/>
    <n v="140.70649108385786"/>
    <e v="#VALUE!"/>
    <m/>
    <n v="153.81123054380328"/>
    <n v="213.74105123335804"/>
    <n v="0.17499956043955231"/>
    <m/>
  </r>
  <r>
    <x v="2638"/>
    <n v="9314.1269530000009"/>
    <n v="58.81"/>
    <n v="8.8304734842581603"/>
    <m/>
    <m/>
    <n v="12.447348832485206"/>
    <n v="6.1319668018058842"/>
    <s v=""/>
    <m/>
    <m/>
    <n v="232.944489"/>
    <n v="1.0171397896264398"/>
    <m/>
    <m/>
    <m/>
    <m/>
    <n v="136.06081724203358"/>
    <e v="#VALUE!"/>
    <m/>
    <n v="151.96634225015552"/>
    <n v="208.60824606072211"/>
    <n v="0.15500175824175524"/>
    <m/>
  </r>
  <r>
    <x v="2639"/>
    <n v="9260.9951170000004"/>
    <n v="58.06"/>
    <n v="8.6042072632125279"/>
    <m/>
    <m/>
    <n v="12.764181304023392"/>
    <n v="6.096828704274996"/>
    <s v=""/>
    <m/>
    <m/>
    <n v="229.66804500000001"/>
    <n v="0.9885014928349134"/>
    <m/>
    <m/>
    <m/>
    <m/>
    <n v="135.28466709245876"/>
    <e v="#VALUE!"/>
    <m/>
    <n v="149.82888361181244"/>
    <n v="202.73473199237478"/>
    <n v="0.15500175824175524"/>
    <m/>
  </r>
  <r>
    <x v="2640"/>
    <n v="9140.0292969999991"/>
    <n v="57.93"/>
    <n v="8.5625791875910711"/>
    <m/>
    <m/>
    <n v="12.820676480330764"/>
    <n v="6.0167229590287485"/>
    <s v=""/>
    <m/>
    <m/>
    <n v="228.19487000000001"/>
    <n v="0.97574488103356083"/>
    <m/>
    <m/>
    <m/>
    <m/>
    <n v="133.51759773527638"/>
    <e v="#VALUE!"/>
    <m/>
    <n v="148.86782624915307"/>
    <n v="200.11844026856463"/>
    <n v="0.15500175824175524"/>
    <m/>
  </r>
  <r>
    <x v="2641"/>
    <n v="9185.5810550000006"/>
    <n v="57.83"/>
    <n v="8.5319887367001694"/>
    <m/>
    <m/>
    <n v="12.864271752332758"/>
    <n v="6.0465515121602049"/>
    <s v=""/>
    <m/>
    <m/>
    <n v="226.31500199999999"/>
    <n v="0.95964380507417912"/>
    <m/>
    <m/>
    <m/>
    <m/>
    <n v="134.18301806415596"/>
    <e v="#VALUE!"/>
    <m/>
    <n v="147.64145397007709"/>
    <n v="196.81622237301787"/>
    <n v="0.15500175824175524"/>
    <m/>
  </r>
  <r>
    <x v="2642"/>
    <n v="9145.9853519999997"/>
    <n v="58.7"/>
    <n v="8.7876413709749492"/>
    <m/>
    <m/>
    <n v="12.47653945877607"/>
    <n v="6.0203303275685718"/>
    <s v=""/>
    <m/>
    <m/>
    <n v="231.11341899999999"/>
    <n v="1.0003115109839908"/>
    <m/>
    <m/>
    <m/>
    <m/>
    <n v="133.6046038191453"/>
    <e v="#VALUE!"/>
    <m/>
    <n v="150.77180439481268"/>
    <n v="205.1568839887382"/>
    <n v="0.15500175824175524"/>
    <m/>
  </r>
  <r>
    <x v="2643"/>
    <n v="9231.1396480000003"/>
    <n v="57.05"/>
    <n v="8.2926174608703889"/>
    <m/>
    <m/>
    <n v="13.177296813033262"/>
    <n v="6.0762248551900218"/>
    <s v=""/>
    <m/>
    <m/>
    <n v="229.39219700000001"/>
    <n v="0.98538645164373795"/>
    <m/>
    <m/>
    <m/>
    <m/>
    <n v="134.84853823875275"/>
    <e v="#VALUE!"/>
    <m/>
    <n v="149.64892824237239"/>
    <n v="202.09585886409349"/>
    <n v="0.15000131868129138"/>
    <m/>
  </r>
  <r>
    <x v="2644"/>
    <n v="9072.8496090000008"/>
    <n v="58.9"/>
    <n v="8.8261812055423494"/>
    <m/>
    <m/>
    <n v="12.321992147484801"/>
    <n v="5.9714116787295346"/>
    <s v=""/>
    <m/>
    <m/>
    <n v="241.510223"/>
    <n v="1.0893835937240488"/>
    <m/>
    <m/>
    <m/>
    <m/>
    <n v="132.53623648719926"/>
    <e v="#VALUE!"/>
    <m/>
    <n v="157.55438286127207"/>
    <n v="223.42494423265336"/>
    <n v="0.15000131868129138"/>
    <m/>
  </r>
  <r>
    <x v="2645"/>
    <n v="9349.1611329999996"/>
    <n v="58.51"/>
    <n v="8.7082481029588568"/>
    <m/>
    <m/>
    <n v="12.484528213860438"/>
    <n v="6.1531094785344322"/>
    <s v=""/>
    <m/>
    <m/>
    <n v="239.07553100000001"/>
    <n v="1.0673917044421204"/>
    <m/>
    <m/>
    <m/>
    <m/>
    <n v="136.57259673422411"/>
    <e v="#VALUE!"/>
    <m/>
    <n v="155.9660592253104"/>
    <n v="218.91456178822105"/>
    <n v="0.15000131868129138"/>
    <m/>
  </r>
  <r>
    <x v="2646"/>
    <n v="9253.0205079999996"/>
    <n v="59.87"/>
    <n v="9.1119766613009929"/>
    <m/>
    <m/>
    <n v="11.903500334964162"/>
    <n v="6.0896764444434588"/>
    <s v=""/>
    <m/>
    <m/>
    <n v="246.67001300000001"/>
    <n v="1.1351760763109491"/>
    <m/>
    <m/>
    <m/>
    <m/>
    <n v="135.1681739607674"/>
    <e v="#VALUE!"/>
    <m/>
    <n v="160.92048272671656"/>
    <n v="232.81666164715722"/>
    <n v="0.15000131868129138"/>
    <m/>
  </r>
  <r>
    <x v="2647"/>
    <n v="9427.9941409999992"/>
    <n v="58.3"/>
    <n v="8.6330402882598207"/>
    <m/>
    <m/>
    <n v="12.527183206993577"/>
    <n v="6.2046700822624006"/>
    <s v=""/>
    <m/>
    <m/>
    <n v="243.015961"/>
    <n v="1.1015157931261237"/>
    <m/>
    <m/>
    <m/>
    <m/>
    <n v="137.72418974431002"/>
    <e v="#VALUE!"/>
    <m/>
    <n v="158.53668339660291"/>
    <n v="225.91317334721322"/>
    <n v="0.15000131868129138"/>
    <m/>
  </r>
  <r>
    <x v="2648"/>
    <n v="9273.3574219999991"/>
    <n v="58.4"/>
    <n v="8.6616119415101771"/>
    <m/>
    <m/>
    <n v="12.483556207536406"/>
    <n v="6.1027430575717752"/>
    <s v=""/>
    <m/>
    <m/>
    <n v="240.98498499999999"/>
    <n v="1.0830763340018337"/>
    <m/>
    <m/>
    <m/>
    <m/>
    <n v="135.46525571120776"/>
    <e v="#VALUE!"/>
    <m/>
    <n v="157.21173256714647"/>
    <n v="222.13136944429124"/>
    <n v="0.15000131868129138"/>
    <m/>
  </r>
  <r>
    <x v="2649"/>
    <n v="9277.2050780000009"/>
    <n v="58.39"/>
    <n v="8.6555146676938293"/>
    <m/>
    <m/>
    <n v="12.487181569065168"/>
    <n v="6.1047984769434391"/>
    <s v=""/>
    <m/>
    <m/>
    <n v="239.60458399999999"/>
    <n v="1.070585542912363"/>
    <m/>
    <m/>
    <m/>
    <m/>
    <n v="135.52146229100512"/>
    <e v="#VALUE!"/>
    <m/>
    <n v="156.31119831665191"/>
    <n v="219.56959568648517"/>
    <n v="0.15000131868129138"/>
    <m/>
  </r>
  <r>
    <x v="2650"/>
    <n v="9238.703125"/>
    <n v="58.64"/>
    <n v="8.7285804536567966"/>
    <m/>
    <m/>
    <n v="12.379602440510176"/>
    <n v="6.0793043094434065"/>
    <s v=""/>
    <m/>
    <m/>
    <n v="240.21148700000001"/>
    <n v="1.0759812806369853"/>
    <m/>
    <m/>
    <m/>
    <m/>
    <n v="134.95902555194959"/>
    <e v="#VALUE!"/>
    <m/>
    <n v="156.70712452811358"/>
    <n v="220.67622369810837"/>
    <n v="0.15000131868129138"/>
    <m/>
  </r>
  <r>
    <x v="2651"/>
    <n v="9241.8974610000005"/>
    <n v="57.88"/>
    <n v="8.5013030889905092"/>
    <m/>
    <m/>
    <n v="12.699848127036738"/>
    <n v="6.081247981524645"/>
    <s v=""/>
    <m/>
    <m/>
    <n v="238.42352299999999"/>
    <n v="1.0599362993732639"/>
    <m/>
    <m/>
    <m/>
    <m/>
    <n v="135.0056884296298"/>
    <e v="#VALUE!"/>
    <m/>
    <n v="155.54070779801032"/>
    <n v="217.38551043171324"/>
    <n v="0.15000131868129138"/>
    <m/>
  </r>
  <r>
    <x v="2652"/>
    <n v="9191.9804690000001"/>
    <n v="57.57"/>
    <n v="8.4092248443420115"/>
    <m/>
    <m/>
    <n v="12.835225495146769"/>
    <n v="6.0482447474883445"/>
    <s v=""/>
    <m/>
    <m/>
    <n v="233.640884"/>
    <n v="1.0173866701282652"/>
    <m/>
    <m/>
    <m/>
    <m/>
    <n v="134.27650073871084"/>
    <e v="#VALUE!"/>
    <m/>
    <n v="152.42065049056768"/>
    <n v="208.65887952231475"/>
    <n v="0.14500087912088369"/>
    <m/>
  </r>
  <r>
    <x v="2653"/>
    <n v="9131.8125"/>
    <n v="57.9"/>
    <n v="8.5046054207858788"/>
    <m/>
    <m/>
    <n v="12.687410428962462"/>
    <n v="6.0084983474328642"/>
    <s v=""/>
    <m/>
    <m/>
    <n v="232.773087"/>
    <n v="1.0098030385103429"/>
    <m/>
    <m/>
    <m/>
    <m/>
    <n v="133.39756671996241"/>
    <e v="#VALUE!"/>
    <m/>
    <n v="151.8545244728551"/>
    <n v="207.10352979878616"/>
    <n v="0.14500087912088369"/>
    <m/>
  </r>
  <r>
    <x v="2654"/>
    <n v="9187.2207030000009"/>
    <n v="57.91"/>
    <n v="8.5044667786769388"/>
    <m/>
    <m/>
    <n v="12.682367463228235"/>
    <n v="6.0444835324122685"/>
    <s v=""/>
    <m/>
    <m/>
    <n v="236.15316799999999"/>
    <n v="1.0390493095204221"/>
    <m/>
    <m/>
    <m/>
    <m/>
    <n v="134.20697005106734"/>
    <e v="#VALUE!"/>
    <m/>
    <n v="154.05959293480635"/>
    <n v="213.10173512066217"/>
    <n v="0.14500087912088369"/>
    <m/>
  </r>
  <r>
    <x v="2655"/>
    <n v="9162.5146480000003"/>
    <n v="59.19"/>
    <n v="8.8793492057462"/>
    <m/>
    <m/>
    <n v="12.121063860815585"/>
    <n v="6.0280719522186983"/>
    <s v=""/>
    <m/>
    <m/>
    <n v="245.01672400000001"/>
    <n v="1.1170179856854969"/>
    <m/>
    <m/>
    <m/>
    <m/>
    <n v="133.84606386511032"/>
    <e v="#VALUE!"/>
    <m/>
    <n v="159.84192412637802"/>
    <n v="229.09256445243597"/>
    <n v="0.14500087912088369"/>
    <m/>
  </r>
  <r>
    <x v="2656"/>
    <n v="9375.0800780000009"/>
    <n v="59.34"/>
    <n v="8.9232776974028436"/>
    <m/>
    <m/>
    <n v="12.058998213740445"/>
    <n v="6.16775945639806"/>
    <s v=""/>
    <m/>
    <m/>
    <n v="262.19064300000002"/>
    <n v="1.2735751206355639"/>
    <m/>
    <m/>
    <m/>
    <m/>
    <n v="136.95122082390495"/>
    <e v="#VALUE!"/>
    <m/>
    <n v="171.04569917052791"/>
    <n v="261.20133618991741"/>
    <n v="0.14500087912088369"/>
    <m/>
  </r>
  <r>
    <x v="2657"/>
    <n v="9527.1416019999997"/>
    <n v="60.82"/>
    <n v="9.3672596142622684"/>
    <m/>
    <m/>
    <n v="11.45684310534484"/>
    <n v="6.2676358836777091"/>
    <s v=""/>
    <m/>
    <m/>
    <n v="274.68905599999999"/>
    <n v="1.394959758489984"/>
    <m/>
    <m/>
    <m/>
    <m/>
    <n v="139.17253639442603"/>
    <e v="#VALUE!"/>
    <m/>
    <n v="179.19930742155543"/>
    <n v="286.09647514699856"/>
    <n v="0.11999868131867669"/>
    <m/>
  </r>
  <r>
    <x v="2658"/>
    <n v="9585.5146480000003"/>
    <n v="60.63"/>
    <n v="9.3076113449913489"/>
    <m/>
    <m/>
    <n v="11.527828444520202"/>
    <n v="6.305873723060837"/>
    <s v=""/>
    <m/>
    <m/>
    <n v="279.21542399999998"/>
    <n v="1.4408953672347973"/>
    <m/>
    <m/>
    <m/>
    <m/>
    <n v="140.02525016821764"/>
    <e v="#VALUE!"/>
    <m/>
    <n v="182.15218083612311"/>
    <n v="295.51754673392998"/>
    <n v="0.11999868131867669"/>
    <m/>
  </r>
  <r>
    <x v="2659"/>
    <n v="9905.2177730000003"/>
    <n v="69.16"/>
    <n v="11.922263718406107"/>
    <m/>
    <m/>
    <n v="8.2835411933643659"/>
    <n v="6.5156830697709056"/>
    <s v=""/>
    <m/>
    <m/>
    <n v="321.51409899999999"/>
    <n v="1.8773162064207085"/>
    <m/>
    <m/>
    <m/>
    <m/>
    <n v="144.69547515890466"/>
    <e v="#VALUE!"/>
    <m/>
    <n v="209.74663026642534"/>
    <n v="385.0244038399307"/>
    <n v="0.11999868131867669"/>
    <m/>
  </r>
  <r>
    <x v="2660"/>
    <n v="11017.463867"/>
    <n v="70.099999999999994"/>
    <n v="12.244874429662509"/>
    <m/>
    <m/>
    <n v="8.0579356540409641"/>
    <n v="7.2471333820722883"/>
    <s v=""/>
    <m/>
    <m/>
    <n v="316.65725700000002"/>
    <n v="1.8205512584171342"/>
    <m/>
    <m/>
    <m/>
    <m/>
    <n v="160.94317215590087"/>
    <e v="#VALUE!"/>
    <m/>
    <n v="206.57816503766895"/>
    <n v="373.38231062764692"/>
    <n v="0.11999868131867669"/>
    <m/>
  </r>
  <r>
    <x v="2661"/>
    <n v="10912.953125"/>
    <n v="71.41"/>
    <n v="12.70099753119149"/>
    <m/>
    <m/>
    <n v="7.7563494179220331"/>
    <n v="7.1782008453846444"/>
    <s v=""/>
    <m/>
    <m/>
    <n v="318.19088699999998"/>
    <n v="1.8381384556419784"/>
    <m/>
    <m/>
    <m/>
    <m/>
    <n v="159.41647866773542"/>
    <e v="#VALUE!"/>
    <m/>
    <n v="207.578661518464"/>
    <n v="376.98932158485883"/>
    <n v="0.11999868131867669"/>
    <m/>
  </r>
  <r>
    <x v="2662"/>
    <n v="11099.833008"/>
    <n v="71.069999999999993"/>
    <n v="12.578536089519396"/>
    <m/>
    <m/>
    <n v="7.8298053127144636"/>
    <n v="7.3009345855803254"/>
    <s v=""/>
    <m/>
    <m/>
    <n v="334.58663899999999"/>
    <n v="2.0275175738122577"/>
    <m/>
    <m/>
    <m/>
    <m/>
    <n v="162.14642101610397"/>
    <e v="#VALUE!"/>
    <m/>
    <n v="218.27478260111675"/>
    <n v="415.82965217160876"/>
    <n v="0.10500131868134352"/>
    <m/>
  </r>
  <r>
    <x v="2663"/>
    <n v="11110.210938"/>
    <n v="72.569999999999993"/>
    <n v="13.107919721039359"/>
    <m/>
    <m/>
    <n v="7.4988867455125234"/>
    <n v="7.3075704852085828"/>
    <s v=""/>
    <m/>
    <m/>
    <n v="345.55465700000002"/>
    <n v="2.1603892348128242"/>
    <m/>
    <m/>
    <m/>
    <m/>
    <n v="162.29802187404869"/>
    <e v="#VALUE!"/>
    <m/>
    <n v="225.43000479310376"/>
    <n v="443.08069911244559"/>
    <n v="0.10500131868134352"/>
    <m/>
  </r>
  <r>
    <x v="2664"/>
    <n v="11043.768555000001"/>
    <n v="72.62"/>
    <n v="13.121235812374472"/>
    <m/>
    <m/>
    <n v="7.4881630774349359"/>
    <n v="7.2633018649292316"/>
    <s v=""/>
    <m/>
    <m/>
    <n v="386.29516599999999"/>
    <n v="2.6695979371369214"/>
    <m/>
    <m/>
    <m/>
    <m/>
    <n v="161.32743118142596"/>
    <e v="#VALUE!"/>
    <m/>
    <n v="252.00795115585089"/>
    <n v="547.5158370886121"/>
    <n v="0.10500131868134352"/>
    <m/>
  </r>
  <r>
    <x v="2665"/>
    <n v="11246.203125"/>
    <n v="71.099999999999994"/>
    <n v="12.570442446900035"/>
    <m/>
    <m/>
    <n v="7.8012408639638329"/>
    <n v="7.3962471857035998"/>
    <s v=""/>
    <m/>
    <m/>
    <n v="389.87548800000002"/>
    <n v="2.7190134917098625"/>
    <m/>
    <m/>
    <m/>
    <m/>
    <n v="164.28459648218109"/>
    <e v="#VALUE!"/>
    <m/>
    <n v="254.34365113636326"/>
    <n v="557.65062118880462"/>
    <n v="0.10500131868134352"/>
    <m/>
  </r>
  <r>
    <x v="2666"/>
    <n v="11203.823242"/>
    <n v="74.05"/>
    <n v="13.61191824407512"/>
    <m/>
    <m/>
    <n v="7.1534744189864989"/>
    <n v="7.3681835913003555"/>
    <s v=""/>
    <m/>
    <m/>
    <n v="401.590576"/>
    <n v="2.8823426194412511"/>
    <m/>
    <m/>
    <m/>
    <m/>
    <n v="163.66551092057142"/>
    <e v="#VALUE!"/>
    <m/>
    <n v="261.98624049377315"/>
    <n v="591.14828120974039"/>
    <n v="0.10500131868134352"/>
    <m/>
  </r>
  <r>
    <x v="2667"/>
    <n v="11749.871094"/>
    <n v="75.239999999999995"/>
    <n v="14.04771773484965"/>
    <m/>
    <m/>
    <n v="6.9231861906103616"/>
    <n v="7.727090315281985"/>
    <s v=""/>
    <m/>
    <m/>
    <n v="394.96194500000001"/>
    <n v="2.7871192760111634"/>
    <m/>
    <m/>
    <m/>
    <m/>
    <n v="171.64218091565311"/>
    <e v="#VALUE!"/>
    <m/>
    <n v="257.66191064368604"/>
    <n v="571.61864048623283"/>
    <n v="0.10000087912087965"/>
    <m/>
  </r>
  <r>
    <x v="2668"/>
    <n v="11778.894531"/>
    <n v="72.400000000000006"/>
    <n v="12.985665219257603"/>
    <m/>
    <m/>
    <n v="7.4454693138515227"/>
    <n v="7.7459754411229804"/>
    <s v=""/>
    <m/>
    <m/>
    <n v="379.51284800000002"/>
    <n v="2.5690145069287365"/>
    <m/>
    <m/>
    <m/>
    <m/>
    <n v="172.06615544137298"/>
    <e v="#VALUE!"/>
    <m/>
    <n v="247.58336028932308"/>
    <n v="526.88688011288843"/>
    <n v="0.10000087912087965"/>
    <m/>
  </r>
  <r>
    <x v="2669"/>
    <n v="11662.256836"/>
    <n v="75.11"/>
    <n v="13.952749367938262"/>
    <m/>
    <m/>
    <n v="6.8876999226768998"/>
    <n v="7.6686739479199568"/>
    <s v=""/>
    <m/>
    <m/>
    <n v="395.88757299999997"/>
    <n v="2.7904878713576995"/>
    <m/>
    <m/>
    <m/>
    <m/>
    <n v="170.36231135775594"/>
    <e v="#VALUE!"/>
    <m/>
    <n v="258.26576395675721"/>
    <n v="572.30951579569967"/>
    <n v="0.10000087912087965"/>
    <m/>
  </r>
  <r>
    <x v="2670"/>
    <n v="11881.647461"/>
    <n v="71.540000000000006"/>
    <n v="12.624870865130013"/>
    <m/>
    <m/>
    <n v="7.5420901193676197"/>
    <n v="7.8127338558048853"/>
    <s v=""/>
    <m/>
    <m/>
    <n v="380.38406400000002"/>
    <n v="2.5718628485962727"/>
    <m/>
    <m/>
    <m/>
    <m/>
    <n v="173.56717080227168"/>
    <e v="#VALUE!"/>
    <m/>
    <n v="248.15171676514342"/>
    <n v="527.47105503702994"/>
    <n v="0.10000087912087965"/>
    <m/>
  </r>
  <r>
    <x v="2671"/>
    <n v="11404.596680000001"/>
    <n v="72.94"/>
    <n v="13.117413501553656"/>
    <m/>
    <m/>
    <n v="7.2465080802589572"/>
    <n v="7.4988556777940509"/>
    <s v=""/>
    <m/>
    <m/>
    <n v="391.02417000000003"/>
    <n v="2.715673244161362"/>
    <m/>
    <m/>
    <m/>
    <m/>
    <n v="166.59841039602617"/>
    <e v="#VALUE!"/>
    <m/>
    <n v="255.09301851868668"/>
    <n v="556.9655598141461"/>
    <n v="0.10000087912087965"/>
    <m/>
  </r>
  <r>
    <x v="2672"/>
    <n v="11588.405273"/>
    <n v="72.510000000000005"/>
    <n v="12.961189837239356"/>
    <m/>
    <m/>
    <n v="7.331570910684607"/>
    <n v="7.6195168791320285"/>
    <s v=""/>
    <m/>
    <m/>
    <n v="428.74179099999998"/>
    <n v="3.239489572908822"/>
    <m/>
    <m/>
    <m/>
    <m/>
    <n v="169.28348732335249"/>
    <e v="#VALUE!"/>
    <m/>
    <n v="279.69891894738339"/>
    <n v="664.39661964723575"/>
    <n v="0.10500131868134352"/>
    <m/>
  </r>
  <r>
    <x v="2673"/>
    <n v="11772.659180000001"/>
    <n v="74.62"/>
    <n v="13.713863050912918"/>
    <m/>
    <m/>
    <n v="6.9045001313814049"/>
    <n v="7.7404645861259374"/>
    <s v=""/>
    <m/>
    <m/>
    <n v="437.39782700000001"/>
    <n v="3.3702094246850156"/>
    <m/>
    <m/>
    <m/>
    <m/>
    <n v="171.97506940001537"/>
    <e v="#VALUE!"/>
    <m/>
    <n v="285.34587000835347"/>
    <n v="691.20634558900065"/>
    <n v="0.10500131868134352"/>
    <m/>
  </r>
  <r>
    <x v="2674"/>
    <n v="11895.658203000001"/>
    <n v="78.17"/>
    <n v="15.013289255622697"/>
    <m/>
    <m/>
    <n v="6.2471861367245989"/>
    <n v="7.8207251380070977"/>
    <s v=""/>
    <m/>
    <m/>
    <n v="429.53125"/>
    <n v="3.2487323339819896"/>
    <m/>
    <m/>
    <m/>
    <m/>
    <n v="173.77183979769194"/>
    <e v="#VALUE!"/>
    <m/>
    <n v="280.21393948769105"/>
    <n v="666.29224520027788"/>
    <n v="0.10500131868134352"/>
    <m/>
  </r>
  <r>
    <x v="2675"/>
    <n v="12251.895508"/>
    <n v="75.430000000000007"/>
    <n v="13.959120379817417"/>
    <m/>
    <m/>
    <n v="6.6848113056981102"/>
    <n v="8.05472144886701"/>
    <s v=""/>
    <m/>
    <m/>
    <n v="423.66931199999999"/>
    <n v="3.159978159971109"/>
    <m/>
    <m/>
    <m/>
    <m/>
    <n v="178.97575628873651"/>
    <e v="#VALUE!"/>
    <m/>
    <n v="276.3897782886803"/>
    <n v="648.08938580985159"/>
    <n v="0.10500131868134352"/>
    <m/>
  </r>
  <r>
    <x v="2676"/>
    <n v="11990.884765999999"/>
    <n v="73.290000000000006"/>
    <n v="13.165473788144403"/>
    <m/>
    <m/>
    <n v="7.0637685444967646"/>
    <n v="7.8829208788353462"/>
    <s v=""/>
    <m/>
    <m/>
    <n v="406.463776"/>
    <n v="2.9032451117257776"/>
    <m/>
    <m/>
    <m/>
    <m/>
    <n v="175.1629099484758"/>
    <e v="#VALUE!"/>
    <m/>
    <n v="265.16537721528391"/>
    <n v="595.43523596093962"/>
    <n v="0.10500131868134352"/>
    <m/>
  </r>
  <r>
    <x v="2677"/>
    <n v="11761.5"/>
    <n v="74.59"/>
    <n v="13.630882289238556"/>
    <m/>
    <m/>
    <n v="6.8128100621658003"/>
    <n v="7.7319199205257236"/>
    <s v=""/>
    <m/>
    <m/>
    <n v="416.43978900000002"/>
    <n v="3.0456778275056533"/>
    <m/>
    <m/>
    <m/>
    <m/>
    <n v="171.812056037817"/>
    <e v="#VALUE!"/>
    <m/>
    <n v="271.67344363212885"/>
    <n v="624.64718826438616"/>
    <n v="0.10500131868134352"/>
    <m/>
  </r>
  <r>
    <x v="2678"/>
    <n v="11878.026367"/>
    <n v="73.37"/>
    <n v="13.183397266430354"/>
    <m/>
    <m/>
    <n v="7.0353171542258339"/>
    <n v="7.8083202252015766"/>
    <s v=""/>
    <m/>
    <m/>
    <n v="389.12634300000002"/>
    <n v="2.6460899458205738"/>
    <m/>
    <m/>
    <m/>
    <m/>
    <n v="173.51427384140391"/>
    <e v="#VALUE!"/>
    <m/>
    <n v="253.85493030010861"/>
    <n v="542.69451273680886"/>
    <n v="0.10500131868134352"/>
    <m/>
  </r>
  <r>
    <x v="2679"/>
    <n v="11663.689453000001"/>
    <n v="73.86"/>
    <n v="13.354656554637749"/>
    <m/>
    <m/>
    <n v="6.940980497302526"/>
    <n v="7.6668217752711216"/>
    <s v=""/>
    <m/>
    <m/>
    <n v="408.14419600000002"/>
    <n v="2.9045113436210777"/>
    <m/>
    <m/>
    <m/>
    <m/>
    <n v="170.38323903469211"/>
    <e v="#VALUE!"/>
    <m/>
    <n v="266.26163530638649"/>
    <n v="595.69493125305053"/>
    <n v="0.10500131868134352"/>
    <m/>
  </r>
  <r>
    <x v="2680"/>
    <n v="11773.588867"/>
    <n v="70.790000000000006"/>
    <n v="12.243004617517121"/>
    <m/>
    <m/>
    <n v="7.5176246050715205"/>
    <n v="7.7388598584603425"/>
    <s v=""/>
    <m/>
    <m/>
    <n v="384.00103799999999"/>
    <n v="2.5608213641756823"/>
    <m/>
    <m/>
    <m/>
    <m/>
    <n v="171.98865027277324"/>
    <e v="#VALUE!"/>
    <m/>
    <n v="250.51132746533006"/>
    <n v="525.20652392500642"/>
    <n v="0.10500131868134352"/>
    <m/>
  </r>
  <r>
    <x v="2681"/>
    <n v="11366.894531"/>
    <n v="71.959999999999994"/>
    <n v="12.646178801743412"/>
    <m/>
    <m/>
    <n v="7.2687343138779426"/>
    <n v="7.4713424468994614"/>
    <s v=""/>
    <m/>
    <m/>
    <n v="386.46612499999998"/>
    <n v="2.5936328508101578"/>
    <m/>
    <m/>
    <m/>
    <m/>
    <n v="166.04765719815734"/>
    <e v="#VALUE!"/>
    <m/>
    <n v="252.11947993258335"/>
    <n v="531.93592999806606"/>
    <n v="0.10500131868134352"/>
    <m/>
  </r>
  <r>
    <x v="2682"/>
    <n v="11485.608398"/>
    <n v="70.17"/>
    <n v="12.015584535091374"/>
    <m/>
    <m/>
    <n v="7.6299744634146318"/>
    <n v="7.5491753558218377"/>
    <s v=""/>
    <m/>
    <m/>
    <n v="382.63262900000001"/>
    <n v="2.5421130334419626"/>
    <m/>
    <m/>
    <m/>
    <m/>
    <n v="167.78183001365451"/>
    <e v="#VALUE!"/>
    <m/>
    <n v="249.6186164536856"/>
    <n v="521.36957633836403"/>
    <n v="0.10110065934063792"/>
    <m/>
  </r>
  <r>
    <x v="2683"/>
    <n v="11325.295898"/>
    <n v="71.959999999999994"/>
    <n v="12.627084736761581"/>
    <m/>
    <m/>
    <n v="7.2403039707286618"/>
    <n v="7.4436126039542829"/>
    <s v=""/>
    <m/>
    <m/>
    <n v="395.874664"/>
    <n v="2.7179964012607751"/>
    <m/>
    <m/>
    <m/>
    <m/>
    <n v="165.43998414080136"/>
    <e v="#VALUE!"/>
    <m/>
    <n v="258.25734249325524"/>
    <n v="557.44202306214277"/>
    <n v="0.10110065934063792"/>
    <m/>
  </r>
  <r>
    <x v="2684"/>
    <n v="11713.306640999999"/>
    <n v="73.25"/>
    <n v="13.075077124113236"/>
    <m/>
    <m/>
    <n v="6.9803386367746318"/>
    <n v="7.6980336740295847"/>
    <s v=""/>
    <m/>
    <m/>
    <n v="435.07974200000001"/>
    <n v="3.2560932970840502"/>
    <m/>
    <m/>
    <m/>
    <m/>
    <n v="171.1080471871467"/>
    <e v="#VALUE!"/>
    <m/>
    <n v="283.83361745416249"/>
    <n v="667.80192717093655"/>
    <n v="0.10110065934063792"/>
    <m/>
  </r>
  <r>
    <x v="2685"/>
    <n v="11679.316406"/>
    <n v="74.73"/>
    <n v="13.601795323310071"/>
    <m/>
    <m/>
    <n v="6.6979028894477217"/>
    <n v="7.6754953723371946"/>
    <s v=""/>
    <m/>
    <m/>
    <n v="477.05191000000002"/>
    <n v="3.8842242816944084"/>
    <m/>
    <m/>
    <m/>
    <m/>
    <n v="170.61151764920015"/>
    <e v="#VALUE!"/>
    <m/>
    <n v="311.21506302795768"/>
    <n v="796.62719222529574"/>
    <n v="0.10110065934063792"/>
    <m/>
  </r>
  <r>
    <x v="2686"/>
    <n v="11964.823242"/>
    <n v="70.930000000000007"/>
    <n v="12.21702728634982"/>
    <m/>
    <m/>
    <n v="7.3787272805965811"/>
    <n v="7.8629221079233398"/>
    <s v=""/>
    <m/>
    <m/>
    <n v="440.04049700000002"/>
    <n v="3.2814354279921729"/>
    <m/>
    <m/>
    <m/>
    <m/>
    <n v="174.78220306398669"/>
    <e v="#VALUE!"/>
    <m/>
    <n v="287.06987256105697"/>
    <n v="672.99942070535644"/>
    <n v="0.10110065934063792"/>
    <m/>
  </r>
  <r>
    <x v="2687"/>
    <n v="11407.191406"/>
    <n v="66.319999999999993"/>
    <n v="10.627687455340581"/>
    <m/>
    <m/>
    <n v="8.337484103472212"/>
    <n v="7.4962681172795271"/>
    <s v=""/>
    <m/>
    <m/>
    <n v="385.67193600000002"/>
    <n v="2.4705058777498841"/>
    <m/>
    <m/>
    <m/>
    <m/>
    <n v="166.63631416756166"/>
    <e v="#VALUE!"/>
    <m/>
    <n v="251.60137367515091"/>
    <n v="506.68345029485556"/>
    <n v="0.10500131868134352"/>
    <m/>
  </r>
  <r>
    <x v="2688"/>
    <n v="10230.365234000001"/>
    <n v="65.72"/>
    <n v="10.43413116513489"/>
    <m/>
    <m/>
    <n v="8.4879092790572397"/>
    <n v="6.7227384877367617"/>
    <s v=""/>
    <m/>
    <m/>
    <n v="388.24115"/>
    <n v="2.5033567296793344"/>
    <m/>
    <m/>
    <m/>
    <m/>
    <n v="149.44523103952244"/>
    <e v="#VALUE!"/>
    <m/>
    <n v="253.27745562804009"/>
    <n v="513.42092991417121"/>
    <n v="0.10500131868134352"/>
    <m/>
  </r>
  <r>
    <x v="2689"/>
    <n v="10369.306640999999"/>
    <n v="61.96"/>
    <n v="9.2357527065050995"/>
    <m/>
    <m/>
    <n v="9.4586950412612634"/>
    <n v="6.8133324707292235"/>
    <s v=""/>
    <m/>
    <m/>
    <n v="337.60211199999998"/>
    <n v="1.8501308871515991"/>
    <m/>
    <m/>
    <m/>
    <m/>
    <n v="151.47488786947241"/>
    <e v="#VALUE!"/>
    <m/>
    <n v="220.24199120060459"/>
    <n v="379.44888528371297"/>
    <n v="0.10500131868134352"/>
    <m/>
  </r>
  <r>
    <x v="2690"/>
    <n v="10134.151367"/>
    <n v="63.86"/>
    <n v="9.8009987736810693"/>
    <m/>
    <m/>
    <n v="8.8781019420288949"/>
    <n v="6.6586463145420609"/>
    <s v=""/>
    <m/>
    <m/>
    <n v="351.11001599999997"/>
    <n v="1.9981317616155081"/>
    <m/>
    <m/>
    <m/>
    <m/>
    <n v="148.03973834653095"/>
    <e v="#VALUE!"/>
    <m/>
    <n v="229.05416259456379"/>
    <n v="409.80282792979523"/>
    <n v="0.10500131868134352"/>
    <m/>
  </r>
  <r>
    <x v="2691"/>
    <n v="10242.330078000001"/>
    <n v="63.85"/>
    <n v="9.796748126736631"/>
    <m/>
    <m/>
    <n v="8.8804202834335282"/>
    <n v="6.7295500024194865"/>
    <s v=""/>
    <m/>
    <m/>
    <n v="368.10189800000001"/>
    <n v="2.1914735026513741"/>
    <m/>
    <m/>
    <m/>
    <m/>
    <n v="149.6200135458194"/>
    <e v="#VALUE!"/>
    <m/>
    <n v="240.13918189066857"/>
    <n v="449.45586470916567"/>
    <n v="0.11499824175826903"/>
    <m/>
  </r>
  <r>
    <x v="2692"/>
    <n v="10369.028319999999"/>
    <n v="63.98"/>
    <n v="9.8354551278733489"/>
    <m/>
    <m/>
    <n v="8.8437965541551602"/>
    <n v="6.8126176232898707"/>
    <s v=""/>
    <m/>
    <m/>
    <n v="374.69558699999999"/>
    <n v="2.2699253401157256"/>
    <m/>
    <m/>
    <m/>
    <m/>
    <n v="151.47082215478906"/>
    <e v="#VALUE!"/>
    <m/>
    <n v="244.44071657632099"/>
    <n v="465.54578703900569"/>
    <n v="0.11499824175826903"/>
    <m/>
  </r>
  <r>
    <x v="2693"/>
    <n v="10328.734375"/>
    <n v="66.209999999999994"/>
    <n v="10.517273239910709"/>
    <m/>
    <m/>
    <n v="8.2268414651728872"/>
    <n v="6.7856139930893606"/>
    <s v=""/>
    <m/>
    <m/>
    <n v="377.26886000000002"/>
    <n v="2.3009256039660548"/>
    <m/>
    <m/>
    <m/>
    <m/>
    <n v="150.88220798684068"/>
    <e v="#VALUE!"/>
    <m/>
    <n v="246.11944650506848"/>
    <n v="471.90372400616718"/>
    <n v="0.11499824175826903"/>
    <m/>
  </r>
  <r>
    <x v="2694"/>
    <n v="10677.754883"/>
    <n v="66.88"/>
    <n v="10.728834995558127"/>
    <m/>
    <m/>
    <n v="8.0599131799156911"/>
    <n v="7.0147255704399427"/>
    <s v=""/>
    <m/>
    <m/>
    <n v="364.839203"/>
    <n v="2.1492557452043877"/>
    <m/>
    <m/>
    <m/>
    <m/>
    <n v="155.98070146801601"/>
    <e v="#VALUE!"/>
    <m/>
    <n v="238.01069270787499"/>
    <n v="440.79729838086649"/>
    <n v="0.11499824175826903"/>
    <m/>
  </r>
  <r>
    <x v="2695"/>
    <n v="10797.761719"/>
    <n v="68.14"/>
    <n v="11.131749266809519"/>
    <m/>
    <m/>
    <n v="7.7558007218733795"/>
    <n v="7.0933791477549599"/>
    <s v=""/>
    <m/>
    <m/>
    <n v="365.81228599999997"/>
    <n v="2.1606648991466511"/>
    <m/>
    <m/>
    <m/>
    <m/>
    <n v="157.73376198170499"/>
    <e v="#VALUE!"/>
    <m/>
    <n v="238.64550430977474"/>
    <n v="443.13723593635871"/>
    <n v="0.11499824175826903"/>
    <m/>
  </r>
  <r>
    <x v="2696"/>
    <n v="10973.251953000001"/>
    <n v="67.760000000000005"/>
    <n v="11.006264275542581"/>
    <m/>
    <m/>
    <n v="7.841901376660867"/>
    <n v="7.2084764144801214"/>
    <s v=""/>
    <m/>
    <m/>
    <n v="389.019226"/>
    <n v="2.4347450956269352"/>
    <m/>
    <m/>
    <m/>
    <m/>
    <n v="160.29732427546836"/>
    <e v="#VALUE!"/>
    <m/>
    <n v="253.78505022373207"/>
    <n v="499.34916437613464"/>
    <n v="0.11000175824175121"/>
    <m/>
  </r>
  <r>
    <x v="2697"/>
    <n v="10951.820313"/>
    <n v="67.349999999999994"/>
    <n v="10.871760858639385"/>
    <m/>
    <m/>
    <n v="7.9363922107297915"/>
    <n v="7.1942104312113937"/>
    <s v=""/>
    <m/>
    <m/>
    <n v="384.364532"/>
    <n v="2.3764194545916051"/>
    <m/>
    <m/>
    <m/>
    <m/>
    <n v="159.98425076165952"/>
    <e v="#VALUE!"/>
    <m/>
    <n v="250.74846058595898"/>
    <n v="487.38698395527416"/>
    <n v="0.11000175824175121"/>
    <m/>
  </r>
  <r>
    <x v="2698"/>
    <n v="10934.925781"/>
    <n v="64.849999999999994"/>
    <n v="10.061012283015065"/>
    <m/>
    <m/>
    <n v="8.5251692995538413"/>
    <n v="7.1825516167903443"/>
    <s v=""/>
    <m/>
    <m/>
    <n v="341.78607199999999"/>
    <n v="1.8497748803021383"/>
    <m/>
    <m/>
    <m/>
    <m/>
    <n v="159.7374553462179"/>
    <e v="#VALUE!"/>
    <m/>
    <n v="222.97148739967957"/>
    <n v="379.37587077262111"/>
    <n v="0.11000175824175121"/>
    <m/>
  </r>
  <r>
    <x v="2699"/>
    <n v="10459.624023"/>
    <n v="64.88"/>
    <n v="10.069106896104376"/>
    <m/>
    <m/>
    <n v="8.5168379344430942"/>
    <n v="6.87017320347592"/>
    <s v=""/>
    <m/>
    <m/>
    <n v="344.503174"/>
    <n v="1.8791368525504704"/>
    <m/>
    <m/>
    <m/>
    <m/>
    <n v="152.79424467747933"/>
    <e v="#VALUE!"/>
    <m/>
    <n v="224.74404726676698"/>
    <n v="385.39780560800659"/>
    <n v="0.11000175824175121"/>
    <m/>
  </r>
  <r>
    <x v="2700"/>
    <n v="10535.492188"/>
    <n v="63.53"/>
    <n v="9.6489147978555536"/>
    <m/>
    <m/>
    <n v="8.870825270723989"/>
    <n v="6.9198254235697974"/>
    <s v=""/>
    <m/>
    <m/>
    <n v="321.11630200000002"/>
    <n v="1.6239616289325669"/>
    <m/>
    <m/>
    <m/>
    <m/>
    <n v="153.90252724487857"/>
    <e v="#VALUE!"/>
    <m/>
    <n v="209.4871188467408"/>
    <n v="333.06315467803608"/>
    <n v="0.11000175824175121"/>
    <m/>
  </r>
  <r>
    <x v="2701"/>
    <n v="10248.786133"/>
    <n v="65.86"/>
    <n v="10.355425537541457"/>
    <m/>
    <m/>
    <n v="8.2196780655406343"/>
    <n v="6.7313385763361477"/>
    <s v=""/>
    <m/>
    <m/>
    <n v="349.355591"/>
    <n v="1.9095380726319875"/>
    <m/>
    <m/>
    <m/>
    <m/>
    <n v="149.71432363241064"/>
    <e v="#VALUE!"/>
    <m/>
    <n v="227.90962575170153"/>
    <n v="391.6328828943258"/>
    <n v="0.10000087912087965"/>
    <m/>
  </r>
  <r>
    <x v="2702"/>
    <n v="10761.109375"/>
    <n v="66.48"/>
    <n v="10.549123761667115"/>
    <m/>
    <m/>
    <n v="8.0644916009181156"/>
    <n v="7.0676453174170843"/>
    <s v=""/>
    <m/>
    <m/>
    <n v="352.18325800000002"/>
    <n v="1.9403995142133132"/>
    <m/>
    <m/>
    <m/>
    <m/>
    <n v="157.19834434099204"/>
    <e v="#VALUE!"/>
    <m/>
    <n v="229.75431507204632"/>
    <n v="397.96234838652748"/>
    <n v="0.10000087912087965"/>
    <m/>
  </r>
  <r>
    <x v="2703"/>
    <n v="10776.613281"/>
    <n v="67.3"/>
    <n v="10.805452202601835"/>
    <m/>
    <m/>
    <n v="7.8651282701835461"/>
    <n v="7.0772752828591381"/>
    <s v=""/>
    <m/>
    <m/>
    <n v="355.159424"/>
    <n v="1.9730422167268244"/>
    <m/>
    <m/>
    <m/>
    <m/>
    <n v="157.42482548425414"/>
    <e v="#VALUE!"/>
    <m/>
    <n v="231.69588090556675"/>
    <n v="404.65713801866485"/>
    <n v="0.10000087912087965"/>
    <m/>
  </r>
  <r>
    <x v="2704"/>
    <n v="10709.650390999999"/>
    <n v="66.42"/>
    <n v="10.521604258381714"/>
    <m/>
    <m/>
    <n v="8.0704042278153647"/>
    <n v="7.0331159960609249"/>
    <s v=""/>
    <m/>
    <m/>
    <n v="359.757385"/>
    <n v="2.0240768430456004"/>
    <m/>
    <m/>
    <m/>
    <m/>
    <n v="156.44663122254141"/>
    <e v="#VALUE!"/>
    <m/>
    <n v="234.69545955187189"/>
    <n v="415.12398239276433"/>
    <n v="0.10000087912087965"/>
    <m/>
  </r>
  <r>
    <x v="2705"/>
    <n v="10843.871094"/>
    <n v="66.16"/>
    <n v="10.437972536134806"/>
    <m/>
    <m/>
    <n v="8.1331670543988714"/>
    <n v="7.1210744940613768"/>
    <s v=""/>
    <m/>
    <m/>
    <n v="359.93786599999999"/>
    <n v="2.0260555181145885"/>
    <m/>
    <m/>
    <m/>
    <m/>
    <n v="158.40732798275661"/>
    <e v="#VALUE!"/>
    <m/>
    <n v="234.81320020988613"/>
    <n v="415.52979478932514"/>
    <n v="0.10000087912087965"/>
    <m/>
  </r>
  <r>
    <x v="2706"/>
    <n v="10795.254883"/>
    <n v="65.400000000000006"/>
    <n v="10.196934851360002"/>
    <m/>
    <m/>
    <n v="8.3196000009073945"/>
    <n v="7.0889641450510599"/>
    <s v=""/>
    <m/>
    <m/>
    <n v="353.20590199999998"/>
    <n v="1.9502181404174401"/>
    <m/>
    <m/>
    <m/>
    <m/>
    <n v="157.69714210776803"/>
    <e v="#VALUE!"/>
    <m/>
    <n v="230.42145885712236"/>
    <n v="399.97607984414844"/>
    <n v="0.10000087912087965"/>
    <m/>
  </r>
  <r>
    <x v="2707"/>
    <n v="10619.821289"/>
    <n v="64.8"/>
    <n v="10.00862846426001"/>
    <m/>
    <m/>
    <n v="8.4718201368646806"/>
    <n v="6.9735799410089241"/>
    <s v=""/>
    <m/>
    <m/>
    <n v="346.238922"/>
    <n v="1.8732338622104816"/>
    <m/>
    <m/>
    <m/>
    <m/>
    <n v="155.13440721143306"/>
    <e v="#VALUE!"/>
    <m/>
    <n v="225.87639976740084"/>
    <n v="384.18714363814041"/>
    <n v="0.10000087912087965"/>
    <m/>
  </r>
  <r>
    <x v="2708"/>
    <n v="10676.529296999999"/>
    <n v="66.400000000000006"/>
    <n v="10.499083877182608"/>
    <m/>
    <m/>
    <n v="8.0530176497680088"/>
    <n v="7.0102702454057582"/>
    <s v=""/>
    <m/>
    <m/>
    <n v="353.95678700000002"/>
    <n v="1.956593610954239"/>
    <m/>
    <m/>
    <m/>
    <m/>
    <n v="155.96279810105503"/>
    <e v="#VALUE!"/>
    <m/>
    <n v="230.91131481976123"/>
    <n v="401.28364419278324"/>
    <n v="0.10000087912087965"/>
    <m/>
  </r>
  <r>
    <x v="2709"/>
    <n v="10796.306640999999"/>
    <n v="65.319999999999993"/>
    <n v="10.15632294223894"/>
    <m/>
    <m/>
    <n v="8.3145640859790273"/>
    <n v="7.088732228990871"/>
    <s v=""/>
    <m/>
    <m/>
    <n v="340.81585699999999"/>
    <n v="1.8112667449169155"/>
    <m/>
    <m/>
    <m/>
    <m/>
    <n v="157.71250619435853"/>
    <e v="#VALUE!"/>
    <m/>
    <n v="222.33854679919929"/>
    <n v="371.47812194428116"/>
    <n v="0.10000087912087965"/>
    <m/>
  </r>
  <r>
    <x v="2710"/>
    <n v="10603.355469"/>
    <n v="65.849999999999994"/>
    <n v="10.319893543905275"/>
    <m/>
    <m/>
    <n v="8.1792041767414219"/>
    <n v="6.9618614786999968"/>
    <s v=""/>
    <m/>
    <m/>
    <n v="341.80865499999999"/>
    <n v="1.8217722818608768"/>
    <m/>
    <m/>
    <m/>
    <m/>
    <n v="154.89387442322166"/>
    <e v="#VALUE!"/>
    <m/>
    <n v="222.98621990492907"/>
    <n v="373.63273398301652"/>
    <n v="0.10000087912087965"/>
    <m/>
  </r>
  <r>
    <x v="2711"/>
    <n v="10669.371094"/>
    <n v="67.31"/>
    <n v="10.776211484414221"/>
    <m/>
    <m/>
    <n v="7.816086288519883"/>
    <n v="7.0050231323115568"/>
    <s v=""/>
    <m/>
    <m/>
    <n v="350.766144"/>
    <n v="1.9172061825669606"/>
    <m/>
    <m/>
    <m/>
    <m/>
    <n v="155.85823103265679"/>
    <e v="#VALUE!"/>
    <m/>
    <n v="228.82983030721684"/>
    <n v="393.20555852893352"/>
    <n v="9.5000439560415761E-2"/>
    <m/>
  </r>
  <r>
    <x v="2712"/>
    <n v="10927.913086"/>
    <n v="68.3"/>
    <n v="11.091868705542426"/>
    <m/>
    <m/>
    <n v="7.5857603797596873"/>
    <n v="7.1745832885798473"/>
    <s v=""/>
    <m/>
    <m/>
    <n v="365.590485"/>
    <n v="2.0792054363945844"/>
    <m/>
    <m/>
    <m/>
    <m/>
    <n v="159.63501385947592"/>
    <e v="#VALUE!"/>
    <m/>
    <n v="238.50080766199346"/>
    <n v="426.43047072761749"/>
    <n v="9.5000439560415761E-2"/>
    <m/>
  </r>
  <r>
    <x v="2713"/>
    <n v="11392.635742"/>
    <n v="71.47"/>
    <n v="12.117096814014435"/>
    <m/>
    <m/>
    <n v="6.8812114663820942"/>
    <n v="7.4791070622453528"/>
    <s v=""/>
    <m/>
    <m/>
    <n v="387.73126200000002"/>
    <n v="2.3308657269177653"/>
    <m/>
    <m/>
    <m/>
    <m/>
    <n v="166.42368494859849"/>
    <e v="#VALUE!"/>
    <m/>
    <n v="252.9448192362118"/>
    <n v="478.04423350102485"/>
    <n v="9.5000439560415761E-2"/>
    <m/>
  </r>
  <r>
    <x v="2714"/>
    <n v="11548.719727"/>
    <n v="70.28"/>
    <n v="11.712177133490753"/>
    <m/>
    <m/>
    <n v="7.1100023259384386"/>
    <n v="7.5813767009484083"/>
    <s v=""/>
    <m/>
    <m/>
    <n v="381.190765"/>
    <n v="2.252170679597683"/>
    <m/>
    <m/>
    <m/>
    <m/>
    <n v="168.70376065130864"/>
    <e v="#VALUE!"/>
    <m/>
    <n v="248.67798549459826"/>
    <n v="461.9044305333943"/>
    <n v="9.5000439560415761E-2"/>
    <m/>
  </r>
  <r>
    <x v="2715"/>
    <n v="11429.047852"/>
    <n v="70.09"/>
    <n v="11.647445806727088"/>
    <m/>
    <m/>
    <n v="7.148075598184163"/>
    <n v="7.5026205438899325"/>
    <s v=""/>
    <m/>
    <m/>
    <n v="379.484039"/>
    <n v="2.2319456670286812"/>
    <m/>
    <m/>
    <m/>
    <m/>
    <n v="166.95559324973141"/>
    <e v="#VALUE!"/>
    <m/>
    <n v="247.56456611920692"/>
    <n v="457.75642212628537"/>
    <n v="9.5000439560415761E-2"/>
    <m/>
  </r>
  <r>
    <x v="2716"/>
    <n v="11426.602539"/>
    <n v="71.239999999999995"/>
    <n v="12.028206033842579"/>
    <m/>
    <m/>
    <n v="6.9131397474704857"/>
    <n v="7.5008200815412067"/>
    <s v=""/>
    <m/>
    <m/>
    <n v="377.44183299999997"/>
    <n v="2.2078662255000912"/>
    <m/>
    <m/>
    <m/>
    <m/>
    <n v="166.91987210411341"/>
    <e v="#VALUE!"/>
    <m/>
    <n v="246.23228915797208"/>
    <n v="452.8178973388068"/>
    <n v="0.10500131868134352"/>
    <m/>
  </r>
  <r>
    <x v="2717"/>
    <n v="11502.828125"/>
    <n v="69.83"/>
    <n v="11.550682895989638"/>
    <m/>
    <m/>
    <n v="7.1864330870840138"/>
    <n v="7.5506606832117331"/>
    <s v=""/>
    <m/>
    <m/>
    <n v="366.22900399999997"/>
    <n v="2.0766326556803856"/>
    <m/>
    <m/>
    <m/>
    <m/>
    <n v="168.03337587942673"/>
    <e v="#VALUE!"/>
    <m/>
    <n v="238.91735925033012"/>
    <n v="425.90281142477477"/>
    <n v="0.10500131868134352"/>
    <m/>
  </r>
  <r>
    <x v="2718"/>
    <n v="11495.038086"/>
    <n v="72.2"/>
    <n v="12.330273017585464"/>
    <m/>
    <m/>
    <n v="6.6982501367960943"/>
    <n v="7.5449580057269037"/>
    <s v=""/>
    <m/>
    <m/>
    <n v="379.935608"/>
    <n v="2.2319016472216959"/>
    <m/>
    <m/>
    <m/>
    <m/>
    <n v="167.91957894730032"/>
    <e v="#VALUE!"/>
    <m/>
    <n v="247.85915685839183"/>
    <n v="457.74739397221964"/>
    <n v="0.10500131868134352"/>
    <m/>
  </r>
  <r>
    <x v="2719"/>
    <n v="11745.974609000001"/>
    <n v="73.650000000000006"/>
    <n v="12.823987199460579"/>
    <m/>
    <m/>
    <n v="6.4288581727185203"/>
    <n v="7.7094636725156693"/>
    <s v=""/>
    <m/>
    <m/>
    <n v="369.13690200000002"/>
    <n v="2.1049751487203014"/>
    <m/>
    <m/>
    <m/>
    <m/>
    <n v="171.58526104155794"/>
    <e v="#VALUE!"/>
    <m/>
    <n v="240.81438898730127"/>
    <n v="431.71565821569277"/>
    <n v="0.10500131868134352"/>
    <m/>
  </r>
  <r>
    <x v="2720"/>
    <n v="11913.077148"/>
    <n v="78.349999999999994"/>
    <n v="14.458978268561003"/>
    <m/>
    <m/>
    <n v="5.6080039431327835"/>
    <n v="7.818937815890612"/>
    <s v=""/>
    <m/>
    <m/>
    <n v="392.18997200000001"/>
    <n v="2.3678309291095836"/>
    <m/>
    <m/>
    <m/>
    <m/>
    <n v="174.02629584109283"/>
    <e v="#VALUE!"/>
    <m/>
    <n v="255.85355450083611"/>
    <n v="485.62553753923106"/>
    <n v="0.10500131868134352"/>
    <m/>
  </r>
  <r>
    <x v="2721"/>
    <n v="12801.635742"/>
    <n v="80.89"/>
    <n v="15.394602915711927"/>
    <m/>
    <m/>
    <n v="5.2441043612976115"/>
    <n v="8.4019088727056062"/>
    <s v=""/>
    <m/>
    <m/>
    <n v="413.77298000000002"/>
    <n v="2.6283762952964675"/>
    <m/>
    <m/>
    <m/>
    <m/>
    <n v="187.00636462017815"/>
    <e v="#VALUE!"/>
    <m/>
    <n v="269.9336934841449"/>
    <n v="539.06156709368986"/>
    <n v="0.10000087912087965"/>
    <m/>
  </r>
  <r>
    <x v="2722"/>
    <n v="12971.548828000001"/>
    <n v="79.91"/>
    <n v="15.019774147733145"/>
    <m/>
    <m/>
    <n v="5.3708983176983525"/>
    <n v="8.5132038413802178"/>
    <s v=""/>
    <m/>
    <m/>
    <n v="409.76669299999998"/>
    <n v="2.5774122972065787"/>
    <m/>
    <m/>
    <m/>
    <m/>
    <n v="189.48845590559159"/>
    <e v="#VALUE!"/>
    <m/>
    <n v="267.32010608395376"/>
    <n v="528.60920807460332"/>
    <n v="0.10000087912087965"/>
    <m/>
  </r>
  <r>
    <x v="2723"/>
    <n v="13031.201171999999"/>
    <n v="80.34"/>
    <n v="15.175928965168167"/>
    <m/>
    <m/>
    <n v="5.3128165523173561"/>
    <n v="8.5516857968368889"/>
    <s v=""/>
    <m/>
    <m/>
    <n v="393.888306"/>
    <n v="2.3774800601538693"/>
    <m/>
    <m/>
    <m/>
    <m/>
    <n v="190.35985767153258"/>
    <e v="#VALUE!"/>
    <m/>
    <n v="256.96149917472394"/>
    <n v="487.6045067268368"/>
    <n v="0.10000087912087965"/>
    <m/>
  </r>
  <r>
    <x v="2724"/>
    <n v="13075.242188"/>
    <n v="84.56"/>
    <n v="16.768192145803273"/>
    <m/>
    <m/>
    <n v="4.7544099013707521"/>
    <n v="8.5803642481325539"/>
    <s v=""/>
    <m/>
    <m/>
    <n v="403.99704000000003"/>
    <n v="2.4994467987740556"/>
    <m/>
    <m/>
    <m/>
    <m/>
    <n v="191.00320907305064"/>
    <e v="#VALUE!"/>
    <m/>
    <n v="263.55614898745159"/>
    <n v="512.61903047351677"/>
    <n v="0.10000087912087965"/>
    <m/>
  </r>
  <r>
    <x v="2725"/>
    <n v="13654.214844"/>
    <n v="81.540000000000006"/>
    <n v="15.568587147931337"/>
    <m/>
    <m/>
    <n v="5.0937631187810384"/>
    <n v="8.9600701752146747"/>
    <s v=""/>
    <m/>
    <m/>
    <n v="388.650757"/>
    <n v="2.3094987110651179"/>
    <m/>
    <m/>
    <m/>
    <m/>
    <n v="199.46084478422998"/>
    <e v="#VALUE!"/>
    <m/>
    <n v="253.54467155496445"/>
    <n v="473.66200821986712"/>
    <n v="0.10000087912087965"/>
    <m/>
  </r>
  <r>
    <x v="2726"/>
    <n v="13271.298828000001"/>
    <n v="83.97"/>
    <n v="16.49452756210956"/>
    <m/>
    <m/>
    <n v="4.7898961886969706"/>
    <n v="8.7085691275415815"/>
    <s v=""/>
    <m/>
    <m/>
    <n v="386.73010299999999"/>
    <n v="2.2866134259627091"/>
    <m/>
    <m/>
    <m/>
    <m/>
    <n v="193.86720553763988"/>
    <e v="#VALUE!"/>
    <m/>
    <n v="252.29169165249451"/>
    <n v="468.96839655065259"/>
    <n v="0.10000087912087965"/>
    <m/>
  </r>
  <r>
    <x v="2727"/>
    <n v="13437.874023"/>
    <n v="83.7"/>
    <n v="16.386477835491277"/>
    <m/>
    <m/>
    <n v="4.8204500425591892"/>
    <n v="8.817645546675168"/>
    <s v=""/>
    <m/>
    <m/>
    <n v="382.81997699999999"/>
    <n v="2.2403170389734548"/>
    <m/>
    <m/>
    <m/>
    <m/>
    <n v="196.3005368931515"/>
    <e v="#VALUE!"/>
    <m/>
    <n v="249.74083694668846"/>
    <n v="459.47333187294123"/>
    <n v="0.10000087912087965"/>
    <m/>
  </r>
  <r>
    <x v="2728"/>
    <n v="13737.032227"/>
    <n v="84.05"/>
    <n v="16.517546348964473"/>
    <m/>
    <m/>
    <n v="4.7798847180120774"/>
    <n v="9.0132429518336679"/>
    <s v=""/>
    <m/>
    <m/>
    <n v="383.15673800000002"/>
    <n v="2.2440851980943908"/>
    <m/>
    <m/>
    <m/>
    <m/>
    <n v="200.67064156600961"/>
    <e v="#VALUE!"/>
    <m/>
    <n v="249.96053022040445"/>
    <n v="460.24615491370031"/>
    <n v="0.10000087912087965"/>
    <m/>
  </r>
  <r>
    <x v="2729"/>
    <n v="13550.451171999999"/>
    <n v="84.37"/>
    <n v="16.641313138240431"/>
    <m/>
    <m/>
    <n v="4.7432393974012852"/>
    <n v="8.890590608268667"/>
    <s v=""/>
    <m/>
    <m/>
    <n v="387.60217299999999"/>
    <n v="2.2960984089521914"/>
    <m/>
    <m/>
    <m/>
    <m/>
    <n v="197.94506449869209"/>
    <e v="#VALUE!"/>
    <m/>
    <n v="252.86060525356319"/>
    <n v="470.91370012203129"/>
    <n v="0.10000087912087965"/>
    <m/>
  </r>
  <r>
    <x v="2730"/>
    <n v="13950.488281"/>
    <n v="86.51"/>
    <n v="17.483401340030397"/>
    <m/>
    <m/>
    <n v="4.5023730197960692"/>
    <n v="9.1528208462894369"/>
    <s v=""/>
    <m/>
    <m/>
    <n v="402.141998"/>
    <n v="2.4682984205933729"/>
    <m/>
    <m/>
    <m/>
    <m/>
    <n v="203.78880876504539"/>
    <e v="#VALUE!"/>
    <m/>
    <n v="262.34597248286633"/>
    <n v="506.23071629470098"/>
    <n v="0.10000087912087965"/>
    <m/>
  </r>
  <r>
    <x v="2731"/>
    <n v="14133.733398"/>
    <n v="93.02"/>
    <n v="20.112277969355695"/>
    <m/>
    <m/>
    <n v="3.8245187593024448"/>
    <n v="9.2728053727923587"/>
    <s v=""/>
    <m/>
    <m/>
    <n v="414.06735200000003"/>
    <n v="2.6146238132213706"/>
    <m/>
    <m/>
    <m/>
    <m/>
    <n v="206.46565443189576"/>
    <e v="#VALUE!"/>
    <m/>
    <n v="270.12573338297619"/>
    <n v="536.24102935253916"/>
    <n v="9.5000439560415761E-2"/>
    <m/>
  </r>
  <r>
    <x v="2732"/>
    <n v="15579.729492"/>
    <n v="95.33"/>
    <n v="21.108644306116503"/>
    <m/>
    <m/>
    <n v="3.6343683022854956"/>
    <n v="10.221222882250409"/>
    <s v=""/>
    <m/>
    <m/>
    <n v="454.71929899999998"/>
    <n v="3.1279358148903178"/>
    <m/>
    <m/>
    <m/>
    <m/>
    <n v="227.58877324605996"/>
    <e v="#VALUE!"/>
    <m/>
    <n v="296.64590442225403"/>
    <n v="641.51772528182209"/>
    <n v="9.5000439560415761E-2"/>
    <m/>
  </r>
  <r>
    <x v="2733"/>
    <n v="15479.595703000001"/>
    <n v="94.18"/>
    <n v="20.59191326926134"/>
    <m/>
    <m/>
    <n v="3.7218644941006263"/>
    <n v="10.15473625616068"/>
    <s v=""/>
    <m/>
    <m/>
    <n v="444.16305499999999"/>
    <n v="2.9824762039376767"/>
    <m/>
    <m/>
    <m/>
    <m/>
    <n v="226.12601831114972"/>
    <e v="#VALUE!"/>
    <m/>
    <n v="289.75931184619975"/>
    <n v="611.6849779810309"/>
    <n v="9.5000439560415761E-2"/>
    <m/>
  </r>
  <r>
    <x v="2734"/>
    <n v="15332.350586"/>
    <n v="93.58"/>
    <n v="20.327089512940724"/>
    <m/>
    <m/>
    <n v="3.7690931081987546"/>
    <n v="10.057880516647971"/>
    <s v=""/>
    <m/>
    <m/>
    <n v="449.67962599999998"/>
    <n v="3.0564830803443566"/>
    <m/>
    <m/>
    <m/>
    <m/>
    <n v="223.97506084030852"/>
    <e v="#VALUE!"/>
    <m/>
    <n v="293.35816546249322"/>
    <n v="626.86326993370358"/>
    <n v="9.5000439560415761E-2"/>
    <m/>
  </r>
  <r>
    <x v="2735"/>
    <n v="15290.909180000001"/>
    <n v="96.28"/>
    <n v="21.497465061981661"/>
    <m/>
    <m/>
    <n v="3.5514027564028265"/>
    <n v="10.030434263789147"/>
    <s v=""/>
    <m/>
    <m/>
    <n v="462.96054099999998"/>
    <n v="3.2369411042001994"/>
    <m/>
    <m/>
    <m/>
    <m/>
    <n v="223.36968455582456"/>
    <e v="#VALUE!"/>
    <m/>
    <n v="302.02225570540611"/>
    <n v="663.87394656643767"/>
    <n v="9.5000439560415761E-2"/>
    <m/>
  </r>
  <r>
    <x v="2736"/>
    <n v="15701.298828000001"/>
    <n v="98.92"/>
    <n v="22.673653525856331"/>
    <m/>
    <m/>
    <n v="3.3564587846472205"/>
    <n v="10.299371006633391"/>
    <s v=""/>
    <m/>
    <m/>
    <n v="461.00528000000003"/>
    <n v="3.2095167434818848"/>
    <m/>
    <m/>
    <m/>
    <m/>
    <n v="229.36465876825631"/>
    <e v="#VALUE!"/>
    <m/>
    <n v="300.74669918294904"/>
    <n v="658.24940228340915"/>
    <n v="0.10000087912087965"/>
    <m/>
  </r>
  <r>
    <x v="2737"/>
    <n v="16276.440430000001"/>
    <n v="99.08"/>
    <n v="22.744259269622709"/>
    <m/>
    <m/>
    <n v="3.3454261310790026"/>
    <n v="10.676361066362047"/>
    <s v=""/>
    <m/>
    <m/>
    <n v="474.62643400000002"/>
    <n v="3.3990900321895468"/>
    <m/>
    <m/>
    <m/>
    <m/>
    <n v="237.76633042174473"/>
    <e v="#VALUE!"/>
    <m/>
    <n v="309.6327516476033"/>
    <n v="697.12955588726368"/>
    <n v="0.10000087912087965"/>
    <m/>
  </r>
  <r>
    <x v="2738"/>
    <n v="15955.577148"/>
    <n v="102.89"/>
    <n v="24.484607671523779"/>
    <m/>
    <m/>
    <n v="3.0879634599852053"/>
    <n v="10.465076969784462"/>
    <s v=""/>
    <m/>
    <m/>
    <n v="459.94030800000002"/>
    <n v="3.1884910240318578"/>
    <m/>
    <m/>
    <m/>
    <m/>
    <n v="233.079157851285"/>
    <e v="#VALUE!"/>
    <m/>
    <n v="300.05194181764887"/>
    <n v="653.93717450373902"/>
    <n v="0.10000087912087965"/>
    <m/>
  </r>
  <r>
    <x v="2739"/>
    <n v="16685.691406000002"/>
    <n v="108.03"/>
    <n v="26.927680251786605"/>
    <m/>
    <m/>
    <n v="2.7792764812007329"/>
    <n v="10.943665554119649"/>
    <s v=""/>
    <m/>
    <m/>
    <n v="480.36007699999999"/>
    <n v="3.4715177054424693"/>
    <m/>
    <m/>
    <m/>
    <m/>
    <n v="243.74467090740075"/>
    <e v="#VALUE!"/>
    <m/>
    <n v="313.37321684692466"/>
    <n v="711.98396433499556"/>
    <n v="0.10000087912087965"/>
    <m/>
  </r>
  <r>
    <x v="2740"/>
    <n v="17645.191406000002"/>
    <n v="107.67"/>
    <n v="26.744987793645134"/>
    <m/>
    <m/>
    <n v="2.7976551710302324"/>
    <n v="11.572672819889924"/>
    <s v=""/>
    <m/>
    <m/>
    <n v="479.48406999999997"/>
    <n v="3.4587669854390883"/>
    <m/>
    <m/>
    <m/>
    <m/>
    <n v="257.7610521315886"/>
    <e v="#VALUE!"/>
    <m/>
    <n v="312.80173485931891"/>
    <n v="709.36888097767894"/>
    <n v="0.10000087912087965"/>
    <m/>
  </r>
  <r>
    <x v="2741"/>
    <n v="17803.861327999999"/>
    <n v="110.25"/>
    <n v="28.023341718403806"/>
    <m/>
    <m/>
    <n v="2.663434117704397"/>
    <n v="11.676433238909402"/>
    <s v=""/>
    <m/>
    <m/>
    <n v="471.63043199999998"/>
    <n v="3.3453761096547296"/>
    <m/>
    <m/>
    <m/>
    <m/>
    <n v="260.07890321607437"/>
    <e v="#VALUE!"/>
    <m/>
    <n v="307.67824537330307"/>
    <n v="686.11320662700621"/>
    <n v="9.0000000000008101E-2"/>
    <m/>
  </r>
  <r>
    <x v="2742"/>
    <n v="17817.083984000001"/>
    <n v="114.02"/>
    <n v="29.936249505530064"/>
    <m/>
    <m/>
    <n v="2.4811431534835462"/>
    <n v="11.684801014740259"/>
    <s v=""/>
    <m/>
    <m/>
    <n v="509.74456800000002"/>
    <n v="3.8859795610490884"/>
    <m/>
    <m/>
    <m/>
    <m/>
    <n v="260.27205984691579"/>
    <e v="#VALUE!"/>
    <m/>
    <n v="332.54282088144049"/>
    <n v="796.98718772567906"/>
    <n v="9.0000000000008101E-2"/>
    <m/>
  </r>
  <r>
    <x v="2743"/>
    <n v="18370.017577999999"/>
    <n v="112.49"/>
    <n v="29.122304052970485"/>
    <m/>
    <m/>
    <n v="2.5476014217811271"/>
    <n v="12.046485290337648"/>
    <s v=""/>
    <m/>
    <m/>
    <n v="608.45404099999996"/>
    <n v="5.3905638758753485"/>
    <m/>
    <m/>
    <m/>
    <m/>
    <n v="268.34931679862427"/>
    <e v="#VALUE!"/>
    <m/>
    <n v="396.9380663823996"/>
    <n v="1105.5668914866071"/>
    <n v="9.0000000000008101E-2"/>
    <m/>
  </r>
  <r>
    <x v="2744"/>
    <n v="18365.015625"/>
    <n v="117.04"/>
    <n v="31.474389650841594"/>
    <m/>
    <m/>
    <n v="2.3413778393758529"/>
    <n v="12.042891712089025"/>
    <s v=""/>
    <m/>
    <m/>
    <n v="603.89776600000005"/>
    <n v="5.3096950124903781"/>
    <m/>
    <m/>
    <m/>
    <m/>
    <n v="268.27624824196613"/>
    <e v="#VALUE!"/>
    <m/>
    <n v="393.96568249382517"/>
    <n v="1088.981254071067"/>
    <n v="9.0000000000008101E-2"/>
    <m/>
  </r>
  <r>
    <x v="2745"/>
    <n v="19104.410156000002"/>
    <n v="115.83"/>
    <n v="30.819887676608996"/>
    <m/>
    <m/>
    <n v="2.389667907240173"/>
    <n v="12.527424928220224"/>
    <s v=""/>
    <m/>
    <m/>
    <n v="570.686646"/>
    <n v="4.7255641343324895"/>
    <m/>
    <m/>
    <m/>
    <m/>
    <n v="279.0773275765942"/>
    <e v="#VALUE!"/>
    <m/>
    <n v="372.29969481540019"/>
    <n v="969.18010264115446"/>
    <n v="9.0000000000008101E-2"/>
    <m/>
  </r>
  <r>
    <x v="2746"/>
    <n v="17153.914063"/>
    <n v="102.24"/>
    <n v="23.582183925852885"/>
    <m/>
    <m/>
    <n v="2.9502892074195182"/>
    <n v="11.247831404266297"/>
    <s v=""/>
    <m/>
    <m/>
    <n v="517.49371299999996"/>
    <n v="3.8444391857339673"/>
    <m/>
    <m/>
    <m/>
    <m/>
    <n v="250.58447003018776"/>
    <e v="#VALUE!"/>
    <m/>
    <n v="337.5981421138568"/>
    <n v="788.46754772774511"/>
    <n v="8.4065934065913825E-2"/>
    <m/>
  </r>
  <r>
    <x v="2747"/>
    <n v="18178.322265999999"/>
    <n v="119.18"/>
    <n v="31.38542778486001"/>
    <m/>
    <m/>
    <n v="1.972477196181013"/>
    <n v="11.918605778054259"/>
    <s v=""/>
    <m/>
    <m/>
    <n v="614.84252900000001"/>
    <n v="5.2904310029871695"/>
    <m/>
    <m/>
    <m/>
    <m/>
    <n v="265.54903063720514"/>
    <e v="#VALUE!"/>
    <m/>
    <n v="401.10573378692459"/>
    <n v="1085.0303406611833"/>
    <n v="8.4065934065913825E-2"/>
    <m/>
  </r>
  <r>
    <x v="2748"/>
    <n v="19633.769531000002"/>
    <n v="116.44"/>
    <n v="29.938689050232771"/>
    <m/>
    <m/>
    <n v="2.0630707353881679"/>
    <n v="12.872533832098467"/>
    <s v=""/>
    <m/>
    <m/>
    <n v="587.32415800000001"/>
    <n v="4.816741653042385"/>
    <m/>
    <m/>
    <m/>
    <m/>
    <n v="286.8102122087962"/>
    <e v="#VALUE!"/>
    <m/>
    <n v="383.15353322830669"/>
    <n v="987.87997305446856"/>
    <n v="8.4065934065913825E-2"/>
    <m/>
  </r>
  <r>
    <x v="2749"/>
    <n v="18801.744140999999"/>
    <n v="116.53"/>
    <n v="29.981355461395214"/>
    <m/>
    <m/>
    <n v="2.0597741230465272"/>
    <n v="12.326710256337957"/>
    <s v=""/>
    <m/>
    <m/>
    <n v="598.35235599999999"/>
    <n v="4.9975010645054105"/>
    <m/>
    <m/>
    <m/>
    <m/>
    <n v="274.65598078154909"/>
    <e v="#VALUE!"/>
    <m/>
    <n v="390.34801513627093"/>
    <n v="1024.9524621742964"/>
    <n v="8.4065934065913825E-2"/>
    <m/>
  </r>
  <r>
    <x v="2750"/>
    <n v="19205.925781000002"/>
    <n v="118.17"/>
    <n v="30.821532494898907"/>
    <m/>
    <m/>
    <n v="2.0016899078181858"/>
    <n v="12.591370175692562"/>
    <s v=""/>
    <m/>
    <m/>
    <n v="616.70874000000003"/>
    <n v="5.3039933189157313"/>
    <m/>
    <m/>
    <m/>
    <m/>
    <n v="280.56026837931614"/>
    <e v="#VALUE!"/>
    <m/>
    <n v="402.32319662862761"/>
    <n v="1087.8118766577427"/>
    <n v="8.4999560439544194E-2"/>
    <m/>
  </r>
  <r>
    <x v="2751"/>
    <n v="19446.966797000001"/>
    <n v="115.34"/>
    <n v="29.341733038843941"/>
    <m/>
    <m/>
    <n v="2.0974608467448044"/>
    <n v="12.74906439585218"/>
    <s v=""/>
    <m/>
    <m/>
    <n v="569.35418700000002"/>
    <n v="4.4893336004196387"/>
    <m/>
    <m/>
    <m/>
    <m/>
    <n v="284.08139685343968"/>
    <e v="#VALUE!"/>
    <m/>
    <n v="371.4304365586475"/>
    <n v="920.73087486721556"/>
    <n v="8.4999560439544194E-2"/>
    <m/>
  </r>
  <r>
    <x v="2752"/>
    <n v="19343.128906000002"/>
    <n v="115.76"/>
    <n v="29.544736234056149"/>
    <m/>
    <m/>
    <n v="2.0820762423908121"/>
    <n v="12.680000100577621"/>
    <s v=""/>
    <m/>
    <m/>
    <n v="591.84338400000001"/>
    <n v="4.8436120900998327"/>
    <m/>
    <m/>
    <m/>
    <m/>
    <n v="282.56453237634571"/>
    <e v="#VALUE!"/>
    <m/>
    <n v="386.10174740572734"/>
    <n v="993.39091147474005"/>
    <n v="8.4999560439544194E-2"/>
    <m/>
  </r>
  <r>
    <x v="2753"/>
    <n v="19191.529297000001"/>
    <n v="113.68"/>
    <n v="28.479570611024215"/>
    <m/>
    <m/>
    <n v="2.1567902270325279"/>
    <n v="12.580294577378483"/>
    <s v=""/>
    <m/>
    <m/>
    <n v="554.82775900000001"/>
    <n v="4.2376354771667524"/>
    <m/>
    <m/>
    <m/>
    <m/>
    <n v="280.34996446265961"/>
    <e v="#VALUE!"/>
    <m/>
    <n v="361.95380915013106"/>
    <n v="869.10935286595372"/>
    <n v="8.4999560439544194E-2"/>
    <m/>
  </r>
  <r>
    <x v="2754"/>
    <n v="18320.884765999999"/>
    <n v="111.35"/>
    <n v="27.308836256118742"/>
    <m/>
    <m/>
    <n v="2.2450896592964278"/>
    <n v="12.009263298294089"/>
    <s v=""/>
    <m/>
    <m/>
    <n v="573.47912599999995"/>
    <n v="4.5224279466905326"/>
    <m/>
    <m/>
    <m/>
    <m/>
    <n v="267.63158441341494"/>
    <e v="#VALUE!"/>
    <m/>
    <n v="374.12142914029641"/>
    <n v="927.51829347034868"/>
    <n v="8.4999560439544194E-2"/>
    <m/>
  </r>
  <r>
    <x v="2755"/>
    <n v="18553.298827999999"/>
    <n v="111.37"/>
    <n v="27.31535313879608"/>
    <m/>
    <m/>
    <n v="2.2441662933095436"/>
    <n v="12.161293208323988"/>
    <s v=""/>
    <m/>
    <m/>
    <n v="559.67852800000003"/>
    <n v="4.3046554214055064"/>
    <m/>
    <m/>
    <m/>
    <m/>
    <n v="271.02669029653532"/>
    <e v="#VALUE!"/>
    <m/>
    <n v="365.11831252685812"/>
    <n v="882.8546739725723"/>
    <n v="7.9999120879136548E-2"/>
    <m/>
  </r>
  <r>
    <x v="2756"/>
    <n v="18263.929688"/>
    <n v="108.83"/>
    <n v="26.066255655744989"/>
    <m/>
    <m/>
    <n v="2.3464142467032767"/>
    <n v="11.971306294780906"/>
    <s v=""/>
    <m/>
    <m/>
    <n v="545.79736300000002"/>
    <n v="4.0910216541789799"/>
    <m/>
    <m/>
    <m/>
    <m/>
    <n v="266.79958432388776"/>
    <e v="#VALUE!"/>
    <m/>
    <n v="356.06263629997437"/>
    <n v="839.03988476170309"/>
    <n v="7.9999120879136548E-2"/>
    <m/>
  </r>
  <r>
    <x v="2757"/>
    <n v="19144.492188"/>
    <n v="116.53"/>
    <n v="29.744004431257743"/>
    <m/>
    <m/>
    <n v="2.0142625226821247"/>
    <n v="12.547501495398567"/>
    <s v=""/>
    <m/>
    <m/>
    <n v="586.011169"/>
    <n v="4.6935038143806107"/>
    <m/>
    <m/>
    <m/>
    <m/>
    <n v="279.66284611828473"/>
    <e v="#VALUE!"/>
    <m/>
    <n v="382.29697664437009"/>
    <n v="962.60475559297413"/>
    <n v="7.9999120879136548E-2"/>
    <m/>
  </r>
  <r>
    <x v="2758"/>
    <n v="19246.919922000001"/>
    <n v="118.48"/>
    <n v="30.735764544954954"/>
    <m/>
    <m/>
    <n v="1.9467447826619382"/>
    <n v="12.614305383266053"/>
    <s v=""/>
    <m/>
    <m/>
    <n v="589.355591"/>
    <n v="4.7469541146202374"/>
    <m/>
    <m/>
    <m/>
    <m/>
    <n v="281.15911101424484"/>
    <e v="#VALUE!"/>
    <m/>
    <n v="384.47878219153182"/>
    <n v="973.56703776709162"/>
    <n v="7.9999120879136548E-2"/>
    <m/>
  </r>
  <r>
    <x v="2759"/>
    <n v="19418.818359000001"/>
    <n v="127.16"/>
    <n v="35.235001270126716"/>
    <m/>
    <m/>
    <n v="1.6614012995245211"/>
    <n v="12.726635244322445"/>
    <s v=""/>
    <m/>
    <m/>
    <n v="636.18182400000001"/>
    <n v="5.5011345578935567"/>
    <m/>
    <m/>
    <m/>
    <m/>
    <n v="283.67020431787591"/>
    <e v="#VALUE!"/>
    <m/>
    <n v="415.0268813584691"/>
    <n v="1128.2441638505441"/>
    <n v="7.9999120879136548E-2"/>
    <m/>
  </r>
  <r>
    <x v="2760"/>
    <n v="21308.351563"/>
    <n v="139.1"/>
    <n v="41.84690978595701"/>
    <m/>
    <m/>
    <n v="1.3493121179754137"/>
    <n v="13.964627238539014"/>
    <s v=""/>
    <m/>
    <m/>
    <n v="642.86895800000002"/>
    <n v="5.6166386803216026"/>
    <m/>
    <m/>
    <m/>
    <m/>
    <n v="311.27251564984584"/>
    <e v="#VALUE!"/>
    <m/>
    <n v="419.38937689755289"/>
    <n v="1151.9332502851105"/>
    <n v="7.4998681318672655E-2"/>
    <m/>
  </r>
  <r>
    <x v="2761"/>
    <n v="22806.796875"/>
    <n v="138.87"/>
    <n v="41.703495291639101"/>
    <m/>
    <m/>
    <n v="1.3537040190933924"/>
    <n v="14.946258348436231"/>
    <s v=""/>
    <m/>
    <m/>
    <n v="654.81195100000002"/>
    <n v="5.8251765272037987"/>
    <m/>
    <m/>
    <m/>
    <m/>
    <n v="333.16181292612418"/>
    <e v="#VALUE!"/>
    <m/>
    <n v="427.18064497828954"/>
    <n v="1194.7029019289139"/>
    <n v="7.4998681318672655E-2"/>
    <m/>
  </r>
  <r>
    <x v="2762"/>
    <n v="23474.455077999999"/>
    <n v="138.44999999999999"/>
    <n v="41.436249467378495"/>
    <m/>
    <m/>
    <n v="1.3618218678272243"/>
    <n v="15.382601830143386"/>
    <s v=""/>
    <m/>
    <m/>
    <n v="609.81787099999997"/>
    <n v="5.0242578640179891"/>
    <m/>
    <m/>
    <m/>
    <m/>
    <n v="342.91496759074556"/>
    <e v="#VALUE!"/>
    <m/>
    <n v="397.8277901850135"/>
    <n v="1030.4400943301157"/>
    <n v="7.4998681318672655E-2"/>
    <m/>
  </r>
  <r>
    <x v="2763"/>
    <n v="22794.039063"/>
    <n v="142.29"/>
    <n v="43.729499511161279"/>
    <m/>
    <m/>
    <n v="1.2862089636996732"/>
    <n v="14.936342497117858"/>
    <s v=""/>
    <m/>
    <m/>
    <n v="634.85418700000002"/>
    <n v="5.4366636700910282"/>
    <m/>
    <m/>
    <m/>
    <m/>
    <n v="332.97544673896579"/>
    <e v="#VALUE!"/>
    <m/>
    <n v="414.16076883701783"/>
    <n v="1115.0216363635379"/>
    <n v="7.4998681318672655E-2"/>
    <m/>
  </r>
  <r>
    <x v="2764"/>
    <n v="23781.974609000001"/>
    <n v="141.93"/>
    <n v="43.502979544272357"/>
    <m/>
    <m/>
    <n v="1.2926503416084743"/>
    <n v="15.583305428907549"/>
    <s v=""/>
    <m/>
    <m/>
    <n v="583.71460000000002"/>
    <n v="4.5606640340318947"/>
    <m/>
    <m/>
    <m/>
    <m/>
    <n v="347.4072145739446"/>
    <e v="#VALUE!"/>
    <m/>
    <n v="380.79876051505403"/>
    <n v="935.36024715051644"/>
    <n v="7.4998681318672655E-2"/>
    <m/>
  </r>
  <r>
    <x v="2765"/>
    <n v="23240.203125"/>
    <n v="141.55000000000001"/>
    <n v="43.264815749213042"/>
    <m/>
    <m/>
    <n v="1.2995048754055802"/>
    <n v="15.227909516341606"/>
    <s v=""/>
    <m/>
    <m/>
    <n v="611.60717799999998"/>
    <n v="4.9963945153627005"/>
    <m/>
    <m/>
    <m/>
    <m/>
    <n v="339.49301378589041"/>
    <e v="#VALUE!"/>
    <m/>
    <n v="398.99508305002138"/>
    <n v="1024.7255166962068"/>
    <n v="9.0000000000008101E-2"/>
    <m/>
  </r>
  <r>
    <x v="2766"/>
    <n v="26280.822265999999"/>
    <n v="162.02000000000001"/>
    <n v="55.751252696985311"/>
    <m/>
    <m/>
    <n v="0.92358608477425697"/>
    <n v="17.218451925397435"/>
    <s v=""/>
    <m/>
    <m/>
    <n v="730.39733899999999"/>
    <n v="6.936541725926042"/>
    <m/>
    <m/>
    <m/>
    <m/>
    <n v="383.91039475287175"/>
    <e v="#VALUE!"/>
    <m/>
    <n v="476.4903968046948"/>
    <n v="1422.6361193714445"/>
    <n v="9.0000000000008101E-2"/>
    <m/>
  </r>
  <r>
    <x v="2767"/>
    <n v="27081.810547000001"/>
    <n v="162.62"/>
    <n v="56.157403485486157"/>
    <m/>
    <m/>
    <n v="0.91669747379501421"/>
    <n v="17.742774997028462"/>
    <s v=""/>
    <m/>
    <m/>
    <n v="731.52014199999996"/>
    <n v="6.9576889286537735"/>
    <m/>
    <m/>
    <m/>
    <m/>
    <n v="395.61123592285912"/>
    <e v="#VALUE!"/>
    <m/>
    <n v="477.22288146535362"/>
    <n v="1426.973262520414"/>
    <n v="9.0000000000008101E-2"/>
    <m/>
  </r>
  <r>
    <x v="2768"/>
    <n v="27360.089843999998"/>
    <n v="174.26"/>
    <n v="64.188924045213142"/>
    <m/>
    <m/>
    <n v="0.78541917363392655"/>
    <n v="17.924624438104566"/>
    <s v=""/>
    <m/>
    <m/>
    <n v="751.61895800000002"/>
    <n v="7.3398306132798332"/>
    <m/>
    <m/>
    <m/>
    <m/>
    <n v="399.67634140858189"/>
    <e v="#VALUE!"/>
    <m/>
    <n v="490.33477590935098"/>
    <n v="1505.3478452371216"/>
    <n v="9.0000000000008101E-2"/>
    <m/>
  </r>
  <r>
    <x v="2769"/>
    <n v="28841.574218999998"/>
    <n v="175.54"/>
    <n v="65.124052245456554"/>
    <m/>
    <m/>
    <n v="0.77383993757503344"/>
    <n v="18.89470880867529"/>
    <s v=""/>
    <m/>
    <m/>
    <n v="737.803406"/>
    <n v="7.0698208254441015"/>
    <m/>
    <m/>
    <m/>
    <m/>
    <n v="421.31787322481705"/>
    <e v="#VALUE!"/>
    <m/>
    <n v="481.32190373272346"/>
    <n v="1449.9707290982215"/>
    <n v="9.5000439560415761E-2"/>
    <m/>
  </r>
  <r>
    <x v="2770"/>
    <n v="32810.949219000002"/>
    <n v="188.69"/>
    <n v="74.845058758558977"/>
    <m/>
    <m/>
    <n v="0.65786032338817624"/>
    <n v="21.492890296332096"/>
    <s v=""/>
    <m/>
    <m/>
    <n v="1040.2330320000001"/>
    <n v="12.864411489610504"/>
    <m/>
    <m/>
    <m/>
    <m/>
    <n v="479.30252483686576"/>
    <e v="#VALUE!"/>
    <m/>
    <n v="678.6183680045292"/>
    <n v="2638.4006847639398"/>
    <n v="9.5000439560415761E-2"/>
    <m/>
  </r>
  <r>
    <x v="2771"/>
    <n v="31977.041015999999"/>
    <n v="206.31"/>
    <n v="88.812515860575232"/>
    <m/>
    <m/>
    <n v="0.53496319346881527"/>
    <n v="20.946091558843502"/>
    <s v=""/>
    <m/>
    <m/>
    <n v="1100.0061040000001"/>
    <n v="14.342451989381344"/>
    <m/>
    <m/>
    <m/>
    <m/>
    <n v="467.12078926706329"/>
    <e v="#VALUE!"/>
    <m/>
    <n v="717.61261575810101"/>
    <n v="2941.5364379893126"/>
    <n v="9.5000439560415761E-2"/>
    <m/>
  </r>
  <r>
    <x v="2772"/>
    <n v="34013.613280999998"/>
    <n v="218.68"/>
    <n v="99.45062347856782"/>
    <m/>
    <m/>
    <n v="0.47078436256711736"/>
    <n v="22.279538447491124"/>
    <s v=""/>
    <m/>
    <m/>
    <n v="1207.112183"/>
    <n v="17.13502027722296"/>
    <m/>
    <m/>
    <m/>
    <m/>
    <n v="496.87104800270447"/>
    <e v="#VALUE!"/>
    <m/>
    <n v="787.48556758563348"/>
    <n v="3514.272632633104"/>
    <n v="9.5000439560415761E-2"/>
    <m/>
  </r>
  <r>
    <x v="2773"/>
    <n v="36833.875"/>
    <n v="236.85"/>
    <n v="115.96323703500096"/>
    <m/>
    <m/>
    <n v="0.39252543246232657"/>
    <n v="24.12623346672067"/>
    <s v=""/>
    <m/>
    <m/>
    <n v="1225.678101"/>
    <n v="17.661653762458908"/>
    <m/>
    <m/>
    <m/>
    <m/>
    <n v="538.06944654933022"/>
    <e v="#VALUE!"/>
    <m/>
    <n v="799.59744308476297"/>
    <n v="3622.2814715285558"/>
    <n v="9.0000000000008101E-2"/>
    <m/>
  </r>
  <r>
    <x v="2774"/>
    <n v="39381.765625"/>
    <n v="236.16"/>
    <n v="115.2736827481688"/>
    <m/>
    <m/>
    <n v="0.39479203825012216"/>
    <n v="25.794433583050882"/>
    <s v=""/>
    <m/>
    <m/>
    <n v="1224.197144"/>
    <n v="17.618519721313646"/>
    <m/>
    <m/>
    <m/>
    <m/>
    <n v="575.28904667182553"/>
    <e v="#VALUE!"/>
    <m/>
    <n v="798.631308967206"/>
    <n v="3613.4349818320625"/>
    <n v="9.0000000000008101E-2"/>
    <m/>
  </r>
  <r>
    <x v="2775"/>
    <n v="38346.53125"/>
    <n v="202.03"/>
    <n v="81.925189528847511"/>
    <m/>
    <m/>
    <n v="0.5088827024170981"/>
    <n v="25.114410351437545"/>
    <s v=""/>
    <m/>
    <m/>
    <n v="1090.1453859999999"/>
    <n v="13.758938346340068"/>
    <m/>
    <m/>
    <m/>
    <m/>
    <n v="560.16633728528689"/>
    <e v="#VALUE!"/>
    <m/>
    <n v="711.17976451163815"/>
    <n v="2821.861877158251"/>
    <n v="9.0000000000008101E-2"/>
    <m/>
  </r>
  <r>
    <x v="2776"/>
    <n v="35516.359375"/>
    <n v="206.25"/>
    <n v="85.337405616359277"/>
    <m/>
    <m/>
    <n v="0.48759714215592537"/>
    <n v="23.260231857666746"/>
    <s v=""/>
    <m/>
    <m/>
    <n v="1043.4345699999999"/>
    <n v="12.579521664590938"/>
    <m/>
    <m/>
    <m/>
    <m/>
    <n v="518.82317112585531"/>
    <e v="#VALUE!"/>
    <m/>
    <n v="680.70696010440429"/>
    <n v="2579.9717772293088"/>
    <n v="9.0000000000008101E-2"/>
    <m/>
  </r>
  <r>
    <x v="2777"/>
    <n v="33915.121094000002"/>
    <n v="217.41"/>
    <n v="94.561063976974694"/>
    <m/>
    <m/>
    <n v="0.43480488420302588"/>
    <n v="22.210977185812027"/>
    <s v=""/>
    <m/>
    <m/>
    <n v="1130.73938"/>
    <n v="14.684216061499894"/>
    <m/>
    <m/>
    <m/>
    <m/>
    <n v="495.43227359874828"/>
    <e v="#VALUE!"/>
    <m/>
    <n v="737.6621286662363"/>
    <n v="3011.6298552150856"/>
    <n v="9.0000000000008101E-2"/>
    <m/>
  </r>
  <r>
    <x v="2778"/>
    <n v="37325.109375"/>
    <n v="236.73"/>
    <n v="111.35385530107081"/>
    <m/>
    <m/>
    <n v="0.35750493703529956"/>
    <n v="24.443538711518254"/>
    <s v=""/>
    <m/>
    <m/>
    <n v="1218.4530030000001"/>
    <n v="16.961944844417516"/>
    <m/>
    <m/>
    <m/>
    <m/>
    <n v="545.24540097395311"/>
    <e v="#VALUE!"/>
    <m/>
    <n v="794.88399517203345"/>
    <n v="3478.7760737117346"/>
    <n v="9.0000000000008101E-2"/>
    <m/>
  </r>
  <r>
    <x v="2779"/>
    <n v="39156.707030999998"/>
    <n v="213.12"/>
    <n v="89.131606618110894"/>
    <m/>
    <m/>
    <n v="0.42879703190267754"/>
    <n v="25.642351451637019"/>
    <s v=""/>
    <m/>
    <m/>
    <n v="1171.834595"/>
    <n v="15.663602394858675"/>
    <m/>
    <m/>
    <m/>
    <m/>
    <n v="572.00138950529731"/>
    <e v="#VALUE!"/>
    <m/>
    <n v="764.47147510900072"/>
    <n v="3212.4951318481549"/>
    <n v="9.0000000000008101E-2"/>
    <m/>
  </r>
  <r>
    <x v="2780"/>
    <n v="36642.234375"/>
    <n v="218.83"/>
    <n v="93.862435699086518"/>
    <m/>
    <m/>
    <n v="0.40579769282911843"/>
    <n v="23.99321358268671"/>
    <s v=""/>
    <m/>
    <m/>
    <n v="1377.2958980000001"/>
    <n v="21.154116635479308"/>
    <m/>
    <m/>
    <m/>
    <m/>
    <n v="535.26995925590484"/>
    <e v="#VALUE!"/>
    <m/>
    <n v="898.50857049124397"/>
    <n v="4338.561143018499"/>
    <n v="9.0000000000008101E-2"/>
    <m/>
  </r>
  <r>
    <x v="2781"/>
    <n v="36050.113280999998"/>
    <n v="209.46"/>
    <n v="85.813968632893037"/>
    <m/>
    <m/>
    <n v="0.44052796866401789"/>
    <n v="23.604880263905688"/>
    <s v=""/>
    <m/>
    <m/>
    <n v="1382.274048"/>
    <n v="21.306488372969532"/>
    <m/>
    <m/>
    <m/>
    <m/>
    <n v="526.6202510908322"/>
    <e v="#VALUE!"/>
    <m/>
    <n v="901.75617360012291"/>
    <n v="4369.8115190545541"/>
    <n v="9.0000000000008101E-2"/>
    <m/>
  </r>
  <r>
    <x v="2782"/>
    <n v="35549.398437999997"/>
    <n v="190.71"/>
    <n v="70.442047034827411"/>
    <m/>
    <m/>
    <n v="0.51937355050997436"/>
    <n v="23.276416538013123"/>
    <s v=""/>
    <m/>
    <m/>
    <n v="1121.570923"/>
    <n v="13.269146870100293"/>
    <m/>
    <m/>
    <m/>
    <m/>
    <n v="519.305805938047"/>
    <e v="#VALUE!"/>
    <m/>
    <n v="731.68088875646606"/>
    <n v="2721.4090762395135"/>
    <n v="8.4999560439544194E-2"/>
    <m/>
  </r>
  <r>
    <x v="2783"/>
    <n v="30817.625"/>
    <n v="200.51"/>
    <n v="77.672282702739352"/>
    <m/>
    <m/>
    <n v="0.46596849779470784"/>
    <n v="20.177703073930036"/>
    <s v=""/>
    <m/>
    <m/>
    <n v="1236.512207"/>
    <n v="15.988443232339378"/>
    <m/>
    <m/>
    <m/>
    <m/>
    <n v="450.1840337926651"/>
    <e v="#VALUE!"/>
    <m/>
    <n v="806.66530490642845"/>
    <n v="3279.1177121924293"/>
    <n v="8.4999560439544194E-2"/>
    <m/>
  </r>
  <r>
    <x v="2784"/>
    <n v="32285.798827999999"/>
    <n v="199.79"/>
    <n v="77.086580094084226"/>
    <m/>
    <m/>
    <n v="0.46929068166302901"/>
    <n v="21.137332830851953"/>
    <s v=""/>
    <m/>
    <m/>
    <n v="1324.4147949999999"/>
    <n v="18.260241690967767"/>
    <m/>
    <m/>
    <m/>
    <m/>
    <n v="471.63112506585236"/>
    <e v="#VALUE!"/>
    <m/>
    <n v="864.0104467899198"/>
    <n v="3745.047662717689"/>
    <n v="8.4999560439544194E-2"/>
    <m/>
  </r>
  <r>
    <x v="2785"/>
    <n v="32358.613281000002"/>
    <n v="190.79"/>
    <n v="70.133040133680225"/>
    <m/>
    <m/>
    <n v="0.51154680876642744"/>
    <n v="21.184452657521771"/>
    <s v=""/>
    <m/>
    <m/>
    <n v="1357.0581050000001"/>
    <n v="19.15988124397926"/>
    <m/>
    <m/>
    <m/>
    <m/>
    <n v="472.6947989917291"/>
    <e v="#VALUE!"/>
    <m/>
    <n v="885.30601141535271"/>
    <n v="3929.557433306356"/>
    <n v="8.4999560439544194E-2"/>
    <m/>
  </r>
  <r>
    <x v="2786"/>
    <n v="32564.029297000001"/>
    <n v="186.91"/>
    <n v="67.272409077812242"/>
    <m/>
    <m/>
    <n v="0.53232631917775663"/>
    <n v="21.318379003463196"/>
    <s v=""/>
    <m/>
    <m/>
    <n v="1253.187134"/>
    <n v="16.226419490602115"/>
    <m/>
    <m/>
    <m/>
    <m/>
    <n v="475.69551727188531"/>
    <e v="#VALUE!"/>
    <m/>
    <n v="817.54355179845243"/>
    <n v="3327.9249758021988"/>
    <n v="8.4999560439544194E-2"/>
    <m/>
  </r>
  <r>
    <x v="2787"/>
    <n v="30441.041015999999"/>
    <n v="193.73"/>
    <n v="72.172999144859546"/>
    <m/>
    <m/>
    <n v="0.49345140453797459"/>
    <n v="19.92802405212176"/>
    <s v=""/>
    <m/>
    <m/>
    <n v="1332.4921879999999"/>
    <n v="18.279651691864409"/>
    <m/>
    <m/>
    <m/>
    <m/>
    <n v="444.68289290400696"/>
    <e v="#VALUE!"/>
    <m/>
    <n v="869.27990765759898"/>
    <n v="3749.0285179397351"/>
    <n v="7.9999120879136548E-2"/>
    <m/>
  </r>
  <r>
    <x v="2788"/>
    <n v="34318.671875"/>
    <n v="205.93"/>
    <n v="81.253282948214846"/>
    <m/>
    <m/>
    <n v="0.43127626120140561"/>
    <n v="22.465904434052053"/>
    <s v=""/>
    <m/>
    <m/>
    <n v="1382.522827"/>
    <n v="19.651825526784673"/>
    <m/>
    <m/>
    <m/>
    <m/>
    <n v="501.32734560480844"/>
    <e v="#VALUE!"/>
    <m/>
    <n v="901.918469925831"/>
    <n v="4030.4517597718727"/>
    <n v="7.9999120879136548E-2"/>
    <m/>
  </r>
  <r>
    <x v="2789"/>
    <n v="33114.578125"/>
    <n v="200.85"/>
    <n v="77.216545641344439"/>
    <m/>
    <m/>
    <n v="0.45253175426162734"/>
    <n v="21.675980428007197"/>
    <s v=""/>
    <m/>
    <m/>
    <n v="1369.0405270000001"/>
    <n v="19.267049447420529"/>
    <m/>
    <m/>
    <m/>
    <m/>
    <n v="483.73793754888146"/>
    <e v="#VALUE!"/>
    <m/>
    <n v="893.12300185137804"/>
    <n v="3951.5368811476133"/>
    <n v="7.9999120879136548E-2"/>
    <m/>
  </r>
  <r>
    <x v="2790"/>
    <n v="33533.199219000002"/>
    <n v="213.75"/>
    <n v="87.124821231476503"/>
    <m/>
    <m/>
    <n v="0.39437865208374939"/>
    <n v="21.949428098177911"/>
    <s v=""/>
    <m/>
    <m/>
    <n v="1515.193726"/>
    <n v="23.380190998100723"/>
    <m/>
    <m/>
    <m/>
    <m/>
    <n v="489.85315676929895"/>
    <e v="#VALUE!"/>
    <m/>
    <n v="988.46918134476391"/>
    <n v="4795.1134017377681"/>
    <n v="7.9999120879136548E-2"/>
    <m/>
  </r>
  <r>
    <x v="2791"/>
    <n v="35510.820312999997"/>
    <n v="220.98"/>
    <n v="93.007525744656562"/>
    <m/>
    <m/>
    <n v="0.36767875291677238"/>
    <n v="23.243291080744225"/>
    <s v=""/>
    <m/>
    <m/>
    <n v="1660.9095460000001"/>
    <n v="27.876407873834552"/>
    <m/>
    <m/>
    <m/>
    <m/>
    <n v="518.74225647800074"/>
    <e v="#VALUE!"/>
    <m/>
    <n v="1083.5300272503396"/>
    <n v="5717.2559881564248"/>
    <n v="7.9999120879136548E-2"/>
    <m/>
  </r>
  <r>
    <x v="2792"/>
    <n v="37475.105469000002"/>
    <n v="224.07"/>
    <n v="95.597079648153738"/>
    <m/>
    <m/>
    <n v="0.35737698747689572"/>
    <n v="24.52835800444873"/>
    <s v=""/>
    <m/>
    <m/>
    <n v="1594.7626949999999"/>
    <n v="25.65535338106211"/>
    <m/>
    <m/>
    <m/>
    <m/>
    <n v="547.43654473178856"/>
    <e v="#VALUE!"/>
    <m/>
    <n v="1040.3777078244182"/>
    <n v="5261.733269580337"/>
    <n v="6.5001758241747157E-2"/>
    <m/>
  </r>
  <r>
    <x v="2793"/>
    <n v="36931.546875"/>
    <n v="224.75"/>
    <n v="96.165715190154501"/>
    <m/>
    <m/>
    <n v="0.35518927328589711"/>
    <n v="24.171956679715283"/>
    <s v=""/>
    <m/>
    <m/>
    <n v="1718.650879"/>
    <n v="29.640631510869735"/>
    <m/>
    <m/>
    <m/>
    <m/>
    <n v="539.49623783112406"/>
    <e v="#VALUE!"/>
    <m/>
    <n v="1121.1988264150118"/>
    <n v="6079.0858981985275"/>
    <n v="6.5001758241747157E-2"/>
    <m/>
  </r>
  <r>
    <x v="2794"/>
    <n v="38886.828125"/>
    <n v="264.66000000000003"/>
    <n v="130.27186160888436"/>
    <m/>
    <m/>
    <n v="0.22902525430971271"/>
    <n v="25.449714710464352"/>
    <s v=""/>
    <m/>
    <m/>
    <n v="1746.6168210000001"/>
    <n v="30.602893606581706"/>
    <m/>
    <m/>
    <m/>
    <m/>
    <n v="568.05899697704024"/>
    <e v="#VALUE!"/>
    <m/>
    <n v="1139.443009531617"/>
    <n v="6276.4391136409322"/>
    <n v="6.5001758241747157E-2"/>
    <m/>
  </r>
  <r>
    <x v="2795"/>
    <n v="46184.992187999997"/>
    <n v="282.54000000000002"/>
    <n v="147.85594675163728"/>
    <m/>
    <m/>
    <n v="0.19806818359914585"/>
    <n v="30.225254650292282"/>
    <s v=""/>
    <m/>
    <m/>
    <n v="1768.035034"/>
    <n v="31.35263347571513"/>
    <m/>
    <m/>
    <m/>
    <m/>
    <n v="674.67061734564436"/>
    <e v="#VALUE!"/>
    <m/>
    <n v="1153.4156409560278"/>
    <n v="6430.2055090733238"/>
    <n v="6.5001758241747157E-2"/>
    <m/>
  </r>
  <r>
    <x v="2796"/>
    <n v="46469.761719000002"/>
    <n v="265.88"/>
    <n v="130.4035429295358"/>
    <m/>
    <m/>
    <n v="0.22141609461175857"/>
    <n v="30.410827368486245"/>
    <s v=""/>
    <m/>
    <m/>
    <n v="1744.243408"/>
    <n v="30.508052124992343"/>
    <m/>
    <m/>
    <m/>
    <m/>
    <n v="678.83053220497652"/>
    <e v="#VALUE!"/>
    <m/>
    <n v="1137.8946625678948"/>
    <n v="6256.9877901061172"/>
    <n v="6.5001758241747157E-2"/>
    <m/>
  </r>
  <r>
    <x v="2797"/>
    <n v="44898.710937999997"/>
    <n v="281.26"/>
    <n v="145.47255840855701"/>
    <m/>
    <m/>
    <n v="0.19578865538428206"/>
    <n v="29.381932656990237"/>
    <s v=""/>
    <m/>
    <m/>
    <n v="1783.7979740000001"/>
    <n v="31.890905531514512"/>
    <m/>
    <m/>
    <m/>
    <m/>
    <n v="655.88061384223124"/>
    <e v="#VALUE!"/>
    <m/>
    <n v="1163.6989335344097"/>
    <n v="6540.6013372662683"/>
    <n v="3.4999120879132498E-2"/>
    <m/>
  </r>
  <r>
    <x v="2798"/>
    <n v="47877.035155999998"/>
    <n v="284.25"/>
    <n v="148.54760903280814"/>
    <m/>
    <m/>
    <n v="0.19161570975571307"/>
    <n v="31.330146904590514"/>
    <s v=""/>
    <m/>
    <m/>
    <n v="1843.5325929999999"/>
    <n v="34.025911336581238"/>
    <m/>
    <m/>
    <m/>
    <m/>
    <n v="699.3879902348516"/>
    <e v="#VALUE!"/>
    <m/>
    <n v="1202.6680956472624"/>
    <n v="6978.4760727419125"/>
    <n v="3.4999120879132498E-2"/>
    <m/>
  </r>
  <r>
    <x v="2799"/>
    <n v="47944.457030999998"/>
    <n v="289.55"/>
    <n v="154.01282919091076"/>
    <m/>
    <m/>
    <n v="0.1844601713926638"/>
    <n v="31.371000721395603"/>
    <s v=""/>
    <m/>
    <m/>
    <n v="1781.067505"/>
    <n v="31.716819103146651"/>
    <m/>
    <m/>
    <m/>
    <m/>
    <n v="700.37288935194329"/>
    <e v="#VALUE!"/>
    <m/>
    <n v="1161.9176534176802"/>
    <n v="6504.8974302368006"/>
    <n v="3.4999120879132498E-2"/>
    <m/>
  </r>
  <r>
    <x v="2800"/>
    <n v="49207.277344000002"/>
    <n v="312.38"/>
    <n v="178.2780762827087"/>
    <m/>
    <m/>
    <n v="0.15536249674094491"/>
    <n v="32.196450864923619"/>
    <s v=""/>
    <m/>
    <m/>
    <n v="1848.4582519999999"/>
    <n v="34.116096701651507"/>
    <m/>
    <m/>
    <m/>
    <m/>
    <n v="718.82017535992281"/>
    <e v="#VALUE!"/>
    <m/>
    <n v="1205.8814551245134"/>
    <n v="6996.9724593935098"/>
    <n v="3.4999120879132498E-2"/>
    <m/>
  </r>
  <r>
    <x v="2801"/>
    <n v="52140.972655999998"/>
    <n v="310.16000000000003"/>
    <n v="175.72294274532041"/>
    <m/>
    <m/>
    <n v="0.15756264769530995"/>
    <n v="34.115087466199434"/>
    <s v=""/>
    <m/>
    <m/>
    <n v="1937.4492190000001"/>
    <n v="37.400059659298158"/>
    <m/>
    <m/>
    <m/>
    <m/>
    <n v="761.67561245070408"/>
    <e v="#VALUE!"/>
    <m/>
    <n v="1263.9366244326584"/>
    <n v="7670.4902587263314"/>
    <n v="3.9999560439540165E-2"/>
    <m/>
  </r>
  <r>
    <x v="2802"/>
    <n v="51675.980469000002"/>
    <n v="329.92"/>
    <n v="198.08934528588676"/>
    <m/>
    <m/>
    <n v="0.13747811153491304"/>
    <n v="33.809969766718318"/>
    <s v=""/>
    <m/>
    <m/>
    <n v="1960.1647949999999"/>
    <n v="38.276066064310996"/>
    <m/>
    <m/>
    <m/>
    <m/>
    <n v="754.88300405126608"/>
    <e v="#VALUE!"/>
    <m/>
    <n v="1278.7556184841785"/>
    <n v="7850.1530362043432"/>
    <n v="3.9999560439540165E-2"/>
    <m/>
  </r>
  <r>
    <x v="2803"/>
    <n v="57532.738280999998"/>
    <n v="318.67"/>
    <n v="184.51323439894858"/>
    <m/>
    <m/>
    <n v="0.14684673566120912"/>
    <n v="37.63892323374796"/>
    <s v=""/>
    <m/>
    <m/>
    <n v="1781.9929199999999"/>
    <n v="31.315335170717898"/>
    <m/>
    <m/>
    <m/>
    <m/>
    <n v="840.43855405724025"/>
    <e v="#VALUE!"/>
    <m/>
    <n v="1162.5213677756249"/>
    <n v="6422.5558879830232"/>
    <n v="3.9999560439540165E-2"/>
    <m/>
  </r>
  <r>
    <x v="2804"/>
    <n v="54204.929687999997"/>
    <n v="281.14999999999998"/>
    <n v="141.04729127229331"/>
    <m/>
    <m/>
    <n v="0.18141837122813045"/>
    <n v="35.460889693128252"/>
    <s v=""/>
    <m/>
    <m/>
    <n v="1570.2039789999999"/>
    <n v="23.871097470611254"/>
    <m/>
    <m/>
    <m/>
    <m/>
    <n v="791.82590801178299"/>
    <e v="#VALUE!"/>
    <m/>
    <n v="1024.356301793729"/>
    <n v="4895.7948805813876"/>
    <n v="3.9999560439540165E-2"/>
    <m/>
  </r>
  <r>
    <x v="2805"/>
    <n v="48835.085937999997"/>
    <n v="290.62"/>
    <n v="150.53095934303434"/>
    <m/>
    <m/>
    <n v="0.16918746585305852"/>
    <n v="31.947103944217925"/>
    <s v=""/>
    <m/>
    <m/>
    <n v="1626.5756839999999"/>
    <n v="25.58442538997561"/>
    <m/>
    <m/>
    <m/>
    <m/>
    <n v="713.38320127460486"/>
    <e v="#VALUE!"/>
    <m/>
    <n v="1061.1315947059165"/>
    <n v="5247.1864354400668"/>
    <n v="3.9999560439540165E-2"/>
    <m/>
  </r>
  <r>
    <x v="2806"/>
    <n v="49709.082030999998"/>
    <n v="288.29000000000002"/>
    <n v="148.09938767806818"/>
    <m/>
    <m/>
    <n v="0.17189152646512992"/>
    <n v="32.518011323500623"/>
    <s v=""/>
    <m/>
    <m/>
    <n v="1475.7037350000001"/>
    <n v="20.837755908142302"/>
    <m/>
    <m/>
    <m/>
    <m/>
    <n v="726.15054095979372"/>
    <e v="#VALUE!"/>
    <m/>
    <n v="962.70703726690363"/>
    <n v="4273.6777738637984"/>
    <n v="2.9998681318668605E-2"/>
    <m/>
  </r>
  <r>
    <x v="2807"/>
    <n v="47180.464844000002"/>
    <n v="270.27"/>
    <n v="129.56941657064772"/>
    <m/>
    <m/>
    <n v="0.19337125541465211"/>
    <n v="30.863071610697499"/>
    <s v=""/>
    <m/>
    <m/>
    <n v="1446.0336910000001"/>
    <n v="19.999325861229618"/>
    <m/>
    <m/>
    <m/>
    <m/>
    <n v="689.21248732454058"/>
    <e v="#VALUE!"/>
    <m/>
    <n v="943.35114659768431"/>
    <n v="4101.7216442198087"/>
    <n v="2.9998681318668605E-2"/>
    <m/>
  </r>
  <r>
    <x v="2808"/>
    <n v="45159.503905999998"/>
    <n v="285.05"/>
    <n v="143.68872030029067"/>
    <m/>
    <m/>
    <n v="0.17221176741705185"/>
    <n v="29.538754704538206"/>
    <s v=""/>
    <m/>
    <m/>
    <n v="1564.7076420000001"/>
    <n v="23.280160220973031"/>
    <m/>
    <m/>
    <m/>
    <m/>
    <n v="659.6902789387143"/>
    <e v="#VALUE!"/>
    <m/>
    <n v="1020.7706482620666"/>
    <n v="4774.5977900376665"/>
    <n v="2.9998681318668605E-2"/>
    <m/>
  </r>
  <r>
    <x v="2809"/>
    <n v="49612.105469000002"/>
    <n v="279.05"/>
    <n v="137.62313795892106"/>
    <m/>
    <m/>
    <n v="0.1794525528689187"/>
    <n v="32.450349194479884"/>
    <s v=""/>
    <m/>
    <m/>
    <n v="1492.6087649999999"/>
    <n v="21.134201203157424"/>
    <m/>
    <m/>
    <m/>
    <m/>
    <n v="724.73390681408966"/>
    <e v="#VALUE!"/>
    <m/>
    <n v="973.73539679477869"/>
    <n v="4334.476627351547"/>
    <n v="2.9998681318668605E-2"/>
    <m/>
  </r>
  <r>
    <x v="2810"/>
    <n v="48415.816405999998"/>
    <n v="296.97000000000003"/>
    <n v="155.28014989449801"/>
    <m/>
    <m/>
    <n v="0.15639508573779887"/>
    <n v="31.667054686566789"/>
    <s v=""/>
    <m/>
    <m/>
    <n v="1575.853149"/>
    <n v="23.490950133674311"/>
    <m/>
    <m/>
    <m/>
    <m/>
    <n v="707.25850966835287"/>
    <e v="#VALUE!"/>
    <m/>
    <n v="1028.0416592165841"/>
    <n v="4817.8293246058465"/>
    <n v="2.9998681318668605E-2"/>
    <m/>
  </r>
  <r>
    <x v="2811"/>
    <n v="50522.304687999997"/>
    <n v="281.8"/>
    <n v="139.39911573084436"/>
    <m/>
    <m/>
    <n v="0.17236508012997576"/>
    <n v="33.043973295638288"/>
    <s v=""/>
    <m/>
    <m/>
    <n v="1541.914307"/>
    <n v="22.478531194381876"/>
    <m/>
    <m/>
    <m/>
    <m/>
    <n v="738.03010196100161"/>
    <e v="#VALUE!"/>
    <m/>
    <n v="1005.9009264562313"/>
    <n v="4610.1892918803378"/>
    <n v="3.9999560439540165E-2"/>
    <m/>
  </r>
  <r>
    <x v="2812"/>
    <n v="48527.03125"/>
    <n v="288.95999999999998"/>
    <n v="146.4651883169723"/>
    <m/>
    <m/>
    <n v="0.16359717247239891"/>
    <n v="31.738144153115048"/>
    <s v=""/>
    <m/>
    <m/>
    <n v="1533.275024"/>
    <n v="22.226066194604019"/>
    <m/>
    <m/>
    <m/>
    <m/>
    <n v="708.88313671503613"/>
    <e v="#VALUE!"/>
    <m/>
    <n v="1000.2649045747523"/>
    <n v="4558.4104888755692"/>
    <n v="3.9999560439540165E-2"/>
    <m/>
  </r>
  <r>
    <x v="2813"/>
    <n v="51174.117187999997"/>
    <n v="304.13"/>
    <n v="161.78510489926711"/>
    <m/>
    <m/>
    <n v="0.1464114062724339"/>
    <n v="33.466805011911646"/>
    <s v=""/>
    <m/>
    <m/>
    <n v="1834.727905"/>
    <n v="30.963282302358579"/>
    <m/>
    <m/>
    <m/>
    <m/>
    <n v="747.5517825099239"/>
    <e v="#VALUE!"/>
    <m/>
    <n v="1196.9241682602794"/>
    <n v="6350.3523107185292"/>
    <n v="3.9999560439540165E-2"/>
    <m/>
  </r>
  <r>
    <x v="2814"/>
    <n v="52272.96875"/>
    <n v="319.17"/>
    <n v="177.76504079468737"/>
    <m/>
    <m/>
    <n v="0.13192295395986287"/>
    <n v="34.184541250681868"/>
    <s v=""/>
    <m/>
    <m/>
    <n v="1868.048828"/>
    <n v="32.087118764928952"/>
    <m/>
    <m/>
    <m/>
    <m/>
    <n v="763.60381211053493"/>
    <e v="#VALUE!"/>
    <m/>
    <n v="1218.66178828489"/>
    <n v="6580.8432970184494"/>
    <n v="3.9999560439540165E-2"/>
    <m/>
  </r>
  <r>
    <x v="2815"/>
    <n v="54824.011719000002"/>
    <n v="330.32"/>
    <n v="190.1623305689368"/>
    <m/>
    <m/>
    <n v="0.12269879854226738"/>
    <n v="35.851893552802082"/>
    <s v=""/>
    <m/>
    <m/>
    <n v="1799.16626"/>
    <n v="29.719987863596458"/>
    <m/>
    <m/>
    <m/>
    <m/>
    <n v="800.86946169134592"/>
    <e v="#VALUE!"/>
    <m/>
    <n v="1173.7247650966849"/>
    <n v="6095.3613302727927"/>
    <n v="3.9999560439540165E-2"/>
    <m/>
  </r>
  <r>
    <x v="2816"/>
    <n v="55963.179687999997"/>
    <n v="338.11"/>
    <n v="199.1075951910388"/>
    <m/>
    <m/>
    <n v="0.11690515281934973"/>
    <n v="36.595894337858603"/>
    <s v=""/>
    <m/>
    <m/>
    <n v="1826.1949460000001"/>
    <n v="30.6121599957157"/>
    <m/>
    <m/>
    <m/>
    <m/>
    <n v="817.51043358492348"/>
    <e v="#VALUE!"/>
    <m/>
    <n v="1191.3575091245893"/>
    <n v="6278.3395851437417"/>
    <n v="4.5000000000004051E-2"/>
    <m/>
  </r>
  <r>
    <x v="2817"/>
    <n v="57821.21875"/>
    <n v="333.38"/>
    <n v="193.51342136719887"/>
    <m/>
    <m/>
    <n v="0.12016996363877389"/>
    <n v="37.809934124280829"/>
    <s v=""/>
    <m/>
    <m/>
    <n v="1772.1024170000001"/>
    <n v="28.797932694384826"/>
    <m/>
    <m/>
    <m/>
    <m/>
    <n v="844.65267831908136"/>
    <e v="#VALUE!"/>
    <m/>
    <n v="1156.0690856444767"/>
    <n v="5906.2542738168622"/>
    <n v="4.5000000000004051E-2"/>
    <m/>
  </r>
  <r>
    <x v="2818"/>
    <n v="59267.429687999997"/>
    <n v="332.31"/>
    <n v="192.20171378095708"/>
    <m/>
    <m/>
    <n v="0.12093509138892586"/>
    <n v="38.752601398179458"/>
    <s v=""/>
    <m/>
    <m/>
    <n v="1791.7022710000001"/>
    <n v="29.432681913169624"/>
    <m/>
    <m/>
    <m/>
    <m/>
    <n v="865.77893557556729"/>
    <e v="#VALUE!"/>
    <m/>
    <n v="1168.8554715074927"/>
    <n v="6036.4368923414413"/>
    <n v="4.5000000000004051E-2"/>
    <m/>
  </r>
  <r>
    <x v="2819"/>
    <n v="55840.785155999998"/>
    <n v="326.37"/>
    <n v="185.30820901268743"/>
    <m/>
    <m/>
    <n v="0.12525219563113976"/>
    <n v="36.511105300978841"/>
    <s v=""/>
    <m/>
    <m/>
    <n v="1806.971802"/>
    <n v="29.933582797930043"/>
    <m/>
    <m/>
    <m/>
    <m/>
    <n v="815.72249359506623"/>
    <e v="#VALUE!"/>
    <m/>
    <n v="1178.8168781237503"/>
    <n v="6139.1681551293332"/>
    <n v="4.5000000000004051E-2"/>
    <m/>
  </r>
  <r>
    <x v="2820"/>
    <n v="56825.828125"/>
    <n v="338.45"/>
    <n v="199.00191862751026"/>
    <m/>
    <m/>
    <n v="0.11597370504854343"/>
    <n v="37.154201677669292"/>
    <s v=""/>
    <m/>
    <m/>
    <n v="1823.449341"/>
    <n v="30.478718681858656"/>
    <m/>
    <m/>
    <m/>
    <m/>
    <n v="830.11200664947989"/>
    <e v="#VALUE!"/>
    <m/>
    <n v="1189.5663547130603"/>
    <n v="6250.9717063923063"/>
    <n v="4.5000000000004051E-2"/>
    <m/>
  </r>
  <r>
    <x v="2821"/>
    <n v="58893.078125"/>
    <n v="334.7"/>
    <n v="194.56860901190586"/>
    <m/>
    <m/>
    <n v="0.1185376275466473"/>
    <n v="38.504821188973942"/>
    <s v=""/>
    <m/>
    <m/>
    <n v="1782.8551030000001"/>
    <n v="29.120913877646647"/>
    <m/>
    <m/>
    <m/>
    <m/>
    <n v="860.3104059050321"/>
    <e v="#VALUE!"/>
    <m/>
    <n v="1163.0838313798199"/>
    <n v="5972.4954521072223"/>
    <n v="2.9998681318668605E-2"/>
    <m/>
  </r>
  <r>
    <x v="2822"/>
    <n v="57850.441405999998"/>
    <n v="344.28"/>
    <n v="205.68194876946859"/>
    <m/>
    <m/>
    <n v="0.11174573572105348"/>
    <n v="37.822151539473822"/>
    <s v=""/>
    <m/>
    <m/>
    <n v="1817.6241460000001"/>
    <n v="30.255960345180451"/>
    <m/>
    <m/>
    <m/>
    <m/>
    <n v="845.07956303703793"/>
    <e v="#VALUE!"/>
    <m/>
    <n v="1185.7661635995289"/>
    <n v="6205.2855319020618"/>
    <n v="2.9998681318668605E-2"/>
    <m/>
  </r>
  <r>
    <x v="2823"/>
    <n v="57517.890625"/>
    <n v="323.3"/>
    <n v="180.54862847125463"/>
    <m/>
    <m/>
    <n v="0.12535921436655098"/>
    <n v="37.601796340168839"/>
    <s v=""/>
    <m/>
    <m/>
    <n v="1691.3339840000001"/>
    <n v="26.049524921999858"/>
    <m/>
    <m/>
    <m/>
    <m/>
    <n v="840.22165941755134"/>
    <e v="#VALUE!"/>
    <m/>
    <n v="1103.3780630537394"/>
    <n v="5342.5750915606523"/>
    <n v="2.9998681318668605E-2"/>
    <m/>
  </r>
  <r>
    <x v="2824"/>
    <n v="54511.660155999998"/>
    <n v="318.81"/>
    <n v="175.51253881775938"/>
    <m/>
    <m/>
    <n v="0.12883467380142977"/>
    <n v="35.635573067372398"/>
    <s v=""/>
    <m/>
    <m/>
    <n v="1678.6501459999999"/>
    <n v="25.658157189751964"/>
    <m/>
    <m/>
    <m/>
    <m/>
    <n v="796.30662835838189"/>
    <e v="#VALUE!"/>
    <m/>
    <n v="1095.1034888200747"/>
    <n v="5262.3083111026981"/>
    <n v="2.9998681318668605E-2"/>
    <m/>
  </r>
  <r>
    <x v="2825"/>
    <n v="54710.488280999998"/>
    <n v="317.26"/>
    <n v="173.78496264324377"/>
    <m/>
    <m/>
    <n v="0.13008071188519058"/>
    <n v="35.764620873139108"/>
    <s v=""/>
    <m/>
    <m/>
    <n v="1593.413452"/>
    <n v="23.051878819236112"/>
    <m/>
    <m/>
    <m/>
    <m/>
    <n v="799.21111069094093"/>
    <e v="#VALUE!"/>
    <m/>
    <n v="1039.4975001646585"/>
    <n v="4727.778873591471"/>
    <n v="2.9998681318668605E-2"/>
    <m/>
  </r>
  <r>
    <x v="2826"/>
    <n v="52726.746094000002"/>
    <n v="302.39999999999998"/>
    <n v="157.48630259776576"/>
    <m/>
    <m/>
    <n v="0.14225952574998466"/>
    <n v="34.466937911837782"/>
    <s v=""/>
    <m/>
    <m/>
    <n v="1595.3592530000001"/>
    <n v="23.107583428595927"/>
    <m/>
    <m/>
    <m/>
    <m/>
    <n v="770.23259402236772"/>
    <e v="#VALUE!"/>
    <m/>
    <n v="1040.7668852528659"/>
    <n v="4739.2034987753077"/>
    <n v="1.5001318681335439E-2"/>
    <m/>
  </r>
  <r>
    <x v="2827"/>
    <n v="51683.011719000002"/>
    <n v="311.95999999999998"/>
    <n v="167.42358487602186"/>
    <m/>
    <m/>
    <n v="0.13325740441350623"/>
    <n v="33.783780034549729"/>
    <s v=""/>
    <m/>
    <m/>
    <n v="1702.8420410000001"/>
    <n v="26.22052344453391"/>
    <m/>
    <m/>
    <m/>
    <m/>
    <n v="754.98571658954904"/>
    <e v="#VALUE!"/>
    <m/>
    <n v="1110.8855912902038"/>
    <n v="5377.6456907335587"/>
    <n v="1.5001318681335439E-2"/>
    <m/>
  </r>
  <r>
    <x v="2828"/>
    <n v="55947.898437999997"/>
    <n v="335.83"/>
    <n v="192.97501953731296"/>
    <m/>
    <m/>
    <n v="0.11285776197371745"/>
    <n v="36.568765046664765"/>
    <s v=""/>
    <m/>
    <m/>
    <n v="1819.684937"/>
    <n v="29.816535707536936"/>
    <m/>
    <m/>
    <m/>
    <m/>
    <n v="817.28720500172176"/>
    <e v="#VALUE!"/>
    <m/>
    <n v="1187.1105648848156"/>
    <n v="6115.1626167732102"/>
    <n v="1.5001318681335439E-2"/>
    <m/>
  </r>
  <r>
    <x v="2829"/>
    <n v="57750.132812999997"/>
    <n v="344.47"/>
    <n v="202.88001322682396"/>
    <m/>
    <m/>
    <n v="0.10704483562160845"/>
    <n v="37.745762239963177"/>
    <s v=""/>
    <m/>
    <m/>
    <n v="1846.0336910000001"/>
    <n v="30.679223162903455"/>
    <m/>
    <m/>
    <m/>
    <m/>
    <n v="843.61425456434381"/>
    <e v="#VALUE!"/>
    <m/>
    <n v="1204.2997406640682"/>
    <n v="6292.0937709744348"/>
    <n v="1.5001318681335439E-2"/>
    <m/>
  </r>
  <r>
    <x v="2830"/>
    <n v="58930.277344000002"/>
    <n v="342.15"/>
    <n v="200.12309853153604"/>
    <m/>
    <m/>
    <n v="0.10848115397330899"/>
    <n v="38.516107833872141"/>
    <s v=""/>
    <m/>
    <m/>
    <n v="1918.362061"/>
    <n v="33.082420675184423"/>
    <m/>
    <m/>
    <m/>
    <m/>
    <n v="860.85381229872269"/>
    <e v="#VALUE!"/>
    <m/>
    <n v="1251.4847068206011"/>
    <n v="6784.9727469886793"/>
    <n v="1.5001318681335439E-2"/>
    <m/>
  </r>
  <r>
    <x v="2831"/>
    <n v="58926.5625"/>
    <n v="343.93"/>
    <n v="202.18096255216764"/>
    <m/>
    <m/>
    <n v="0.10734678303384099"/>
    <n v="38.512677446466121"/>
    <s v=""/>
    <m/>
    <m/>
    <n v="1977.2768550000001"/>
    <n v="35.113503999542438"/>
    <m/>
    <m/>
    <m/>
    <m/>
    <n v="860.79954583734445"/>
    <e v="#VALUE!"/>
    <m/>
    <n v="1289.9190384806277"/>
    <n v="7201.5337096200956"/>
    <n v="2.0001758241743106E-2"/>
    <m/>
  </r>
  <r>
    <x v="2832"/>
    <n v="58760.875"/>
    <n v="345.33"/>
    <n v="203.72869057759854"/>
    <m/>
    <m/>
    <n v="0.10646726439920906"/>
    <n v="38.400390834335965"/>
    <s v=""/>
    <m/>
    <m/>
    <n v="2107.8872070000002"/>
    <n v="39.748301344065297"/>
    <m/>
    <m/>
    <m/>
    <m/>
    <n v="858.37918193522603"/>
    <e v="#VALUE!"/>
    <m/>
    <n v="1375.1255077929166"/>
    <n v="8152.0981794683348"/>
    <n v="2.0001758241743106E-2"/>
    <m/>
  </r>
  <r>
    <x v="2833"/>
    <n v="59171.933594000002"/>
    <n v="338.88"/>
    <n v="196.09464696203443"/>
    <m/>
    <m/>
    <n v="0.11043886792758548"/>
    <n v="38.668012284031448"/>
    <s v=""/>
    <m/>
    <m/>
    <n v="2118.3789059999999"/>
    <n v="40.142950163685171"/>
    <m/>
    <m/>
    <m/>
    <m/>
    <n v="864.38392811446795"/>
    <e v="#VALUE!"/>
    <m/>
    <n v="1381.9699930514605"/>
    <n v="8233.0378879631444"/>
    <n v="2.0001758241743106E-2"/>
    <m/>
  </r>
  <r>
    <x v="2834"/>
    <n v="58186.507812999997"/>
    <n v="324.60000000000002"/>
    <n v="179.54661015918816"/>
    <m/>
    <m/>
    <n v="0.11974064404323975"/>
    <n v="38.023060963346595"/>
    <s v=""/>
    <m/>
    <m/>
    <n v="1971.0772710000001"/>
    <n v="34.559374059780993"/>
    <m/>
    <m/>
    <m/>
    <m/>
    <n v="849.98882294027396"/>
    <e v="#VALUE!"/>
    <m/>
    <n v="1285.8746066591366"/>
    <n v="7087.8855405067598"/>
    <n v="2.0001758241743106E-2"/>
    <m/>
  </r>
  <r>
    <x v="2835"/>
    <n v="56099.914062999997"/>
    <n v="335.27"/>
    <n v="191.3273777011232"/>
    <m/>
    <m/>
    <n v="0.11186236739535052"/>
    <n v="36.658583129245542"/>
    <s v=""/>
    <m/>
    <m/>
    <n v="2088.5737300000001"/>
    <n v="38.678565540752075"/>
    <m/>
    <m/>
    <m/>
    <m/>
    <n v="819.5078500794009"/>
    <e v="#VALUE!"/>
    <m/>
    <n v="1362.5259461187079"/>
    <n v="7932.7028594214353"/>
    <n v="2.0001758241743106E-2"/>
    <m/>
  </r>
  <r>
    <x v="2836"/>
    <n v="58326.5625"/>
    <n v="338.74"/>
    <n v="195.26426208676128"/>
    <m/>
    <m/>
    <n v="0.10954102311244315"/>
    <n v="38.112598295082492"/>
    <s v=""/>
    <m/>
    <m/>
    <n v="2072.1088869999999"/>
    <n v="38.067756049926004"/>
    <m/>
    <m/>
    <m/>
    <m/>
    <n v="852.03474257052551"/>
    <e v="#VALUE!"/>
    <m/>
    <n v="1351.7847520377734"/>
    <n v="7807.4301114098107"/>
    <n v="2.0001758241743106E-2"/>
    <m/>
  </r>
  <r>
    <x v="2837"/>
    <n v="60175.945312999997"/>
    <n v="349.18"/>
    <n v="207.22542960660587"/>
    <m/>
    <m/>
    <n v="0.10278319084005125"/>
    <n v="39.317978954978436"/>
    <s v=""/>
    <m/>
    <m/>
    <n v="2139.3532709999999"/>
    <n v="40.53538501034766"/>
    <m/>
    <m/>
    <m/>
    <m/>
    <n v="879.05053677216063"/>
    <e v="#VALUE!"/>
    <m/>
    <n v="1395.6530706969236"/>
    <n v="8313.5235261126818"/>
    <n v="2.0001758241743106E-2"/>
    <m/>
  </r>
  <r>
    <x v="2838"/>
    <n v="59890.019530999998"/>
    <n v="367.21"/>
    <n v="228.59814701703291"/>
    <m/>
    <m/>
    <n v="9.2163366967960764E-2"/>
    <n v="39.130141240886751"/>
    <s v=""/>
    <m/>
    <m/>
    <n v="2299.1877439999998"/>
    <n v="46.591110795728675"/>
    <m/>
    <m/>
    <m/>
    <m/>
    <n v="874.87373139192505"/>
    <e v="#VALUE!"/>
    <m/>
    <n v="1499.9245232286519"/>
    <n v="9555.5104659579702"/>
    <n v="2.0001758241743106E-2"/>
    <m/>
  </r>
  <r>
    <x v="2839"/>
    <n v="63523.753905999998"/>
    <n v="359.94"/>
    <n v="219.52013825411413"/>
    <m/>
    <m/>
    <n v="9.580785826494892E-2"/>
    <n v="41.503221836073969"/>
    <s v=""/>
    <m/>
    <m/>
    <n v="2435.1049800000001"/>
    <n v="52.098266579877183"/>
    <m/>
    <m/>
    <m/>
    <m/>
    <n v="927.95534292651178"/>
    <e v="#VALUE!"/>
    <m/>
    <n v="1588.5930523376244"/>
    <n v="10684.989541136329"/>
    <n v="2.0001758241743106E-2"/>
    <m/>
  </r>
  <r>
    <x v="2840"/>
    <n v="63075.195312999997"/>
    <n v="368.14"/>
    <n v="229.49449868709789"/>
    <m/>
    <m/>
    <n v="9.1437563245432299E-2"/>
    <n v="41.20908364707438"/>
    <s v=""/>
    <m/>
    <m/>
    <n v="2519.116211"/>
    <n v="55.691617359247154"/>
    <m/>
    <m/>
    <m/>
    <m/>
    <n v="921.40279655770166"/>
    <e v="#VALUE!"/>
    <m/>
    <n v="1643.3995838757148"/>
    <n v="11421.960615525819"/>
    <n v="2.0001758241743106E-2"/>
    <m/>
  </r>
  <r>
    <x v="2841"/>
    <n v="63258.503905999998"/>
    <n v="357.23"/>
    <n v="215.86612107149307"/>
    <m/>
    <m/>
    <n v="9.6852392850082888E-2"/>
    <n v="41.327769451148441"/>
    <s v=""/>
    <m/>
    <m/>
    <n v="2431.9465329999998"/>
    <n v="51.836057358282559"/>
    <m/>
    <m/>
    <m/>
    <m/>
    <n v="924.08056948230558"/>
    <e v="#VALUE!"/>
    <m/>
    <n v="1586.5325715774161"/>
    <n v="10631.212266492603"/>
    <n v="2.0001758241743106E-2"/>
    <m/>
  </r>
  <r>
    <x v="2842"/>
    <n v="56191.585937999997"/>
    <n v="323.51"/>
    <n v="175.05031217216501"/>
    <m/>
    <m/>
    <n v="0.11513172087914395"/>
    <n v="36.707975085080093"/>
    <s v=""/>
    <m/>
    <m/>
    <n v="2166.188721"/>
    <n v="40.503865314815052"/>
    <m/>
    <m/>
    <m/>
    <m/>
    <n v="820.84699332852665"/>
    <e v="#VALUE!"/>
    <m/>
    <n v="1413.1597530685203"/>
    <n v="8307.0590573459649"/>
    <n v="2.0001758241743106E-2"/>
    <m/>
  </r>
  <r>
    <x v="2843"/>
    <n v="55681.792969000002"/>
    <n v="326.85000000000002"/>
    <n v="178.64330290087003"/>
    <m/>
    <m/>
    <n v="0.11274842904259814"/>
    <n v="36.373998629299571"/>
    <s v=""/>
    <m/>
    <m/>
    <n v="2330.2109380000002"/>
    <n v="46.636510026509974"/>
    <m/>
    <m/>
    <m/>
    <m/>
    <n v="813.3999348617059"/>
    <e v="#VALUE!"/>
    <m/>
    <n v="1520.1631703730238"/>
    <n v="9564.821530181769"/>
    <n v="2.0001758241743106E-2"/>
    <m/>
  </r>
  <r>
    <x v="2844"/>
    <n v="56471.128905999998"/>
    <n v="320.49"/>
    <n v="171.6703562019257"/>
    <m/>
    <m/>
    <n v="0.11713038316006527"/>
    <n v="36.888670308969857"/>
    <s v=""/>
    <m/>
    <m/>
    <n v="2364.7517090000001"/>
    <n v="48.017861518673953"/>
    <m/>
    <m/>
    <m/>
    <m/>
    <n v="824.93055852709767"/>
    <e v="#VALUE!"/>
    <m/>
    <n v="1542.696584449071"/>
    <n v="9848.1270452275621"/>
    <n v="2.0001758241743106E-2"/>
    <m/>
  </r>
  <r>
    <x v="2845"/>
    <n v="53857.105469000002"/>
    <n v="304.02"/>
    <n v="154.00748921928641"/>
    <m/>
    <m/>
    <n v="0.12916296055810178"/>
    <n v="35.180194496828641"/>
    <s v=""/>
    <m/>
    <m/>
    <n v="2403.5351559999999"/>
    <n v="49.591631876735796"/>
    <m/>
    <m/>
    <m/>
    <m/>
    <n v="786.74488992683325"/>
    <e v="#VALUE!"/>
    <m/>
    <n v="1567.9977993683162"/>
    <n v="10170.896321826416"/>
    <n v="2.4998241758260945E-2"/>
    <m/>
  </r>
  <r>
    <x v="2846"/>
    <n v="51739.808594000002"/>
    <n v="292.44"/>
    <n v="142.25817109334403"/>
    <m/>
    <m/>
    <n v="0.13899576784853554"/>
    <n v="33.796267701660561"/>
    <s v=""/>
    <m/>
    <m/>
    <n v="2363.586182"/>
    <n v="47.941879736267161"/>
    <m/>
    <m/>
    <m/>
    <m/>
    <n v="755.81540564879094"/>
    <e v="#VALUE!"/>
    <m/>
    <n v="1541.9362278690801"/>
    <n v="9832.5437138879552"/>
    <n v="2.4998241758260945E-2"/>
    <m/>
  </r>
  <r>
    <x v="2847"/>
    <n v="49077.792969000002"/>
    <n v="311.2"/>
    <n v="160.45182874157058"/>
    <m/>
    <m/>
    <n v="0.12115540015286239"/>
    <n v="32.054945062497708"/>
    <s v=""/>
    <m/>
    <m/>
    <n v="2534.4816890000002"/>
    <n v="54.870369734344649"/>
    <m/>
    <m/>
    <m/>
    <m/>
    <n v="716.9286669049194"/>
    <e v="#VALUE!"/>
    <m/>
    <n v="1653.4235835788597"/>
    <n v="11253.528480277857"/>
    <n v="2.4998241758260945E-2"/>
    <m/>
  </r>
  <r>
    <x v="2848"/>
    <n v="54030.304687999997"/>
    <n v="314.95999999999998"/>
    <n v="164.30926134385402"/>
    <m/>
    <m/>
    <n v="0.1182214308076006"/>
    <n v="35.288737855994746"/>
    <s v=""/>
    <m/>
    <m/>
    <n v="2662.8652339999999"/>
    <n v="60.427703571704811"/>
    <m/>
    <m/>
    <m/>
    <m/>
    <n v="789.27498506100267"/>
    <e v="#VALUE!"/>
    <m/>
    <n v="1737.1773475013804"/>
    <n v="12393.298722686108"/>
    <n v="2.4998241758260945E-2"/>
    <m/>
  </r>
  <r>
    <x v="2849"/>
    <n v="55036.636719000002"/>
    <n v="319.06"/>
    <n v="168.56673869468739"/>
    <m/>
    <m/>
    <n v="0.11513737570843385"/>
    <n v="35.945066516789943"/>
    <s v=""/>
    <m/>
    <m/>
    <n v="2746.3801269999999"/>
    <n v="64.216412939016607"/>
    <m/>
    <m/>
    <m/>
    <m/>
    <n v="803.97548884902483"/>
    <e v="#VALUE!"/>
    <m/>
    <n v="1791.6600822812666"/>
    <n v="13170.336475027911"/>
    <n v="2.4998241758260945E-2"/>
    <m/>
  </r>
  <r>
    <x v="2850"/>
    <n v="54858.089844000002"/>
    <n v="303.68"/>
    <n v="152.29716166821305"/>
    <m/>
    <m/>
    <n v="0.12623156929540114"/>
    <n v="35.827522958028986"/>
    <s v=""/>
    <m/>
    <m/>
    <n v="2756.876953"/>
    <n v="64.705624301484576"/>
    <m/>
    <m/>
    <m/>
    <m/>
    <n v="801.36727512689095"/>
    <e v="#VALUE!"/>
    <m/>
    <n v="1798.5079122484153"/>
    <n v="13270.670298675592"/>
    <n v="2.0001758241743106E-2"/>
    <m/>
  </r>
  <r>
    <x v="2851"/>
    <n v="53568.664062999997"/>
    <n v="328.33"/>
    <n v="177.0000386164167"/>
    <m/>
    <m/>
    <n v="0.10573232062933592"/>
    <n v="34.984495347502289"/>
    <s v=""/>
    <m/>
    <m/>
    <n v="2773.2070309999999"/>
    <n v="65.47049243270969"/>
    <m/>
    <m/>
    <m/>
    <m/>
    <n v="782.5313362975088"/>
    <e v="#VALUE!"/>
    <m/>
    <n v="1809.1611894861512"/>
    <n v="13427.539394693567"/>
    <n v="2.0001758241743106E-2"/>
    <m/>
  </r>
  <r>
    <x v="2852"/>
    <n v="56620.273437999997"/>
    <n v="330.97"/>
    <n v="179.78141125186744"/>
    <m/>
    <m/>
    <n v="0.10402649496629252"/>
    <n v="36.974545915165471"/>
    <s v=""/>
    <m/>
    <m/>
    <n v="3431.086182"/>
    <n v="96.525750998357864"/>
    <m/>
    <m/>
    <m/>
    <m/>
    <n v="827.1092626626006"/>
    <e v="#VALUE!"/>
    <m/>
    <n v="2238.3427882837418"/>
    <n v="19796.755392743715"/>
    <n v="2.0001758241743106E-2"/>
    <m/>
  </r>
  <r>
    <x v="2853"/>
    <n v="57214.179687999997"/>
    <n v="312.27"/>
    <n v="159.44667664759797"/>
    <m/>
    <m/>
    <n v="0.11577619639975539"/>
    <n v="37.361410061975313"/>
    <s v=""/>
    <m/>
    <m/>
    <n v="3253.6293949999999"/>
    <n v="86.538841776814024"/>
    <m/>
    <m/>
    <m/>
    <m/>
    <n v="835.78504839624088"/>
    <e v="#VALUE!"/>
    <m/>
    <n v="2122.5750405957724"/>
    <n v="17748.510267027952"/>
    <n v="2.0001758241743106E-2"/>
    <m/>
  </r>
  <r>
    <x v="2854"/>
    <n v="53252.164062999997"/>
    <n v="328.24"/>
    <n v="175.73421884602331"/>
    <m/>
    <m/>
    <n v="0.10392820052270542"/>
    <n v="34.773270640447258"/>
    <s v=""/>
    <m/>
    <m/>
    <n v="3522.783203"/>
    <n v="100.85395298700575"/>
    <m/>
    <m/>
    <m/>
    <m/>
    <n v="777.90790257426181"/>
    <e v="#VALUE!"/>
    <m/>
    <n v="2298.163310058806"/>
    <n v="20684.439302720308"/>
    <n v="2.0001758241743106E-2"/>
    <m/>
  </r>
  <r>
    <x v="2855"/>
    <n v="57441.308594000002"/>
    <n v="321.89"/>
    <n v="168.91448601455863"/>
    <m/>
    <m/>
    <n v="0.10794389751575721"/>
    <n v="37.507774888121254"/>
    <s v=""/>
    <m/>
    <m/>
    <n v="3490.8803710000002"/>
    <n v="99.024706851679809"/>
    <m/>
    <m/>
    <m/>
    <m/>
    <n v="839.10294869173731"/>
    <e v="#VALUE!"/>
    <m/>
    <n v="2277.3508121659661"/>
    <n v="20309.273733743947"/>
    <n v="1.5001318681335439E-2"/>
    <m/>
  </r>
  <r>
    <x v="2856"/>
    <n v="56413.953125"/>
    <n v="330.81"/>
    <n v="178.25468530092866"/>
    <m/>
    <m/>
    <n v="0.10195574059645003"/>
    <n v="36.835978029977703"/>
    <s v=""/>
    <m/>
    <m/>
    <n v="3484.7290039999998"/>
    <n v="98.673177823412061"/>
    <m/>
    <m/>
    <m/>
    <m/>
    <n v="824.09533440694486"/>
    <e v="#VALUE!"/>
    <m/>
    <n v="2273.3378357403749"/>
    <n v="20237.177592412874"/>
    <n v="1.5001318681335439E-2"/>
    <m/>
  </r>
  <r>
    <x v="2857"/>
    <n v="58250.871094000002"/>
    <n v="319.07"/>
    <n v="165.5427673981556"/>
    <m/>
    <m/>
    <n v="0.10918697630943275"/>
    <n v="38.032439675377191"/>
    <s v=""/>
    <m/>
    <m/>
    <n v="3952.2939449999999"/>
    <n v="125.14253685482748"/>
    <m/>
    <m/>
    <m/>
    <m/>
    <n v="850.92904209956066"/>
    <e v="#VALUE!"/>
    <m/>
    <n v="2578.363870712079"/>
    <n v="25665.857718989224"/>
    <n v="1.5001318681335439E-2"/>
    <m/>
  </r>
  <r>
    <x v="2858"/>
    <n v="55847.242187999997"/>
    <n v="325.29000000000002"/>
    <n v="171.97626620958991"/>
    <m/>
    <m/>
    <n v="0.1049242769480378"/>
    <n v="36.462142922348249"/>
    <s v=""/>
    <m/>
    <m/>
    <n v="4168.701172"/>
    <n v="138.84328051731379"/>
    <m/>
    <m/>
    <m/>
    <m/>
    <n v="815.81681795367888"/>
    <e v="#VALUE!"/>
    <m/>
    <n v="2719.5417747907163"/>
    <n v="28475.784274127232"/>
    <n v="1.5001318681335439E-2"/>
    <m/>
  </r>
  <r>
    <x v="2859"/>
    <n v="56714.53125"/>
    <n v="311.77999999999997"/>
    <n v="157.67216136978269"/>
    <m/>
    <m/>
    <n v="0.11363428122242576"/>
    <n v="37.027424099612169"/>
    <s v=""/>
    <m/>
    <m/>
    <n v="3785.8486330000001"/>
    <n v="113.33769289893928"/>
    <m/>
    <m/>
    <m/>
    <m/>
    <n v="828.486181293502"/>
    <e v="#VALUE!"/>
    <m/>
    <n v="2469.779695323728"/>
    <n v="23244.766913405088"/>
    <n v="1.5001318681335439E-2"/>
    <m/>
  </r>
  <r>
    <x v="2860"/>
    <n v="49735.433594000002"/>
    <n v="276.8"/>
    <n v="122.27752189487465"/>
    <m/>
    <m/>
    <n v="0.13912664786046905"/>
    <n v="32.470109872577375"/>
    <s v=""/>
    <m/>
    <m/>
    <n v="3715.1484380000002"/>
    <n v="109.10175187998225"/>
    <m/>
    <m/>
    <m/>
    <m/>
    <n v="726.53548473557407"/>
    <e v="#VALUE!"/>
    <m/>
    <n v="2423.6569041100547"/>
    <n v="22376.005082048723"/>
    <n v="1.5001318681335439E-2"/>
    <m/>
  </r>
  <r>
    <x v="2861"/>
    <n v="49682.980469000002"/>
    <n v="287.20999999999998"/>
    <n v="131.45899225821299"/>
    <m/>
    <m/>
    <n v="0.12865474955149284"/>
    <n v="32.435021278569316"/>
    <s v=""/>
    <m/>
    <m/>
    <n v="4079.0573730000001"/>
    <n v="130.47202076552253"/>
    <m/>
    <m/>
    <m/>
    <m/>
    <n v="725.76924919998271"/>
    <e v="#VALUE!"/>
    <m/>
    <n v="2661.0607165011675"/>
    <n v="26758.897537466139"/>
    <n v="1.5001318681335439E-2"/>
    <m/>
  </r>
  <r>
    <x v="2862"/>
    <n v="46415.898437999997"/>
    <n v="251.93"/>
    <n v="99.127091968468363"/>
    <m/>
    <m/>
    <n v="0.16025516616391106"/>
    <n v="30.299774481294428"/>
    <s v=""/>
    <m/>
    <m/>
    <n v="3282.3977049999999"/>
    <n v="79.502242497916313"/>
    <m/>
    <m/>
    <m/>
    <m/>
    <n v="678.04369710285914"/>
    <e v="#VALUE!"/>
    <m/>
    <n v="2141.3426657161872"/>
    <n v="16305.353044418363"/>
    <n v="1.5001318681335439E-2"/>
    <m/>
  </r>
  <r>
    <x v="2863"/>
    <n v="43488.058594000002"/>
    <n v="246.91"/>
    <n v="95.165172053469092"/>
    <m/>
    <m/>
    <n v="0.16663336747258126"/>
    <n v="28.387774806281392"/>
    <s v=""/>
    <m/>
    <m/>
    <n v="3380.070068"/>
    <n v="84.231475409675639"/>
    <m/>
    <m/>
    <m/>
    <m/>
    <n v="635.27379672050313"/>
    <e v="#VALUE!"/>
    <m/>
    <n v="2205.0613302261659"/>
    <n v="17275.285587610961"/>
    <n v="1.5001318681335439E-2"/>
    <m/>
  </r>
  <r>
    <x v="2864"/>
    <n v="42944.976562999997"/>
    <n v="225.42"/>
    <n v="78.590150495518799"/>
    <m/>
    <m/>
    <n v="0.19563081763826332"/>
    <n v="28.032536581867941"/>
    <s v=""/>
    <m/>
    <m/>
    <n v="2460.6791990000002"/>
    <n v="38.40797498802462"/>
    <m/>
    <m/>
    <m/>
    <m/>
    <n v="627.34045145473738"/>
    <e v="#VALUE!"/>
    <m/>
    <n v="1605.2769435686139"/>
    <n v="7877.2066324713451"/>
    <n v="1.5001318681335439E-2"/>
    <m/>
  </r>
  <r>
    <x v="2865"/>
    <n v="36753.667969000002"/>
    <n v="230.46"/>
    <n v="82.094531730469939"/>
    <m/>
    <m/>
    <n v="0.18687270295755126"/>
    <n v="23.990506185466721"/>
    <s v=""/>
    <m/>
    <m/>
    <n v="2784.2941890000002"/>
    <n v="48.509136791570903"/>
    <m/>
    <m/>
    <m/>
    <m/>
    <n v="536.89778180377914"/>
    <e v="#VALUE!"/>
    <m/>
    <n v="1816.3941352168811"/>
    <n v="9948.8841624470879"/>
    <n v="1.5001318681335439E-2"/>
    <m/>
  </r>
  <r>
    <x v="2866"/>
    <n v="40596.949219000002"/>
    <n v="206.61"/>
    <n v="65.094975120704532"/>
    <m/>
    <m/>
    <n v="0.22554139211720808"/>
    <n v="26.498471200540589"/>
    <s v=""/>
    <m/>
    <m/>
    <n v="2430.6213379999999"/>
    <n v="36.184532503867999"/>
    <m/>
    <m/>
    <m/>
    <m/>
    <n v="593.04045522928539"/>
    <e v="#VALUE!"/>
    <m/>
    <n v="1585.6680521471317"/>
    <n v="7421.1941535896012"/>
    <n v="1.5001318681335439E-2"/>
    <m/>
  </r>
  <r>
    <x v="2867"/>
    <n v="34700.363280999998"/>
    <n v="227.13"/>
    <n v="77.996908736737083"/>
    <m/>
    <m/>
    <n v="0.18072921245779544"/>
    <n v="22.647878708071662"/>
    <s v=""/>
    <m/>
    <m/>
    <n v="2643.5910640000002"/>
    <n v="42.522185363338004"/>
    <m/>
    <m/>
    <m/>
    <m/>
    <n v="506.9030957418509"/>
    <e v="#VALUE!"/>
    <m/>
    <n v="1724.6034285931394"/>
    <n v="8721.0023615069367"/>
    <n v="1.5001318681335439E-2"/>
    <m/>
  </r>
  <r>
    <x v="2868"/>
    <n v="38795.78125"/>
    <n v="213.42"/>
    <n v="68.572557113037007"/>
    <m/>
    <m/>
    <n v="0.20253812456530096"/>
    <n v="25.320175245765366"/>
    <s v=""/>
    <m/>
    <m/>
    <n v="2706.6289059999999"/>
    <n v="44.548966524088819"/>
    <m/>
    <m/>
    <m/>
    <m/>
    <n v="566.7289837313175"/>
    <e v="#VALUE!"/>
    <m/>
    <n v="1765.7275192003362"/>
    <n v="9136.6809805180201"/>
    <n v="1.5001318681335439E-2"/>
    <m/>
  </r>
  <r>
    <x v="2869"/>
    <n v="38392.625"/>
    <n v="220.49"/>
    <n v="73.106972269566015"/>
    <m/>
    <m/>
    <n v="0.18910855289636433"/>
    <n v="25.056402020620091"/>
    <s v=""/>
    <m/>
    <m/>
    <n v="2888.6987300000001"/>
    <n v="50.541114873494585"/>
    <m/>
    <m/>
    <m/>
    <m/>
    <n v="560.83967503625342"/>
    <e v="#VALUE!"/>
    <m/>
    <n v="1884.5046806871212"/>
    <n v="10365.628633587687"/>
    <n v="1.5001318681335439E-2"/>
    <m/>
  </r>
  <r>
    <x v="2870"/>
    <n v="39316.890625"/>
    <n v="221.95"/>
    <n v="74.066215183489533"/>
    <m/>
    <m/>
    <n v="0.18659430064215496"/>
    <n v="25.658943015106594"/>
    <s v=""/>
    <m/>
    <m/>
    <n v="2736.4885250000002"/>
    <n v="45.213764372715566"/>
    <m/>
    <m/>
    <m/>
    <m/>
    <n v="574.34135231860068"/>
    <e v="#VALUE!"/>
    <m/>
    <n v="1785.2070831938561"/>
    <n v="9273.0263625405842"/>
    <n v="1.5001318681335439E-2"/>
    <m/>
  </r>
  <r>
    <x v="2871"/>
    <n v="38507.082030999998"/>
    <n v="204.58"/>
    <n v="62.465711351162469"/>
    <m/>
    <m/>
    <n v="0.2157906519625136"/>
    <n v="25.129792600809505"/>
    <s v=""/>
    <m/>
    <m/>
    <n v="2419.90625"/>
    <n v="34.751377397129858"/>
    <m/>
    <m/>
    <m/>
    <m/>
    <n v="562.51166396828535"/>
    <e v="#VALUE!"/>
    <m/>
    <n v="1578.6778342748878"/>
    <n v="7127.2640800650852"/>
    <n v="1.5001318681335439E-2"/>
    <m/>
  </r>
  <r>
    <x v="2872"/>
    <n v="37293.792969000002"/>
    <n v="205.54"/>
    <n v="63.021559512918614"/>
    <m/>
    <m/>
    <n v="0.21375420614066518"/>
    <n v="24.33546420600354"/>
    <s v=""/>
    <m/>
    <m/>
    <n v="2633.5183109999998"/>
    <n v="40.882373066828642"/>
    <m/>
    <m/>
    <m/>
    <m/>
    <n v="544.78793074459668"/>
    <e v="#VALUE!"/>
    <m/>
    <n v="1718.0322517588193"/>
    <n v="8384.688345938579"/>
    <n v="1.5001318681335439E-2"/>
    <m/>
  </r>
  <r>
    <x v="2873"/>
    <n v="36699.921875"/>
    <n v="217.22"/>
    <n v="70.175615412342381"/>
    <m/>
    <m/>
    <n v="0.1894495195351337"/>
    <n v="23.947319881763825"/>
    <s v=""/>
    <m/>
    <m/>
    <n v="2706.125"/>
    <n v="43.135534493640222"/>
    <m/>
    <m/>
    <m/>
    <m/>
    <n v="536.1126585699958"/>
    <e v="#VALUE!"/>
    <m/>
    <n v="1765.3987852947323"/>
    <n v="8846.7959717856247"/>
    <n v="1.5001318681335439E-2"/>
    <m/>
  </r>
  <r>
    <x v="2874"/>
    <n v="37599.410155999998"/>
    <n v="221.06"/>
    <n v="72.647976055538578"/>
    <m/>
    <m/>
    <n v="0.18274150701037917"/>
    <n v="24.533612639197933"/>
    <s v=""/>
    <m/>
    <m/>
    <n v="2855.1264649999998"/>
    <n v="47.88445718469886"/>
    <m/>
    <m/>
    <m/>
    <m/>
    <n v="549.25238827628596"/>
    <e v="#VALUE!"/>
    <m/>
    <n v="1862.603092308686"/>
    <n v="9820.7667507908809"/>
    <n v="2.0001758241743106E-2"/>
    <m/>
  </r>
  <r>
    <x v="2875"/>
    <n v="39242.484375"/>
    <n v="211.03"/>
    <n v="66.047602084283227"/>
    <m/>
    <m/>
    <n v="0.19931479834101704"/>
    <n v="25.605052008182529"/>
    <s v=""/>
    <m/>
    <m/>
    <n v="2688.195068"/>
    <n v="42.284022999070615"/>
    <m/>
    <m/>
    <m/>
    <m/>
    <n v="573.25442541348116"/>
    <e v="#VALUE!"/>
    <m/>
    <n v="1753.7018089269677"/>
    <n v="8672.1569288592364"/>
    <n v="2.0001758241743106E-2"/>
    <m/>
  </r>
  <r>
    <x v="2876"/>
    <n v="35835.265625"/>
    <n v="203.56"/>
    <n v="61.349529018572404"/>
    <m/>
    <m/>
    <n v="0.21341503806798462"/>
    <n v="23.380074201129297"/>
    <s v=""/>
    <m/>
    <m/>
    <n v="2590.2631839999999"/>
    <n v="39.200150814677258"/>
    <m/>
    <m/>
    <m/>
    <m/>
    <n v="523.48175536220356"/>
    <e v="#VALUE!"/>
    <m/>
    <n v="1689.813840316787"/>
    <n v="8039.6763455384171"/>
    <n v="2.0001758241743106E-2"/>
    <m/>
  </r>
  <r>
    <x v="2877"/>
    <n v="33589.519530999998"/>
    <n v="187.96"/>
    <n v="51.94011654046821"/>
    <m/>
    <m/>
    <n v="0.24611442784744952"/>
    <n v="21.914307187094035"/>
    <s v=""/>
    <m/>
    <m/>
    <n v="2517.438721"/>
    <n v="36.994997364716575"/>
    <m/>
    <m/>
    <m/>
    <m/>
    <n v="490.67588419364199"/>
    <e v="#VALUE!"/>
    <m/>
    <n v="1642.3052372330637"/>
    <n v="7587.4148194604768"/>
    <n v="2.0001758241743106E-2"/>
    <m/>
  </r>
  <r>
    <x v="2878"/>
    <n v="33416.976562999997"/>
    <n v="207.72"/>
    <n v="62.853337922657921"/>
    <m/>
    <m/>
    <n v="0.19435421170552494"/>
    <n v="21.801170120020668"/>
    <s v=""/>
    <m/>
    <m/>
    <n v="2608.2670899999998"/>
    <n v="39.66351077482858"/>
    <m/>
    <m/>
    <m/>
    <m/>
    <n v="488.15537557765361"/>
    <e v="#VALUE!"/>
    <m/>
    <n v="1701.5590752127953"/>
    <n v="8134.7082276531"/>
    <n v="2.0001758241743106E-2"/>
    <m/>
  </r>
  <r>
    <x v="2879"/>
    <n v="37389.515625"/>
    <n v="209.46"/>
    <n v="63.89863633979364"/>
    <m/>
    <m/>
    <n v="0.19108801598910199"/>
    <n v="24.392211948368629"/>
    <s v=""/>
    <m/>
    <m/>
    <n v="2471.5185550000001"/>
    <n v="35.503569132023877"/>
    <m/>
    <m/>
    <m/>
    <m/>
    <n v="546.18624782462564"/>
    <e v="#VALUE!"/>
    <m/>
    <n v="1612.3482303405763"/>
    <n v="7281.5333359903125"/>
    <n v="2.4998241758260945E-2"/>
    <m/>
  </r>
  <r>
    <x v="2880"/>
    <n v="36697.03125"/>
    <n v="213.16"/>
    <n v="66.148132515734773"/>
    <m/>
    <m/>
    <n v="0.1843271316824594"/>
    <n v="23.939825148140194"/>
    <s v=""/>
    <m/>
    <m/>
    <n v="2353.7687989999999"/>
    <n v="32.119771884694956"/>
    <m/>
    <m/>
    <m/>
    <m/>
    <n v="536.07043230425722"/>
    <e v="#VALUE!"/>
    <m/>
    <n v="1535.5316471409269"/>
    <n v="6587.5402231561029"/>
    <n v="2.4998241758260945E-2"/>
    <m/>
  </r>
  <r>
    <x v="2881"/>
    <n v="39016.96875"/>
    <n v="226.79"/>
    <n v="74.580518718351314"/>
    <m/>
    <m/>
    <n v="0.16074483245410046"/>
    <n v="25.451281653137496"/>
    <s v=""/>
    <m/>
    <m/>
    <n v="2537.8911130000001"/>
    <n v="37.142006323166541"/>
    <m/>
    <m/>
    <m/>
    <m/>
    <n v="569.96009193561667"/>
    <e v="#VALUE!"/>
    <m/>
    <n v="1655.6477945773001"/>
    <n v="7617.565327080205"/>
    <n v="2.4998241758260945E-2"/>
    <m/>
  </r>
  <r>
    <x v="2882"/>
    <n v="40427.167969000002"/>
    <n v="228.26"/>
    <n v="75.538238772010203"/>
    <m/>
    <m/>
    <n v="0.15865264372604554"/>
    <n v="26.370486769909334"/>
    <s v=""/>
    <m/>
    <m/>
    <n v="2610.936768"/>
    <n v="39.279039315609396"/>
    <m/>
    <m/>
    <m/>
    <m/>
    <n v="590.5602898048777"/>
    <e v="#VALUE!"/>
    <m/>
    <n v="1703.3006970145705"/>
    <n v="8055.8558244867891"/>
    <n v="2.4998241758260945E-2"/>
    <m/>
  </r>
  <r>
    <x v="2883"/>
    <n v="40168.691405999998"/>
    <n v="220.26"/>
    <n v="70.234880077739945"/>
    <m/>
    <m/>
    <n v="0.16976522229678648"/>
    <n v="26.201201531383891"/>
    <s v=""/>
    <m/>
    <m/>
    <n v="2367.6635740000002"/>
    <n v="31.958592529428056"/>
    <m/>
    <m/>
    <m/>
    <m/>
    <n v="586.78446276524676"/>
    <e v="#VALUE!"/>
    <m/>
    <n v="1544.596202143724"/>
    <n v="6554.483466409054"/>
    <n v="2.4998241758260945E-2"/>
    <m/>
  </r>
  <r>
    <x v="2884"/>
    <n v="38341.421875"/>
    <n v="214.94"/>
    <n v="66.834017880826536"/>
    <m/>
    <m/>
    <n v="0.1779571568603272"/>
    <n v="25.008660712786469"/>
    <s v=""/>
    <m/>
    <m/>
    <n v="2372.001953"/>
    <n v="32.074884871659165"/>
    <m/>
    <m/>
    <m/>
    <m/>
    <n v="560.09169950746787"/>
    <e v="#VALUE!"/>
    <m/>
    <n v="1547.4264368951665"/>
    <n v="6578.33421120396"/>
    <n v="2.4998241758260945E-2"/>
    <m/>
  </r>
  <r>
    <x v="2885"/>
    <n v="38099.476562999997"/>
    <n v="201.21"/>
    <n v="58.288504706059499"/>
    <m/>
    <m/>
    <n v="0.20068309165934417"/>
    <n v="24.850202125043243"/>
    <s v=""/>
    <m/>
    <m/>
    <n v="2231.733154"/>
    <n v="28.280647360199357"/>
    <m/>
    <m/>
    <m/>
    <m/>
    <n v="556.55736107245264"/>
    <e v="#VALUE!"/>
    <m/>
    <n v="1455.9190721690911"/>
    <n v="5800.1626752205693"/>
    <n v="2.4998241758260945E-2"/>
    <m/>
  </r>
  <r>
    <x v="2886"/>
    <n v="35641.144530999998"/>
    <n v="185.66"/>
    <n v="49.261329475194636"/>
    <m/>
    <m/>
    <n v="0.23169120361650289"/>
    <n v="23.244951654650286"/>
    <s v=""/>
    <m/>
    <m/>
    <n v="1888.44751"/>
    <n v="19.578864848699254"/>
    <m/>
    <m/>
    <m/>
    <m/>
    <n v="520.64603336412085"/>
    <e v="#VALUE!"/>
    <m/>
    <n v="1231.9693067566582"/>
    <n v="4015.488035766552"/>
    <n v="2.4998241758260945E-2"/>
    <m/>
  </r>
  <r>
    <x v="2887"/>
    <n v="31622.376952999999"/>
    <n v="185.58"/>
    <n v="49.212943301432794"/>
    <m/>
    <m/>
    <n v="0.23187881222647921"/>
    <n v="20.623397520902547"/>
    <s v=""/>
    <m/>
    <m/>
    <n v="1874.950073"/>
    <n v="19.298492969815264"/>
    <m/>
    <m/>
    <m/>
    <m/>
    <n v="461.93985470372053"/>
    <e v="#VALUE!"/>
    <m/>
    <n v="1223.1639637350343"/>
    <n v="3957.985727337325"/>
    <n v="2.4998241758260945E-2"/>
    <m/>
  </r>
  <r>
    <x v="2888"/>
    <n v="32515.714843999998"/>
    <n v="187.9"/>
    <n v="50.437318628072781"/>
    <m/>
    <m/>
    <n v="0.22606914677604764"/>
    <n v="21.205460308415979"/>
    <s v=""/>
    <m/>
    <m/>
    <n v="1989.736328"/>
    <n v="21.660879884299199"/>
    <m/>
    <m/>
    <m/>
    <m/>
    <n v="474.98973947940362"/>
    <e v="#VALUE!"/>
    <m/>
    <n v="1298.0472433860227"/>
    <n v="4442.4947356106995"/>
    <n v="2.4998241758260945E-2"/>
    <m/>
  </r>
  <r>
    <x v="2889"/>
    <n v="33682.800780999998"/>
    <n v="199.26"/>
    <n v="56.529150907917149"/>
    <m/>
    <m/>
    <n v="0.19872214188645596"/>
    <n v="21.96601576050405"/>
    <s v=""/>
    <m/>
    <m/>
    <n v="1988.4562989999999"/>
    <n v="21.632453183684646"/>
    <m/>
    <m/>
    <m/>
    <m/>
    <n v="492.03853720153023"/>
    <e v="#VALUE!"/>
    <m/>
    <n v="1297.2121889662374"/>
    <n v="4436.6646184360752"/>
    <n v="4.5000000000004051E-2"/>
    <m/>
  </r>
  <r>
    <x v="2890"/>
    <n v="34659.105469000002"/>
    <n v="183.53"/>
    <n v="47.59835417937078"/>
    <m/>
    <m/>
    <n v="0.23008687816358722"/>
    <n v="22.602118116152486"/>
    <s v=""/>
    <m/>
    <m/>
    <n v="1813.2172849999999"/>
    <n v="17.819137261125135"/>
    <m/>
    <m/>
    <m/>
    <m/>
    <n v="506.30040139951859"/>
    <e v="#VALUE!"/>
    <m/>
    <n v="1182.891253144039"/>
    <n v="3654.5802339752922"/>
    <n v="4.5000000000004051E-2"/>
    <m/>
  </r>
  <r>
    <x v="2891"/>
    <n v="34679.121094000002"/>
    <n v="196.77"/>
    <n v="54.446225456614798"/>
    <m/>
    <m/>
    <n v="0.19687760068550042"/>
    <n v="22.613405037734921"/>
    <s v=""/>
    <m/>
    <m/>
    <n v="2079.657471"/>
    <n v="23.054162734729655"/>
    <m/>
    <m/>
    <m/>
    <m/>
    <n v="506.59278975849764"/>
    <e v="#VALUE!"/>
    <m/>
    <n v="1356.7092329927534"/>
    <n v="4728.2472886609803"/>
    <n v="4.5000000000004051E-2"/>
    <m/>
  </r>
  <r>
    <x v="2892"/>
    <n v="34475.558594000002"/>
    <n v="207.6"/>
    <n v="60.432257901424286"/>
    <m/>
    <m/>
    <n v="0.17519550782047347"/>
    <n v="22.480081806628132"/>
    <s v=""/>
    <m/>
    <m/>
    <n v="2160.7683109999998"/>
    <n v="24.851840479885826"/>
    <m/>
    <m/>
    <m/>
    <m/>
    <n v="503.61914765016127"/>
    <e v="#VALUE!"/>
    <m/>
    <n v="1409.623632146612"/>
    <n v="5096.9384019416348"/>
    <n v="4.5000000000004051E-2"/>
    <m/>
  </r>
  <r>
    <x v="2893"/>
    <n v="35908.386719000002"/>
    <n v="197.9"/>
    <n v="54.77832323199658"/>
    <m/>
    <m/>
    <n v="0.19155822260015681"/>
    <n v="23.413760182023111"/>
    <s v=""/>
    <m/>
    <m/>
    <n v="2274.547607"/>
    <n v="27.468373322598197"/>
    <m/>
    <m/>
    <m/>
    <m/>
    <n v="524.54990870147788"/>
    <e v="#VALUE!"/>
    <m/>
    <n v="1483.8500004592693"/>
    <n v="5633.570959870538"/>
    <n v="4.5000000000004051E-2"/>
    <m/>
  </r>
  <r>
    <x v="2894"/>
    <n v="35035.984375"/>
    <n v="188.2"/>
    <n v="49.402486040715075"/>
    <m/>
    <m/>
    <n v="0.21032657102794886"/>
    <n v="22.844323010511346"/>
    <s v=""/>
    <m/>
    <m/>
    <n v="2113.6054690000001"/>
    <n v="23.580558991602501"/>
    <m/>
    <m/>
    <m/>
    <m/>
    <n v="511.80585051035848"/>
    <e v="#VALUE!"/>
    <m/>
    <n v="1378.8559388664246"/>
    <n v="4836.2074736808818"/>
    <n v="5.0000439560411711E-2"/>
    <m/>
  </r>
  <r>
    <x v="2895"/>
    <n v="33549.601562999997"/>
    <n v="189.65"/>
    <n v="50.157688690336926"/>
    <m/>
    <m/>
    <n v="0.20707467110822239"/>
    <n v="21.874595527617942"/>
    <s v=""/>
    <m/>
    <m/>
    <n v="2150.0402829999998"/>
    <n v="24.392904901948281"/>
    <m/>
    <m/>
    <m/>
    <m/>
    <n v="490.09276229975671"/>
    <e v="#VALUE!"/>
    <m/>
    <n v="1402.6249725873499"/>
    <n v="5002.8139296273857"/>
    <n v="5.0000439560411711E-2"/>
    <m/>
  </r>
  <r>
    <x v="2896"/>
    <n v="33723.507812999997"/>
    <n v="193.63"/>
    <n v="52.237713708579456"/>
    <m/>
    <m/>
    <n v="0.19837254264585713"/>
    <n v="21.985694655444352"/>
    <s v=""/>
    <m/>
    <m/>
    <n v="2324.679443"/>
    <n v="28.352659915760629"/>
    <m/>
    <m/>
    <m/>
    <m/>
    <n v="492.63318574662372"/>
    <e v="#VALUE!"/>
    <m/>
    <n v="1516.5545807646856"/>
    <n v="5814.931945937532"/>
    <n v="5.0000439560411711E-2"/>
    <m/>
  </r>
  <r>
    <x v="2897"/>
    <n v="34225.679687999997"/>
    <n v="197.64"/>
    <n v="54.394800130295685"/>
    <m/>
    <m/>
    <n v="0.19014578407410809"/>
    <n v="22.312499701785725"/>
    <s v=""/>
    <m/>
    <m/>
    <n v="2315.161865"/>
    <n v="28.119775834866982"/>
    <m/>
    <m/>
    <m/>
    <m/>
    <n v="499.96891523079802"/>
    <e v="#VALUE!"/>
    <m/>
    <n v="1510.3455842696428"/>
    <n v="5767.1690522368253"/>
    <n v="5.0000439560411711E-2"/>
    <m/>
  </r>
  <r>
    <x v="2898"/>
    <n v="33889.605469000002"/>
    <n v="187.86"/>
    <n v="49.005557095435726"/>
    <m/>
    <m/>
    <n v="0.20895419985950123"/>
    <n v="22.092830234192267"/>
    <s v=""/>
    <m/>
    <m/>
    <n v="2120.0263669999999"/>
    <n v="23.378972586167652"/>
    <m/>
    <m/>
    <m/>
    <m/>
    <n v="495.05954120982341"/>
    <e v="#VALUE!"/>
    <m/>
    <n v="1383.0447496307836"/>
    <n v="4794.8635139849448"/>
    <n v="5.0000439560411711E-2"/>
    <m/>
  </r>
  <r>
    <x v="2899"/>
    <n v="32861.671875"/>
    <n v="190.65"/>
    <n v="50.455084712151674"/>
    <m/>
    <m/>
    <n v="0.20273676239969696"/>
    <n v="21.422156788717821"/>
    <s v=""/>
    <m/>
    <m/>
    <n v="2146.6923830000001"/>
    <n v="23.966483939396579"/>
    <m/>
    <m/>
    <m/>
    <m/>
    <n v="480.04348167188328"/>
    <e v="#VALUE!"/>
    <m/>
    <n v="1400.4408980921628"/>
    <n v="4915.3579771726045"/>
    <n v="5.0000439560411711E-2"/>
    <m/>
  </r>
  <r>
    <x v="2900"/>
    <n v="34254.015625"/>
    <n v="186.66"/>
    <n v="48.325715125169253"/>
    <m/>
    <m/>
    <n v="0.21121212224406957"/>
    <n v="22.328066609958796"/>
    <s v=""/>
    <m/>
    <m/>
    <n v="2036.7210689999999"/>
    <n v="21.509299532661409"/>
    <m/>
    <m/>
    <m/>
    <m/>
    <n v="500.3828467527747"/>
    <e v="#VALUE!"/>
    <m/>
    <n v="1328.6987486523308"/>
    <n v="4411.4066672695326"/>
    <n v="5.0000439560411711E-2"/>
    <m/>
  </r>
  <r>
    <x v="2901"/>
    <n v="33125.46875"/>
    <n v="183.64"/>
    <n v="46.756340149141515"/>
    <m/>
    <m/>
    <n v="0.21803559254108981"/>
    <n v="21.591874957079444"/>
    <s v=""/>
    <m/>
    <m/>
    <n v="1940.0839840000001"/>
    <n v="19.467678206469298"/>
    <m/>
    <m/>
    <m/>
    <m/>
    <n v="483.89702785817764"/>
    <e v="#VALUE!"/>
    <m/>
    <n v="1265.6554699887718"/>
    <n v="3992.6844342778218"/>
    <n v="5.0000439560411711E-2"/>
    <m/>
  </r>
  <r>
    <x v="2902"/>
    <n v="32723.845702999999"/>
    <n v="186.52"/>
    <n v="48.217073043656519"/>
    <m/>
    <m/>
    <n v="0.21118540037197903"/>
    <n v="21.329533468928787"/>
    <s v=""/>
    <m/>
    <m/>
    <n v="1994.3312989999999"/>
    <n v="20.555832888054496"/>
    <m/>
    <m/>
    <m/>
    <m/>
    <n v="478.03011620088535"/>
    <e v="#VALUE!"/>
    <m/>
    <n v="1301.0448714415872"/>
    <n v="4215.8573372389974"/>
    <n v="5.0000439560411711E-2"/>
    <m/>
  </r>
  <r>
    <x v="2903"/>
    <n v="32827.875"/>
    <n v="178.93"/>
    <n v="44.287569090971857"/>
    <m/>
    <m/>
    <n v="0.22836180999898079"/>
    <n v="21.396783263580403"/>
    <s v=""/>
    <m/>
    <m/>
    <n v="1911.175659"/>
    <n v="18.841155590613567"/>
    <m/>
    <m/>
    <m/>
    <m/>
    <n v="479.54977673786948"/>
    <e v="#VALUE!"/>
    <m/>
    <n v="1246.7965030748614"/>
    <n v="3864.1890343888444"/>
    <n v="5.0000439560411711E-2"/>
    <m/>
  </r>
  <r>
    <x v="2904"/>
    <n v="31841.550781000002"/>
    <n v="181.9"/>
    <n v="45.752282559828679"/>
    <m/>
    <m/>
    <n v="0.22076891808129673"/>
    <n v="20.753369756514118"/>
    <s v=""/>
    <m/>
    <m/>
    <n v="1880.3829350000001"/>
    <n v="18.233551329593709"/>
    <m/>
    <m/>
    <m/>
    <m/>
    <n v="465.14154717647989"/>
    <e v="#VALUE!"/>
    <m/>
    <n v="1226.7082079866761"/>
    <n v="3739.573656558699"/>
    <n v="5.0000439560411711E-2"/>
    <m/>
  </r>
  <r>
    <x v="2905"/>
    <n v="31800.011718999998"/>
    <n v="174.81"/>
    <n v="42.170412672579452"/>
    <m/>
    <m/>
    <n v="0.23796744941125506"/>
    <n v="20.724677526713727"/>
    <s v=""/>
    <m/>
    <m/>
    <n v="1817.2966309999999"/>
    <n v="17.008776404705714"/>
    <m/>
    <m/>
    <m/>
    <m/>
    <n v="464.53474433261619"/>
    <e v="#VALUE!"/>
    <m/>
    <n v="1185.5525021525648"/>
    <n v="3488.3808986843137"/>
    <n v="5.0000439560411711E-2"/>
    <m/>
  </r>
  <r>
    <x v="2906"/>
    <n v="30838.285156000002"/>
    <n v="169.28"/>
    <n v="39.497583906768874"/>
    <m/>
    <m/>
    <n v="0.2530109512613497"/>
    <n v="20.097378784666752"/>
    <s v=""/>
    <m/>
    <m/>
    <n v="1787.5107419999999"/>
    <n v="16.450797603442098"/>
    <m/>
    <m/>
    <m/>
    <m/>
    <n v="450.48583746400141"/>
    <e v="#VALUE!"/>
    <m/>
    <n v="1166.1210375086464"/>
    <n v="3373.9433550371259"/>
    <n v="5.0000439560411711E-2"/>
    <m/>
  </r>
  <r>
    <x v="2907"/>
    <n v="29796.285156000002"/>
    <n v="180.23"/>
    <n v="44.602066492850462"/>
    <m/>
    <m/>
    <n v="0.22026538578677959"/>
    <n v="19.417799667287433"/>
    <s v=""/>
    <m/>
    <m/>
    <n v="1990.9708250000001"/>
    <n v="20.195240326025946"/>
    <m/>
    <m/>
    <m/>
    <m/>
    <n v="435.26429579062597"/>
    <e v="#VALUE!"/>
    <m/>
    <n v="1298.8525940273457"/>
    <n v="4141.9023286212096"/>
    <n v="5.0000439560411711E-2"/>
    <m/>
  </r>
  <r>
    <x v="2908"/>
    <n v="32138.873047000001"/>
    <n v="184.44"/>
    <n v="46.680161636716811"/>
    <m/>
    <m/>
    <n v="0.20996354346327006"/>
    <n v="20.943884523621726"/>
    <s v=""/>
    <m/>
    <m/>
    <n v="2025.202759"/>
    <n v="20.889159667072644"/>
    <m/>
    <m/>
    <m/>
    <m/>
    <n v="469.48483245703784"/>
    <e v="#VALUE!"/>
    <m/>
    <n v="1321.1845316510289"/>
    <n v="4284.2203247508551"/>
    <n v="5.0000439560411711E-2"/>
    <m/>
  </r>
  <r>
    <x v="2909"/>
    <n v="32305.958984000001"/>
    <n v="183.69"/>
    <n v="46.294943235187795"/>
    <m/>
    <m/>
    <n v="0.21166018984198579"/>
    <n v="21.052221182113165"/>
    <s v=""/>
    <m/>
    <m/>
    <n v="2124.7766109999998"/>
    <n v="22.942698029920798"/>
    <m/>
    <m/>
    <m/>
    <m/>
    <n v="471.92562473446634"/>
    <e v="#VALUE!"/>
    <m/>
    <n v="1386.1436733639641"/>
    <n v="4705.3866584850712"/>
    <n v="5.0000439560411711E-2"/>
    <m/>
  </r>
  <r>
    <x v="2910"/>
    <n v="35384.03125"/>
    <n v="224.63"/>
    <n v="66.906757925909346"/>
    <m/>
    <m/>
    <n v="0.11730143200323984"/>
    <n v="23.056250695904339"/>
    <s v=""/>
    <m/>
    <m/>
    <n v="2233.3666990000002"/>
    <n v="25.285790485047407"/>
    <m/>
    <m/>
    <m/>
    <m/>
    <n v="516.89012115536866"/>
    <e v="#VALUE!"/>
    <m/>
    <n v="1456.9847503468266"/>
    <n v="5185.9385082967756"/>
    <n v="5.0000439560411711E-2"/>
    <m/>
  </r>
  <r>
    <x v="2911"/>
    <n v="37276.035155999998"/>
    <n v="215.76"/>
    <n v="61.615414155501675"/>
    <m/>
    <m/>
    <n v="0.12655912594464894"/>
    <n v="24.28844911145406"/>
    <s v=""/>
    <m/>
    <m/>
    <n v="2298.3334960000002"/>
    <n v="26.756187023750442"/>
    <m/>
    <m/>
    <m/>
    <m/>
    <n v="544.5285245156067"/>
    <e v="#VALUE!"/>
    <m/>
    <n v="1499.3672361921922"/>
    <n v="5487.5065386510405"/>
    <n v="5.0000439560411711E-2"/>
    <m/>
  </r>
  <r>
    <x v="2912"/>
    <n v="39503.1875"/>
    <n v="230.26"/>
    <n v="69.888629896611306"/>
    <m/>
    <m/>
    <n v="0.1095419027277391"/>
    <n v="25.738954874939825"/>
    <s v=""/>
    <m/>
    <m/>
    <n v="2296.5454100000002"/>
    <n v="26.713866811987767"/>
    <m/>
    <m/>
    <m/>
    <m/>
    <n v="577.06277808293089"/>
    <e v="#VALUE!"/>
    <m/>
    <n v="1498.2007398727676"/>
    <n v="5478.8269596602586"/>
    <n v="5.0000439560411711E-2"/>
    <m/>
  </r>
  <r>
    <x v="2913"/>
    <n v="39995.453125"/>
    <n v="226.3"/>
    <n v="67.476612403868074"/>
    <m/>
    <m/>
    <n v="0.1133039929099325"/>
    <n v="26.059020414821859"/>
    <s v=""/>
    <m/>
    <m/>
    <n v="2380.9567870000001"/>
    <n v="28.676907663457676"/>
    <m/>
    <m/>
    <m/>
    <m/>
    <n v="584.25379701316865"/>
    <e v="#VALUE!"/>
    <m/>
    <n v="1553.2683152511613"/>
    <n v="5881.432887721614"/>
    <n v="5.0000439560411711E-2"/>
    <m/>
  </r>
  <r>
    <x v="2914"/>
    <n v="40027.484375"/>
    <n v="227.4"/>
    <n v="68.124380367344827"/>
    <m/>
    <m/>
    <n v="0.11219659783508347"/>
    <n v="26.07921157042249"/>
    <s v=""/>
    <m/>
    <m/>
    <n v="2466.9614259999998"/>
    <n v="30.747843503612799"/>
    <m/>
    <m/>
    <m/>
    <m/>
    <n v="584.72170968756916"/>
    <e v="#VALUE!"/>
    <m/>
    <n v="1609.3752893267533"/>
    <n v="6306.1673221868232"/>
    <n v="5.0000439560411711E-2"/>
    <m/>
  </r>
  <r>
    <x v="2915"/>
    <n v="39907.261719000002"/>
    <n v="223.01"/>
    <n v="65.470389605142202"/>
    <m/>
    <m/>
    <n v="0.11652271053808086"/>
    <n v="25.998852435905164"/>
    <s v=""/>
    <m/>
    <m/>
    <n v="2610.1533199999999"/>
    <n v="34.31463752014001"/>
    <m/>
    <m/>
    <m/>
    <m/>
    <n v="582.96549647414508"/>
    <e v="#VALUE!"/>
    <m/>
    <n v="1702.7895978792601"/>
    <n v="7037.6917905402715"/>
    <n v="5.0000439560411711E-2"/>
    <m/>
  </r>
  <r>
    <x v="2916"/>
    <n v="39178.402344000002"/>
    <n v="216.1"/>
    <n v="61.405765691594688"/>
    <m/>
    <m/>
    <n v="0.12373759407611716"/>
    <n v="25.523349535995109"/>
    <s v=""/>
    <m/>
    <m/>
    <n v="2502.3496089999999"/>
    <n v="31.479322604875644"/>
    <m/>
    <m/>
    <m/>
    <m/>
    <n v="572.31831475572585"/>
    <e v="#VALUE!"/>
    <m/>
    <n v="1632.461530827788"/>
    <n v="6456.1885620407447"/>
    <n v="5.0000439560411711E-2"/>
    <m/>
  </r>
  <r>
    <x v="2917"/>
    <n v="38213.332030999998"/>
    <n v="226.78"/>
    <n v="67.467169651717413"/>
    <m/>
    <m/>
    <n v="0.11150054206895968"/>
    <n v="24.893992267456365"/>
    <s v=""/>
    <m/>
    <m/>
    <n v="2724.6198730000001"/>
    <n v="37.070645894246624"/>
    <m/>
    <m/>
    <m/>
    <m/>
    <n v="558.22056236890523"/>
    <e v="#VALUE!"/>
    <m/>
    <n v="1777.4643130616982"/>
    <n v="7602.9298029694119"/>
    <n v="5.0000439560411711E-2"/>
    <m/>
  </r>
  <r>
    <x v="2918"/>
    <n v="39744.515625"/>
    <n v="231.94"/>
    <n v="70.528871961039144"/>
    <m/>
    <m/>
    <n v="0.10642072084784945"/>
    <n v="25.890804610857092"/>
    <s v=""/>
    <m/>
    <m/>
    <n v="2827.328857"/>
    <n v="39.864495976534748"/>
    <m/>
    <m/>
    <m/>
    <m/>
    <n v="580.58810064688976"/>
    <e v="#VALUE!"/>
    <m/>
    <n v="1844.4687254936648"/>
    <n v="8175.9288846755553"/>
    <n v="5.0000439560411711E-2"/>
    <m/>
  </r>
  <r>
    <x v="2919"/>
    <n v="40865.867187999997"/>
    <n v="244.56"/>
    <n v="78.194484427601324"/>
    <m/>
    <m/>
    <n v="9.4834345603179743E-2"/>
    <n v="26.620594758482973"/>
    <s v=""/>
    <m/>
    <m/>
    <n v="2890.9416500000002"/>
    <n v="41.657266054673016"/>
    <m/>
    <m/>
    <m/>
    <m/>
    <n v="596.96881038461447"/>
    <e v="#VALUE!"/>
    <m/>
    <n v="1885.9678977386297"/>
    <n v="8543.613469827731"/>
    <n v="5.0000439560411711E-2"/>
    <m/>
  </r>
  <r>
    <x v="2920"/>
    <n v="43791.925780999998"/>
    <n v="262.10000000000002"/>
    <n v="89.378470575440915"/>
    <m/>
    <m/>
    <n v="8.122624888112831E-2"/>
    <n v="28.524442691135398"/>
    <s v=""/>
    <m/>
    <m/>
    <n v="3167.8562010000001"/>
    <n v="49.633878003160056"/>
    <m/>
    <m/>
    <m/>
    <m/>
    <n v="639.71269024266417"/>
    <e v="#VALUE!"/>
    <m/>
    <n v="2066.6190546385646"/>
    <n v="10179.560706433236"/>
    <n v="5.0000439560411711E-2"/>
    <m/>
  </r>
  <r>
    <x v="2921"/>
    <n v="46280.847655999998"/>
    <n v="259.08"/>
    <n v="87.308249847366369"/>
    <m/>
    <m/>
    <n v="8.3093850284822746E-2"/>
    <n v="30.144849842281797"/>
    <s v=""/>
    <m/>
    <m/>
    <n v="3141.6911620000001"/>
    <n v="48.812714749625684"/>
    <m/>
    <m/>
    <m/>
    <m/>
    <n v="676.07087454409248"/>
    <e v="#VALUE!"/>
    <m/>
    <n v="2049.5497292867094"/>
    <n v="10011.145875161879"/>
    <n v="5.0000439560411711E-2"/>
    <m/>
  </r>
  <r>
    <x v="2922"/>
    <n v="45599.703125"/>
    <n v="264.49"/>
    <n v="90.943554045681566"/>
    <m/>
    <m/>
    <n v="7.9619262924386605E-2"/>
    <n v="29.700415960641728"/>
    <s v=""/>
    <m/>
    <m/>
    <n v="3164.2451169999999"/>
    <n v="49.512284924616509"/>
    <m/>
    <m/>
    <m/>
    <m/>
    <n v="666.12071152661815"/>
    <e v="#VALUE!"/>
    <m/>
    <n v="2064.2632864064253"/>
    <n v="10154.622817750887"/>
    <n v="5.0000439560411711E-2"/>
    <m/>
  </r>
  <r>
    <x v="2923"/>
    <n v="45576.878905999998"/>
    <n v="252.64"/>
    <n v="82.784447743909482"/>
    <m/>
    <m/>
    <n v="8.6749514863882909E-2"/>
    <n v="29.684777243839353"/>
    <s v=""/>
    <m/>
    <m/>
    <n v="3043.414307"/>
    <n v="45.729725369241862"/>
    <m/>
    <m/>
    <m/>
    <m/>
    <n v="665.7872952111951"/>
    <e v="#VALUE!"/>
    <m/>
    <n v="1985.4367114329195"/>
    <n v="9378.8463487596091"/>
    <n v="5.0550329670318958E-2"/>
    <m/>
  </r>
  <r>
    <x v="2924"/>
    <n v="44439.691405999998"/>
    <n v="264.73"/>
    <n v="90.696755464865475"/>
    <m/>
    <m/>
    <n v="7.8442262952175282E-2"/>
    <n v="28.94335981210827"/>
    <s v=""/>
    <m/>
    <m/>
    <n v="3322.2116700000001"/>
    <n v="54.106637027641852"/>
    <m/>
    <m/>
    <m/>
    <m/>
    <n v="649.17525401955254"/>
    <e v="#VALUE!"/>
    <m/>
    <n v="2167.316161193583"/>
    <n v="11096.892251876063"/>
    <n v="5.0550329670318958E-2"/>
    <m/>
  </r>
  <r>
    <x v="2925"/>
    <n v="47019.960937999997"/>
    <n v="262.3"/>
    <n v="88.999520848650889"/>
    <m/>
    <m/>
    <n v="7.9878248397834403E-2"/>
    <n v="30.621485978302854"/>
    <s v=""/>
    <m/>
    <m/>
    <n v="3156.5095209999999"/>
    <n v="48.70551392815382"/>
    <m/>
    <m/>
    <m/>
    <m/>
    <n v="686.86784539179712"/>
    <e v="#VALUE!"/>
    <m/>
    <n v="2059.2168041552613"/>
    <n v="9989.1597375910278"/>
    <n v="5.0550329670318958E-2"/>
    <m/>
  </r>
  <r>
    <x v="2926"/>
    <n v="45936.457030999998"/>
    <n v="258.83999999999997"/>
    <n v="86.641089350100813"/>
    <m/>
    <m/>
    <n v="8.1981438727601233E-2"/>
    <n v="29.915081500754834"/>
    <s v=""/>
    <m/>
    <m/>
    <n v="3014.8459469999998"/>
    <n v="44.332582945046461"/>
    <m/>
    <m/>
    <m/>
    <m/>
    <n v="671.04001441898947"/>
    <e v="#VALUE!"/>
    <m/>
    <n v="1966.7995279909637"/>
    <n v="9092.302224165418"/>
    <n v="5.0550329670318958E-2"/>
    <m/>
  </r>
  <r>
    <x v="2927"/>
    <n v="44686.75"/>
    <n v="255.2"/>
    <n v="84.194116219735079"/>
    <m/>
    <m/>
    <n v="8.4282938755656608E-2"/>
    <n v="29.100480555670547"/>
    <s v=""/>
    <m/>
    <m/>
    <n v="3020.0898440000001"/>
    <n v="44.485657740273496"/>
    <m/>
    <m/>
    <m/>
    <m/>
    <n v="652.78428730586393"/>
    <e v="#VALUE!"/>
    <m/>
    <n v="1970.2204968649112"/>
    <n v="9123.6967924185628"/>
    <n v="5.0550329670318958E-2"/>
    <m/>
  </r>
  <r>
    <x v="2928"/>
    <n v="44741.882812999997"/>
    <n v="265.83999999999997"/>
    <n v="91.203695684402234"/>
    <m/>
    <m/>
    <n v="7.7250569697637411E-2"/>
    <n v="29.135625277844557"/>
    <s v=""/>
    <m/>
    <m/>
    <n v="3182.7021479999999"/>
    <n v="49.27491857718428"/>
    <m/>
    <m/>
    <m/>
    <m/>
    <n v="653.58966773834948"/>
    <e v="#VALUE!"/>
    <m/>
    <n v="2076.3041271316497"/>
    <n v="10105.940642580194"/>
    <n v="6.9998241758264995E-2"/>
    <m/>
  </r>
  <r>
    <x v="2929"/>
    <n v="46723.121094000002"/>
    <n v="277.55"/>
    <n v="99.226605357687816"/>
    <m/>
    <m/>
    <n v="7.0440919702338595E-2"/>
    <n v="30.425002953239012"/>
    <s v=""/>
    <m/>
    <m/>
    <n v="3286.9353030000002"/>
    <n v="52.501063088421752"/>
    <m/>
    <m/>
    <m/>
    <m/>
    <n v="682.5316073344419"/>
    <e v="#VALUE!"/>
    <m/>
    <n v="2144.3028652625335"/>
    <n v="10767.600283557216"/>
    <n v="6.9998241758264995E-2"/>
    <m/>
  </r>
  <r>
    <x v="2930"/>
    <n v="49291.675780999998"/>
    <n v="280.36"/>
    <n v="101.19919868967609"/>
    <m/>
    <m/>
    <n v="6.9010922636491792E-2"/>
    <n v="32.095079466612837"/>
    <s v=""/>
    <m/>
    <m/>
    <n v="3319.2573240000002"/>
    <n v="53.529463751589567"/>
    <m/>
    <m/>
    <m/>
    <m/>
    <n v="720.05306818714269"/>
    <e v="#VALUE!"/>
    <m/>
    <n v="2165.3888301058687"/>
    <n v="10978.518055901872"/>
    <n v="6.9998241758264995E-2"/>
    <m/>
  </r>
  <r>
    <x v="2931"/>
    <n v="49562.347655999998"/>
    <n v="274.56"/>
    <n v="97.000349340363542"/>
    <m/>
    <m/>
    <n v="7.1862683057044727E-2"/>
    <n v="32.270480956313385"/>
    <s v=""/>
    <m/>
    <m/>
    <n v="3172.4562989999999"/>
    <n v="48.793304476516482"/>
    <m/>
    <m/>
    <m/>
    <m/>
    <n v="724.00704441086941"/>
    <e v="#VALUE!"/>
    <m/>
    <n v="2069.6200274027333"/>
    <n v="10007.164964110943"/>
    <n v="6.9998241758264995E-2"/>
    <m/>
  </r>
  <r>
    <x v="2932"/>
    <n v="47727.257812999997"/>
    <n v="277.77999999999997"/>
    <n v="99.263594032146457"/>
    <m/>
    <m/>
    <n v="7.0173351937556624E-2"/>
    <n v="31.074828983562043"/>
    <s v=""/>
    <m/>
    <m/>
    <n v="3224.9152829999998"/>
    <n v="50.405675316168605"/>
    <m/>
    <m/>
    <m/>
    <m/>
    <n v="697.20004199281516"/>
    <e v="#VALUE!"/>
    <m/>
    <n v="2103.8427727051107"/>
    <n v="10337.850929097933"/>
    <n v="6.9998241758264995E-2"/>
    <m/>
  </r>
  <r>
    <x v="2933"/>
    <n v="49002.640625"/>
    <n v="266.97000000000003"/>
    <n v="91.526737097716705"/>
    <m/>
    <m/>
    <n v="7.5631387712635487E-2"/>
    <n v="31.904389938893988"/>
    <s v=""/>
    <m/>
    <m/>
    <n v="3100.3254390000002"/>
    <n v="46.50977970205814"/>
    <m/>
    <m/>
    <m/>
    <m/>
    <n v="715.83084105458556"/>
    <e v="#VALUE!"/>
    <m/>
    <n v="2022.5639111382357"/>
    <n v="9538.8300283486606"/>
    <n v="5.5606153846140066E-2"/>
    <m/>
  </r>
  <r>
    <x v="2934"/>
    <n v="46894.554687999997"/>
    <n v="275.5"/>
    <n v="97.363768710336515"/>
    <m/>
    <m/>
    <n v="7.0794430268155462E-2"/>
    <n v="30.531073407646929"/>
    <s v=""/>
    <m/>
    <m/>
    <n v="3270.6008299999999"/>
    <n v="51.6172501034739"/>
    <m/>
    <m/>
    <m/>
    <m/>
    <n v="685.03591020899796"/>
    <e v="#VALUE!"/>
    <m/>
    <n v="2133.6467208521199"/>
    <n v="10586.336431217533"/>
    <n v="5.5606153846140066E-2"/>
    <m/>
  </r>
  <r>
    <x v="2935"/>
    <n v="48834.851562999997"/>
    <n v="277.25"/>
    <n v="98.565040956427993"/>
    <m/>
    <m/>
    <n v="6.9891360302088201E-2"/>
    <n v="31.791836639671914"/>
    <s v=""/>
    <m/>
    <m/>
    <n v="3224.374268"/>
    <n v="50.154262022154185"/>
    <m/>
    <m/>
    <m/>
    <m/>
    <n v="713.3797775233287"/>
    <e v="#VALUE!"/>
    <m/>
    <n v="2103.4898299460638"/>
    <n v="10286.287823578328"/>
    <n v="5.5606153846140066E-2"/>
    <m/>
  </r>
  <r>
    <x v="2936"/>
    <n v="47024.339844000002"/>
    <n v="269.41000000000003"/>
    <n v="92.979440350245468"/>
    <m/>
    <m/>
    <n v="7.3840459829666347E-2"/>
    <n v="30.61238381728792"/>
    <s v=""/>
    <m/>
    <m/>
    <n v="3433.7326659999999"/>
    <n v="56.665828167339846"/>
    <m/>
    <m/>
    <m/>
    <m/>
    <n v="686.93181247448706"/>
    <e v="#VALUE!"/>
    <m/>
    <n v="2240.0692789812897"/>
    <n v="11621.764428179982"/>
    <n v="5.5606153846140066E-2"/>
    <m/>
  </r>
  <r>
    <x v="2937"/>
    <n v="47099.773437999997"/>
    <n v="274.69"/>
    <n v="96.612285648558213"/>
    <m/>
    <m/>
    <n v="7.0942309053975028E-2"/>
    <n v="30.660692308008233"/>
    <s v=""/>
    <m/>
    <m/>
    <n v="3834.828125"/>
    <n v="69.902336506432505"/>
    <m/>
    <m/>
    <m/>
    <m/>
    <n v="688.03374682635217"/>
    <e v="#VALUE!"/>
    <m/>
    <n v="2501.7325192624421"/>
    <n v="14336.479570333993"/>
    <n v="5.5606153846140066E-2"/>
    <m/>
  </r>
  <r>
    <x v="2938"/>
    <n v="48807.847655999998"/>
    <n v="280.74"/>
    <n v="100.85586416143431"/>
    <m/>
    <m/>
    <n v="6.7813631858696002E-2"/>
    <n v="31.77177596458527"/>
    <s v=""/>
    <m/>
    <m/>
    <n v="3790.98999"/>
    <n v="68.302389483003509"/>
    <m/>
    <m/>
    <m/>
    <m/>
    <n v="712.98530430284461"/>
    <e v="#VALUE!"/>
    <m/>
    <n v="2473.1337700255863"/>
    <n v="14008.341643028863"/>
    <n v="4.5000000000004051E-2"/>
    <m/>
  </r>
  <r>
    <x v="2939"/>
    <n v="49288.25"/>
    <n v="288.33999999999997"/>
    <n v="106.30364896746339"/>
    <m/>
    <m/>
    <n v="6.4138493925453066E-2"/>
    <n v="32.083661821428073"/>
    <s v=""/>
    <m/>
    <m/>
    <n v="3940.6147460000002"/>
    <n v="73.692079764493315"/>
    <m/>
    <m/>
    <m/>
    <m/>
    <n v="720.00302435964238"/>
    <e v="#VALUE!"/>
    <m/>
    <n v="2570.7446943149007"/>
    <n v="15113.729366426289"/>
    <n v="4.5000000000004051E-2"/>
    <m/>
  </r>
  <r>
    <x v="2940"/>
    <n v="52660.480469000002"/>
    <n v="265.89999999999998"/>
    <n v="89.714258097186743"/>
    <m/>
    <m/>
    <n v="7.4118284873527118E-2"/>
    <n v="34.275210748289517"/>
    <s v=""/>
    <m/>
    <m/>
    <n v="3426.3942870000001"/>
    <n v="54.453950345190911"/>
    <m/>
    <m/>
    <m/>
    <m/>
    <n v="769.26458541157137"/>
    <e v="#VALUE!"/>
    <m/>
    <n v="2235.281929774349"/>
    <n v="11168.123780468657"/>
    <n v="4.5000000000004051E-2"/>
    <m/>
  </r>
  <r>
    <x v="2941"/>
    <n v="46827.761719000002"/>
    <n v="264.64"/>
    <n v="88.853301531839932"/>
    <m/>
    <m/>
    <n v="7.4816863960728092E-2"/>
    <n v="30.478066525509949"/>
    <s v=""/>
    <m/>
    <m/>
    <n v="3497.3151859999998"/>
    <n v="56.70670982673866"/>
    <m/>
    <m/>
    <m/>
    <m/>
    <n v="684.06019815417847"/>
    <e v="#VALUE!"/>
    <m/>
    <n v="2281.548701984284"/>
    <n v="11630.14897015761"/>
    <n v="4.5000000000004051E-2"/>
    <m/>
  </r>
  <r>
    <x v="2942"/>
    <n v="45774.742187999997"/>
    <n v="265.31"/>
    <n v="89.292443347954034"/>
    <m/>
    <m/>
    <n v="7.4434135505365789E-2"/>
    <n v="29.791928439293443"/>
    <s v=""/>
    <m/>
    <m/>
    <n v="3427.3400879999999"/>
    <n v="54.436105720063367"/>
    <m/>
    <m/>
    <m/>
    <m/>
    <n v="668.67768311195698"/>
    <e v="#VALUE!"/>
    <m/>
    <n v="2235.8989433773904"/>
    <n v="11164.463972851814"/>
    <n v="4.5000000000004051E-2"/>
    <m/>
  </r>
  <r>
    <x v="2943"/>
    <n v="46396.664062999997"/>
    <n v="259.86"/>
    <n v="85.61362948128712"/>
    <m/>
    <m/>
    <n v="7.7488313985838303E-2"/>
    <n v="30.195912707531168"/>
    <s v=""/>
    <m/>
    <m/>
    <n v="3211.5058589999999"/>
    <n v="47.578732686548733"/>
    <m/>
    <m/>
    <m/>
    <m/>
    <n v="677.76272124813386"/>
    <e v="#VALUE!"/>
    <m/>
    <n v="2095.0948468550105"/>
    <n v="9758.0647977384742"/>
    <n v="4.5000000000004051E-2"/>
    <m/>
  </r>
  <r>
    <x v="2944"/>
    <n v="46057.214844000002"/>
    <n v="254.9"/>
    <n v="82.315604297482693"/>
    <m/>
    <m/>
    <n v="8.0442350365045101E-2"/>
    <n v="29.972651652719904"/>
    <s v=""/>
    <m/>
    <m/>
    <n v="3285.5117190000001"/>
    <n v="49.76769365442177"/>
    <m/>
    <m/>
    <m/>
    <m/>
    <n v="672.80404520878335"/>
    <e v="#VALUE!"/>
    <m/>
    <n v="2143.374159654195"/>
    <n v="10207.005359164235"/>
    <n v="3.9999560439540165E-2"/>
    <m/>
  </r>
  <r>
    <x v="2945"/>
    <n v="44960.050780999998"/>
    <n v="264.56"/>
    <n v="88.543993455138178"/>
    <m/>
    <m/>
    <n v="7.4341080926573086E-2"/>
    <n v="29.257888717794003"/>
    <s v=""/>
    <m/>
    <m/>
    <n v="3429.1696780000002"/>
    <n v="54.118453158376362"/>
    <m/>
    <m/>
    <m/>
    <m/>
    <n v="656.77666660275224"/>
    <e v="#VALUE!"/>
    <m/>
    <n v="2237.0925157229353"/>
    <n v="11099.315657520881"/>
    <n v="3.9999560439540165E-2"/>
    <m/>
  </r>
  <r>
    <x v="2946"/>
    <n v="47098"/>
    <n v="274.25"/>
    <n v="95.018713274424996"/>
    <m/>
    <m/>
    <n v="6.8891451560043296E-2"/>
    <n v="30.648367905553396"/>
    <s v=""/>
    <m/>
    <m/>
    <n v="3615.2827149999998"/>
    <n v="59.99130376097736"/>
    <m/>
    <m/>
    <m/>
    <m/>
    <n v="688.00784043439228"/>
    <e v="#VALUE!"/>
    <m/>
    <n v="2358.5073540793724"/>
    <n v="12303.796178369639"/>
    <n v="3.9999560439540165E-2"/>
    <m/>
  </r>
  <r>
    <x v="2947"/>
    <n v="48158.90625"/>
    <n v="270.45"/>
    <n v="92.374423346191136"/>
    <m/>
    <m/>
    <n v="7.0796981316128701E-2"/>
    <n v="31.337922214364252"/>
    <s v=""/>
    <m/>
    <m/>
    <n v="3571.294922"/>
    <n v="58.529946477440276"/>
    <m/>
    <m/>
    <m/>
    <m/>
    <n v="703.50556471070661"/>
    <e v="#VALUE!"/>
    <m/>
    <n v="2329.8109722307895"/>
    <n v="12004.08203593235"/>
    <n v="3.9999560439540165E-2"/>
    <m/>
  </r>
  <r>
    <x v="2948"/>
    <n v="47771.003905999998"/>
    <n v="270.22000000000003"/>
    <n v="92.206189953500314"/>
    <m/>
    <m/>
    <n v="7.0913712379117422E-2"/>
    <n v="31.084697658583082"/>
    <s v=""/>
    <m/>
    <m/>
    <n v="3398.538818"/>
    <n v="52.865985965684636"/>
    <m/>
    <m/>
    <m/>
    <m/>
    <n v="697.83908515754342"/>
    <e v="#VALUE!"/>
    <m/>
    <n v="2217.1098160928245"/>
    <n v="10842.443409496867"/>
    <n v="3.9999560439540165E-2"/>
    <m/>
  </r>
  <r>
    <x v="2949"/>
    <n v="47261.40625"/>
    <n v="249.04"/>
    <n v="77.723725796306454"/>
    <m/>
    <m/>
    <n v="8.2026536620903812E-2"/>
    <n v="30.750700132229159"/>
    <s v=""/>
    <m/>
    <m/>
    <n v="2958.9934079999998"/>
    <n v="39.18825688486335"/>
    <m/>
    <m/>
    <m/>
    <m/>
    <n v="690.39487982409003"/>
    <e v="#VALUE!"/>
    <m/>
    <n v="1930.362924173244"/>
    <n v="8037.2369838473751"/>
    <n v="3.4999120879132498E-2"/>
    <m/>
  </r>
  <r>
    <x v="2950"/>
    <n v="43012.234375"/>
    <n v="239.05"/>
    <n v="71.479483087136316"/>
    <m/>
    <m/>
    <n v="8.8603097944939813E-2"/>
    <n v="27.985242101874004"/>
    <s v=""/>
    <m/>
    <m/>
    <n v="2764.4311520000001"/>
    <n v="34.033901052679262"/>
    <m/>
    <m/>
    <m/>
    <m/>
    <n v="628.32295393863194"/>
    <e v="#VALUE!"/>
    <m/>
    <n v="1803.4360562692846"/>
    <n v="6980.1147075477966"/>
    <n v="3.4999120879132498E-2"/>
    <m/>
  </r>
  <r>
    <x v="2951"/>
    <n v="40677.953125"/>
    <n v="246.98"/>
    <n v="76.212669104867899"/>
    <m/>
    <m/>
    <n v="8.2720028780935345E-2"/>
    <n v="26.465789416031061"/>
    <s v=""/>
    <m/>
    <m/>
    <n v="3077.8679200000001"/>
    <n v="41.750490210040418"/>
    <m/>
    <m/>
    <m/>
    <m/>
    <n v="594.22376072917518"/>
    <e v="#VALUE!"/>
    <m/>
    <n v="2007.9132661150629"/>
    <n v="8562.7330910833571"/>
    <n v="3.4999120879132498E-2"/>
    <m/>
  </r>
  <r>
    <x v="2952"/>
    <n v="43560.296875"/>
    <n v="254.96"/>
    <n v="81.127797841353271"/>
    <m/>
    <m/>
    <n v="7.7370303504284713E-2"/>
    <n v="28.340355144397673"/>
    <s v=""/>
    <m/>
    <m/>
    <n v="3155.523682"/>
    <n v="43.856121789317768"/>
    <m/>
    <m/>
    <m/>
    <m/>
    <n v="636.32905392266673"/>
    <e v="#VALUE!"/>
    <m/>
    <n v="2058.5736709026969"/>
    <n v="8994.5833786081803"/>
    <n v="3.4999120879132498E-2"/>
    <m/>
  </r>
  <r>
    <x v="2953"/>
    <n v="44894.300780999998"/>
    <n v="241.32"/>
    <n v="72.438619195500962"/>
    <m/>
    <m/>
    <n v="8.5644679992391531E-2"/>
    <n v="29.207498666840188"/>
    <s v=""/>
    <m/>
    <m/>
    <n v="2931.6691890000002"/>
    <n v="37.632800361921753"/>
    <m/>
    <m/>
    <m/>
    <m/>
    <n v="655.81619024476333"/>
    <e v="#VALUE!"/>
    <m/>
    <n v="1912.5373828432143"/>
    <n v="7718.2237465481767"/>
    <n v="3.4999120879132498E-2"/>
    <m/>
  </r>
  <r>
    <x v="2954"/>
    <n v="43234.183594000002"/>
    <n v="244.89"/>
    <n v="74.554911355227702"/>
    <m/>
    <m/>
    <n v="8.3106229503896636E-2"/>
    <n v="28.125257349627237"/>
    <s v=""/>
    <m/>
    <m/>
    <n v="2934.1389159999999"/>
    <n v="37.693294041461222"/>
    <m/>
    <m/>
    <m/>
    <m/>
    <n v="631.56518933823043"/>
    <e v="#VALUE!"/>
    <m/>
    <n v="1914.1485623141587"/>
    <n v="7730.630576479708"/>
    <n v="3.4999120879132498E-2"/>
    <m/>
  </r>
  <r>
    <x v="2955"/>
    <n v="42200.898437999997"/>
    <n v="236.13"/>
    <n v="69.212735188427828"/>
    <m/>
    <m/>
    <n v="8.9047516317324146E-2"/>
    <n v="27.452356864013503"/>
    <s v=""/>
    <m/>
    <m/>
    <n v="2807.2966310000002"/>
    <n v="34.433458919185263"/>
    <m/>
    <m/>
    <m/>
    <m/>
    <n v="616.47095415345655"/>
    <e v="#VALUE!"/>
    <m/>
    <n v="1831.4002724668649"/>
    <n v="7062.061227172393"/>
    <n v="3.4999120879132498E-2"/>
    <m/>
  </r>
  <r>
    <x v="2956"/>
    <n v="41064.984375"/>
    <n v="233.56"/>
    <n v="67.697973349275372"/>
    <m/>
    <m/>
    <n v="9.0981237947937416E-2"/>
    <n v="26.712731385382952"/>
    <s v=""/>
    <m/>
    <m/>
    <n v="2853.1433109999998"/>
    <n v="35.557226441654947"/>
    <m/>
    <m/>
    <m/>
    <m/>
    <n v="599.87751533644348"/>
    <e v="#VALUE!"/>
    <m/>
    <n v="1861.3093391883931"/>
    <n v="7292.5380743405694"/>
    <n v="3.4999120879132498E-2"/>
    <m/>
  </r>
  <r>
    <x v="2957"/>
    <n v="41551.269530999998"/>
    <n v="247.61"/>
    <n v="75.833688723011178"/>
    <m/>
    <m/>
    <n v="8.0030394786650791E-2"/>
    <n v="27.028355898364421"/>
    <s v=""/>
    <m/>
    <m/>
    <n v="3001.6789549999999"/>
    <n v="39.258458798401435"/>
    <m/>
    <m/>
    <m/>
    <m/>
    <n v="606.98117154296733"/>
    <e v="#VALUE!"/>
    <m/>
    <n v="1958.2097578647554"/>
    <n v="8051.6349045684447"/>
    <n v="3.4999120879132498E-2"/>
    <m/>
  </r>
  <r>
    <x v="2958"/>
    <n v="43816.742187999997"/>
    <n v="274.64999999999998"/>
    <n v="92.3852333223344"/>
    <m/>
    <m/>
    <n v="6.2546951933603989E-2"/>
    <n v="28.50126341331455"/>
    <s v=""/>
    <m/>
    <m/>
    <n v="3307.5161130000001"/>
    <n v="47.257228170091118"/>
    <m/>
    <m/>
    <m/>
    <m/>
    <n v="640.07520845123804"/>
    <e v="#VALUE!"/>
    <m/>
    <n v="2157.729198848152"/>
    <n v="9692.1264734660017"/>
    <n v="3.4999120879132498E-2"/>
    <m/>
  </r>
  <r>
    <x v="2959"/>
    <n v="48208.90625"/>
    <n v="283.04000000000002"/>
    <n v="97.994148495216265"/>
    <m/>
    <m/>
    <n v="5.8722331224363891E-2"/>
    <n v="31.355764577712954"/>
    <s v=""/>
    <m/>
    <m/>
    <n v="3380.0891109999998"/>
    <n v="49.327238263760741"/>
    <m/>
    <m/>
    <m/>
    <m/>
    <n v="704.23596498294148"/>
    <e v="#VALUE!"/>
    <m/>
    <n v="2205.0737533363576"/>
    <n v="10116.671043811641"/>
    <n v="3.9999560439540165E-2"/>
    <m/>
  </r>
  <r>
    <x v="2960"/>
    <n v="49174.960937999997"/>
    <n v="293.08"/>
    <n v="104.9335978566918"/>
    <m/>
    <m/>
    <n v="5.4553275254603385E-2"/>
    <n v="31.983267949889662"/>
    <s v=""/>
    <m/>
    <m/>
    <n v="3518.5185550000001"/>
    <n v="53.366196497918715"/>
    <m/>
    <m/>
    <m/>
    <m/>
    <n v="718.34809712512163"/>
    <e v="#VALUE!"/>
    <m/>
    <n v="2295.381175309336"/>
    <n v="10945.03308581734"/>
    <n v="3.9999560439540165E-2"/>
    <m/>
  </r>
  <r>
    <x v="2961"/>
    <n v="51486.664062999997"/>
    <n v="316.47000000000003"/>
    <n v="121.66791831050858"/>
    <m/>
    <m/>
    <n v="4.5842907801571721E-2"/>
    <n v="33.485922134794023"/>
    <s v=""/>
    <m/>
    <m/>
    <n v="3580.5620119999999"/>
    <n v="55.246829006232524"/>
    <m/>
    <m/>
    <m/>
    <m/>
    <n v="752.11746896164732"/>
    <e v="#VALUE!"/>
    <m/>
    <n v="2335.8565574972563"/>
    <n v="11330.737639945741"/>
    <n v="3.9999560439540165E-2"/>
    <m/>
  </r>
  <r>
    <x v="2962"/>
    <n v="55338.625"/>
    <n v="309.72000000000003"/>
    <n v="116.4637583493593"/>
    <m/>
    <m/>
    <n v="4.7796091513474449E-2"/>
    <n v="35.990225645095173"/>
    <s v=""/>
    <m/>
    <m/>
    <n v="3587.9748540000001"/>
    <n v="55.474155477973461"/>
    <m/>
    <m/>
    <m/>
    <m/>
    <n v="808.38693530210787"/>
    <e v="#VALUE!"/>
    <m/>
    <n v="2340.6924842420967"/>
    <n v="11377.360706938789"/>
    <n v="3.9999560439540165E-2"/>
    <m/>
  </r>
  <r>
    <x v="2963"/>
    <n v="53802.144530999998"/>
    <n v="313.77"/>
    <n v="119.4951880901063"/>
    <m/>
    <m/>
    <n v="4.6543608853366128E-2"/>
    <n v="34.990044000472068"/>
    <s v=""/>
    <m/>
    <m/>
    <n v="3563.7592770000001"/>
    <n v="54.723945612023087"/>
    <m/>
    <m/>
    <m/>
    <m/>
    <n v="785.94202024528352"/>
    <e v="#VALUE!"/>
    <m/>
    <n v="2324.8949323104562"/>
    <n v="11223.497918451443"/>
    <n v="3.9999560439540165E-2"/>
    <m/>
  </r>
  <r>
    <x v="2964"/>
    <n v="54734.125"/>
    <n v="329.98"/>
    <n v="131.79424569571023"/>
    <m/>
    <m/>
    <n v="4.1732109963642905E-2"/>
    <n v="35.593375015005158"/>
    <s v=""/>
    <m/>
    <m/>
    <n v="3545.3540039999998"/>
    <n v="54.154510454094783"/>
    <m/>
    <m/>
    <m/>
    <m/>
    <n v="799.55639601078781"/>
    <e v="#VALUE!"/>
    <m/>
    <n v="2312.887857028561"/>
    <n v="11106.710756301036"/>
    <n v="3.9999560439540165E-2"/>
    <m/>
  </r>
  <r>
    <x v="2965"/>
    <n v="57526.832030999998"/>
    <n v="317.66000000000003"/>
    <n v="121.93831106033514"/>
    <m/>
    <m/>
    <n v="4.4846124010967887E-2"/>
    <n v="37.408487171027566"/>
    <s v=""/>
    <m/>
    <m/>
    <n v="3492.5732419999999"/>
    <n v="52.540728021183142"/>
    <m/>
    <m/>
    <m/>
    <m/>
    <n v="840.35227552508252"/>
    <e v="#VALUE!"/>
    <m/>
    <n v="2278.4551929344302"/>
    <n v="10775.735283424352"/>
    <n v="5.0000439560411711E-2"/>
    <m/>
  </r>
  <r>
    <x v="2966"/>
    <n v="56038.257812999997"/>
    <n v="328.52"/>
    <n v="130.26013763434756"/>
    <m/>
    <m/>
    <n v="4.1777436178888759E-2"/>
    <n v="36.439550259851018"/>
    <s v=""/>
    <m/>
    <m/>
    <n v="3606.2016600000002"/>
    <n v="55.958038258785066"/>
    <m/>
    <m/>
    <m/>
    <m/>
    <n v="818.60717524370125"/>
    <e v="#VALUE!"/>
    <m/>
    <n v="2352.5831327421488"/>
    <n v="11476.601675814038"/>
    <n v="5.0000439560411711E-2"/>
    <m/>
  </r>
  <r>
    <x v="2967"/>
    <n v="57372.832030999998"/>
    <n v="331.02"/>
    <n v="132.22672584727189"/>
    <m/>
    <m/>
    <n v="4.1139418345735777E-2"/>
    <n v="37.306402161840822"/>
    <s v=""/>
    <m/>
    <m/>
    <n v="3786.0141600000002"/>
    <n v="61.536815101760297"/>
    <m/>
    <m/>
    <m/>
    <m/>
    <n v="838.10264268659898"/>
    <e v="#VALUE!"/>
    <m/>
    <n v="2469.8876804185529"/>
    <n v="12620.769728471432"/>
    <n v="5.0000439560411711E-2"/>
    <m/>
  </r>
  <r>
    <x v="2968"/>
    <n v="57345.902344000002"/>
    <n v="353.05"/>
    <n v="149.80853629111121"/>
    <m/>
    <m/>
    <n v="3.5661466400364404E-2"/>
    <n v="37.287920732385267"/>
    <n v="40"/>
    <m/>
    <m/>
    <n v="3862.6347660000001"/>
    <n v="64.02590596691077"/>
    <m/>
    <m/>
    <m/>
    <m/>
    <n v="837.70925367227903"/>
    <e v="#VALUE!"/>
    <n v="819.9024616813748"/>
    <n v="2519.8727789490886"/>
    <n v="13131.264829499292"/>
    <n v="5.0000439560411711E-2"/>
    <m/>
  </r>
  <r>
    <x v="2969"/>
    <n v="61548.804687999997"/>
    <n v="350.11"/>
    <n v="147.26022678521028"/>
    <m/>
    <m/>
    <n v="3.6253546949744635E-2"/>
    <n v="40.017641374666049"/>
    <n v="40"/>
    <n v="4.410343666512162E-4"/>
    <m/>
    <n v="3748.7602539999998"/>
    <n v="60.246149775479807"/>
    <m/>
    <m/>
    <m/>
    <m/>
    <n v="899.10527399696548"/>
    <e v="#VALUE!"/>
    <n v="813.07477937761257"/>
    <n v="2445.5842944330998"/>
    <n v="12356.063310816051"/>
    <n v="5.5000879120875604E-2"/>
    <m/>
  </r>
  <r>
    <x v="2970"/>
    <n v="62043.164062999997"/>
    <n v="368.09"/>
    <n v="162.3658343722847"/>
    <m/>
    <m/>
    <n v="3.2528037065052376E-2"/>
    <n v="40.338012743502439"/>
    <n v="41.9527"/>
    <n v="-3.8488279812683324E-2"/>
    <m/>
    <n v="3877.6508789999998"/>
    <n v="64.387281887647717"/>
    <m/>
    <m/>
    <m/>
    <m/>
    <n v="906.32687843860299"/>
    <e v="#VALUE!"/>
    <n v="854.83046911286567"/>
    <n v="2529.6688628883185"/>
    <n v="13205.380499500954"/>
    <n v="5.5000879120875604E-2"/>
    <m/>
  </r>
  <r>
    <x v="2971"/>
    <n v="64284.585937999997"/>
    <n v="382.19"/>
    <n v="174.78388429908406"/>
    <m/>
    <m/>
    <n v="3.0034315665255589E-2"/>
    <n v="41.794208821732454"/>
    <n v="43.261499999999998"/>
    <n v="-3.3916789252974255E-2"/>
    <m/>
    <n v="4155.9921880000002"/>
    <n v="73.628941022143962"/>
    <m/>
    <m/>
    <m/>
    <m/>
    <n v="939.06958139246854"/>
    <e v="#VALUE!"/>
    <n v="887.5754760798884"/>
    <n v="2711.2507960236858"/>
    <n v="15100.780052640408"/>
    <n v="5.5000879120875604E-2"/>
    <m/>
  </r>
  <r>
    <x v="2972"/>
    <n v="66002.234375"/>
    <n v="359.58"/>
    <n v="154.08520785189395"/>
    <m/>
    <m/>
    <n v="3.3586355820731335E-2"/>
    <n v="42.909810012062877"/>
    <n v="40.758600000000001"/>
    <n v="5.2779291046868071E-2"/>
    <m/>
    <n v="4054.3227539999998"/>
    <n v="70.024718527784529"/>
    <m/>
    <m/>
    <m/>
    <m/>
    <n v="964.16099911224183"/>
    <e v="#VALUE!"/>
    <n v="835.06734788666961"/>
    <n v="2644.9245563691234"/>
    <n v="14361.579265660028"/>
    <n v="5.5000879120875604E-2"/>
    <m/>
  </r>
  <r>
    <x v="2973"/>
    <n v="62237.890625"/>
    <n v="347.68"/>
    <n v="143.8692199087497"/>
    <m/>
    <m/>
    <n v="3.5807632320330927E-2"/>
    <n v="40.461456772994538"/>
    <n v="39.4724"/>
    <n v="2.5056920100995583E-2"/>
    <m/>
    <n v="3970.181885"/>
    <n v="67.1164919147202"/>
    <m/>
    <m/>
    <m/>
    <m/>
    <n v="909.17144511652646"/>
    <e v="#VALUE!"/>
    <n v="807.43149094287037"/>
    <n v="2590.0334526964389"/>
    <n v="13765.122358668634"/>
    <n v="5.5000879120875604E-2"/>
    <m/>
  </r>
  <r>
    <x v="2974"/>
    <n v="60893.925780999998"/>
    <n v="357.21"/>
    <n v="151.7013309400524"/>
    <m/>
    <m/>
    <n v="3.3842775172175425E-2"/>
    <n v="39.584641167014269"/>
    <n v="40.543599999999998"/>
    <n v="-2.3652532902498247E-2"/>
    <m/>
    <n v="4217.876953"/>
    <n v="75.485300615910305"/>
    <m/>
    <m/>
    <m/>
    <m/>
    <n v="889.53879935789155"/>
    <e v="#VALUE!"/>
    <n v="829.56339990710626"/>
    <n v="2751.6226520758823"/>
    <n v="15481.506402020384"/>
    <n v="5.5000879120875604E-2"/>
    <m/>
  </r>
  <r>
    <x v="2975"/>
    <n v="63032.761719000002"/>
    <n v="352.75"/>
    <n v="147.89532005000032"/>
    <m/>
    <m/>
    <n v="3.4686111767692533E-2"/>
    <n v="40.973944128113899"/>
    <n v="40.045200000000001"/>
    <n v="2.3192395795598397E-2"/>
    <m/>
    <n v="4131.1020509999998"/>
    <n v="72.377499827730148"/>
    <m/>
    <m/>
    <m/>
    <m/>
    <n v="920.78292638551159"/>
    <e v="#VALUE!"/>
    <n v="819.20575940548065"/>
    <n v="2695.0131803830113"/>
    <n v="14844.118229676349"/>
    <n v="5.5000879120875604E-2"/>
    <m/>
  </r>
  <r>
    <x v="2976"/>
    <n v="60352"/>
    <n v="334.96"/>
    <n v="132.9618823592582"/>
    <m/>
    <m/>
    <n v="3.8182908192658002E-2"/>
    <n v="39.230315259669204"/>
    <n v="38.064900000000002"/>
    <n v="3.0616532807631325E-2"/>
    <m/>
    <n v="3930.2573240000002"/>
    <n v="65.338160315841591"/>
    <m/>
    <m/>
    <m/>
    <m/>
    <n v="881.62234459842125"/>
    <e v="#VALUE!"/>
    <n v="777.89131444496036"/>
    <n v="2563.9878075422698"/>
    <n v="13400.399004474937"/>
    <n v="5.5000879120875604E-2"/>
    <m/>
  </r>
  <r>
    <x v="2977"/>
    <n v="58470.730469000002"/>
    <n v="348.29"/>
    <n v="143.52722638978784"/>
    <m/>
    <m/>
    <n v="3.5141882099797406E-2"/>
    <n v="38.006453596609163"/>
    <n v="39.57"/>
    <n v="-3.951342945137315E-2"/>
    <m/>
    <n v="4287.3188479999999"/>
    <n v="77.208037358794769"/>
    <m/>
    <m/>
    <m/>
    <m/>
    <n v="854.14074904662868"/>
    <e v="#VALUE!"/>
    <n v="808.84811890385504"/>
    <n v="2796.9245642497708"/>
    <n v="15834.827640676751"/>
    <n v="5.5000879120875604E-2"/>
    <m/>
  </r>
  <r>
    <x v="2978"/>
    <n v="60624.871094000002"/>
    <n v="355.21"/>
    <n v="149.21257845778172"/>
    <m/>
    <m/>
    <n v="3.3743619800103437E-2"/>
    <n v="39.405636989330482"/>
    <n v="40.353200000000001"/>
    <n v="-2.34817315769138E-2"/>
    <m/>
    <n v="4414.7465819999998"/>
    <n v="81.795486919312182"/>
    <m/>
    <m/>
    <m/>
    <m/>
    <n v="885.60844702527402"/>
    <e v="#VALUE!"/>
    <n v="824.91871806781228"/>
    <n v="2880.0547843306836"/>
    <n v="16775.681411684011"/>
    <n v="5.5000879120875604E-2"/>
    <m/>
  </r>
  <r>
    <x v="2979"/>
    <n v="61320.449219000002"/>
    <n v="347.4"/>
    <n v="142.5995237651882"/>
    <m/>
    <m/>
    <n v="3.5225704788715111E-2"/>
    <n v="39.854644598564924"/>
    <n v="39.459099999999999"/>
    <n v="1.0024166759123432E-2"/>
    <m/>
    <n v="4324.626953"/>
    <n v="78.449990852362134"/>
    <m/>
    <m/>
    <m/>
    <m/>
    <n v="895.76945606248694"/>
    <e v="#VALUE!"/>
    <n v="806.78123548536917"/>
    <n v="2821.2633081173485"/>
    <n v="16089.543602656004"/>
    <n v="5.0000439560411711E-2"/>
    <m/>
  </r>
  <r>
    <x v="2980"/>
    <n v="60963.253905999998"/>
    <n v="361.01"/>
    <n v="153.75415614652735"/>
    <m/>
    <m/>
    <n v="3.2463814459976779E-2"/>
    <n v="39.621457621144764"/>
    <n v="40.994599999999998"/>
    <n v="-3.3495689160407349E-2"/>
    <m/>
    <n v="4584.798828"/>
    <n v="87.886914384919891"/>
    <m/>
    <m/>
    <m/>
    <m/>
    <n v="890.55154498536228"/>
    <e v="#VALUE!"/>
    <n v="838.38829540176482"/>
    <n v="2990.9920206095107"/>
    <n v="18024.990516063091"/>
    <n v="5.0000439560411711E-2"/>
    <m/>
  </r>
  <r>
    <x v="2981"/>
    <n v="63254.335937999997"/>
    <n v="355.6"/>
    <n v="149.1279389980715"/>
    <m/>
    <m/>
    <n v="3.3435112769364332E-2"/>
    <n v="41.109415910900019"/>
    <n v="40.384300000000003"/>
    <n v="1.7955391350104266E-2"/>
    <m/>
    <n v="4607.1938479999999"/>
    <n v="88.743218008571318"/>
    <m/>
    <m/>
    <m/>
    <m/>
    <n v="924.01968378306833"/>
    <e v="#VALUE!"/>
    <n v="825.82443102647471"/>
    <n v="3005.6018930672321"/>
    <n v="18200.612391096583"/>
    <n v="5.0000439560411711E-2"/>
    <m/>
  </r>
  <r>
    <x v="2982"/>
    <n v="62941.804687999997"/>
    <n v="346.03"/>
    <n v="141.08418951478211"/>
    <m/>
    <m/>
    <n v="3.5233001272085125E-2"/>
    <n v="40.905235077099142"/>
    <n v="39.293799999999997"/>
    <n v="4.1009906832608412E-2"/>
    <m/>
    <n v="4537.3242190000001"/>
    <n v="86.049360976746456"/>
    <m/>
    <m/>
    <m/>
    <m/>
    <n v="919.45422558143002"/>
    <e v="#VALUE!"/>
    <n v="803.59962842545269"/>
    <n v="2960.0209394285075"/>
    <n v="17648.121183615931"/>
    <n v="5.0000439560411711E-2"/>
    <m/>
  </r>
  <r>
    <x v="2983"/>
    <n v="61460.078125"/>
    <n v="346.09"/>
    <n v="141.11610289820419"/>
    <m/>
    <m/>
    <n v="3.5218948746835788E-2"/>
    <n v="39.941236545907088"/>
    <n v="39.304200000000002"/>
    <n v="1.6207849184237011E-2"/>
    <m/>
    <n v="4486.2431640000004"/>
    <n v="84.109712746306911"/>
    <m/>
    <m/>
    <m/>
    <m/>
    <n v="897.80915588157222"/>
    <e v="#VALUE!"/>
    <n v="803.73896888063155"/>
    <n v="2926.6971157143139"/>
    <n v="17250.312918268861"/>
    <n v="5.0000439560411711E-2"/>
    <m/>
  </r>
  <r>
    <x v="2984"/>
    <n v="63344.066405999998"/>
    <n v="374.93"/>
    <n v="164.57524183395003"/>
    <m/>
    <m/>
    <n v="2.9347460244554948E-2"/>
    <n v="41.162375176338735"/>
    <n v="42.568600000000004"/>
    <n v="-3.3034321628178209E-2"/>
    <m/>
    <n v="4812.0874020000001"/>
    <n v="96.320362358882562"/>
    <m/>
    <m/>
    <m/>
    <m/>
    <n v="925.33046694816767"/>
    <e v="#VALUE!"/>
    <n v="870.71528100325122"/>
    <n v="3139.2686051911437"/>
    <n v="19754.631621479712"/>
    <n v="4.4505494505510244E-2"/>
    <m/>
  </r>
  <r>
    <x v="2985"/>
    <n v="67549.734375"/>
    <n v="381.39"/>
    <n v="170.2259432661337"/>
    <m/>
    <m/>
    <n v="2.8334625961016418E-2"/>
    <n v="43.89416874835932"/>
    <n v="43.298400000000001"/>
    <n v="1.3759601933543086E-2"/>
    <m/>
    <n v="4735.0688479999999"/>
    <n v="93.234702544027243"/>
    <m/>
    <m/>
    <m/>
    <m/>
    <n v="986.76688753791211"/>
    <e v="#VALUE!"/>
    <n v="885.71760334417081"/>
    <n v="3089.0238967328291"/>
    <n v="19121.784407673014"/>
    <n v="4.4505494505510244E-2"/>
    <m/>
  </r>
  <r>
    <x v="2986"/>
    <n v="66953.335938000004"/>
    <n v="372.59"/>
    <n v="162.35095516125793"/>
    <m/>
    <m/>
    <n v="2.9640708670418327E-2"/>
    <n v="43.505493577668091"/>
    <n v="42.304000000000002"/>
    <n v="2.8401417777706328E-2"/>
    <m/>
    <n v="4636.1743159999996"/>
    <n v="89.33788506116035"/>
    <m/>
    <m/>
    <m/>
    <m/>
    <n v="978.05469592300676"/>
    <e v="#VALUE!"/>
    <n v="865.28100325127718"/>
    <n v="3024.5079240171963"/>
    <n v="18322.574438099244"/>
    <n v="4.4505494505510244E-2"/>
    <m/>
  </r>
  <r>
    <x v="2987"/>
    <n v="64978.890625"/>
    <n v="366.88"/>
    <n v="157.3558764077888"/>
    <m/>
    <m/>
    <n v="3.0547662718109506E-2"/>
    <n v="42.221423194370168"/>
    <n v="41.651600000000002"/>
    <n v="1.3680703607308331E-2"/>
    <m/>
    <n v="4730.3842770000001"/>
    <n v="92.966294170002541"/>
    <m/>
    <m/>
    <m/>
    <m/>
    <n v="949.211988040444"/>
    <e v="#VALUE!"/>
    <n v="852.02043660009281"/>
    <n v="3085.9678161921938"/>
    <n v="19066.735730289285"/>
    <n v="4.4505494505510244E-2"/>
    <m/>
  </r>
  <r>
    <x v="2988"/>
    <n v="64863.980469000002"/>
    <n v="362.29"/>
    <n v="153.40005398406933"/>
    <m/>
    <m/>
    <n v="3.131043024066256E-2"/>
    <n v="42.14566089374059"/>
    <n v="41.127099999999999"/>
    <n v="2.476617349000021E-2"/>
    <m/>
    <n v="4667.1152339999999"/>
    <n v="90.477109620098091"/>
    <m/>
    <m/>
    <m/>
    <m/>
    <n v="947.53337985594487"/>
    <e v="#VALUE!"/>
    <n v="841.36089177891313"/>
    <n v="3044.6928966452547"/>
    <n v="18556.221415174619"/>
    <n v="4.4505494505510244E-2"/>
    <m/>
  </r>
  <r>
    <x v="2989"/>
    <n v="65521.289062999997"/>
    <n v="360.35"/>
    <n v="151.70231727660499"/>
    <m/>
    <m/>
    <n v="3.1644124209787884E-2"/>
    <n v="42.569426000115691"/>
    <n v="40.913800000000002"/>
    <n v="4.0466199671399083E-2"/>
    <m/>
    <n v="4557.5039059999999"/>
    <n v="86.220578010351034"/>
    <m/>
    <m/>
    <m/>
    <m/>
    <n v="957.13534737594375"/>
    <e v="#VALUE!"/>
    <n v="836.85555039479789"/>
    <n v="2973.1855918068818"/>
    <n v="17683.236597878789"/>
    <n v="4.5000000000004051E-2"/>
    <m/>
  </r>
  <r>
    <x v="2990"/>
    <n v="63721.195312999997"/>
    <n v="336.69"/>
    <n v="131.76537219772499"/>
    <m/>
    <m/>
    <n v="3.579788133163931E-2"/>
    <n v="41.398820842001591"/>
    <n v="38.236600000000003"/>
    <n v="8.2701412834864652E-2"/>
    <m/>
    <n v="4216.3652339999999"/>
    <n v="73.311109796860421"/>
    <m/>
    <m/>
    <m/>
    <m/>
    <n v="930.83956807497668"/>
    <e v="#VALUE!"/>
    <n v="781.90896423594972"/>
    <n v="2750.6364497066984"/>
    <n v="15035.595094657318"/>
    <n v="4.5000000000004051E-2"/>
    <m/>
  </r>
  <r>
    <x v="2991"/>
    <n v="60139.621094000002"/>
    <n v="341.27"/>
    <n v="135.33386936845673"/>
    <m/>
    <m/>
    <n v="3.4822099459783297E-2"/>
    <n v="39.070902331501763"/>
    <n v="38.725900000000003"/>
    <n v="8.908826689676852E-3"/>
    <m/>
    <n v="4287.59375"/>
    <n v="75.78609785547809"/>
    <m/>
    <m/>
    <m/>
    <m/>
    <n v="878.51991238323433"/>
    <e v="#VALUE!"/>
    <n v="792.54528564793304"/>
    <n v="2797.1039024757861"/>
    <n v="15543.197808851679"/>
    <n v="4.5000000000004051E-2"/>
    <m/>
  </r>
  <r>
    <x v="2992"/>
    <n v="60360.136719000002"/>
    <n v="327.37"/>
    <n v="124.29452929477476"/>
    <m/>
    <m/>
    <n v="3.7656909901510834E-2"/>
    <n v="39.213144055502021"/>
    <n v="37.1462"/>
    <n v="5.5643485888247524E-2"/>
    <m/>
    <n v="4000.6508789999998"/>
    <n v="65.64059159419152"/>
    <m/>
    <m/>
    <m/>
    <m/>
    <n v="881.74120583387526"/>
    <e v="#VALUE!"/>
    <n v="760.26474686483971"/>
    <n v="2609.9105555637316"/>
    <n v="13462.425541214447"/>
    <n v="4.5000000000004051E-2"/>
    <m/>
  </r>
  <r>
    <x v="2993"/>
    <n v="56896.128905999998"/>
    <n v="326.95999999999998"/>
    <n v="123.96824906245632"/>
    <m/>
    <m/>
    <n v="3.7749273123588549E-2"/>
    <n v="36.961778934890489"/>
    <n v="37.077599999999997"/>
    <n v="-3.1237476295528088E-3"/>
    <m/>
    <n v="4298.3066410000001"/>
    <n v="75.406210355522589"/>
    <m/>
    <m/>
    <m/>
    <m/>
    <n v="831.13896084109444"/>
    <e v="#VALUE!"/>
    <n v="759.31258708778432"/>
    <n v="2804.092687087877"/>
    <n v="15465.285543620943"/>
    <n v="4.5000000000004051E-2"/>
    <m/>
  </r>
  <r>
    <x v="2994"/>
    <n v="58706.847655999998"/>
    <n v="314.82"/>
    <n v="114.72088758669237"/>
    <m/>
    <m/>
    <n v="4.0550563388506357E-2"/>
    <n v="38.13510936268095"/>
    <n v="35.718699999999998"/>
    <n v="6.7651100479047432E-2"/>
    <m/>
    <n v="4088.4577640000002"/>
    <n v="68.038096446501058"/>
    <m/>
    <m/>
    <m/>
    <m/>
    <n v="857.58995019991141"/>
    <e v="#VALUE!"/>
    <n v="731.11936832326978"/>
    <n v="2667.1932635389785"/>
    <n v="13954.136992544107"/>
    <n v="4.9450549450560682E-2"/>
    <m/>
  </r>
  <r>
    <x v="2995"/>
    <n v="56304.554687999997"/>
    <n v="326.18"/>
    <n v="122.9852627894784"/>
    <m/>
    <m/>
    <n v="3.7621990431337883E-2"/>
    <n v="36.573663053913137"/>
    <n v="37.010300000000001"/>
    <n v="-1.1797714314308871E-2"/>
    <m/>
    <n v="4340.763672"/>
    <n v="76.433628783049315"/>
    <m/>
    <m/>
    <m/>
    <m/>
    <n v="822.49724144360732"/>
    <e v="#VALUE!"/>
    <n v="757.5011611704598"/>
    <n v="2831.7904434570842"/>
    <n v="15676.00186631591"/>
    <n v="4.9450549450560682E-2"/>
    <m/>
  </r>
  <r>
    <x v="2996"/>
    <n v="57565.851562999997"/>
    <n v="323.13"/>
    <n v="120.67072637493483"/>
    <m/>
    <m/>
    <n v="3.8323613305500444E-2"/>
    <n v="37.391988485043385"/>
    <n v="36.6721"/>
    <n v="1.9630413449008399E-2"/>
    <m/>
    <n v="4239.9814450000003"/>
    <n v="72.882536963256925"/>
    <m/>
    <m/>
    <m/>
    <m/>
    <n v="840.92227306098812"/>
    <e v="#VALUE!"/>
    <n v="750.41802136553633"/>
    <n v="2766.0429923507613"/>
    <n v="14947.697808523093"/>
    <n v="4.9450549450560682E-2"/>
    <m/>
  </r>
  <r>
    <x v="2997"/>
    <n v="58960.285155999998"/>
    <n v="304.20999999999998"/>
    <n v="106.51394802130228"/>
    <m/>
    <m/>
    <n v="4.2809488669765548E-2"/>
    <n v="38.295751440535334"/>
    <n v="34.527500000000003"/>
    <n v="0.10913768562842163"/>
    <m/>
    <n v="4030.9089359999998"/>
    <n v="65.691511029905669"/>
    <m/>
    <m/>
    <m/>
    <m/>
    <n v="861.29216657980203"/>
    <e v="#VALUE!"/>
    <n v="706.47933116581498"/>
    <n v="2629.6500491470579"/>
    <n v="13472.868760802416"/>
    <n v="4.9450549450560682E-2"/>
    <m/>
  </r>
  <r>
    <x v="2998"/>
    <n v="57291.90625"/>
    <n v="326.79000000000002"/>
    <n v="122.28171943942266"/>
    <m/>
    <m/>
    <n v="3.6452188049153969E-2"/>
    <n v="37.209204208765094"/>
    <n v="37.081400000000002"/>
    <n v="3.4465853167651161E-3"/>
    <m/>
    <n v="4445.1049800000001"/>
    <n v="79.185655119918522"/>
    <m/>
    <m/>
    <m/>
    <m/>
    <n v="836.92047843713453"/>
    <e v="#VALUE!"/>
    <n v="758.91778913144447"/>
    <n v="2899.859737521203"/>
    <n v="16240.423190800762"/>
    <n v="5.0000439560411711E-2"/>
    <m/>
  </r>
  <r>
    <x v="2999"/>
    <n v="57830.113280999998"/>
    <n v="322.89999999999998"/>
    <n v="119.35612733733421"/>
    <m/>
    <m/>
    <n v="3.7318120101391995E-2"/>
    <n v="37.557774374283859"/>
    <n v="36.637300000000003"/>
    <n v="2.5123968586218348E-2"/>
    <m/>
    <n v="4631.4790039999998"/>
    <n v="85.823625078320688"/>
    <m/>
    <m/>
    <m/>
    <m/>
    <n v="844.78260967635742"/>
    <e v="#VALUE!"/>
    <n v="749.88388295401751"/>
    <n v="3021.4448363544388"/>
    <n v="17601.824332068281"/>
    <n v="5.0000439560411711E-2"/>
    <m/>
  </r>
  <r>
    <x v="3000"/>
    <n v="56907.964844000002"/>
    <n v="318.5"/>
    <n v="116.08931645454027"/>
    <m/>
    <m/>
    <n v="3.8333208969543529E-2"/>
    <n v="36.957923011825912"/>
    <n v="36.137900000000002"/>
    <n v="2.2691495959253682E-2"/>
    <m/>
    <n v="4586.9902339999999"/>
    <n v="84.172658918075854"/>
    <m/>
    <m/>
    <m/>
    <m/>
    <n v="831.31186028784157"/>
    <e v="#VALUE!"/>
    <n v="739.66558290757075"/>
    <n v="2992.421631396332"/>
    <n v="17263.222737177606"/>
    <n v="5.0000439560411711E-2"/>
    <m/>
  </r>
  <r>
    <x v="3001"/>
    <n v="57217.371094000002"/>
    <n v="319.51"/>
    <n v="116.81149842329528"/>
    <m/>
    <m/>
    <n v="3.8088095544995038E-2"/>
    <n v="37.157894561463486"/>
    <n v="36.245899999999999"/>
    <n v="2.5161316492720243E-2"/>
    <m/>
    <n v="4511.3022460000002"/>
    <n v="81.392767752278473"/>
    <m/>
    <m/>
    <m/>
    <m/>
    <n v="835.83166847246514"/>
    <e v="#VALUE!"/>
    <n v="742.01114723641422"/>
    <n v="2943.0449462555493"/>
    <n v="16693.086531465244"/>
    <n v="5.0000439560411711E-2"/>
    <m/>
  </r>
  <r>
    <x v="3002"/>
    <n v="56509.164062999997"/>
    <n v="299.18"/>
    <n v="101.93408575887689"/>
    <m/>
    <m/>
    <n v="4.293310347154157E-2"/>
    <n v="36.697018205041282"/>
    <n v="33.945300000000003"/>
    <n v="8.1063304935919733E-2"/>
    <m/>
    <n v="4220.7060549999997"/>
    <n v="70.905087686099577"/>
    <m/>
    <m/>
    <m/>
    <m/>
    <n v="825.48617630764363"/>
    <e v="#VALUE!"/>
    <n v="694.79795633999061"/>
    <n v="2753.4682775493079"/>
    <n v="14542.136813280405"/>
    <n v="5.0000439560411711E-2"/>
    <m/>
  </r>
  <r>
    <x v="3003"/>
    <n v="49413.480469000002"/>
    <n v="273.67"/>
    <n v="84.520408101084172"/>
    <m/>
    <m/>
    <n v="5.02523704999219E-2"/>
    <n v="32.086579894047453"/>
    <n v="31.046299999999999"/>
    <n v="3.3507371057016622E-2"/>
    <m/>
    <n v="4358.7373049999997"/>
    <n v="75.536919941668316"/>
    <m/>
    <m/>
    <m/>
    <m/>
    <n v="721.83239173263655"/>
    <e v="#VALUE!"/>
    <n v="635.5550394797956"/>
    <n v="2843.5159291111217"/>
    <n v="15492.093164153808"/>
    <n v="5.5000879120875604E-2"/>
    <m/>
  </r>
  <r>
    <x v="3004"/>
    <n v="50581.828125"/>
    <n v="282.76"/>
    <n v="90.124264677350368"/>
    <m/>
    <m/>
    <n v="4.6911470939509529E-2"/>
    <n v="32.844390063308083"/>
    <n v="32.0749"/>
    <n v="2.3990411920476351E-2"/>
    <m/>
    <n v="4315.0615230000003"/>
    <n v="74.021210939754752"/>
    <m/>
    <m/>
    <m/>
    <m/>
    <n v="738.89962065278485"/>
    <e v="#VALUE!"/>
    <n v="656.66511843938679"/>
    <n v="2815.0230943419974"/>
    <n v="15181.231864996726"/>
    <n v="5.5000879120875604E-2"/>
    <m/>
  </r>
  <r>
    <x v="3005"/>
    <n v="50667.648437999997"/>
    <n v="284.5"/>
    <n v="91.222449163484455"/>
    <m/>
    <m/>
    <n v="4.6331677441656671E-2"/>
    <n v="32.899259618187379"/>
    <n v="32.275700000000001"/>
    <n v="1.9319786036782416E-2"/>
    <m/>
    <n v="4439.3579099999997"/>
    <n v="78.283592454270007"/>
    <m/>
    <m/>
    <m/>
    <m/>
    <n v="740.15328425235441"/>
    <e v="#VALUE!"/>
    <n v="660.70599163957263"/>
    <n v="2896.1105129299499"/>
    <n v="16055.416456783498"/>
    <n v="5.5000879120875604E-2"/>
    <m/>
  </r>
  <r>
    <x v="3006"/>
    <n v="50450.082030999998"/>
    <n v="266.32"/>
    <n v="79.554340314758491"/>
    <m/>
    <m/>
    <n v="5.2250600600448026E-2"/>
    <n v="32.757137900834145"/>
    <n v="30.215199999999999"/>
    <n v="8.4127786704511154E-2"/>
    <m/>
    <n v="4119.8159180000002"/>
    <n v="67.012266108780096"/>
    <m/>
    <m/>
    <m/>
    <m/>
    <n v="736.97507299431504"/>
    <e v="#VALUE!"/>
    <n v="618.48583372039013"/>
    <n v="2687.6504290360213"/>
    <n v="13743.74637594416"/>
    <n v="5.5000879120875604E-2"/>
    <m/>
  </r>
  <r>
    <x v="3007"/>
    <n v="47642.144530999998"/>
    <n v="270.7"/>
    <n v="82.161196627005381"/>
    <m/>
    <m/>
    <n v="5.0529214210000464E-2"/>
    <n v="30.933144537803418"/>
    <n v="30.719100000000001"/>
    <n v="6.9677997663804003E-3"/>
    <m/>
    <n v="3908.4960940000001"/>
    <n v="60.136128511047112"/>
    <m/>
    <m/>
    <m/>
    <m/>
    <n v="695.95670670594302"/>
    <e v="#VALUE!"/>
    <n v="628.65768694844394"/>
    <n v="2549.7914016081318"/>
    <n v="12333.498720150379"/>
    <n v="5.5000879120875604E-2"/>
    <m/>
  </r>
  <r>
    <x v="3008"/>
    <n v="50114.742187999997"/>
    <n v="260.14"/>
    <n v="75.723592741104042"/>
    <m/>
    <m/>
    <n v="5.4468870601543491E-2"/>
    <n v="32.536014876319548"/>
    <n v="29.517399999999999"/>
    <n v="0.10226560863489165"/>
    <m/>
    <n v="3784.226807"/>
    <n v="56.307762950372172"/>
    <m/>
    <m/>
    <m/>
    <m/>
    <n v="732.07642674194676"/>
    <e v="#VALUE!"/>
    <n v="604.13376683697163"/>
    <n v="2468.7216622874271"/>
    <n v="11548.327760330805"/>
    <n v="5.5000879120875604E-2"/>
    <m/>
  </r>
  <r>
    <x v="3009"/>
    <n v="46709.824219000002"/>
    <n v="267.18"/>
    <n v="79.81248724760917"/>
    <m/>
    <m/>
    <n v="5.1517923841543647E-2"/>
    <n v="30.324649277485364"/>
    <n v="30.320499999999999"/>
    <n v="1.3684726456908436E-4"/>
    <m/>
    <n v="3745.4404300000001"/>
    <n v="55.152091382189752"/>
    <m/>
    <m/>
    <m/>
    <m/>
    <n v="682.33736651204435"/>
    <e v="#VALUE!"/>
    <n v="620.48304691128658"/>
    <n v="2443.4185359197304"/>
    <n v="11311.307616866237"/>
    <n v="5.5000879120875604E-2"/>
    <m/>
  </r>
  <r>
    <x v="3010"/>
    <n v="48379.753905999998"/>
    <n v="275.42"/>
    <n v="84.725207628471708"/>
    <m/>
    <m/>
    <n v="4.8337551447676493E-2"/>
    <n v="31.407972714302215"/>
    <n v="31.2561"/>
    <n v="4.8589783850900847E-3"/>
    <m/>
    <n v="4018.388672"/>
    <n v="63.188859850552262"/>
    <m/>
    <m/>
    <m/>
    <m/>
    <n v="706.73170847200345"/>
    <e v="#VALUE!"/>
    <n v="639.61913608917791"/>
    <n v="2621.4821859267081"/>
    <n v="12959.592534317901"/>
    <n v="5.5000879120875604E-2"/>
    <m/>
  </r>
  <r>
    <x v="3011"/>
    <n v="48900.464844000002"/>
    <n v="267.93"/>
    <n v="80.107374496851207"/>
    <m/>
    <m/>
    <n v="5.0964098207250536E-2"/>
    <n v="31.745190229088639"/>
    <n v="30.4068"/>
    <n v="4.4016148660452226E-2"/>
    <m/>
    <n v="3962.4697270000001"/>
    <n v="61.428635397410105"/>
    <m/>
    <m/>
    <m/>
    <m/>
    <n v="714.33825668942131"/>
    <e v="#VALUE!"/>
    <n v="622.22480260102179"/>
    <n v="2585.0022607281444"/>
    <n v="12598.582828879047"/>
    <n v="5.5000879120875604E-2"/>
    <m/>
  </r>
  <r>
    <x v="3012"/>
    <n v="47653.730469000002"/>
    <n v="258.17"/>
    <n v="74.262210496003419"/>
    <m/>
    <m/>
    <n v="5.4674427019378399E-2"/>
    <n v="30.935030373409301"/>
    <n v="29.2942"/>
    <n v="5.6012124359405613E-2"/>
    <m/>
    <n v="3879.4865719999998"/>
    <n v="58.854208156859833"/>
    <m/>
    <m/>
    <m/>
    <m/>
    <n v="696.12595415132898"/>
    <e v="#VALUE!"/>
    <n v="599.55875522526708"/>
    <n v="2530.866416657037"/>
    <n v="12070.58583501513"/>
    <n v="5.5000879120875604E-2"/>
    <m/>
  </r>
  <r>
    <x v="3013"/>
    <n v="46707.0625"/>
    <n v="262.83"/>
    <n v="76.915271775206719"/>
    <m/>
    <m/>
    <n v="5.2697820795973849E-2"/>
    <n v="30.318121290123806"/>
    <n v="29.809899999999999"/>
    <n v="1.7048741865078654E-2"/>
    <m/>
    <n v="3933.844482"/>
    <n v="60.498819917891673"/>
    <m/>
    <m/>
    <m/>
    <m/>
    <n v="682.29702330585565"/>
    <e v="#VALUE!"/>
    <n v="610.38086391082197"/>
    <n v="2566.3279671342548"/>
    <n v="12407.884187138086"/>
    <n v="7.4998681318672655E-2"/>
    <m/>
  </r>
  <r>
    <x v="3014"/>
    <n v="46886.078125"/>
    <n v="271.79000000000002"/>
    <n v="82.14952419082654"/>
    <m/>
    <m/>
    <n v="4.9102089954184212E-2"/>
    <n v="30.43353037934973"/>
    <n v="30.8338"/>
    <n v="-1.2981520949421399E-2"/>
    <m/>
    <n v="4020.26001"/>
    <n v="63.155172137142031"/>
    <m/>
    <m/>
    <m/>
    <m/>
    <n v="684.91208453054173"/>
    <e v="#VALUE!"/>
    <n v="631.18903855085921"/>
    <n v="2622.7029934770153"/>
    <n v="12952.683420270869"/>
    <n v="7.4998681318672655E-2"/>
    <m/>
  </r>
  <r>
    <x v="3015"/>
    <n v="48937.097655999998"/>
    <n v="273.73"/>
    <n v="83.31222409106546"/>
    <m/>
    <m/>
    <n v="4.839856589500012E-2"/>
    <n v="31.764010648794329"/>
    <n v="31.0578"/>
    <n v="2.2738592198878527E-2"/>
    <m/>
    <n v="3982.0996089999999"/>
    <n v="61.954635842705152"/>
    <m/>
    <m/>
    <m/>
    <m/>
    <n v="714.87338900657187"/>
    <e v="#VALUE!"/>
    <n v="635.69437993497445"/>
    <n v="2597.8082360021167"/>
    <n v="12706.461835716897"/>
    <n v="7.4998681318672655E-2"/>
    <m/>
  </r>
  <r>
    <x v="3016"/>
    <n v="48626.34375"/>
    <n v="284.92"/>
    <n v="90.112917137707868"/>
    <m/>
    <m/>
    <n v="4.4439008908529663E-2"/>
    <n v="31.561485531220985"/>
    <n v="32.331000000000003"/>
    <n v="-2.3801134167796167E-2"/>
    <m/>
    <n v="4108.015625"/>
    <n v="65.871013618996471"/>
    <m/>
    <m/>
    <m/>
    <m/>
    <n v="710.33389425576263"/>
    <e v="#VALUE!"/>
    <n v="661.68137482582438"/>
    <n v="2679.9522543662174"/>
    <n v="13509.683484457404"/>
    <n v="7.4998681318672655E-2"/>
    <m/>
  </r>
  <r>
    <x v="3017"/>
    <n v="50802.609375"/>
    <n v="286.24"/>
    <n v="90.904035301674867"/>
    <m/>
    <m/>
    <n v="4.4024934506773E-2"/>
    <n v="32.970582891774271"/>
    <n v="32.465499999999999"/>
    <n v="1.5557526967835855E-2"/>
    <m/>
    <n v="4037.547607"/>
    <n v="63.604586604473404"/>
    <m/>
    <m/>
    <m/>
    <m/>
    <n v="742.12479435487205"/>
    <e v="#VALUE!"/>
    <n v="664.74686483975847"/>
    <n v="2633.9809288068559"/>
    <n v="13044.855179492621"/>
    <n v="8.4999560439544194E-2"/>
    <m/>
  </r>
  <r>
    <x v="3018"/>
    <n v="50679.859375"/>
    <n v="266.52999999999997"/>
    <n v="78.375591345967706"/>
    <m/>
    <m/>
    <n v="5.008560715733152E-2"/>
    <n v="32.890062827220341"/>
    <n v="30.2347"/>
    <n v="8.7825009913124363E-2"/>
    <m/>
    <n v="3800.8930660000001"/>
    <n v="56.14697377154657"/>
    <m/>
    <m/>
    <m/>
    <m/>
    <n v="740.33166168653531"/>
    <e v="#VALUE!"/>
    <n v="618.97352531351589"/>
    <n v="2479.5942544234176"/>
    <n v="11515.351026038785"/>
    <n v="8.4999560439544194E-2"/>
    <m/>
  </r>
  <r>
    <x v="3019"/>
    <n v="47623.871094000002"/>
    <n v="263.91000000000003"/>
    <n v="76.825459012339962"/>
    <m/>
    <m/>
    <n v="5.1067686793985781E-2"/>
    <n v="30.905992313409509"/>
    <n v="29.955300000000001"/>
    <n v="3.1737031957934203E-2"/>
    <m/>
    <n v="3628.5317380000001"/>
    <n v="51.053399411219466"/>
    <m/>
    <m/>
    <m/>
    <m/>
    <n v="695.68976823875369"/>
    <e v="#VALUE!"/>
    <n v="612.88899210404088"/>
    <n v="2367.1506388908806"/>
    <n v="10470.69460385915"/>
    <n v="8.4999560439544194E-2"/>
    <m/>
  </r>
  <r>
    <x v="3020"/>
    <n v="46490.605469000002"/>
    <n v="262.52"/>
    <n v="76.007024165334258"/>
    <m/>
    <m/>
    <n v="5.1602970082224288E-2"/>
    <n v="30.169762875294211"/>
    <n v="29.804600000000001"/>
    <n v="1.2251896529200446E-2"/>
    <m/>
    <n v="3713.8520509999998"/>
    <n v="53.452934405615665"/>
    <m/>
    <m/>
    <m/>
    <m/>
    <n v="679.13501781846446"/>
    <e v="#VALUE!"/>
    <n v="609.66093822573146"/>
    <n v="2422.8111781975149"/>
    <n v="10962.822423110185"/>
    <n v="8.4999560439544194E-2"/>
    <m/>
  </r>
  <r>
    <x v="3021"/>
    <n v="47169.371094000002"/>
    <n v="254.74"/>
    <n v="71.493341151897951"/>
    <m/>
    <m/>
    <n v="5.4658878348183622E-2"/>
    <n v="30.609446515718844"/>
    <n v="28.913399999999999"/>
    <n v="5.8659532110330925E-2"/>
    <m/>
    <n v="3682.6328130000002"/>
    <n v="52.552913015999316"/>
    <m/>
    <m/>
    <m/>
    <m/>
    <n v="689.05042976413847"/>
    <e v="#VALUE!"/>
    <n v="591.59312587087777"/>
    <n v="2402.4446375377056"/>
    <n v="10778.234340508525"/>
    <n v="8.4999560439544194E-2"/>
    <m/>
  </r>
  <r>
    <x v="3022"/>
    <n v="47343.542969000002"/>
    <n v="255.03"/>
    <n v="71.630208557147441"/>
    <m/>
    <m/>
    <n v="5.4531584047606954E-2"/>
    <n v="30.720072414580077"/>
    <n v="28.9451"/>
    <n v="6.1322034284907456E-2"/>
    <m/>
    <n v="3761.3803710000002"/>
    <n v="54.796209066343934"/>
    <m/>
    <m/>
    <m/>
    <m/>
    <n v="691.5947334624517"/>
    <e v="#VALUE!"/>
    <n v="592.26660473757545"/>
    <n v="2453.8172989033583"/>
    <n v="11238.318646746517"/>
    <n v="9.0000000000008101E-2"/>
    <m/>
  </r>
  <r>
    <x v="3023"/>
    <n v="46458.851562999997"/>
    <n v="257.45999999999998"/>
    <n v="72.986436044365846"/>
    <m/>
    <m/>
    <n v="5.3489559837188921E-2"/>
    <n v="30.145233077397659"/>
    <n v="29.217199999999998"/>
    <n v="3.1763244848844518E-2"/>
    <m/>
    <n v="3794.0566410000001"/>
    <n v="55.746836454376393"/>
    <m/>
    <m/>
    <m/>
    <m/>
    <n v="678.67115658672594"/>
    <e v="#VALUE!"/>
    <n v="597.90989317231754"/>
    <n v="2475.1343656929421"/>
    <n v="11433.285665141862"/>
    <n v="9.0000000000008101E-2"/>
    <m/>
  </r>
  <r>
    <x v="3024"/>
    <n v="45899.359375"/>
    <n v="243.7"/>
    <n v="65.177029472609277"/>
    <m/>
    <m/>
    <n v="5.9204295400666879E-2"/>
    <n v="29.781426513722593"/>
    <n v="27.653700000000001"/>
    <n v="7.6941838297319709E-2"/>
    <m/>
    <n v="3550.3869629999999"/>
    <n v="48.58501012728911"/>
    <m/>
    <m/>
    <m/>
    <m/>
    <n v="670.498091658156"/>
    <e v="#VALUE!"/>
    <n v="565.95448211797486"/>
    <n v="2316.1712159661706"/>
    <n v="9964.4452521305084"/>
    <n v="9.0000000000008101E-2"/>
    <m/>
  </r>
  <r>
    <x v="3025"/>
    <n v="43565.511719000002"/>
    <n v="240.25"/>
    <n v="63.324005136239649"/>
    <m/>
    <m/>
    <n v="6.0877494363208808E-2"/>
    <n v="28.266392698983122"/>
    <n v="27.2606"/>
    <n v="3.6895471815848513E-2"/>
    <m/>
    <n v="3418.408203"/>
    <n v="44.971744588494538"/>
    <m/>
    <m/>
    <m/>
    <m/>
    <n v="636.40523239221204"/>
    <e v="#VALUE!"/>
    <n v="557.94240594519272"/>
    <n v="2230.072036294609"/>
    <n v="9223.3898000805839"/>
    <n v="9.0000000000008101E-2"/>
    <m/>
  </r>
  <r>
    <x v="3026"/>
    <n v="43153.570312999997"/>
    <n v="234.00880000000001"/>
    <n v="60.026713799661849"/>
    <m/>
    <m/>
    <n v="6.4037269146507661E-2"/>
    <n v="27.998386076331126"/>
    <n v="26.403099999999998"/>
    <n v="6.0420408070686049E-2"/>
    <m/>
    <n v="3193.2104490000002"/>
    <n v="39.045445554292783"/>
    <m/>
    <m/>
    <m/>
    <m/>
    <n v="630.38759009046737"/>
    <e v="#VALUE!"/>
    <n v="543.44821179749181"/>
    <n v="2083.1594430615905"/>
    <n v="8007.947380302453"/>
    <n v="9.0000000000008101E-2"/>
    <m/>
  </r>
  <r>
    <x v="3027"/>
    <n v="41910.230469000002"/>
    <n v="235.1216"/>
    <n v="60.57570096297983"/>
    <m/>
    <m/>
    <n v="6.3424893021685108E-2"/>
    <n v="27.189573979177595"/>
    <n v="26.3216"/>
    <n v="3.2975730167527528E-2"/>
    <m/>
    <n v="3083.0979000000002"/>
    <n v="36.34980257317374"/>
    <m/>
    <m/>
    <m/>
    <m/>
    <n v="612.22487487970534"/>
    <e v="#VALUE!"/>
    <n v="546.03251277287495"/>
    <n v="2011.3251559350513"/>
    <n v="7455.0898871316613"/>
    <n v="0.11999868131867669"/>
    <m/>
  </r>
  <r>
    <x v="3028"/>
    <n v="41819.507812999997"/>
    <n v="236.4949"/>
    <n v="61.27593539890654"/>
    <m/>
    <m/>
    <n v="6.2680686272747227E-2"/>
    <n v="27.130010838846864"/>
    <n v="26.9893"/>
    <n v="5.2135786718019439E-3"/>
    <m/>
    <n v="3238.1115719999998"/>
    <n v="40.004002569189893"/>
    <m/>
    <m/>
    <m/>
    <m/>
    <n v="610.89959782689971"/>
    <e v="#VALUE!"/>
    <n v="549.22178355782626"/>
    <n v="2112.45165535872"/>
    <n v="8204.5407096228282"/>
    <n v="0.11999868131867669"/>
    <m/>
  </r>
  <r>
    <x v="3029"/>
    <n v="42742.179687999997"/>
    <n v="242.5752"/>
    <n v="64.418985838422913"/>
    <m/>
    <m/>
    <n v="5.9454374008927911E-2"/>
    <n v="27.72786380308418"/>
    <n v="27.627700000000001"/>
    <n v="3.6254846796577311E-3"/>
    <m/>
    <n v="3372.2583009999998"/>
    <n v="43.317415188123199"/>
    <m/>
    <m/>
    <m/>
    <m/>
    <n v="624.37799360056954"/>
    <e v="#VALUE!"/>
    <n v="563.34231305155595"/>
    <n v="2199.9651561866053"/>
    <n v="8884.0984281985566"/>
    <n v="0.11999868131867669"/>
    <m/>
  </r>
  <r>
    <x v="3030"/>
    <n v="43946.742187999997"/>
    <n v="236.66399999999999"/>
    <n v="61.272007306947614"/>
    <m/>
    <m/>
    <n v="6.2348910007996888E-2"/>
    <n v="28.508549989882173"/>
    <n v="26.901499999999999"/>
    <n v="5.9738304179401736E-2"/>
    <m/>
    <n v="3248.2885740000002"/>
    <n v="40.131543670151878"/>
    <m/>
    <m/>
    <m/>
    <m/>
    <n v="641.97424915904878"/>
    <e v="#VALUE!"/>
    <n v="549.61449140733851"/>
    <n v="2119.0908412679969"/>
    <n v="8230.6984960388963"/>
    <n v="0.11999868131867669"/>
    <m/>
  </r>
  <r>
    <x v="3031"/>
    <n v="42598.871094000002"/>
    <n v="239.6455"/>
    <n v="62.808248072279717"/>
    <m/>
    <m/>
    <n v="6.0774717661386084E-2"/>
    <n v="27.633457615480264"/>
    <n v="27.181999999999999"/>
    <n v="1.6608697501297343E-2"/>
    <m/>
    <n v="3310.0014649999998"/>
    <n v="41.655356070919673"/>
    <m/>
    <m/>
    <m/>
    <m/>
    <n v="622.28454087914565"/>
    <e v="#VALUE!"/>
    <n v="556.53855085926614"/>
    <n v="2159.3505716235518"/>
    <n v="8543.2217455388436"/>
    <n v="0.11999868131867669"/>
    <m/>
  </r>
  <r>
    <x v="3032"/>
    <n v="42250.074219000002"/>
    <n v="231.4"/>
    <n v="58.457955788030262"/>
    <m/>
    <m/>
    <n v="6.4953714232362847E-2"/>
    <n v="27.404343363418995"/>
    <n v="26.250599999999999"/>
    <n v="4.3951123533138237E-2"/>
    <m/>
    <n v="3164.0251459999999"/>
    <n v="37.977308980638924"/>
    <m/>
    <m/>
    <m/>
    <m/>
    <n v="617.18931423005199"/>
    <e v="#VALUE!"/>
    <n v="537.38968880631671"/>
    <n v="2064.1197835984622"/>
    <n v="7788.8800510565134"/>
    <n v="0.16999912087914462"/>
    <m/>
  </r>
  <r>
    <x v="3033"/>
    <n v="42374.039062999997"/>
    <n v="230.88"/>
    <n v="58.188208087864133"/>
    <m/>
    <m/>
    <n v="6.5242259885653853E-2"/>
    <n v="27.484034378097469"/>
    <n v="26.192699999999999"/>
    <n v="4.9301308307179825E-2"/>
    <m/>
    <n v="3095.8259280000002"/>
    <n v="36.339203571621042"/>
    <m/>
    <m/>
    <m/>
    <m/>
    <n v="619.00019334615502"/>
    <e v="#VALUE!"/>
    <n v="536.18207152810021"/>
    <n v="2019.628558464645"/>
    <n v="7452.9161061563691"/>
    <n v="0.16999912087914462"/>
    <m/>
  </r>
  <r>
    <x v="3034"/>
    <n v="41744.027344000002"/>
    <n v="236.84"/>
    <n v="61.185004377510367"/>
    <m/>
    <m/>
    <n v="6.1870500330351581E-2"/>
    <n v="27.074700615935217"/>
    <n v="26.8809"/>
    <n v="7.2096029498720515E-3"/>
    <m/>
    <n v="3001.1201169999999"/>
    <n v="34.114986950710197"/>
    <m/>
    <m/>
    <m/>
    <m/>
    <n v="609.79697872477948"/>
    <e v="#VALUE!"/>
    <n v="550.02322340919648"/>
    <n v="1957.8451878887283"/>
    <n v="6996.7448572489548"/>
    <n v="0.16999912087914462"/>
    <m/>
  </r>
  <r>
    <x v="3035"/>
    <n v="40699.605469000002"/>
    <n v="211.97"/>
    <n v="48.329396726033316"/>
    <m/>
    <m/>
    <n v="7.4861025183508317E-2"/>
    <n v="26.396613432122923"/>
    <n v="24.055599999999998"/>
    <n v="9.7316775807833711E-2"/>
    <m/>
    <n v="2557.9316410000001"/>
    <n v="24.038550507572051"/>
    <m/>
    <m/>
    <m/>
    <m/>
    <n v="594.54005828821766"/>
    <e v="#VALUE!"/>
    <n v="492.26660473757545"/>
    <n v="1668.7216635921702"/>
    <n v="4930.1383254983957"/>
    <n v="0.16999912087914462"/>
    <m/>
  </r>
  <r>
    <x v="3036"/>
    <n v="36275.734375"/>
    <n v="206.7"/>
    <n v="45.909658006544412"/>
    <m/>
    <m/>
    <n v="7.8579519238234613E-2"/>
    <n v="23.525578689586066"/>
    <n v="23.4511"/>
    <n v="3.1759145449921089E-3"/>
    <m/>
    <n v="2440.3522950000001"/>
    <n v="21.826924596563057"/>
    <m/>
    <m/>
    <m/>
    <m/>
    <n v="529.91612526042297"/>
    <e v="#VALUE!"/>
    <n v="480.02786809103571"/>
    <n v="1592.0162510173079"/>
    <n v="4476.549342997303"/>
    <n v="0.19000087912088773"/>
    <m/>
  </r>
  <r>
    <x v="3037"/>
    <n v="36654.804687999997"/>
    <n v="204.67"/>
    <n v="45.002475204969365"/>
    <m/>
    <m/>
    <n v="8.0118887182157511E-2"/>
    <n v="23.77079507300266"/>
    <n v="23.218499999999999"/>
    <n v="2.3786854146592651E-2"/>
    <m/>
    <n v="2455.9350589999999"/>
    <n v="22.105105065120711"/>
    <m/>
    <m/>
    <m/>
    <m/>
    <n v="535.45358645665033"/>
    <e v="#VALUE!"/>
    <n v="475.31351602415225"/>
    <n v="1602.1820019109784"/>
    <n v="4533.6022085188397"/>
    <n v="0.19000087912088773"/>
    <m/>
  </r>
  <r>
    <x v="3038"/>
    <n v="36950.515625"/>
    <n v="205.57"/>
    <n v="45.392783333767689"/>
    <m/>
    <m/>
    <n v="7.941009943631297E-2"/>
    <n v="23.961941176718419"/>
    <n v="23.327100000000002"/>
    <n v="2.7214749228083202E-2"/>
    <m/>
    <n v="2468.0302729999999"/>
    <n v="22.322260669201889"/>
    <m/>
    <m/>
    <m/>
    <m/>
    <n v="539.77333343440318"/>
    <e v="#VALUE!"/>
    <n v="477.4036228518346"/>
    <n v="1610.0725746315586"/>
    <n v="4578.1393017990749"/>
    <n v="0.19000087912088773"/>
    <m/>
  </r>
  <r>
    <x v="3039"/>
    <n v="36841.878905999998"/>
    <n v="197.14"/>
    <n v="41.664832030549157"/>
    <m/>
    <m/>
    <n v="8.5918853226442063E-2"/>
    <n v="23.890869807656671"/>
    <n v="22.373100000000001"/>
    <n v="6.7839048127289914E-2"/>
    <m/>
    <n v="2423.001221"/>
    <n v="21.507170380072257"/>
    <m/>
    <m/>
    <m/>
    <m/>
    <n v="538.186367651757"/>
    <e v="#VALUE!"/>
    <n v="457.82628889921034"/>
    <n v="1580.6969051027033"/>
    <n v="4410.9699929876406"/>
    <n v="0.19000087912088773"/>
    <m/>
  </r>
  <r>
    <x v="3040"/>
    <n v="37128.445312999997"/>
    <n v="209.51"/>
    <n v="46.887889389551397"/>
    <m/>
    <m/>
    <n v="7.5132030992720797E-2"/>
    <n v="24.076073000846069"/>
    <n v="23.764700000000001"/>
    <n v="1.3102332486674362E-2"/>
    <m/>
    <n v="2547.0920409999999"/>
    <n v="23.70948263929882"/>
    <m/>
    <m/>
    <m/>
    <m/>
    <n v="542.37253128548059"/>
    <e v="#VALUE!"/>
    <n v="486.55364607524376"/>
    <n v="1661.650217641565"/>
    <n v="4862.6488107477926"/>
    <n v="0.19000087912088773"/>
    <m/>
  </r>
  <r>
    <x v="3041"/>
    <n v="37920.28125"/>
    <n v="213.36"/>
    <n v="48.593555104612051"/>
    <m/>
    <m/>
    <n v="7.2366835877576127E-2"/>
    <n v="24.587621887598171"/>
    <n v="24.196899999999999"/>
    <n v="1.6147601039727011E-2"/>
    <m/>
    <n v="2688.2788089999999"/>
    <n v="26.33590816973107"/>
    <m/>
    <m/>
    <m/>
    <m/>
    <n v="553.9396749644842"/>
    <e v="#VALUE!"/>
    <n v="495.49465861588482"/>
    <n v="1753.7564391675069"/>
    <n v="5401.3102896324162"/>
    <n v="0.24000131868129945"/>
    <m/>
  </r>
  <r>
    <x v="3042"/>
    <n v="38481.765625"/>
    <n v="213.93"/>
    <n v="48.847305307574082"/>
    <m/>
    <m/>
    <n v="7.1976406890326916E-2"/>
    <n v="24.951040580148536"/>
    <n v="24.263300000000001"/>
    <n v="2.8344890437349113E-2"/>
    <m/>
    <n v="2792.1171880000002"/>
    <n v="28.369697171440677"/>
    <m/>
    <m/>
    <m/>
    <m/>
    <n v="562.14184177159723"/>
    <e v="#VALUE!"/>
    <n v="496.81839294008358"/>
    <n v="1821.4976366929627"/>
    <n v="5818.4261677360992"/>
    <n v="0.24000131868129945"/>
    <m/>
  </r>
  <r>
    <x v="3043"/>
    <n v="38743.714844000002"/>
    <n v="208.11"/>
    <n v="46.183939689055308"/>
    <m/>
    <m/>
    <n v="7.5888919586163894E-2"/>
    <n v="25.120230972185066"/>
    <n v="23.602900000000002"/>
    <n v="6.4285785737560497E-2"/>
    <m/>
    <n v="2682.8540039999998"/>
    <n v="26.148656013273065"/>
    <m/>
    <m/>
    <m/>
    <m/>
    <n v="565.96839738898359"/>
    <e v="#VALUE!"/>
    <n v="483.30236878773803"/>
    <n v="1750.217451072921"/>
    <n v="5362.9061839940568"/>
    <n v="0.24000131868129945"/>
    <m/>
  </r>
  <r>
    <x v="3044"/>
    <n v="36944.804687999997"/>
    <n v="201.05"/>
    <n v="43.045228217873301"/>
    <m/>
    <m/>
    <n v="8.1033936310658597E-2"/>
    <n v="23.953249596288686"/>
    <n v="22.802199999999999"/>
    <n v="5.0479760562081033E-2"/>
    <m/>
    <n v="2679.1625979999999"/>
    <n v="26.07602726788631"/>
    <m/>
    <m/>
    <m/>
    <m/>
    <n v="539.6899080356128"/>
    <e v="#VALUE!"/>
    <n v="466.90664189503019"/>
    <n v="1747.8092830583505"/>
    <n v="5348.0105370601323"/>
    <n v="0.24000131868129945"/>
    <m/>
  </r>
  <r>
    <x v="3045"/>
    <n v="37149.265625"/>
    <n v="225.27"/>
    <n v="53.4098949565835"/>
    <m/>
    <m/>
    <n v="6.1505799305017123E-2"/>
    <n v="24.085185426835256"/>
    <n v="25.544899999999998"/>
    <n v="-5.7143092091366254E-2"/>
    <m/>
    <n v="2983.586914"/>
    <n v="32.001067236646705"/>
    <m/>
    <m/>
    <m/>
    <m/>
    <n v="542.67667451653688"/>
    <e v="#VALUE!"/>
    <n v="523.15373896888059"/>
    <n v="1946.4070262079019"/>
    <n v="6563.1947313356568"/>
    <n v="0.24000131868129945"/>
    <m/>
  </r>
  <r>
    <x v="3046"/>
    <n v="42406.78125"/>
    <n v="245.21"/>
    <n v="62.842423747435213"/>
    <m/>
    <m/>
    <n v="5.0614102599383891E-2"/>
    <n v="27.491672404324731"/>
    <n v="27.805099999999999"/>
    <n v="-1.1272306004123989E-2"/>
    <m/>
    <n v="3142.470703"/>
    <n v="35.406612248872783"/>
    <m/>
    <m/>
    <m/>
    <m/>
    <n v="619.47849139212235"/>
    <e v="#VALUE!"/>
    <n v="569.46121690664188"/>
    <n v="2050.0582796066269"/>
    <n v="7261.6481584130079"/>
    <n v="0.29000175824176738"/>
    <m/>
  </r>
  <r>
    <x v="3047"/>
    <n v="43854.652344000002"/>
    <n v="245.77"/>
    <n v="63.121847243664803"/>
    <m/>
    <m/>
    <n v="5.0380287292733139E-2"/>
    <n v="28.42956528407829"/>
    <n v="27.868200000000002"/>
    <n v="2.014357884894924E-2"/>
    <m/>
    <n v="3122.608643"/>
    <n v="34.958135282775515"/>
    <m/>
    <m/>
    <m/>
    <m/>
    <n v="640.62900021649546"/>
    <e v="#VALUE!"/>
    <n v="570.76172782164417"/>
    <n v="2037.1008380259716"/>
    <n v="7169.6686741274261"/>
    <n v="0.29000175824176738"/>
    <m/>
  </r>
  <r>
    <x v="3048"/>
    <n v="44096.703125"/>
    <n v="248.6"/>
    <n v="64.567737596370975"/>
    <m/>
    <m/>
    <n v="4.9217423775512095E-2"/>
    <n v="28.585735014431936"/>
    <n v="28.190200000000001"/>
    <n v="1.4030940342102394E-2"/>
    <m/>
    <n v="3239.4570309999999"/>
    <n v="37.573442799758674"/>
    <m/>
    <m/>
    <m/>
    <m/>
    <n v="644.16487934323686"/>
    <e v="#VALUE!"/>
    <n v="577.33395262424517"/>
    <n v="2113.3293944447796"/>
    <n v="7706.0499263323463"/>
    <n v="0.29000175824176738"/>
    <m/>
  </r>
  <r>
    <x v="3049"/>
    <n v="44347.800780999998"/>
    <n v="244.8"/>
    <n v="62.586278902955755"/>
    <m/>
    <m/>
    <n v="5.0719497415003485E-2"/>
    <n v="28.747761089907065"/>
    <n v="27.7529"/>
    <n v="3.5847103902909794E-2"/>
    <m/>
    <n v="3077.4821780000002"/>
    <n v="33.815181212255482"/>
    <m/>
    <m/>
    <m/>
    <m/>
    <n v="647.83291526923574"/>
    <e v="#VALUE!"/>
    <n v="568.50905712958661"/>
    <n v="2007.661619033632"/>
    <n v="6935.2568003507504"/>
    <n v="0.29000175824176738"/>
    <m/>
  </r>
  <r>
    <x v="3050"/>
    <n v="43571.128905999998"/>
    <n v="234.9"/>
    <n v="57.51721898495952"/>
    <m/>
    <m/>
    <n v="5.4819169512906767E-2"/>
    <n v="28.243560694091912"/>
    <n v="26.630500000000001"/>
    <n v="6.0571926704038992E-2"/>
    <m/>
    <n v="2927.3835450000001"/>
    <n v="30.515846568164765"/>
    <m/>
    <m/>
    <m/>
    <m/>
    <n v="636.48728829049185"/>
    <e v="#VALUE!"/>
    <n v="545.51788202508124"/>
    <n v="1909.7415509020416"/>
    <n v="6258.5863758027954"/>
    <n v="0.29000175824176738"/>
    <m/>
  </r>
  <r>
    <x v="3051"/>
    <n v="42157.398437999997"/>
    <n v="233.88"/>
    <n v="56.997090398472395"/>
    <m/>
    <m/>
    <n v="5.5292395545364276E-2"/>
    <n v="27.325022400958257"/>
    <n v="26.510899999999999"/>
    <n v="3.0708968799937342E-2"/>
    <m/>
    <n v="2933.4790039999998"/>
    <n v="30.640560610967064"/>
    <m/>
    <m/>
    <m/>
    <m/>
    <n v="615.83550591661219"/>
    <e v="#VALUE!"/>
    <n v="543.14909428704129"/>
    <n v="1913.7180545426397"/>
    <n v="6284.164352393097"/>
    <n v="0.43999912087911275"/>
    <m/>
  </r>
  <r>
    <x v="3052"/>
    <n v="42586.464844000002"/>
    <n v="244.99"/>
    <n v="62.40463151246464"/>
    <m/>
    <m/>
    <n v="5.0036408755329109E-2"/>
    <n v="27.602410525663288"/>
    <n v="27.773"/>
    <n v="-6.1422775478598979E-3"/>
    <m/>
    <n v="3179.8771969999998"/>
    <n v="35.78695976424688"/>
    <m/>
    <m/>
    <m/>
    <m/>
    <n v="622.1033103115974"/>
    <e v="#VALUE!"/>
    <n v="568.95030190431953"/>
    <n v="2074.4612096522583"/>
    <n v="7339.6547695838126"/>
    <n v="0.43999912087911275"/>
    <m/>
  </r>
  <r>
    <x v="3053"/>
    <n v="44578.277344000002"/>
    <n v="244.69"/>
    <n v="62.244293279049195"/>
    <m/>
    <m/>
    <n v="5.0156347266004452E-2"/>
    <n v="28.89265146581339"/>
    <n v="27.7455"/>
    <n v="4.1345496235908108E-2"/>
    <m/>
    <n v="3127.830078"/>
    <n v="34.61457138862319"/>
    <m/>
    <m/>
    <m/>
    <m/>
    <n v="651.19971815641509"/>
    <e v="#VALUE!"/>
    <n v="568.25359962842538"/>
    <n v="2040.5071533316191"/>
    <n v="7099.2061260097971"/>
    <n v="0.43999912087911275"/>
    <m/>
  </r>
  <r>
    <x v="3054"/>
    <n v="43937.070312999997"/>
    <n v="226.56"/>
    <n v="53.014075401432656"/>
    <m/>
    <m/>
    <n v="5.7586280226246622E-2"/>
    <n v="28.476322862074117"/>
    <n v="25.689499999999999"/>
    <n v="0.10848100827474716"/>
    <m/>
    <n v="2881.4819339999999"/>
    <n v="29.161327611916406"/>
    <m/>
    <m/>
    <m/>
    <m/>
    <n v="641.83296235638829"/>
    <e v="#VALUE!"/>
    <n v="526.14955875522526"/>
    <n v="1879.7966487624615"/>
    <n v="5980.7840259185714"/>
    <n v="0.43999912087911275"/>
    <m/>
  </r>
  <r>
    <x v="3055"/>
    <n v="40552.132812999997"/>
    <n v="221.34"/>
    <n v="50.565063601218462"/>
    <m/>
    <m/>
    <n v="6.0236887658247133E-2"/>
    <n v="26.281806290189788"/>
    <n v="25.0944"/>
    <n v="4.7317580423910766E-2"/>
    <m/>
    <n v="2785.727539"/>
    <n v="27.222509019799972"/>
    <m/>
    <m/>
    <m/>
    <m/>
    <n v="592.38577692642548"/>
    <e v="#VALUE!"/>
    <n v="514.02693915466784"/>
    <n v="1817.3292118851434"/>
    <n v="5583.1459135801779"/>
    <n v="0.43999912087911275"/>
    <m/>
  </r>
  <r>
    <x v="3056"/>
    <n v="37068.769530999998"/>
    <n v="210.13"/>
    <n v="45.421312232285828"/>
    <m/>
    <m/>
    <n v="6.6335274680161746E-2"/>
    <n v="24.021740152532942"/>
    <n v="23.8186"/>
    <n v="8.5286352906108753E-3"/>
    <m/>
    <n v="2639.2993160000001"/>
    <n v="24.358166546316173"/>
    <m/>
    <m/>
    <m/>
    <m/>
    <n v="541.50078713710798"/>
    <e v="#VALUE!"/>
    <n v="487.99349744542491"/>
    <n v="1721.8036145764213"/>
    <n v="4995.6893362201126"/>
    <n v="0.38000175824177546"/>
    <m/>
  </r>
  <r>
    <x v="3057"/>
    <n v="38285.28125"/>
    <n v="208.43"/>
    <n v="44.680987668863068"/>
    <m/>
    <m/>
    <n v="6.7405156850742109E-2"/>
    <n v="24.809432647402495"/>
    <n v="23.6358"/>
    <n v="4.9654873006307998E-2"/>
    <m/>
    <n v="2590.3596189999998"/>
    <n v="23.45423086363969"/>
    <m/>
    <m/>
    <m/>
    <m/>
    <n v="559.2715969517991"/>
    <e v="#VALUE!"/>
    <n v="484.04551788202502"/>
    <n v="1689.876751760959"/>
    <n v="4810.2984595303933"/>
    <n v="0.38000175824177546"/>
    <m/>
  </r>
  <r>
    <x v="3058"/>
    <n v="37278.566405999998"/>
    <n v="212.38"/>
    <n v="46.368914577978387"/>
    <m/>
    <m/>
    <n v="6.4846829976976536E-2"/>
    <n v="24.156437684275922"/>
    <n v="24.083500000000001"/>
    <n v="3.0285334056894264E-3"/>
    <m/>
    <n v="2598.0671390000002"/>
    <n v="23.593197649041961"/>
    <m/>
    <m/>
    <m/>
    <m/>
    <n v="544.56550102938866"/>
    <e v="#VALUE!"/>
    <n v="493.21876451463066"/>
    <n v="1694.9049180303057"/>
    <n v="4838.7995737913061"/>
    <n v="0.38000175824177546"/>
    <m/>
  </r>
  <r>
    <x v="3059"/>
    <n v="38333.746094000002"/>
    <n v="216.48"/>
    <n v="48.153414665106709"/>
    <m/>
    <m/>
    <n v="6.2339715779417111E-2"/>
    <n v="24.839545520452596"/>
    <n v="24.531400000000001"/>
    <n v="1.2561269248905216E-2"/>
    <m/>
    <n v="2764.5356449999999"/>
    <n v="26.615932402991692"/>
    <m/>
    <m/>
    <m/>
    <m/>
    <n v="559.97957165682749"/>
    <e v="#VALUE!"/>
    <n v="502.74036228518338"/>
    <n v="1803.504224522884"/>
    <n v="5458.7412983794547"/>
    <n v="0.38000175824177546"/>
    <m/>
  </r>
  <r>
    <x v="3060"/>
    <n v="37706"/>
    <n v="232.44"/>
    <n v="55.23366126604013"/>
    <m/>
    <m/>
    <n v="5.3144472695369996E-2"/>
    <n v="24.430870158836502"/>
    <n v="26.337"/>
    <n v="-7.237460003658347E-2"/>
    <m/>
    <n v="2919.201172"/>
    <n v="29.591771633817654"/>
    <m/>
    <m/>
    <m/>
    <m/>
    <n v="550.80945329778751"/>
    <e v="#VALUE!"/>
    <n v="539.80492336274961"/>
    <n v="1904.4036040758497"/>
    <n v="6069.0650796654909"/>
    <n v="0.35999999999997612"/>
    <m/>
  </r>
  <r>
    <x v="3061"/>
    <n v="43194.503905999998"/>
    <n v="244.86"/>
    <n v="61.128907769652514"/>
    <m/>
    <m/>
    <n v="4.7462353742141535E-2"/>
    <n v="27.986311205878401"/>
    <n v="27.748100000000001"/>
    <n v="8.5847753856445053E-3"/>
    <m/>
    <n v="2972.485107"/>
    <n v="30.671253992234327"/>
    <m/>
    <m/>
    <m/>
    <m/>
    <n v="630.98554823988241"/>
    <e v="#VALUE!"/>
    <n v="568.64839758476546"/>
    <n v="1939.1645238872861"/>
    <n v="6290.4593498921013"/>
    <n v="0.35999999999997612"/>
    <m/>
  </r>
  <r>
    <x v="3062"/>
    <n v="44357.617187999997"/>
    <n v="243.12"/>
    <n v="60.252867094887961"/>
    <m/>
    <m/>
    <n v="4.8134427700159022E-2"/>
    <n v="28.739160220635732"/>
    <n v="27.549600000000002"/>
    <n v="4.3178856340408966E-2"/>
    <m/>
    <n v="2950.1184079999998"/>
    <n v="30.208899442482828"/>
    <m/>
    <m/>
    <m/>
    <m/>
    <n v="647.97631339613918"/>
    <e v="#VALUE!"/>
    <n v="564.60752438457962"/>
    <n v="1924.5731272423961"/>
    <n v="6195.6336704077921"/>
    <n v="0.35999999999997612"/>
    <m/>
  </r>
  <r>
    <x v="3063"/>
    <n v="43925.195312999997"/>
    <n v="232.98"/>
    <n v="55.220180719125267"/>
    <m/>
    <m/>
    <n v="5.214708410663433E-2"/>
    <n v="28.458254738604051"/>
    <n v="26.401199999999999"/>
    <n v="7.7915198498706539E-2"/>
    <m/>
    <n v="2834.4689939999998"/>
    <n v="27.839707002060351"/>
    <m/>
    <m/>
    <m/>
    <m/>
    <n v="641.65949229173259"/>
    <e v="#VALUE!"/>
    <n v="541.05898745935895"/>
    <n v="1849.1267472726431"/>
    <n v="5709.7288964353083"/>
    <n v="0.35999999999997612"/>
    <m/>
  </r>
  <r>
    <x v="3064"/>
    <n v="42458.140625"/>
    <n v="218.89"/>
    <n v="48.535194966744818"/>
    <m/>
    <m/>
    <n v="5.845179869404863E-2"/>
    <n v="27.507063418186373"/>
    <n v="24.8064"/>
    <n v="0.10886962308865344"/>
    <m/>
    <n v="2617.1560060000002"/>
    <n v="23.57027224616699"/>
    <m/>
    <m/>
    <m/>
    <m/>
    <n v="620.22874942175872"/>
    <e v="#VALUE!"/>
    <n v="508.33720390153269"/>
    <n v="1707.357950545231"/>
    <n v="4834.0977342479537"/>
    <n v="0.35999999999997612"/>
    <m/>
  </r>
  <r>
    <x v="3065"/>
    <n v="38429.304687999997"/>
    <n v="207.69"/>
    <n v="43.552615437225732"/>
    <m/>
    <m/>
    <n v="6.4430391936947704E-2"/>
    <n v="24.894985245335583"/>
    <n v="23.539300000000001"/>
    <n v="5.7592419712378051E-2"/>
    <m/>
    <n v="2497.77124"/>
    <n v="21.418243899626873"/>
    <m/>
    <m/>
    <m/>
    <m/>
    <n v="561.37549211826718"/>
    <e v="#VALUE!"/>
    <n v="482.32698560148623"/>
    <n v="1629.4747334436204"/>
    <n v="4392.731794754458"/>
    <n v="0.38000175824177546"/>
    <m/>
  </r>
  <r>
    <x v="3066"/>
    <n v="38059.902344000002"/>
    <n v="213.06"/>
    <n v="45.799272923623214"/>
    <m/>
    <m/>
    <n v="6.1095233849704202E-2"/>
    <n v="24.655040053621907"/>
    <n v="24.145900000000001"/>
    <n v="2.10859836917201E-2"/>
    <m/>
    <n v="2576.7475589999999"/>
    <n v="22.772092159255998"/>
    <m/>
    <m/>
    <m/>
    <m/>
    <n v="555.97926066583102"/>
    <e v="#VALUE!"/>
    <n v="494.79795633999066"/>
    <n v="1680.996631962591"/>
    <n v="4670.396589460127"/>
    <n v="0.38000175824177546"/>
    <m/>
  </r>
  <r>
    <x v="3067"/>
    <n v="38742.816405999998"/>
    <n v="231.93"/>
    <n v="53.905345819850737"/>
    <m/>
    <m/>
    <n v="5.0270059156319005E-2"/>
    <n v="25.096775607272789"/>
    <n v="26.284300000000002"/>
    <n v="-4.5179989298829049E-2"/>
    <m/>
    <n v="2729.7834469999998"/>
    <n v="25.476355527896587"/>
    <m/>
    <m/>
    <m/>
    <m/>
    <n v="565.95527300178787"/>
    <e v="#VALUE!"/>
    <n v="538.62052949372969"/>
    <n v="1780.8328815008424"/>
    <n v="5225.0220637280836"/>
    <n v="0.38000175824177546"/>
    <m/>
  </r>
  <r>
    <x v="3068"/>
    <n v="41974.070312999997"/>
    <n v="219.3"/>
    <n v="48.028607088354079"/>
    <m/>
    <m/>
    <n v="5.5742463676740114E-2"/>
    <n v="27.189205743597931"/>
    <n v="24.8507"/>
    <n v="9.4102208130874887E-2"/>
    <m/>
    <n v="2608.0485840000001"/>
    <n v="23.203518616394895"/>
    <m/>
    <m/>
    <m/>
    <m/>
    <n v="613.15744766844591"/>
    <e v="#VALUE!"/>
    <n v="509.28936367858802"/>
    <n v="1701.416528129058"/>
    <n v="4758.8791337925932"/>
    <n v="0.38000175824177546"/>
    <m/>
  </r>
  <r>
    <x v="3069"/>
    <n v="39439.96875"/>
    <n v="212.08"/>
    <n v="44.860712995698165"/>
    <m/>
    <m/>
    <n v="5.940997321120188E-2"/>
    <n v="25.547046226690284"/>
    <n v="24.032399999999999"/>
    <n v="6.3025175458559568E-2"/>
    <m/>
    <n v="2559.5629880000001"/>
    <n v="22.340201338745942"/>
    <m/>
    <m/>
    <m/>
    <m/>
    <n v="576.13927823872393"/>
    <e v="#VALUE!"/>
    <n v="492.52206223873662"/>
    <n v="1669.7859078573813"/>
    <n v="4581.8188074529771"/>
    <n v="0.38000175824177546"/>
    <m/>
  </r>
  <r>
    <x v="3070"/>
    <n v="37846.316405999998"/>
    <n v="214.78"/>
    <n v="45.986325815828557"/>
    <m/>
    <m/>
    <n v="5.7894178565674824E-2"/>
    <n v="24.512851624064126"/>
    <n v="24.3414"/>
    <n v="7.0436221443355151E-3"/>
    <m/>
    <n v="2590.6960450000001"/>
    <n v="22.881900192392084"/>
    <m/>
    <m/>
    <m/>
    <m/>
    <n v="552.85919612061593"/>
    <e v="#VALUE!"/>
    <n v="498.7923827217835"/>
    <n v="1690.0962264902278"/>
    <n v="4692.9174478804916"/>
    <n v="0.44999999999998425"/>
    <m/>
  </r>
  <r>
    <x v="3071"/>
    <n v="39664.25"/>
    <n v="219.94"/>
    <n v="48.190120525389951"/>
    <m/>
    <m/>
    <n v="5.5109397865666314E-2"/>
    <n v="25.689648593039358"/>
    <n v="24.9254"/>
    <n v="3.0661437450927975E-2"/>
    <m/>
    <n v="2620.1496579999998"/>
    <n v="23.401585969889219"/>
    <m/>
    <m/>
    <m/>
    <m/>
    <n v="579.41557995986761"/>
    <e v="#VALUE!"/>
    <n v="510.77566186716206"/>
    <n v="1709.3109237465408"/>
    <n v="4799.5013605855447"/>
    <n v="0.44999999999998425"/>
    <m/>
  </r>
  <r>
    <x v="3072"/>
    <n v="39335.570312999997"/>
    <n v="226.33"/>
    <n v="50.984145344131868"/>
    <m/>
    <m/>
    <n v="5.1904300800808788E-2"/>
    <n v="25.476107008727563"/>
    <n v="25.650500000000001"/>
    <n v="-6.7988144976681708E-3"/>
    <m/>
    <n v="2772.055664"/>
    <n v="26.114377855250506"/>
    <m/>
    <m/>
    <m/>
    <m/>
    <n v="574.61422530260995"/>
    <e v="#VALUE!"/>
    <n v="525.61542034370643"/>
    <n v="1808.4100704863902"/>
    <n v="5355.8759738929411"/>
    <n v="0.44999999999998425"/>
    <m/>
  </r>
  <r>
    <x v="3073"/>
    <n v="41140.84375"/>
    <n v="226.14"/>
    <n v="50.892409066997267"/>
    <m/>
    <m/>
    <n v="5.198874440344585E-2"/>
    <n v="26.644618342311801"/>
    <n v="25.628599999999999"/>
    <n v="3.9643926797086282E-2"/>
    <m/>
    <n v="2814.8544919999999"/>
    <n v="26.920064295967094"/>
    <m/>
    <m/>
    <m/>
    <m/>
    <n v="600.98566949947485"/>
    <e v="#VALUE!"/>
    <n v="525.1741755689734"/>
    <n v="1836.3308054721126"/>
    <n v="5521.1166192662986"/>
    <n v="0.44999999999998425"/>
    <m/>
  </r>
  <r>
    <x v="3074"/>
    <n v="40944.839844000002"/>
    <n v="232.87"/>
    <n v="53.915058248700738"/>
    <m/>
    <m/>
    <n v="4.8891634232413252E-2"/>
    <n v="26.516987413287008"/>
    <n v="26.388500000000001"/>
    <n v="4.8690684687271446E-3"/>
    <m/>
    <n v="2945.343018"/>
    <n v="29.415179626171703"/>
    <m/>
    <m/>
    <m/>
    <m/>
    <n v="598.12244337344475"/>
    <e v="#VALUE!"/>
    <n v="540.80352995819783"/>
    <n v="1921.4577989758495"/>
    <n v="6032.847295876998"/>
    <n v="0.44999999999998425"/>
    <m/>
  </r>
  <r>
    <x v="3075"/>
    <n v="41246.132812999997"/>
    <n v="228.06"/>
    <n v="51.669104390518243"/>
    <m/>
    <m/>
    <n v="5.0908832054913568E-2"/>
    <n v="26.710027215520167"/>
    <n v="25.839600000000001"/>
    <n v="3.3685785210303854E-2"/>
    <m/>
    <n v="2897.9765630000002"/>
    <n v="28.466881330325165"/>
    <m/>
    <m/>
    <m/>
    <m/>
    <n v="602.52373270504597"/>
    <e v="#VALUE!"/>
    <n v="529.63307013469569"/>
    <n v="1890.557274380453"/>
    <n v="5838.3579579743182"/>
    <n v="0.47999868131870904"/>
    <m/>
  </r>
  <r>
    <x v="3076"/>
    <n v="41074.105469000002"/>
    <n v="234.65"/>
    <n v="54.648566844916402"/>
    <m/>
    <m/>
    <n v="4.7964068498782549E-2"/>
    <n v="26.597934053462126"/>
    <n v="26.5793"/>
    <n v="7.0107389818874211E-4"/>
    <m/>
    <n v="2973.1311040000001"/>
    <n v="29.942599283519876"/>
    <m/>
    <m/>
    <m/>
    <m/>
    <n v="600.01075632725713"/>
    <e v="#VALUE!"/>
    <n v="544.93729679516946"/>
    <n v="1939.5859539095891"/>
    <n v="6141.0173731657424"/>
    <n v="0.47999868131870904"/>
    <m/>
  </r>
  <r>
    <x v="3077"/>
    <n v="42364.378905999998"/>
    <n v="233.85"/>
    <n v="54.269393662221418"/>
    <m/>
    <m/>
    <n v="4.8288622706868602E-2"/>
    <n v="27.432749068822716"/>
    <n v="26.4893"/>
    <n v="3.5616232547583948E-2"/>
    <m/>
    <n v="3031.0671390000002"/>
    <n v="31.108753359116292"/>
    <m/>
    <m/>
    <m/>
    <m/>
    <n v="618.85907772010239"/>
    <e v="#VALUE!"/>
    <n v="543.07942405945187"/>
    <n v="1977.3817711071661"/>
    <n v="6380.1874054737655"/>
    <n v="0.47999868131870904"/>
    <m/>
  </r>
  <r>
    <x v="3078"/>
    <n v="42886.652344000002"/>
    <n v="244.1"/>
    <n v="59.019697686699594"/>
    <m/>
    <m/>
    <n v="4.4052981981803366E-2"/>
    <n v="27.770220674408357"/>
    <n v="27.621300000000002"/>
    <n v="5.3915157653099399E-3"/>
    <m/>
    <n v="3108.0620119999999"/>
    <n v="32.688354561652552"/>
    <m/>
    <m/>
    <m/>
    <m/>
    <n v="626.48845094602768"/>
    <e v="#VALUE!"/>
    <n v="566.88341848583366"/>
    <n v="2027.6110307563404"/>
    <n v="6704.1525474308191"/>
    <n v="0.47999868131870904"/>
    <m/>
  </r>
  <r>
    <x v="3079"/>
    <n v="43964.546875"/>
    <n v="246.81"/>
    <n v="60.322899246301375"/>
    <m/>
    <m/>
    <n v="4.3072535751258557E-2"/>
    <n v="28.467444411200013"/>
    <n v="27.922499999999999"/>
    <n v="1.9516318782344388E-2"/>
    <m/>
    <n v="3106.6713869999999"/>
    <n v="32.658262296362636"/>
    <m/>
    <m/>
    <m/>
    <m/>
    <n v="642.23434012368602"/>
    <e v="#VALUE!"/>
    <n v="573.17696237807706"/>
    <n v="2026.7038266597815"/>
    <n v="6697.9808346081118"/>
    <n v="0.47999868131870904"/>
    <m/>
  </r>
  <r>
    <x v="3080"/>
    <n v="46821.851562999997"/>
    <n v="266.33"/>
    <n v="69.839413183551088"/>
    <m/>
    <m/>
    <n v="3.6257150733116819E-2"/>
    <n v="30.315208012138591"/>
    <n v="30.1252"/>
    <n v="6.3072780309705312E-3"/>
    <m/>
    <n v="3336.6345209999999"/>
    <n v="37.490248647281852"/>
    <m/>
    <m/>
    <m/>
    <m/>
    <n v="683.97386256315144"/>
    <e v="#VALUE!"/>
    <n v="618.50905712958649"/>
    <n v="2176.7252179207799"/>
    <n v="7688.9873884120943"/>
    <n v="0.60500175824173952"/>
    <m/>
  </r>
  <r>
    <x v="3081"/>
    <n v="47100.4375"/>
    <n v="264.87"/>
    <n v="69.065378209292632"/>
    <m/>
    <m/>
    <n v="3.665278104116719E-2"/>
    <n v="30.494787137711846"/>
    <n v="29.956800000000001"/>
    <n v="1.7958765212300554E-2"/>
    <m/>
    <n v="3401.9877929999998"/>
    <n v="38.957857124570864"/>
    <m/>
    <m/>
    <m/>
    <m/>
    <n v="688.04344744766377"/>
    <e v="#VALUE!"/>
    <n v="615.11843938690197"/>
    <n v="2219.359829035875"/>
    <n v="7989.9836068999666"/>
    <n v="0.60500175824173952"/>
    <m/>
  </r>
  <r>
    <x v="3082"/>
    <n v="47456.898437999997"/>
    <n v="261.07"/>
    <n v="67.075576327200451"/>
    <m/>
    <m/>
    <n v="3.7702563109372519E-2"/>
    <n v="30.724775105229433"/>
    <n v="29.527699999999999"/>
    <n v="4.0540750049256502E-2"/>
    <m/>
    <n v="3385.1579590000001"/>
    <n v="38.571410125206746"/>
    <m/>
    <m/>
    <m/>
    <m/>
    <n v="693.25063077078994"/>
    <e v="#VALUE!"/>
    <n v="606.29354389224329"/>
    <n v="2208.3805252341986"/>
    <n v="7910.7260342880591"/>
    <n v="0.60500175824173952"/>
    <m/>
  </r>
  <r>
    <x v="3083"/>
    <n v="47062.148437999997"/>
    <n v="252.76"/>
    <n v="62.797901152090674"/>
    <m/>
    <m/>
    <n v="4.0100786662867788E-2"/>
    <n v="30.468411113669749"/>
    <n v="28.5854"/>
    <n v="6.5873176994890814E-2"/>
    <m/>
    <n v="3281.6428219999998"/>
    <n v="36.211518302236094"/>
    <m/>
    <m/>
    <m/>
    <m/>
    <n v="687.48412062149532"/>
    <e v="#VALUE!"/>
    <n v="586.99489084997674"/>
    <n v="2140.8502015723507"/>
    <n v="7426.7287518066114"/>
    <n v="0.60500175824173952"/>
    <m/>
  </r>
  <r>
    <x v="3084"/>
    <n v="45554.164062999997"/>
    <n v="257.25"/>
    <n v="65.021131644275769"/>
    <m/>
    <m/>
    <n v="3.8674007563665083E-2"/>
    <n v="29.491362371081749"/>
    <n v="29.091699999999999"/>
    <n v="1.3738020503502701E-2"/>
    <m/>
    <n v="3449.5522460000002"/>
    <n v="39.916106973695626"/>
    <m/>
    <m/>
    <m/>
    <m/>
    <n v="665.45547666097559"/>
    <e v="#VALUE!"/>
    <n v="597.42220157919178"/>
    <n v="2250.3895218805915"/>
    <n v="8186.5139386720466"/>
    <n v="0.60500175824173952"/>
    <m/>
  </r>
  <r>
    <x v="3085"/>
    <n v="46445.273437999997"/>
    <n v="254.68"/>
    <n v="63.698930903823822"/>
    <m/>
    <m/>
    <n v="3.9444722866030436E-2"/>
    <n v="30.065910954051468"/>
    <n v="28.799800000000001"/>
    <n v="4.3962491199642573E-2"/>
    <m/>
    <n v="3521.241211"/>
    <n v="41.571976584212209"/>
    <m/>
    <m/>
    <m/>
    <m/>
    <n v="678.47280726279723"/>
    <e v="#VALUE!"/>
    <n v="591.45378541569903"/>
    <n v="2297.1573584476519"/>
    <n v="8526.1211968661046"/>
    <n v="0.66999956043954056"/>
    <m/>
  </r>
  <r>
    <x v="3086"/>
    <n v="46624.507812999997"/>
    <n v="254.97"/>
    <n v="63.836300527502317"/>
    <m/>
    <m/>
    <n v="3.9352839442200048E-2"/>
    <n v="30.181151083798756"/>
    <n v="28.831199999999999"/>
    <n v="4.6822577062306081E-2"/>
    <m/>
    <n v="3411.7924800000001"/>
    <n v="38.986656472097813"/>
    <m/>
    <m/>
    <m/>
    <m/>
    <n v="681.09106398867425"/>
    <e v="#VALUE!"/>
    <n v="592.1272642823966"/>
    <n v="2225.7561272556522"/>
    <n v="7995.8901513460314"/>
    <n v="0.66999956043954056"/>
    <m/>
  </r>
  <r>
    <x v="3087"/>
    <n v="45544.355469000002"/>
    <n v="241.82"/>
    <n v="57.244723494536423"/>
    <m/>
    <m/>
    <n v="4.3410012326352637E-2"/>
    <n v="29.481175483276747"/>
    <n v="27.344999999999999"/>
    <n v="7.8119417929301438E-2"/>
    <m/>
    <n v="3171.6918949999999"/>
    <n v="33.498520368639923"/>
    <m/>
    <m/>
    <m/>
    <m/>
    <n v="665.31219266641892"/>
    <e v="#VALUE!"/>
    <n v="561.58848118903848"/>
    <n v="2069.1213520299866"/>
    <n v="6870.3118794495531"/>
    <n v="0.66999956043954056"/>
    <m/>
  </r>
  <r>
    <x v="3088"/>
    <n v="43207.5"/>
    <n v="239.62"/>
    <n v="56.19636043278534"/>
    <m/>
    <m/>
    <n v="4.419761307797801E-2"/>
    <n v="27.967784869778274"/>
    <n v="27.096299999999999"/>
    <n v="3.2162504466597852E-2"/>
    <m/>
    <n v="3233.2746579999998"/>
    <n v="34.798463912679843"/>
    <m/>
    <m/>
    <m/>
    <m/>
    <n v="631.17539525179427"/>
    <e v="#VALUE!"/>
    <n v="556.4793311658151"/>
    <n v="2109.2961905889197"/>
    <n v="7136.9211945759635"/>
    <n v="0.66999956043954056"/>
    <m/>
  </r>
  <r>
    <x v="3089"/>
    <n v="43505.136719000002"/>
    <n v="235.92"/>
    <n v="54.454326345057162"/>
    <m/>
    <m/>
    <n v="4.5560233241578936E-2"/>
    <n v="28.15970921372357"/>
    <n v="26.677800000000001"/>
    <n v="5.5548404055940415E-2"/>
    <m/>
    <n v="3192.0739749999998"/>
    <n v="33.910737068184986"/>
    <m/>
    <m/>
    <m/>
    <m/>
    <n v="635.52327406348843"/>
    <e v="#VALUE!"/>
    <n v="547.88666976312118"/>
    <n v="2082.4180398303579"/>
    <n v="6954.8546370587273"/>
    <n v="0.66999956043954056"/>
    <m/>
  </r>
  <r>
    <x v="3090"/>
    <n v="42201.039062999997"/>
    <n v="220.7"/>
    <n v="47.411109413544054"/>
    <m/>
    <m/>
    <n v="5.1436352202494248E-2"/>
    <n v="27.313468939678508"/>
    <n v="24.9541"/>
    <n v="9.4548348354719591E-2"/>
    <m/>
    <n v="2981.0522460000002"/>
    <n v="29.424919380330262"/>
    <m/>
    <m/>
    <m/>
    <m/>
    <n v="616.47300840422224"/>
    <e v="#VALUE!"/>
    <n v="512.54064096609375"/>
    <n v="1944.7534810803395"/>
    <n v="6034.8448512305513"/>
    <n v="0.66999956043954056"/>
    <m/>
  </r>
  <r>
    <x v="3091"/>
    <n v="39533.714844000002"/>
    <n v="216.9"/>
    <n v="45.772947363287081"/>
    <m/>
    <m/>
    <n v="5.320493104508138E-2"/>
    <n v="25.586450285996751"/>
    <n v="24.5303"/>
    <n v="4.3054927416164901E-2"/>
    <m/>
    <n v="3030.3764649999998"/>
    <n v="30.397860584271978"/>
    <m/>
    <m/>
    <m/>
    <m/>
    <n v="577.50872169029515"/>
    <e v="#VALUE!"/>
    <n v="503.71574547143518"/>
    <n v="1976.9311950840204"/>
    <n v="6234.3882769665852"/>
    <n v="0.66999956043954056"/>
    <m/>
  </r>
  <r>
    <x v="3092"/>
    <n v="40123.570312999997"/>
    <n v="227.01"/>
    <n v="50.033992115290722"/>
    <m/>
    <m/>
    <n v="4.8242255038420369E-2"/>
    <n v="25.967532292916854"/>
    <n v="25.672999999999998"/>
    <n v="1.1472453274524064E-2"/>
    <m/>
    <n v="3118.3442380000001"/>
    <n v="32.161850703214128"/>
    <m/>
    <m/>
    <m/>
    <m/>
    <n v="586.125333593032"/>
    <e v="#VALUE!"/>
    <n v="527.19461216906632"/>
    <n v="2034.3188618027725"/>
    <n v="6596.1702940835376"/>
    <n v="0.66999956043954056"/>
    <m/>
  </r>
  <r>
    <x v="3093"/>
    <n v="41160.21875"/>
    <n v="219.83"/>
    <n v="46.863335650048896"/>
    <m/>
    <m/>
    <n v="5.1291410166416855E-2"/>
    <n v="26.637746401715713"/>
    <n v="24.8626"/>
    <n v="7.1398260910593203E-2"/>
    <m/>
    <n v="3019.9094239999999"/>
    <n v="30.130608834819441"/>
    <m/>
    <m/>
    <m/>
    <m/>
    <n v="601.26869960496583"/>
    <e v="#VALUE!"/>
    <n v="510.52020436600088"/>
    <n v="1970.1027960015574"/>
    <n v="6179.5768151807579"/>
    <n v="0.78500175824175555"/>
    <m/>
  </r>
  <r>
    <x v="3094"/>
    <n v="39721.203125"/>
    <n v="224.64"/>
    <n v="48.890544485621433"/>
    <m/>
    <m/>
    <n v="4.9044172282839575E-2"/>
    <n v="25.703779411864907"/>
    <n v="25.405200000000001"/>
    <n v="1.1752688893018171E-2"/>
    <m/>
    <n v="3057.6066890000002"/>
    <n v="30.879663107057507"/>
    <m/>
    <m/>
    <m/>
    <m/>
    <n v="580.24755151996021"/>
    <e v="#VALUE!"/>
    <n v="521.69066418950297"/>
    <n v="1994.6954167563024"/>
    <n v="6333.2025994923342"/>
    <n v="0.78500175824175555"/>
    <m/>
  </r>
  <r>
    <x v="3095"/>
    <n v="40828.175780999998"/>
    <n v="229.23"/>
    <n v="50.882340888939012"/>
    <m/>
    <m/>
    <n v="4.703741033504754E-2"/>
    <n v="26.41941903447583"/>
    <n v="25.919899999999998"/>
    <n v="1.9271642038581671E-2"/>
    <m/>
    <n v="3104.1064449999999"/>
    <n v="31.818072899305864"/>
    <m/>
    <m/>
    <m/>
    <m/>
    <n v="596.41821410594014"/>
    <e v="#VALUE!"/>
    <n v="532.35020901068265"/>
    <n v="2025.0305316378769"/>
    <n v="6525.6638745733462"/>
    <n v="0.78500175824175555"/>
    <m/>
  </r>
  <r>
    <x v="3096"/>
    <n v="41501.746094000002"/>
    <n v="227.65"/>
    <n v="50.174864307761517"/>
    <m/>
    <m/>
    <n v="4.7683385738761734E-2"/>
    <n v="26.854579269194861"/>
    <n v="25.742100000000001"/>
    <n v="4.3216337019701623E-2"/>
    <m/>
    <n v="3077.7458499999998"/>
    <n v="31.276858518973469"/>
    <m/>
    <m/>
    <m/>
    <m/>
    <n v="606.2577329056312"/>
    <e v="#VALUE!"/>
    <n v="528.68091035764041"/>
    <n v="2007.8336311278683"/>
    <n v="6414.6645962288758"/>
    <n v="0.78500175824175555"/>
    <m/>
  </r>
  <r>
    <x v="3097"/>
    <n v="41371.515625"/>
    <n v="227.77"/>
    <n v="50.221706302303346"/>
    <m/>
    <m/>
    <n v="4.7630633383118209E-2"/>
    <n v="26.769614138701616"/>
    <n v="25.7501"/>
    <n v="3.9592628327719703E-2"/>
    <m/>
    <n v="2987.4807129999999"/>
    <n v="29.44150440566662"/>
    <m/>
    <m/>
    <m/>
    <m/>
    <n v="604.35532550541359"/>
    <e v="#VALUE!"/>
    <n v="528.95959126799812"/>
    <n v="1948.9472296444696"/>
    <n v="6038.2463237533802"/>
    <n v="0.86000043956042849"/>
    <m/>
  </r>
  <r>
    <x v="3098"/>
    <n v="40525.863280999998"/>
    <n v="217.8"/>
    <n v="45.819550389958351"/>
    <m/>
    <m/>
    <n v="5.1797951713345884E-2"/>
    <n v="26.221748711753122"/>
    <n v="24.629000000000001"/>
    <n v="6.4669646017017302E-2"/>
    <m/>
    <n v="2964.835693"/>
    <n v="28.994426125658137"/>
    <m/>
    <m/>
    <m/>
    <m/>
    <n v="592.00203145993987"/>
    <e v="#VALUE!"/>
    <n v="505.80585229911748"/>
    <n v="1934.1742643154569"/>
    <n v="5946.5537001871862"/>
    <n v="0.86000043956042849"/>
    <m/>
  </r>
  <r>
    <x v="3099"/>
    <n v="39472.605469000002"/>
    <n v="222.11"/>
    <n v="47.615753861838357"/>
    <m/>
    <m/>
    <n v="4.9745217072296795E-2"/>
    <n v="25.538257341585126"/>
    <n v="25.104700000000001"/>
    <n v="1.7269967041435574E-2"/>
    <m/>
    <n v="3009.3935550000001"/>
    <n v="29.863620411533276"/>
    <m/>
    <m/>
    <m/>
    <m/>
    <n v="576.61603560757305"/>
    <e v="#VALUE!"/>
    <n v="515.81514166279612"/>
    <n v="1963.2425429242169"/>
    <n v="6124.8193597471254"/>
    <n v="0.86000043956042849"/>
    <m/>
  </r>
  <r>
    <x v="3100"/>
    <n v="40448.421875"/>
    <n v="211.39"/>
    <n v="43.014278895187729"/>
    <m/>
    <m/>
    <n v="5.4544471069333349E-2"/>
    <n v="26.168916614276334"/>
    <n v="23.876100000000001"/>
    <n v="9.6029779330641718E-2"/>
    <m/>
    <n v="2808.2983399999998"/>
    <n v="25.87183027499135"/>
    <m/>
    <m/>
    <m/>
    <m/>
    <n v="590.87076697944678"/>
    <e v="#VALUE!"/>
    <n v="490.91964700418015"/>
    <n v="1832.0537588548987"/>
    <n v="5306.1311641625925"/>
    <n v="0.86000043956042849"/>
    <m/>
  </r>
  <r>
    <x v="3101"/>
    <n v="38120.300780999998"/>
    <n v="214.82"/>
    <n v="44.404818964350682"/>
    <m/>
    <m/>
    <n v="5.2771561889980369E-2"/>
    <n v="24.662050140299481"/>
    <n v="24.274999999999999"/>
    <n v="1.5944393009247548E-2"/>
    <m/>
    <n v="2888.9296880000002"/>
    <n v="27.356780238330302"/>
    <m/>
    <m/>
    <m/>
    <m/>
    <n v="556.86156136237821"/>
    <e v="#VALUE!"/>
    <n v="498.8852763585694"/>
    <n v="1884.6553511005923"/>
    <n v="5610.6839999668437"/>
    <n v="0.86000043956042849"/>
    <m/>
  </r>
  <r>
    <x v="3102"/>
    <n v="39241.429687999997"/>
    <n v="220.83"/>
    <n v="46.883785866496304"/>
    <m/>
    <m/>
    <n v="4.981604430684302E-2"/>
    <n v="25.386707294390256"/>
    <n v="24.942499999999999"/>
    <n v="1.7809253057642804E-2"/>
    <m/>
    <n v="2936.9409179999998"/>
    <n v="28.265338988100229"/>
    <m/>
    <m/>
    <m/>
    <m/>
    <n v="573.23901854004259"/>
    <e v="#VALUE!"/>
    <n v="512.84254528564793"/>
    <n v="1915.9765085203364"/>
    <n v="5797.023035334083"/>
    <n v="0.88999912087909683"/>
    <m/>
  </r>
  <r>
    <x v="3103"/>
    <n v="39768.617187999997"/>
    <n v="211.22"/>
    <n v="42.798082780539183"/>
    <m/>
    <m/>
    <n v="5.4149204308574658E-2"/>
    <n v="25.727094424714004"/>
    <n v="23.852599999999999"/>
    <n v="7.8586586984815243E-2"/>
    <m/>
    <n v="2815.601807"/>
    <n v="25.929117853889931"/>
    <m/>
    <m/>
    <m/>
    <m/>
    <n v="580.94017641041944"/>
    <e v="#VALUE!"/>
    <n v="490.52484904784018"/>
    <n v="1836.8183324685494"/>
    <n v="5317.8804453105522"/>
    <n v="0.88999912087909683"/>
    <m/>
  </r>
  <r>
    <x v="3104"/>
    <n v="38472.1875"/>
    <n v="212.62"/>
    <n v="43.349746930206223"/>
    <m/>
    <m/>
    <n v="5.3428566379840857E-2"/>
    <n v="24.886465472666668"/>
    <n v="24.005600000000001"/>
    <n v="3.6694166055698085E-2"/>
    <m/>
    <n v="2857.4104000000002"/>
    <n v="26.697092940428849"/>
    <m/>
    <m/>
    <m/>
    <m/>
    <n v="562.0019244694472"/>
    <e v="#VALUE!"/>
    <n v="493.77612633534596"/>
    <n v="1864.0930663766587"/>
    <n v="5475.3867560999997"/>
    <n v="0.88999912087909683"/>
    <m/>
  </r>
  <r>
    <x v="3105"/>
    <n v="38528.109375"/>
    <n v="207.65"/>
    <n v="41.318161782961418"/>
    <m/>
    <m/>
    <n v="5.5923574414353659E-2"/>
    <n v="24.921990928608714"/>
    <n v="23.445399999999999"/>
    <n v="6.297998450052944E-2"/>
    <m/>
    <n v="2783.476318"/>
    <n v="25.314892805591416"/>
    <m/>
    <m/>
    <m/>
    <m/>
    <n v="562.81883152392493"/>
    <e v="#VALUE!"/>
    <n v="482.23409196470038"/>
    <n v="1815.8605794979367"/>
    <n v="5191.9071903863951"/>
    <n v="0.88999912087909683"/>
    <m/>
  </r>
  <r>
    <x v="3106"/>
    <n v="37748.011719000002"/>
    <n v="220.09"/>
    <n v="46.263202357009774"/>
    <m/>
    <m/>
    <n v="4.9220068422039881E-2"/>
    <n v="24.41674755067217"/>
    <n v="24.846499999999999"/>
    <n v="-1.72962972381554E-2"/>
    <m/>
    <n v="2940.6447750000002"/>
    <n v="28.172968380686388"/>
    <m/>
    <m/>
    <m/>
    <m/>
    <n v="551.42316071768073"/>
    <e v="#VALUE!"/>
    <n v="511.12401300510913"/>
    <n v="1918.3927992122692"/>
    <n v="5778.0784707848561"/>
    <n v="0.88999912087909683"/>
    <m/>
  </r>
  <r>
    <x v="3107"/>
    <n v="39695.746094000002"/>
    <n v="200.08"/>
    <n v="37.846383797194214"/>
    <m/>
    <m/>
    <n v="5.8167422853121827E-2"/>
    <n v="25.6759426590963"/>
    <n v="22.587"/>
    <n v="0.13675754456529421"/>
    <m/>
    <n v="2749.213135"/>
    <n v="24.504299872093679"/>
    <m/>
    <m/>
    <m/>
    <m/>
    <n v="579.8756750725064"/>
    <e v="#VALUE!"/>
    <n v="464.65397120297257"/>
    <n v="1793.5082559177135"/>
    <n v="5025.6602577122912"/>
    <n v="0.91000087912089622"/>
    <m/>
  </r>
  <r>
    <x v="3108"/>
    <n v="36573.183594000002"/>
    <n v="198.21"/>
    <n v="37.13446237511485"/>
    <m/>
    <m/>
    <n v="5.9251690848875195E-2"/>
    <n v="23.655595779558102"/>
    <n v="22.375"/>
    <n v="5.7233330929971071E-2"/>
    <m/>
    <n v="2694.9797359999998"/>
    <n v="23.536906909598081"/>
    <m/>
    <m/>
    <m/>
    <m/>
    <n v="534.2612650710962"/>
    <e v="#VALUE!"/>
    <n v="460.31119368323266"/>
    <n v="1758.1279328664855"/>
    <n v="4827.2547374329115"/>
    <n v="0.91000087912089622"/>
    <m/>
  </r>
  <r>
    <x v="3109"/>
    <n v="34060.015625"/>
    <n v="170.58"/>
    <n v="26.771867656229965"/>
    <m/>
    <m/>
    <n v="7.5767694533600161E-2"/>
    <n v="22.028354459146716"/>
    <n v="19.2562"/>
    <n v="0.14396165698043828"/>
    <m/>
    <n v="2245.4304200000001"/>
    <n v="15.683316699180015"/>
    <m/>
    <m/>
    <m/>
    <m/>
    <n v="497.54889369650323"/>
    <e v="#VALUE!"/>
    <n v="396.14491407338596"/>
    <n v="1464.8547779322244"/>
    <n v="3216.5383975710429"/>
    <n v="0.91000087912089622"/>
    <m/>
  </r>
  <r>
    <x v="3110"/>
    <n v="30273.654297000001"/>
    <n v="172.54"/>
    <n v="27.383794954114038"/>
    <m/>
    <m/>
    <n v="7.4022577038382234E-2"/>
    <n v="19.579011291450513"/>
    <n v="19.475200000000001"/>
    <n v="5.3304351919627457E-3"/>
    <m/>
    <n v="2343.5109859999998"/>
    <n v="17.052974370673848"/>
    <m/>
    <m/>
    <m/>
    <m/>
    <n v="442.23770680148482"/>
    <e v="#VALUE!"/>
    <n v="400.69670227589404"/>
    <n v="1528.8397424395621"/>
    <n v="3497.4455919094703"/>
    <n v="0.91000087912089622"/>
    <m/>
  </r>
  <r>
    <x v="3111"/>
    <n v="31016.183593999998"/>
    <n v="161"/>
    <n v="23.717912468890418"/>
    <m/>
    <m/>
    <n v="8.3920434009143619E-2"/>
    <n v="20.058708383478663"/>
    <n v="18.174700000000001"/>
    <n v="0.10366104439020507"/>
    <m/>
    <n v="2072.108643"/>
    <n v="13.102822109979329"/>
    <m/>
    <m/>
    <m/>
    <m/>
    <n v="453.08457881490864"/>
    <e v="#VALUE!"/>
    <n v="373.89688806316764"/>
    <n v="1351.7845928591312"/>
    <n v="2687.2970329990776"/>
    <n v="0.91000087912089622"/>
    <m/>
  </r>
  <r>
    <x v="3112"/>
    <n v="28936.734375"/>
    <n v="157.57"/>
    <n v="22.704585833851109"/>
    <m/>
    <m/>
    <n v="8.7491805779889145E-2"/>
    <n v="18.713405131406098"/>
    <n v="17.790700000000001"/>
    <n v="5.1864464658843978E-2"/>
    <m/>
    <n v="1961.701538"/>
    <n v="11.706218689467896"/>
    <m/>
    <m/>
    <m/>
    <m/>
    <n v="422.7079733017834"/>
    <e v="#VALUE!"/>
    <n v="365.93125870877839"/>
    <n v="1279.758145797407"/>
    <n v="2400.8634542848922"/>
    <n v="0.90000000000002478"/>
    <m/>
  </r>
  <r>
    <x v="3113"/>
    <n v="29030.910156000002"/>
    <n v="165.65"/>
    <n v="25.030095826865274"/>
    <m/>
    <m/>
    <n v="7.8514302364490432E-2"/>
    <n v="18.773820024461113"/>
    <n v="18.697800000000001"/>
    <n v="4.0657202698237693E-3"/>
    <m/>
    <n v="2014.4182129999999"/>
    <n v="12.335061884225041"/>
    <m/>
    <m/>
    <m/>
    <m/>
    <n v="424.08369362339016"/>
    <e v="#VALUE!"/>
    <n v="384.69577333952623"/>
    <n v="1314.1490013601683"/>
    <n v="2529.8347886515162"/>
    <n v="0.90000000000002478"/>
    <m/>
  </r>
  <r>
    <x v="3114"/>
    <n v="31304.375"/>
    <n v="162.69999999999999"/>
    <n v="24.12986374205126"/>
    <m/>
    <m/>
    <n v="8.1306680057222427E-2"/>
    <n v="20.24245230857991"/>
    <n v="18.365200000000002"/>
    <n v="0.10221790716027646"/>
    <m/>
    <n v="2022.725952"/>
    <n v="12.435844036588625"/>
    <m/>
    <m/>
    <m/>
    <m/>
    <n v="457.29448044287187"/>
    <e v="#VALUE!"/>
    <n v="377.84486762656752"/>
    <n v="1319.5687333899693"/>
    <n v="2550.5045021493165"/>
    <n v="0.90000000000002478"/>
    <m/>
  </r>
  <r>
    <x v="3115"/>
    <n v="29862.408202999999"/>
    <n v="165.46"/>
    <n v="24.945521569932193"/>
    <m/>
    <m/>
    <n v="7.8543917390925866E-2"/>
    <n v="19.309525924396414"/>
    <n v="18.674700000000001"/>
    <n v="3.3993902145491584E-2"/>
    <m/>
    <n v="2090.4091800000001"/>
    <n v="13.267743667004446"/>
    <m/>
    <m/>
    <m/>
    <m/>
    <n v="436.23022162122197"/>
    <e v="#VALUE!"/>
    <n v="384.2545285647933"/>
    <n v="1363.7233413611557"/>
    <n v="2721.121289113617"/>
    <n v="0.90000000000002478"/>
    <m/>
  </r>
  <r>
    <x v="3116"/>
    <n v="30424.478515999999"/>
    <n v="160.85"/>
    <n v="23.552631789443812"/>
    <m/>
    <m/>
    <n v="8.2916565890018071E-2"/>
    <n v="19.67245782769286"/>
    <n v="18.162099999999999"/>
    <n v="8.3159867399301923E-2"/>
    <m/>
    <n v="1916.6561280000001"/>
    <n v="11.061851401041871"/>
    <m/>
    <m/>
    <m/>
    <m/>
    <n v="444.44094781382915"/>
    <e v="#VALUE!"/>
    <n v="373.54853692522056"/>
    <n v="1250.3718047757975"/>
    <n v="2268.708237048897"/>
    <n v="0.90000000000002478"/>
    <m/>
  </r>
  <r>
    <x v="3117"/>
    <n v="28720.359375"/>
    <n v="165.09"/>
    <n v="24.791335875365554"/>
    <m/>
    <m/>
    <n v="7.8540894517376503E-2"/>
    <n v="18.570091606427106"/>
    <n v="18.636099999999999"/>
    <n v="-3.5419639073032139E-3"/>
    <m/>
    <n v="2018.336182"/>
    <n v="12.2352154235894"/>
    <m/>
    <m/>
    <m/>
    <m/>
    <n v="419.54716612368685"/>
    <e v="#VALUE!"/>
    <n v="383.39526242452388"/>
    <n v="1316.7049726155324"/>
    <n v="2509.3569789728467"/>
    <n v="1.0500013186813162"/>
    <m/>
  </r>
  <r>
    <x v="3118"/>
    <n v="30311.119140999999"/>
    <n v="161.24"/>
    <n v="23.632188420797139"/>
    <m/>
    <m/>
    <n v="8.2200049698516298E-2"/>
    <n v="19.598139476051784"/>
    <n v="18.207699999999999"/>
    <n v="7.6365464943501049E-2"/>
    <m/>
    <n v="1961.3156739999999"/>
    <n v="11.543598015517029"/>
    <m/>
    <m/>
    <m/>
    <m/>
    <n v="442.78499344662157"/>
    <e v="#VALUE!"/>
    <n v="374.45424988388294"/>
    <n v="1279.5064191266549"/>
    <n v="2367.5110931718123"/>
    <n v="1.0500013186813162"/>
    <m/>
  </r>
  <r>
    <x v="3119"/>
    <n v="30309.396484000001"/>
    <n v="160.19999999999999"/>
    <n v="23.318897434794117"/>
    <m/>
    <m/>
    <n v="8.3256153472128017E-2"/>
    <n v="19.595495525692137"/>
    <n v="18.063300000000002"/>
    <n v="8.4823677051930391E-2"/>
    <m/>
    <n v="1972.181885"/>
    <n v="11.670605507468316"/>
    <m/>
    <m/>
    <m/>
    <m/>
    <n v="442.75982886378625"/>
    <e v="#VALUE!"/>
    <n v="372.03901532744999"/>
    <n v="1286.5952253348516"/>
    <n v="2393.5594401175749"/>
    <n v="1.0500013186813162"/>
    <m/>
  </r>
  <r>
    <x v="3120"/>
    <n v="29101.125"/>
    <n v="161.65"/>
    <n v="23.73816285984805"/>
    <m/>
    <m/>
    <n v="8.1744685725814559E-2"/>
    <n v="18.813839559053307"/>
    <n v="18.2346"/>
    <n v="3.1765959168465807E-2"/>
    <m/>
    <n v="1978.982788"/>
    <n v="11.750793075321409"/>
    <m/>
    <m/>
    <m/>
    <m/>
    <n v="425.10939244684073"/>
    <e v="#VALUE!"/>
    <n v="375.40640966093821"/>
    <n v="1291.0319405254313"/>
    <n v="2410.0053485918193"/>
    <n v="1.0500013186813162"/>
    <m/>
  </r>
  <r>
    <x v="3121"/>
    <n v="29653.134765999999"/>
    <n v="162.6"/>
    <n v="24.014280997304379"/>
    <m/>
    <m/>
    <n v="8.0779620730982049E-2"/>
    <n v="19.170214192872375"/>
    <n v="18.353300000000001"/>
    <n v="4.4510480015712339E-2"/>
    <m/>
    <n v="1944.8278809999999"/>
    <n v="11.344891261470611"/>
    <m/>
    <m/>
    <m/>
    <m/>
    <n v="433.17315411409527"/>
    <e v="#VALUE!"/>
    <n v="377.61263353460282"/>
    <n v="1268.750253120136"/>
    <n v="2326.7577298044562"/>
    <n v="1.0500013186813162"/>
    <m/>
  </r>
  <r>
    <x v="3122"/>
    <n v="29564.777343999998"/>
    <n v="161.83000000000001"/>
    <n v="23.783972012942872"/>
    <m/>
    <m/>
    <n v="8.1540487203080964E-2"/>
    <n v="19.112595256881967"/>
    <n v="18.252199999999998"/>
    <n v="4.713926304127547E-2"/>
    <m/>
    <n v="1803.9133300000001"/>
    <n v="9.7006293574875126"/>
    <m/>
    <m/>
    <m/>
    <m/>
    <n v="431.88242841243976"/>
    <e v="#VALUE!"/>
    <n v="375.82443102647466"/>
    <n v="1176.8216182027718"/>
    <n v="1989.531130911543"/>
    <n v="1.0599982417582416"/>
    <m/>
  </r>
  <r>
    <x v="3123"/>
    <n v="29251.140625"/>
    <n v="158.78"/>
    <n v="22.884702877699027"/>
    <m/>
    <m/>
    <n v="8.4609819667028366E-2"/>
    <n v="18.909347905806658"/>
    <n v="17.900400000000001"/>
    <n v="5.6364545250757292E-2"/>
    <m/>
    <n v="1724.9228519999999"/>
    <n v="8.8508513397097754"/>
    <m/>
    <m/>
    <m/>
    <m/>
    <n v="427.30082151363052"/>
    <e v="#VALUE!"/>
    <n v="368.74129122155131"/>
    <n v="1125.2904827559425"/>
    <n v="1815.2476119326263"/>
    <n v="1.0599982417582416"/>
    <m/>
  </r>
  <r>
    <x v="3124"/>
    <n v="31723.865234000001"/>
    <n v="174.4"/>
    <n v="27.374069683064242"/>
    <m/>
    <m/>
    <n v="6.7958414650154383E-2"/>
    <n v="20.505701358574953"/>
    <n v="19.659400000000002"/>
    <n v="4.3048178407019133E-2"/>
    <m/>
    <n v="1942.3280030000001"/>
    <n v="11.080790063977277"/>
    <m/>
    <m/>
    <m/>
    <m/>
    <n v="463.42239606514158"/>
    <e v="#VALUE!"/>
    <n v="405.01625638643748"/>
    <n v="1267.1194039965424"/>
    <n v="2272.59242415669"/>
    <n v="1.0599982417582416"/>
    <m/>
  </r>
  <r>
    <x v="3125"/>
    <n v="31792.554688"/>
    <n v="165.5"/>
    <n v="24.577193520242002"/>
    <m/>
    <m/>
    <n v="7.4890999685017848E-2"/>
    <n v="20.549566045757818"/>
    <n v="18.655999999999999"/>
    <n v="0.10149903761566348"/>
    <m/>
    <n v="1823.569336"/>
    <n v="9.7255265814693388"/>
    <m/>
    <m/>
    <m/>
    <m/>
    <n v="464.42581198316691"/>
    <e v="#VALUE!"/>
    <n v="384.34742220157915"/>
    <n v="1189.6446360294228"/>
    <n v="1994.6373771518333"/>
    <n v="1.0599982417582416"/>
    <m/>
  </r>
  <r>
    <x v="3126"/>
    <n v="29794.890625"/>
    <n v="166.9"/>
    <n v="24.989988168989775"/>
    <m/>
    <m/>
    <n v="7.3620063188281556E-2"/>
    <n v="19.25784646388275"/>
    <n v="18.813099999999999"/>
    <n v="2.3640254072042843E-2"/>
    <m/>
    <n v="1834.150513"/>
    <n v="9.838137048447626"/>
    <m/>
    <m/>
    <m/>
    <m/>
    <n v="435.24392447418512"/>
    <e v="#VALUE!"/>
    <n v="387.59869948908499"/>
    <n v="1196.5474941837167"/>
    <n v="2017.7329951229353"/>
    <n v="1.1199995604395809"/>
    <m/>
  </r>
  <r>
    <x v="3127"/>
    <n v="30467.806640999999"/>
    <n v="162.72"/>
    <n v="23.735381209548468"/>
    <m/>
    <m/>
    <n v="7.7303850612961189E-2"/>
    <n v="19.692271347465493"/>
    <n v="18.3414"/>
    <n v="7.3651485026524188E-2"/>
    <m/>
    <n v="1775.0786129999999"/>
    <n v="9.2041925248866558"/>
    <m/>
    <m/>
    <m/>
    <m/>
    <n v="445.0738852997377"/>
    <e v="#VALUE!"/>
    <n v="377.89131444496047"/>
    <n v="1158.0106710491416"/>
    <n v="1887.7154139520881"/>
    <n v="1.1199995604395809"/>
    <m/>
  </r>
  <r>
    <x v="3128"/>
    <n v="29910.283202999999"/>
    <n v="173.49"/>
    <n v="26.8676246912494"/>
    <m/>
    <m/>
    <n v="6.7066757856380846E-2"/>
    <n v="19.330417529832587"/>
    <n v="19.554300000000001"/>
    <n v="-1.1449270501496578E-2"/>
    <m/>
    <n v="1859.289673"/>
    <n v="10.076721540208682"/>
    <m/>
    <m/>
    <m/>
    <m/>
    <n v="436.92957988188687"/>
    <e v="#VALUE!"/>
    <n v="402.90292614955871"/>
    <n v="1212.9475653287413"/>
    <n v="2066.6650031626973"/>
    <n v="1.1199995604395809"/>
    <m/>
  </r>
  <r>
    <x v="3129"/>
    <n v="31371.742188"/>
    <n v="171.05"/>
    <n v="26.108733061810923"/>
    <m/>
    <m/>
    <n v="6.894974880322309E-2"/>
    <n v="20.274401524430814"/>
    <n v="19.278700000000001"/>
    <n v="5.1647752412290027E-2"/>
    <m/>
    <n v="1814.0483400000001"/>
    <n v="9.5860891949595501"/>
    <m/>
    <m/>
    <m/>
    <m/>
    <n v="458.27858069196992"/>
    <e v="#VALUE!"/>
    <n v="397.23641430562003"/>
    <n v="1183.4334097286435"/>
    <n v="1966.0397459002027"/>
    <n v="1.1199995604395809"/>
    <m/>
  </r>
  <r>
    <x v="3130"/>
    <n v="31151.480468999998"/>
    <n v="165.71"/>
    <n v="24.475608184402162"/>
    <m/>
    <m/>
    <n v="7.3251236032361416E-2"/>
    <n v="20.1315305029139"/>
    <n v="18.677600000000002"/>
    <n v="7.7843540011238055E-2"/>
    <m/>
    <n v="1793.5722659999999"/>
    <n v="9.3694418944183901"/>
    <m/>
    <m/>
    <m/>
    <m/>
    <n v="455.06099630155933"/>
    <e v="#VALUE!"/>
    <n v="384.83511379470502"/>
    <n v="1170.0754029228954"/>
    <n v="1921.6069021154956"/>
    <n v="1.1199995604395809"/>
    <m/>
  </r>
  <r>
    <x v="3131"/>
    <n v="30215.279297000001"/>
    <n v="164.9"/>
    <n v="24.233410186554728"/>
    <m/>
    <m/>
    <n v="7.3963535454305826E-2"/>
    <n v="19.526005689729153"/>
    <n v="18.5885"/>
    <n v="5.0434714459432151E-2"/>
    <m/>
    <n v="1789.8260499999999"/>
    <n v="9.3300618927702939"/>
    <m/>
    <m/>
    <m/>
    <m/>
    <n v="441.38496448365055"/>
    <e v="#VALUE!"/>
    <n v="382.95401764979096"/>
    <n v="1167.6314784272229"/>
    <n v="1913.5303396238298"/>
    <n v="1.2300013186813323"/>
    <m/>
  </r>
  <r>
    <x v="3132"/>
    <n v="30110.330077999999"/>
    <n v="159.31"/>
    <n v="22.58769407832667"/>
    <m/>
    <m/>
    <n v="7.8974314323615652E-2"/>
    <n v="19.457677959536287"/>
    <n v="17.9544"/>
    <n v="8.3727551994847271E-2"/>
    <m/>
    <n v="1665.042236"/>
    <n v="8.028901084111471"/>
    <m/>
    <m/>
    <m/>
    <m/>
    <n v="439.85186572108171"/>
    <e v="#VALUE!"/>
    <n v="369.97213190896423"/>
    <n v="1086.2260763633701"/>
    <n v="1646.6713720506943"/>
    <n v="1.2300013186813323"/>
    <m/>
  </r>
  <r>
    <x v="3133"/>
    <n v="26737.578125"/>
    <n v="127.29"/>
    <n v="13.502928106037304"/>
    <m/>
    <m/>
    <n v="0.11071657888450886"/>
    <n v="17.276813702510644"/>
    <n v="14.3424"/>
    <n v="0.20459711781226608"/>
    <m/>
    <n v="1204.582764"/>
    <n v="3.5879154280062622"/>
    <m/>
    <m/>
    <m/>
    <m/>
    <n v="390.58268682804152"/>
    <e v="#VALUE!"/>
    <n v="295.61077566186714"/>
    <n v="785.8354467559966"/>
    <n v="735.85632189797434"/>
    <n v="1.2300013186813323"/>
    <m/>
  </r>
  <r>
    <x v="3134"/>
    <n v="22487.986327999999"/>
    <n v="121.83"/>
    <n v="12.343045976937937"/>
    <m/>
    <m/>
    <n v="0.12020900898349926"/>
    <n v="14.530509694379795"/>
    <n v="13.727600000000001"/>
    <n v="5.8488715753649112E-2"/>
    <m/>
    <n v="1211.662842"/>
    <n v="3.6299987372583833"/>
    <m/>
    <m/>
    <m/>
    <m/>
    <n v="328.50462671972099"/>
    <e v="#VALUE!"/>
    <n v="282.93079424059448"/>
    <n v="790.45428775594735"/>
    <n v="744.48731384328028"/>
    <n v="1.2300013186813323"/>
    <m/>
  </r>
  <r>
    <x v="3135"/>
    <n v="22196.730468999998"/>
    <n v="119.12"/>
    <n v="11.792504082575997"/>
    <m/>
    <m/>
    <n v="0.12555063652118273"/>
    <n v="14.341942757691184"/>
    <n v="13.420500000000001"/>
    <n v="6.865934635007509E-2"/>
    <m/>
    <n v="1233.2064210000001"/>
    <n v="3.7589859633559306"/>
    <m/>
    <m/>
    <m/>
    <m/>
    <n v="324.24995954564878"/>
    <e v="#VALUE!"/>
    <n v="276.63725034835113"/>
    <n v="804.5087043839676"/>
    <n v="770.9416903949334"/>
    <n v="1.2300013186813323"/>
    <m/>
  </r>
  <r>
    <x v="3136"/>
    <n v="22576.304688"/>
    <n v="114.42"/>
    <n v="10.860624363185682"/>
    <m/>
    <m/>
    <n v="0.13545155553595667"/>
    <n v="14.586816856066664"/>
    <n v="12.897500000000001"/>
    <n v="0.13098017879950863"/>
    <m/>
    <n v="1067.7307129999999"/>
    <n v="2.7501288486863023"/>
    <m/>
    <m/>
    <m/>
    <m/>
    <n v="329.7947818034678"/>
    <e v="#VALUE!"/>
    <n v="265.72224802601022"/>
    <n v="696.5570709971189"/>
    <n v="564.03216294993479"/>
    <n v="1.6400017582417763"/>
    <m/>
  </r>
  <r>
    <x v="3137"/>
    <n v="20385.71875"/>
    <n v="112.79"/>
    <n v="10.549916716090268"/>
    <m/>
    <m/>
    <n v="0.13930372567001054"/>
    <n v="13.171110614274708"/>
    <n v="12.7067"/>
    <n v="3.6548483420141276E-2"/>
    <m/>
    <n v="1086.5192870000001"/>
    <n v="2.8468421058949427"/>
    <m/>
    <m/>
    <m/>
    <m/>
    <n v="297.79469049408465"/>
    <e v="#VALUE!"/>
    <n v="261.93683232698561"/>
    <n v="708.81420092164944"/>
    <n v="583.8673745529768"/>
    <n v="1.6400017582417763"/>
    <m/>
  </r>
  <r>
    <x v="3138"/>
    <n v="20594.294922000001"/>
    <n v="114.96"/>
    <n v="10.950580748673284"/>
    <m/>
    <m/>
    <n v="0.13393626350281149"/>
    <n v="13.304485417987001"/>
    <n v="12.9488"/>
    <n v="2.7468600795981235E-2"/>
    <m/>
    <n v="1124.8245850000001"/>
    <n v="3.0472593303465576"/>
    <m/>
    <m/>
    <m/>
    <m/>
    <n v="300.841572350295"/>
    <e v="#VALUE!"/>
    <n v="266.97631212261956"/>
    <n v="733.80348506763414"/>
    <n v="624.97154341905207"/>
    <n v="1.6400017582417763"/>
    <m/>
  </r>
  <r>
    <x v="3139"/>
    <n v="20719.414063"/>
    <n v="110.66"/>
    <n v="10.130161497762991"/>
    <m/>
    <m/>
    <n v="0.14394887973600118"/>
    <n v="13.384967466591435"/>
    <n v="12.4657"/>
    <n v="7.3743750177802658E-2"/>
    <m/>
    <n v="1051.421875"/>
    <n v="2.649480917452034"/>
    <m/>
    <m/>
    <m/>
    <m/>
    <n v="302.66931344325894"/>
    <e v="#VALUE!"/>
    <n v="256.99024616813745"/>
    <n v="685.91765012972792"/>
    <n v="543.38997726557386"/>
    <n v="1.6400017582417763"/>
    <m/>
  </r>
  <r>
    <x v="3140"/>
    <n v="19986.607422000001"/>
    <n v="114.95"/>
    <n v="10.914285601519945"/>
    <m/>
    <m/>
    <n v="0.13278034016528509"/>
    <n v="12.911230329484077"/>
    <n v="12.949199999999999"/>
    <n v="-2.9322020291541184E-3"/>
    <m/>
    <n v="1143.3867190000001"/>
    <n v="3.1128856820806545"/>
    <m/>
    <m/>
    <m/>
    <m/>
    <n v="291.96447004161996"/>
    <e v="#VALUE!"/>
    <n v="266.95308871342309"/>
    <n v="745.91289199306368"/>
    <n v="638.43104846470749"/>
    <n v="1.6700004395604453"/>
    <m/>
  </r>
  <r>
    <x v="3141"/>
    <n v="21084.648438"/>
    <n v="116.89"/>
    <n v="11.281324175964325"/>
    <m/>
    <m/>
    <n v="0.12829158646906183"/>
    <n v="13.620203831776161"/>
    <n v="13.1615"/>
    <n v="3.4851941782939599E-2"/>
    <m/>
    <n v="1226.8447269999999"/>
    <n v="3.5672249043514639"/>
    <m/>
    <m/>
    <m/>
    <m/>
    <n v="308.00465918184983"/>
    <e v="#VALUE!"/>
    <n v="271.45843009753827"/>
    <n v="800.35851662101618"/>
    <n v="731.61284042794898"/>
    <n v="1.6700004395604453"/>
    <m/>
  </r>
  <r>
    <x v="3142"/>
    <n v="21028.238281000002"/>
    <n v="114.38"/>
    <n v="10.792928231398763"/>
    <m/>
    <m/>
    <n v="0.13379456491197109"/>
    <n v="13.582703529563721"/>
    <n v="12.8756"/>
    <n v="5.491810320013979E-2"/>
    <m/>
    <n v="1193.680664"/>
    <n v="3.3741057806434496"/>
    <m/>
    <m/>
    <m/>
    <m/>
    <n v="307.18061930125759"/>
    <e v="#VALUE!"/>
    <n v="265.62935438922432"/>
    <n v="778.72322758756877"/>
    <n v="692.00546090314617"/>
    <n v="1.6700004395604453"/>
    <m/>
  </r>
  <r>
    <x v="3143"/>
    <n v="20731.544922000001"/>
    <n v="110.94"/>
    <n v="10.14250673503545"/>
    <m/>
    <m/>
    <n v="0.14183539364155029"/>
    <n v="13.390712790896872"/>
    <n v="12.4869"/>
    <n v="7.2380878432346751E-2"/>
    <m/>
    <n v="1144.5792240000001"/>
    <n v="3.0964418237915998"/>
    <m/>
    <m/>
    <m/>
    <m/>
    <n v="302.8465210975798"/>
    <e v="#VALUE!"/>
    <n v="257.64050162563859"/>
    <n v="746.6908482509815"/>
    <n v="635.05852831444315"/>
    <n v="1.6700004395604453"/>
    <m/>
  </r>
  <r>
    <x v="3144"/>
    <n v="20281.169922000001"/>
    <n v="110.98"/>
    <n v="10.148597063223791"/>
    <m/>
    <m/>
    <n v="0.14172573143620726"/>
    <n v="13.099470107401492"/>
    <n v="12.4894"/>
    <n v="4.8847030874300756E-2"/>
    <m/>
    <n v="1098.9438479999999"/>
    <n v="2.8494527444295259"/>
    <m/>
    <m/>
    <m/>
    <m/>
    <n v="296.2674406454239"/>
    <e v="#VALUE!"/>
    <n v="257.73339526242449"/>
    <n v="716.91963023375445"/>
    <n v="584.40279822959644"/>
    <n v="1.6700004395604453"/>
    <m/>
  </r>
  <r>
    <x v="3145"/>
    <n v="20108.3125"/>
    <n v="103.17"/>
    <n v="8.7191706004510454"/>
    <m/>
    <m/>
    <n v="0.16166569512028281"/>
    <n v="12.987484631616244"/>
    <n v="11.611800000000001"/>
    <n v="0.11847298710072884"/>
    <m/>
    <n v="1067.298828"/>
    <n v="2.6852787713395432"/>
    <m/>
    <m/>
    <m/>
    <m/>
    <n v="293.74233848369136"/>
    <e v="#VALUE!"/>
    <n v="239.59591267998141"/>
    <n v="696.27532153824802"/>
    <n v="550.73186634352828"/>
    <n v="1.7499995604395815"/>
    <m/>
  </r>
  <r>
    <x v="3146"/>
    <n v="19820.470702999999"/>
    <n v="106.18"/>
    <n v="9.2268243738057087"/>
    <m/>
    <m/>
    <n v="0.15222403854247482"/>
    <n v="12.801241214275844"/>
    <n v="11.948499999999999"/>
    <n v="7.1368055762300209E-2"/>
    <m/>
    <n v="1059.7673339999999"/>
    <n v="2.647312750627409"/>
    <m/>
    <m/>
    <m/>
    <m/>
    <n v="289.53754394590368"/>
    <e v="#VALUE!"/>
    <n v="246.58615884811888"/>
    <n v="691.36198961194941"/>
    <n v="542.94530143727081"/>
    <n v="1.7499995604395815"/>
    <m/>
  </r>
  <r>
    <x v="3147"/>
    <n v="20225.353515999999"/>
    <n v="112.09"/>
    <n v="10.249014667210611"/>
    <m/>
    <m/>
    <n v="0.13527047379448587"/>
    <n v="13.061378761322414"/>
    <n v="12.6122"/>
    <n v="3.5614624040406495E-2"/>
    <m/>
    <n v="1134.5410159999999"/>
    <n v="3.0205728540566006"/>
    <m/>
    <m/>
    <m/>
    <m/>
    <n v="295.45207428267236"/>
    <e v="#VALUE!"/>
    <n v="260.31119368323266"/>
    <n v="740.14220758961665"/>
    <n v="619.49833406359699"/>
    <n v="1.7499995604395815"/>
    <m/>
  </r>
  <r>
    <x v="3148"/>
    <n v="20194.619140999999"/>
    <n v="111.48"/>
    <n v="10.13624120374914"/>
    <m/>
    <m/>
    <n v="0.13673573116716803"/>
    <n v="13.04119129968343"/>
    <n v="12.543799999999999"/>
    <n v="3.9652362097883476E-2"/>
    <m/>
    <n v="1186.973999"/>
    <n v="3.2996803276171951"/>
    <m/>
    <m/>
    <m/>
    <m/>
    <n v="295.003106365333"/>
    <e v="#VALUE!"/>
    <n v="258.89456572224799"/>
    <n v="774.34799058100828"/>
    <n v="676.74132181781579"/>
    <n v="1.7499995604395815"/>
    <m/>
  </r>
  <r>
    <x v="3149"/>
    <n v="20547.814452999999"/>
    <n v="120.13"/>
    <n v="11.707820107141513"/>
    <m/>
    <m/>
    <n v="0.11550930816747813"/>
    <n v="13.268930832119658"/>
    <n v="13.515700000000001"/>
    <n v="-1.8257964284524197E-2"/>
    <m/>
    <n v="1237.593384"/>
    <n v="3.5810227228249292"/>
    <m/>
    <m/>
    <m/>
    <m/>
    <n v="300.16258540607083"/>
    <e v="#VALUE!"/>
    <n v="278.9828146771946"/>
    <n v="807.37063395164569"/>
    <n v="734.4426763468357"/>
    <n v="1.8500004395604612"/>
    <m/>
  </r>
  <r>
    <x v="3150"/>
    <n v="21637.154297000001"/>
    <n v="119.66"/>
    <n v="11.614807785963947"/>
    <m/>
    <m/>
    <n v="0.11640713910409241"/>
    <n v="13.972017895731677"/>
    <n v="13.462300000000001"/>
    <n v="3.7862616026360651E-2"/>
    <m/>
    <n v="1222.506226"/>
    <n v="3.4936222363873588"/>
    <m/>
    <m/>
    <m/>
    <m/>
    <n v="316.07566777834944"/>
    <e v="#VALUE!"/>
    <n v="277.89131444496047"/>
    <n v="797.52820228025223"/>
    <n v="716.51744879547653"/>
    <n v="1.8500004395604612"/>
    <m/>
  </r>
  <r>
    <x v="3151"/>
    <n v="20856.353515999999"/>
    <n v="112.48"/>
    <n v="10.217257300432284"/>
    <m/>
    <m/>
    <n v="0.1303707144995199"/>
    <n v="13.466770518425763"/>
    <n v="12.653600000000001"/>
    <n v="6.4263965861554251E-2"/>
    <m/>
    <n v="1097.236572"/>
    <n v="2.7774278942136768"/>
    <m/>
    <m/>
    <m/>
    <m/>
    <n v="304.66972571827688"/>
    <e v="#VALUE!"/>
    <n v="261.21690664189504"/>
    <n v="715.80585205404634"/>
    <n v="569.63100596510083"/>
    <n v="1.8500004395604612"/>
    <m/>
  </r>
  <r>
    <x v="3152"/>
    <n v="19970.474609000001"/>
    <n v="106.22"/>
    <n v="9.0788933328650927"/>
    <m/>
    <m/>
    <n v="0.14487531984204741"/>
    <n v="12.894430406840554"/>
    <n v="11.948600000000001"/>
    <n v="7.9158261791385964E-2"/>
    <m/>
    <n v="1038.19165"/>
    <n v="2.4784439997629928"/>
    <m/>
    <m/>
    <m/>
    <m/>
    <n v="291.7288018214777"/>
    <e v="#VALUE!"/>
    <n v="246.67905248490476"/>
    <n v="677.28662859739802"/>
    <n v="508.31150351532665"/>
    <n v="1.8500004395604612"/>
    <m/>
  </r>
  <r>
    <x v="3153"/>
    <n v="19325.972656000002"/>
    <n v="107.81"/>
    <n v="9.3495688068879801"/>
    <m/>
    <m/>
    <n v="0.14053052064746638"/>
    <n v="12.477967017620184"/>
    <n v="12.1288"/>
    <n v="2.8788257504467341E-2"/>
    <m/>
    <n v="1113.587158"/>
    <n v="2.8383498012953186"/>
    <m/>
    <m/>
    <m/>
    <m/>
    <n v="282.31391378293512"/>
    <e v="#VALUE!"/>
    <n v="250.3715745471435"/>
    <n v="726.47250812620007"/>
    <n v="582.12566236591181"/>
    <n v="1.8500004395604612"/>
    <m/>
  </r>
  <r>
    <x v="3154"/>
    <n v="20211.466797000001"/>
    <n v="113.31"/>
    <n v="10.302275879827757"/>
    <m/>
    <m/>
    <n v="0.1261846864182283"/>
    <n v="13.049353660057196"/>
    <n v="12.7493"/>
    <n v="2.3534912509486583E-2"/>
    <m/>
    <n v="1191.526245"/>
    <n v="3.2355742005036574"/>
    <m/>
    <m/>
    <m/>
    <m/>
    <n v="295.24921701591143"/>
    <e v="#VALUE!"/>
    <n v="263.144449605202"/>
    <n v="777.31774606486897"/>
    <n v="663.59360419307097"/>
    <n v="2.1099995604395576"/>
    <m/>
  </r>
  <r>
    <x v="3155"/>
    <n v="20573.15625"/>
    <n v="116.43"/>
    <n v="10.868313565563522"/>
    <m/>
    <m/>
    <n v="0.11922910683994206"/>
    <n v="13.282529517762807"/>
    <n v="13.099600000000001"/>
    <n v="1.3964511722709627E-2"/>
    <m/>
    <n v="1233.12915"/>
    <n v="3.4614293619413212"/>
    <m/>
    <m/>
    <m/>
    <m/>
    <n v="300.53277851462525"/>
    <e v="#VALUE!"/>
    <n v="270.39015327450068"/>
    <n v="804.45829498693729"/>
    <n v="709.91491574905297"/>
    <n v="2.1099995604395576"/>
    <m/>
  </r>
  <r>
    <x v="3156"/>
    <n v="20781.912109000001"/>
    <n v="118.76"/>
    <n v="11.299220199199993"/>
    <m/>
    <m/>
    <n v="0.11445086880456928"/>
    <n v="13.416259746738771"/>
    <n v="13.362399999999999"/>
    <n v="4.0306940922867351E-3"/>
    <m/>
    <n v="1578.7178960000001"/>
    <n v="5.4011673522095354"/>
    <m/>
    <m/>
    <m/>
    <m/>
    <n v="303.58228523950993"/>
    <e v="#VALUE!"/>
    <n v="275.80120761727818"/>
    <n v="1029.910538471599"/>
    <n v="1107.7415902082384"/>
    <n v="2.1099995604395576"/>
    <m/>
  </r>
  <r>
    <x v="3157"/>
    <n v="22467.849609000001"/>
    <n v="128.86000000000001"/>
    <n v="13.219521402607599"/>
    <m/>
    <m/>
    <n v="9.4977855262476901E-2"/>
    <n v="14.504279450726049"/>
    <n v="14.499599999999999"/>
    <n v="3.2272964261426118E-4"/>
    <m/>
    <n v="1542.97522"/>
    <n v="5.1564662537843242"/>
    <m/>
    <m/>
    <m/>
    <m/>
    <n v="328.21046941893064"/>
    <e v="#VALUE!"/>
    <n v="299.25685090571295"/>
    <n v="1006.5930358456732"/>
    <n v="1057.5551089868491"/>
    <n v="2.1099995604395576"/>
    <m/>
  </r>
  <r>
    <x v="3158"/>
    <n v="23393.191406000002"/>
    <n v="130.18"/>
    <n v="13.488728138020083"/>
    <m/>
    <m/>
    <n v="9.3027066588497576E-2"/>
    <n v="15.101247345410712"/>
    <n v="14.646000000000001"/>
    <n v="3.108339105630975E-2"/>
    <m/>
    <n v="1520.2006839999999"/>
    <n v="5.0041170113525624"/>
    <m/>
    <m/>
    <m/>
    <m/>
    <n v="341.72786742771342"/>
    <e v="#VALUE!"/>
    <n v="302.32234091964699"/>
    <n v="991.73557797138756"/>
    <n v="1026.3093465297125"/>
    <n v="2.1099995604395576"/>
    <m/>
  </r>
  <r>
    <x v="3159"/>
    <n v="23233.201172000001"/>
    <n v="127.66"/>
    <n v="12.964940518811563"/>
    <m/>
    <m/>
    <n v="9.6623825063889057E-2"/>
    <n v="14.99757684680336"/>
    <n v="14.360799999999999"/>
    <n v="4.4341321291526903E-2"/>
    <m/>
    <n v="1576.7495120000001"/>
    <n v="5.3762674925261615"/>
    <m/>
    <m/>
    <m/>
    <m/>
    <n v="339.39072921834287"/>
    <e v="#VALUE!"/>
    <n v="296.47004180213651"/>
    <n v="1028.626420878142"/>
    <n v="1102.6348034040232"/>
    <n v="2.4699995604395339"/>
    <m/>
  </r>
  <r>
    <x v="3160"/>
    <n v="23163.751952999999"/>
    <n v="124.17"/>
    <n v="12.254585707406788"/>
    <m/>
    <m/>
    <n v="0.1019018463954359"/>
    <n v="14.952356564293137"/>
    <n v="13.9757"/>
    <n v="6.9882479181231583E-2"/>
    <m/>
    <n v="1537.4051509999999"/>
    <n v="5.1078297778811228"/>
    <m/>
    <m/>
    <m/>
    <m/>
    <n v="338.37621464906084"/>
    <e v="#VALUE!"/>
    <n v="288.36507199256846"/>
    <n v="1002.9592816596663"/>
    <n v="1047.580108464583"/>
    <n v="2.4699995604395339"/>
    <m/>
  </r>
  <r>
    <x v="3161"/>
    <n v="22607.15625"/>
    <n v="120.33"/>
    <n v="11.492473958634664"/>
    <m/>
    <m/>
    <n v="0.10819924128208852"/>
    <n v="14.591930892015876"/>
    <n v="13.5307"/>
    <n v="7.8431337034734039E-2"/>
    <m/>
    <n v="1445.383423"/>
    <n v="4.496021816335495"/>
    <m/>
    <m/>
    <m/>
    <m/>
    <n v="330.24546158914126"/>
    <e v="#VALUE!"/>
    <n v="279.44728286112399"/>
    <n v="942.92693029676832"/>
    <n v="922.10258110239738"/>
    <n v="2.4699995604395339"/>
    <m/>
  </r>
  <r>
    <x v="3162"/>
    <n v="21361.121093999998"/>
    <n v="114.93"/>
    <n v="10.459726838454062"/>
    <m/>
    <m/>
    <n v="0.11790483483713238"/>
    <n v="13.787310822865312"/>
    <n v="12.9253"/>
    <n v="6.6691745867818231E-2"/>
    <m/>
    <n v="1441.806763"/>
    <n v="4.4736554241428408"/>
    <m/>
    <m/>
    <m/>
    <m/>
    <n v="312.04337324600795"/>
    <e v="#VALUE!"/>
    <n v="266.90664189503019"/>
    <n v="940.59361930063471"/>
    <n v="917.51539073426773"/>
    <n v="2.4699995604395339"/>
    <m/>
  </r>
  <r>
    <x v="3163"/>
    <n v="21244.169922000001"/>
    <n v="125.3"/>
    <n v="12.345776333968624"/>
    <m/>
    <m/>
    <n v="9.662186556217732E-2"/>
    <n v="13.711469036457606"/>
    <n v="14.087"/>
    <n v="-2.6657979949058941E-2"/>
    <m/>
    <n v="1636.2326660000001"/>
    <n v="5.6800432161800947"/>
    <m/>
    <m/>
    <m/>
    <m/>
    <n v="310.33494988866818"/>
    <e v="#VALUE!"/>
    <n v="290.98931723176958"/>
    <n v="1067.4315343954775"/>
    <n v="1164.9370764579041"/>
    <n v="2.4699995604395339"/>
    <m/>
  </r>
  <r>
    <x v="3164"/>
    <n v="22933.640625"/>
    <n v="131.43"/>
    <n v="13.552117060929808"/>
    <m/>
    <m/>
    <n v="8.7162852915717168E-2"/>
    <n v="14.801506486757985"/>
    <n v="14.7715"/>
    <n v="2.0313770949453858E-3"/>
    <m/>
    <n v="1725.4681399999999"/>
    <n v="6.2994277711163864"/>
    <m/>
    <m/>
    <m/>
    <m/>
    <n v="335.01474711675013"/>
    <e v="#VALUE!"/>
    <n v="305.22526706920576"/>
    <n v="1125.6462130983457"/>
    <n v="1291.9685100525085"/>
    <n v="2.5200000000000018"/>
    <m/>
  </r>
  <r>
    <x v="3165"/>
    <n v="23845.212890999999"/>
    <n v="131.77000000000001"/>
    <n v="13.620591641729348"/>
    <m/>
    <m/>
    <n v="8.6707347551538777E-2"/>
    <n v="15.389440028893285"/>
    <n v="14.803100000000001"/>
    <n v="3.9609272982907839E-2"/>
    <m/>
    <n v="1727.406982"/>
    <n v="6.3134220227429649"/>
    <m/>
    <m/>
    <m/>
    <m/>
    <n v="348.33099974171392"/>
    <e v="#VALUE!"/>
    <n v="306.01486298188576"/>
    <n v="1126.9110583333879"/>
    <n v="1294.8386330351373"/>
    <n v="2.5200000000000018"/>
    <m/>
  </r>
  <r>
    <x v="3166"/>
    <n v="23336.71875"/>
    <n v="126.5"/>
    <n v="12.526578444346352"/>
    <m/>
    <m/>
    <n v="9.3638368989868409E-2"/>
    <n v="15.060087476793939"/>
    <n v="14.2097"/>
    <n v="5.9845561608896647E-2"/>
    <m/>
    <n v="1635.1958010000001"/>
    <n v="5.6389493440607463"/>
    <m/>
    <m/>
    <m/>
    <m/>
    <n v="340.90291456138885"/>
    <e v="#VALUE!"/>
    <n v="293.77612633534602"/>
    <n v="1066.7551132355109"/>
    <n v="1156.5090111377881"/>
    <n v="2.5200000000000018"/>
    <m/>
  </r>
  <r>
    <x v="3167"/>
    <n v="23308.433593999998"/>
    <n v="126.32"/>
    <n v="12.48942392764906"/>
    <m/>
    <m/>
    <n v="9.3899975397695623E-2"/>
    <n v="15.041442471522796"/>
    <n v="14.187799999999999"/>
    <n v="6.0167360092670874E-2"/>
    <m/>
    <n v="1632.9454350000001"/>
    <n v="5.6232838115526178"/>
    <m/>
    <m/>
    <m/>
    <m/>
    <n v="340.4897248485367"/>
    <e v="#VALUE!"/>
    <n v="293.35810496980952"/>
    <n v="1065.287038625924"/>
    <n v="1153.2961201532282"/>
    <n v="2.5200000000000018"/>
    <m/>
  </r>
  <r>
    <x v="3168"/>
    <n v="22981.302734000001"/>
    <n v="129.28"/>
    <n v="13.073165951827178"/>
    <m/>
    <m/>
    <n v="8.9494455294537464E-2"/>
    <n v="14.829951770852086"/>
    <n v="14.5197"/>
    <n v="2.1367643329551322E-2"/>
    <m/>
    <n v="1618.8745120000001"/>
    <n v="5.5262309710854609"/>
    <m/>
    <m/>
    <m/>
    <m/>
    <n v="335.71099546452791"/>
    <e v="#VALUE!"/>
    <n v="300.2322340919647"/>
    <n v="1056.1075696907581"/>
    <n v="1133.3912624025543"/>
    <n v="2.5200000000000018"/>
    <m/>
  </r>
  <r>
    <x v="3169"/>
    <n v="22848.214843999998"/>
    <n v="123.34"/>
    <n v="11.870395010844163"/>
    <m/>
    <m/>
    <n v="9.7713761166209098E-2"/>
    <n v="14.743685727443193"/>
    <n v="13.8538"/>
    <n v="6.4234053288137138E-2"/>
    <m/>
    <n v="1608.205811"/>
    <n v="5.4532526325058326"/>
    <m/>
    <m/>
    <m/>
    <m/>
    <n v="333.7668468427845"/>
    <e v="#VALUE!"/>
    <n v="286.4375290292615"/>
    <n v="1049.1476133745964"/>
    <n v="1118.4239163535781"/>
    <n v="2.4900013186813328"/>
    <m/>
  </r>
  <r>
    <x v="3170"/>
    <n v="22626.833984000001"/>
    <n v="126.13"/>
    <n v="12.405925462148057"/>
    <m/>
    <m/>
    <n v="9.3288026185768355E-2"/>
    <n v="14.60045122688274"/>
    <n v="14.168900000000001"/>
    <n v="3.045763798761647E-2"/>
    <m/>
    <n v="1732.254639"/>
    <n v="6.2943629476892786"/>
    <m/>
    <m/>
    <m/>
    <m/>
    <n v="330.53291403455262"/>
    <e v="#VALUE!"/>
    <n v="292.91686019507659"/>
    <n v="1130.0735315300531"/>
    <n v="1290.9297502453396"/>
    <n v="2.4900013186813328"/>
    <m/>
  </r>
  <r>
    <x v="3171"/>
    <n v="23179.527343999998"/>
    <n v="131.72"/>
    <n v="13.500687025435093"/>
    <m/>
    <m/>
    <n v="8.5014240161295287E-2"/>
    <n v="14.955920651448208"/>
    <n v="14.795199999999999"/>
    <n v="1.0863026619998939E-2"/>
    <m/>
    <n v="1775.5161129999999"/>
    <n v="6.6082442728494684"/>
    <m/>
    <m/>
    <m/>
    <m/>
    <n v="338.60666164668106"/>
    <e v="#VALUE!"/>
    <n v="305.89874593590338"/>
    <n v="1158.2960835739016"/>
    <n v="1355.3046113811233"/>
    <n v="2.4900013186813328"/>
    <m/>
  </r>
  <r>
    <x v="3172"/>
    <n v="23811.484375"/>
    <n v="126.65"/>
    <n v="12.459882018860458"/>
    <m/>
    <m/>
    <n v="9.1554336439045148E-2"/>
    <n v="15.363272799936942"/>
    <n v="14.2264"/>
    <n v="7.9912894332855977E-2"/>
    <m/>
    <n v="1703.025024"/>
    <n v="6.0684828295678459"/>
    <m/>
    <m/>
    <m/>
    <m/>
    <n v="347.83829339634434"/>
    <e v="#VALUE!"/>
    <n v="294.12447747329304"/>
    <n v="1111.004964181674"/>
    <n v="1244.6033202483313"/>
    <n v="2.4900013186813328"/>
    <m/>
  </r>
  <r>
    <x v="3173"/>
    <n v="23162.898438"/>
    <n v="129.9"/>
    <n v="13.09777574225847"/>
    <m/>
    <m/>
    <n v="8.6850769279434206E-2"/>
    <n v="14.944413371313772"/>
    <n v="14.5914"/>
    <n v="2.4193248853007443E-2"/>
    <m/>
    <n v="1851.7426760000001"/>
    <n v="7.1281668444391517"/>
    <m/>
    <m/>
    <m/>
    <m/>
    <n v="338.36374649729373"/>
    <e v="#VALUE!"/>
    <n v="301.67208546214584"/>
    <n v="1208.0241196873083"/>
    <n v="1461.9370888958783"/>
    <n v="2.4900013186813328"/>
    <m/>
  </r>
  <r>
    <x v="3174"/>
    <n v="23948.345702999999"/>
    <n v="133.16999999999999"/>
    <n v="13.755543462662258"/>
    <m/>
    <m/>
    <n v="8.2473622944938874E-2"/>
    <n v="15.450772003079404"/>
    <n v="14.9551"/>
    <n v="3.314401127905553E-2"/>
    <m/>
    <n v="1881.224121"/>
    <n v="7.3549513570915943"/>
    <m/>
    <m/>
    <m/>
    <m/>
    <n v="349.83756442093693"/>
    <e v="#VALUE!"/>
    <n v="309.26614026939149"/>
    <n v="1227.2569737467968"/>
    <n v="1508.4490038761553"/>
    <n v="2.5800013186813411"/>
    <m/>
  </r>
  <r>
    <x v="3175"/>
    <n v="23957.203125"/>
    <n v="133.11000000000001"/>
    <n v="13.741491581171745"/>
    <m/>
    <m/>
    <n v="8.2543647096785216E-2"/>
    <n v="15.456084260500988"/>
    <n v="14.9498"/>
    <n v="3.3865620978273281E-2"/>
    <m/>
    <n v="1957.2464600000001"/>
    <n v="7.9491900053890703"/>
    <m/>
    <m/>
    <m/>
    <m/>
    <n v="349.96695368973894"/>
    <e v="#VALUE!"/>
    <n v="309.12679981421275"/>
    <n v="1276.8517799460169"/>
    <n v="1630.3231881594761"/>
    <n v="2.5800013186813411"/>
    <m/>
  </r>
  <r>
    <x v="3176"/>
    <n v="24318.316406000002"/>
    <n v="131.78"/>
    <n v="13.46201923430537"/>
    <m/>
    <m/>
    <n v="8.4188858990827592E-2"/>
    <n v="15.687832916494672"/>
    <n v="14.8004"/>
    <n v="5.996006300469392E-2"/>
    <m/>
    <n v="1904.228149"/>
    <n v="7.517950416245224"/>
    <m/>
    <m/>
    <m/>
    <m/>
    <n v="355.2420984647398"/>
    <e v="#VALUE!"/>
    <n v="306.03808639108217"/>
    <n v="1242.2641456579561"/>
    <n v="1541.8789691438346"/>
    <n v="2.5800013186813411"/>
    <m/>
  </r>
  <r>
    <x v="3177"/>
    <n v="24126.136718999998"/>
    <n v="131.47999999999999"/>
    <n v="13.399110652539333"/>
    <m/>
    <m/>
    <n v="8.4567792047999968E-2"/>
    <n v="15.563452026162912"/>
    <n v="14.766500000000001"/>
    <n v="5.3970272316588908E-2"/>
    <m/>
    <n v="1878.139404"/>
    <n v="7.3117637973265293"/>
    <m/>
    <m/>
    <m/>
    <m/>
    <n v="352.43473655068334"/>
    <e v="#VALUE!"/>
    <n v="305.34138411518808"/>
    <n v="1225.2445923361902"/>
    <n v="1499.5915378856234"/>
    <n v="2.5800013186813411"/>
    <m/>
  </r>
  <r>
    <x v="3178"/>
    <n v="23881.316406000002"/>
    <n v="127.57"/>
    <n v="12.600656246586288"/>
    <m/>
    <m/>
    <n v="8.9593205327168121E-2"/>
    <n v="15.405120711349827"/>
    <n v="14.3276"/>
    <n v="7.5205945960930443E-2"/>
    <m/>
    <n v="1832.999634"/>
    <n v="6.9601182644626141"/>
    <m/>
    <m/>
    <m/>
    <m/>
    <n v="348.85840008540669"/>
    <e v="#VALUE!"/>
    <n v="296.26103111936828"/>
    <n v="1195.7966935412403"/>
    <n v="1427.4715022779608"/>
    <n v="2.5800013186813411"/>
    <m/>
  </r>
  <r>
    <x v="3179"/>
    <n v="23341.039063"/>
    <n v="128.09"/>
    <n v="12.701850305257487"/>
    <m/>
    <m/>
    <n v="8.8858143095611936E-2"/>
    <n v="15.056212122904709"/>
    <n v="14.3888"/>
    <n v="4.6384140644439409E-2"/>
    <m/>
    <n v="1847.0078129999999"/>
    <n v="7.0663177312252197"/>
    <m/>
    <m/>
    <m/>
    <m/>
    <n v="340.96602571721564"/>
    <e v="#VALUE!"/>
    <n v="297.46864839758473"/>
    <n v="1204.9352300799408"/>
    <n v="1449.2522690121652"/>
    <n v="2.6100000000000101"/>
    <m/>
  </r>
  <r>
    <x v="3180"/>
    <n v="23213.3125"/>
    <n v="116.54"/>
    <n v="10.409918844215547"/>
    <m/>
    <m/>
    <n v="0.10487836814198277"/>
    <n v="14.973431964103991"/>
    <n v="13.092599999999999"/>
    <n v="0.14365610834394937"/>
    <m/>
    <n v="1612.9873050000001"/>
    <n v="5.2755416153943395"/>
    <m/>
    <m/>
    <m/>
    <m/>
    <n v="339.10019538947904"/>
    <e v="#VALUE!"/>
    <n v="270.64561077566185"/>
    <n v="1052.2669237166886"/>
    <n v="1081.9766315620641"/>
    <n v="2.6100000000000101"/>
    <m/>
  </r>
  <r>
    <x v="3181"/>
    <n v="21531.462890999999"/>
    <n v="115.09"/>
    <n v="10.147206199188838"/>
    <m/>
    <m/>
    <n v="0.10748271880770394"/>
    <n v="13.887493292946074"/>
    <n v="12.9275"/>
    <n v="7.4259778994087977E-2"/>
    <m/>
    <n v="1622.5058590000001"/>
    <n v="5.3373932343275818"/>
    <m/>
    <m/>
    <m/>
    <m/>
    <n v="314.53172714404366"/>
    <e v="#VALUE!"/>
    <n v="267.27821644217369"/>
    <n v="1058.4765569263011"/>
    <n v="1094.661965351256"/>
    <n v="2.6100000000000101"/>
    <m/>
  </r>
  <r>
    <x v="3182"/>
    <n v="21401.044922000001"/>
    <n v="117.89"/>
    <n v="10.639661874812088"/>
    <m/>
    <m/>
    <n v="0.10224727565174639"/>
    <n v="13.803016255775294"/>
    <n v="13.2462"/>
    <n v="4.2035923946134979E-2"/>
    <m/>
    <n v="1662.7698969999999"/>
    <n v="5.6021540135489527"/>
    <m/>
    <m/>
    <m/>
    <m/>
    <n v="312.62658074280517"/>
    <e v="#VALUE!"/>
    <n v="273.78077101718532"/>
    <n v="1084.7436671951396"/>
    <n v="1148.9625465912493"/>
    <n v="2.6100000000000101"/>
    <m/>
  </r>
  <r>
    <x v="3183"/>
    <n v="21526.455077999999"/>
    <n v="118.74"/>
    <n v="10.791787079016194"/>
    <m/>
    <m/>
    <n v="0.10076752475237971"/>
    <n v="13.883540590329813"/>
    <n v="13.3527"/>
    <n v="3.9755299701919045E-2"/>
    <m/>
    <n v="1657.0592039999999"/>
    <n v="5.5635301418595056"/>
    <m/>
    <m/>
    <m/>
    <m/>
    <n v="314.45857298447362"/>
    <e v="#VALUE!"/>
    <n v="275.75476079888523"/>
    <n v="1081.0181739214026"/>
    <n v="1141.0410610576148"/>
    <n v="2.6100000000000101"/>
    <m/>
  </r>
  <r>
    <x v="3184"/>
    <n v="21395.458984000001"/>
    <n v="117.89"/>
    <n v="10.635998813738597"/>
    <m/>
    <m/>
    <n v="0.10220496747925294"/>
    <n v="13.798695181152043"/>
    <n v="13.255000000000001"/>
    <n v="4.1018120041647954E-2"/>
    <m/>
    <n v="1696.4570309999999"/>
    <n v="5.8279342632174647"/>
    <m/>
    <m/>
    <m/>
    <m/>
    <n v="312.54498133008747"/>
    <e v="#VALUE!"/>
    <n v="273.78077101718532"/>
    <n v="1106.7201928337042"/>
    <n v="1195.2684942681151"/>
    <n v="2.7701090109889974"/>
    <m/>
  </r>
  <r>
    <x v="3185"/>
    <n v="21596.085938"/>
    <n v="111.99"/>
    <n v="9.5702527024276165"/>
    <m/>
    <m/>
    <n v="0.11242968044024249"/>
    <n v="13.927724153053461"/>
    <n v="12.590299999999999"/>
    <n v="0.10622655163526384"/>
    <m/>
    <n v="1507.782837"/>
    <n v="4.5314914158872384"/>
    <m/>
    <m/>
    <m/>
    <m/>
    <n v="315.47574096647264"/>
    <e v="#VALUE!"/>
    <n v="260.07895959126796"/>
    <n v="983.63452868143395"/>
    <n v="929.37714751542001"/>
    <n v="2.7701090109889974"/>
    <m/>
  </r>
  <r>
    <x v="3186"/>
    <n v="19615.154297000001"/>
    <n v="109.48"/>
    <n v="9.1379565192225662"/>
    <m/>
    <m/>
    <n v="0.11746353680149581"/>
    <n v="12.649196154597886"/>
    <n v="12.3043"/>
    <n v="2.8030538478246436E-2"/>
    <m/>
    <n v="1553.0373540000001"/>
    <n v="4.803136208615383"/>
    <m/>
    <m/>
    <m/>
    <m/>
    <n v="286.53828076916983"/>
    <e v="#VALUE!"/>
    <n v="254.24988388295401"/>
    <n v="1013.1572851471921"/>
    <n v="985.08959170498281"/>
    <n v="2.7701090109889974"/>
    <m/>
  </r>
  <r>
    <x v="3187"/>
    <n v="20298.611327999999"/>
    <n v="108.41"/>
    <n v="8.9582573175096911"/>
    <m/>
    <m/>
    <n v="0.11975347604963461"/>
    <n v="13.089595403769376"/>
    <n v="12.1846"/>
    <n v="7.4273706463025224E-2"/>
    <m/>
    <n v="1523.8388669999999"/>
    <n v="4.6224106758973509"/>
    <m/>
    <m/>
    <m/>
    <m/>
    <n v="296.52222479923506"/>
    <e v="#VALUE!"/>
    <n v="251.76497909893169"/>
    <n v="994.1090248184031"/>
    <n v="948.02405087844159"/>
    <n v="2.7701090109889974"/>
    <m/>
  </r>
  <r>
    <x v="3188"/>
    <n v="19799.582031000002"/>
    <n v="110.04"/>
    <n v="9.2265289389149956"/>
    <m/>
    <m/>
    <n v="0.11614613233636212"/>
    <n v="12.76746316680636"/>
    <n v="12.368"/>
    <n v="3.2298121507629451E-2"/>
    <m/>
    <n v="1553.684937"/>
    <n v="4.8033570233380383"/>
    <m/>
    <m/>
    <m/>
    <m/>
    <n v="289.23240211159521"/>
    <e v="#VALUE!"/>
    <n v="255.55039479795633"/>
    <n v="1013.5797498306703"/>
    <n v="985.13487925785148"/>
    <n v="2.7701090109889974"/>
    <m/>
  </r>
  <r>
    <x v="3189"/>
    <n v="20050.498047000001"/>
    <n v="107.99"/>
    <n v="8.8816852524343375"/>
    <m/>
    <m/>
    <n v="0.12046759584785539"/>
    <n v="12.928926076974097"/>
    <n v="12.1371"/>
    <n v="6.5240137839689627E-2"/>
    <m/>
    <n v="1586.1767580000001"/>
    <n v="5.0041309330206198"/>
    <m/>
    <m/>
    <m/>
    <m/>
    <n v="292.89778463948517"/>
    <e v="#VALUE!"/>
    <n v="250.78959591267994"/>
    <n v="1034.7764873521869"/>
    <n v="1026.3122017663136"/>
    <n v="2.8799999999999781"/>
    <m/>
  </r>
  <r>
    <x v="3190"/>
    <n v="20126.072265999999"/>
    <n v="108.42"/>
    <n v="8.951337136928748"/>
    <m/>
    <m/>
    <n v="0.11950195709757844"/>
    <n v="12.97731993424823"/>
    <n v="12.1859"/>
    <n v="6.4945546430565715E-2"/>
    <m/>
    <n v="1577.2204589999999"/>
    <n v="4.947492167514361"/>
    <m/>
    <m/>
    <m/>
    <m/>
    <n v="294.00177324211592"/>
    <e v="#VALUE!"/>
    <n v="251.78820250812817"/>
    <n v="1028.9336532719663"/>
    <n v="1014.6959877003545"/>
    <n v="2.8799999999999781"/>
    <m/>
  </r>
  <r>
    <x v="3191"/>
    <n v="19817.724609000001"/>
    <n v="102.2"/>
    <n v="7.9204495347434039"/>
    <m/>
    <m/>
    <n v="0.13320726887990852"/>
    <n v="12.777166615677018"/>
    <n v="11.4894"/>
    <n v="0.11208301701368373"/>
    <m/>
    <n v="1561.7485349999999"/>
    <n v="4.8499265489571464"/>
    <m/>
    <m/>
    <m/>
    <m/>
    <n v="289.49742898980003"/>
    <e v="#VALUE!"/>
    <n v="237.34324198792382"/>
    <n v="1018.8402112337116"/>
    <n v="994.68596275528284"/>
    <n v="2.8799999999999781"/>
    <m/>
  </r>
  <r>
    <x v="3192"/>
    <n v="18837.683593999998"/>
    <n v="103.76"/>
    <n v="8.16126405189714"/>
    <m/>
    <m/>
    <n v="0.12913373324805183"/>
    <n v="12.144984456619245"/>
    <n v="11.665699999999999"/>
    <n v="4.1084929032912276E-2"/>
    <m/>
    <n v="1629.9063719999999"/>
    <n v="5.273111779853247"/>
    <m/>
    <m/>
    <m/>
    <m/>
    <n v="275.18098450665252"/>
    <e v="#VALUE!"/>
    <n v="240.96609382257313"/>
    <n v="1063.3044405831008"/>
    <n v="1081.4782893129327"/>
    <n v="2.8799999999999781"/>
    <m/>
  </r>
  <r>
    <x v="3193"/>
    <n v="19289.941406000002"/>
    <n v="105.58"/>
    <n v="8.4465506603493878"/>
    <m/>
    <m/>
    <n v="0.124596876397141"/>
    <n v="12.436239295581951"/>
    <n v="11.870900000000001"/>
    <n v="4.7623962427612909E-2"/>
    <m/>
    <n v="1635.3476559999999"/>
    <n v="5.3081826147384108"/>
    <m/>
    <m/>
    <m/>
    <m/>
    <n v="281.78756908675587"/>
    <e v="#VALUE!"/>
    <n v="245.19275429633066"/>
    <n v="1066.8541791073906"/>
    <n v="1088.6710718860795"/>
    <n v="2.964999560439578"/>
    <m/>
  </r>
  <r>
    <x v="3194"/>
    <n v="19328.140625"/>
    <n v="116.98"/>
    <n v="10.269345097750138"/>
    <m/>
    <m/>
    <n v="9.7683696254497812E-2"/>
    <n v="12.460542036016882"/>
    <n v="13.154199999999999"/>
    <n v="-5.27328126365052E-2"/>
    <m/>
    <n v="1719.0854489999999"/>
    <n v="5.8516416999082024"/>
    <m/>
    <m/>
    <m/>
    <m/>
    <n v="282.34558348589104"/>
    <e v="#VALUE!"/>
    <n v="271.66744078030655"/>
    <n v="1121.4823274913203"/>
    <n v="1200.1307234691444"/>
    <n v="2.964999560439578"/>
    <m/>
  </r>
  <r>
    <x v="3195"/>
    <n v="21770.148438"/>
    <n v="123.11"/>
    <n v="11.34151342894598"/>
    <m/>
    <m/>
    <n v="8.7440945799409586E-2"/>
    <n v="14.033769433268759"/>
    <n v="13.841100000000001"/>
    <n v="1.3920095459808657E-2"/>
    <m/>
    <n v="1713.765259"/>
    <n v="5.8149733315518546"/>
    <m/>
    <m/>
    <m/>
    <m/>
    <n v="318.01844691419041"/>
    <e v="#VALUE!"/>
    <n v="285.90339061774267"/>
    <n v="1118.0115872396552"/>
    <n v="1192.6102979713517"/>
    <n v="2.964999560439578"/>
    <m/>
  </r>
  <r>
    <x v="3196"/>
    <n v="22371.480468999998"/>
    <n v="111"/>
    <n v="9.1091467871192009"/>
    <m/>
    <m/>
    <n v="0.10463905598505738"/>
    <n v="14.421032921030243"/>
    <n v="12.4765"/>
    <n v="0.15585564228992443"/>
    <m/>
    <n v="1580.7879640000001"/>
    <n v="4.9124368507186951"/>
    <m/>
    <m/>
    <m/>
    <m/>
    <n v="326.80270849710973"/>
    <e v="#VALUE!"/>
    <n v="257.77984208081745"/>
    <n v="1031.2609918071535"/>
    <n v="1007.5063877786638"/>
    <n v="2.964999560439578"/>
    <m/>
  </r>
  <r>
    <x v="3197"/>
    <n v="20184.554688"/>
    <n v="109.26"/>
    <n v="8.8224990633292215"/>
    <m/>
    <m/>
    <n v="0.10791418482976051"/>
    <n v="13.010965096617165"/>
    <n v="12.2818"/>
    <n v="5.9369562817922716E-2"/>
    <m/>
    <n v="1634.755005"/>
    <n v="5.2477163000880864"/>
    <m/>
    <m/>
    <m/>
    <m/>
    <n v="294.85608478111106"/>
    <e v="#VALUE!"/>
    <n v="253.73896888063166"/>
    <n v="1066.4675504943357"/>
    <n v="1076.2698543016288"/>
    <n v="2.964999560439578"/>
    <m/>
  </r>
  <r>
    <x v="3198"/>
    <n v="20242.289063"/>
    <n v="108.16"/>
    <n v="8.6438118959882537"/>
    <m/>
    <m/>
    <n v="0.110081468775945"/>
    <n v="13.04784106783444"/>
    <n v="12.1601"/>
    <n v="7.3004421660548768E-2"/>
    <m/>
    <n v="1471.693481"/>
    <n v="4.2007226607748445"/>
    <m/>
    <m/>
    <m/>
    <m/>
    <n v="295.69946884545732"/>
    <e v="#VALUE!"/>
    <n v="251.18439386901994"/>
    <n v="960.09086190903088"/>
    <n v="861.53879278836064"/>
    <n v="3.0750013186813296"/>
    <m/>
  </r>
  <r>
    <x v="3199"/>
    <n v="19704.005859000001"/>
    <n v="107.27"/>
    <n v="8.5005349685534703"/>
    <m/>
    <m/>
    <n v="0.11188736031263694"/>
    <n v="12.700542144266738"/>
    <n v="12.0641"/>
    <n v="5.2755045487582031E-2"/>
    <m/>
    <n v="1432.447754"/>
    <n v="3.9765784659944767"/>
    <m/>
    <m/>
    <m/>
    <m/>
    <n v="287.83622487063576"/>
    <e v="#VALUE!"/>
    <n v="249.1175104505341"/>
    <n v="934.48806869962311"/>
    <n v="815.56838850892711"/>
    <n v="3.0750013186813296"/>
    <m/>
  </r>
  <r>
    <x v="3200"/>
    <n v="19418.572265999999"/>
    <n v="106.77"/>
    <n v="8.4182455379906163"/>
    <m/>
    <m/>
    <n v="0.1129245803227877"/>
    <n v="12.51558391639856"/>
    <n v="12.0061"/>
    <n v="4.2435421693852282E-2"/>
    <m/>
    <n v="1377.5413820000001"/>
    <n v="3.6714466825908656"/>
    <m/>
    <m/>
    <m/>
    <m/>
    <n v="283.666609389992"/>
    <e v="#VALUE!"/>
    <n v="247.9563399907106"/>
    <n v="898.66871725290855"/>
    <n v="752.9879970992223"/>
    <n v="3.0750013186813296"/>
    <m/>
  </r>
  <r>
    <x v="3201"/>
    <n v="19545.591797000001"/>
    <n v="103.81"/>
    <n v="7.9505265496328388"/>
    <m/>
    <m/>
    <n v="0.11917995068027357"/>
    <n v="12.597122179802758"/>
    <n v="11.677199999999999"/>
    <n v="7.8779346059222988E-2"/>
    <m/>
    <n v="1324.3881839999999"/>
    <n v="3.3880298152225889"/>
    <m/>
    <m/>
    <m/>
    <m/>
    <n v="285.52211139042305"/>
    <e v="#VALUE!"/>
    <n v="241.08221086855548"/>
    <n v="863.99308653232811"/>
    <n v="694.86118286119665"/>
    <n v="3.0750013186813296"/>
    <m/>
  </r>
  <r>
    <x v="3202"/>
    <n v="18891.283202999999"/>
    <n v="103.89"/>
    <n v="7.9618206191645715"/>
    <m/>
    <m/>
    <n v="0.11899005743582802"/>
    <n v="12.175103789245112"/>
    <n v="11.692500000000001"/>
    <n v="4.1274645220877648E-2"/>
    <m/>
    <n v="1252.607788"/>
    <n v="3.0206969738092306"/>
    <m/>
    <m/>
    <m/>
    <m/>
    <n v="275.96396788675821"/>
    <e v="#VALUE!"/>
    <n v="241.26799814212725"/>
    <n v="817.16560298800744"/>
    <n v="619.52379015543579"/>
    <n v="3.0750013186813296"/>
    <m/>
  </r>
  <r>
    <x v="3203"/>
    <n v="18534.650390999999"/>
    <n v="105.57"/>
    <n v="8.218330203876576"/>
    <m/>
    <m/>
    <n v="0.11513549888394632"/>
    <n v="11.94494923435715"/>
    <n v="11.885400000000001"/>
    <n v="5.0102844125692325E-3"/>
    <m/>
    <n v="1327.6801760000001"/>
    <n v="3.3826879737859539"/>
    <m/>
    <m/>
    <m/>
    <m/>
    <n v="270.75427382730425"/>
    <e v="#VALUE!"/>
    <n v="245.16953088713419"/>
    <n v="866.14068824252263"/>
    <n v="693.76560860071061"/>
    <n v="3.2699986813186794"/>
    <m/>
  </r>
  <r>
    <x v="3204"/>
    <n v="19412.400390999999"/>
    <n v="102.44"/>
    <n v="7.7300746978309958"/>
    <m/>
    <m/>
    <n v="0.12195671233998476"/>
    <n v="12.510303515822194"/>
    <n v="11.543699999999999"/>
    <n v="8.3734289337231038E-2"/>
    <m/>
    <n v="1328.2595209999999"/>
    <n v="3.3855529136535449"/>
    <m/>
    <m/>
    <m/>
    <m/>
    <n v="283.57645060638799"/>
    <e v="#VALUE!"/>
    <n v="237.90060380863909"/>
    <n v="866.51863640059605"/>
    <n v="694.3531876994175"/>
    <n v="3.2699986813186794"/>
    <m/>
  </r>
  <r>
    <x v="3205"/>
    <n v="18803.900390999999"/>
    <n v="104.9"/>
    <n v="8.0984061618702778"/>
    <m/>
    <m/>
    <n v="0.11609301302286296"/>
    <n v="12.117210064847752"/>
    <n v="11.8133"/>
    <n v="2.5726093881282219E-2"/>
    <m/>
    <n v="1335.3201899999999"/>
    <n v="3.4212819413212436"/>
    <m/>
    <m/>
    <m/>
    <m/>
    <n v="274.68747929328919"/>
    <e v="#VALUE!"/>
    <n v="243.61356247097072"/>
    <n v="871.12481552239126"/>
    <n v="701.6809610017981"/>
    <n v="3.2699986813186794"/>
    <m/>
  </r>
  <r>
    <x v="3206"/>
    <n v="19221.839843999998"/>
    <n v="104.26"/>
    <n v="7.9986242884599461"/>
    <m/>
    <m/>
    <n v="0.11750354805818757"/>
    <n v="12.38620734031316"/>
    <n v="11.735099999999999"/>
    <n v="5.5483748780424502E-2"/>
    <m/>
    <n v="1330.127686"/>
    <n v="3.3945866361243171"/>
    <m/>
    <m/>
    <m/>
    <m/>
    <n v="280.79274109826736"/>
    <e v="#VALUE!"/>
    <n v="242.12726428239665"/>
    <n v="867.73737397618117"/>
    <n v="696.20594089936776"/>
    <n v="3.2699986813186794"/>
    <m/>
  </r>
  <r>
    <x v="3207"/>
    <n v="19104.621093999998"/>
    <n v="107.06"/>
    <n v="8.4272293820374262"/>
    <m/>
    <m/>
    <n v="0.11118609564839471"/>
    <n v="12.310353274554"/>
    <n v="12.051399999999999"/>
    <n v="2.1487401841611797E-2"/>
    <m/>
    <n v="1337.410889"/>
    <n v="3.4316728283037561"/>
    <m/>
    <m/>
    <m/>
    <m/>
    <n v="279.08040896004667"/>
    <e v="#VALUE!"/>
    <n v="248.62981885740825"/>
    <n v="872.48872793405633"/>
    <n v="703.81205913653253"/>
    <n v="3.2699986813186794"/>
    <m/>
  </r>
  <r>
    <x v="3208"/>
    <n v="19427.779297000001"/>
    <n v="106.24"/>
    <n v="8.2971364359994446"/>
    <m/>
    <m/>
    <n v="0.11288351352879279"/>
    <n v="12.51825935324889"/>
    <n v="11.9582"/>
    <n v="4.6834753829914977E-2"/>
    <m/>
    <n v="1335.6523440000001"/>
    <n v="3.4225601552597134"/>
    <m/>
    <m/>
    <m/>
    <m/>
    <n v="283.80110574896952"/>
    <e v="#VALUE!"/>
    <n v="246.72549930329768"/>
    <n v="871.3415033206752"/>
    <n v="701.94311372703214"/>
    <n v="3.2699986813186794"/>
    <m/>
  </r>
  <r>
    <x v="3209"/>
    <n v="19573.431640999999"/>
    <n v="106.53"/>
    <n v="8.3414276396448752"/>
    <m/>
    <m/>
    <n v="0.11226136821915229"/>
    <n v="12.611781954013807"/>
    <n v="11.984299999999999"/>
    <n v="5.2358665421744055E-2"/>
    <m/>
    <n v="1327.978638"/>
    <n v="3.3831458449393081"/>
    <m/>
    <m/>
    <m/>
    <m/>
    <n v="285.92879598315454"/>
    <e v="#VALUE!"/>
    <n v="247.39897816999533"/>
    <n v="866.33539634072815"/>
    <n v="693.85951476699881"/>
    <n v="3.2699986813186794"/>
    <m/>
  </r>
  <r>
    <x v="3210"/>
    <n v="19044.068359000001"/>
    <n v="107.07"/>
    <n v="8.4229461027051009"/>
    <m/>
    <m/>
    <n v="0.11111741992702388"/>
    <n v="12.269738327006475"/>
    <n v="12.042199999999999"/>
    <n v="1.889507955410763E-2"/>
    <m/>
    <n v="1323.4392089999999"/>
    <n v="3.3597570428630616"/>
    <m/>
    <m/>
    <m/>
    <m/>
    <n v="278.19585427747529"/>
    <e v="#VALUE!"/>
    <n v="248.6530422666047"/>
    <n v="863.37400230219271"/>
    <n v="689.06263529345165"/>
    <n v="3.2699986813186794"/>
    <m/>
  </r>
  <r>
    <x v="3211"/>
    <n v="19623.583984000001"/>
    <n v="111.22"/>
    <n v="9.0747935814458796"/>
    <m/>
    <m/>
    <n v="0.10249788224984689"/>
    <n v="12.642780376760584"/>
    <n v="12.507999999999999"/>
    <n v="1.0775533799215253E-2"/>
    <m/>
    <n v="1362.126587"/>
    <n v="3.5560933565111994"/>
    <m/>
    <m/>
    <m/>
    <m/>
    <n v="286.66142168276298"/>
    <e v="#VALUE!"/>
    <n v="258.29075708313979"/>
    <n v="888.61254454522964"/>
    <n v="729.32983793942037"/>
    <n v="3.2699986813186794"/>
    <m/>
  </r>
  <r>
    <x v="3212"/>
    <n v="20335.900390999999"/>
    <n v="110.43"/>
    <n v="8.9447979485863218"/>
    <m/>
    <m/>
    <n v="0.10394863965818413"/>
    <n v="13.10135961465717"/>
    <n v="12.419600000000001"/>
    <n v="5.4893846392570556E-2"/>
    <m/>
    <n v="1352.837158"/>
    <n v="3.5074993430295982"/>
    <m/>
    <m/>
    <m/>
    <m/>
    <n v="297.06694363456671"/>
    <e v="#VALUE!"/>
    <n v="256.45610775661868"/>
    <n v="882.55238595215587"/>
    <n v="719.36354616238657"/>
    <n v="3.2699986813186794"/>
    <m/>
  </r>
  <r>
    <x v="3213"/>
    <n v="20161.039063"/>
    <n v="109.8"/>
    <n v="8.841672340357345"/>
    <m/>
    <m/>
    <n v="0.10512927668136568"/>
    <n v="12.988367522058732"/>
    <n v="12.3515"/>
    <n v="5.1561957823643478E-2"/>
    <m/>
    <n v="1351.7094729999999"/>
    <n v="3.5015616682984909"/>
    <m/>
    <m/>
    <m/>
    <m/>
    <n v="294.51256840307559"/>
    <e v="#VALUE!"/>
    <n v="254.99303297724103"/>
    <n v="881.81671641390642"/>
    <n v="718.14577066685683"/>
    <n v="3.3400008791208906"/>
    <m/>
  </r>
  <r>
    <x v="3214"/>
    <n v="19957.558593999998"/>
    <n v="106.48"/>
    <n v="8.3059832970529595"/>
    <m/>
    <m/>
    <n v="0.11148134879923742"/>
    <n v="12.856944442761243"/>
    <n v="11.9793"/>
    <n v="7.3263416289870209E-2"/>
    <m/>
    <n v="1332.5169679999999"/>
    <n v="3.4020388682669855"/>
    <m/>
    <m/>
    <m/>
    <m/>
    <n v="291.54012460403385"/>
    <e v="#VALUE!"/>
    <n v="247.28286112401298"/>
    <n v="869.2960734230013"/>
    <n v="697.73434151093988"/>
    <n v="3.3400008791208906"/>
    <m/>
  </r>
  <r>
    <x v="3215"/>
    <n v="19446.416015999999"/>
    <n v="104.9"/>
    <n v="8.0565728611498688"/>
    <m/>
    <m/>
    <n v="0.11478397036193766"/>
    <n v="12.526680928089352"/>
    <n v="11.800599999999999"/>
    <n v="6.152915344044807E-2"/>
    <m/>
    <n v="1291.3376459999999"/>
    <n v="3.1915230542226194"/>
    <m/>
    <m/>
    <m/>
    <m/>
    <n v="284.07335104159284"/>
    <e v="#VALUE!"/>
    <n v="243.61356247097072"/>
    <n v="842.43185797173408"/>
    <n v="654.55902265730526"/>
    <n v="3.3400008791208906"/>
    <m/>
  </r>
  <r>
    <x v="3216"/>
    <n v="19139"/>
    <n v="103.66"/>
    <n v="7.8651546405776296"/>
    <m/>
    <m/>
    <n v="0.11749166781783953"/>
    <n v="12.328333717904782"/>
    <n v="11.6616"/>
    <n v="5.717343399746011E-2"/>
    <m/>
    <n v="1279.5756839999999"/>
    <n v="3.1333033074566976"/>
    <m/>
    <m/>
    <m/>
    <m/>
    <n v="279.58261620607743"/>
    <e v="#VALUE!"/>
    <n v="240.73385973060843"/>
    <n v="834.75868935332846"/>
    <n v="642.61856040933947"/>
    <n v="3.3400008791208906"/>
    <m/>
  </r>
  <r>
    <x v="3217"/>
    <n v="19052.646484000001"/>
    <n v="104.69"/>
    <n v="8.0204892194223749"/>
    <m/>
    <m/>
    <n v="0.11515067977284342"/>
    <n v="12.272389913619348"/>
    <n v="11.779400000000001"/>
    <n v="4.1851869672423714E-2"/>
    <m/>
    <n v="1294.9063719999999"/>
    <n v="3.2083013436745071"/>
    <m/>
    <m/>
    <m/>
    <m/>
    <n v="278.32116357418062"/>
    <e v="#VALUE!"/>
    <n v="243.12587087784485"/>
    <n v="844.75999305250446"/>
    <n v="658.00013229646595"/>
    <n v="3.3400008791208906"/>
    <m/>
  </r>
  <r>
    <x v="3218"/>
    <n v="19156.966797000001"/>
    <n v="106.07"/>
    <n v="8.2309454410058489"/>
    <m/>
    <m/>
    <n v="0.11210890497858969"/>
    <n v="12.339264637351508"/>
    <n v="11.9375"/>
    <n v="3.3655676427351455E-2"/>
    <m/>
    <n v="1288.1239009999999"/>
    <n v="3.1746106513586807"/>
    <m/>
    <m/>
    <m/>
    <m/>
    <n v="279.84507527447721"/>
    <e v="#VALUE!"/>
    <n v="246.33070134695768"/>
    <n v="840.33530237313937"/>
    <n v="651.09040729676144"/>
    <n v="3.5099999999999785"/>
    <m/>
  </r>
  <r>
    <x v="3219"/>
    <n v="19382.533202999999"/>
    <n v="104.76"/>
    <n v="8.0266678640970319"/>
    <m/>
    <m/>
    <n v="0.11487223416780573"/>
    <n v="12.484230107746145"/>
    <n v="11.788399999999999"/>
    <n v="5.9026679426058326E-2"/>
    <m/>
    <n v="1297.4221190000001"/>
    <n v="3.2203590534315163"/>
    <m/>
    <m/>
    <m/>
    <m/>
    <n v="283.14015056146621"/>
    <e v="#VALUE!"/>
    <n v="243.28843474222015"/>
    <n v="846.40119465919634"/>
    <n v="660.47308410660287"/>
    <n v="3.5099999999999785"/>
    <m/>
  </r>
  <r>
    <x v="3220"/>
    <n v="19268.5625"/>
    <n v="106.94"/>
    <n v="8.3577060187792984"/>
    <m/>
    <m/>
    <n v="0.11008539406506805"/>
    <n v="12.409852889018669"/>
    <n v="12.0359"/>
    <n v="3.1069790295588096E-2"/>
    <m/>
    <n v="1331.7136230000001"/>
    <n v="3.3903284459816936"/>
    <m/>
    <m/>
    <m/>
    <m/>
    <n v="281.47526591150614"/>
    <e v="#VALUE!"/>
    <n v="248.3511379470506"/>
    <n v="868.77199405225076"/>
    <n v="695.33261592859651"/>
    <n v="3.5099999999999785"/>
    <m/>
  </r>
  <r>
    <x v="3221"/>
    <n v="19550.466797000001"/>
    <n v="105.18"/>
    <n v="8.081632320635622"/>
    <m/>
    <m/>
    <n v="0.11370319629409968"/>
    <n v="12.59108468192662"/>
    <n v="11.8331"/>
    <n v="6.4056306625197124E-2"/>
    <m/>
    <n v="1310.4470209999999"/>
    <n v="3.2819612335564763"/>
    <m/>
    <m/>
    <m/>
    <m/>
    <n v="285.59332541696597"/>
    <e v="#VALUE!"/>
    <n v="244.26381792847189"/>
    <n v="854.89826932107735"/>
    <n v="673.10725974346803"/>
    <n v="3.5099999999999785"/>
    <m/>
  </r>
  <r>
    <x v="3222"/>
    <n v="19335.027343999998"/>
    <n v="105.29"/>
    <n v="8.0975600244101535"/>
    <m/>
    <m/>
    <n v="0.11345944993354999"/>
    <n v="12.452011136125916"/>
    <n v="11.845599999999999"/>
    <n v="5.1192943888525466E-2"/>
    <m/>
    <n v="1285.744263"/>
    <n v="3.1581457941990232"/>
    <m/>
    <m/>
    <m/>
    <m/>
    <n v="282.44618471453913"/>
    <e v="#VALUE!"/>
    <n v="244.51927542963307"/>
    <n v="838.78289439692207"/>
    <n v="647.71358042522797"/>
    <n v="3.5099999999999785"/>
    <m/>
  </r>
  <r>
    <x v="3223"/>
    <n v="19138.085938"/>
    <n v="104.29"/>
    <n v="7.9427880044127832"/>
    <m/>
    <m/>
    <n v="0.11560872380304039"/>
    <n v="12.324857495996413"/>
    <n v="11.7384"/>
    <n v="4.9960599059191368E-2"/>
    <m/>
    <n v="1283.200928"/>
    <n v="3.1455705055155536"/>
    <m/>
    <m/>
    <m/>
    <m/>
    <n v="279.56926358340462"/>
    <e v="#VALUE!"/>
    <n v="242.19693450998605"/>
    <n v="837.12369516569754"/>
    <n v="645.13447680277579"/>
    <n v="3.8199995604395429"/>
    <m/>
  </r>
  <r>
    <x v="3224"/>
    <n v="19053.203125"/>
    <n v="105.09"/>
    <n v="8.0636727731600573"/>
    <m/>
    <m/>
    <n v="0.11382905581865864"/>
    <n v="12.269873913025535"/>
    <n v="11.837300000000001"/>
    <n v="3.6543292222511292E-2"/>
    <m/>
    <n v="1299.9464109999999"/>
    <n v="3.227585354772819"/>
    <m/>
    <m/>
    <m/>
    <m/>
    <n v="278.32929498893935"/>
    <e v="#VALUE!"/>
    <n v="244.05480724570364"/>
    <n v="848.04797078022875"/>
    <n v="661.95514789339961"/>
    <n v="3.8199995604395429"/>
    <m/>
  </r>
  <r>
    <x v="3225"/>
    <n v="19567.769531000002"/>
    <n v="106"/>
    <n v="8.2003570769638223"/>
    <m/>
    <m/>
    <n v="0.11185178322923099"/>
    <n v="12.600260268396458"/>
    <n v="11.9306"/>
    <n v="5.6129638777300261E-2"/>
    <m/>
    <n v="1344.9985349999999"/>
    <n v="3.4510349746532487"/>
    <m/>
    <m/>
    <m/>
    <m/>
    <n v="285.84608384944613"/>
    <e v="#VALUE!"/>
    <n v="246.16813748258241"/>
    <n v="877.43869182398976"/>
    <n v="707.78309972616682"/>
    <n v="3.8199995604395429"/>
    <m/>
  </r>
  <r>
    <x v="3226"/>
    <n v="19344.964843999998"/>
    <n v="111.37"/>
    <n v="9.0301347495215563"/>
    <m/>
    <m/>
    <n v="0.10051305371441237"/>
    <n v="12.45646558294308"/>
    <n v="12.5306"/>
    <n v="-5.9162703347740431E-3"/>
    <m/>
    <n v="1461.665405"/>
    <n v="4.0496249364601375"/>
    <m/>
    <m/>
    <m/>
    <m/>
    <n v="282.59135176864578"/>
    <e v="#VALUE!"/>
    <n v="258.63910822108681"/>
    <n v="953.54883107555372"/>
    <n v="830.54970793048301"/>
    <n v="3.8199995604395429"/>
    <m/>
  </r>
  <r>
    <x v="3227"/>
    <n v="20092.236327999999"/>
    <n v="114.11"/>
    <n v="9.4733235768708912"/>
    <m/>
    <m/>
    <n v="9.5562041386589427E-2"/>
    <n v="12.93730633427686"/>
    <n v="12.8337"/>
    <n v="8.0729901958795924E-3"/>
    <m/>
    <n v="1566.56665"/>
    <n v="4.6307750903076199"/>
    <m/>
    <m/>
    <m/>
    <m/>
    <n v="293.50749767558545"/>
    <e v="#VALUE!"/>
    <n v="265.00232234091965"/>
    <n v="1021.983412071962"/>
    <n v="949.73953368350624"/>
    <n v="3.8199995604395429"/>
    <m/>
  </r>
  <r>
    <x v="3228"/>
    <n v="20772.802734000001"/>
    <n v="113.72"/>
    <n v="9.4074343990451776"/>
    <m/>
    <m/>
    <n v="9.6210282175072812E-2"/>
    <n v="13.37517204627852"/>
    <n v="12.7826"/>
    <n v="4.6357708625672345E-2"/>
    <m/>
    <n v="1514.3748780000001"/>
    <n v="4.3221057509659628"/>
    <m/>
    <m/>
    <m/>
    <m/>
    <n v="303.44921543991211"/>
    <e v="#VALUE!"/>
    <n v="264.09660938225727"/>
    <n v="987.93498825887889"/>
    <n v="886.43361433053951"/>
    <n v="3.9999995604395586"/>
    <m/>
  </r>
  <r>
    <x v="3229"/>
    <n v="20287.957031000002"/>
    <n v="113.5"/>
    <n v="9.3699059434799477"/>
    <m/>
    <m/>
    <n v="9.6577526203540404E-2"/>
    <n v="13.062650070363876"/>
    <n v="12.752599999999999"/>
    <n v="2.4312694694719195E-2"/>
    <m/>
    <n v="1555.477905"/>
    <n v="4.5566088122951607"/>
    <m/>
    <m/>
    <m/>
    <m/>
    <n v="296.36658677064963"/>
    <e v="#VALUE!"/>
    <n v="263.58569437993492"/>
    <n v="1014.7494310276853"/>
    <n v="934.5285495780538"/>
    <n v="3.9999995604395586"/>
    <m/>
  </r>
  <r>
    <x v="3230"/>
    <n v="20633.695313"/>
    <n v="111.84"/>
    <n v="9.0925368225162515"/>
    <m/>
    <m/>
    <n v="9.9397497884626471E-2"/>
    <n v="13.284220590428122"/>
    <n v="12.563000000000001"/>
    <n v="5.7408309355099885E-2"/>
    <m/>
    <n v="1572.7144780000001"/>
    <n v="4.6572344275426012"/>
    <m/>
    <m/>
    <m/>
    <m/>
    <n v="301.41713347654621"/>
    <e v="#VALUE!"/>
    <n v="259.73060845332094"/>
    <n v="1025.9940797548668"/>
    <n v="955.166158409834"/>
    <n v="3.9999995604395586"/>
    <m/>
  </r>
  <r>
    <x v="3231"/>
    <n v="20494.898438"/>
    <n v="112.39"/>
    <n v="9.1808594126512766"/>
    <m/>
    <m/>
    <n v="9.8414701739747729E-2"/>
    <n v="13.194518069218198"/>
    <n v="12.624000000000001"/>
    <n v="4.5193129690921818E-2"/>
    <m/>
    <n v="1579.7045900000001"/>
    <n v="4.6985126593399809"/>
    <m/>
    <m/>
    <m/>
    <m/>
    <n v="299.3895879708391"/>
    <e v="#VALUE!"/>
    <n v="261.00789595912676"/>
    <n v="1030.5542295017833"/>
    <n v="963.63203460852424"/>
    <n v="3.9999995604395586"/>
    <m/>
  </r>
  <r>
    <x v="3232"/>
    <n v="20482.958984000001"/>
    <n v="111.21"/>
    <n v="8.9869933914128666"/>
    <m/>
    <m/>
    <n v="0.10047612114503233"/>
    <n v="13.186488286656454"/>
    <n v="12.4932"/>
    <n v="5.5493251261202525E-2"/>
    <m/>
    <n v="1519.7117920000001"/>
    <n v="4.3415278943479807"/>
    <m/>
    <m/>
    <m/>
    <m/>
    <n v="299.21517636180039"/>
    <e v="#VALUE!"/>
    <n v="258.26753367394332"/>
    <n v="991.41663877126189"/>
    <n v="890.41695989128164"/>
    <n v="3.9999995604395586"/>
    <m/>
  </r>
  <r>
    <x v="3233"/>
    <n v="20162.689452999999"/>
    <n v="111.32"/>
    <n v="9.0036863087909929"/>
    <m/>
    <m/>
    <n v="0.10027212506290302"/>
    <n v="12.979967809881927"/>
    <n v="12.505000000000001"/>
    <n v="3.7982231897794927E-2"/>
    <m/>
    <n v="1531.5417480000001"/>
    <n v="4.4090062183909549"/>
    <m/>
    <m/>
    <m/>
    <m/>
    <n v="294.53667730918147"/>
    <e v="#VALUE!"/>
    <n v="258.52299117510444"/>
    <n v="999.13416473642985"/>
    <n v="904.25629148491805"/>
    <n v="4.0700017582417702"/>
    <m/>
  </r>
  <r>
    <x v="3234"/>
    <n v="20208.769531000002"/>
    <n v="116.08"/>
    <n v="9.7724963774030336"/>
    <m/>
    <m/>
    <n v="9.169171110795013E-2"/>
    <n v="13.009293793665719"/>
    <n v="13.044700000000001"/>
    <n v="-2.7142215868729558E-3"/>
    <m/>
    <n v="1645.093384"/>
    <n v="5.0626613021583546"/>
    <m/>
    <m/>
    <m/>
    <m/>
    <n v="295.2098153394976"/>
    <e v="#VALUE!"/>
    <n v="269.5773339526242"/>
    <n v="1073.2120141567741"/>
    <n v="1038.3163704869116"/>
    <n v="4.0700017582417702"/>
    <m/>
  </r>
  <r>
    <x v="3235"/>
    <n v="20924.621093999998"/>
    <n v="114.43"/>
    <n v="9.4912440263482818"/>
    <m/>
    <m/>
    <n v="9.429361150084975E-2"/>
    <n v="13.469067889584871"/>
    <n v="12.8584"/>
    <n v="4.7491747774596416E-2"/>
    <m/>
    <n v="1568.5913089999999"/>
    <n v="4.5914468401434529"/>
    <m/>
    <m/>
    <m/>
    <m/>
    <n v="305.66697886939721"/>
    <e v="#VALUE!"/>
    <n v="265.7454714352067"/>
    <n v="1023.3042418707465"/>
    <n v="941.67358505868913"/>
    <n v="4.0700017582417702"/>
    <m/>
  </r>
  <r>
    <x v="3236"/>
    <n v="20600.671875"/>
    <n v="99.23"/>
    <n v="6.9689163035261936"/>
    <m/>
    <m/>
    <n v="0.11933917750152999"/>
    <n v="13.260198353841636"/>
    <n v="11.1515"/>
    <n v="0.18909548974054036"/>
    <m/>
    <n v="1332.8355710000001"/>
    <n v="3.2111959176239537"/>
    <m/>
    <m/>
    <m/>
    <m/>
    <n v="300.93472691443952"/>
    <e v="#VALUE!"/>
    <n v="230.44588945657222"/>
    <n v="869.50392093528978"/>
    <n v="658.59378913778255"/>
    <n v="4.0700017582417702"/>
    <m/>
  </r>
  <r>
    <x v="3237"/>
    <n v="18543.761718999998"/>
    <n v="85.66"/>
    <n v="5.0622655884138288"/>
    <m/>
    <m/>
    <n v="0.15197294594989255"/>
    <n v="11.9358999615429"/>
    <n v="9.6273999999999997"/>
    <n v="0.23978436146237825"/>
    <m/>
    <n v="1100.1697999999999"/>
    <n v="2.0900204909657356"/>
    <m/>
    <m/>
    <m/>
    <m/>
    <n v="270.88737215633665"/>
    <e v="#VALUE!"/>
    <n v="198.93172317696235"/>
    <n v="717.71940636073657"/>
    <n v="428.64856266360147"/>
    <n v="4.0700017582417702"/>
    <m/>
  </r>
  <r>
    <x v="3238"/>
    <n v="15883.158203000001"/>
    <n v="97.33"/>
    <n v="6.4408175619215244"/>
    <m/>
    <m/>
    <n v="0.11055657649018782"/>
    <n v="10.223106616048119"/>
    <n v="10.947800000000001"/>
    <n v="-6.6195343717631139E-2"/>
    <m/>
    <n v="1299.4646"/>
    <n v="2.8471579441874941"/>
    <m/>
    <m/>
    <m/>
    <m/>
    <n v="232.02126150842571"/>
    <e v="#VALUE!"/>
    <n v="226.03344170924288"/>
    <n v="847.73365102258958"/>
    <n v="583.93215077441641"/>
    <n v="4.1199982417582364"/>
    <m/>
  </r>
  <r>
    <x v="3239"/>
    <n v="17583.251952999999"/>
    <n v="87.32"/>
    <n v="5.115376349695345"/>
    <m/>
    <m/>
    <n v="0.1332914221410253"/>
    <n v="11.317067960177672"/>
    <n v="9.8482000000000003"/>
    <n v="0.14915090678272902"/>
    <m/>
    <n v="1287.2210689999999"/>
    <n v="2.7934342647257364"/>
    <m/>
    <m/>
    <m/>
    <m/>
    <n v="256.85624026492292"/>
    <e v="#VALUE!"/>
    <n v="202.78680910357636"/>
    <n v="839.7463205204441"/>
    <n v="572.91380043678805"/>
    <n v="4.1199982417582364"/>
    <m/>
  </r>
  <r>
    <x v="3240"/>
    <n v="16352.028319999999"/>
    <n v="87.32"/>
    <n v="5.1135266283696463"/>
    <m/>
    <m/>
    <n v="0.1332844836834344"/>
    <n v="10.523796564907061"/>
    <n v="9.8343000000000007"/>
    <n v="7.0111402428953751E-2"/>
    <m/>
    <n v="1241.6042480000001"/>
    <n v="2.5952450795489215"/>
    <m/>
    <m/>
    <m/>
    <m/>
    <n v="238.87051873041793"/>
    <e v="#VALUE!"/>
    <n v="202.78680910357636"/>
    <n v="809.98720725612441"/>
    <n v="532.26658681915626"/>
    <n v="4.1199982417582364"/>
    <m/>
  </r>
  <r>
    <x v="3241"/>
    <n v="16617.484375"/>
    <n v="91.1"/>
    <n v="5.5555762721436786"/>
    <m/>
    <m/>
    <n v="0.12173802776010224"/>
    <n v="10.694359740270192"/>
    <n v="10.258100000000001"/>
    <n v="4.2528318135930832E-2"/>
    <m/>
    <n v="1251.736206"/>
    <n v="2.6375335056631655"/>
    <m/>
    <m/>
    <m/>
    <m/>
    <n v="242.74830222718603"/>
    <e v="#VALUE!"/>
    <n v="211.56525777984206"/>
    <n v="816.59700774422356"/>
    <n v="540.93964679609485"/>
    <n v="4.1199982417582364"/>
    <m/>
  </r>
  <r>
    <x v="3242"/>
    <n v="16884.341797000001"/>
    <n v="88.77"/>
    <n v="5.2707587590131553"/>
    <m/>
    <m/>
    <n v="0.12795890486534284"/>
    <n v="10.865815871115979"/>
    <n v="10.003399999999999"/>
    <n v="8.6212274938119116E-2"/>
    <m/>
    <n v="1215.602539"/>
    <n v="2.4851949938322622"/>
    <m/>
    <m/>
    <m/>
    <m/>
    <n v="246.64655690072016"/>
    <e v="#VALUE!"/>
    <n v="206.15420343706452"/>
    <n v="793.0244337389413"/>
    <n v="509.69608511002946"/>
    <n v="4.1199982417582364"/>
    <m/>
  </r>
  <r>
    <x v="3243"/>
    <n v="16670.425781000002"/>
    <n v="89.96"/>
    <n v="5.4114199174902966"/>
    <m/>
    <m/>
    <n v="0.12452155576757486"/>
    <n v="10.727872289149751"/>
    <n v="10.1431"/>
    <n v="5.7652225567109694E-2"/>
    <m/>
    <n v="1200.8085940000001"/>
    <n v="2.4246426493046904"/>
    <m/>
    <m/>
    <m/>
    <m/>
    <n v="243.52167057428403"/>
    <e v="#VALUE!"/>
    <n v="208.91778913144447"/>
    <n v="783.3732858678278"/>
    <n v="497.2772234003715"/>
    <n v="4.1550013186813137"/>
    <m/>
  </r>
  <r>
    <x v="3244"/>
    <n v="16687.912109000001"/>
    <n v="89.83"/>
    <n v="5.3951295253434015"/>
    <m/>
    <m/>
    <n v="0.12487496271307763"/>
    <n v="10.738845705224442"/>
    <n v="10.1409"/>
    <n v="5.8963770989206354E-2"/>
    <m/>
    <n v="1212.300293"/>
    <n v="2.4709865131251436"/>
    <m/>
    <m/>
    <m/>
    <m/>
    <n v="243.77711094891581"/>
    <e v="#VALUE!"/>
    <n v="208.61588481189037"/>
    <n v="790.87014261153797"/>
    <n v="506.78202524359926"/>
    <n v="4.1550013186813137"/>
    <m/>
  </r>
  <r>
    <x v="3245"/>
    <n v="16291.223633"/>
    <n v="84.92"/>
    <n v="4.8036092998173023"/>
    <m/>
    <m/>
    <n v="0.13851949358531498"/>
    <n v="10.482753969494082"/>
    <n v="9.6069999999999993"/>
    <n v="9.1157902518380629E-2"/>
    <m/>
    <n v="1108.3530270000001"/>
    <n v="2.0470846688804252"/>
    <m/>
    <m/>
    <m/>
    <m/>
    <n v="237.98228353165877"/>
    <e v="#VALUE!"/>
    <n v="197.21319089642358"/>
    <n v="723.05791031217689"/>
    <n v="419.84272630783238"/>
    <n v="4.1550013186813137"/>
    <m/>
  </r>
  <r>
    <x v="3246"/>
    <n v="15782.300781"/>
    <n v="86.21"/>
    <n v="4.9489536684683344"/>
    <m/>
    <m/>
    <n v="0.13430384806102458"/>
    <n v="10.155018055281291"/>
    <n v="9.7753999999999994"/>
    <n v="3.8834017562584755E-2"/>
    <m/>
    <n v="1135.173462"/>
    <n v="2.1461019858006583"/>
    <m/>
    <m/>
    <m/>
    <m/>
    <n v="230.54793573871149"/>
    <e v="#VALUE!"/>
    <n v="200.2090106827682"/>
    <n v="740.55479732592391"/>
    <n v="440.15048441840111"/>
    <n v="4.1550013186813137"/>
    <m/>
  </r>
  <r>
    <x v="3247"/>
    <n v="16195.588867"/>
    <n v="89.88"/>
    <n v="5.3696648306067685"/>
    <m/>
    <m/>
    <n v="0.12286210171368936"/>
    <n v="10.42067433687664"/>
    <n v="10.18"/>
    <n v="2.3641879850357705E-2"/>
    <m/>
    <n v="1183.1995850000001"/>
    <n v="2.3276335962372512"/>
    <m/>
    <m/>
    <m/>
    <m/>
    <n v="236.58525034922835"/>
    <e v="#VALUE!"/>
    <n v="208.73200185787272"/>
    <n v="771.88567051419705"/>
    <n v="477.38134613866072"/>
    <n v="4.1550013186813137"/>
    <m/>
  </r>
  <r>
    <x v="3248"/>
    <n v="16602.269531000002"/>
    <n v="90.11"/>
    <n v="5.3958452749199948"/>
    <m/>
    <m/>
    <n v="0.12222690589868893"/>
    <n v="10.681787475451539"/>
    <n v="10.1953"/>
    <n v="4.7716837704779635E-2"/>
    <m/>
    <n v="1198.9259030000001"/>
    <n v="2.3893853002748249"/>
    <m/>
    <m/>
    <m/>
    <m/>
    <n v="242.52604370319384"/>
    <e v="#VALUE!"/>
    <n v="209.26614026939151"/>
    <n v="782.14507194404916"/>
    <n v="490.04618808262802"/>
    <n v="4.1736263736264005"/>
    <m/>
  </r>
  <r>
    <x v="3249"/>
    <n v="16440.222656000002"/>
    <n v="88.39"/>
    <n v="5.1879791894786349"/>
    <m/>
    <m/>
    <n v="0.12688662437315845"/>
    <n v="10.576701721442285"/>
    <n v="9.9974000000000007"/>
    <n v="5.7945237906084079E-2"/>
    <m/>
    <n v="1170.086182"/>
    <n v="2.2742580147804268"/>
    <m/>
    <m/>
    <m/>
    <m/>
    <n v="240.1588620708975"/>
    <e v="#VALUE!"/>
    <n v="205.27171388759868"/>
    <n v="763.3308603235073"/>
    <n v="466.43438826351093"/>
    <n v="4.1736263736264005"/>
    <m/>
  </r>
  <r>
    <x v="3250"/>
    <n v="16217.639648"/>
    <n v="89.91"/>
    <n v="5.3657626083369818"/>
    <m/>
    <m/>
    <n v="0.12251600372493242"/>
    <n v="10.433232950354093"/>
    <n v="10.1699"/>
    <n v="2.5893366734588641E-2"/>
    <m/>
    <n v="1216.901245"/>
    <n v="2.4561805534585428"/>
    <m/>
    <m/>
    <m/>
    <m/>
    <n v="236.9073682781362"/>
    <e v="#VALUE!"/>
    <n v="208.80167208546212"/>
    <n v="793.87167250095524"/>
    <n v="503.74542662775934"/>
    <n v="4.1736263736264005"/>
    <m/>
  </r>
  <r>
    <x v="3251"/>
    <n v="16445.476563"/>
    <n v="94.43"/>
    <n v="5.904551285757921"/>
    <m/>
    <m/>
    <n v="0.11019125587952869"/>
    <n v="10.579531048775753"/>
    <n v="10.6816"/>
    <n v="-9.5555863563742127E-3"/>
    <m/>
    <n v="1295.6885990000001"/>
    <n v="2.7741562253023937"/>
    <m/>
    <m/>
    <m/>
    <m/>
    <n v="240.23561117295944"/>
    <e v="#VALUE!"/>
    <n v="219.29865304226661"/>
    <n v="845.27029564223142"/>
    <n v="568.96000958856064"/>
    <n v="4.1736263736264005"/>
    <m/>
  </r>
  <r>
    <x v="3252"/>
    <n v="17168.001952999999"/>
    <n v="93.04"/>
    <n v="5.7300316696278752"/>
    <m/>
    <m/>
    <n v="0.11342952806477852"/>
    <n v="11.044051029511394"/>
    <n v="10.5282"/>
    <n v="4.8997077326740968E-2"/>
    <m/>
    <n v="1276.2739260000001"/>
    <n v="2.6909506872623679"/>
    <m/>
    <m/>
    <m/>
    <m/>
    <n v="250.79026600401204"/>
    <e v="#VALUE!"/>
    <n v="216.07059916395727"/>
    <n v="832.60471658321001"/>
    <n v="551.89513656904853"/>
    <n v="4.2850008791208625"/>
    <m/>
  </r>
  <r>
    <x v="3253"/>
    <n v="16968.683593999998"/>
    <n v="94"/>
    <n v="5.8475732409818342"/>
    <m/>
    <m/>
    <n v="0.11108285939228744"/>
    <n v="10.91554686539966"/>
    <n v="10.638199999999999"/>
    <n v="2.6070845199343884E-2"/>
    <m/>
    <n v="1294.303345"/>
    <n v="2.7669074287528099"/>
    <m/>
    <m/>
    <m/>
    <m/>
    <n v="247.87862233051175"/>
    <e v="#VALUE!"/>
    <n v="218.30004644681838"/>
    <n v="844.36659543291933"/>
    <n v="567.47333219211839"/>
    <n v="4.2850008791208625"/>
    <m/>
  </r>
  <r>
    <x v="3254"/>
    <n v="17128.894531000002"/>
    <n v="93.07"/>
    <n v="5.7297932965705964"/>
    <m/>
    <m/>
    <n v="0.11327509953377825"/>
    <n v="11.017746381140627"/>
    <n v="10.5326"/>
    <n v="4.6061407548053435E-2"/>
    <m/>
    <n v="1259.6767580000001"/>
    <n v="2.6186585680361341"/>
    <m/>
    <m/>
    <m/>
    <m/>
    <n v="250.21898457050798"/>
    <e v="#VALUE!"/>
    <n v="216.14026939154664"/>
    <n v="821.77719744550109"/>
    <n v="537.06852930267087"/>
    <n v="4.2850008791208625"/>
    <m/>
  </r>
  <r>
    <x v="3255"/>
    <n v="16975.238281000002"/>
    <n v="93.69"/>
    <n v="5.8054331630600329"/>
    <m/>
    <m/>
    <n v="0.11176000431731141"/>
    <n v="10.918626530527577"/>
    <n v="10.607699999999999"/>
    <n v="2.9311399316305886E-2"/>
    <m/>
    <n v="1271.6538089999999"/>
    <n v="2.6683864420446999"/>
    <m/>
    <m/>
    <m/>
    <m/>
    <n v="247.97437323389607"/>
    <e v="#VALUE!"/>
    <n v="217.58012076172778"/>
    <n v="829.5906839942794"/>
    <n v="547.26736793139594"/>
    <n v="4.2850008791208625"/>
    <m/>
  </r>
  <r>
    <x v="3256"/>
    <n v="17089.505859000001"/>
    <n v="92.43"/>
    <n v="5.6486021741704855"/>
    <m/>
    <m/>
    <n v="0.11476021945027765"/>
    <n v="10.991838372020529"/>
    <n v="10.4671"/>
    <n v="5.0132163829573528E-2"/>
    <m/>
    <n v="1232.4375"/>
    <n v="2.5037421565716067"/>
    <m/>
    <m/>
    <m/>
    <m/>
    <n v="249.64359463547254"/>
    <e v="#VALUE!"/>
    <n v="214.6539712029726"/>
    <n v="804.00708224922232"/>
    <n v="513.49997826996412"/>
    <n v="4.2850008791208625"/>
    <m/>
  </r>
  <r>
    <x v="3257"/>
    <n v="16847.349609000001"/>
    <n v="94.99"/>
    <n v="5.9607780766405609"/>
    <m/>
    <m/>
    <n v="0.10839730174244483"/>
    <n v="10.835803304463093"/>
    <n v="10.757"/>
    <n v="7.3257696814255091E-3"/>
    <m/>
    <n v="1281.1163329999999"/>
    <n v="2.701458265927061"/>
    <m/>
    <m/>
    <m/>
    <m/>
    <n v="246.10617481700484"/>
    <e v="#VALUE!"/>
    <n v="220.5991639572689"/>
    <n v="835.76376482957801"/>
    <n v="554.05016735040431"/>
    <n v="4.2699995604395831"/>
    <m/>
  </r>
  <r>
    <x v="3258"/>
    <n v="17232.148438"/>
    <n v="94.2"/>
    <n v="5.8609238813719982"/>
    <m/>
    <m/>
    <n v="0.11019466721511059"/>
    <n v="11.083008032524916"/>
    <n v="10.666600000000001"/>
    <n v="3.903849703981721E-2"/>
    <m/>
    <n v="1264.2847899999999"/>
    <n v="2.6304060069270077"/>
    <m/>
    <m/>
    <m/>
    <m/>
    <n v="251.7273182061503"/>
    <e v="#VALUE!"/>
    <n v="218.76451463074778"/>
    <n v="824.78334612503329"/>
    <n v="539.47784673152762"/>
    <n v="4.2699995604395831"/>
    <m/>
  </r>
  <r>
    <x v="3259"/>
    <n v="17102.5"/>
    <n v="94.57"/>
    <n v="5.9048291493021345"/>
    <m/>
    <m/>
    <n v="0.10932328292548542"/>
    <n v="10.998764645445798"/>
    <n v="10.712199999999999"/>
    <n v="2.6751241149885141E-2"/>
    <m/>
    <n v="1274.619019"/>
    <n v="2.6732011963212976"/>
    <m/>
    <m/>
    <m/>
    <m/>
    <n v="249.8334131179497"/>
    <e v="#VALUE!"/>
    <n v="219.62378077101715"/>
    <n v="831.52510244580844"/>
    <n v="548.2548403074627"/>
    <n v="4.2699995604395831"/>
    <m/>
  </r>
  <r>
    <x v="3260"/>
    <n v="17206.441406000002"/>
    <n v="98.04"/>
    <n v="6.3373897705710549"/>
    <m/>
    <m/>
    <n v="0.1012949254912443"/>
    <n v="11.065322247375665"/>
    <n v="11.1059"/>
    <n v="-3.6537113268024779E-3"/>
    <m/>
    <n v="1320.5491939999999"/>
    <n v="2.8657819752307616"/>
    <m/>
    <m/>
    <m/>
    <m/>
    <n v="251.35178974272731"/>
    <e v="#VALUE!"/>
    <n v="227.68230376219228"/>
    <n v="861.48863892449083"/>
    <n v="587.75180908504387"/>
    <n v="4.2699995604395831"/>
    <m/>
  </r>
  <r>
    <x v="3261"/>
    <n v="17782.066406000002"/>
    <n v="98.36"/>
    <n v="6.3779909736308271"/>
    <m/>
    <m/>
    <n v="0.10062840462108893"/>
    <n v="11.435204357569207"/>
    <n v="11.1401"/>
    <n v="2.649027904320489E-2"/>
    <m/>
    <n v="1309.3287350000001"/>
    <n v="2.8170094010633817"/>
    <m/>
    <m/>
    <m/>
    <m/>
    <n v="259.76052287683166"/>
    <e v="#VALUE!"/>
    <n v="228.4254528564793"/>
    <n v="854.16873142241707"/>
    <n v="577.74889576212661"/>
    <n v="4.2699995604395831"/>
    <m/>
  </r>
  <r>
    <x v="3262"/>
    <n v="17813.644531000002"/>
    <n v="96.07"/>
    <n v="6.0802754209690093"/>
    <m/>
    <m/>
    <n v="0.10530879161483801"/>
    <n v="11.455213306713844"/>
    <n v="10.886200000000001"/>
    <n v="5.2269231385960513E-2"/>
    <m/>
    <n v="1266.3538820000001"/>
    <n v="2.6320215698131633"/>
    <m/>
    <m/>
    <m/>
    <m/>
    <n v="260.22181629876502"/>
    <e v="#VALUE!"/>
    <n v="223.10729215048767"/>
    <n v="826.13316274601834"/>
    <n v="539.809187362893"/>
    <n v="4.2699995604395831"/>
    <m/>
  </r>
  <r>
    <x v="3263"/>
    <n v="17364.546875"/>
    <n v="92.71"/>
    <n v="5.6542845681991887"/>
    <m/>
    <m/>
    <n v="0.11266955398064366"/>
    <n v="11.166126665006281"/>
    <n v="10.501799999999999"/>
    <n v="6.3258361900462967E-2"/>
    <m/>
    <n v="1168.259399"/>
    <n v="2.2242002355007253"/>
    <m/>
    <m/>
    <m/>
    <m/>
    <n v="253.66139529471582"/>
    <e v="#VALUE!"/>
    <n v="215.30422666047372"/>
    <n v="762.13911918472138"/>
    <n v="456.16788837457386"/>
    <n v="4.2699995604395831"/>
    <m/>
  </r>
  <r>
    <x v="3264"/>
    <n v="16759.041015999999"/>
    <n v="91.1"/>
    <n v="5.4559266054284903"/>
    <m/>
    <m/>
    <n v="0.11657692341813863"/>
    <n v="10.775919734405486"/>
    <n v="10.323499999999999"/>
    <n v="4.382425867249351E-2"/>
    <m/>
    <n v="1167.6098629999999"/>
    <n v="2.2215553398071513"/>
    <m/>
    <m/>
    <m/>
    <m/>
    <n v="244.81616240964721"/>
    <e v="#VALUE!"/>
    <n v="211.56525777984206"/>
    <n v="761.71538041973247"/>
    <n v="455.62543879460742"/>
    <n v="4.2699995604395831"/>
    <m/>
  </r>
  <r>
    <x v="3265"/>
    <n v="16441.787109000001"/>
    <n v="92.97"/>
    <n v="5.6792283525852527"/>
    <m/>
    <m/>
    <n v="0.11178493084171814"/>
    <n v="10.571653031558776"/>
    <n v="10.5382"/>
    <n v="3.1744540394731402E-3"/>
    <m/>
    <n v="1217.7036129999999"/>
    <n v="2.4121151737042563"/>
    <m/>
    <m/>
    <m/>
    <m/>
    <n v="240.18171560883948"/>
    <e v="#VALUE!"/>
    <n v="215.90803529958197"/>
    <n v="794.39511450476482"/>
    <n v="494.70792590633204"/>
    <n v="4.2699995604395831"/>
    <m/>
  </r>
  <r>
    <x v="3266"/>
    <n v="16904.527343999998"/>
    <n v="92.26"/>
    <n v="5.5918111087609876"/>
    <m/>
    <m/>
    <n v="0.11348648634127907"/>
    <n v="10.868900395904831"/>
    <n v="10.4674"/>
    <n v="3.835722298802291E-2"/>
    <m/>
    <n v="1213.599976"/>
    <n v="2.3957959116733352"/>
    <m/>
    <m/>
    <m/>
    <m/>
    <n v="246.94142748120032"/>
    <e v="#VALUE!"/>
    <n v="214.2591732466326"/>
    <n v="791.71801874049288"/>
    <n v="491.36095957584752"/>
    <n v="4.2699995604395831"/>
    <m/>
  </r>
  <r>
    <x v="3267"/>
    <n v="16818.380859000001"/>
    <n v="92.19"/>
    <n v="5.5826527527216632"/>
    <m/>
    <m/>
    <n v="0.11365278897174487"/>
    <n v="10.813230380181647"/>
    <n v="10.464499999999999"/>
    <n v="3.332508769474396E-2"/>
    <m/>
    <n v="1218.182129"/>
    <n v="2.4138252152217614"/>
    <m/>
    <m/>
    <m/>
    <m/>
    <n v="245.68299915927875"/>
    <e v="#VALUE!"/>
    <n v="214.0966093822573"/>
    <n v="794.70728469836058"/>
    <n v="495.05864344318974"/>
    <n v="4.2900013186813268"/>
    <m/>
  </r>
  <r>
    <x v="3268"/>
    <n v="16829.644531000002"/>
    <n v="92.58"/>
    <n v="5.6292077201352191"/>
    <m/>
    <m/>
    <n v="0.11268528070243368"/>
    <n v="10.820190630517372"/>
    <n v="10.5006"/>
    <n v="3.0435463737059854E-2"/>
    <m/>
    <n v="1220.1594239999999"/>
    <n v="2.4215988605581713"/>
    <m/>
    <m/>
    <m/>
    <m/>
    <n v="245.84753894118205"/>
    <e v="#VALUE!"/>
    <n v="215.00232234091962"/>
    <n v="795.9972155741217"/>
    <n v="496.65296364938496"/>
    <n v="4.2900013186813268"/>
    <m/>
  </r>
  <r>
    <x v="3269"/>
    <n v="16919.291015999999"/>
    <n v="91.4"/>
    <n v="5.4830662717341028"/>
    <m/>
    <m/>
    <n v="0.11555192798962596"/>
    <n v="10.876694109345983"/>
    <n v="10.373699999999999"/>
    <n v="4.8487435471045393E-2"/>
    <m/>
    <n v="1212.791626"/>
    <n v="2.3921073100261343"/>
    <m/>
    <m/>
    <m/>
    <m/>
    <n v="247.15709528216007"/>
    <e v="#VALUE!"/>
    <n v="212.26196005573618"/>
    <n v="791.19067425045898"/>
    <n v="490.60445321567272"/>
    <n v="4.2900013186813268"/>
    <m/>
  </r>
  <r>
    <x v="3270"/>
    <n v="16716.400390999999"/>
    <n v="91.18"/>
    <n v="5.4560129762574725"/>
    <m/>
    <m/>
    <n v="0.1161021804447978"/>
    <n v="10.745984640281936"/>
    <n v="10.3505"/>
    <n v="3.8209230499196778E-2"/>
    <m/>
    <n v="1189.9860839999999"/>
    <n v="2.3020848286540305"/>
    <m/>
    <m/>
    <m/>
    <m/>
    <n v="244.19326792748186"/>
    <e v="#VALUE!"/>
    <n v="211.75104505341383"/>
    <n v="776.31298894590418"/>
    <n v="472.1414728696127"/>
    <n v="4.2900013186813268"/>
    <m/>
  </r>
  <r>
    <x v="3271"/>
    <n v="16552.322265999999"/>
    <n v="91.13"/>
    <n v="5.4493722038351358"/>
    <m/>
    <m/>
    <n v="0.11622346971596068"/>
    <n v="10.640231578085137"/>
    <n v="10.3461"/>
    <n v="2.8429222420538913E-2"/>
    <m/>
    <n v="1201.595337"/>
    <n v="2.3469416924339264"/>
    <m/>
    <m/>
    <m/>
    <m/>
    <n v="241.796413784126"/>
    <e v="#VALUE!"/>
    <n v="211.63492800743145"/>
    <n v="783.88653456718168"/>
    <n v="481.34130142055898"/>
    <n v="4.3499986813186631"/>
    <m/>
  </r>
  <r>
    <x v="3272"/>
    <n v="16641.330077999999"/>
    <n v="91.95"/>
    <n v="5.5467718396949222"/>
    <m/>
    <m/>
    <n v="0.11412583089431393"/>
    <n v="10.697169517540106"/>
    <n v="10.4361"/>
    <n v="2.5016003827110334E-2"/>
    <m/>
    <n v="1199.232788"/>
    <n v="2.3376524832232608"/>
    <m/>
    <m/>
    <m/>
    <m/>
    <n v="243.09664038644269"/>
    <e v="#VALUE!"/>
    <n v="213.53924756154203"/>
    <n v="782.34527496727435"/>
    <n v="479.4361496798727"/>
    <n v="4.3499986813186631"/>
    <m/>
  </r>
  <r>
    <x v="3273"/>
    <n v="16688.847656000002"/>
    <n v="92.4"/>
    <n v="5.5983629459867883"/>
    <m/>
    <m/>
    <n v="0.1130028346565836"/>
    <n v="10.726597352277741"/>
    <n v="10.4872"/>
    <n v="2.2827575737827122E-2"/>
    <m/>
    <n v="1214.7788089999999"/>
    <n v="2.3980128457447969"/>
    <m/>
    <m/>
    <m/>
    <m/>
    <n v="243.79077742458557"/>
    <e v="#VALUE!"/>
    <n v="214.58430097538317"/>
    <n v="792.48705577546548"/>
    <n v="491.81563722487522"/>
    <n v="4.3499986813186631"/>
    <m/>
  </r>
  <r>
    <x v="3274"/>
    <n v="16680.205077999999"/>
    <n v="93.33"/>
    <n v="5.7103688088111273"/>
    <m/>
    <m/>
    <n v="0.11072221993130114"/>
    <n v="10.720763377026655"/>
    <n v="10.594099999999999"/>
    <n v="1.1956029962588266E-2"/>
    <m/>
    <n v="1256.526611"/>
    <n v="2.5627698796043465"/>
    <m/>
    <m/>
    <m/>
    <m/>
    <n v="243.66452659810531"/>
    <e v="#VALUE!"/>
    <n v="216.74407803065486"/>
    <n v="819.7221313686199"/>
    <n v="525.6061507905971"/>
    <n v="4.3499986813186631"/>
    <m/>
  </r>
  <r>
    <x v="3275"/>
    <n v="16863.472656000002"/>
    <n v="93.66"/>
    <n v="5.7500574749879023"/>
    <m/>
    <m/>
    <n v="0.10993346407537125"/>
    <n v="10.838271696278134"/>
    <n v="10.6335"/>
    <n v="1.9257224458375299E-2"/>
    <m/>
    <n v="1250.4385990000001"/>
    <n v="2.5378707055231291"/>
    <m/>
    <m/>
    <m/>
    <m/>
    <n v="246.341700375366"/>
    <e v="#VALUE!"/>
    <n v="217.51045053413839"/>
    <n v="815.7504859384718"/>
    <n v="520.49950459858155"/>
    <n v="4.4100000000000037"/>
    <m/>
  </r>
  <r>
    <x v="3276"/>
    <n v="16836.472656000002"/>
    <n v="93.96"/>
    <n v="5.7861956070437577"/>
    <m/>
    <m/>
    <n v="0.10922349126116519"/>
    <n v="10.820636967289524"/>
    <n v="10.6701"/>
    <n v="1.4108299574467242E-2"/>
    <m/>
    <n v="1269.3790280000001"/>
    <n v="2.6146857660958656"/>
    <m/>
    <m/>
    <m/>
    <m/>
    <n v="245.94728422835914"/>
    <e v="#VALUE!"/>
    <n v="218.20715281003248"/>
    <n v="828.10668173488216"/>
    <n v="536.25373545313482"/>
    <n v="4.4100000000000037"/>
    <m/>
  </r>
  <r>
    <x v="3277"/>
    <n v="17093.992188"/>
    <n v="95.83"/>
    <n v="6.0143347605514217"/>
    <m/>
    <m/>
    <n v="0.10487025502347282"/>
    <n v="10.98528446219682"/>
    <n v="10.8817"/>
    <n v="9.5191433504708822E-3"/>
    <m/>
    <n v="1321.5389399999999"/>
    <n v="2.8293466808632624"/>
    <m/>
    <m/>
    <m/>
    <m/>
    <n v="249.70913095393124"/>
    <e v="#VALUE!"/>
    <n v="222.54993032977239"/>
    <n v="862.1343209924479"/>
    <n v="580.27918542974317"/>
    <n v="4.4100000000000037"/>
    <m/>
  </r>
  <r>
    <x v="3278"/>
    <n v="17192.949218999998"/>
    <n v="97.54"/>
    <n v="6.2282246392234715"/>
    <m/>
    <m/>
    <n v="0.10112216561400084"/>
    <n v="11.048590642711989"/>
    <n v="11.075699999999999"/>
    <n v="-2.4476427935038458E-3"/>
    <m/>
    <n v="1336.5860600000001"/>
    <n v="2.8937023712146699"/>
    <m/>
    <m/>
    <m/>
    <m/>
    <n v="251.15469580157037"/>
    <e v="#VALUE!"/>
    <n v="226.52113330236878"/>
    <n v="871.95063301431833"/>
    <n v="593.47808672645147"/>
    <n v="4.4100000000000037"/>
    <m/>
  </r>
  <r>
    <x v="3279"/>
    <n v="17446.359375"/>
    <n v="97.99"/>
    <n v="6.284934639782751"/>
    <m/>
    <m/>
    <n v="0.10018384913635361"/>
    <n v="11.211146121819226"/>
    <n v="11.1274"/>
    <n v="7.5261176752186021E-3"/>
    <m/>
    <n v="1387.9327390000001"/>
    <n v="3.1159527472945374"/>
    <m/>
    <m/>
    <m/>
    <m/>
    <n v="254.85651274016018"/>
    <e v="#VALUE!"/>
    <n v="227.5661867162099"/>
    <n v="905.44774225188814"/>
    <n v="639.06008205610487"/>
    <n v="4.4100000000000037"/>
    <m/>
  </r>
  <r>
    <x v="3280"/>
    <n v="18117.59375"/>
    <n v="106.7"/>
    <n v="7.4013355241512295"/>
    <m/>
    <m/>
    <n v="8.2368626412876414E-2"/>
    <n v="11.642182754723937"/>
    <n v="12.1098"/>
    <n v="-3.8614778549279305E-2"/>
    <m/>
    <n v="1417.9384769999999"/>
    <n v="3.2505966863493541"/>
    <m/>
    <m/>
    <m/>
    <m/>
    <n v="264.66190814482871"/>
    <e v="#VALUE!"/>
    <n v="247.79377612633533"/>
    <n v="925.0226301144487"/>
    <n v="666.67461081153567"/>
    <n v="4.5600013186812944"/>
    <m/>
  </r>
  <r>
    <x v="3281"/>
    <n v="18868.90625"/>
    <n v="108.88"/>
    <n v="7.7028419290223562"/>
    <m/>
    <m/>
    <n v="7.8998572928140623E-2"/>
    <n v="12.124652997538595"/>
    <n v="12.359500000000001"/>
    <n v="-1.9001335204612335E-2"/>
    <m/>
    <n v="1451.6148679999999"/>
    <n v="3.4049139531892942"/>
    <m/>
    <m/>
    <m/>
    <m/>
    <n v="275.63708523549849"/>
    <e v="#VALUE!"/>
    <n v="252.85647933116579"/>
    <n v="946.99214732614826"/>
    <n v="698.3240012893059"/>
    <n v="4.5600013186812944"/>
    <m/>
  </r>
  <r>
    <x v="3282"/>
    <n v="21175.833984000001"/>
    <n v="119.78"/>
    <n v="9.240651113499263"/>
    <m/>
    <m/>
    <n v="6.3177332736173528E-2"/>
    <n v="13.605606309779501"/>
    <n v="13.588900000000001"/>
    <n v="1.2294085451729497E-3"/>
    <m/>
    <n v="1567.8460689999999"/>
    <n v="3.9497718363864647"/>
    <m/>
    <m/>
    <m/>
    <m/>
    <n v="309.3366981342956"/>
    <e v="#VALUE!"/>
    <n v="278.16999535531812"/>
    <n v="1022.8180685451415"/>
    <n v="810.07053654958077"/>
    <n v="4.5600013186812944"/>
    <m/>
  </r>
  <r>
    <x v="3283"/>
    <n v="21161.050781000002"/>
    <n v="115.89"/>
    <n v="8.6394069399186755"/>
    <m/>
    <m/>
    <n v="6.7277564245848215E-2"/>
    <n v="13.59575413771555"/>
    <n v="13.151999999999999"/>
    <n v="3.3740430179102221E-2"/>
    <m/>
    <n v="1515.5069579999999"/>
    <n v="3.6859679241456802"/>
    <m/>
    <m/>
    <m/>
    <m/>
    <n v="309.12074502438156"/>
    <e v="#VALUE!"/>
    <n v="269.13608917789128"/>
    <n v="988.6735249698055"/>
    <n v="755.96620202470888"/>
    <n v="4.5600013186812944"/>
    <m/>
  </r>
  <r>
    <x v="3284"/>
    <n v="20686.746093999998"/>
    <n v="118.28"/>
    <n v="8.9946635786471045"/>
    <m/>
    <m/>
    <n v="6.4499131095820034E-2"/>
    <n v="13.290672398962505"/>
    <n v="13.413399999999999"/>
    <n v="-9.1496265702577517E-3"/>
    <m/>
    <n v="1552.556519"/>
    <n v="3.8660898893000883"/>
    <m/>
    <m/>
    <m/>
    <m/>
    <n v="302.19209957423965"/>
    <e v="#VALUE!"/>
    <n v="274.68648397584764"/>
    <n v="1012.8436021041223"/>
    <n v="792.90795537177985"/>
    <n v="4.5600013186812944"/>
    <m/>
  </r>
  <r>
    <x v="3285"/>
    <n v="21085.373047000001"/>
    <n v="125.07"/>
    <n v="10.026152901900099"/>
    <m/>
    <m/>
    <n v="5.709047938731443E-2"/>
    <n v="13.546426799943633"/>
    <n v="14.1751"/>
    <n v="-4.4350530158966617E-2"/>
    <m/>
    <n v="1659.75415"/>
    <n v="4.3998517317450316"/>
    <m/>
    <m/>
    <m/>
    <m/>
    <n v="308.01524427406713"/>
    <e v="#VALUE!"/>
    <n v="290.45517882025075"/>
    <n v="1082.7762798458648"/>
    <n v="902.37877039856505"/>
    <n v="4.5600013186812944"/>
    <m/>
  </r>
  <r>
    <x v="3286"/>
    <n v="22721.087890999999"/>
    <n v="129.62"/>
    <n v="10.751759070693421"/>
    <m/>
    <m/>
    <n v="5.2933646816757288E-2"/>
    <n v="14.596162040245973"/>
    <n v="14.6462"/>
    <n v="-3.4164465700337043E-3"/>
    <m/>
    <n v="1628.2510990000001"/>
    <n v="4.2325014759443205"/>
    <m/>
    <m/>
    <m/>
    <m/>
    <n v="331.90977562119264"/>
    <e v="#VALUE!"/>
    <n v="301.02183000464464"/>
    <n v="1062.2245876777358"/>
    <n v="868.05640517753568"/>
    <n v="4.5600013186812944"/>
    <m/>
  </r>
  <r>
    <x v="3287"/>
    <n v="22929.626952999999"/>
    <n v="129.46"/>
    <n v="10.723922710940846"/>
    <m/>
    <m/>
    <n v="5.3061571562462641E-2"/>
    <n v="14.729745387464204"/>
    <n v="14.6281"/>
    <n v="6.9486390894377692E-3"/>
    <m/>
    <n v="1556.6042480000001"/>
    <n v="3.8599221679813112"/>
    <m/>
    <m/>
    <m/>
    <m/>
    <n v="334.95611537432086"/>
    <e v="#VALUE!"/>
    <n v="300.65025545750115"/>
    <n v="1015.4842250834017"/>
    <n v="791.64299893253371"/>
    <n v="4.5600013186812944"/>
    <m/>
  </r>
  <r>
    <x v="3288"/>
    <n v="22639.267577999999"/>
    <n v="128.63"/>
    <n v="10.585139111780851"/>
    <m/>
    <m/>
    <n v="5.3739191106229517E-2"/>
    <n v="14.542843130117998"/>
    <n v="14.540699999999999"/>
    <n v="1.4738837318684084E-4"/>
    <m/>
    <n v="1611.7110600000001"/>
    <n v="4.1331131983811247"/>
    <m/>
    <m/>
    <m/>
    <m/>
    <n v="330.71454404340176"/>
    <e v="#VALUE!"/>
    <n v="298.72271249419413"/>
    <n v="1051.434337870603"/>
    <n v="847.6725656375753"/>
    <n v="4.5600013186812944"/>
    <m/>
  </r>
  <r>
    <x v="3289"/>
    <n v="23108.955077999999"/>
    <n v="129.91"/>
    <n v="10.794503610623655"/>
    <m/>
    <m/>
    <n v="5.2666873944218727E-2"/>
    <n v="14.844171103037411"/>
    <n v="14.6881"/>
    <n v="1.062568358313265E-2"/>
    <m/>
    <n v="1603.105957"/>
    <n v="4.0888735992948453"/>
    <m/>
    <m/>
    <m/>
    <m/>
    <n v="337.5757416007084"/>
    <e v="#VALUE!"/>
    <n v="301.69530887134226"/>
    <n v="1045.820614046487"/>
    <n v="838.59933375151593"/>
    <n v="4.574998681318684"/>
    <m/>
  </r>
  <r>
    <x v="3290"/>
    <n v="23030.716797000001"/>
    <n v="129.80000000000001"/>
    <n v="10.774924281972387"/>
    <m/>
    <m/>
    <n v="5.275332268395598E-2"/>
    <n v="14.793529243126626"/>
    <n v="14.659800000000001"/>
    <n v="9.1221737763560462E-3"/>
    <m/>
    <n v="1598.1564940000001"/>
    <n v="4.0635207985733608"/>
    <m/>
    <m/>
    <m/>
    <m/>
    <n v="336.4328363658766"/>
    <e v="#VALUE!"/>
    <n v="301.43985137018115"/>
    <n v="1042.5917255184029"/>
    <n v="833.39965191311467"/>
    <n v="4.574998681318684"/>
    <m/>
  </r>
  <r>
    <x v="3291"/>
    <n v="23774.648438"/>
    <n v="127.05"/>
    <n v="10.314628572391461"/>
    <m/>
    <m/>
    <n v="5.4985886903801878E-2"/>
    <n v="15.270193210434371"/>
    <n v="14.3521"/>
    <n v="6.3969259581132532E-2"/>
    <m/>
    <n v="1567.326538"/>
    <n v="3.9064406224324855"/>
    <m/>
    <m/>
    <m/>
    <m/>
    <n v="347.3001938280878"/>
    <e v="#VALUE!"/>
    <n v="295.05341384115184"/>
    <n v="1022.4791413350817"/>
    <n v="801.18360809116189"/>
    <n v="4.574998681318684"/>
    <m/>
  </r>
  <r>
    <x v="3292"/>
    <n v="22840.796875"/>
    <n v="129.43"/>
    <n v="10.699781964685929"/>
    <m/>
    <m/>
    <n v="5.2922947319270768E-2"/>
    <n v="14.670008868793651"/>
    <n v="14.621700000000001"/>
    <n v="3.3039160148033986E-3"/>
    <m/>
    <n v="1586.5354"/>
    <n v="4.0020907689491647"/>
    <m/>
    <m/>
    <m/>
    <m/>
    <n v="333.65848511124392"/>
    <e v="#VALUE!"/>
    <n v="300.58058522991172"/>
    <n v="1035.0104551663696"/>
    <n v="820.80078313808804"/>
    <n v="4.574998681318684"/>
    <m/>
  </r>
  <r>
    <x v="3293"/>
    <n v="23137.835938"/>
    <n v="132.25"/>
    <n v="11.164686175716673"/>
    <m/>
    <m/>
    <n v="5.0614039116374618E-2"/>
    <n v="14.86040201375066"/>
    <n v="14.7888"/>
    <n v="4.8416378442239782E-3"/>
    <m/>
    <n v="1641.792725"/>
    <n v="4.2807575732445455"/>
    <m/>
    <m/>
    <m/>
    <m/>
    <n v="337.99763336083595"/>
    <e v="#VALUE!"/>
    <n v="307.1295866233163"/>
    <n v="1071.0587583429178"/>
    <n v="877.95339271278158"/>
    <n v="4.574998681318684"/>
    <m/>
  </r>
  <r>
    <x v="3294"/>
    <n v="23720.824218999998"/>
    <n v="133.69"/>
    <n v="11.406443660969794"/>
    <m/>
    <m/>
    <n v="4.9509185640528787E-2"/>
    <n v="15.234432911238665"/>
    <n v="14.954000000000001"/>
    <n v="1.8753036728545114E-2"/>
    <m/>
    <n v="1643.241577"/>
    <n v="4.2882025147584937"/>
    <m/>
    <m/>
    <m/>
    <m/>
    <n v="346.51392934387917"/>
    <e v="#VALUE!"/>
    <n v="310.47375754760793"/>
    <n v="1072.0039480739435"/>
    <n v="879.48029806747206"/>
    <n v="4.5950004395604269"/>
    <m/>
  </r>
  <r>
    <x v="3295"/>
    <n v="23469.412109000001"/>
    <n v="130.72999999999999"/>
    <n v="10.900034556281433"/>
    <m/>
    <m/>
    <n v="5.1698951774091034E-2"/>
    <n v="15.072573997487828"/>
    <n v="14.6244"/>
    <n v="3.0645633153348451E-2"/>
    <m/>
    <n v="1664.7456050000001"/>
    <n v="4.4003229929501124"/>
    <m/>
    <m/>
    <m/>
    <m/>
    <n v="342.84129987213612"/>
    <e v="#VALUE!"/>
    <n v="303.59962842545281"/>
    <n v="1086.0325627573538"/>
    <n v="902.47542277066862"/>
    <n v="4.5950004395604269"/>
    <m/>
  </r>
  <r>
    <x v="3296"/>
    <n v="22954.021484000001"/>
    <n v="128.66999999999999"/>
    <n v="10.552699055583497"/>
    <m/>
    <m/>
    <n v="5.3325570481110002E-2"/>
    <n v="14.740427748036845"/>
    <n v="14.3971"/>
    <n v="2.3847007247073781E-2"/>
    <m/>
    <n v="1616.2470699999999"/>
    <n v="4.1436162564491079"/>
    <m/>
    <m/>
    <m/>
    <m/>
    <n v="335.31247081598974"/>
    <e v="#VALUE!"/>
    <n v="298.81560613097997"/>
    <n v="1054.3935014510305"/>
    <n v="849.82666927621142"/>
    <n v="4.5950004395604269"/>
    <m/>
  </r>
  <r>
    <x v="3297"/>
    <n v="22757.267577999999"/>
    <n v="129.75"/>
    <n v="10.72855512387873"/>
    <m/>
    <m/>
    <n v="5.2427611352592204E-2"/>
    <n v="14.613697550613836"/>
    <n v="14.517799999999999"/>
    <n v="6.6055153407427181E-3"/>
    <m/>
    <n v="1672.0035399999999"/>
    <n v="4.4293909169583134"/>
    <m/>
    <m/>
    <m/>
    <m/>
    <n v="332.4382886858761"/>
    <e v="#VALUE!"/>
    <n v="301.32373432419877"/>
    <n v="1090.7674325925418"/>
    <n v="908.43705037173243"/>
    <n v="4.5950004395604269"/>
    <m/>
  </r>
  <r>
    <x v="3298"/>
    <n v="23263.416015999999"/>
    <n v="127.39"/>
    <n v="10.337029249942184"/>
    <m/>
    <m/>
    <n v="5.4332075504820873E-2"/>
    <n v="14.93833458234721"/>
    <n v="14.255699999999999"/>
    <n v="4.788502720646548E-2"/>
    <m/>
    <n v="1650.716797"/>
    <n v="4.3164961293595088"/>
    <m/>
    <m/>
    <m/>
    <m/>
    <n v="339.83210782400556"/>
    <e v="#VALUE!"/>
    <n v="295.84300975383184"/>
    <n v="1076.8805684472859"/>
    <n v="885.283120232952"/>
    <n v="4.5950004395604269"/>
    <m/>
  </r>
  <r>
    <x v="3299"/>
    <n v="22946.566406000002"/>
    <n v="122.45"/>
    <n v="9.5341696919102414"/>
    <m/>
    <m/>
    <n v="5.854308591265299E-2"/>
    <n v="14.734489745235507"/>
    <n v="13.705299999999999"/>
    <n v="7.5094287993368036E-2"/>
    <m/>
    <n v="1546.438232"/>
    <n v="3.7710383239543446"/>
    <m/>
    <m/>
    <m/>
    <m/>
    <n v="335.20356699597511"/>
    <e v="#VALUE!"/>
    <n v="284.37064561077563"/>
    <n v="1008.8522061272607"/>
    <n v="773.41354513011186"/>
    <n v="4.5900000000000194"/>
    <m/>
  </r>
  <r>
    <x v="3300"/>
    <n v="21819.005859000001"/>
    <n v="121.02"/>
    <n v="9.3103626437790563"/>
    <m/>
    <m/>
    <n v="5.9907398412978853E-2"/>
    <n v="14.010093919704714"/>
    <n v="13.5525"/>
    <n v="3.3764539362089119E-2"/>
    <m/>
    <n v="1514.8691409999999"/>
    <n v="3.6169807269728258"/>
    <m/>
    <m/>
    <m/>
    <m/>
    <n v="318.73215638617233"/>
    <e v="#VALUE!"/>
    <n v="281.04969809568041"/>
    <n v="988.25743134625134"/>
    <n v="741.81741112138604"/>
    <n v="4.5900000000000194"/>
    <m/>
  </r>
  <r>
    <x v="3301"/>
    <n v="21787"/>
    <n v="120.68"/>
    <n v="9.2547008789640444"/>
    <m/>
    <m/>
    <n v="6.0240893984011799E-2"/>
    <n v="13.988450490172957"/>
    <n v="13.5129"/>
    <n v="3.5192334004762627E-2"/>
    <m/>
    <n v="1507.165894"/>
    <n v="3.5799187770144738"/>
    <m/>
    <m/>
    <m/>
    <m/>
    <n v="318.26461462363807"/>
    <e v="#VALUE!"/>
    <n v="280.26010218300047"/>
    <n v="983.23205266026116"/>
    <n v="734.21626479395593"/>
    <n v="4.5900000000000194"/>
    <m/>
  </r>
  <r>
    <x v="3302"/>
    <n v="21801.822265999999"/>
    <n v="124.12"/>
    <n v="9.7811346842708033"/>
    <m/>
    <m/>
    <n v="5.6803408217890053E-2"/>
    <n v="13.997602868295395"/>
    <n v="13.9009"/>
    <n v="6.9565904578405835E-3"/>
    <m/>
    <n v="1556.8751219999999"/>
    <n v="3.8159657042423292"/>
    <m/>
    <m/>
    <m/>
    <m/>
    <n v="318.48113836606882"/>
    <e v="#VALUE!"/>
    <n v="288.24895494658614"/>
    <n v="1015.6609355570744"/>
    <n v="782.62783612291787"/>
    <n v="4.5900000000000194"/>
    <m/>
  </r>
  <r>
    <x v="3303"/>
    <n v="22220.585938"/>
    <n v="134.82"/>
    <n v="11.466154827993668"/>
    <m/>
    <m/>
    <n v="4.7006760256097214E-2"/>
    <n v="14.26609382630007"/>
    <n v="15.0962"/>
    <n v="-5.4987756766598839E-2"/>
    <m/>
    <n v="1673.7459719999999"/>
    <n v="4.3887633081351893"/>
    <m/>
    <m/>
    <m/>
    <m/>
    <n v="324.59844036668659"/>
    <e v="#VALUE!"/>
    <n v="313.09800278680905"/>
    <n v="1091.9041455441825"/>
    <n v="900.1046123876223"/>
    <n v="4.5900000000000194"/>
    <m/>
  </r>
  <r>
    <x v="3304"/>
    <n v="24307.349609000001"/>
    <n v="137.36000000000001"/>
    <n v="11.896763741743852"/>
    <m/>
    <m/>
    <n v="4.5233104738871946E-2"/>
    <n v="15.605434780768197"/>
    <n v="15.356"/>
    <n v="1.6243473610848991E-2"/>
    <m/>
    <n v="1640.0676269999999"/>
    <n v="4.2120374860408871"/>
    <m/>
    <m/>
    <m/>
    <m/>
    <n v="355.08189543445286"/>
    <e v="#VALUE!"/>
    <n v="318.99674872271248"/>
    <n v="1069.9333535986009"/>
    <n v="863.85938419310708"/>
    <n v="4.6800000000000272"/>
    <m/>
  </r>
  <r>
    <x v="3305"/>
    <n v="23621.283202999999"/>
    <n v="138.80000000000001"/>
    <n v="12.1447366386979"/>
    <m/>
    <m/>
    <n v="4.4282356562545484E-2"/>
    <n v="15.164582159814973"/>
    <n v="15.507999999999999"/>
    <n v="-2.2144560238910649E-2"/>
    <m/>
    <n v="1694.7833250000001"/>
    <n v="4.4929645397046141"/>
    <m/>
    <m/>
    <m/>
    <m/>
    <n v="345.05983364018039"/>
    <e v="#VALUE!"/>
    <n v="322.34091964700417"/>
    <n v="1105.6283147647532"/>
    <n v="921.47555508080734"/>
    <n v="4.6800000000000272"/>
    <m/>
  </r>
  <r>
    <x v="3306"/>
    <n v="24833.048827999999"/>
    <n v="136.72"/>
    <n v="11.775064980852527"/>
    <m/>
    <m/>
    <n v="4.5607246001845993E-2"/>
    <n v="15.940861537623212"/>
    <n v="15.2722"/>
    <n v="4.3782921754770943E-2"/>
    <m/>
    <n v="1658.0363769999999"/>
    <n v="4.2976853985254531"/>
    <m/>
    <m/>
    <m/>
    <m/>
    <n v="362.7613124878784"/>
    <e v="#VALUE!"/>
    <n v="317.51045053413839"/>
    <n v="1081.6556537226768"/>
    <n v="881.42517110301583"/>
    <n v="4.6800000000000272"/>
    <m/>
  </r>
  <r>
    <x v="3307"/>
    <n v="24437.417968999998"/>
    <n v="132.79"/>
    <n v="11.09678146453683"/>
    <m/>
    <m/>
    <n v="4.8226821557203647E-2"/>
    <n v="15.686489396261063"/>
    <n v="14.835900000000001"/>
    <n v="5.7333184792365932E-2"/>
    <m/>
    <n v="1643.231689"/>
    <n v="4.2208282082046953"/>
    <m/>
    <m/>
    <m/>
    <m/>
    <n v="356.98193474551579"/>
    <e v="#VALUE!"/>
    <n v="308.38365071992564"/>
    <n v="1071.9974974246982"/>
    <n v="865.66229973225097"/>
    <n v="4.6800000000000272"/>
    <m/>
  </r>
  <r>
    <x v="3308"/>
    <n v="24190.71875"/>
    <n v="133.79"/>
    <n v="11.262556410898185"/>
    <m/>
    <m/>
    <n v="4.7497948870392236E-2"/>
    <n v="15.527727892161829"/>
    <n v="14.933"/>
    <n v="3.9826417475512521E-2"/>
    <m/>
    <n v="1651.0738530000001"/>
    <n v="4.2610054571124465"/>
    <m/>
    <m/>
    <m/>
    <m/>
    <n v="353.37815121116103"/>
    <e v="#VALUE!"/>
    <n v="310.70599163957263"/>
    <n v="1077.1135016002931"/>
    <n v="873.90237205236861"/>
    <n v="4.7199995604395673"/>
    <m/>
  </r>
  <r>
    <x v="3309"/>
    <n v="23946.007813"/>
    <n v="129.22"/>
    <n v="10.491878481587817"/>
    <m/>
    <m/>
    <n v="5.0740347087297424E-2"/>
    <n v="15.370250862528527"/>
    <n v="14.4223"/>
    <n v="6.5728133690779345E-2"/>
    <m/>
    <n v="1608.373169"/>
    <n v="4.0405019924989594"/>
    <m/>
    <m/>
    <m/>
    <m/>
    <n v="349.80341251108786"/>
    <e v="#VALUE!"/>
    <n v="300.09289363678585"/>
    <n v="1049.2567929616109"/>
    <n v="828.67865602782308"/>
    <n v="4.7199995604395673"/>
    <m/>
  </r>
  <r>
    <x v="3310"/>
    <n v="23561.451172000001"/>
    <n v="129.76"/>
    <n v="10.575742342032878"/>
    <m/>
    <m/>
    <n v="5.031362613975391E-2"/>
    <n v="15.122234221876381"/>
    <n v="14.479799999999999"/>
    <n v="4.4367617085621536E-2"/>
    <m/>
    <n v="1634.3264160000001"/>
    <n v="4.1705775370462002"/>
    <m/>
    <m/>
    <m/>
    <m/>
    <n v="344.18580700556504"/>
    <e v="#VALUE!"/>
    <n v="301.34695773339519"/>
    <n v="1066.1879512518799"/>
    <n v="855.35623907012928"/>
    <n v="4.7199995604395673"/>
    <m/>
  </r>
  <r>
    <x v="3311"/>
    <n v="23521.837890999999"/>
    <n v="129.57"/>
    <n v="10.54350030609751"/>
    <m/>
    <m/>
    <n v="5.0458349690907442E-2"/>
    <n v="15.096416655474853"/>
    <n v="14.4613"/>
    <n v="4.3918365255879666E-2"/>
    <m/>
    <n v="1605.8951420000001"/>
    <n v="4.0253684202007953"/>
    <m/>
    <m/>
    <m/>
    <m/>
    <n v="343.60713598103467"/>
    <e v="#VALUE!"/>
    <n v="300.90571295866226"/>
    <n v="1047.6401988073396"/>
    <n v="825.57486635608825"/>
    <n v="4.7199995604395673"/>
    <m/>
  </r>
  <r>
    <x v="3312"/>
    <n v="23150.929688"/>
    <n v="130.25"/>
    <n v="10.652883255392672"/>
    <m/>
    <m/>
    <n v="4.9926099293320765E-2"/>
    <n v="14.846581253313333"/>
    <n v="14.4366"/>
    <n v="2.8398740237544295E-2"/>
    <m/>
    <n v="1663.433716"/>
    <n v="4.3137119721941541"/>
    <m/>
    <m/>
    <m/>
    <m/>
    <n v="338.18890693212751"/>
    <e v="#VALUE!"/>
    <n v="302.48490478402226"/>
    <n v="1085.1767237820509"/>
    <n v="884.71210910061257"/>
    <n v="4.7199995604395673"/>
    <m/>
  </r>
  <r>
    <x v="3313"/>
    <n v="23647.019531000002"/>
    <n v="130.56"/>
    <n v="10.702301501570538"/>
    <m/>
    <m/>
    <n v="4.9685848334746797E-2"/>
    <n v="15.152693404348387"/>
    <n v="14.4709"/>
    <n v="4.7114789290810366E-2"/>
    <m/>
    <n v="1647.319336"/>
    <n v="4.2300255579176413"/>
    <m/>
    <m/>
    <m/>
    <m/>
    <n v="345.43579005973095"/>
    <e v="#VALUE!"/>
    <n v="303.20483046911284"/>
    <n v="1074.6641617689224"/>
    <n v="867.54861173340612"/>
    <n v="4.7499982417582371"/>
    <m/>
  </r>
  <r>
    <x v="3314"/>
    <n v="23476.632813"/>
    <n v="123.55"/>
    <n v="9.5518984683241932"/>
    <m/>
    <m/>
    <n v="5.5018706139704714E-2"/>
    <n v="15.031580105741332"/>
    <n v="13.698"/>
    <n v="9.7355826087117237E-2"/>
    <m/>
    <n v="1569.1676030000001"/>
    <n v="3.8285672193457523"/>
    <m/>
    <m/>
    <m/>
    <m/>
    <n v="342.94677995548267"/>
    <e v="#VALUE!"/>
    <n v="286.92522062238731"/>
    <n v="1023.6801996434189"/>
    <n v="785.21231860039359"/>
    <n v="4.7499982417582371"/>
    <m/>
  </r>
  <r>
    <x v="3315"/>
    <n v="22436.816406000002"/>
    <n v="123.91"/>
    <n v="9.6040890162381185"/>
    <m/>
    <m/>
    <n v="5.4695215131455789E-2"/>
    <n v="14.331652508497452"/>
    <n v="13.7438"/>
    <n v="4.2772196080956615E-2"/>
    <m/>
    <n v="1567.398682"/>
    <n v="3.8196402180398614"/>
    <m/>
    <m/>
    <m/>
    <m/>
    <n v="327.75713622054025"/>
    <e v="#VALUE!"/>
    <n v="287.76126335346027"/>
    <n v="1022.5262060235076"/>
    <n v="783.38145316380724"/>
    <n v="4.7499982417582371"/>
    <m/>
  </r>
  <r>
    <x v="3316"/>
    <n v="22428.322265999999"/>
    <n v="122.13"/>
    <n v="9.3270339561541569"/>
    <m/>
    <m/>
    <n v="5.6263790514688689E-2"/>
    <n v="14.314863968455676"/>
    <n v="13.545500000000001"/>
    <n v="5.6798491636017578E-2"/>
    <m/>
    <n v="1561.9331050000001"/>
    <n v="3.7929040826851477"/>
    <m/>
    <m/>
    <m/>
    <m/>
    <n v="327.63305377717222"/>
    <e v="#VALUE!"/>
    <n v="283.62749651648858"/>
    <n v="1018.9606194387287"/>
    <n v="777.89805908201913"/>
    <n v="4.7499982417582371"/>
    <m/>
  </r>
  <r>
    <x v="3317"/>
    <n v="22216.441406000002"/>
    <n v="122.39"/>
    <n v="9.3656170687689499"/>
    <m/>
    <m/>
    <n v="5.6021304103338034E-2"/>
    <n v="14.168384545563592"/>
    <n v="13.574199999999999"/>
    <n v="4.3773080223040273E-2"/>
    <m/>
    <n v="1534.0882570000001"/>
    <n v="3.6575763884917021"/>
    <m/>
    <m/>
    <m/>
    <m/>
    <n v="324.5378970206649"/>
    <e v="#VALUE!"/>
    <n v="284.23130515559683"/>
    <n v="1000.7954345947484"/>
    <n v="750.14329693717707"/>
    <n v="4.7499982417582371"/>
    <m/>
  </r>
  <r>
    <x v="3318"/>
    <n v="21720.080077999999"/>
    <n v="111.01"/>
    <n v="7.6230406545004419"/>
    <m/>
    <m/>
    <n v="6.6436272404922683E-2"/>
    <n v="13.840846890202265"/>
    <n v="12.3141"/>
    <n v="0.12398363584852046"/>
    <m/>
    <n v="1438.6607670000001"/>
    <n v="3.2024570749155874"/>
    <m/>
    <m/>
    <m/>
    <m/>
    <n v="317.28704803870329"/>
    <e v="#VALUE!"/>
    <n v="257.80306549001392"/>
    <n v="938.54126121778859"/>
    <n v="656.80151371154807"/>
    <n v="4.7649995604395725"/>
    <m/>
  </r>
  <r>
    <x v="3319"/>
    <n v="20367.001952999999"/>
    <n v="110.32"/>
    <n v="7.527368735733706"/>
    <m/>
    <m/>
    <n v="6.7258704141640632E-2"/>
    <n v="12.968320935567716"/>
    <n v="12.2441"/>
    <n v="5.9148564252800684E-2"/>
    <m/>
    <n v="1429.158081"/>
    <n v="3.1600697558080628"/>
    <m/>
    <m/>
    <m/>
    <m/>
    <n v="297.52127542160133"/>
    <e v="#VALUE!"/>
    <n v="256.20065025545745"/>
    <n v="932.34197983890272"/>
    <n v="648.1081714744065"/>
    <n v="4.7649995604395725"/>
    <m/>
  </r>
  <r>
    <x v="3320"/>
    <n v="22156.40625"/>
    <n v="134.82"/>
    <n v="10.866812310832177"/>
    <m/>
    <m/>
    <n v="3.7381413092989639E-2"/>
    <n v="14.074149870356665"/>
    <n v="14.9649"/>
    <n v="-5.9522624918531664E-2"/>
    <m/>
    <n v="1680.3089600000001"/>
    <n v="4.2703997222467676"/>
    <m/>
    <m/>
    <m/>
    <m/>
    <n v="323.66090313494357"/>
    <e v="#VALUE!"/>
    <n v="313.09800278680905"/>
    <n v="1096.1856517728691"/>
    <n v="875.82907002710795"/>
    <n v="4.7649995604395725"/>
    <m/>
  </r>
  <r>
    <x v="3321"/>
    <n v="24201.765625"/>
    <n v="139.4"/>
    <n v="11.603731098948037"/>
    <m/>
    <m/>
    <n v="3.4839682728703775E-2"/>
    <n v="15.361205706408851"/>
    <n v="15.4748"/>
    <n v="-7.3405984950466463E-3"/>
    <m/>
    <n v="1703.5070800000001"/>
    <n v="4.3881998390958783"/>
    <m/>
    <m/>
    <m/>
    <m/>
    <n v="353.53952402130795"/>
    <e v="#VALUE!"/>
    <n v="323.73432419879236"/>
    <n v="1111.3194437703271"/>
    <n v="899.98904883460932"/>
    <n v="4.7649995604395725"/>
    <m/>
  </r>
  <r>
    <x v="3322"/>
    <n v="24770.925781000002"/>
    <n v="135.31"/>
    <n v="10.921506768209635"/>
    <m/>
    <m/>
    <n v="3.6882263738106422E-2"/>
    <n v="15.709989492663198"/>
    <n v="15.0207"/>
    <n v="4.5889305602481834E-2"/>
    <m/>
    <n v="1656.1805420000001"/>
    <n v="4.1442686947927871"/>
    <m/>
    <m/>
    <m/>
    <m/>
    <n v="361.85381867906119"/>
    <e v="#VALUE!"/>
    <n v="314.23594983743612"/>
    <n v="1080.444959887504"/>
    <n v="849.96047981034428"/>
    <n v="4.7649995604395725"/>
    <m/>
  </r>
  <r>
    <x v="3323"/>
    <n v="24373.457031000002"/>
    <n v="138.82"/>
    <n v="11.486739129365448"/>
    <m/>
    <m/>
    <n v="3.4966860050801442E-2"/>
    <n v="15.445650053025824"/>
    <n v="15.3985"/>
    <n v="3.0619900007029521E-3"/>
    <m/>
    <n v="1677.2154539999999"/>
    <n v="4.2494307815514514"/>
    <m/>
    <m/>
    <m/>
    <m/>
    <n v="356.04759301496387"/>
    <e v="#VALUE!"/>
    <n v="322.38736646539706"/>
    <n v="1094.1675366692791"/>
    <n v="871.52848717230904"/>
    <n v="4.7499982417582371"/>
    <m/>
  </r>
  <r>
    <x v="3324"/>
    <n v="25055.123047000001"/>
    <n v="149.6"/>
    <n v="13.269133719440298"/>
    <m/>
    <m/>
    <n v="2.9534370626741711E-2"/>
    <n v="15.865033779665641"/>
    <n v="16.5853"/>
    <n v="-4.3427988660703076E-2"/>
    <m/>
    <n v="1792.485107"/>
    <n v="4.8334058702771605"/>
    <m/>
    <m/>
    <m/>
    <m/>
    <n v="366.00537388815752"/>
    <e v="#VALUE!"/>
    <n v="347.42220157919178"/>
    <n v="1169.3661713914539"/>
    <n v="991.29768728094484"/>
    <n v="4.7499982417582371"/>
    <m/>
  </r>
  <r>
    <x v="3325"/>
    <n v="28041.601563"/>
    <n v="154.72"/>
    <n v="14.172268729282829"/>
    <m/>
    <m/>
    <n v="2.7511229242418601E-2"/>
    <n v="17.713871198366991"/>
    <n v="17.158799999999999"/>
    <n v="3.2349068604272668E-2"/>
    <m/>
    <n v="1735.321289"/>
    <n v="4.524773724067594"/>
    <m/>
    <m/>
    <m/>
    <m/>
    <n v="409.63186831035949"/>
    <e v="#VALUE!"/>
    <n v="359.31258708778444"/>
    <n v="1132.0741265450372"/>
    <n v="927.99939597884202"/>
    <n v="4.7499982417582371"/>
    <m/>
  </r>
  <r>
    <x v="3326"/>
    <n v="27768.392577999999"/>
    <n v="156.88"/>
    <n v="14.566222264384864"/>
    <m/>
    <m/>
    <n v="2.6741644938473603E-2"/>
    <n v="17.527372283101826"/>
    <n v="17.389900000000001"/>
    <n v="7.9052946308963978E-3"/>
    <m/>
    <n v="1806.7607419999999"/>
    <n v="4.8971980468655314"/>
    <m/>
    <m/>
    <m/>
    <m/>
    <n v="405.64082996993903"/>
    <e v="#VALUE!"/>
    <n v="364.32884347422197"/>
    <n v="1178.6791885980911"/>
    <n v="1004.3810158521172"/>
    <n v="4.7499982417582371"/>
    <m/>
  </r>
  <r>
    <x v="3327"/>
    <n v="28158.720702999999"/>
    <n v="148.47"/>
    <n v="13.002926791504217"/>
    <m/>
    <m/>
    <n v="2.9607377256602979E-2"/>
    <n v="17.759649614425992"/>
    <n v="16.460799999999999"/>
    <n v="7.8905619072341171E-2"/>
    <m/>
    <n v="1737.7170410000001"/>
    <n v="4.5227977225196341"/>
    <m/>
    <m/>
    <m/>
    <m/>
    <n v="411.34274534515782"/>
    <e v="#VALUE!"/>
    <n v="344.79795633999066"/>
    <n v="1133.6370468353666"/>
    <n v="927.59413190271675"/>
    <n v="4.7499982417582371"/>
    <m/>
  </r>
  <r>
    <x v="3328"/>
    <n v="27301.957031000002"/>
    <n v="158.24"/>
    <n v="14.712456244224368"/>
    <m/>
    <m/>
    <n v="2.5709236390166375E-2"/>
    <n v="17.205632964134676"/>
    <n v="17.54"/>
    <n v="-1.9063114929607994E-2"/>
    <m/>
    <n v="1816.4051509999999"/>
    <n v="4.9322775496854954"/>
    <m/>
    <m/>
    <m/>
    <m/>
    <n v="398.8271369597623"/>
    <e v="#VALUE!"/>
    <n v="367.48722712494191"/>
    <n v="1184.970926020969"/>
    <n v="1011.575576157975"/>
    <n v="4.6749995604395638"/>
    <m/>
  </r>
  <r>
    <x v="3329"/>
    <n v="28324.111327999999"/>
    <n v="154.68"/>
    <n v="14.048776338401659"/>
    <m/>
    <m/>
    <n v="2.6864683762789256E-2"/>
    <n v="17.835634767391628"/>
    <n v="17.150200000000002"/>
    <n v="3.9966575747899524E-2"/>
    <m/>
    <n v="1752.0447999999999"/>
    <n v="4.5826305542940462"/>
    <m/>
    <m/>
    <m/>
    <m/>
    <n v="413.75877249565985"/>
    <e v="#VALUE!"/>
    <n v="359.21969345099859"/>
    <n v="1142.9840682532965"/>
    <n v="939.86542658669566"/>
    <n v="4.6749995604395638"/>
    <m/>
  </r>
  <r>
    <x v="3330"/>
    <n v="27994.068359000001"/>
    <n v="149.79"/>
    <n v="13.155751186350232"/>
    <m/>
    <m/>
    <n v="2.8561866961538503E-2"/>
    <n v="17.585896124254731"/>
    <n v="16.588699999999999"/>
    <n v="6.0112975956809755E-2"/>
    <m/>
    <n v="1715.4608149999999"/>
    <n v="4.3909138956583273"/>
    <m/>
    <m/>
    <m/>
    <m/>
    <n v="408.93750300752356"/>
    <e v="#VALUE!"/>
    <n v="347.8634463539247"/>
    <n v="1119.1177196255574"/>
    <n v="900.54568282432865"/>
    <n v="4.6749995604395638"/>
    <m/>
  </r>
  <r>
    <x v="3331"/>
    <n v="27132.888672000001"/>
    <n v="152.18"/>
    <n v="13.573932361978702"/>
    <m/>
    <m/>
    <n v="2.7648932659053153E-2"/>
    <n v="17.031383180393522"/>
    <n v="16.8672"/>
    <n v="9.7338728652960338E-3"/>
    <m/>
    <n v="1772.7856449999999"/>
    <n v="4.6842518897269496"/>
    <m/>
    <m/>
    <m/>
    <m/>
    <n v="396.3573854509641"/>
    <e v="#VALUE!"/>
    <n v="353.41384115188106"/>
    <n v="1156.5148041095435"/>
    <n v="960.70725065376121"/>
    <n v="4.6749995604395638"/>
    <m/>
  </r>
  <r>
    <x v="3332"/>
    <n v="27267.03125"/>
    <n v="157.72999999999999"/>
    <n v="14.562258505871206"/>
    <m/>
    <m/>
    <n v="2.5630781922902152E-2"/>
    <n v="17.102009579720001"/>
    <n v="17.4786"/>
    <n v="-2.1545800022885087E-2"/>
    <m/>
    <n v="1793.001831"/>
    <n v="4.790963424179874"/>
    <m/>
    <m/>
    <m/>
    <m/>
    <n v="398.31694096075393"/>
    <e v="#VALUE!"/>
    <n v="366.30283325592188"/>
    <n v="1169.7032673947549"/>
    <n v="982.59303888435284"/>
    <n v="4.6749995604395638"/>
    <m/>
  </r>
  <r>
    <x v="3333"/>
    <n v="28350.140625"/>
    <n v="155.31"/>
    <n v="14.113708946681674"/>
    <m/>
    <m/>
    <n v="2.6415937190375476E-2"/>
    <n v="17.767237564808571"/>
    <n v="17.203900000000001"/>
    <n v="3.2744759316699623E-2"/>
    <m/>
    <n v="1792.737183"/>
    <n v="4.7894257795158568"/>
    <m/>
    <m/>
    <m/>
    <m/>
    <n v="414.13900860795752"/>
    <e v="#VALUE!"/>
    <n v="360.68276823037621"/>
    <n v="1169.5306185859486"/>
    <n v="982.27767873455184"/>
    <n v="4.6749995604395638"/>
    <m/>
  </r>
  <r>
    <x v="3334"/>
    <n v="28032.261718999998"/>
    <n v="158.16"/>
    <n v="14.62992942202548"/>
    <m/>
    <m/>
    <n v="2.54450762988228E-2"/>
    <n v="17.554086474626494"/>
    <n v="17.513200000000001"/>
    <n v="2.3346090164271249E-3"/>
    <m/>
    <n v="1822.022095"/>
    <n v="4.945771885235664"/>
    <m/>
    <m/>
    <m/>
    <m/>
    <n v="409.4954318183548"/>
    <e v="#VALUE!"/>
    <n v="367.30143985137016"/>
    <n v="1188.635260120343"/>
    <n v="1014.3431698551102"/>
    <n v="4.6749995604395638"/>
    <m/>
  </r>
  <r>
    <x v="3335"/>
    <n v="28183.080077999999"/>
    <n v="155.55000000000001"/>
    <n v="14.141959564712204"/>
    <m/>
    <m/>
    <n v="2.6283555113410871E-2"/>
    <n v="17.606569926566131"/>
    <n v="16.766200000000001"/>
    <n v="5.0122861862922363E-2"/>
    <m/>
    <n v="1810.2971190000001"/>
    <n v="4.8817411847433148"/>
    <m/>
    <m/>
    <m/>
    <m/>
    <n v="411.69858722778724"/>
    <e v="#VALUE!"/>
    <n v="361.24013005109151"/>
    <n v="1180.9862201136878"/>
    <n v="1001.2109217020278"/>
    <n v="4.6749995604395638"/>
    <m/>
  </r>
  <r>
    <x v="3336"/>
    <n v="27795.273438"/>
    <n v="156.15"/>
    <n v="14.249340641919041"/>
    <m/>
    <m/>
    <n v="2.6079420832971885E-2"/>
    <n v="17.35052635958786"/>
    <n v="16.833600000000001"/>
    <n v="3.070801014565272E-2"/>
    <m/>
    <n v="1871.0051269999999"/>
    <n v="5.2090237626137963"/>
    <m/>
    <m/>
    <m/>
    <m/>
    <n v="406.03350571917719"/>
    <e v="#VALUE!"/>
    <n v="362.63353460287971"/>
    <n v="1220.5903934541147"/>
    <n v="1068.3342858965084"/>
    <n v="4.6749995604395638"/>
    <m/>
  </r>
  <r>
    <x v="3337"/>
    <n v="28169.726563"/>
    <n v="156.21"/>
    <n v="14.258572095057849"/>
    <m/>
    <m/>
    <n v="2.6058021452113434E-2"/>
    <n v="17.570322679675499"/>
    <n v="16.842700000000001"/>
    <n v="4.3201071067910712E-2"/>
    <m/>
    <n v="1909.114014"/>
    <n v="5.4210803571310544"/>
    <m/>
    <m/>
    <m/>
    <m/>
    <n v="411.50351900796142"/>
    <e v="#VALUE!"/>
    <n v="362.7728750580585"/>
    <n v="1245.4515446643265"/>
    <n v="1111.8256080323788"/>
    <n v="4.6749995604395638"/>
    <m/>
  </r>
  <r>
    <x v="3338"/>
    <n v="28175.226563"/>
    <n v="154.85"/>
    <n v="14.008606400859192"/>
    <m/>
    <m/>
    <n v="2.651039920055304E-2"/>
    <n v="17.559814564024503"/>
    <n v="16.700399999999998"/>
    <n v="5.1460717349554708E-2"/>
    <m/>
    <n v="1872.922607"/>
    <n v="5.2154093092650102"/>
    <m/>
    <m/>
    <m/>
    <m/>
    <n v="411.58386303790729"/>
    <e v="#VALUE!"/>
    <n v="359.61449140733856"/>
    <n v="1221.8413027294907"/>
    <n v="1069.6439167856292"/>
    <n v="4.780000879120907"/>
    <m/>
  </r>
  <r>
    <x v="3339"/>
    <n v="28336.027343999998"/>
    <n v="161.94"/>
    <n v="15.284037304746647"/>
    <m/>
    <m/>
    <n v="2.4081395954578179E-2"/>
    <n v="17.604069753276658"/>
    <n v="17.473400000000002"/>
    <n v="7.4782099234640409E-3"/>
    <m/>
    <n v="1911.2075199999999"/>
    <n v="5.428069266873309"/>
    <m/>
    <m/>
    <m/>
    <m/>
    <n v="413.93284172226697"/>
    <e v="#VALUE!"/>
    <n v="376.07988852763583"/>
    <n v="1246.8172882827503"/>
    <n v="1113.2589844650754"/>
    <n v="4.780000879120907"/>
    <m/>
  </r>
  <r>
    <x v="3340"/>
    <n v="29653.679688"/>
    <n v="166.91"/>
    <n v="16.220227553642246"/>
    <m/>
    <m/>
    <n v="2.2602008057711898E-2"/>
    <n v="18.408063857954303"/>
    <n v="18.011399999999998"/>
    <n v="2.2022933139806078E-2"/>
    <m/>
    <n v="1892.189697"/>
    <n v="5.319906248361213"/>
    <m/>
    <m/>
    <m/>
    <m/>
    <n v="433.18111433763823"/>
    <e v="#VALUE!"/>
    <n v="387.62192289828141"/>
    <n v="1234.4106028476169"/>
    <n v="1091.0755070212044"/>
    <n v="4.780000879120907"/>
    <m/>
  </r>
  <r>
    <x v="3341"/>
    <n v="30231.582031000002"/>
    <n v="164.64"/>
    <n v="15.777130569598715"/>
    <m/>
    <m/>
    <n v="2.3215612633884952E-2"/>
    <n v="18.751922397744053"/>
    <n v="17.768000000000001"/>
    <n v="5.5376091723550847E-2"/>
    <m/>
    <n v="1920.682129"/>
    <n v="5.4799785108338916"/>
    <m/>
    <m/>
    <m/>
    <m/>
    <n v="441.62311491068607"/>
    <e v="#VALUE!"/>
    <n v="382.3502090106827"/>
    <n v="1252.9982530274472"/>
    <n v="1123.905206791047"/>
    <n v="4.780000879120907"/>
    <m/>
  </r>
  <r>
    <x v="3342"/>
    <n v="29892.740234000001"/>
    <n v="167.98"/>
    <n v="16.415282893346863"/>
    <m/>
    <m/>
    <n v="2.2272468457554109E-2"/>
    <n v="18.527040590597618"/>
    <n v="18.1309"/>
    <n v="2.1848920384405446E-2"/>
    <m/>
    <n v="2012.634644"/>
    <n v="6.004531002157627"/>
    <m/>
    <m/>
    <m/>
    <m/>
    <n v="436.67331209521876"/>
    <e v="#VALUE!"/>
    <n v="390.10682768230367"/>
    <n v="1312.9854518027423"/>
    <n v="1231.4872484119091"/>
    <n v="4.9799986813186647"/>
    <m/>
  </r>
  <r>
    <x v="3343"/>
    <n v="30409.5625"/>
    <n v="167.61"/>
    <n v="16.340998760474221"/>
    <m/>
    <m/>
    <n v="2.2369425669919681E-2"/>
    <n v="18.832409940093449"/>
    <n v="18.0945"/>
    <n v="4.0780896962803626E-2"/>
    <m/>
    <n v="2101.6354980000001"/>
    <n v="6.5354162392552215"/>
    <m/>
    <m/>
    <m/>
    <m/>
    <n v="444.22305457088794"/>
    <e v="#VALUE!"/>
    <n v="389.24756154203436"/>
    <n v="1371.047071107761"/>
    <n v="1340.3680918318028"/>
    <n v="4.9799986813186647"/>
    <m/>
  </r>
  <r>
    <x v="3344"/>
    <n v="30317.146484000001"/>
    <n v="162.55000000000001"/>
    <n v="15.348805564656459"/>
    <m/>
    <m/>
    <n v="2.3718888212045035E-2"/>
    <n v="18.730538196685085"/>
    <n v="17.5501"/>
    <n v="6.7261052454691717E-2"/>
    <m/>
    <n v="2076.2429200000001"/>
    <n v="6.3769978842424679"/>
    <m/>
    <m/>
    <m/>
    <m/>
    <n v="442.87304090598263"/>
    <e v="#VALUE!"/>
    <n v="377.4965164886205"/>
    <n v="1354.4816772857087"/>
    <n v="1307.8775968968121"/>
    <n v="4.9799986813186647"/>
    <m/>
  </r>
  <r>
    <x v="3345"/>
    <n v="29449.091797000001"/>
    <n v="166.87"/>
    <n v="16.162690110185"/>
    <m/>
    <m/>
    <n v="2.2456926405295528E-2"/>
    <n v="18.179805914294267"/>
    <n v="18.015499999999999"/>
    <n v="9.1202527986604665E-3"/>
    <m/>
    <n v="2104.5373540000001"/>
    <n v="6.5506369194743632"/>
    <m/>
    <m/>
    <m/>
    <m/>
    <n v="430.19249331199092"/>
    <e v="#VALUE!"/>
    <n v="387.52902926149557"/>
    <n v="1372.9401592162187"/>
    <n v="1343.4897467279625"/>
    <n v="4.9799986813186647"/>
    <m/>
  </r>
  <r>
    <x v="3346"/>
    <n v="30394.1875"/>
    <n v="161.06"/>
    <n v="15.035387749468303"/>
    <m/>
    <m/>
    <n v="2.4019546500897868E-2"/>
    <n v="18.748359704785628"/>
    <n v="17.388300000000001"/>
    <n v="7.82169450024226E-2"/>
    <m/>
    <n v="1936.403442"/>
    <n v="5.5038193241640858"/>
    <m/>
    <m/>
    <m/>
    <m/>
    <n v="443.9984564871757"/>
    <e v="#VALUE!"/>
    <n v="374.03622851834643"/>
    <n v="1263.2543893380162"/>
    <n v="1128.7947906065613"/>
    <n v="4.9799986813186647"/>
    <m/>
  </r>
  <r>
    <x v="3347"/>
    <n v="28823.683593999998"/>
    <n v="154.63999999999999"/>
    <n v="13.835070940549372"/>
    <m/>
    <m/>
    <n v="2.5933178678408143E-2"/>
    <n v="17.765507696321002"/>
    <n v="16.6966"/>
    <n v="6.4019482788172599E-2"/>
    <m/>
    <n v="1943.0976559999999"/>
    <n v="5.54173039133756"/>
    <m/>
    <m/>
    <m/>
    <m/>
    <n v="421.05652687740803"/>
    <e v="#VALUE!"/>
    <n v="359.12679981421263"/>
    <n v="1267.6215036672147"/>
    <n v="1136.5700849269745"/>
    <n v="5.0799995604395436"/>
    <m/>
  </r>
  <r>
    <x v="3348"/>
    <n v="28249.230468999998"/>
    <n v="150.21"/>
    <n v="13.040827155835469"/>
    <m/>
    <m/>
    <n v="2.7417653635707785E-2"/>
    <n v="17.397633010720437"/>
    <n v="16.2271"/>
    <n v="7.2134454752878607E-2"/>
    <m/>
    <n v="1849.9998780000001"/>
    <n v="5.0105701016187059"/>
    <m/>
    <m/>
    <m/>
    <m/>
    <n v="412.66491249968419"/>
    <e v="#VALUE!"/>
    <n v="348.8388295401765"/>
    <n v="1206.887167967704"/>
    <n v="1027.6328301411304"/>
    <n v="5.0799995604395436"/>
    <m/>
  </r>
  <r>
    <x v="3349"/>
    <n v="27591.730468999998"/>
    <n v="150.75"/>
    <n v="13.1298403727293"/>
    <m/>
    <m/>
    <n v="2.7219095292776104E-2"/>
    <n v="16.952302356902834"/>
    <n v="16.283300000000001"/>
    <n v="4.1085182788675123E-2"/>
    <m/>
    <n v="1842.7574460000001"/>
    <n v="4.9709549805625155"/>
    <m/>
    <m/>
    <m/>
    <m/>
    <n v="403.06014891979515"/>
    <e v="#VALUE!"/>
    <n v="350.09289363678585"/>
    <n v="1202.1624118476504"/>
    <n v="1019.508046305813"/>
    <n v="5.0799995604395436"/>
    <m/>
  </r>
  <r>
    <x v="3350"/>
    <n v="27514.873047000001"/>
    <n v="152.02000000000001"/>
    <n v="13.349456763604245"/>
    <m/>
    <m/>
    <n v="2.6759061479384151E-2"/>
    <n v="16.891673038340318"/>
    <n v="16.410900000000002"/>
    <n v="2.9295958073007444E-2"/>
    <m/>
    <n v="1866.7536620000001"/>
    <n v="5.100286253797516"/>
    <m/>
    <m/>
    <m/>
    <m/>
    <n v="401.93741528075373"/>
    <e v="#VALUE!"/>
    <n v="353.04226660473756"/>
    <n v="1217.8168589179338"/>
    <n v="1046.0329845153999"/>
    <n v="5.0799995604395436"/>
    <m/>
  </r>
  <r>
    <x v="3351"/>
    <n v="28300.058593999998"/>
    <n v="153.79"/>
    <n v="13.658670959618656"/>
    <m/>
    <m/>
    <n v="2.6134546073597463E-2"/>
    <n v="17.359926824486923"/>
    <n v="16.597300000000001"/>
    <n v="4.5948848576992773E-2"/>
    <m/>
    <n v="1866.5642089999999"/>
    <n v="5.0991196954406046"/>
    <m/>
    <m/>
    <m/>
    <m/>
    <n v="413.40741002642795"/>
    <e v="#VALUE!"/>
    <n v="357.15281003251272"/>
    <n v="1217.6932651829545"/>
    <n v="1045.7937315678259"/>
    <n v="5.0799995604395436"/>
    <m/>
  </r>
  <r>
    <x v="3352"/>
    <n v="28428.464843999998"/>
    <n v="163.83000000000001"/>
    <n v="15.440190119618341"/>
    <m/>
    <m/>
    <n v="2.2720859192490537E-2"/>
    <n v="17.42486274994496"/>
    <n v="17.678000000000001"/>
    <n v="-1.4319337597864079E-2"/>
    <m/>
    <n v="1908.7863769999999"/>
    <n v="5.3296692627949396"/>
    <m/>
    <m/>
    <m/>
    <m/>
    <n v="415.28316922556121"/>
    <e v="#VALUE!"/>
    <n v="380.46911286576869"/>
    <n v="1245.2378036280411"/>
    <n v="1093.0778328942617"/>
    <n v="5.0649982417582642"/>
    <m/>
  </r>
  <r>
    <x v="3353"/>
    <n v="29481.013672000001"/>
    <n v="161.28"/>
    <n v="14.957736288871841"/>
    <m/>
    <m/>
    <n v="2.3426972940168381E-2"/>
    <n v="18.055676808369373"/>
    <n v="17.3965"/>
    <n v="3.7891346441489615E-2"/>
    <m/>
    <n v="1892.512817"/>
    <n v="5.2386570287576948"/>
    <m/>
    <m/>
    <m/>
    <m/>
    <n v="430.6588082357959"/>
    <e v="#VALUE!"/>
    <n v="374.54714352066878"/>
    <n v="1234.6213971219038"/>
    <n v="1074.4118612095335"/>
    <n v="5.0649982417582642"/>
    <m/>
  </r>
  <r>
    <x v="3354"/>
    <n v="29227.103515999999"/>
    <n v="152.74"/>
    <n v="13.3688345441364"/>
    <m/>
    <m/>
    <n v="2.5906734963194403E-2"/>
    <n v="17.857610453928054"/>
    <n v="16.079699999999999"/>
    <n v="0.11056863336555134"/>
    <m/>
    <n v="1831.9548339999999"/>
    <n v="4.9030175880578497"/>
    <m/>
    <m/>
    <m/>
    <m/>
    <n v="426.94968729448374"/>
    <e v="#VALUE!"/>
    <n v="354.71435206688341"/>
    <n v="1195.1150958135388"/>
    <n v="1005.5745629863352"/>
    <n v="5.0649982417582642"/>
    <m/>
  </r>
  <r>
    <x v="3355"/>
    <n v="28087.175781000002"/>
    <n v="157.9"/>
    <n v="14.270390046023918"/>
    <m/>
    <m/>
    <n v="2.4154977169780077E-2"/>
    <n v="17.147509095745708"/>
    <n v="16.628900000000002"/>
    <n v="3.1187215976144378E-2"/>
    <m/>
    <n v="1870.789307"/>
    <n v="5.1107580159287869"/>
    <m/>
    <m/>
    <m/>
    <m/>
    <n v="410.29761673504134"/>
    <e v="#VALUE!"/>
    <n v="366.69763121226191"/>
    <n v="1220.4495986401862"/>
    <n v="1048.1806695766359"/>
    <n v="5.0649982417582642"/>
    <m/>
  </r>
  <r>
    <x v="3356"/>
    <n v="28680.494140999999"/>
    <n v="155.44999999999999"/>
    <n v="13.825880153980165"/>
    <m/>
    <m/>
    <n v="2.4903304259426631E-2"/>
    <n v="17.495848185096371"/>
    <n v="16.374099999999999"/>
    <n v="6.8507471256213925E-2"/>
    <m/>
    <n v="1904.6518550000001"/>
    <n v="5.2956379645308198"/>
    <m/>
    <m/>
    <m/>
    <m/>
    <n v="418.96481456836068"/>
    <e v="#VALUE!"/>
    <n v="361.00789595912676"/>
    <n v="1242.54055937045"/>
    <n v="1086.0982520004156"/>
    <n v="5.0649982417582642"/>
    <m/>
  </r>
  <r>
    <x v="3357"/>
    <n v="29031.304688"/>
    <n v="158.72999999999999"/>
    <n v="14.4075961703809"/>
    <m/>
    <m/>
    <n v="2.3851086881278932E-2"/>
    <n v="17.695805171834646"/>
    <n v="16.723700000000001"/>
    <n v="5.8127398352915138E-2"/>
    <m/>
    <n v="1877.7041019999999"/>
    <n v="5.1456559640946518"/>
    <m/>
    <m/>
    <m/>
    <m/>
    <n v="424.08945694899421"/>
    <e v="#VALUE!"/>
    <n v="368.62517417556893"/>
    <n v="1224.9606137239543"/>
    <n v="1055.3379942946797"/>
    <n v="5.1199991208791404"/>
    <m/>
  </r>
  <r>
    <x v="3358"/>
    <n v="28851.480468999998"/>
    <n v="162.88"/>
    <n v="15.159142503707885"/>
    <m/>
    <m/>
    <n v="2.2602670737655577E-2"/>
    <n v="17.572246220352174"/>
    <n v="17.170000000000002"/>
    <n v="2.342726967688824E-2"/>
    <m/>
    <n v="1995.060913"/>
    <n v="5.7887155461046902"/>
    <m/>
    <m/>
    <m/>
    <m/>
    <n v="421.46258377875364"/>
    <e v="#VALUE!"/>
    <n v="378.26288899210397"/>
    <n v="1301.5208508103653"/>
    <n v="1187.225010104889"/>
    <n v="5.1199991208791404"/>
    <m/>
  </r>
  <r>
    <x v="3359"/>
    <n v="28450.457031000002"/>
    <n v="149.72"/>
    <n v="12.704960338245186"/>
    <m/>
    <m/>
    <n v="2.6253890364935164E-2"/>
    <n v="17.2868009422832"/>
    <n v="15.784700000000001"/>
    <n v="9.5161830271287995E-2"/>
    <m/>
    <n v="1849.042725"/>
    <n v="4.9409834613326709"/>
    <m/>
    <m/>
    <m/>
    <m/>
    <n v="415.60443121299812"/>
    <e v="#VALUE!"/>
    <n v="347.70088248954943"/>
    <n v="1206.2627486435629"/>
    <n v="1013.3610976542326"/>
    <n v="5.1199991208791404"/>
    <m/>
  </r>
  <r>
    <x v="3360"/>
    <n v="27695.068359000001"/>
    <n v="151.94"/>
    <n v="13.080153492772675"/>
    <m/>
    <m/>
    <n v="2.5473955241430521E-2"/>
    <n v="16.814471737617975"/>
    <n v="16.018999999999998"/>
    <n v="4.9658014708656939E-2"/>
    <m/>
    <n v="1848.603149"/>
    <n v="4.9385070181690685"/>
    <m/>
    <m/>
    <m/>
    <m/>
    <n v="404.56970937955879"/>
    <e v="#VALUE!"/>
    <n v="352.85647933116576"/>
    <n v="1205.9759817955996"/>
    <n v="1012.8531965081984"/>
    <n v="5.1199991208791404"/>
    <m/>
  </r>
  <r>
    <x v="3361"/>
    <n v="27654.636718999998"/>
    <n v="151.96"/>
    <n v="13.082019796972963"/>
    <m/>
    <m/>
    <n v="2.5465922880261397E-2"/>
    <n v="16.776607587150163"/>
    <n v="16.0227"/>
    <n v="4.7052468507190692E-2"/>
    <m/>
    <n v="1842.4014890000001"/>
    <n v="4.9052454621856718"/>
    <m/>
    <m/>
    <m/>
    <m/>
    <n v="403.97908376230072"/>
    <e v="#VALUE!"/>
    <n v="352.90292614955877"/>
    <n v="1201.9301956509053"/>
    <n v="1006.0314843642902"/>
    <n v="5.1199991208791404"/>
    <m/>
  </r>
  <r>
    <x v="3362"/>
    <n v="27621.085938"/>
    <n v="146.91999999999999"/>
    <n v="12.21277456258089"/>
    <m/>
    <m/>
    <n v="2.7153834573495045E-2"/>
    <n v="16.742963865801329"/>
    <n v="15.4902"/>
    <n v="8.0874608836640549E-2"/>
    <m/>
    <n v="1796.490601"/>
    <n v="4.6606573536766724"/>
    <m/>
    <m/>
    <m/>
    <m/>
    <n v="403.48897377077884"/>
    <e v="#VALUE!"/>
    <n v="341.1983279145378"/>
    <n v="1171.9792414610572"/>
    <n v="955.86817658325162"/>
    <n v="5.1400008791208833"/>
    <m/>
  </r>
  <r>
    <x v="3363"/>
    <n v="26987.662109000001"/>
    <n v="144.94"/>
    <n v="11.882165683350763"/>
    <m/>
    <m/>
    <n v="2.7884310447167691E-2"/>
    <n v="16.346028706197139"/>
    <n v="15.2844"/>
    <n v="6.9458317382241841E-2"/>
    <m/>
    <n v="1808.019775"/>
    <n v="4.7203563370683206"/>
    <m/>
    <m/>
    <m/>
    <m/>
    <n v="394.23591502794534"/>
    <e v="#VALUE!"/>
    <n v="336.60009289363677"/>
    <n v="1179.5005458261739"/>
    <n v="968.11201990149777"/>
    <n v="5.1400008791208833"/>
    <m/>
  </r>
  <r>
    <x v="3364"/>
    <n v="26931.384765999999"/>
    <n v="150.37"/>
    <n v="12.767848793452725"/>
    <m/>
    <m/>
    <n v="2.57935556961475E-2"/>
    <n v="16.273159642037982"/>
    <n v="15.856400000000001"/>
    <n v="2.6283370881031054E-2"/>
    <m/>
    <n v="1817.549927"/>
    <n v="4.7697502188873866"/>
    <m/>
    <m/>
    <m/>
    <m/>
    <n v="393.41381529498813"/>
    <e v="#VALUE!"/>
    <n v="349.21040408732"/>
    <n v="1185.7177452402714"/>
    <n v="978.24235907168224"/>
    <n v="5.1400008791208833"/>
    <m/>
  </r>
  <r>
    <x v="3365"/>
    <n v="27171.513672000001"/>
    <n v="147.63999999999999"/>
    <n v="12.302759407999071"/>
    <m/>
    <m/>
    <n v="2.6728788226397942E-2"/>
    <n v="16.405234226616471"/>
    <n v="15.5665"/>
    <n v="5.3880719918830255E-2"/>
    <m/>
    <n v="1824.1214600000001"/>
    <n v="4.8041175082969767"/>
    <m/>
    <m/>
    <m/>
    <m/>
    <n v="396.92161966126559"/>
    <e v="#VALUE!"/>
    <n v="342.87041337668364"/>
    <n v="1190.0048259832986"/>
    <n v="985.29084939593633"/>
    <n v="5.1400008791208833"/>
    <m/>
  </r>
  <r>
    <x v="3366"/>
    <n v="27035.470702999999"/>
    <n v="150.18"/>
    <n v="12.724538891748386"/>
    <m/>
    <m/>
    <n v="2.5807712198129096E-2"/>
    <n v="16.310149442028205"/>
    <n v="15.835100000000001"/>
    <n v="2.9999775311062349E-2"/>
    <m/>
    <n v="1821.8596190000001"/>
    <n v="4.7920802478807962"/>
    <m/>
    <m/>
    <m/>
    <m/>
    <n v="394.93430322940065"/>
    <e v="#VALUE!"/>
    <n v="348.76915931258708"/>
    <n v="1188.5292654109194"/>
    <n v="982.8220916023613"/>
    <n v="5.1400008791208833"/>
    <m/>
  </r>
  <r>
    <x v="3367"/>
    <n v="27401.650390999999"/>
    <n v="146.66"/>
    <n v="12.126587642049794"/>
    <m/>
    <m/>
    <n v="2.701615899388601E-2"/>
    <n v="16.517949284523585"/>
    <n v="15.4627"/>
    <n v="6.8244826875227815E-2"/>
    <m/>
    <n v="1801.7285159999999"/>
    <n v="4.6860569344239735"/>
    <m/>
    <m/>
    <m/>
    <m/>
    <n v="400.28345810544249"/>
    <e v="#VALUE!"/>
    <n v="340.5945192754296"/>
    <n v="1175.3963078487802"/>
    <n v="961.07745267726636"/>
    <n v="5.0600017582417474"/>
    <m/>
  </r>
  <r>
    <x v="3368"/>
    <n v="26826.753906000002"/>
    <n v="147.27000000000001"/>
    <n v="12.225989392565154"/>
    <m/>
    <m/>
    <n v="2.6790017135489071E-2"/>
    <n v="16.158570410543973"/>
    <n v="15.5261"/>
    <n v="4.0735948534659228E-2"/>
    <m/>
    <n v="1812.5894780000001"/>
    <n v="4.7424306411258206"/>
    <m/>
    <m/>
    <m/>
    <m/>
    <n v="391.88536712242473"/>
    <e v="#VALUE!"/>
    <n v="342.01114723641427"/>
    <n v="1182.4816897590515"/>
    <n v="972.63930503910638"/>
    <n v="5.0600017582417474"/>
    <m/>
  </r>
  <r>
    <x v="3369"/>
    <n v="26749.892577999999"/>
    <n v="147.30000000000001"/>
    <n v="12.226547721576654"/>
    <m/>
    <m/>
    <n v="2.67777079331031E-2"/>
    <n v="16.073966508667407"/>
    <n v="15.523400000000001"/>
    <n v="3.5466876371633038E-2"/>
    <m/>
    <n v="1817.5347899999999"/>
    <n v="4.7679399230948416"/>
    <m/>
    <m/>
    <m/>
    <m/>
    <n v="390.76257642451395"/>
    <e v="#VALUE!"/>
    <n v="342.0808174640037"/>
    <n v="1185.7078702931003"/>
    <n v="977.8710800852682"/>
    <n v="5.0600017582417474"/>
    <m/>
  </r>
  <r>
    <x v="3370"/>
    <n v="26855.960938"/>
    <n v="149.16999999999999"/>
    <n v="12.535472859780079"/>
    <m/>
    <m/>
    <n v="2.6096418385712705E-2"/>
    <n v="16.124903181916753"/>
    <n v="15.7204"/>
    <n v="2.5731099839492177E-2"/>
    <m/>
    <n v="1854.380615"/>
    <n v="4.9611274960606497"/>
    <m/>
    <m/>
    <m/>
    <m/>
    <n v="392.3120236049042"/>
    <e v="#VALUE!"/>
    <n v="346.42359498374356"/>
    <n v="1209.7450358705155"/>
    <n v="1017.4924980733758"/>
    <n v="5.0600017582417474"/>
    <m/>
  </r>
  <r>
    <x v="3371"/>
    <n v="27224.603515999999"/>
    <n v="143.51"/>
    <n v="11.582802340089426"/>
    <m/>
    <m/>
    <n v="2.8075427684365363E-2"/>
    <n v="16.333279170550636"/>
    <n v="15.1333"/>
    <n v="7.9293952445972593E-2"/>
    <m/>
    <n v="1800.099976"/>
    <n v="4.6705671907334851"/>
    <m/>
    <m/>
    <m/>
    <m/>
    <n v="397.69715639147574"/>
    <e v="#VALUE!"/>
    <n v="333.2791453785415"/>
    <n v="1174.333894790328"/>
    <n v="957.90061474785091"/>
    <n v="5.0600017582417474"/>
    <m/>
  </r>
  <r>
    <x v="3372"/>
    <n v="26329.460938"/>
    <n v="144.43"/>
    <n v="11.729895968188815"/>
    <m/>
    <m/>
    <n v="2.7713999761902176E-2"/>
    <n v="15.783713582191483"/>
    <n v="15.238099999999999"/>
    <n v="3.5805880141978497E-2"/>
    <m/>
    <n v="1805.9537350000001"/>
    <n v="4.7008226322975162"/>
    <m/>
    <m/>
    <m/>
    <m/>
    <n v="384.6209087382706"/>
    <e v="#VALUE!"/>
    <n v="335.4156990246168"/>
    <n v="1178.1527202429618"/>
    <n v="964.10579388137319"/>
    <n v="5.2499986813186883"/>
    <m/>
  </r>
  <r>
    <x v="3373"/>
    <n v="26474.181640999999"/>
    <n v="146.33000000000001"/>
    <n v="12.037062105812216"/>
    <m/>
    <m/>
    <n v="2.6983392820558168E-2"/>
    <n v="15.85788158247259"/>
    <n v="15.4396"/>
    <n v="2.7091477918637086E-2"/>
    <m/>
    <n v="1828.689697"/>
    <n v="4.8190600530689993"/>
    <m/>
    <m/>
    <m/>
    <m/>
    <n v="386.73498955565515"/>
    <e v="#VALUE!"/>
    <n v="339.82814677194614"/>
    <n v="1192.9850135395786"/>
    <n v="988.35546066015627"/>
    <n v="5.2499986813186883"/>
    <m/>
  </r>
  <r>
    <x v="3374"/>
    <n v="27745.123047000001"/>
    <n v="152.61000000000001"/>
    <n v="13.063942730697315"/>
    <m/>
    <m/>
    <n v="2.4665912118483502E-2"/>
    <n v="16.566504807052961"/>
    <n v="16.101400000000002"/>
    <n v="2.888598550765531E-2"/>
    <m/>
    <n v="1901.026611"/>
    <n v="5.199776513028457"/>
    <m/>
    <m/>
    <m/>
    <m/>
    <n v="405.30090853439549"/>
    <e v="#VALUE!"/>
    <n v="354.41244774732928"/>
    <n v="1240.1755535580808"/>
    <n v="1066.4377397810606"/>
    <n v="5.2499986813186883"/>
    <m/>
  </r>
  <r>
    <x v="3375"/>
    <n v="27700.529297000001"/>
    <n v="147.19999999999999"/>
    <n v="12.136250209251859"/>
    <m/>
    <m/>
    <n v="2.6413433388968975E-2"/>
    <n v="16.526759437170369"/>
    <n v="15.532299999999999"/>
    <n v="6.4025252999901472E-2"/>
    <m/>
    <n v="1874.1304929999999"/>
    <n v="5.0525113613135488"/>
    <m/>
    <m/>
    <m/>
    <m/>
    <n v="404.64948279159597"/>
    <e v="#VALUE!"/>
    <n v="341.84858337203895"/>
    <n v="1222.6292931132218"/>
    <n v="1036.2346887172578"/>
    <n v="5.2499986813186883"/>
    <m/>
  </r>
  <r>
    <x v="3376"/>
    <n v="27218.412109000001"/>
    <n v="146.38"/>
    <n v="11.999589851732537"/>
    <m/>
    <m/>
    <n v="2.6706338543378859E-2"/>
    <n v="16.226237401126287"/>
    <n v="15.020300000000001"/>
    <n v="8.02871714364084E-2"/>
    <m/>
    <n v="1862.2014160000001"/>
    <n v="4.9880631539696854"/>
    <m/>
    <m/>
    <m/>
    <m/>
    <n v="397.60671228430942"/>
    <e v="#VALUE!"/>
    <n v="339.9442638179284"/>
    <n v="1214.847103434073"/>
    <n v="1023.0168128334534"/>
    <n v="5.2999991208791002"/>
    <m/>
  </r>
  <r>
    <x v="3377"/>
    <n v="26824.556640999999"/>
    <n v="148.87"/>
    <n v="12.40633265335444"/>
    <m/>
    <m/>
    <n v="2.5796370908508767E-2"/>
    <n v="15.978757116313485"/>
    <n v="15.279500000000001"/>
    <n v="4.5764397808402357E-2"/>
    <m/>
    <n v="1907.256592"/>
    <n v="5.2292966367400471"/>
    <m/>
    <m/>
    <m/>
    <m/>
    <n v="391.85326946334123"/>
    <e v="#VALUE!"/>
    <n v="345.72689270784952"/>
    <n v="1244.2398155156066"/>
    <n v="1072.4921103737518"/>
    <n v="5.2999991208791002"/>
    <m/>
  </r>
  <r>
    <x v="3378"/>
    <n v="27123.109375"/>
    <n v="139.41999999999999"/>
    <n v="10.827352671894111"/>
    <m/>
    <m/>
    <n v="2.9070042594172587E-2"/>
    <n v="16.118184587481867"/>
    <n v="14.3117"/>
    <n v="0.12622431908731091"/>
    <m/>
    <n v="1811.8283690000001"/>
    <n v="4.7056448050206479"/>
    <m/>
    <m/>
    <m/>
    <m/>
    <n v="396.21452942714279"/>
    <e v="#VALUE!"/>
    <n v="323.78077101718526"/>
    <n v="1181.9851639503481"/>
    <n v="965.09478772885973"/>
    <n v="5.2999991208791002"/>
    <m/>
  </r>
  <r>
    <x v="3379"/>
    <n v="25732.109375"/>
    <n v="148.18"/>
    <n v="12.18648606990863"/>
    <m/>
    <m/>
    <n v="2.5415487139526894E-2"/>
    <n v="15.279440121619409"/>
    <n v="15.213699999999999"/>
    <n v="4.3211133136191737E-3"/>
    <m/>
    <n v="1884.4948730000001"/>
    <n v="5.0829699116995455"/>
    <m/>
    <m/>
    <m/>
    <m/>
    <n v="375.89479385356771"/>
    <e v="#VALUE!"/>
    <n v="344.12447747329304"/>
    <n v="1229.3907190866464"/>
    <n v="1042.4815240474422"/>
    <n v="5.2999991208791002"/>
    <m/>
  </r>
  <r>
    <x v="3380"/>
    <n v="27235.650390999999"/>
    <n v="144.61000000000001"/>
    <n v="11.597886352153623"/>
    <m/>
    <m/>
    <n v="2.6638800247492933E-2"/>
    <n v="16.159399028776953"/>
    <n v="14.856299999999999"/>
    <n v="8.7713564533359767E-2"/>
    <m/>
    <n v="1832.395996"/>
    <n v="4.8017979627356748"/>
    <m/>
    <m/>
    <m/>
    <m/>
    <n v="397.85852920162262"/>
    <e v="#VALUE!"/>
    <n v="335.83372039015325"/>
    <n v="1195.4028973226777"/>
    <n v="984.81512684910842"/>
    <n v="5.2999991208791002"/>
    <m/>
  </r>
  <r>
    <x v="3381"/>
    <n v="26347.654297000001"/>
    <n v="144.83000000000001"/>
    <n v="11.63177249689776"/>
    <m/>
    <m/>
    <n v="2.6556360585579045E-2"/>
    <n v="15.620136090839448"/>
    <n v="14.879099999999999"/>
    <n v="4.9803824884532499E-2"/>
    <m/>
    <n v="1846.30188"/>
    <n v="4.8745532256922708"/>
    <m/>
    <m/>
    <m/>
    <m/>
    <n v="384.8866774256"/>
    <e v="#VALUE!"/>
    <n v="336.3446353924756"/>
    <n v="1204.4746995203031"/>
    <n v="999.73672165038568"/>
    <n v="5.2200000000000202"/>
    <m/>
  </r>
  <r>
    <x v="3382"/>
    <n v="26505.923827999999"/>
    <n v="143.88999999999999"/>
    <n v="11.479399543628553"/>
    <m/>
    <m/>
    <n v="2.6899699306506587E-2"/>
    <n v="15.701502214541536"/>
    <n v="14.7865"/>
    <n v="6.18809193887353E-2"/>
    <m/>
    <n v="1840.22522"/>
    <n v="4.8423416689948775"/>
    <m/>
    <m/>
    <m/>
    <m/>
    <n v="387.19867959617778"/>
    <e v="#VALUE!"/>
    <n v="334.16163492800735"/>
    <n v="1200.5104598112546"/>
    <n v="993.13035700507317"/>
    <n v="5.2200000000000202"/>
    <m/>
  </r>
  <r>
    <x v="3383"/>
    <n v="25934.285156000002"/>
    <n v="140.69999999999999"/>
    <n v="10.966442654858737"/>
    <m/>
    <m/>
    <n v="2.8091016273674826E-2"/>
    <n v="15.326350315349531"/>
    <n v="14.4587"/>
    <n v="6.000887461179305E-2"/>
    <m/>
    <n v="1742.528687"/>
    <n v="4.3278528309701603"/>
    <m/>
    <m/>
    <m/>
    <m/>
    <n v="378.84817876320182"/>
    <e v="#VALUE!"/>
    <n v="326.75336739433345"/>
    <n v="1136.7760274824795"/>
    <n v="887.61230018264507"/>
    <n v="5.2200000000000202"/>
    <m/>
  </r>
  <r>
    <x v="3384"/>
    <n v="25902.941406000002"/>
    <n v="140.97999999999999"/>
    <n v="11.008762944064729"/>
    <m/>
    <m/>
    <n v="2.7977748961699606E-2"/>
    <n v="15.295685727143915"/>
    <n v="14.4871"/>
    <n v="5.5814188287781175E-2"/>
    <m/>
    <n v="1739.0375979999999"/>
    <n v="4.3104004481698182"/>
    <m/>
    <m/>
    <m/>
    <m/>
    <n v="378.39030909254456"/>
    <e v="#VALUE!"/>
    <n v="327.4036228518346"/>
    <n v="1134.4985405667028"/>
    <n v="884.03293871955964"/>
    <n v="5.2200000000000202"/>
    <m/>
  </r>
  <r>
    <x v="3385"/>
    <n v="25920.257813"/>
    <n v="140.76"/>
    <n v="10.973081542121779"/>
    <m/>
    <m/>
    <n v="2.8063611422037418E-2"/>
    <n v="15.29377117084872"/>
    <n v="14.4678"/>
    <n v="5.7090308882395302E-2"/>
    <m/>
    <n v="1650.5192870000001"/>
    <n v="3.8714955448907067"/>
    <m/>
    <m/>
    <m/>
    <m/>
    <n v="378.64326726028315"/>
    <e v="#VALUE!"/>
    <n v="326.89270784951225"/>
    <n v="1076.7517185552506"/>
    <n v="794.01661746824686"/>
    <n v="5.2200000000000202"/>
    <m/>
  </r>
  <r>
    <x v="3386"/>
    <n v="25121.673827999999"/>
    <n v="138.44999999999999"/>
    <n v="10.611645620517915"/>
    <m/>
    <m/>
    <n v="2.8983249502128088E-2"/>
    <n v="14.810824844451197"/>
    <n v="14.230700000000001"/>
    <n v="4.0765727929841677E-2"/>
    <m/>
    <n v="1665.519775"/>
    <n v="3.9417649993562209"/>
    <m/>
    <m/>
    <m/>
    <m/>
    <n v="366.97754805935438"/>
    <e v="#VALUE!"/>
    <n v="321.5281003251277"/>
    <n v="1086.5376091900248"/>
    <n v="808.42839036042562"/>
    <n v="5.1500017582417543"/>
    <m/>
  </r>
  <r>
    <x v="3387"/>
    <n v="25575.283202999999"/>
    <n v="143.63999999999999"/>
    <n v="11.405856501037114"/>
    <m/>
    <m/>
    <n v="2.6808782100797495E-2"/>
    <n v="15.066297098097625"/>
    <n v="14.773199999999999"/>
    <n v="1.9839784075056599E-2"/>
    <m/>
    <n v="1716.668823"/>
    <n v="4.1837648856333312"/>
    <m/>
    <m/>
    <m/>
    <m/>
    <n v="373.60387627912053"/>
    <e v="#VALUE!"/>
    <n v="333.58104969809563"/>
    <n v="1119.9057895986098"/>
    <n v="858.06087189150685"/>
    <n v="5.1500017582417543"/>
    <m/>
  </r>
  <r>
    <x v="3388"/>
    <n v="26841.664063"/>
    <n v="153.19999999999999"/>
    <n v="12.917865614318963"/>
    <m/>
    <m/>
    <n v="2.3238854733276641E-2"/>
    <n v="15.762210452630761"/>
    <n v="15.7486"/>
    <n v="8.6423254325862509E-4"/>
    <m/>
    <n v="1792.119995"/>
    <n v="4.5510664031390702"/>
    <m/>
    <m/>
    <m/>
    <m/>
    <n v="392.10317477706201"/>
    <e v="#VALUE!"/>
    <n v="355.782628889921"/>
    <n v="1169.1279827337621"/>
    <n v="933.39184028323064"/>
    <n v="5.1500017582417543"/>
    <m/>
  </r>
  <r>
    <x v="3389"/>
    <n v="28311.310547000001"/>
    <n v="164.54"/>
    <n v="14.828461618887591"/>
    <m/>
    <m/>
    <n v="1.9797323725168903E-2"/>
    <n v="16.612043553480326"/>
    <n v="16.913"/>
    <n v="-1.7794385769507093E-2"/>
    <m/>
    <n v="1891.007202"/>
    <n v="5.0531819237550737"/>
    <m/>
    <m/>
    <m/>
    <m/>
    <n v="413.57177861711551"/>
    <e v="#VALUE!"/>
    <n v="382.11797491871801"/>
    <n v="1233.6391768282656"/>
    <n v="1036.3722163769041"/>
    <n v="5.1500017582417543"/>
    <m/>
  </r>
  <r>
    <x v="3390"/>
    <n v="29995.935547000001"/>
    <n v="165.14"/>
    <n v="14.934805893636277"/>
    <m/>
    <m/>
    <n v="1.9651910120900749E-2"/>
    <n v="17.586560143464428"/>
    <n v="16.975100000000001"/>
    <n v="3.6021003909516125E-2"/>
    <m/>
    <n v="1872.9429929999999"/>
    <n v="4.956511294232306"/>
    <m/>
    <m/>
    <m/>
    <m/>
    <n v="438.18078978939008"/>
    <e v="#VALUE!"/>
    <n v="383.5113794705062"/>
    <n v="1221.8546019745872"/>
    <n v="1016.5457474136392"/>
    <n v="5.1300000000000123"/>
    <m/>
  </r>
  <r>
    <x v="3391"/>
    <n v="29896.382813"/>
    <n v="169.42"/>
    <n v="15.707054990701174"/>
    <m/>
    <m/>
    <n v="1.8632234179788893E-2"/>
    <n v="17.514290066319152"/>
    <n v="17.4071"/>
    <n v="6.1578359588416731E-3"/>
    <m/>
    <n v="1892.862061"/>
    <n v="5.0618076170362194"/>
    <m/>
    <m/>
    <m/>
    <m/>
    <n v="436.72652290908349"/>
    <e v="#VALUE!"/>
    <n v="393.45099860659536"/>
    <n v="1234.8492339488691"/>
    <n v="1038.1412856481973"/>
    <n v="5.1300000000000123"/>
    <m/>
  </r>
  <r>
    <x v="3392"/>
    <n v="30480.523438"/>
    <n v="165.3"/>
    <n v="14.937714988804546"/>
    <m/>
    <m/>
    <n v="1.9537471398954891E-2"/>
    <n v="17.814043976495086"/>
    <n v="16.970800000000001"/>
    <n v="4.9687933184946242E-2"/>
    <m/>
    <n v="1859.432861"/>
    <n v="4.8826406009275489"/>
    <m/>
    <m/>
    <m/>
    <m/>
    <n v="445.25965233955282"/>
    <e v="#VALUE!"/>
    <n v="383.88295401764975"/>
    <n v="1213.0409770969593"/>
    <n v="1001.3953856612449"/>
    <n v="5.1300000000000123"/>
    <m/>
  </r>
  <r>
    <x v="3393"/>
    <n v="30274.320313"/>
    <n v="167.66"/>
    <n v="15.362396524731864"/>
    <m/>
    <m/>
    <n v="1.8978578608552354E-2"/>
    <n v="17.679496939827544"/>
    <n v="17.203600000000002"/>
    <n v="2.766263687992887E-2"/>
    <m/>
    <n v="1889.7033690000001"/>
    <n v="5.0414839785866095"/>
    <m/>
    <m/>
    <m/>
    <m/>
    <n v="442.24743596683908"/>
    <e v="#VALUE!"/>
    <n v="389.36367858801668"/>
    <n v="1232.7885933576474"/>
    <n v="1033.9730497638234"/>
    <n v="5.1300000000000123"/>
    <m/>
  </r>
  <r>
    <x v="3394"/>
    <n v="30696.560547000001"/>
    <n v="164.62"/>
    <n v="14.803511866886726"/>
    <n v="15.46"/>
    <n v="-4.2463656734364474E-2"/>
    <n v="1.9665827339705885E-2"/>
    <n v="17.911857309114335"/>
    <n v="16.8902"/>
    <n v="6.0488171194795548E-2"/>
    <m/>
    <n v="1827.9711910000001"/>
    <n v="4.7119757058061085"/>
    <m/>
    <m/>
    <m/>
    <m/>
    <n v="448.41552360408167"/>
    <e v="#VALUE!"/>
    <n v="382.30376219228981"/>
    <n v="1192.5162807132581"/>
    <n v="966.39321113369419"/>
    <n v="5.1300000000000123"/>
    <m/>
  </r>
  <r>
    <x v="3395"/>
    <n v="30086.1875"/>
    <n v="167.65"/>
    <n v="15.346609290234937"/>
    <n v="14.88"/>
    <n v="3.1358151225466147E-2"/>
    <n v="1.8940864180481035E-2"/>
    <n v="17.541772086982327"/>
    <n v="17.191299999999998"/>
    <n v="2.0386595951576103E-2"/>
    <m/>
    <n v="1852.2272949999999"/>
    <n v="4.8369014356599802"/>
    <m/>
    <m/>
    <m/>
    <m/>
    <n v="439.49919081020869"/>
    <e v="#VALUE!"/>
    <n v="389.34045517882021"/>
    <n v="1208.3402713040778"/>
    <n v="992.01460325546236"/>
    <n v="5.1800004395604233"/>
    <m/>
  </r>
  <r>
    <x v="3396"/>
    <n v="30441.353515999999"/>
    <n v="165.7"/>
    <n v="14.987797992324079"/>
    <n v="15.04"/>
    <n v="-3.4708781699415159E-3"/>
    <n v="1.9380494801665871E-2"/>
    <n v="17.734774360179976"/>
    <n v="16.991499999999998"/>
    <n v="4.3743893133624256E-2"/>
    <m/>
    <n v="1933.1889650000001"/>
    <n v="5.2596121588925051"/>
    <m/>
    <m/>
    <m/>
    <m/>
    <n v="444.68745790570841"/>
    <e v="#VALUE!"/>
    <n v="384.81189038550855"/>
    <n v="1261.1573562034941"/>
    <n v="1078.709611615112"/>
    <n v="5.1800004395604233"/>
    <m/>
  </r>
  <r>
    <x v="3397"/>
    <n v="30624.515625"/>
    <n v="171.22"/>
    <n v="15.980600836347666"/>
    <n v="15.79"/>
    <n v="1.207098393588768E-2"/>
    <n v="1.8088232709510928E-2"/>
    <n v="17.799063160256328"/>
    <n v="16.876100000000001"/>
    <n v="5.4690548186863364E-2"/>
    <m/>
    <n v="1955.3891599999999"/>
    <n v="5.3799962727214234"/>
    <m/>
    <m/>
    <m/>
    <m/>
    <n v="447.36309099124281"/>
    <e v="#VALUE!"/>
    <n v="397.63121226196"/>
    <n v="1275.640130386618"/>
    <n v="1103.3995501029653"/>
    <n v="5.1800004395604233"/>
    <m/>
  </r>
  <r>
    <x v="3398"/>
    <n v="30778.724609000001"/>
    <n v="165.7"/>
    <n v="14.946592270178289"/>
    <n v="15.04"/>
    <n v="-6.2106203338903043E-3"/>
    <n v="1.9253592316543132E-2"/>
    <n v="17.860324298780149"/>
    <n v="16.340499999999999"/>
    <n v="9.3009656912588445E-2"/>
    <m/>
    <n v="1910.588013"/>
    <n v="5.1332029320794614"/>
    <m/>
    <m/>
    <m/>
    <m/>
    <n v="449.61577666913621"/>
    <e v="#VALUE!"/>
    <n v="384.81189038550855"/>
    <n v="1246.4131395810896"/>
    <n v="1052.7839646585162"/>
    <n v="5.1800004395604233"/>
    <m/>
  </r>
  <r>
    <x v="3399"/>
    <n v="30507.150390999999"/>
    <n v="164.76"/>
    <n v="14.775229800479675"/>
    <n v="14.87"/>
    <n v="-6.3732481183809142E-3"/>
    <n v="1.9471037591680108E-2"/>
    <n v="17.688693869597394"/>
    <n v="16.251899999999999"/>
    <n v="8.8407747377069468E-2"/>
    <m/>
    <n v="1848.636475"/>
    <n v="4.8001872196036048"/>
    <m/>
    <m/>
    <m/>
    <m/>
    <n v="445.64861901395255"/>
    <e v="#VALUE!"/>
    <n v="382.62888992104035"/>
    <n v="1205.9977227277143"/>
    <n v="984.48477471554486"/>
    <n v="5.2300008791208912"/>
    <m/>
  </r>
  <r>
    <x v="3400"/>
    <n v="29907.998047000001"/>
    <n v="164.05"/>
    <n v="14.646122280181904"/>
    <n v="14.75"/>
    <n v="-7.0425572758030519E-3"/>
    <n v="1.963783705206331E-2"/>
    <n v="17.327538354453122"/>
    <n v="16.1876"/>
    <n v="7.0420467175685175E-2"/>
    <m/>
    <n v="1870.602539"/>
    <n v="4.9141352458862935"/>
    <m/>
    <m/>
    <m/>
    <m/>
    <n v="436.8961983105969"/>
    <e v="#VALUE!"/>
    <n v="380.98002786809104"/>
    <n v="1220.3277565226447"/>
    <n v="1007.8547167307352"/>
    <n v="5.2300008791208912"/>
    <m/>
  </r>
  <r>
    <x v="3401"/>
    <n v="30172.423827999999"/>
    <n v="167.66"/>
    <n v="15.28518323634874"/>
    <n v="15.4"/>
    <n v="-7.4556340033286039E-3"/>
    <n v="1.8772534506656561E-2"/>
    <n v="17.439174841758629"/>
    <n v="16.541699999999999"/>
    <n v="5.4255296720326696E-2"/>
    <m/>
    <n v="1880.5563959999999"/>
    <n v="4.966049776265189"/>
    <m/>
    <m/>
    <m/>
    <m/>
    <n v="440.75893155916344"/>
    <e v="#VALUE!"/>
    <n v="389.36367858801668"/>
    <n v="1226.8213689968643"/>
    <n v="1018.5020232640729"/>
    <n v="5.2499986813186883"/>
    <m/>
  </r>
  <r>
    <x v="3402"/>
    <n v="30417.632813"/>
    <n v="166.12"/>
    <n v="15.002577850131479"/>
    <n v="15.06"/>
    <n v="-3.8128917575379617E-3"/>
    <n v="1.9116418371961444E-2"/>
    <n v="17.566957380127874"/>
    <n v="16.392399999999999"/>
    <n v="7.1652557290444063E-2"/>
    <m/>
    <n v="1878.3360600000001"/>
    <n v="4.9541955506160891"/>
    <m/>
    <m/>
    <m/>
    <m/>
    <n v="444.34094574713237"/>
    <e v="#VALUE!"/>
    <n v="385.78727357176029"/>
    <n v="1225.3728851029771"/>
    <n v="1016.0708046191166"/>
    <n v="5.2499986813186883"/>
    <m/>
  </r>
  <r>
    <x v="3403"/>
    <n v="30622.246093999998"/>
    <n v="164.22"/>
    <n v="14.657626270495298"/>
    <n v="14.75"/>
    <n v="-6.2626257291323872E-3"/>
    <n v="1.955271191636954E-2"/>
    <n v="17.671099788941685"/>
    <n v="16.2058"/>
    <n v="9.0418232295948586E-2"/>
    <m/>
    <n v="1872.1137699999999"/>
    <n v="4.9212456708709569"/>
    <m/>
    <m/>
    <m/>
    <m/>
    <n v="447.32993767003791"/>
    <e v="#VALUE!"/>
    <n v="381.37482582443101"/>
    <n v="1221.3136405345435"/>
    <n v="1009.313015088468"/>
    <n v="5.2499986813186883"/>
    <m/>
  </r>
  <r>
    <x v="3404"/>
    <n v="30387.488281000002"/>
    <n v="172.56"/>
    <n v="16.144470537507093"/>
    <n v="16.209"/>
    <n v="-3.9810884380842015E-3"/>
    <n v="1.7565704366025139E-2"/>
    <n v="17.521720313367123"/>
    <n v="17.029499999999999"/>
    <n v="2.8903979175379346E-2"/>
    <m/>
    <n v="2006.511475"/>
    <n v="5.6276861300288585"/>
    <m/>
    <m/>
    <m/>
    <m/>
    <n v="443.90059425954854"/>
    <e v="#VALUE!"/>
    <n v="400.74314909428699"/>
    <n v="1308.9908709482902"/>
    <n v="1154.199004835644"/>
    <n v="5.2499986813186883"/>
    <m/>
  </r>
  <r>
    <x v="3405"/>
    <n v="31474.720702999999"/>
    <n v="163.41"/>
    <n v="14.430608524367587"/>
    <n v="14.54"/>
    <n v="-7.5234852566995469E-3"/>
    <n v="1.9427634156447889E-2"/>
    <n v="18.134234469741706"/>
    <n v="16.1295"/>
    <n v="0.12428993271593702"/>
    <m/>
    <n v="1939.3470460000001"/>
    <n v="5.2507971862178735"/>
    <m/>
    <m/>
    <m/>
    <m/>
    <n v="459.78289139977682"/>
    <e v="#VALUE!"/>
    <n v="379.49372967951689"/>
    <n v="1265.1747126512366"/>
    <n v="1076.9017224660663"/>
    <n v="5.2499986813186883"/>
    <m/>
  </r>
  <r>
    <x v="3406"/>
    <n v="30249.626952999999"/>
    <n v="161.97999999999999"/>
    <n v="14.172917390492968"/>
    <n v="14.24"/>
    <n v="-4.7108574092017408E-3"/>
    <n v="1.9766645091572218E-2"/>
    <n v="17.386956675846303"/>
    <n v="15.991899999999999"/>
    <n v="8.7235205062957011E-2"/>
    <m/>
    <n v="1911.6461179999999"/>
    <n v="5.1004021521331495"/>
    <m/>
    <m/>
    <m/>
    <m/>
    <n v="441.88671522951114"/>
    <e v="#VALUE!"/>
    <n v="376.17278216442168"/>
    <n v="1247.1034171114011"/>
    <n v="1046.0567544522014"/>
    <n v="5.2499986813186883"/>
    <m/>
  </r>
  <r>
    <x v="3407"/>
    <n v="30147.070313"/>
    <n v="160.81"/>
    <n v="13.966488360989283"/>
    <n v="14.05"/>
    <n v="-5.9438888975600346E-3"/>
    <n v="2.0051169603315509E-2"/>
    <n v="17.314265190178858"/>
    <n v="15.879300000000001"/>
    <n v="9.0367030673824233E-2"/>
    <m/>
    <n v="1897.5992429999999"/>
    <n v="5.0253166896461829"/>
    <m/>
    <m/>
    <m/>
    <m/>
    <n v="440.38856727400122"/>
    <e v="#VALUE!"/>
    <n v="373.45564328843471"/>
    <n v="1237.9396364057104"/>
    <n v="1030.6572520496686"/>
    <n v="5.2499986813186883"/>
    <m/>
  </r>
  <r>
    <x v="3408"/>
    <n v="29862.046875"/>
    <n v="162.53"/>
    <n v="14.263535705633618"/>
    <n v="14.36"/>
    <n v="-6.7175692455697655E-3"/>
    <n v="1.9621197148848829E-2"/>
    <n v="17.136965655309254"/>
    <n v="16.0503"/>
    <n v="6.7703759762076432E-2"/>
    <m/>
    <n v="1889.0079350000001"/>
    <n v="4.9796845841680497"/>
    <m/>
    <m/>
    <m/>
    <m/>
    <n v="436.22494333983065"/>
    <e v="#VALUE!"/>
    <n v="377.45006967022755"/>
    <n v="1232.3349120462324"/>
    <n v="1021.2984268567741"/>
    <n v="5.2499986813186883"/>
    <m/>
  </r>
  <r>
    <x v="3409"/>
    <n v="29915.25"/>
    <n v="160.88999999999999"/>
    <n v="13.974000124990987"/>
    <n v="14.06"/>
    <n v="-6.116634068919935E-3"/>
    <n v="2.0016148986550832E-2"/>
    <n v="17.153880978803148"/>
    <n v="15.882300000000001"/>
    <n v="8.0062772948700678E-2"/>
    <m/>
    <n v="1890.969116"/>
    <n v="4.9898959593580106"/>
    <m/>
    <m/>
    <m/>
    <m/>
    <n v="437.0021348795056"/>
    <e v="#VALUE!"/>
    <n v="373.64143056200646"/>
    <n v="1233.6143306078816"/>
    <n v="1023.3927083802882"/>
    <n v="5.2499986813186883"/>
    <m/>
  </r>
  <r>
    <x v="3410"/>
    <n v="29805.111327999999"/>
    <n v="161.55000000000001"/>
    <n v="14.08694954023119"/>
    <n v="14.17"/>
    <n v="-5.8610063351312025E-3"/>
    <n v="1.9850887293286074E-2"/>
    <n v="17.077170188676472"/>
    <n v="15.950200000000001"/>
    <n v="7.0655552198497285E-2"/>
    <m/>
    <n v="1892.080078"/>
    <n v="4.9956305223225481"/>
    <m/>
    <m/>
    <m/>
    <m/>
    <n v="435.39322855925775"/>
    <e v="#VALUE!"/>
    <n v="375.17417556897351"/>
    <n v="1234.3390905377846"/>
    <n v="1024.568827075238"/>
    <n v="5.2499986813186883"/>
    <m/>
  </r>
  <r>
    <x v="3411"/>
    <n v="30081.662109000001"/>
    <n v="157.15"/>
    <n v="13.314784633512922"/>
    <n v="13.4"/>
    <n v="-6.3593557079909546E-3"/>
    <n v="2.0931177439345992E-2"/>
    <n v="17.194644216863576"/>
    <n v="15.524699999999999"/>
    <n v="0.10756692347443608"/>
    <m/>
    <n v="1850.0020750000001"/>
    <n v="4.7730659002696818"/>
    <m/>
    <m/>
    <m/>
    <m/>
    <n v="439.43308387384133"/>
    <e v="#VALUE!"/>
    <n v="364.9558755225267"/>
    <n v="1206.888601227857"/>
    <n v="978.92238209773143"/>
    <n v="5.2700004395604312"/>
    <m/>
  </r>
  <r>
    <x v="3412"/>
    <n v="29178.970702999999"/>
    <n v="157.74"/>
    <n v="13.413144895337792"/>
    <n v="13.48"/>
    <n v="-4.9595774971964435E-3"/>
    <n v="2.0772920900932142E-2"/>
    <n v="16.665438128789116"/>
    <n v="15.5787"/>
    <n v="6.975794699102722E-2"/>
    <m/>
    <n v="1857.741943"/>
    <n v="4.8128801744305312"/>
    <m/>
    <m/>
    <m/>
    <m/>
    <n v="426.24656290011109"/>
    <e v="#VALUE!"/>
    <n v="366.32605666511841"/>
    <n v="1211.9378704100054"/>
    <n v="987.08801083980029"/>
    <n v="5.2700004395604312"/>
    <m/>
  </r>
  <r>
    <x v="3413"/>
    <n v="29225.759765999999"/>
    <n v="158.41"/>
    <n v="13.525458787842572"/>
    <n v="13.62"/>
    <n v="-6.9413518470945457E-3"/>
    <n v="2.0595373778947788E-2"/>
    <n v="16.678922092758889"/>
    <n v="15.652200000000001"/>
    <n v="6.5596024377332807E-2"/>
    <m/>
    <n v="1872.1599120000001"/>
    <n v="4.887460003454108"/>
    <m/>
    <m/>
    <m/>
    <m/>
    <n v="426.93005778716741"/>
    <e v="#VALUE!"/>
    <n v="367.88202508128188"/>
    <n v="1221.3437422596121"/>
    <n v="1002.3838113608189"/>
    <n v="5.2700004395604312"/>
    <m/>
  </r>
  <r>
    <x v="3414"/>
    <n v="29353.798827999999"/>
    <n v="156.78"/>
    <n v="13.245514576685729"/>
    <n v="13.32"/>
    <n v="-5.5919987473177502E-3"/>
    <n v="2.1018144368349895E-2"/>
    <n v="16.738706171228252"/>
    <n v="15.4862"/>
    <n v="8.0878858030262624E-2"/>
    <m/>
    <n v="1860.357178"/>
    <n v="4.8257112952575643"/>
    <m/>
    <m/>
    <m/>
    <m/>
    <n v="428.80045310199745"/>
    <e v="#VALUE!"/>
    <n v="364.09660938225727"/>
    <n v="1213.6439751510134"/>
    <n v="989.71958384286177"/>
    <n v="5.2700004395604312"/>
    <m/>
  </r>
  <r>
    <x v="3415"/>
    <n v="29212.164063"/>
    <n v="157.97"/>
    <n v="13.444967254364524"/>
    <n v="13.54"/>
    <n v="-7.0186665905077605E-3"/>
    <n v="2.0697984170365585E-2"/>
    <n v="16.644728125660684"/>
    <n v="15.601699999999999"/>
    <n v="6.6853491969508738E-2"/>
    <m/>
    <n v="1874.7448730000001"/>
    <n v="4.9002276018311912"/>
    <m/>
    <m/>
    <m/>
    <m/>
    <n v="426.73145168371894"/>
    <e v="#VALUE!"/>
    <n v="366.86019507663724"/>
    <n v="1223.0300971062784"/>
    <n v="1005.0023563543534"/>
    <n v="5.2700004395604312"/>
    <m/>
  </r>
  <r>
    <x v="3416"/>
    <n v="29278.314452999999"/>
    <n v="156.63999999999999"/>
    <n v="13.213792448682746"/>
    <n v="13.33"/>
    <n v="-8.7177457852404272E-3"/>
    <n v="2.1045432650359266E-2"/>
    <n v="16.642756253716875"/>
    <n v="15.4735"/>
    <n v="7.5565079246251665E-2"/>
    <m/>
    <n v="1856.1623540000001"/>
    <n v="4.8027141617489644"/>
    <m/>
    <m/>
    <m/>
    <m/>
    <n v="427.69777694100782"/>
    <e v="#VALUE!"/>
    <n v="363.77148165350667"/>
    <n v="1210.9073915881236"/>
    <n v="985.00303284900554"/>
    <n v="5.2800013186813031"/>
    <m/>
  </r>
  <r>
    <x v="3417"/>
    <n v="29230.873047000001"/>
    <n v="157.47"/>
    <n v="13.352216478960594"/>
    <n v="13.44"/>
    <n v="-6.531511982098559E-3"/>
    <n v="2.0821307141073692E-2"/>
    <n v="16.602610174818548"/>
    <n v="15.1698"/>
    <n v="9.4451487482929641E-2"/>
    <m/>
    <n v="1871.7921140000001"/>
    <n v="4.8834706164695785"/>
    <m/>
    <m/>
    <m/>
    <m/>
    <n v="427.00475262385572"/>
    <e v="#VALUE!"/>
    <n v="365.69902461681369"/>
    <n v="1221.1038013321111"/>
    <n v="1001.5656160348786"/>
    <n v="5.2800013186813031"/>
    <m/>
  </r>
  <r>
    <x v="3418"/>
    <n v="29704.146484000001"/>
    <n v="156.61000000000001"/>
    <n v="13.204782016644717"/>
    <n v="13.29"/>
    <n v="-6.4121883638286192E-3"/>
    <n v="2.1047648505155069E-2"/>
    <n v="16.858039396131758"/>
    <n v="15.0908"/>
    <n v="0.11710707160201972"/>
    <m/>
    <n v="1839.0897219999999"/>
    <n v="4.7127093867763454"/>
    <m/>
    <m/>
    <m/>
    <m/>
    <n v="433.91833356838271"/>
    <e v="#VALUE!"/>
    <n v="363.7018114259173"/>
    <n v="1199.7696932945917"/>
    <n v="966.54368396145128"/>
    <n v="5.2800013186813031"/>
    <m/>
  </r>
  <r>
    <x v="3419"/>
    <n v="29161.8125"/>
    <n v="157.30000000000001"/>
    <n v="13.319532730044257"/>
    <n v="13.4"/>
    <n v="-6.0050201459510566E-3"/>
    <n v="2.0861087355095339E-2"/>
    <n v="16.537120925643556"/>
    <n v="15.157500000000001"/>
    <n v="9.1019028576187155E-2"/>
    <m/>
    <n v="1835.136475"/>
    <n v="4.6923279688217976"/>
    <m/>
    <m/>
    <m/>
    <m/>
    <n v="425.99591577726585"/>
    <e v="#VALUE!"/>
    <n v="365.30422666047377"/>
    <n v="1197.1907076779737"/>
    <n v="962.36359790534459"/>
    <n v="5.2800013186813031"/>
    <m/>
  </r>
  <r>
    <x v="3420"/>
    <n v="29174.382813"/>
    <n v="155.57"/>
    <n v="13.02498349127981"/>
    <n v="13.14"/>
    <n v="-8.7531589589185943E-3"/>
    <n v="2.1318865785439099E-2"/>
    <n v="16.531127233431366"/>
    <n v="15.007099999999999"/>
    <n v="0.10155374678861118"/>
    <m/>
    <n v="1827.7128909999999"/>
    <n v="4.6542448328947907"/>
    <m/>
    <m/>
    <m/>
    <m/>
    <n v="426.17954297801145"/>
    <e v="#VALUE!"/>
    <n v="361.28657686948441"/>
    <n v="1192.3477731586395"/>
    <n v="954.55301348887747"/>
    <n v="5.2800013186813031"/>
    <m/>
  </r>
  <r>
    <x v="3421"/>
    <n v="29038.513672000001"/>
    <n v="156.43"/>
    <n v="13.164227312805012"/>
    <n v="13.25"/>
    <n v="-6.4734103543386823E-3"/>
    <n v="2.1082052178506162E-2"/>
    <n v="16.415018693666802"/>
    <n v="15.090199999999999"/>
    <n v="8.7793315772276337E-2"/>
    <m/>
    <n v="1826.9388429999999"/>
    <n v="4.649943354087994"/>
    <m/>
    <m/>
    <m/>
    <m/>
    <n v="424.19476582651697"/>
    <e v="#VALUE!"/>
    <n v="363.28379006038085"/>
    <n v="1191.8428063152896"/>
    <n v="953.67081031630983"/>
    <n v="5.2899982417582283"/>
    <m/>
  </r>
  <r>
    <x v="3422"/>
    <n v="29180.019531000002"/>
    <n v="160.82"/>
    <n v="13.901424401994447"/>
    <n v="13.99"/>
    <n v="-6.3313508224126513E-3"/>
    <n v="1.9897675218625087E-2"/>
    <n v="16.481926719577828"/>
    <n v="15.514799999999999"/>
    <n v="6.2335751642162984E-2"/>
    <m/>
    <n v="1855.8073730000001"/>
    <n v="4.7967727708553092"/>
    <m/>
    <m/>
    <m/>
    <m/>
    <n v="426.26188418524566"/>
    <e v="#VALUE!"/>
    <n v="373.47886669763113"/>
    <n v="1210.6758121059479"/>
    <n v="983.78449519456797"/>
    <n v="5.2899982417582283"/>
    <m/>
  </r>
  <r>
    <x v="3423"/>
    <n v="29766.695313"/>
    <n v="157.81"/>
    <n v="13.379437168409222"/>
    <n v="13.47"/>
    <n v="-6.7232985590778283E-3"/>
    <n v="2.0641472211424667E-2"/>
    <n v="16.799966863590608"/>
    <n v="15.2258"/>
    <n v="0.10338812171384149"/>
    <m/>
    <n v="1854.297607"/>
    <n v="4.7888447444140745"/>
    <m/>
    <m/>
    <m/>
    <m/>
    <n v="434.83204720297419"/>
    <e v="#VALUE!"/>
    <n v="366.48862052949369"/>
    <n v="1209.6908838182749"/>
    <n v="982.15851250517142"/>
    <n v="5.2899982417582283"/>
    <m/>
  </r>
  <r>
    <x v="3424"/>
    <n v="29563.972656000002"/>
    <n v="157.72"/>
    <n v="13.362565396095505"/>
    <n v="13.48"/>
    <n v="-8.7117658682860366E-3"/>
    <n v="2.0663941637384733E-2"/>
    <n v="16.672318462790606"/>
    <n v="15.218"/>
    <n v="9.55656763563284E-2"/>
    <m/>
    <n v="1850.753418"/>
    <n v="4.7704156873139141"/>
    <m/>
    <m/>
    <m/>
    <m/>
    <n v="431.87067352575451"/>
    <e v="#VALUE!"/>
    <n v="366.27960984672546"/>
    <n v="1207.3787559766361"/>
    <n v="978.37884198453503"/>
    <n v="5.2899982417582283"/>
    <m/>
  </r>
  <r>
    <x v="3425"/>
    <n v="29424.902343999998"/>
    <n v="157.55000000000001"/>
    <n v="13.332152102735241"/>
    <n v="13.44"/>
    <n v="-8.0243971179135842E-3"/>
    <n v="2.0707411631662322E-2"/>
    <n v="16.580729639806616"/>
    <n v="15.2051"/>
    <n v="9.0471594386529297E-2"/>
    <m/>
    <n v="1847.1243899999999"/>
    <n v="4.7515852879536489"/>
    <m/>
    <m/>
    <m/>
    <m/>
    <n v="429.83913365086261"/>
    <e v="#VALUE!"/>
    <n v="365.88481189038549"/>
    <n v="1205.011281590567"/>
    <n v="974.51685897764617"/>
    <n v="5.2899982417582283"/>
    <m/>
  </r>
  <r>
    <x v="3426"/>
    <n v="29283.263672000001"/>
    <n v="157.18"/>
    <n v="13.264733763394597"/>
    <n v="13.38"/>
    <n v="-8.614815889790961E-3"/>
    <n v="2.080359480082998E-2"/>
    <n v="16.461685216433338"/>
    <n v="15.1699"/>
    <n v="8.5154497816949171E-2"/>
    <m/>
    <n v="1844.1857910000001"/>
    <n v="4.7361007172821132"/>
    <m/>
    <m/>
    <m/>
    <m/>
    <n v="427.77007515910685"/>
    <e v="#VALUE!"/>
    <n v="365.02554575011612"/>
    <n v="1203.09422339663"/>
    <n v="971.34108199818229"/>
    <n v="5.2949986813186927"/>
    <m/>
  </r>
  <r>
    <x v="3427"/>
    <n v="29408.048827999999"/>
    <n v="156.29"/>
    <n v="13.112935084458169"/>
    <n v="13.22"/>
    <n v="-8.0987076809252434E-3"/>
    <n v="2.1038104180539731E-2"/>
    <n v="16.518721376649875"/>
    <n v="15.0846"/>
    <n v="9.5071886337713574E-2"/>
    <m/>
    <n v="1826.9327390000001"/>
    <n v="4.6473650200403753"/>
    <m/>
    <m/>
    <m/>
    <m/>
    <n v="429.59293739737234"/>
    <e v="#VALUE!"/>
    <n v="362.95866233163025"/>
    <n v="1191.8388242397443"/>
    <n v="953.14201206368227"/>
    <n v="5.2949986813186927"/>
    <m/>
  </r>
  <r>
    <x v="3428"/>
    <n v="29169.074218999998"/>
    <n v="155.77000000000001"/>
    <n v="13.024107507734847"/>
    <n v="13.14"/>
    <n v="-8.819824373299312E-3"/>
    <n v="2.1177002829366725E-2"/>
    <n v="16.371492180653696"/>
    <n v="15.0357"/>
    <n v="8.884136958396982E-2"/>
    <m/>
    <n v="1805.659058"/>
    <n v="4.5390158275386359"/>
    <m/>
    <m/>
    <m/>
    <m/>
    <n v="426.10199500795568"/>
    <e v="#VALUE!"/>
    <n v="361.7510450534138"/>
    <n v="1177.9604813708274"/>
    <n v="930.92035163863432"/>
    <n v="5.2949986813186927"/>
    <m/>
  </r>
  <r>
    <x v="3429"/>
    <n v="28699.802734000001"/>
    <n v="149.03"/>
    <n v="11.895595158198129"/>
    <n v="12"/>
    <n v="-8.7004034834893273E-3"/>
    <n v="2.300851263752551E-2"/>
    <n v="16.095331783718333"/>
    <n v="14.382400000000001"/>
    <n v="0.11909916173366986"/>
    <m/>
    <n v="1684.9334719999999"/>
    <n v="3.9319612815398601"/>
    <m/>
    <m/>
    <m/>
    <m/>
    <n v="419.24687460003418"/>
    <e v="#VALUE!"/>
    <n v="346.09846725499301"/>
    <n v="1099.2025515344767"/>
    <n v="806.41771650870612"/>
    <n v="5.2949986813186927"/>
    <m/>
  </r>
  <r>
    <x v="3430"/>
    <n v="26636.078125"/>
    <n v="139.16"/>
    <n v="10.318701586889135"/>
    <n v="10.43"/>
    <n v="-1.0670988792988001E-2"/>
    <n v="2.6054943193302295E-2"/>
    <n v="14.926112280696733"/>
    <n v="13.4373"/>
    <n v="0.11079698158832008"/>
    <m/>
    <n v="1660.945068"/>
    <n v="3.8199042091145481"/>
    <m/>
    <m/>
    <m/>
    <m/>
    <n v="389.09997427540463"/>
    <e v="#VALUE!"/>
    <n v="323.17696237807706"/>
    <n v="1083.5532007902357"/>
    <n v="783.43559588403878"/>
    <n v="5.2949986813186927"/>
    <m/>
  </r>
  <r>
    <x v="3431"/>
    <n v="26188.691406000002"/>
    <n v="139.34"/>
    <n v="10.34165465724139"/>
    <n v="10.43"/>
    <n v="-8.4703109068656746E-3"/>
    <n v="2.5986184066179467E-2"/>
    <n v="14.640517547970521"/>
    <n v="13.4575"/>
    <n v="8.7907675866284452E-2"/>
    <m/>
    <n v="1667.269043"/>
    <n v="3.8486950757449963"/>
    <m/>
    <m/>
    <m/>
    <m/>
    <n v="382.56454664836701"/>
    <e v="#VALUE!"/>
    <n v="323.59498374361351"/>
    <n v="1087.6787817531381"/>
    <n v="789.34040095763817"/>
    <n v="5.358240000000003"/>
    <m/>
  </r>
  <r>
    <x v="3432"/>
    <n v="26130.748047000001"/>
    <n v="137.51"/>
    <n v="10.068799744205567"/>
    <n v="10.15"/>
    <n v="-8.0000252014220674E-3"/>
    <n v="2.6667402292831949E-2"/>
    <n v="14.596538467073044"/>
    <n v="13.2826"/>
    <n v="9.8921782412558112E-2"/>
    <m/>
    <n v="1633.892578"/>
    <n v="3.6945086158312055"/>
    <m/>
    <m/>
    <m/>
    <m/>
    <n v="381.71810974461096"/>
    <e v="#VALUE!"/>
    <n v="319.3450998606595"/>
    <n v="1065.9049277114984"/>
    <n v="757.71783806415363"/>
    <n v="5.358240000000003"/>
    <m/>
  </r>
  <r>
    <x v="3433"/>
    <n v="26040.474609000001"/>
    <n v="141.81"/>
    <n v="10.697221920117332"/>
    <n v="10.75"/>
    <n v="-4.9095888262946641E-3"/>
    <n v="2.4998210623533752E-2"/>
    <n v="14.534574802320291"/>
    <n v="13.708399999999999"/>
    <n v="6.0267777590403915E-2"/>
    <m/>
    <n v="1679.274414"/>
    <n v="3.8996402616614656"/>
    <m/>
    <m/>
    <m/>
    <m/>
    <n v="380.39939487079533"/>
    <e v="#VALUE!"/>
    <n v="329.33116581514162"/>
    <n v="1095.5107434623765"/>
    <n v="799.78890173173056"/>
    <n v="5.358240000000003"/>
    <m/>
  </r>
  <r>
    <x v="3434"/>
    <n v="26431.519531000002"/>
    <n v="138.55000000000001"/>
    <n v="10.204165385466929"/>
    <n v="10.3"/>
    <n v="-9.3043315080652E-3"/>
    <n v="2.6146252363990326E-2"/>
    <n v="14.741136562040543"/>
    <n v="13.3866"/>
    <n v="0.10118600406679401"/>
    <m/>
    <n v="1659.9445800000001"/>
    <n v="3.8097659909492192"/>
    <m/>
    <m/>
    <m/>
    <m/>
    <n v="386.1117812204929"/>
    <e v="#VALUE!"/>
    <n v="321.76033441709245"/>
    <n v="1082.9005109477851"/>
    <n v="781.35631835383128"/>
    <n v="5.358240000000003"/>
    <m/>
  </r>
  <r>
    <x v="3435"/>
    <n v="26163.679688"/>
    <n v="138.22999999999999"/>
    <n v="10.155805170960109"/>
    <n v="10.24"/>
    <n v="-8.2221512734268476E-3"/>
    <n v="2.6265667952056412E-2"/>
    <n v="14.580185999303442"/>
    <n v="13.354900000000001"/>
    <n v="9.1748047480957551E-2"/>
    <m/>
    <n v="1652.9350589999999"/>
    <n v="3.777493372164725"/>
    <m/>
    <m/>
    <m/>
    <m/>
    <n v="382.19917533564177"/>
    <e v="#VALUE!"/>
    <n v="321.01718532280535"/>
    <n v="1078.327699322713"/>
    <n v="774.73743030217793"/>
    <n v="5.358240000000003"/>
    <m/>
  </r>
  <r>
    <x v="3436"/>
    <n v="26089.615234000001"/>
    <n v="138.27000000000001"/>
    <n v="10.158008331243803"/>
    <n v="10.26"/>
    <n v="-9.9407084557696646E-3"/>
    <n v="2.6249099559164685E-2"/>
    <n v="14.504345023196862"/>
    <n v="13.354799999999999"/>
    <n v="8.6077292299163055E-2"/>
    <m/>
    <n v="1652.4573969999999"/>
    <n v="3.7750184726150944"/>
    <m/>
    <m/>
    <m/>
    <m/>
    <n v="381.1172413883512"/>
    <e v="#VALUE!"/>
    <n v="321.11007895959125"/>
    <n v="1078.0160862543655"/>
    <n v="774.22984574055681"/>
    <n v="5.3399986813186961"/>
    <m/>
  </r>
  <r>
    <x v="3437"/>
    <n v="26102.486327999999"/>
    <n v="148.44999999999999"/>
    <n v="11.652351304420073"/>
    <n v="11.73"/>
    <n v="-6.6196671423638387E-3"/>
    <n v="2.2382602141249947E-2"/>
    <n v="14.499990814141954"/>
    <n v="14.340199999999999"/>
    <n v="1.1142858129032707E-2"/>
    <m/>
    <n v="1729.7257079999999"/>
    <n v="4.1279491614615091"/>
    <m/>
    <m/>
    <m/>
    <m/>
    <n v="381.30526239958238"/>
    <e v="#VALUE!"/>
    <n v="344.75150952159771"/>
    <n v="1128.4237290577009"/>
    <n v="846.61345783805689"/>
    <n v="5.3399986813186961"/>
    <m/>
  </r>
  <r>
    <x v="3438"/>
    <n v="27726.083984000001"/>
    <n v="144.47"/>
    <n v="11.026214166993766"/>
    <n v="11.13"/>
    <n v="-9.3248726869932241E-3"/>
    <n v="2.3581608882373394E-2"/>
    <n v="15.389686992956625"/>
    <n v="13.9564"/>
    <n v="0.10269747162281284"/>
    <m/>
    <n v="1705.112183"/>
    <n v="4.0103666969872984"/>
    <m/>
    <m/>
    <m/>
    <m/>
    <n v="405.02278579842954"/>
    <e v="#VALUE!"/>
    <n v="335.50859266140264"/>
    <n v="1112.3665671982815"/>
    <n v="822.49811800805105"/>
    <n v="5.3399986813186961"/>
    <m/>
  </r>
  <r>
    <x v="3439"/>
    <n v="27301.929688"/>
    <n v="139.08000000000001"/>
    <n v="10.202234878616363"/>
    <n v="10.19"/>
    <n v="1.2006750359532248E-3"/>
    <n v="2.533998364290679E-2"/>
    <n v="15.142235585328249"/>
    <n v="13.4389"/>
    <n v="0.12674665228019033"/>
    <m/>
    <n v="1645.6391599999999"/>
    <n v="3.7305135080381953"/>
    <m/>
    <m/>
    <m/>
    <m/>
    <n v="398.82673753306943"/>
    <e v="#VALUE!"/>
    <n v="322.99117510450532"/>
    <n v="1073.5680628564621"/>
    <n v="765.10218925118556"/>
    <n v="5.3399986813186961"/>
    <m/>
  </r>
  <r>
    <x v="3440"/>
    <n v="25934.021484000001"/>
    <n v="136.19999999999999"/>
    <n v="9.7785302652317334"/>
    <n v="9.76"/>
    <n v="1.8985927491530497E-3"/>
    <n v="2.638812032579102E-2"/>
    <n v="14.372156032156912"/>
    <n v="13.158899999999999"/>
    <n v="9.2200414332270331E-2"/>
    <m/>
    <n v="1628.491211"/>
    <n v="3.6526737718083737"/>
    <m/>
    <m/>
    <m/>
    <m/>
    <n v="378.84432704119018"/>
    <e v="#VALUE!"/>
    <n v="316.30283325592194"/>
    <n v="1062.3812298997821"/>
    <n v="749.1378045969426"/>
    <n v="5.3399986813186961"/>
    <m/>
  </r>
  <r>
    <x v="3441"/>
    <n v="25814.957031000002"/>
    <n v="136.34"/>
    <n v="9.7939090046234956"/>
    <n v="9.77"/>
    <n v="2.4471857342369674E-3"/>
    <n v="2.6332497992094098E-2"/>
    <n v="14.260838877691503"/>
    <n v="13.1732"/>
    <n v="8.2564515659938609E-2"/>
    <m/>
    <n v="1633.6293949999999"/>
    <n v="3.6753448279674927"/>
    <m/>
    <m/>
    <m/>
    <m/>
    <n v="377.10503286349621"/>
    <e v="#VALUE!"/>
    <n v="316.62796098467254"/>
    <n v="1065.7332346269179"/>
    <n v="753.78747941050472"/>
    <n v="5.3150004395604356"/>
    <m/>
  </r>
  <r>
    <x v="3442"/>
    <n v="25783.931640999999"/>
    <n v="136.12"/>
    <n v="9.7611250208997564"/>
    <n v="9.7799999999999994"/>
    <n v="-1.9299569632150737E-3"/>
    <n v="2.6416108182869807E-2"/>
    <n v="14.232402262968527"/>
    <n v="13.1629"/>
    <n v="8.1251264004780666E-2"/>
    <m/>
    <n v="1632.2523189999999"/>
    <n v="3.6690540345283638"/>
    <m/>
    <m/>
    <m/>
    <m/>
    <n v="376.65181379745229"/>
    <e v="#VALUE!"/>
    <n v="316.11704598235019"/>
    <n v="1064.8348695116115"/>
    <n v="752.49728174146162"/>
    <n v="5.3150004395604356"/>
    <m/>
  </r>
  <r>
    <x v="3443"/>
    <n v="25748.3125"/>
    <n v="137.58000000000001"/>
    <n v="9.9693154336110865"/>
    <n v="9.94"/>
    <n v="2.9492387938718778E-3"/>
    <n v="2.5848063718606325E-2"/>
    <n v="14.201468105035726"/>
    <n v="13.3043"/>
    <n v="6.7434446384682101E-2"/>
    <m/>
    <n v="1647.5982670000001"/>
    <n v="3.7379484638780118"/>
    <m/>
    <m/>
    <m/>
    <m/>
    <n v="376.13148919178883"/>
    <e v="#VALUE!"/>
    <n v="319.50766372503483"/>
    <n v="1074.8461283996512"/>
    <n v="766.62704661405871"/>
    <n v="5.3150004395604356"/>
    <m/>
  </r>
  <r>
    <x v="3444"/>
    <n v="26245.208984000001"/>
    <n v="137.69999999999999"/>
    <n v="9.985502425302089"/>
    <n v="9.98"/>
    <n v="5.5134522065025671E-4"/>
    <n v="2.5801627817058206E-2"/>
    <n v="14.464049819876987"/>
    <n v="13.319100000000001"/>
    <n v="8.5963001995404076E-2"/>
    <m/>
    <n v="1636.137817"/>
    <n v="3.6858523041589875"/>
    <m/>
    <m/>
    <m/>
    <m/>
    <n v="383.39015573551217"/>
    <e v="#VALUE!"/>
    <n v="319.78634463539242"/>
    <n v="1067.369657612481"/>
    <n v="755.94248917532525"/>
    <n v="5.3150004395604356"/>
    <m/>
  </r>
  <r>
    <x v="3445"/>
    <n v="25831.714843999998"/>
    <n v="132.57"/>
    <n v="9.2381428744680658"/>
    <n v="9.24"/>
    <n v="-2.009876116811915E-4"/>
    <n v="2.7722758948130193E-2"/>
    <n v="14.202320814691003"/>
    <n v="12.823700000000001"/>
    <n v="0.10750569762946749"/>
    <m/>
    <n v="1551.6376949999999"/>
    <n v="3.3048772308974752"/>
    <m/>
    <m/>
    <m/>
    <m/>
    <n v="377.34983108704137"/>
    <e v="#VALUE!"/>
    <n v="307.87273571760329"/>
    <n v="1012.2441875266361"/>
    <n v="677.8071702776864"/>
    <n v="5.3150004395604356"/>
    <m/>
  </r>
  <r>
    <x v="3446"/>
    <n v="25160.658202999999"/>
    <n v="138.34"/>
    <n v="10.041097405921244"/>
    <n v="10.029999999999999"/>
    <n v="1.1064213281399837E-3"/>
    <n v="2.5308095371434275E-2"/>
    <n v="13.822400781550311"/>
    <n v="13.383100000000001"/>
    <n v="3.2825039157617475E-2"/>
    <m/>
    <n v="1592.429443"/>
    <n v="3.4785546509846914"/>
    <m/>
    <m/>
    <m/>
    <m/>
    <n v="367.54703202161255"/>
    <e v="#VALUE!"/>
    <n v="321.27264282396652"/>
    <n v="1038.8555607519118"/>
    <n v="713.42719257378758"/>
    <n v="5.3150004395604356"/>
    <m/>
  </r>
  <r>
    <x v="3447"/>
    <n v="25837.554688"/>
    <n v="138.75"/>
    <n v="10.099397651148546"/>
    <n v="10.09"/>
    <n v="9.3138267081727122E-4"/>
    <n v="2.5156766121857983E-2"/>
    <n v="14.183006253206994"/>
    <n v="13.4239"/>
    <n v="5.6548860853179228E-2"/>
    <m/>
    <n v="1607.988525"/>
    <n v="3.5464388448936313"/>
    <m/>
    <m/>
    <m/>
    <m/>
    <n v="377.43513955998958"/>
    <e v="#VALUE!"/>
    <n v="322.22480260102179"/>
    <n v="1049.0058621840706"/>
    <n v="727.3497652339239"/>
    <n v="5.3150004395604356"/>
    <m/>
  </r>
  <r>
    <x v="3448"/>
    <n v="26228.277343999998"/>
    <n v="141.74"/>
    <n v="10.533402658222309"/>
    <n v="10.53"/>
    <n v="3.2313943231820907E-4"/>
    <n v="2.4071222635467886E-2"/>
    <n v="14.386066225251323"/>
    <n v="13.712999999999999"/>
    <n v="4.9082347061279341E-2"/>
    <m/>
    <n v="1626.974365"/>
    <n v="3.6300923713166617"/>
    <m/>
    <m/>
    <m/>
    <m/>
    <n v="383.14281824620446"/>
    <e v="#VALUE!"/>
    <n v="329.16860195076634"/>
    <n v="1061.391682821994"/>
    <n v="744.50651753275167"/>
    <n v="5.3150004395604356"/>
    <m/>
  </r>
  <r>
    <x v="3449"/>
    <n v="26533.818359000001"/>
    <n v="140.21"/>
    <n v="10.304756508716139"/>
    <n v="10.3"/>
    <n v="4.61796962731853E-4"/>
    <n v="2.4589639016507514E-2"/>
    <n v="14.542110555192654"/>
    <n v="13.5678"/>
    <n v="7.1810503927877356E-2"/>
    <m/>
    <n v="1641.6403809999999"/>
    <n v="3.6954425970211622"/>
    <m/>
    <m/>
    <m/>
    <m/>
    <n v="387.60616305690309"/>
    <e v="#VALUE!"/>
    <n v="325.61542034370643"/>
    <n v="1070.9593734613816"/>
    <n v="757.90939106392568"/>
    <n v="5.3150004395604356"/>
    <m/>
  </r>
  <r>
    <x v="3450"/>
    <n v="26532.994140999999"/>
    <n v="142.46"/>
    <n v="10.631638938879128"/>
    <n v="10.62"/>
    <n v="1.0959452805205938E-3"/>
    <n v="2.3799161549986021E-2"/>
    <n v="14.507085091407935"/>
    <n v="13.783300000000001"/>
    <n v="5.2511741847593552E-2"/>
    <m/>
    <n v="1637.3470460000001"/>
    <n v="3.6758294167554491"/>
    <m/>
    <m/>
    <m/>
    <m/>
    <n v="387.59412287587145"/>
    <e v="#VALUE!"/>
    <n v="330.84068741291219"/>
    <n v="1068.1585241311168"/>
    <n v="753.8868651764999"/>
    <n v="5.3150004395604356"/>
    <m/>
  </r>
  <r>
    <x v="3451"/>
    <n v="26760.851563"/>
    <n v="144.49"/>
    <n v="10.933314291981517"/>
    <n v="10.93"/>
    <n v="3.032289095623586E-4"/>
    <n v="2.3119664961788071E-2"/>
    <n v="14.620062484294534"/>
    <n v="13.981199999999999"/>
    <n v="4.5694395638037788E-2"/>
    <m/>
    <n v="1643.544678"/>
    <n v="3.703561291296984"/>
    <m/>
    <m/>
    <m/>
    <m/>
    <n v="390.92266533706237"/>
    <e v="#VALUE!"/>
    <n v="335.5550394797956"/>
    <n v="1072.2016825234687"/>
    <n v="759.57447839061899"/>
    <n v="5.3150004395604356"/>
    <m/>
  </r>
  <r>
    <x v="3452"/>
    <n v="27210.228515999999"/>
    <n v="143.03"/>
    <n v="10.711071469815622"/>
    <n v="10.7"/>
    <n v="1.034716805198288E-3"/>
    <n v="2.3585687036005797E-2"/>
    <n v="14.853776709948775"/>
    <n v="13.8398"/>
    <n v="7.326527189329135E-2"/>
    <m/>
    <n v="1622.890625"/>
    <n v="3.6103846805301267"/>
    <m/>
    <m/>
    <m/>
    <m/>
    <n v="397.48716631320821"/>
    <e v="#VALUE!"/>
    <n v="332.16442173711096"/>
    <n v="1058.7275672931623"/>
    <n v="740.4646081995262"/>
    <n v="5.3150004395604356"/>
    <m/>
  </r>
  <r>
    <x v="3453"/>
    <n v="27129.839843999998"/>
    <n v="141.19999999999999"/>
    <n v="10.435727305675716"/>
    <n v="10.43"/>
    <n v="5.491184732229204E-4"/>
    <n v="2.4187994312396363E-2"/>
    <n v="14.798146904833326"/>
    <n v="13.6614"/>
    <n v="8.3208668572278377E-2"/>
    <m/>
    <n v="1584.3070070000001"/>
    <n v="3.4386250293224427"/>
    <m/>
    <m/>
    <m/>
    <m/>
    <n v="396.31284815494013"/>
    <e v="#VALUE!"/>
    <n v="327.91453785415695"/>
    <n v="1033.5567151154264"/>
    <n v="705.23790686716006"/>
    <n v="5.3150004395604356"/>
    <m/>
  </r>
  <r>
    <x v="3454"/>
    <n v="26564.056640999999"/>
    <n v="140.63999999999999"/>
    <n v="10.351702971465555"/>
    <n v="10.36"/>
    <n v="-8.0087148015872689E-4"/>
    <n v="2.4378594656293419E-2"/>
    <n v="14.478044405273936"/>
    <n v="13.6144"/>
    <n v="6.3436097461065932E-2"/>
    <m/>
    <n v="1593.268311"/>
    <n v="3.4774352097661718"/>
    <m/>
    <m/>
    <m/>
    <m/>
    <n v="388.04788404499737"/>
    <e v="#VALUE!"/>
    <n v="326.6140269391546"/>
    <n v="1039.4028143149299"/>
    <n v="713.19760302125496"/>
    <n v="5.3150004395604356"/>
    <m/>
  </r>
  <r>
    <x v="3455"/>
    <n v="26253.775390999999"/>
    <n v="139.80000000000001"/>
    <n v="10.224349351951213"/>
    <n v="10.210000000000001"/>
    <n v="1.405421346837743E-3"/>
    <n v="2.4668537515117692E-2"/>
    <n v="14.274913299857362"/>
    <n v="13.524800000000001"/>
    <n v="5.5462062275032586E-2"/>
    <m/>
    <n v="1588.322876"/>
    <n v="3.4555806039790538"/>
    <m/>
    <m/>
    <m/>
    <m/>
    <n v="383.51529385560968"/>
    <e v="#VALUE!"/>
    <n v="324.66326056665116"/>
    <n v="1036.1765535391883"/>
    <n v="708.7153764599741"/>
    <n v="5.3300017582417709"/>
    <m/>
  </r>
  <r>
    <x v="3456"/>
    <n v="26294.757813"/>
    <n v="139.15"/>
    <n v="10.128052078890839"/>
    <n v="10.130000000000001"/>
    <n v="-1.9229231087480869E-4"/>
    <n v="2.4896646094528123E-2"/>
    <n v="14.28585675974027"/>
    <n v="13.465"/>
    <n v="6.0962254715207553E-2"/>
    <m/>
    <n v="1593.417236"/>
    <n v="3.4776577819529049"/>
    <m/>
    <m/>
    <m/>
    <m/>
    <n v="384.11396529932256"/>
    <e v="#VALUE!"/>
    <n v="323.15373896888059"/>
    <n v="1039.4999687383583"/>
    <n v="713.24325101769534"/>
    <n v="5.3300017582417709"/>
    <m/>
  </r>
  <r>
    <x v="3457"/>
    <n v="26209.498047000001"/>
    <n v="139.12"/>
    <n v="10.122464581135318"/>
    <n v="10.119999999999999"/>
    <n v="2.4353568530832703E-4"/>
    <n v="2.490608527372655E-2"/>
    <n v="14.228241307741195"/>
    <n v="13.4642"/>
    <n v="5.6746134767843293E-2"/>
    <m/>
    <n v="1597.491211"/>
    <n v="3.4953507893778784"/>
    <m/>
    <m/>
    <m/>
    <m/>
    <n v="382.86849017338091"/>
    <e v="#VALUE!"/>
    <n v="323.08406874129122"/>
    <n v="1042.1577138596372"/>
    <n v="716.87196290578163"/>
    <n v="5.3300017582417709"/>
    <m/>
  </r>
  <r>
    <x v="3458"/>
    <n v="26355.8125"/>
    <n v="144.1"/>
    <n v="10.845853263604974"/>
    <n v="10.85"/>
    <n v="-3.82187686177482E-4"/>
    <n v="2.3121690680684023E-2"/>
    <n v="14.296322288325012"/>
    <n v="13.939"/>
    <n v="2.5634714708731687E-2"/>
    <m/>
    <n v="1652.8826899999999"/>
    <n v="3.7376504169947347"/>
    <m/>
    <m/>
    <m/>
    <m/>
    <n v="385.00585249944294"/>
    <e v="#VALUE!"/>
    <n v="334.64932652113328"/>
    <n v="1078.2935352804063"/>
    <n v="766.56591928603711"/>
    <n v="5.3300017582417709"/>
    <m/>
  </r>
  <r>
    <x v="3459"/>
    <n v="27024.841797000001"/>
    <n v="142.75"/>
    <n v="10.641351691219977"/>
    <n v="10.64"/>
    <n v="1.2703864849417101E-4"/>
    <n v="2.3553717931335674E-2"/>
    <n v="14.647600399924839"/>
    <n v="13.805999999999999"/>
    <n v="6.0959032299350957E-2"/>
    <m/>
    <n v="1667.9438479999999"/>
    <n v="3.805667757924815"/>
    <m/>
    <m/>
    <m/>
    <m/>
    <n v="394.77903611268152"/>
    <e v="#VALUE!"/>
    <n v="331.51416627960981"/>
    <n v="1088.1190052931854"/>
    <n v="780.5157994675501"/>
    <n v="5.3300017582417709"/>
    <m/>
  </r>
  <r>
    <x v="3460"/>
    <n v="27976.798827999999"/>
    <n v="148.28"/>
    <n v="11.461677448456376"/>
    <n v="11.46"/>
    <n v="1.4637421085295088E-4"/>
    <n v="2.1727594332008021E-2"/>
    <n v="15.127513538535288"/>
    <n v="14.265000000000001"/>
    <n v="6.0463619946392377E-2"/>
    <m/>
    <n v="1663.627563"/>
    <n v="3.7856787379110557"/>
    <m/>
    <m/>
    <m/>
    <m/>
    <n v="408.68522960464816"/>
    <e v="#VALUE!"/>
    <n v="344.35671156525774"/>
    <n v="1085.303184037336"/>
    <n v="776.41619148045675"/>
    <n v="5.3449991208791037"/>
    <m/>
  </r>
  <r>
    <x v="3461"/>
    <n v="27508.251952999999"/>
    <n v="144.26"/>
    <n v="10.838898559042486"/>
    <n v="10.86"/>
    <n v="-1.9430424454432993E-3"/>
    <n v="2.290457133480258E-2"/>
    <n v="14.862365113647881"/>
    <n v="13.885999999999999"/>
    <n v="7.0312913268607335E-2"/>
    <m/>
    <n v="1656.685669"/>
    <n v="3.7539887114637898"/>
    <m/>
    <m/>
    <m/>
    <m/>
    <n v="401.84069430355186"/>
    <e v="#VALUE!"/>
    <n v="335.02090106827677"/>
    <n v="1080.7744903386913"/>
    <n v="769.91678903626575"/>
    <n v="5.3449991208791037"/>
    <m/>
  </r>
  <r>
    <x v="3462"/>
    <n v="27429.074218999998"/>
    <n v="146.30000000000001"/>
    <n v="11.144103633532939"/>
    <n v="11.16"/>
    <n v="-1.4244055974068637E-3"/>
    <n v="2.2255585814223433E-2"/>
    <n v="14.807832207351007"/>
    <n v="14.085699999999999"/>
    <n v="5.1267044403260575E-2"/>
    <m/>
    <n v="1647.838135"/>
    <n v="3.7137966936253277"/>
    <m/>
    <m/>
    <m/>
    <m/>
    <n v="400.68406553418095"/>
    <e v="#VALUE!"/>
    <n v="339.75847654435671"/>
    <n v="1075.002611443055"/>
    <n v="761.67368771191173"/>
    <n v="5.3449991208791037"/>
    <m/>
  </r>
  <r>
    <x v="3463"/>
    <n v="27798.646484000001"/>
    <n v="145.4"/>
    <n v="11.005665440326391"/>
    <n v="11.02"/>
    <n v="-1.300776739891929E-3"/>
    <n v="2.252824859249021E-2"/>
    <n v="14.99544602652673"/>
    <n v="14.0053"/>
    <n v="7.0697951955811744E-2"/>
    <m/>
    <n v="1611.4764399999999"/>
    <n v="3.5498057479948915"/>
    <m/>
    <m/>
    <m/>
    <m/>
    <n v="406.08277919351042"/>
    <e v="#VALUE!"/>
    <n v="337.66836971667436"/>
    <n v="1051.2812784727532"/>
    <n v="728.04029347573839"/>
    <n v="5.3449991208791037"/>
    <m/>
  </r>
  <r>
    <x v="3464"/>
    <n v="27412.123047000001"/>
    <n v="148.22999999999999"/>
    <n v="11.432705698415139"/>
    <n v="11.45"/>
    <n v="-1.5104193523894915E-3"/>
    <n v="2.1650116556033636E-2"/>
    <n v="14.775215106601902"/>
    <n v="14.2821"/>
    <n v="3.4526792740696477E-2"/>
    <m/>
    <n v="1645.831543"/>
    <n v="3.7010672098884356"/>
    <m/>
    <m/>
    <m/>
    <m/>
    <n v="400.43644272131098"/>
    <e v="#VALUE!"/>
    <n v="344.24059451927536"/>
    <n v="1073.6935680398929"/>
    <n v="759.06295976409763"/>
    <n v="5.3449991208791037"/>
    <m/>
  </r>
  <r>
    <x v="3465"/>
    <n v="27934.472656000002"/>
    <n v="146.12"/>
    <n v="11.103208529521385"/>
    <n v="11.16"/>
    <n v="-5.0888414407360694E-3"/>
    <n v="2.2265352593189763E-2"/>
    <n v="15.020964647944222"/>
    <n v="14.0784"/>
    <n v="6.6951120009675957E-2"/>
    <m/>
    <n v="1579.8066409999999"/>
    <n v="3.4038569336513023"/>
    <m/>
    <m/>
    <m/>
    <m/>
    <n v="408.06692865361896"/>
    <e v="#VALUE!"/>
    <n v="339.34045517882021"/>
    <n v="1030.6208046642157"/>
    <n v="698.1072139862024"/>
    <n v="5.3449991208791037"/>
    <m/>
  </r>
  <r>
    <x v="3466"/>
    <n v="27589.201172000001"/>
    <n v="144.81"/>
    <n v="10.902808333483664"/>
    <n v="10.92"/>
    <n v="-1.5743284355619336E-3"/>
    <n v="2.2663421769430162E-2"/>
    <n v="14.823538138885018"/>
    <n v="13.9534"/>
    <n v="6.23602949019606E-2"/>
    <m/>
    <n v="1567.713013"/>
    <n v="3.3516566681185291"/>
    <m/>
    <m/>
    <m/>
    <m/>
    <n v="403.0232009354479"/>
    <e v="#VALUE!"/>
    <n v="336.29818857408264"/>
    <n v="1022.7312666048113"/>
    <n v="687.40130517430248"/>
    <n v="5.3399986813186961"/>
    <m/>
  </r>
  <r>
    <x v="3467"/>
    <n v="27392.076172000001"/>
    <n v="141.19999999999999"/>
    <n v="10.35796258914473"/>
    <n v="10.38"/>
    <n v="-2.1230646296022115E-3"/>
    <n v="2.3792204775162893E-2"/>
    <n v="14.705950580734621"/>
    <n v="13.605700000000001"/>
    <n v="8.0866885256519083E-2"/>
    <m/>
    <n v="1566.2547609999999"/>
    <n v="3.3453352381310157"/>
    <m/>
    <m/>
    <m/>
    <m/>
    <n v="400.14359786216181"/>
    <e v="#VALUE!"/>
    <n v="327.91453785415695"/>
    <n v="1021.779944581825"/>
    <n v="686.10482416378659"/>
    <n v="5.3399986813186961"/>
    <m/>
  </r>
  <r>
    <x v="3468"/>
    <n v="26873.292968999998"/>
    <n v="140.91999999999999"/>
    <n v="10.315639171802248"/>
    <n v="10.33"/>
    <n v="-1.390206021079532E-3"/>
    <n v="2.3885326295770459E-2"/>
    <n v="14.415988946600455"/>
    <n v="13.581099999999999"/>
    <n v="6.1474324362566835E-2"/>
    <m/>
    <n v="1539.612427"/>
    <n v="3.2314422558805189"/>
    <m/>
    <m/>
    <m/>
    <m/>
    <n v="392.56521000811983"/>
    <e v="#VALUE!"/>
    <n v="327.26428239665574"/>
    <n v="1004.3992455819575"/>
    <n v="662.74617129403009"/>
    <n v="5.3399986813186961"/>
    <m/>
  </r>
  <r>
    <x v="3469"/>
    <n v="26752.878906000002"/>
    <n v="141.34"/>
    <n v="10.375877989701044"/>
    <n v="10.4"/>
    <n v="-2.3194240672073096E-3"/>
    <n v="2.3741706608203943E-2"/>
    <n v="14.340010851956482"/>
    <n v="13.6257"/>
    <n v="5.2423791214871951E-2"/>
    <m/>
    <n v="1552.0894780000001"/>
    <n v="3.2837330362869714"/>
    <m/>
    <m/>
    <m/>
    <m/>
    <n v="390.80620072019769"/>
    <e v="#VALUE!"/>
    <n v="328.23966558290755"/>
    <n v="1012.538917873319"/>
    <n v="673.47064407248922"/>
    <n v="5.3399986813186961"/>
    <m/>
  </r>
  <r>
    <x v="3470"/>
    <n v="27162.628906000002"/>
    <n v="150.57"/>
    <n v="11.726798825099666"/>
    <n v="11.75"/>
    <n v="-1.9745680766242169E-3"/>
    <n v="2.0639636551567076E-2"/>
    <n v="14.525027511950329"/>
    <n v="14.512"/>
    <n v="8.9770617077777892E-4"/>
    <m/>
    <n v="1600.534302"/>
    <n v="3.4884515166318191"/>
    <m/>
    <m/>
    <m/>
    <m/>
    <n v="396.79183095116269"/>
    <e v="#VALUE!"/>
    <n v="349.67487227124934"/>
    <n v="1044.1429396548024"/>
    <n v="715.45697039312165"/>
    <n v="5.3399986813186961"/>
    <m/>
  </r>
  <r>
    <x v="3471"/>
    <n v="28522.097656000002"/>
    <n v="150.77000000000001"/>
    <n v="11.756534509980137"/>
    <n v="11.81"/>
    <n v="-4.5271371735702282E-3"/>
    <n v="2.0583731485285341E-2"/>
    <n v="15.239896872476537"/>
    <n v="14.5341"/>
    <n v="4.8561443259406367E-2"/>
    <m/>
    <n v="1565.4395750000001"/>
    <n v="3.3353838863536822"/>
    <m/>
    <m/>
    <m/>
    <m/>
    <n v="416.65095785305965"/>
    <e v="#VALUE!"/>
    <n v="350.1393404551788"/>
    <n v="1021.2481404803186"/>
    <n v="684.06387162080796"/>
    <n v="5.3399986813186961"/>
    <m/>
  </r>
  <r>
    <x v="3472"/>
    <n v="28413.53125"/>
    <n v="149.22"/>
    <n v="11.513418911678988"/>
    <n v="11.54"/>
    <n v="-2.3033872028606073E-3"/>
    <n v="2.1005884567970041E-2"/>
    <n v="15.169846261239648"/>
    <n v="14.3841"/>
    <n v="5.4626028826249007E-2"/>
    <m/>
    <n v="1563.7498780000001"/>
    <n v="3.3280979114557718"/>
    <m/>
    <m/>
    <m/>
    <m/>
    <n v="415.06501920310035"/>
    <e v="#VALUE!"/>
    <n v="346.53971202972593"/>
    <n v="1020.1458303389481"/>
    <n v="682.56956920554819"/>
    <n v="5.3399986813186961"/>
    <m/>
  </r>
  <r>
    <x v="3473"/>
    <n v="28332.416015999999"/>
    <n v="152.26"/>
    <n v="11.981091094788061"/>
    <n v="12.05"/>
    <n v="-5.7185813453891621E-3"/>
    <n v="2.0148901966257605E-2"/>
    <n v="15.114541607027132"/>
    <n v="14.6791"/>
    <n v="2.9664053451991634E-2"/>
    <m/>
    <n v="1567.4570309999999"/>
    <n v="3.343791515851267"/>
    <m/>
    <m/>
    <m/>
    <m/>
    <n v="413.88008742318038"/>
    <e v="#VALUE!"/>
    <n v="353.59962842545281"/>
    <n v="1022.5642712472954"/>
    <n v="685.78821753757097"/>
    <n v="5.3399986813186961"/>
    <m/>
  </r>
  <r>
    <x v="3474"/>
    <n v="28732.8125"/>
    <n v="156.44"/>
    <n v="12.637402264779624"/>
    <n v="12.68"/>
    <n v="-3.3594428407236476E-3"/>
    <n v="1.9041555861733929E-2"/>
    <n v="15.315984266367236"/>
    <n v="15.0829"/>
    <n v="1.5453544501868643E-2"/>
    <m/>
    <n v="1604.66687"/>
    <n v="3.502457746748282"/>
    <m/>
    <m/>
    <m/>
    <m/>
    <n v="419.72908144149039"/>
    <e v="#VALUE!"/>
    <n v="363.30701346957727"/>
    <n v="1046.8389091785118"/>
    <n v="718.32955008011947"/>
    <n v="5.3399986813186961"/>
    <m/>
  </r>
  <r>
    <x v="3475"/>
    <n v="30140.685547000001"/>
    <n v="166.2"/>
    <n v="14.209110331501043"/>
    <n v="14.2"/>
    <n v="6.4157264091857513E-4"/>
    <n v="1.6664630302936596E-2"/>
    <n v="16.028249932334248"/>
    <n v="16.010999999999999"/>
    <n v="1.0773800720909055E-3"/>
    <m/>
    <n v="1765.3826899999999"/>
    <n v="4.203712049522129"/>
    <m/>
    <m/>
    <m/>
    <m/>
    <n v="440.2952985775101"/>
    <e v="#VALUE!"/>
    <n v="385.97306084533204"/>
    <n v="1151.6853273615768"/>
    <n v="862.15189548056151"/>
    <n v="5.310000000000028"/>
    <m/>
  </r>
  <r>
    <x v="3476"/>
    <n v="33077.304687999997"/>
    <n v="178.67"/>
    <n v="16.339361907706337"/>
    <n v="16.37"/>
    <n v="-1.871600017939179E-3"/>
    <n v="1.4163065598252806E-2"/>
    <n v="17.575937351066006"/>
    <n v="17.212900000000001"/>
    <n v="2.1091004483033471E-2"/>
    <m/>
    <n v="1784.4375"/>
    <n v="4.2943477081013492"/>
    <m/>
    <m/>
    <m/>
    <m/>
    <n v="483.19344697824278"/>
    <e v="#VALUE!"/>
    <n v="414.93265211333016"/>
    <n v="1164.1161420608319"/>
    <n v="880.74063417665923"/>
    <n v="5.310000000000028"/>
    <m/>
  </r>
  <r>
    <x v="3477"/>
    <n v="33916.042969000002"/>
    <n v="184.2"/>
    <n v="17.348706710841387"/>
    <n v="17.38"/>
    <n v="-1.8005344740282814E-3"/>
    <n v="1.3285608661154179E-2"/>
    <n v="18.007314984091046"/>
    <n v="17.740600000000001"/>
    <n v="1.5034158038118584E-2"/>
    <m/>
    <n v="1787.3975829999999"/>
    <n v="4.3084839545046183"/>
    <m/>
    <m/>
    <m/>
    <m/>
    <n v="495.44574035376763"/>
    <e v="#VALUE!"/>
    <n v="427.77519739897809"/>
    <n v="1166.0472158037564"/>
    <n v="883.63987929335178"/>
    <n v="5.310000000000028"/>
    <m/>
  </r>
  <r>
    <x v="3478"/>
    <n v="34504.289062999997"/>
    <n v="179.44"/>
    <n v="16.450091048135359"/>
    <n v="16.5"/>
    <n v="-3.0247849614933875E-3"/>
    <n v="1.3971556573676096E-2"/>
    <n v="18.305106937978024"/>
    <n v="17.288"/>
    <n v="5.8833117652592692E-2"/>
    <m/>
    <n v="1804.039307"/>
    <n v="4.3885999754166978"/>
    <m/>
    <m/>
    <m/>
    <m/>
    <n v="504.03884249774194"/>
    <e v="#VALUE!"/>
    <n v="416.72085462145839"/>
    <n v="1176.9038020053586"/>
    <n v="900.07111399116161"/>
    <n v="5.310000000000028"/>
    <m/>
  </r>
  <r>
    <x v="3479"/>
    <n v="34156.5"/>
    <n v="177.61"/>
    <n v="16.112619417989222"/>
    <n v="16.190000000000001"/>
    <n v="-4.779529463297072E-3"/>
    <n v="1.425580419276278E-2"/>
    <n v="18.10622661237695"/>
    <n v="17.110099999999999"/>
    <n v="5.8218631824299649E-2"/>
    <m/>
    <n v="1780.045288"/>
    <n v="4.271751759814931"/>
    <m/>
    <m/>
    <m/>
    <m/>
    <n v="498.95833797183155"/>
    <e v="#VALUE!"/>
    <n v="412.47097073850438"/>
    <n v="1161.2507881952283"/>
    <n v="876.10636346167746"/>
    <n v="5.310000000000028"/>
    <m/>
  </r>
  <r>
    <x v="3480"/>
    <n v="34531.742187999997"/>
    <n v="181.84"/>
    <n v="16.873999157848594"/>
    <n v="16.940000000000001"/>
    <n v="-3.8961536098823801E-3"/>
    <n v="1.3576023184796226E-2"/>
    <n v="18.261619355781267"/>
    <n v="17.5181"/>
    <n v="4.2442922222231116E-2"/>
    <m/>
    <n v="1810.0886230000001"/>
    <n v="4.415606550802889"/>
    <m/>
    <m/>
    <m/>
    <m/>
    <n v="504.43987789721592"/>
    <e v="#VALUE!"/>
    <n v="422.29447282861122"/>
    <n v="1180.8502032685167"/>
    <n v="905.60997342904591"/>
    <n v="5.3250013186813074"/>
    <m/>
  </r>
  <r>
    <x v="3481"/>
    <n v="34500.078125"/>
    <n v="182.58"/>
    <n v="17.009286348724551"/>
    <n v="17.079999999999998"/>
    <n v="-4.1401435172978562E-3"/>
    <n v="1.3464820918443006E-2"/>
    <n v="18.230403333142615"/>
    <n v="17.5945"/>
    <n v="3.6142165628043621E-2"/>
    <m/>
    <n v="1816.4589840000001"/>
    <n v="4.446572288140505"/>
    <m/>
    <m/>
    <m/>
    <m/>
    <n v="503.97732909251073"/>
    <e v="#VALUE!"/>
    <n v="424.01300510915001"/>
    <n v="1185.0060451351301"/>
    <n v="911.96082925029884"/>
    <n v="5.3250013186813074"/>
    <m/>
  </r>
  <r>
    <x v="3482"/>
    <n v="34657.273437999997"/>
    <n v="182.94"/>
    <n v="17.074303555011078"/>
    <n v="17.16"/>
    <n v="-4.9939653256947381E-3"/>
    <n v="1.3411021800616943E-2"/>
    <n v="18.298942557844988"/>
    <n v="17.492799999999999"/>
    <n v="4.6084249396608268E-2"/>
    <m/>
    <n v="1847.0897219999999"/>
    <n v="4.5964179811932704"/>
    <m/>
    <m/>
    <m/>
    <m/>
    <n v="506.27363908069566"/>
    <e v="#VALUE!"/>
    <n v="424.84904784022291"/>
    <n v="1204.9886651759193"/>
    <n v="942.69313126649581"/>
    <n v="5.3250013186813074"/>
    <m/>
  </r>
  <r>
    <x v="3483"/>
    <n v="35441.578125"/>
    <n v="184.74"/>
    <n v="17.408202881020177"/>
    <n v="17.489999999999998"/>
    <n v="-4.6767935380115366E-3"/>
    <n v="1.3146413785109997E-2"/>
    <n v="18.698210947965144"/>
    <n v="17.672499999999999"/>
    <n v="5.8039946129022191E-2"/>
    <m/>
    <n v="1800.6209719999999"/>
    <n v="4.3650338550287051"/>
    <m/>
    <m/>
    <m/>
    <m/>
    <n v="517.73076621869404"/>
    <e v="#VALUE!"/>
    <n v="429.02926149558755"/>
    <n v="1174.6737777246137"/>
    <n v="895.23786777394264"/>
    <n v="5.3250013186813074"/>
    <m/>
  </r>
  <r>
    <x v="3484"/>
    <n v="34942.472655999998"/>
    <n v="182.16"/>
    <n v="16.919931907532934"/>
    <n v="16.989999999999998"/>
    <n v="-4.1240784265488273E-3"/>
    <n v="1.3512923860309434E-2"/>
    <n v="18.420272036514628"/>
    <n v="17.435500000000001"/>
    <n v="5.6480860113826914E-2"/>
    <m/>
    <n v="1832.7951660000001"/>
    <n v="4.5209096594158709"/>
    <m/>
    <m/>
    <m/>
    <m/>
    <n v="510.43983081006337"/>
    <e v="#VALUE!"/>
    <n v="423.03762192289821"/>
    <n v="1195.6633044484115"/>
    <n v="927.20690338551105"/>
    <n v="5.3250013186813074"/>
    <m/>
  </r>
  <r>
    <x v="3485"/>
    <n v="35044.789062999997"/>
    <n v="184.88"/>
    <n v="17.418925350664953"/>
    <n v="17.510000000000002"/>
    <n v="-5.201293508569349E-3"/>
    <n v="1.3108672436195934E-2"/>
    <n v="18.430285509789147"/>
    <n v="17.702100000000002"/>
    <n v="4.113554379362605E-2"/>
    <m/>
    <n v="1899.8374020000001"/>
    <n v="4.8512776179484751"/>
    <m/>
    <m/>
    <m/>
    <m/>
    <n v="511.93446944060128"/>
    <e v="#VALUE!"/>
    <n v="429.35438922433809"/>
    <n v="1239.3997475165781"/>
    <n v="994.9630575415282"/>
    <n v="5.2850017582417674"/>
    <m/>
  </r>
  <r>
    <x v="3486"/>
    <n v="35047.792969000002"/>
    <n v="189.19"/>
    <n v="18.228882199392622"/>
    <n v="18.27"/>
    <n v="-2.2505637989806981E-3"/>
    <n v="1.2496800341718607E-2"/>
    <n v="18.417246037175612"/>
    <n v="18.116800000000001"/>
    <n v="1.6583835841628369E-2"/>
    <m/>
    <n v="1888.124268"/>
    <n v="4.7913347182549977"/>
    <m/>
    <m/>
    <m/>
    <m/>
    <n v="511.97835051580472"/>
    <e v="#VALUE!"/>
    <n v="439.36367858801668"/>
    <n v="1231.7584328930502"/>
    <n v="982.66918869834524"/>
    <n v="5.2850017582417674"/>
    <m/>
  </r>
  <r>
    <x v="3487"/>
    <n v="35419.476562999997"/>
    <n v="187.99"/>
    <n v="17.995467220980213"/>
    <n v="18.079999999999998"/>
    <n v="-4.6754855652535454E-3"/>
    <n v="1.2654679982550347E-2"/>
    <n v="18.597799284596906"/>
    <n v="18.002300000000002"/>
    <n v="3.3079066819067915E-2"/>
    <m/>
    <n v="1889.322388"/>
    <n v="4.7972919058055767"/>
    <m/>
    <m/>
    <m/>
    <m/>
    <n v="517.40790648066161"/>
    <e v="#VALUE!"/>
    <n v="436.57686948444029"/>
    <n v="1232.5400522168572"/>
    <n v="983.89096613646655"/>
    <n v="5.2850017582417674"/>
    <m/>
  </r>
  <r>
    <x v="3488"/>
    <n v="35633.632812999997"/>
    <n v="192.58"/>
    <n v="18.871953549695924"/>
    <n v="18.97"/>
    <n v="-5.1685002796033608E-3"/>
    <n v="1.2036063044604218E-2"/>
    <n v="18.695406834395026"/>
    <n v="18.444500000000001"/>
    <n v="1.3603341613761533E-2"/>
    <m/>
    <n v="2120.5610350000002"/>
    <n v="5.9714419799990086"/>
    <m/>
    <m/>
    <m/>
    <m/>
    <n v="520.53630214667771"/>
    <e v="#VALUE!"/>
    <n v="447.23641430562003"/>
    <n v="1383.3935517880145"/>
    <n v="1224.7009217469099"/>
    <n v="5.2850017582417674"/>
    <m/>
  </r>
  <r>
    <x v="3489"/>
    <n v="36702.25"/>
    <n v="196.58"/>
    <n v="19.653547245133939"/>
    <n v="19.82"/>
    <n v="-8.3982217389536595E-3"/>
    <n v="1.1535444276162913E-2"/>
    <n v="19.240790520553482"/>
    <n v="18.827999999999999"/>
    <n v="2.1924289385674589E-2"/>
    <m/>
    <n v="2078.2897950000001"/>
    <n v="5.7332250104771267"/>
    <m/>
    <m/>
    <m/>
    <m/>
    <n v="536.14666783267182"/>
    <e v="#VALUE!"/>
    <n v="456.52577798420805"/>
    <n v="1355.8170001694077"/>
    <n v="1175.8442899440076"/>
    <n v="5.2850017582417674"/>
    <m/>
  </r>
  <r>
    <x v="3490"/>
    <n v="37070.304687999997"/>
    <n v="193.3"/>
    <n v="18.990826264993391"/>
    <n v="19.190000000000001"/>
    <n v="-1.0379037780438249E-2"/>
    <n v="1.1919788935031818E-2"/>
    <n v="19.387534555499819"/>
    <n v="18.516500000000001"/>
    <n v="4.7040993465278014E-2"/>
    <m/>
    <n v="2055.2653810000002"/>
    <n v="5.6057603748564349"/>
    <m/>
    <m/>
    <m/>
    <m/>
    <n v="541.52321271892242"/>
    <e v="#VALUE!"/>
    <n v="448.90849976776587"/>
    <n v="1340.7965290131517"/>
    <n v="1149.7021860338193"/>
    <n v="5.2850017582417674"/>
    <m/>
  </r>
  <r>
    <x v="3491"/>
    <n v="36491.789062999997"/>
    <n v="185.24"/>
    <n v="17.405012822331848"/>
    <n v="17.39"/>
    <n v="8.6330203173368147E-4"/>
    <n v="1.2913203619100427E-2"/>
    <n v="19.069837287199256"/>
    <n v="17.744700000000002"/>
    <n v="7.4677920009876386E-2"/>
    <m/>
    <n v="1979.052612"/>
    <n v="5.1898842757300105"/>
    <m/>
    <m/>
    <m/>
    <m/>
    <n v="533.07225331907944"/>
    <e v="#VALUE!"/>
    <n v="430.19043195541104"/>
    <n v="1291.0774917120116"/>
    <n v="1064.4089112036206"/>
    <n v="5.2850017582417674"/>
    <m/>
  </r>
  <r>
    <x v="3492"/>
    <n v="35548.113280999998"/>
    <n v="198.15"/>
    <n v="19.828650254603733"/>
    <n v="19.93"/>
    <n v="-5.0852857700083298E-3"/>
    <n v="1.111260204983053E-2"/>
    <n v="18.561958162851777"/>
    <n v="18.980599999999999"/>
    <n v="-2.2056301547275781E-2"/>
    <m/>
    <n v="2060.4084469999998"/>
    <n v="5.6164360864673908"/>
    <m/>
    <m/>
    <m/>
    <m/>
    <n v="519.28703235759372"/>
    <e v="#VALUE!"/>
    <n v="460.17185322805386"/>
    <n v="1344.151718617878"/>
    <n v="1151.8916997047274"/>
    <n v="5.2850017582417674"/>
    <m/>
  </r>
  <r>
    <x v="3493"/>
    <n v="37879.980469000002"/>
    <n v="188.98"/>
    <n v="17.99121777385761"/>
    <n v="18.100000000000001"/>
    <n v="-6.0100677426735416E-3"/>
    <n v="1.2140563184876878E-2"/>
    <n v="19.763887938781195"/>
    <n v="18.097899999999999"/>
    <n v="9.2054212852386019E-2"/>
    <m/>
    <n v="1960.881592"/>
    <n v="5.0737079334391968"/>
    <m/>
    <m/>
    <m/>
    <m/>
    <n v="553.35096093621064"/>
    <e v="#VALUE!"/>
    <n v="438.87598699489081"/>
    <n v="1279.223236407631"/>
    <n v="1040.5819571839204"/>
    <n v="5.2850017582417674"/>
    <m/>
  </r>
  <r>
    <x v="3494"/>
    <n v="36164.824219000002"/>
    <n v="191.85"/>
    <n v="18.53544086858696"/>
    <n v="18.62"/>
    <n v="-4.5413067353942127E-3"/>
    <n v="1.1771178788505027E-2"/>
    <n v="18.854038833190572"/>
    <n v="18.372"/>
    <n v="2.6237689592345514E-2"/>
    <m/>
    <n v="1961.2807620000001"/>
    <n v="5.0756428898396004"/>
    <m/>
    <m/>
    <m/>
    <m/>
    <n v="528.29594909770265"/>
    <e v="#VALUE!"/>
    <n v="445.54110543427771"/>
    <n v="1279.483643533365"/>
    <n v="1040.9788031877922"/>
    <n v="5.2850017582417674"/>
    <m/>
  </r>
  <r>
    <x v="3495"/>
    <n v="37374.074219000002"/>
    <n v="197.94"/>
    <n v="19.705074306411547"/>
    <n v="19.850000000000001"/>
    <n v="-7.3010424981588828E-3"/>
    <n v="1.1023248045631311E-2"/>
    <n v="19.438139273112043"/>
    <n v="18.9392"/>
    <n v="2.6344263385573052E-2"/>
    <m/>
    <n v="2022.2391359999999"/>
    <n v="5.3907374910286299"/>
    <m/>
    <m/>
    <m/>
    <m/>
    <n v="545.96067968170394"/>
    <e v="#VALUE!"/>
    <n v="459.68416163492793"/>
    <n v="1319.2511485130467"/>
    <n v="1105.6024987384176"/>
    <n v="5.2120879120878945"/>
    <m/>
  </r>
  <r>
    <x v="3496"/>
    <n v="37469.160155999998"/>
    <n v="193.95"/>
    <n v="18.908379726587913"/>
    <n v="19.11"/>
    <n v="-1.0550511429203824E-2"/>
    <n v="1.1467079200912425E-2"/>
    <n v="19.472136574097561"/>
    <n v="18.5688"/>
    <n v="4.8648085718924428E-2"/>
    <m/>
    <n v="1937.0667719999999"/>
    <n v="4.9365178126096874"/>
    <m/>
    <m/>
    <m/>
    <m/>
    <n v="547.34969556711405"/>
    <e v="#VALUE!"/>
    <n v="450.41802136553639"/>
    <n v="1263.6871269152712"/>
    <n v="1012.4452243818213"/>
    <n v="5.2120879120878945"/>
    <m/>
  </r>
  <r>
    <x v="3497"/>
    <n v="35756.554687999997"/>
    <n v="198.11"/>
    <n v="19.717127712661735"/>
    <n v="19.86"/>
    <n v="-7.193972172118035E-3"/>
    <n v="1.0974571488113401E-2"/>
    <n v="18.567383871819331"/>
    <n v="18.973299999999998"/>
    <n v="-2.1394071046189511E-2"/>
    <m/>
    <n v="2064.4252929999998"/>
    <n v="5.5855076083126862"/>
    <m/>
    <m/>
    <m/>
    <m/>
    <n v="522.33194556595026"/>
    <e v="#VALUE!"/>
    <n v="460.07895959126796"/>
    <n v="1346.7721944085811"/>
    <n v="1145.548485480899"/>
    <n v="5.2120879120878945"/>
    <m/>
  </r>
  <r>
    <x v="3498"/>
    <n v="37296.316405999998"/>
    <n v="199.37"/>
    <n v="19.963119741264233"/>
    <n v="20.09"/>
    <n v="-6.3155927693263614E-3"/>
    <n v="1.0834401399549633E-2"/>
    <n v="19.336229667078165"/>
    <n v="19.089700000000001"/>
    <n v="1.2914276655901613E-2"/>
    <m/>
    <n v="2081.1520999999998"/>
    <n v="5.6757273324943665"/>
    <m/>
    <m/>
    <m/>
    <m/>
    <n v="544.82479312603198"/>
    <e v="#VALUE!"/>
    <n v="463.0051091500232"/>
    <n v="1357.6842863332554"/>
    <n v="1164.0519189455702"/>
    <n v="5.2120879120878945"/>
    <m/>
  </r>
  <r>
    <x v="3499"/>
    <n v="37454.191405999998"/>
    <n v="192.3"/>
    <n v="18.54056054385693"/>
    <n v="18.72"/>
    <n v="-9.585441033283626E-3"/>
    <n v="1.160225009589768E-2"/>
    <n v="19.371912015466048"/>
    <n v="18.41"/>
    <n v="5.2249430497884219E-2"/>
    <m/>
    <n v="2027.4173579999999"/>
    <n v="5.3822202209447019"/>
    <m/>
    <m/>
    <m/>
    <m/>
    <n v="547.13103198561373"/>
    <e v="#VALUE!"/>
    <n v="446.58615884811888"/>
    <n v="1322.6292728897058"/>
    <n v="1103.8556663053985"/>
    <n v="5.2800013186813031"/>
    <m/>
  </r>
  <r>
    <x v="3500"/>
    <n v="37247.992187999997"/>
    <n v="200.97"/>
    <n v="20.209956117855587"/>
    <n v="20.309999999999999"/>
    <n v="-4.9258435324673888E-3"/>
    <n v="1.0555452608764684E-2"/>
    <n v="19.249982197349297"/>
    <n v="19.242000000000001"/>
    <n v="4.1483200027525591E-4"/>
    <n v="-9.0171606864274612E-2"/>
    <n v="2049.338135"/>
    <n v="5.4984655510341467"/>
    <m/>
    <m/>
    <m/>
    <m/>
    <n v="544.11887268637724"/>
    <e v="#VALUE!"/>
    <n v="466.72085462145839"/>
    <n v="1336.9297627371877"/>
    <n v="1127.6967692393569"/>
    <n v="5.2800013186813031"/>
    <m/>
  </r>
  <r>
    <x v="3501"/>
    <n v="37826.105469000002"/>
    <n v="196.66"/>
    <n v="19.34077943468381"/>
    <n v="19.489999999999998"/>
    <n v="-7.6562629715848374E-3"/>
    <n v="1.1007647344925148E-2"/>
    <n v="19.533249444883975"/>
    <n v="18.815999999999999"/>
    <n v="3.8119124409224936E-2"/>
    <m/>
    <n v="2029.9291989999999"/>
    <n v="5.394176548327561"/>
    <m/>
    <m/>
    <m/>
    <m/>
    <n v="552.56395464287755"/>
    <e v="#VALUE!"/>
    <n v="456.7115652577798"/>
    <n v="1324.2679263333766"/>
    <n v="1106.3078253007534"/>
    <n v="5.2800013186813031"/>
    <m/>
  </r>
  <r>
    <x v="3502"/>
    <n v="37861.117187999997"/>
    <n v="197.32"/>
    <n v="19.468249383947214"/>
    <n v="19.239999999999998"/>
    <n v="1.1863273593930135E-2"/>
    <n v="1.0933190003133739E-2"/>
    <n v="19.535822206151988"/>
    <n v="18.8796"/>
    <n v="3.4758268509501589E-2"/>
    <m/>
    <n v="2052.5561520000001"/>
    <n v="5.5142887557982725"/>
    <m/>
    <m/>
    <m/>
    <m/>
    <n v="553.0754060246577"/>
    <e v="#VALUE!"/>
    <n v="458.24431026474679"/>
    <n v="1339.0291052667671"/>
    <n v="1130.9419976991699"/>
    <n v="5.2800013186813031"/>
    <m/>
  </r>
  <r>
    <x v="3503"/>
    <n v="37718.007812999997"/>
    <n v="202.72"/>
    <n v="20.531338099597221"/>
    <n v="20.3"/>
    <n v="1.1395965497400073E-2"/>
    <n v="1.0334209911045921E-2"/>
    <n v="19.446543429949784"/>
    <n v="19.274799999999999"/>
    <n v="8.9102574319726013E-3"/>
    <m/>
    <n v="2087.139893"/>
    <n v="5.6999636558750861"/>
    <m/>
    <m/>
    <m/>
    <m/>
    <n v="550.98486349547045"/>
    <e v="#VALUE!"/>
    <n v="470.78495123084065"/>
    <n v="1361.5905517455319"/>
    <n v="1169.0226191020051"/>
    <n v="5.2800013186813031"/>
    <m/>
  </r>
  <r>
    <x v="3504"/>
    <n v="39978.628905999998"/>
    <n v="218.44"/>
    <n v="23.706983492121672"/>
    <n v="23.42"/>
    <n v="1.2253778485126876E-2"/>
    <n v="8.7309314390212282E-3"/>
    <n v="20.563061500245354"/>
    <n v="20.769400000000001"/>
    <n v="-9.9347357051550178E-3"/>
    <m/>
    <n v="2243.2158199999999"/>
    <n v="6.5519418362456969"/>
    <m/>
    <m/>
    <m/>
    <m/>
    <n v="584.0080287304138"/>
    <e v="#VALUE!"/>
    <n v="507.29215048769152"/>
    <n v="1463.4100360411758"/>
    <n v="1343.7573760171706"/>
    <n v="5.2499986813186883"/>
    <m/>
  </r>
  <r>
    <x v="3505"/>
    <n v="41986.265625"/>
    <n v="228.87"/>
    <n v="25.96775897907499"/>
    <n v="25.73"/>
    <n v="9.2405355256506283E-3"/>
    <n v="7.896713768613995E-3"/>
    <n v="21.578563506467212"/>
    <n v="21.7697"/>
    <n v="-8.7799323616213343E-3"/>
    <m/>
    <n v="2293.841797"/>
    <n v="6.847500254598871"/>
    <m/>
    <m/>
    <m/>
    <m/>
    <n v="613.33559685254181"/>
    <e v="#VALUE!"/>
    <n v="531.51416627960975"/>
    <n v="1496.4369798446435"/>
    <n v="1404.3743373138877"/>
    <n v="5.2499986813186883"/>
    <m/>
  </r>
  <r>
    <x v="3506"/>
    <n v="44080.023437999997"/>
    <n v="228.48"/>
    <n v="25.876139912299074"/>
    <n v="25.62"/>
    <n v="9.9976546564821689E-3"/>
    <n v="7.9232150882385267E-3"/>
    <n v="22.636667945183795"/>
    <n v="21.738199999999999"/>
    <n v="4.1331294457857437E-2"/>
    <m/>
    <n v="2231.6613769999999"/>
    <n v="6.4760956245029311"/>
    <m/>
    <m/>
    <m/>
    <m/>
    <n v="643.92122238472496"/>
    <e v="#VALUE!"/>
    <n v="530.60845332094743"/>
    <n v="1455.8722469010004"/>
    <n v="1328.2018492711179"/>
    <n v="5.2499986813186883"/>
    <m/>
  </r>
  <r>
    <x v="3507"/>
    <n v="43769.132812999997"/>
    <n v="225.78"/>
    <n v="25.261525887319539"/>
    <n v="25.04"/>
    <n v="8.8468804840071691E-3"/>
    <n v="8.1100635077091237E-3"/>
    <n v="22.459186835119755"/>
    <n v="21.483899999999998"/>
    <n v="4.5396172720956418E-2"/>
    <m/>
    <n v="2357.5795899999998"/>
    <n v="7.2067183755506568"/>
    <m/>
    <m/>
    <m/>
    <m/>
    <n v="639.37973044201931"/>
    <e v="#VALUE!"/>
    <n v="524.3381328379005"/>
    <n v="1538.017698525254"/>
    <n v="1478.0474576944223"/>
    <n v="5.2499986813186883"/>
    <m/>
  </r>
  <r>
    <x v="3508"/>
    <n v="43293.136719000002"/>
    <n v="232.05"/>
    <n v="26.661356680993997"/>
    <n v="26.3"/>
    <n v="1.3739797756425753E-2"/>
    <n v="7.6592019902691618E-3"/>
    <n v="22.197319907377452"/>
    <n v="22.0839"/>
    <n v="5.135864017562719E-3"/>
    <m/>
    <n v="2358.7319339999999"/>
    <n v="7.2135776342514353"/>
    <m/>
    <m/>
    <m/>
    <m/>
    <n v="632.42637690921242"/>
    <e v="#VALUE!"/>
    <n v="538.89921040408728"/>
    <n v="1538.769454891956"/>
    <n v="1479.4542436066829"/>
    <n v="5.2499986813186883"/>
    <m/>
  </r>
  <r>
    <x v="3509"/>
    <n v="43792.019530999998"/>
    <n v="212.03"/>
    <n v="22.052988473729986"/>
    <n v="21.92"/>
    <n v="6.0669924146889986E-3"/>
    <n v="8.980391086482754E-3"/>
    <n v="22.399724097160199"/>
    <n v="20.181799999999999"/>
    <n v="0.10989723895590076"/>
    <m/>
    <n v="2224.578857"/>
    <n v="6.392538051057703"/>
    <m/>
    <m/>
    <m/>
    <m/>
    <n v="639.71405974317463"/>
    <e v="#VALUE!"/>
    <n v="492.40594519275425"/>
    <n v="1451.2518128098827"/>
    <n v="1311.0647762559124"/>
    <n v="5.2599995604395602"/>
    <m/>
  </r>
  <r>
    <x v="3510"/>
    <n v="41238.734375"/>
    <n v="214.21"/>
    <n v="22.50375378705612"/>
    <n v="22.3"/>
    <n v="9.1369411235928677E-3"/>
    <n v="8.7952586839324838E-3"/>
    <n v="21.076982060755718"/>
    <n v="20.390999999999998"/>
    <n v="3.3641413405704368E-2"/>
    <m/>
    <n v="2202.038086"/>
    <n v="6.2628306766397959"/>
    <m/>
    <m/>
    <m/>
    <m/>
    <n v="602.41565628245974"/>
    <e v="#VALUE!"/>
    <n v="497.46864839758473"/>
    <n v="1436.5468565558269"/>
    <n v="1284.4627023281996"/>
    <n v="5.2599995604395602"/>
    <m/>
  </r>
  <r>
    <x v="3511"/>
    <n v="41468.464844000002"/>
    <n v="223.32"/>
    <n v="24.414905751239001"/>
    <n v="24.17"/>
    <n v="1.0132633481133579E-2"/>
    <n v="8.0467049929808035E-3"/>
    <n v="21.177586200833712"/>
    <n v="21.259399999999999"/>
    <n v="-3.848358804401264E-3"/>
    <m/>
    <n v="2260.648682"/>
    <n v="6.5960503471266154"/>
    <m/>
    <m/>
    <m/>
    <m/>
    <n v="605.77156022442489"/>
    <e v="#VALUE!"/>
    <n v="518.62517417556887"/>
    <n v="1474.782738114809"/>
    <n v="1352.8037226305482"/>
    <n v="5.2599995604395602"/>
    <m/>
  </r>
  <r>
    <x v="3512"/>
    <n v="42884.261719000002"/>
    <n v="223.2"/>
    <n v="24.385727267393619"/>
    <n v="24.27"/>
    <n v="4.7683258093786929E-3"/>
    <n v="8.0549338450533071E-3"/>
    <n v="21.883250922209921"/>
    <n v="21.244399999999999"/>
    <n v="3.0071497533934677E-2"/>
    <m/>
    <n v="2316.5791020000001"/>
    <n v="6.9222561472979836"/>
    <m/>
    <m/>
    <m/>
    <m/>
    <n v="626.45352868301143"/>
    <e v="#VALUE!"/>
    <n v="518.34649326521128"/>
    <n v="1511.2701492761651"/>
    <n v="1419.7062472614798"/>
    <n v="5.2599995604395602"/>
    <m/>
  </r>
  <r>
    <x v="3513"/>
    <n v="43028.25"/>
    <n v="219.53"/>
    <n v="23.580952218810822"/>
    <n v="23.31"/>
    <n v="1.1623861810846181E-2"/>
    <n v="8.3194035006338082E-3"/>
    <n v="21.939311175895767"/>
    <n v="20.899699999999999"/>
    <n v="4.9742875538680842E-2"/>
    <m/>
    <n v="2219.3374020000001"/>
    <n v="6.3409497633027518"/>
    <m/>
    <m/>
    <m/>
    <m/>
    <n v="628.55691027583214"/>
    <e v="#VALUE!"/>
    <n v="509.82350209010679"/>
    <n v="1447.8324370271023"/>
    <n v="1300.4843797995036"/>
    <n v="5.2599995604395602"/>
    <m/>
  </r>
  <r>
    <x v="3514"/>
    <n v="41348.203125"/>
    <n v="217.81"/>
    <n v="23.2030492046182"/>
    <n v="23.08"/>
    <n v="5.3314213439428215E-3"/>
    <n v="8.4493341584842546E-3"/>
    <n v="21.032560793610955"/>
    <n v="20.738199999999999"/>
    <n v="1.4194134187680563E-2"/>
    <m/>
    <n v="2217.2734380000002"/>
    <n v="6.3286667300823494"/>
    <m/>
    <m/>
    <m/>
    <m/>
    <n v="604.01477637848404"/>
    <e v="#VALUE!"/>
    <n v="505.82907570831395"/>
    <n v="1446.4859657670931"/>
    <n v="1297.9652157253552"/>
    <n v="5.2599995604395602"/>
    <m/>
  </r>
  <r>
    <x v="3515"/>
    <n v="42641.511719000002"/>
    <n v="219"/>
    <n v="23.453760228367816"/>
    <n v="23.29"/>
    <n v="7.0313537298332118E-3"/>
    <n v="8.3565688386602853E-3"/>
    <n v="21.673223370315185"/>
    <n v="20.857199999999999"/>
    <n v="3.9124300975931003E-2"/>
    <m/>
    <n v="2177.8725589999999"/>
    <n v="6.1035891216818037"/>
    <m/>
    <m/>
    <m/>
    <m/>
    <n v="622.90743536131095"/>
    <e v="#VALUE!"/>
    <n v="508.59266140269386"/>
    <n v="1420.7819558170188"/>
    <n v="1251.8033748507355"/>
    <n v="5.2599995604395602"/>
    <m/>
  </r>
  <r>
    <x v="3516"/>
    <n v="42261.300780999998"/>
    <n v="225.93"/>
    <n v="24.935087858875001"/>
    <n v="24.76"/>
    <n v="7.0713997930129668E-3"/>
    <n v="7.8272660578904574E-3"/>
    <n v="21.462938285127226"/>
    <n v="21.3535"/>
    <n v="5.1250748180498018E-3"/>
    <m/>
    <n v="2201.9113769999999"/>
    <n v="6.2381682739362603"/>
    <m/>
    <m/>
    <m/>
    <m/>
    <n v="617.35331190887314"/>
    <e v="#VALUE!"/>
    <n v="524.68648397584764"/>
    <n v="1436.4641952173131"/>
    <n v="1279.4046162872264"/>
    <n v="5.2599995604395602"/>
    <m/>
  </r>
  <r>
    <x v="3517"/>
    <n v="43648.125"/>
    <n v="227.02"/>
    <n v="25.172651802150934"/>
    <n v="25.03"/>
    <n v="5.6992330064296048E-3"/>
    <n v="7.7513332714297216E-3"/>
    <n v="22.149672603114428"/>
    <n v="21.461600000000001"/>
    <n v="3.2060638680919684E-2"/>
    <m/>
    <n v="2239.5424800000001"/>
    <n v="6.4512251994344298"/>
    <m/>
    <m/>
    <m/>
    <m/>
    <n v="637.61204765086438"/>
    <e v="#VALUE!"/>
    <n v="527.21783557826291"/>
    <n v="1461.0136537698563"/>
    <n v="1323.1010993002315"/>
    <n v="5.2599995604395602"/>
    <m/>
  </r>
  <r>
    <x v="3518"/>
    <n v="43868.988280999998"/>
    <n v="226.67"/>
    <n v="25.092008568546415"/>
    <n v="24.95"/>
    <n v="5.6917261942450725E-3"/>
    <n v="7.7748304614056714E-3"/>
    <n v="22.244094935114152"/>
    <n v="21.428799999999999"/>
    <n v="3.8046691140621647E-2"/>
    <m/>
    <n v="2326.5249020000001"/>
    <n v="6.9521692148233001"/>
    <m/>
    <m/>
    <m/>
    <m/>
    <n v="640.83841966224622"/>
    <e v="#VALUE!"/>
    <n v="526.40501625638638"/>
    <n v="1517.7585055933287"/>
    <n v="1425.8412078779002"/>
    <n v="5.2599995604395602"/>
    <m/>
  </r>
  <r>
    <x v="3519"/>
    <n v="43599.847655999998"/>
    <n v="218.26"/>
    <n v="23.21886199493925"/>
    <n v="23.07"/>
    <n v="6.4526222340377526E-3"/>
    <n v="8.3513554144768447E-3"/>
    <n v="22.037569880302019"/>
    <n v="20.638000000000002"/>
    <n v="6.7815189470976645E-2"/>
    <m/>
    <n v="2231.4653320000002"/>
    <n v="6.3833936995146043"/>
    <m/>
    <m/>
    <m/>
    <m/>
    <n v="636.90681194685681"/>
    <e v="#VALUE!"/>
    <n v="506.87412912215507"/>
    <n v="1455.7443527331911"/>
    <n v="1309.1893338081552"/>
    <n v="5.2599995604395602"/>
    <m/>
  </r>
  <r>
    <x v="3520"/>
    <n v="42518.46875"/>
    <n v="225.55"/>
    <n v="24.766920695396852"/>
    <n v="24.64"/>
    <n v="5.151002248248826E-3"/>
    <n v="7.7930412676060889E-3"/>
    <n v="21.473940655052619"/>
    <n v="21.323499999999999"/>
    <n v="7.0551576923403303E-3"/>
    <m/>
    <n v="2378.73999"/>
    <n v="7.2258038229045356"/>
    <m/>
    <m/>
    <m/>
    <m/>
    <n v="621.1100230002271"/>
    <e v="#VALUE!"/>
    <n v="523.80399442638179"/>
    <n v="1551.8221400999598"/>
    <n v="1481.9617492582586"/>
    <n v="5.2599995604395602"/>
    <m/>
  </r>
  <r>
    <x v="3521"/>
    <n v="43468.199219000002"/>
    <n v="219.94"/>
    <n v="23.532051468395395"/>
    <n v="23.38"/>
    <n v="6.5034845335927294E-3"/>
    <n v="8.1803009672083028E-3"/>
    <n v="21.936189246392537"/>
    <n v="20.7989"/>
    <n v="5.4680259359511263E-2"/>
    <m/>
    <n v="2347.5661620000001"/>
    <n v="7.0362316172188049"/>
    <m/>
    <m/>
    <m/>
    <m/>
    <n v="634.98369086237483"/>
    <e v="#VALUE!"/>
    <n v="510.77566186716206"/>
    <n v="1531.4852236292916"/>
    <n v="1443.0818177746157"/>
    <n v="5.2599995604395602"/>
    <m/>
  </r>
  <r>
    <x v="3522"/>
    <n v="42614.644530999998"/>
    <n v="216.74"/>
    <n v="22.844541752319948"/>
    <n v="22.76"/>
    <n v="3.7144882390134359E-3"/>
    <n v="8.4179124543623165E-3"/>
    <n v="21.488386551919572"/>
    <n v="20.495799999999999"/>
    <n v="4.8428778184778087E-2"/>
    <m/>
    <n v="2300.6906739999999"/>
    <n v="6.755062975675818"/>
    <m/>
    <m/>
    <m/>
    <m/>
    <n v="622.51495933272315"/>
    <e v="#VALUE!"/>
    <n v="503.34417092429163"/>
    <n v="1500.9049919048525"/>
    <n v="1385.4160989051377"/>
    <n v="5.2599995604395602"/>
    <m/>
  </r>
  <r>
    <x v="3523"/>
    <n v="44187.140625"/>
    <n v="231.26"/>
    <n v="25.892888179531958"/>
    <n v="25.719999000000001"/>
    <n v="6.7219745821902599E-3"/>
    <n v="7.2895967232506076E-3"/>
    <n v="22.210710230843425"/>
    <n v="21.870100000000001"/>
    <n v="1.557424204020208E-2"/>
    <m/>
    <n v="2355.8364259999998"/>
    <n v="7.078160909986341"/>
    <m/>
    <m/>
    <m/>
    <m/>
    <n v="645.4859908356417"/>
    <e v="#VALUE!"/>
    <n v="537.06456107756617"/>
    <n v="1536.880508037686"/>
    <n v="1451.6812220177776"/>
    <n v="5.2449982417582248"/>
    <m/>
  </r>
  <r>
    <x v="3524"/>
    <n v="44961.601562999997"/>
    <n v="219.76"/>
    <n v="23.314895974892096"/>
    <n v="23.309999000000001"/>
    <n v="2.1008044196380027E-4"/>
    <n v="8.0142052637306067E-3"/>
    <n v="22.582068591878571"/>
    <n v="20.781700000000001"/>
    <n v="8.6632402155673915E-2"/>
    <m/>
    <n v="2210.7619629999999"/>
    <n v="6.2062424222870547"/>
    <m/>
    <m/>
    <m/>
    <m/>
    <n v="656.79932043465169"/>
    <e v="#VALUE!"/>
    <n v="510.35764050162555"/>
    <n v="1442.2380651507222"/>
    <n v="1272.8568477460099"/>
    <n v="5.2449982417582248"/>
    <m/>
  </r>
  <r>
    <x v="3525"/>
    <n v="42855.816405999998"/>
    <n v="227.68"/>
    <n v="24.992388619804885"/>
    <n v="24.83"/>
    <n v="6.5400169071641034E-3"/>
    <n v="7.4361351400837467E-3"/>
    <n v="21.507360997358237"/>
    <n v="21.5413"/>
    <n v="-1.5755317757870646E-3"/>
    <m/>
    <n v="2269.038086"/>
    <n v="6.5332697216350821"/>
    <m/>
    <m/>
    <m/>
    <m/>
    <n v="626.03799939583121"/>
    <e v="#VALUE!"/>
    <n v="528.75058058522984"/>
    <n v="1480.2557460619462"/>
    <n v="1339.9278561036929"/>
    <n v="5.2449982417582248"/>
    <m/>
  </r>
  <r>
    <x v="3526"/>
    <n v="44192.980469000002"/>
    <n v="226.33"/>
    <n v="24.693033099934993"/>
    <n v="24.57"/>
    <n v="5.0074521748064704E-3"/>
    <n v="7.5239313146573776E-3"/>
    <n v="22.160831241426241"/>
    <n v="21.413699999999999"/>
    <n v="3.4890338494806716E-2"/>
    <m/>
    <n v="2268.6472170000002"/>
    <n v="6.530850657538787"/>
    <m/>
    <m/>
    <m/>
    <m/>
    <n v="645.57129930858991"/>
    <e v="#VALUE!"/>
    <n v="525.61542034370643"/>
    <n v="1480.0007542719111"/>
    <n v="1339.4317230024385"/>
    <n v="5.2449982417582248"/>
    <m/>
  </r>
  <r>
    <x v="3527"/>
    <n v="43948.707030999998"/>
    <n v="241.16"/>
    <n v="27.918896331976008"/>
    <n v="27.719999000000001"/>
    <n v="7.1752286851094471E-3"/>
    <n v="6.5375466265765892E-3"/>
    <n v="21.985941292689215"/>
    <n v="22.818200000000001"/>
    <n v="-3.6473460102496524E-2"/>
    <m/>
    <n v="2333.0327149999998"/>
    <n v="6.9010159660619435"/>
    <m/>
    <m/>
    <m/>
    <m/>
    <n v="642.00295159629081"/>
    <e v="#VALUE!"/>
    <n v="560.05573618207143"/>
    <n v="1522.0040172253207"/>
    <n v="1415.3500348717457"/>
    <n v="5.2449982417582248"/>
    <m/>
  </r>
  <r>
    <x v="3528"/>
    <n v="46987.640625"/>
    <n v="239.89"/>
    <n v="27.621512487461306"/>
    <n v="27.469999000000001"/>
    <n v="5.5155985794286266E-3"/>
    <n v="6.606062545949783E-3"/>
    <n v="23.487565386926054"/>
    <n v="22.701499999999999"/>
    <n v="3.462614307098888E-2"/>
    <m/>
    <n v="2344.8271479999999"/>
    <n v="6.9706113513973467"/>
    <m/>
    <m/>
    <m/>
    <m/>
    <n v="686.39571008351879"/>
    <e v="#VALUE!"/>
    <n v="557.10636321411971"/>
    <n v="1529.6983689982212"/>
    <n v="1429.6235609070125"/>
    <n v="5.2449982417582248"/>
    <m/>
  </r>
  <r>
    <x v="3529"/>
    <n v="46121.539062999997"/>
    <n v="236.17"/>
    <n v="26.761626516706798"/>
    <n v="26.690000999999999"/>
    <n v="2.6836086183286145E-3"/>
    <n v="6.8106005118238949E-3"/>
    <n v="23.036344104595347"/>
    <n v="22.3492"/>
    <n v="3.0745803187377962E-2"/>
    <m/>
    <n v="2582.1035160000001"/>
    <n v="8.3811275015018634"/>
    <m/>
    <m/>
    <m/>
    <m/>
    <n v="673.74369375016124"/>
    <e v="#VALUE!"/>
    <n v="548.46725499303284"/>
    <n v="1684.4907055851661"/>
    <n v="1718.9105430057971"/>
    <n v="5.2449982417582248"/>
    <m/>
  </r>
  <r>
    <x v="3530"/>
    <n v="46656.074219000002"/>
    <n v="235.95"/>
    <n v="26.708547825188333"/>
    <n v="26.66"/>
    <n v="1.8209986942361311E-3"/>
    <n v="6.8229345770957099E-3"/>
    <n v="23.284845547997783"/>
    <n v="22.323899999999998"/>
    <n v="4.3045594542073129E-2"/>
    <m/>
    <n v="2619.6191410000001"/>
    <n v="8.6244457672944908"/>
    <m/>
    <m/>
    <m/>
    <m/>
    <n v="681.55218621939184"/>
    <e v="#VALUE!"/>
    <n v="547.9563399907106"/>
    <n v="1708.9648295833454"/>
    <n v="1768.8134149406158"/>
    <n v="5.2350013186812987"/>
    <m/>
  </r>
  <r>
    <x v="3531"/>
    <n v="46354.792969000002"/>
    <n v="222.41"/>
    <n v="23.6403555573044"/>
    <n v="23.440000999999999"/>
    <n v="8.5475490083981587E-3"/>
    <n v="7.6056481470135719E-3"/>
    <n v="23.116134700485812"/>
    <n v="21.0474"/>
    <n v="9.8289323169883813E-2"/>
    <m/>
    <n v="2524.4602049999999"/>
    <n v="7.9976654427720621"/>
    <m/>
    <m/>
    <m/>
    <m/>
    <n v="677.15106807900645"/>
    <e v="#VALUE!"/>
    <n v="516.51184393869016"/>
    <n v="1646.8858531782125"/>
    <n v="1640.2651608092788"/>
    <n v="5.2350013186812987"/>
    <m/>
  </r>
  <r>
    <x v="3532"/>
    <n v="42499.335937999997"/>
    <n v="220.67"/>
    <n v="23.259241355082697"/>
    <n v="23.190000999999999"/>
    <n v="2.9857849114667268E-3"/>
    <n v="7.7242561282558344E-3"/>
    <n v="21.126342890172936"/>
    <n v="20.885000000000002"/>
    <n v="1.1555800343449052E-2"/>
    <m/>
    <n v="2587.6911620000001"/>
    <n v="8.39744047150052"/>
    <m/>
    <m/>
    <m/>
    <m/>
    <n v="620.83053077835871"/>
    <e v="#VALUE!"/>
    <n v="512.47097073850432"/>
    <n v="1688.1359265047677"/>
    <n v="1722.2562188845382"/>
    <n v="5.2350013186812987"/>
    <m/>
  </r>
  <r>
    <x v="3533"/>
    <n v="43132.101562999997"/>
    <n v="218.36"/>
    <n v="22.769535152772978"/>
    <n v="22.67"/>
    <n v="4.3906110618869842E-3"/>
    <n v="7.8855709209845939E-3"/>
    <n v="21.423883679630602"/>
    <n v="20.665600000000001"/>
    <n v="3.6693039622880619E-2"/>
    <m/>
    <n v="2528.369385"/>
    <n v="8.0122182471661691"/>
    <m/>
    <m/>
    <m/>
    <m/>
    <n v="630.07397447357653"/>
    <e v="#VALUE!"/>
    <n v="507.10636321411982"/>
    <n v="1649.4360907405937"/>
    <n v="1643.2498390520152"/>
    <n v="5.2350013186812987"/>
    <m/>
  </r>
  <r>
    <x v="3534"/>
    <n v="42742.3125"/>
    <n v="208.49"/>
    <n v="20.70864579483931"/>
    <n v="20.629999000000002"/>
    <n v="3.8122539336675754E-3"/>
    <n v="8.5980252953208828E-3"/>
    <n v="21.213435119969489"/>
    <n v="19.733499999999999"/>
    <n v="7.4996078747788797E-2"/>
    <m/>
    <n v="2467.0187989999999"/>
    <n v="7.6231908504516097"/>
    <m/>
    <m/>
    <m/>
    <m/>
    <n v="624.37993371898881"/>
    <e v="#VALUE!"/>
    <n v="484.18485833720388"/>
    <n v="1609.4127178359718"/>
    <n v="1563.4630450185243"/>
    <n v="5.2250004395604277"/>
    <m/>
  </r>
  <r>
    <x v="3535"/>
    <n v="41278.460937999997"/>
    <n v="212.08"/>
    <n v="21.419229906878304"/>
    <n v="21.35"/>
    <n v="3.24261858914765E-3"/>
    <n v="8.3014780500598809E-3"/>
    <n v="20.470661812116539"/>
    <n v="20.076699999999999"/>
    <n v="1.9622837025832895E-2"/>
    <m/>
    <n v="2489.4985350000002"/>
    <n v="7.7619175905716595"/>
    <m/>
    <m/>
    <m/>
    <m/>
    <n v="602.99598213106287"/>
    <e v="#VALUE!"/>
    <n v="492.52206223873662"/>
    <n v="1624.0778565964306"/>
    <n v="1591.914927673507"/>
    <n v="5.2250004395604277"/>
    <m/>
  </r>
  <r>
    <x v="3536"/>
    <n v="41553.652344000002"/>
    <n v="204.77"/>
    <n v="19.935457235352704"/>
    <n v="19.870000999999998"/>
    <n v="3.2942240593096805E-3"/>
    <n v="8.8733186884685233E-3"/>
    <n v="20.558138911418546"/>
    <n v="19.393899999999999"/>
    <n v="6.0031190808375268E-2"/>
    <m/>
    <n v="2310.8264159999999"/>
    <n v="6.6472532989607256"/>
    <m/>
    <m/>
    <m/>
    <m/>
    <n v="607.01597968824501"/>
    <e v="#VALUE!"/>
    <n v="475.54575011611701"/>
    <n v="1507.5172609666513"/>
    <n v="1363.3050893887676"/>
    <n v="5.2250004395604277"/>
    <m/>
  </r>
  <r>
    <x v="3537"/>
    <n v="39518.714844000002"/>
    <n v="200.08"/>
    <n v="19.019970856017618"/>
    <n v="18.899999999999999"/>
    <n v="6.3476643395565802E-3"/>
    <n v="9.2793212585932528E-3"/>
    <n v="19.535872376688342"/>
    <n v="18.951799999999999"/>
    <n v="3.0818833920173372E-2"/>
    <m/>
    <n v="2240.6860350000002"/>
    <n v="6.2435651092153659"/>
    <m/>
    <m/>
    <m/>
    <m/>
    <n v="577.28960160862471"/>
    <e v="#VALUE!"/>
    <n v="464.65397120297257"/>
    <n v="1461.7596764435752"/>
    <n v="1280.5114693995861"/>
    <n v="5.2250004395604277"/>
    <m/>
  </r>
  <r>
    <x v="3538"/>
    <n v="39877.59375"/>
    <n v="202.15"/>
    <n v="19.411186569578859"/>
    <n v="19.219999000000001"/>
    <n v="9.9473246371584167E-3"/>
    <n v="9.086833077438166E-3"/>
    <n v="19.6976467051485"/>
    <n v="19.1478"/>
    <n v="2.8715920635712822E-2"/>
    <m/>
    <n v="2233.561768"/>
    <n v="6.2037024759331363"/>
    <m/>
    <m/>
    <m/>
    <m/>
    <n v="582.53210662146"/>
    <e v="#VALUE!"/>
    <n v="469.46121690664188"/>
    <n v="1457.1120078000665"/>
    <n v="1272.3359225404649"/>
    <n v="5.2250004395604277"/>
    <m/>
  </r>
  <r>
    <x v="3539"/>
    <n v="40075.550780999998"/>
    <n v="202.45"/>
    <n v="19.46645385263329"/>
    <n v="19.469999000000001"/>
    <n v="-1.8208256542340262E-4"/>
    <n v="9.0593894985579199E-3"/>
    <n v="19.779727365677271"/>
    <n v="19.173400000000001"/>
    <n v="3.1623361828224006E-2"/>
    <m/>
    <n v="2217.7102049999999"/>
    <n v="6.1154897622673676"/>
    <m/>
    <m/>
    <m/>
    <m/>
    <n v="585.42386400812416"/>
    <e v="#VALUE!"/>
    <n v="470.15791918253592"/>
    <n v="1446.7709001035546"/>
    <n v="1254.2441128740363"/>
    <n v="5.2250004395604277"/>
    <m/>
  </r>
  <r>
    <x v="3540"/>
    <n v="39936.816405999998"/>
    <n v="214.41"/>
    <n v="21.763842674707959"/>
    <n v="21.59"/>
    <n v="8.0519997548846867E-3"/>
    <n v="7.9885272159217861E-3"/>
    <n v="19.695619499985511"/>
    <n v="20.3066"/>
    <n v="-3.0087779343390242E-2"/>
    <m/>
    <n v="2267.1997070000002"/>
    <n v="6.3882667093016128"/>
    <m/>
    <m/>
    <m/>
    <m/>
    <n v="583.39723150275745"/>
    <e v="#VALUE!"/>
    <n v="497.93311658151413"/>
    <n v="1479.0564400234184"/>
    <n v="1310.1887539813429"/>
    <n v="5.2250004395604277"/>
    <m/>
  </r>
  <r>
    <x v="3541"/>
    <n v="42030.914062999997"/>
    <n v="220.18"/>
    <n v="22.926925370109743"/>
    <n v="22.809999000000001"/>
    <n v="5.12610150091386E-3"/>
    <n v="7.5581519322542633E-3"/>
    <n v="20.679081539695488"/>
    <n v="20.856999999999999"/>
    <n v="-8.5303955652543673E-3"/>
    <m/>
    <n v="2317.0642090000001"/>
    <n v="6.6687569037914507"/>
    <m/>
    <m/>
    <m/>
    <m/>
    <n v="613.98782147794293"/>
    <e v="#VALUE!"/>
    <n v="511.33302368787736"/>
    <n v="1511.5866192502194"/>
    <n v="1367.71532811256"/>
    <n v="5.2250004395604277"/>
    <m/>
  </r>
  <r>
    <x v="3542"/>
    <n v="43300.226562999997"/>
    <n v="221.95"/>
    <n v="23.292730619787047"/>
    <n v="23.200001"/>
    <n v="3.996966197848284E-3"/>
    <n v="7.4362403824808901E-3"/>
    <n v="21.286682470137507"/>
    <n v="21.015000000000001"/>
    <n v="1.2928026178325336E-2"/>
    <m/>
    <n v="2344.4936520000001"/>
    <n v="6.8264707950855072"/>
    <m/>
    <m/>
    <m/>
    <m/>
    <n v="632.52994538896633"/>
    <e v="#VALUE!"/>
    <n v="515.44356711565251"/>
    <n v="1529.4808057174043"/>
    <n v="1400.0613424734254"/>
    <n v="5.2250004395604277"/>
    <m/>
  </r>
  <r>
    <x v="3543"/>
    <n v="42946.25"/>
    <n v="216.53"/>
    <n v="22.152446890351015"/>
    <n v="22.09"/>
    <n v="2.8269303010872715E-3"/>
    <n v="7.7990379976394181E-3"/>
    <n v="21.095919687236549"/>
    <n v="20.5077"/>
    <n v="2.868286971413414E-2"/>
    <m/>
    <n v="2282.5444339999999"/>
    <n v="6.4655487486838208"/>
    <m/>
    <m/>
    <m/>
    <m/>
    <n v="627.35905382936687"/>
    <e v="#VALUE!"/>
    <n v="502.85647933116576"/>
    <n v="1489.0669023658745"/>
    <n v="1326.0387589186573"/>
    <n v="5.2250004395604277"/>
    <m/>
  </r>
  <r>
    <x v="3544"/>
    <n v="42569.761719000002"/>
    <n v="218.9"/>
    <n v="22.634651258253026"/>
    <n v="22.58"/>
    <n v="2.4203391608959013E-3"/>
    <n v="7.627905376857068E-3"/>
    <n v="20.894396756991249"/>
    <n v="20.377199999999998"/>
    <n v="2.5381149372398992E-2"/>
    <m/>
    <n v="2303.8247070000002"/>
    <n v="6.5859363860755531"/>
    <m/>
    <m/>
    <m/>
    <m/>
    <n v="621.85931097065384"/>
    <e v="#VALUE!"/>
    <n v="508.36042731072916"/>
    <n v="1502.9495456676218"/>
    <n v="1350.7294200645622"/>
    <n v="5.2099991208791483"/>
    <m/>
  </r>
  <r>
    <x v="3545"/>
    <n v="43077.640625"/>
    <n v="218.48"/>
    <n v="22.545075666644561"/>
    <n v="22.49"/>
    <n v="2.4488958045603137E-3"/>
    <n v="7.6567793928560123E-3"/>
    <n v="21.12690741374939"/>
    <n v="20.349399999999999"/>
    <n v="3.8207879040629722E-2"/>
    <m/>
    <n v="2308.038086"/>
    <n v="6.6098557016499297"/>
    <m/>
    <m/>
    <m/>
    <m/>
    <n v="629.27840879474923"/>
    <e v="#VALUE!"/>
    <n v="507.38504412447742"/>
    <n v="1505.6982339834187"/>
    <n v="1355.635104140471"/>
    <n v="5.2099991208791483"/>
    <m/>
  </r>
  <r>
    <x v="3546"/>
    <n v="42577.621094000002"/>
    <n v="215.29"/>
    <n v="21.878805588813101"/>
    <n v="21.809999000000001"/>
    <n v="3.1548185221421665E-3"/>
    <n v="7.8799722365891847E-3"/>
    <n v="20.832031332314067"/>
    <n v="20.0594"/>
    <n v="3.8517170618965091E-2"/>
    <m/>
    <n v="2298.8889159999999"/>
    <n v="6.5569455351274142"/>
    <m/>
    <m/>
    <m/>
    <m/>
    <n v="621.97412076344585"/>
    <e v="#VALUE!"/>
    <n v="499.97677659080347"/>
    <n v="1499.7295763624827"/>
    <n v="1344.783599608241"/>
    <n v="5.2099991208791483"/>
    <m/>
  </r>
  <r>
    <x v="3547"/>
    <n v="42657.390625"/>
    <n v="219.11"/>
    <n v="22.652488105752642"/>
    <n v="22.59"/>
    <n v="2.7661844069342134E-3"/>
    <n v="7.599925333505465E-3"/>
    <n v="20.854506422329393"/>
    <n v="20.422899999999998"/>
    <n v="2.1133454226843096E-2"/>
    <m/>
    <n v="2372.201904"/>
    <n v="6.9749759902024255"/>
    <m/>
    <m/>
    <m/>
    <m/>
    <n v="623.13939450661474"/>
    <e v="#VALUE!"/>
    <n v="508.8481189038551"/>
    <n v="1547.5568792259969"/>
    <n v="1430.5187177528089"/>
    <n v="5.2099991208791483"/>
    <m/>
  </r>
  <r>
    <x v="3548"/>
    <n v="43090.019530999998"/>
    <n v="224.67"/>
    <n v="23.7992498973944"/>
    <n v="23.709999"/>
    <n v="3.764272507746691E-3"/>
    <n v="7.2138277004683473E-3"/>
    <n v="21.049303156134307"/>
    <n v="20.944600000000001"/>
    <n v="4.9990525545633435E-3"/>
    <m/>
    <n v="2423.7451169999999"/>
    <n v="7.2778931703138108"/>
    <m/>
    <m/>
    <m/>
    <m/>
    <n v="629.45923992099654"/>
    <e v="#VALUE!"/>
    <n v="521.76033441709239"/>
    <n v="1581.1822016410324"/>
    <n v="1492.6449095399807"/>
    <n v="5.2099991208791483"/>
    <m/>
  </r>
  <r>
    <x v="3549"/>
    <n v="44332.125"/>
    <n v="231.47"/>
    <n v="25.236852664687824"/>
    <n v="25.139999"/>
    <n v="3.8525723365312459E-3"/>
    <n v="6.7767759199531845E-3"/>
    <n v="21.638890213267587"/>
    <n v="21.579699999999999"/>
    <n v="2.7428654368497618E-3"/>
    <m/>
    <n v="2419.9064939999998"/>
    <n v="7.2546535065953552"/>
    <m/>
    <m/>
    <m/>
    <m/>
    <n v="647.60392337503788"/>
    <e v="#VALUE!"/>
    <n v="537.55225267069204"/>
    <n v="1578.67799345353"/>
    <n v="1487.8786172989423"/>
    <n v="5.2350013186812987"/>
    <m/>
  </r>
  <r>
    <x v="3550"/>
    <n v="45297.382812999997"/>
    <n v="241.67"/>
    <n v="27.45772596432802"/>
    <n v="27.34"/>
    <n v="4.3059972321879414E-3"/>
    <n v="6.1791698242362582E-3"/>
    <n v="22.092504231648753"/>
    <n v="22.5365"/>
    <n v="-1.9701185559037437E-2"/>
    <m/>
    <n v="2487.515625"/>
    <n v="7.6598279468044765"/>
    <m/>
    <m/>
    <m/>
    <m/>
    <n v="661.70441476287931"/>
    <e v="#VALUE!"/>
    <n v="561.24013005109146"/>
    <n v="1622.7842626547802"/>
    <n v="1570.9770568474551"/>
    <n v="5.2350013186812987"/>
    <m/>
  </r>
  <r>
    <x v="3551"/>
    <n v="48296.386719000002"/>
    <n v="255.4"/>
    <n v="30.566581173795942"/>
    <n v="30.41"/>
    <n v="5.1490027555389783E-3"/>
    <n v="5.4767337012677723E-3"/>
    <n v="23.499178714576093"/>
    <n v="23.8156"/>
    <n v="-1.3286303323196025E-2"/>
    <m/>
    <n v="2658.1159670000002"/>
    <n v="8.7098171473444168"/>
    <m/>
    <m/>
    <m/>
    <m/>
    <n v="705.51388015039834"/>
    <e v="#VALUE!"/>
    <n v="593.12587087784482"/>
    <n v="1734.0790611351408"/>
    <n v="1786.3224869852154"/>
    <n v="5.2350013186812987"/>
    <m/>
  </r>
  <r>
    <x v="3552"/>
    <n v="49941.359375"/>
    <n v="251.29"/>
    <n v="29.579235477147545"/>
    <n v="29.629999000000002"/>
    <n v="-1.7132475384982193E-3"/>
    <n v="5.6527162344518732E-3"/>
    <n v="24.280286421983003"/>
    <n v="23.432600000000001"/>
    <n v="3.6175517099382937E-2"/>
    <m/>
    <n v="2642.1853030000002"/>
    <n v="8.6051958917894193"/>
    <m/>
    <m/>
    <m/>
    <m/>
    <n v="729.54364966562582"/>
    <e v="#VALUE!"/>
    <n v="583.58104969809563"/>
    <n v="1723.6863502017809"/>
    <n v="1764.8654003147449"/>
    <n v="5.2350013186812987"/>
    <m/>
  </r>
  <r>
    <x v="3553"/>
    <n v="49733.445312999997"/>
    <n v="263.33"/>
    <n v="32.409774293093072"/>
    <n v="32.340000000000003"/>
    <n v="2.1575229775221416E-3"/>
    <n v="5.1107473966354681E-3"/>
    <n v="24.160025859363326"/>
    <n v="24.5534"/>
    <n v="-1.6021167766446798E-2"/>
    <m/>
    <n v="2777.9023440000001"/>
    <n v="9.4889710562203788"/>
    <m/>
    <m/>
    <m/>
    <m/>
    <n v="726.50643991590039"/>
    <e v="#VALUE!"/>
    <n v="611.54203437064552"/>
    <n v="1812.2242778012803"/>
    <n v="1946.1214959313354"/>
    <n v="5.2350013186812987"/>
    <m/>
  </r>
  <r>
    <x v="3554"/>
    <n v="51836.785155999998"/>
    <n v="263.24"/>
    <n v="32.383716234958975"/>
    <n v="32.290000999999997"/>
    <n v="2.9022989178284497E-3"/>
    <n v="5.1139748242221015E-3"/>
    <n v="25.161835007321205"/>
    <n v="24.5441"/>
    <n v="2.5168370700950682E-2"/>
    <m/>
    <n v="2824.3789059999999"/>
    <n v="9.8062348880907724"/>
    <m/>
    <m/>
    <m/>
    <m/>
    <n v="757.23203979449499"/>
    <e v="#VALUE!"/>
    <n v="611.33302368787736"/>
    <n v="1842.544261578628"/>
    <n v="2011.1900854998289"/>
    <n v="5.2300008791208912"/>
    <m/>
  </r>
  <r>
    <x v="3555"/>
    <n v="51937.726562999997"/>
    <n v="263.70999999999998"/>
    <n v="32.495437059680583"/>
    <n v="32.43"/>
    <n v="2.0177940080352563E-3"/>
    <n v="5.0954471968045218E-3"/>
    <n v="25.190836482544579"/>
    <n v="24.592500000000001"/>
    <n v="2.433003893644714E-2"/>
    <m/>
    <n v="2803.6914059999999"/>
    <n v="9.6623321705993757"/>
    <m/>
    <m/>
    <m/>
    <m/>
    <n v="758.7065924175464"/>
    <e v="#VALUE!"/>
    <n v="612.42452392011137"/>
    <n v="1829.0483264792572"/>
    <n v="1981.6766461423176"/>
    <n v="5.2300008791208912"/>
    <m/>
  </r>
  <r>
    <x v="3556"/>
    <n v="51777.726562999997"/>
    <n v="264.31"/>
    <n v="32.627568535691651"/>
    <n v="32.529998999999997"/>
    <n v="2.9993710018760833E-3"/>
    <n v="5.0719953606039479E-3"/>
    <n v="25.033653709261017"/>
    <n v="24.645900000000001"/>
    <n v="1.5732990447133943E-2"/>
    <m/>
    <n v="3013.5036620000001"/>
    <n v="11.107335426428193"/>
    <m/>
    <m/>
    <m/>
    <m/>
    <n v="756.36931154639478"/>
    <e v="#VALUE!"/>
    <n v="613.81792847189968"/>
    <n v="1965.9238595319978"/>
    <n v="2278.0366920522224"/>
    <n v="5.2300008791208912"/>
    <m/>
  </r>
  <r>
    <x v="3557"/>
    <n v="52273.535155999998"/>
    <n v="258.48"/>
    <n v="31.1844480761707"/>
    <n v="31.139999"/>
    <n v="1.4273949132335151E-3"/>
    <n v="5.2954817301524987E-3"/>
    <n v="25.253323175526589"/>
    <n v="24.1113"/>
    <n v="4.7364645437060204E-2"/>
    <m/>
    <n v="2970.3554690000001"/>
    <n v="10.788981660754299"/>
    <m/>
    <m/>
    <m/>
    <m/>
    <n v="763.61208617246689"/>
    <e v="#VALUE!"/>
    <n v="600.27868091035759"/>
    <n v="1937.7752087823603"/>
    <n v="2212.7445646953252"/>
    <n v="5.2300008791208912"/>
    <m/>
  </r>
  <r>
    <x v="3558"/>
    <n v="51854.644530999998"/>
    <n v="263.91000000000003"/>
    <n v="32.49074100980549"/>
    <n v="32.369999"/>
    <n v="3.7300591144748818E-3"/>
    <n v="5.0727171721634736E-3"/>
    <n v="25.031088104215502"/>
    <n v="24.613499999999998"/>
    <n v="1.6965815679017782E-2"/>
    <m/>
    <n v="2971.0073240000002"/>
    <n v="10.793439045847997"/>
    <m/>
    <m/>
    <m/>
    <m/>
    <n v="757.49292964173389"/>
    <e v="#VALUE!"/>
    <n v="612.88899210404088"/>
    <n v="1938.2004603968232"/>
    <n v="2213.6587431552543"/>
    <n v="5.2300008791208912"/>
    <m/>
  </r>
  <r>
    <x v="3559"/>
    <n v="51283.90625"/>
    <n v="259.08"/>
    <n v="31.297696497991829"/>
    <n v="31.200001"/>
    <n v="3.1312658609154997E-3"/>
    <n v="5.2581317453377265E-3"/>
    <n v="24.735948459458019"/>
    <n v="24.167899999999999"/>
    <n v="2.3504253967370659E-2"/>
    <m/>
    <n v="2921.658203"/>
    <n v="10.434607258254061"/>
    <m/>
    <m/>
    <m/>
    <m/>
    <n v="749.15558172538829"/>
    <e v="#VALUE!"/>
    <n v="601.67208546214579"/>
    <n v="1906.0065010384185"/>
    <n v="2140.0648570402532"/>
    <n v="5.2300008791208912"/>
    <m/>
  </r>
  <r>
    <x v="3560"/>
    <n v="51730.539062999997"/>
    <n v="276.79000000000002"/>
    <n v="35.563681824807865"/>
    <n v="35.43"/>
    <n v="3.773125170981162E-3"/>
    <n v="4.5389950329039631E-3"/>
    <n v="24.892050927007563"/>
    <n v="25.818000000000001"/>
    <n v="-3.5864477224898828E-2"/>
    <m/>
    <n v="3178.9936520000001"/>
    <n v="12.27178946245769"/>
    <m/>
    <m/>
    <m/>
    <m/>
    <n v="755.67999628947302"/>
    <e v="#VALUE!"/>
    <n v="642.80074314909427"/>
    <n v="2073.8848100883974"/>
    <n v="2516.8580581533915"/>
    <n v="5.2300008791208912"/>
    <m/>
  </r>
  <r>
    <x v="3561"/>
    <n v="54519.363280999998"/>
    <n v="288.45"/>
    <n v="38.555330547449501"/>
    <n v="38.610000999999997"/>
    <n v="-1.4159661003504409E-3"/>
    <n v="4.1563411685051101E-3"/>
    <n v="26.213188728430701"/>
    <n v="26.9025"/>
    <n v="-2.5622573053407649E-2"/>
    <m/>
    <n v="3244.5192870000001"/>
    <n v="12.777354324034475"/>
    <m/>
    <m/>
    <m/>
    <m/>
    <n v="796.41915565032309"/>
    <e v="#VALUE!"/>
    <n v="669.87923827217821"/>
    <n v="2116.6318659097901"/>
    <n v="2620.5458699164124"/>
    <n v="5.2300008791208912"/>
    <m/>
  </r>
  <r>
    <x v="3562"/>
    <n v="57071.097655999998"/>
    <n v="304.67"/>
    <n v="42.88621458755312"/>
    <n v="43.09"/>
    <n v="-4.729297109465902E-3"/>
    <n v="3.6886895275864283E-3"/>
    <n v="27.418311553072172"/>
    <n v="28.410499999999999"/>
    <n v="-3.4923301136123186E-2"/>
    <m/>
    <n v="3385.703857"/>
    <n v="13.889004363000154"/>
    <m/>
    <m/>
    <m/>
    <m/>
    <n v="833.69490529374639"/>
    <e v="#VALUE!"/>
    <n v="707.54760798885275"/>
    <n v="2208.7366535232077"/>
    <n v="2848.5375060976421"/>
    <n v="5.2300008791208912"/>
    <m/>
  </r>
  <r>
    <x v="3563"/>
    <n v="62499.183594000002"/>
    <n v="314.12"/>
    <n v="43.684141718360763"/>
    <n v="43.900002000000001"/>
    <n v="-4.9170904739193055E-3"/>
    <n v="3.4596721219696258E-3"/>
    <n v="30.002277814617209"/>
    <n v="29.292200000000001"/>
    <n v="2.4241190986583616E-2"/>
    <m/>
    <n v="3341.9196780000002"/>
    <n v="13.529428609791868"/>
    <m/>
    <m/>
    <m/>
    <m/>
    <n v="912.9884142303398"/>
    <e v="#VALUE!"/>
    <n v="729.49372967951695"/>
    <n v="2180.1731036422057"/>
    <n v="2774.7910378464171"/>
    <n v="5.2549991208790958"/>
    <m/>
  </r>
  <r>
    <x v="3564"/>
    <n v="61168.0625"/>
    <n v="319.47000000000003"/>
    <n v="45.166727365176556"/>
    <n v="45.380001"/>
    <n v="-4.6997274156834745E-3"/>
    <n v="3.3416437813103147E-3"/>
    <n v="29.339993321986061"/>
    <n v="29.0595"/>
    <n v="9.6523794967586785E-3"/>
    <m/>
    <n v="3435.0539549999999"/>
    <n v="14.28315042921556"/>
    <m/>
    <m/>
    <m/>
    <m/>
    <n v="893.54339004163523"/>
    <e v="#VALUE!"/>
    <n v="741.91825359962843"/>
    <n v="2240.9312502485532"/>
    <n v="2929.3741033908482"/>
    <n v="5.2549991208790958"/>
    <m/>
  </r>
  <r>
    <x v="3565"/>
    <n v="63137.003905999998"/>
    <n v="342.84"/>
    <n v="51.756115369160135"/>
    <n v="52.07"/>
    <n v="-6.0281281129223041E-3"/>
    <n v="2.8525712496440449E-3"/>
    <n v="30.212416449442017"/>
    <n v="31.197800000000001"/>
    <n v="-3.158503325740869E-2"/>
    <m/>
    <n v="3630.4338379999999"/>
    <n v="15.906722821047421"/>
    <m/>
    <m/>
    <m/>
    <m/>
    <n v="922.30569682077476"/>
    <e v="#VALUE!"/>
    <n v="796.1913608917788"/>
    <n v="2368.3915146928148"/>
    <n v="3262.3574282660311"/>
    <n v="5.2549991208790958"/>
    <m/>
  </r>
  <r>
    <x v="3566"/>
    <n v="68341.054688000004"/>
    <n v="312.52999999999997"/>
    <n v="42.599609387925661"/>
    <n v="43.110000999999997"/>
    <n v="-1.1839285554049006E-2"/>
    <n v="3.3568063471773146E-3"/>
    <n v="32.676728710283108"/>
    <n v="28.446899999999999"/>
    <n v="0.14869207928748329"/>
    <m/>
    <n v="3554.9645999999998"/>
    <n v="15.244994225446355"/>
    <m/>
    <m/>
    <m/>
    <m/>
    <n v="998.32649897871647"/>
    <e v="#VALUE!"/>
    <n v="725.80120761727812"/>
    <n v="2319.1575358144114"/>
    <n v="3126.6415285397397"/>
    <n v="5.2549991208790958"/>
    <m/>
  </r>
  <r>
    <x v="3567"/>
    <n v="63776.050780999998"/>
    <n v="339.25"/>
    <n v="49.877770721689345"/>
    <n v="50.060001"/>
    <n v="-3.640237208757835E-3"/>
    <n v="2.7826459721157397E-3"/>
    <n v="30.469822259044165"/>
    <n v="30.888300000000001"/>
    <n v="-1.3548098825634236E-2"/>
    <m/>
    <n v="3819.226318"/>
    <n v="17.511045906604263"/>
    <m/>
    <m/>
    <m/>
    <m/>
    <n v="931.64089705019217"/>
    <e v="#VALUE!"/>
    <n v="787.85415699024611"/>
    <n v="2491.5543452585794"/>
    <n v="3591.3928552604398"/>
    <n v="5.2549991208790958"/>
    <m/>
  </r>
  <r>
    <x v="3568"/>
    <n v="66099.742188000004"/>
    <n v="342.23"/>
    <n v="50.747913336827963"/>
    <n v="51.16"/>
    <n v="-8.0548604998442741E-3"/>
    <n v="2.7336151382819167E-3"/>
    <n v="31.554947791860673"/>
    <n v="31.161300000000001"/>
    <n v="1.263258567070924E-2"/>
    <m/>
    <n v="3874.3476559999999"/>
    <n v="18.016041507659065"/>
    <m/>
    <m/>
    <m/>
    <m/>
    <n v="965.58539377544651"/>
    <e v="#VALUE!"/>
    <n v="794.77473293079424"/>
    <n v="2527.5139343939741"/>
    <n v="3694.963915677919"/>
    <n v="5.2400017582417631"/>
    <m/>
  </r>
  <r>
    <x v="3569"/>
    <n v="66938.09375"/>
    <n v="349.42"/>
    <n v="52.873891222744682"/>
    <n v="53.27"/>
    <n v="-7.4358696687689685E-3"/>
    <n v="2.6186103629676546E-3"/>
    <n v="31.929818008029446"/>
    <n v="31.823499999999999"/>
    <n v="3.3408647078243536E-3"/>
    <m/>
    <n v="3892.0610350000002"/>
    <n v="18.180310685968113"/>
    <m/>
    <m/>
    <m/>
    <m/>
    <n v="977.83203795771362"/>
    <e v="#VALUE!"/>
    <n v="811.47236414305621"/>
    <n v="2539.0696377595118"/>
    <n v="3728.6543734875304"/>
    <n v="5.2400017582417631"/>
    <m/>
  </r>
  <r>
    <x v="3570"/>
    <n v="69020.546875"/>
    <n v="363.92"/>
    <n v="57.241436736189776"/>
    <n v="57.919998"/>
    <n v="-1.171549183772802E-2"/>
    <n v="2.4011433307597595E-3"/>
    <n v="32.844881992916186"/>
    <n v="33.148899999999998"/>
    <n v="-9.1712849320433332E-3"/>
    <m/>
    <n v="4066.445068"/>
    <n v="19.807920108885252"/>
    <m/>
    <m/>
    <m/>
    <m/>
    <n v="1008.2525245460422"/>
    <e v="#VALUE!"/>
    <n v="845.14630747793774"/>
    <n v="2652.8328083569513"/>
    <n v="4062.465665159983"/>
    <n v="5.2400017582417631"/>
    <m/>
  </r>
  <r>
    <x v="3571"/>
    <n v="72125.125"/>
    <n v="359.67"/>
    <n v="55.89772182566"/>
    <n v="56.59"/>
    <n v="-1.2233224497967932E-2"/>
    <n v="2.4571013203686788E-3"/>
    <n v="34.295038204862664"/>
    <n v="32.7639"/>
    <n v="4.6732477051348198E-2"/>
    <m/>
    <n v="3980.273193"/>
    <n v="18.967933919465441"/>
    <m/>
    <m/>
    <m/>
    <m/>
    <n v="1053.604218699533"/>
    <e v="#VALUE!"/>
    <n v="835.276358569438"/>
    <n v="2596.6167342836661"/>
    <n v="3890.1903815881433"/>
    <n v="5.2400017582417631"/>
    <m/>
  </r>
  <r>
    <x v="3572"/>
    <n v="71482.117188000004"/>
    <n v="370.26"/>
    <n v="59.182253328349539"/>
    <n v="59.669998"/>
    <n v="-8.1740353276107403E-3"/>
    <n v="2.3122813210284913E-3"/>
    <n v="33.962333449642962"/>
    <n v="33.731400000000001"/>
    <n v="6.8462456240465652E-3"/>
    <m/>
    <n v="4006.4570309999999"/>
    <n v="19.216996400373819"/>
    <m/>
    <m/>
    <m/>
    <m/>
    <n v="1044.2111570808536"/>
    <e v="#VALUE!"/>
    <n v="859.86994890849962"/>
    <n v="2613.6983235670709"/>
    <n v="3941.2713518065152"/>
    <n v="5.2400017582417631"/>
    <m/>
  </r>
  <r>
    <x v="3573"/>
    <n v="73079.375"/>
    <n v="348.42"/>
    <n v="52.19416186624192"/>
    <n v="52.82"/>
    <n v="-1.1848506886748988E-2"/>
    <n v="2.5849434547609881E-3"/>
    <n v="34.69367783649011"/>
    <n v="31.7468"/>
    <n v="9.2824405498825424E-2"/>
    <m/>
    <n v="3883.1403810000002"/>
    <n v="18.03355378475791"/>
    <m/>
    <m/>
    <m/>
    <m/>
    <n v="1067.543907895136"/>
    <e v="#VALUE!"/>
    <n v="809.15002322340911"/>
    <n v="2533.2500574608803"/>
    <n v="3698.5555610420843"/>
    <n v="5.2499986813186883"/>
    <m/>
  </r>
  <r>
    <x v="3574"/>
    <n v="71387.875"/>
    <n v="346.26"/>
    <n v="51.540801491705665"/>
    <n v="52.43"/>
    <n v="-1.6959727413586423E-2"/>
    <n v="2.6168591679295197E-3"/>
    <n v="33.863775300285091"/>
    <n v="31.5578"/>
    <n v="7.3071484713290946E-2"/>
    <m/>
    <n v="3735.2202149999998"/>
    <n v="16.659223204406565"/>
    <m/>
    <m/>
    <m/>
    <m/>
    <n v="1042.8344666854293"/>
    <e v="#VALUE!"/>
    <n v="804.13376683697152"/>
    <n v="2436.7511590814647"/>
    <n v="3416.6899858294555"/>
    <n v="5.2499986813186883"/>
    <m/>
  </r>
  <r>
    <x v="3575"/>
    <n v="68371.304688000004"/>
    <n v="336.14"/>
    <n v="48.510529698412071"/>
    <n v="48.799999"/>
    <n v="-5.9317481049113718E-3"/>
    <n v="2.7696867021487336E-3"/>
    <n v="32.355714427198329"/>
    <n v="30.641200000000001"/>
    <n v="5.5954545748806428E-2"/>
    <m/>
    <n v="3517.985107"/>
    <n v="14.72033227954751"/>
    <m/>
    <m/>
    <m/>
    <m/>
    <n v="998.76839114341851"/>
    <e v="#VALUE!"/>
    <n v="780.63167673014391"/>
    <n v="2295.0331690453172"/>
    <n v="3019.0370385522224"/>
    <n v="5.2499986813186883"/>
    <m/>
  </r>
  <r>
    <x v="3576"/>
    <n v="67556.132813000004"/>
    <n v="323.22000000000003"/>
    <n v="44.775994464253927"/>
    <n v="45.110000999999997"/>
    <n v="-7.4042679747683415E-3"/>
    <n v="2.9824559091467372E-3"/>
    <n v="31.944589341018787"/>
    <n v="29.466000000000001"/>
    <n v="8.4116925983125812E-2"/>
    <m/>
    <n v="3157.618164"/>
    <n v="11.704258476111292"/>
    <m/>
    <m/>
    <m/>
    <m/>
    <n v="986.86035595505382"/>
    <e v="#VALUE!"/>
    <n v="750.62703204830473"/>
    <n v="2059.9400512356906"/>
    <n v="2400.461428256222"/>
    <n v="5.2499986813186883"/>
    <m/>
  </r>
  <r>
    <x v="3577"/>
    <n v="61930.15625"/>
    <n v="330.29"/>
    <n v="46.729189220544377"/>
    <n v="47.25"/>
    <n v="-1.102245035884919E-2"/>
    <n v="2.8518262859012159E-3"/>
    <n v="29.261063510024201"/>
    <n v="30.11"/>
    <n v="-2.819450315429417E-2"/>
    <m/>
    <n v="3513.3930660000001"/>
    <n v="14.341371682715604"/>
    <m/>
    <m/>
    <m/>
    <m/>
    <n v="904.67605969100566"/>
    <e v="#VALUE!"/>
    <n v="767.04598235020899"/>
    <n v="2292.0374524382041"/>
    <n v="2941.3148746594279"/>
    <n v="5.2499986813186883"/>
    <m/>
  </r>
  <r>
    <x v="3578"/>
    <n v="67911.585938000004"/>
    <n v="327.5"/>
    <n v="45.934196934173521"/>
    <n v="46.110000999999997"/>
    <n v="-3.8127100848789341E-3"/>
    <n v="2.8998572850781087E-3"/>
    <n v="32.061748717704454"/>
    <n v="29.854700000000001"/>
    <n v="7.3926340499300025E-2"/>
    <m/>
    <n v="3492.991211"/>
    <n v="14.174449358820155"/>
    <m/>
    <m/>
    <m/>
    <m/>
    <n v="992.0528171403887"/>
    <e v="#VALUE!"/>
    <n v="760.56665118439378"/>
    <n v="2278.7278639917135"/>
    <n v="2907.0802752746199"/>
    <n v="5.2449982417582248"/>
    <m/>
  </r>
  <r>
    <x v="3579"/>
    <n v="65489.929687999997"/>
    <n v="320.45999999999998"/>
    <n v="43.954077896145776"/>
    <n v="44.16"/>
    <n v="-4.6630911198872749E-3"/>
    <n v="3.0243780605462003E-3"/>
    <n v="30.893937235277107"/>
    <n v="29.215900000000001"/>
    <n v="5.7435753657327115E-2"/>
    <m/>
    <n v="3333.6879880000001"/>
    <n v="12.881222596795199"/>
    <m/>
    <m/>
    <m/>
    <m/>
    <n v="956.67724945520138"/>
    <e v="#VALUE!"/>
    <n v="744.21737111007883"/>
    <n v="2174.8029838114794"/>
    <n v="2641.8485250902199"/>
    <n v="5.2449982417582248"/>
    <m/>
  </r>
  <r>
    <x v="3580"/>
    <n v="67234.09375"/>
    <n v="356.18"/>
    <n v="53.733303205520031"/>
    <n v="54.060001"/>
    <n v="-6.0432443292032234E-3"/>
    <n v="2.3499974210096182E-3"/>
    <n v="31.641313097735019"/>
    <n v="32.4754"/>
    <n v="-2.5683652926984157E-2"/>
    <m/>
    <n v="3590.883789"/>
    <n v="14.867660204280389"/>
    <m/>
    <m/>
    <m/>
    <m/>
    <n v="982.15600756934418"/>
    <e v="#VALUE!"/>
    <n v="827.17138875986984"/>
    <n v="2342.590190488298"/>
    <n v="3049.252963922303"/>
    <n v="5.2449982417582248"/>
    <m/>
  </r>
  <r>
    <x v="3581"/>
    <n v="69931.328125"/>
    <n v="347.69"/>
    <n v="51.165532314854971"/>
    <n v="51.490001999999997"/>
    <n v="-6.3016056038418533E-3"/>
    <n v="2.4619054034799599E-3"/>
    <n v="32.884566528639411"/>
    <n v="31.7028"/>
    <n v="3.7276408665462002E-2"/>
    <m/>
    <n v="3587.5048830000001"/>
    <n v="14.839298052823885"/>
    <m/>
    <m/>
    <m/>
    <m/>
    <n v="1021.5572220049712"/>
    <e v="#VALUE!"/>
    <n v="807.45471435206684"/>
    <n v="2340.385888562842"/>
    <n v="3043.4360853278445"/>
    <n v="5.2449982417582248"/>
    <m/>
  </r>
  <r>
    <x v="3582"/>
    <n v="69991.898438000004"/>
    <n v="343.23"/>
    <n v="49.846869000813804"/>
    <n v="50.060001"/>
    <n v="-4.2575308615394603E-3"/>
    <n v="2.5249375250300972E-3"/>
    <n v="32.886944156058632"/>
    <n v="31.286100000000001"/>
    <n v="5.1167903831370154E-2"/>
    <m/>
    <n v="3500.1152339999999"/>
    <n v="14.115980204433741"/>
    <m/>
    <m/>
    <m/>
    <m/>
    <n v="1022.4420334670623"/>
    <e v="#VALUE!"/>
    <n v="797.09707385044123"/>
    <n v="2283.3753734565798"/>
    <n v="2895.088661270725"/>
    <n v="5.2449982417582248"/>
    <m/>
  </r>
  <r>
    <x v="3583"/>
    <n v="69452.773438000004"/>
    <n v="354.22"/>
    <n v="53.032603512729878"/>
    <n v="53.25"/>
    <n v="-4.0825631412229058E-3"/>
    <n v="2.3631123953184686E-3"/>
    <n v="32.607743257940783"/>
    <n v="32.296199999999999"/>
    <n v="9.6464369783684223E-3"/>
    <m/>
    <n v="3561.2939449999999"/>
    <n v="14.609071984687604"/>
    <m/>
    <m/>
    <m/>
    <m/>
    <n v="1014.5664925316894"/>
    <e v="#VALUE!"/>
    <n v="822.61960055736176"/>
    <n v="2323.2866200121889"/>
    <n v="2996.2183314250065"/>
    <n v="5.2300008791208912"/>
    <m/>
  </r>
  <r>
    <x v="3584"/>
    <n v="71333.48"/>
    <n v="348.53"/>
    <n v="51.304083078932727"/>
    <n v="51.57"/>
    <n v="-5.1564266253106839E-3"/>
    <n v="2.4389089228588467E-3"/>
    <n v="33.384599523883757"/>
    <n v="30.654"/>
    <n v="8.9078081943098963E-2"/>
    <m/>
    <n v="3505.03"/>
    <n v="14.146004897998802"/>
    <m/>
    <m/>
    <m/>
    <m/>
    <n v="1042.0398642292648"/>
    <e v="#VALUE!"/>
    <n v="809.40548072457022"/>
    <n v="2286.5816266512434"/>
    <n v="2901.2465156059861"/>
    <n v="5.2300008791208912"/>
    <m/>
  </r>
  <r>
    <x v="3585"/>
    <n v="69705.02"/>
    <n v="329.56"/>
    <n v="45.713752870668102"/>
    <n v="45.73"/>
    <n v="-3.5528382532024061E-4"/>
    <n v="2.7042747629412497E-3"/>
    <n v="32.596593591487945"/>
    <n v="28.992599999999999"/>
    <n v="0.12430736089512306"/>
    <m/>
    <n v="3277.23"/>
    <n v="12.306924843479935"/>
    <m/>
    <m/>
    <m/>
    <m/>
    <n v="1018.2513116827918"/>
    <e v="#VALUE!"/>
    <n v="765.35067347886661"/>
    <n v="2137.9714023304377"/>
    <n v="2524.0640786871254"/>
    <n v="5.2300008791208912"/>
    <m/>
  </r>
  <r>
    <x v="3586"/>
    <n v="65446.67"/>
    <n v="328.34"/>
    <n v="45.369826979014007"/>
    <n v="45.560001"/>
    <n v="-4.17414435495711E-3"/>
    <n v="2.7241559320953803E-3"/>
    <n v="30.580960238023923"/>
    <n v="28.896100000000001"/>
    <n v="5.8307530705663524E-2"/>
    <m/>
    <n v="3311.44"/>
    <n v="12.563537717525056"/>
    <m/>
    <m/>
    <m/>
    <m/>
    <n v="956.04531169736151"/>
    <e v="#VALUE!"/>
    <n v="762.51741755689727"/>
    <n v="2160.2890308379651"/>
    <n v="2576.6935816493624"/>
    <n v="5.2300008791208912"/>
    <m/>
  </r>
  <r>
    <x v="3587"/>
    <n v="65975.7"/>
    <n v="340.88"/>
    <n v="48.829479540502227"/>
    <n v="49.169998"/>
    <n v="-6.9253299440397154E-3"/>
    <n v="2.5159315575003544E-3"/>
    <n v="30.803706244319933"/>
    <n v="30.009699999999999"/>
    <n v="2.6458319953879483E-2"/>
    <m/>
    <n v="3330.04"/>
    <n v="12.70434659125271"/>
    <m/>
    <m/>
    <m/>
    <m/>
    <n v="963.77338481777008"/>
    <e v="#VALUE!"/>
    <n v="791.63957268927072"/>
    <n v="2172.4231404620518"/>
    <n v="2605.5724953224762"/>
    <n v="5.2874742857142918"/>
    <m/>
  </r>
  <r>
    <x v="3588"/>
    <n v="68515.759999999995"/>
    <n v="335.42"/>
    <n v="47.259542442519113"/>
    <n v="47.450001"/>
    <n v="-4.0138788928768543E-3"/>
    <n v="2.5963977884774533E-3"/>
    <n v="31.964274246729346"/>
    <n v="29.5336"/>
    <n v="8.2301996598089788E-2"/>
    <m/>
    <n v="3318.89"/>
    <n v="12.618945467905965"/>
    <m/>
    <m/>
    <m/>
    <m/>
    <n v="1000.87859512763"/>
    <e v="#VALUE!"/>
    <n v="778.95959126799812"/>
    <n v="2165.1491984024515"/>
    <n v="2588.0573231360427"/>
    <n v="5.2874742857142918"/>
    <m/>
  </r>
  <r>
    <x v="3589"/>
    <n v="69362.55"/>
    <n v="357.09"/>
    <n v="53.346704556712226"/>
    <n v="53.740001999999997"/>
    <n v="-7.318523048952863E-3"/>
    <n v="2.260779119861769E-3"/>
    <n v="32.282386046770156"/>
    <n v="31.4483"/>
    <n v="2.652245262129127E-2"/>
    <m/>
    <n v="3695.29"/>
    <n v="15.480014254174266"/>
    <m/>
    <m/>
    <m/>
    <m/>
    <n v="1013.2485080581461"/>
    <e v="#VALUE!"/>
    <n v="829.28471899674855"/>
    <n v="2410.7018254189188"/>
    <n v="3174.842490179512"/>
    <n v="5.2874742857142918"/>
    <m/>
  </r>
  <r>
    <x v="3590"/>
    <n v="71632.5"/>
    <n v="343.45"/>
    <n v="49.265327161091484"/>
    <n v="49.450001"/>
    <n v="-3.7345568285936936E-3"/>
    <n v="2.4333743492719918E-3"/>
    <n v="33.312412575698431"/>
    <n v="30.249400000000001"/>
    <n v="0.10125862250816309"/>
    <m/>
    <n v="3505.16"/>
    <n v="13.886701739768213"/>
    <m/>
    <m/>
    <m/>
    <m/>
    <n v="1046.4079500173384"/>
    <e v="#VALUE!"/>
    <n v="797.60798885276347"/>
    <n v="2286.6664349443149"/>
    <n v="2848.0652542020298"/>
    <n v="5.2874742857142918"/>
    <m/>
  </r>
  <r>
    <x v="3591"/>
    <n v="69140.240000000005"/>
    <n v="348.65"/>
    <n v="50.751010509697991"/>
    <n v="51.080002"/>
    <n v="-6.4407102079206968E-3"/>
    <n v="2.3595627387540501E-3"/>
    <n v="32.127894369707285"/>
    <n v="30.709099999999999"/>
    <n v="4.6201105525960795E-2"/>
    <m/>
    <n v="3543.74"/>
    <n v="14.19202781922934"/>
    <m/>
    <m/>
    <m/>
    <m/>
    <n v="1010.0010023677352"/>
    <e v="#VALUE!"/>
    <n v="809.68416163492793"/>
    <n v="2311.8349268420175"/>
    <n v="2910.6854943721391"/>
    <n v="5.2874742857142918"/>
    <m/>
  </r>
  <r>
    <x v="3592"/>
    <n v="70575.73"/>
    <n v="350.65"/>
    <n v="51.327079788379436"/>
    <n v="51.740001999999997"/>
    <n v="-7.980715030133978E-3"/>
    <n v="2.3323690647746942E-3"/>
    <n v="32.76892254500244"/>
    <n v="30.8872"/>
    <n v="6.0922406207180924E-2"/>
    <m/>
    <n v="3505.25"/>
    <n v="13.883379504414069"/>
    <m/>
    <m/>
    <m/>
    <m/>
    <n v="1030.9706481035448"/>
    <e v="#VALUE!"/>
    <n v="814.32884347422191"/>
    <n v="2286.7251483779796"/>
    <n v="2847.3838870022632"/>
    <n v="5.2250004395604277"/>
    <m/>
  </r>
  <r>
    <x v="3593"/>
    <n v="70061.38"/>
    <n v="332.7"/>
    <n v="46.066593148225685"/>
    <n v="46.139999000000003"/>
    <n v="-1.5909374374784013E-3"/>
    <n v="2.5710386117900139E-3"/>
    <n v="32.504304110945107"/>
    <n v="29.314"/>
    <n v="0.10883209766477142"/>
    <m/>
    <n v="3243.03"/>
    <n v="11.805905623886627"/>
    <m/>
    <m/>
    <m/>
    <m/>
    <n v="1023.4570205030644"/>
    <e v="#VALUE!"/>
    <n v="772.64282396655824"/>
    <n v="2115.6602975377618"/>
    <n v="2421.3085462539116"/>
    <n v="5.2250004395604277"/>
    <m/>
  </r>
  <r>
    <x v="3594"/>
    <n v="65739.649999999994"/>
    <n v="314.89999999999998"/>
    <n v="41.122440109029128"/>
    <n v="41.290000999999997"/>
    <n v="-4.0581469341903764E-3"/>
    <n v="2.846014408943423E-3"/>
    <m/>
    <m/>
    <m/>
    <m/>
    <n v="3101.6"/>
    <n v="10.775351343566026"/>
    <m/>
    <m/>
    <m/>
    <m/>
    <n v="960.32516513254905"/>
    <m/>
    <n v="731.30515559684147"/>
    <n v="2023.3953983907402"/>
    <n v="2209.9490821167296"/>
    <m/>
    <m/>
  </r>
  <r>
    <x v="3595"/>
    <n v="63419.3"/>
    <n v="311.70999999999998"/>
    <n v="40.284426227938951"/>
    <n v="40.549999"/>
    <n v="-6.5492670434109668E-3"/>
    <n v="2.9035276509406329E-3"/>
    <m/>
    <m/>
    <m/>
    <m/>
    <n v="3084.92"/>
    <n v="10.659179959709832"/>
    <m/>
    <m/>
    <m/>
    <m/>
    <n v="926.42947969894385"/>
    <m/>
    <n v="723.89688806316758"/>
    <n v="2012.513842018172"/>
    <n v="2186.1231450372375"/>
    <m/>
    <m/>
  </r>
  <r>
    <x v="3596"/>
    <n v="63831.85"/>
    <n v="302.74"/>
    <n v="37.961339981700625"/>
    <n v="38.080002"/>
    <n v="-3.1161242664686783E-3"/>
    <n v="3.0704846732312573E-3"/>
    <m/>
    <m/>
    <m/>
    <m/>
    <n v="2984.73"/>
    <n v="9.9665596270849122"/>
    <m/>
    <m/>
    <m/>
    <m/>
    <n v="932.45601234515402"/>
    <m/>
    <n v="703.06549001393398"/>
    <n v="1947.1527429193945"/>
    <n v="2044.0715664356931"/>
    <m/>
    <m/>
  </r>
  <r>
    <x v="3597"/>
    <n v="61275.32"/>
    <n v="315.13"/>
    <n v="41.063616589752314"/>
    <n v="41.310001"/>
    <n v="-5.9642799390802193E-3"/>
    <n v="2.8189982552457148E-3"/>
    <m/>
    <m/>
    <m/>
    <m/>
    <n v="3066.03"/>
    <n v="10.509240124348423"/>
    <m/>
    <m/>
    <m/>
    <m/>
    <n v="895.11020818561997"/>
    <m/>
    <n v="731.8392940083603"/>
    <n v="2000.1905446633871"/>
    <n v="2155.3715350929792"/>
    <m/>
    <m/>
  </r>
  <r>
    <x v="3598"/>
    <n v="63510.75"/>
    <n v="318.52"/>
    <n v="41.942040804040367"/>
    <n v="42.220001000000003"/>
    <n v="-6.5836141491241174E-3"/>
    <n v="2.7582009617630964E-3"/>
    <m/>
    <m/>
    <m/>
    <m/>
    <n v="3059.28"/>
    <n v="10.462697557694504"/>
    <m/>
    <m/>
    <m/>
    <m/>
    <n v="927.76538179686145"/>
    <m/>
    <n v="739.7120297259637"/>
    <n v="1995.7870371385168"/>
    <n v="2145.825980690468"/>
    <m/>
    <m/>
  </r>
  <r>
    <x v="3599"/>
    <n v="64935.63"/>
    <n v="329.76"/>
    <n v="44.885923088694021"/>
    <n v="45.150002000000001"/>
    <n v="-5.8489235793606209E-3"/>
    <n v="2.5633934459003897E-3"/>
    <m/>
    <m/>
    <m/>
    <m/>
    <n v="3201.65"/>
    <n v="11.435621066063606"/>
    <m/>
    <m/>
    <m/>
    <m/>
    <n v="948.58003659490294"/>
    <m/>
    <n v="765.81514166279601"/>
    <n v="2088.6651654815946"/>
    <n v="2345.3657771885114"/>
    <m/>
    <m/>
  </r>
  <r>
    <x v="3600"/>
    <n v="66839.89"/>
    <n v="328.8"/>
    <n v="44.619199157086861"/>
    <m/>
    <s v=""/>
    <n v="2.5781851527711011E-3"/>
    <m/>
    <m/>
    <m/>
    <m/>
    <n v="3219.91"/>
    <n v="11.565764966716525"/>
    <m/>
    <m/>
    <m/>
    <m/>
    <n v="976.39747704302386"/>
    <m/>
    <n v="763.58569437993492"/>
    <n v="2100.5774688007245"/>
    <n v="2372.057379589276"/>
    <m/>
    <m/>
  </r>
  <r>
    <x v="3601"/>
    <n v="66408.72"/>
    <n v="315.77"/>
    <n v="41.077822351585581"/>
    <m/>
    <s v=""/>
    <n v="2.7823925063387204E-3"/>
    <m/>
    <m/>
    <m/>
    <m/>
    <n v="3139.81"/>
    <n v="10.990051078147411"/>
    <m/>
    <m/>
    <m/>
    <m/>
    <n v="970.09894333543332"/>
    <m/>
    <n v="733.32559219693439"/>
    <n v="2048.3225128389313"/>
    <n v="2253.9824937652647"/>
    <m/>
    <m/>
  </r>
  <r>
    <x v="3602"/>
    <n v="64275.02"/>
    <n v="319.58999999999997"/>
    <n v="42.066621432887224"/>
    <m/>
    <s v=""/>
    <n v="2.7149281687292933E-3"/>
    <m/>
    <m/>
    <m/>
    <m/>
    <n v="3156.51"/>
    <n v="11.106672653266603"/>
    <m/>
    <m/>
    <m/>
    <m/>
    <n v="938.92984211808084"/>
    <m/>
    <n v="742.19693450998591"/>
    <n v="2059.2171166412031"/>
    <n v="2277.9007619193285"/>
    <m/>
    <m/>
  </r>
  <r>
    <x v="3603"/>
    <n v="64485.37"/>
    <n v="314.83999999999997"/>
    <n v="40.81124615867072"/>
    <m/>
    <s v=""/>
    <n v="2.795489674212075E-3"/>
    <m/>
    <m/>
    <m/>
    <m/>
    <n v="3130.16"/>
    <n v="10.920958226042289"/>
    <m/>
    <m/>
    <m/>
    <m/>
    <n v="942.00263606337319"/>
    <m/>
    <n v="731.16581514166262"/>
    <n v="2042.0271280070799"/>
    <n v="2239.8120337754181"/>
    <m/>
    <m/>
  </r>
  <r>
    <x v="3604"/>
    <n v="63106.36"/>
    <n v="310.67"/>
    <n v="39.715804274774129"/>
    <n v="39.880000000000003"/>
    <n v="-4.1172448652425642E-3"/>
    <n v="2.8693956861360042E-3"/>
    <m/>
    <m/>
    <m/>
    <m/>
    <n v="3215.43"/>
    <n v="11.515073319654464"/>
    <m/>
    <m/>
    <m/>
    <m/>
    <n v="921.85805047508006"/>
    <m/>
    <n v="721.4816535067348"/>
    <n v="2097.6548445471813"/>
    <n v="2361.6608778582508"/>
    <m/>
    <m/>
  </r>
  <r>
    <x v="3605"/>
    <n v="63839.42"/>
    <n v="290.76"/>
    <n v="34.621073326975363"/>
    <n v="34.700000000000003"/>
    <n v="-2.2745438911999649E-3"/>
    <n v="3.2370299371031644E-3"/>
    <m/>
    <m/>
    <m/>
    <m/>
    <n v="3012.29"/>
    <n v="10.059847409287851"/>
    <m/>
    <m/>
    <m/>
    <m/>
    <n v="932.5665949463704"/>
    <m/>
    <n v="675.24384579656282"/>
    <n v="1965.1321010505683"/>
    <n v="2063.2042371095999"/>
    <m/>
    <m/>
  </r>
  <r>
    <x v="3606"/>
    <n v="60609.5"/>
    <n v="280.72000000000003"/>
    <n v="32.226243105546168"/>
    <n v="32.299999999999997"/>
    <n v="-2.2834951843291318E-3"/>
    <n v="3.460411995246025E-3"/>
    <m/>
    <m/>
    <m/>
    <m/>
    <n v="2969.78"/>
    <n v="9.7756627488660897"/>
    <m/>
    <m/>
    <m/>
    <m/>
    <n v="885.38390600043101"/>
    <m/>
    <n v="651.92754296330702"/>
    <n v="1937.3997892161635"/>
    <n v="2004.9199538944893"/>
    <m/>
    <m/>
  </r>
  <r>
    <x v="3607"/>
    <n v="58253.7"/>
    <n v="292.61"/>
    <n v="34.951938236638448"/>
    <m/>
    <s v=""/>
    <n v="3.1670977902332033E-3"/>
    <m/>
    <m/>
    <m/>
    <m/>
    <n v="2988.17"/>
    <n v="9.8964770697910325"/>
    <m/>
    <m/>
    <m/>
    <m/>
    <n v="850.97036677381118"/>
    <m/>
    <n v="679.5401764979099"/>
    <n v="1949.3969008283655"/>
    <n v="2029.6981248442519"/>
    <m/>
    <m/>
  </r>
  <r>
    <x v="3608"/>
    <n v="59122.3"/>
    <n v="306.49"/>
    <n v="38.263226174540634"/>
    <m/>
    <s v=""/>
    <n v="2.8664693937003232E-3"/>
    <m/>
    <m/>
    <m/>
    <m/>
    <n v="3103.54"/>
    <n v="10.660386995050057"/>
    <m/>
    <m/>
    <m/>
    <m/>
    <n v="863.6588803030761"/>
    <m/>
    <n v="711.77426846261028"/>
    <n v="2024.6609990719621"/>
    <n v="2186.3706995305583"/>
    <m/>
    <m/>
  </r>
  <r>
    <x v="3609"/>
    <n v="64038.31"/>
    <n v="311.37"/>
    <n v="39.467420291945324"/>
    <m/>
    <s v=""/>
    <n v="2.7750390901975777E-3"/>
    <m/>
    <m/>
    <m/>
    <m/>
    <n v="3062.73"/>
    <n v="10.37922752890975"/>
    <m/>
    <m/>
    <m/>
    <m/>
    <n v="935.47198114926641"/>
    <m/>
    <n v="723.10729215048764"/>
    <n v="1998.0377187623394"/>
    <n v="2128.7068624718986"/>
    <m/>
    <m/>
  </r>
  <r>
    <x v="3610"/>
    <n v="63162.76"/>
    <n v="310.27999999999997"/>
    <n v="39.186371974586699"/>
    <m/>
    <s v=""/>
    <n v="2.7943235638037173E-3"/>
    <m/>
    <m/>
    <m/>
    <m/>
    <n v="3006.58"/>
    <n v="9.9983986920989167"/>
    <m/>
    <m/>
    <m/>
    <m/>
    <n v="922.68194198216099"/>
    <m/>
    <n v="720.57594054807237"/>
    <n v="1961.4070598702706"/>
    <n v="2050.601535645947"/>
    <m/>
    <m/>
  </r>
  <r>
    <x v="3611"/>
    <n v="62332.639999999999"/>
    <n v="305.76"/>
    <n v="38.04009180443667"/>
    <m/>
    <s v=""/>
    <n v="2.8755906526508617E-3"/>
    <m/>
    <m/>
    <m/>
    <m/>
    <n v="2973.66"/>
    <n v="9.7791955477041519"/>
    <m/>
    <m/>
    <m/>
    <m/>
    <n v="910.55554450240822"/>
    <m/>
    <n v="710.0789595912679"/>
    <n v="1939.9309905786072"/>
    <n v="2005.6445061898667"/>
    <m/>
    <m/>
  </r>
  <r>
    <x v="3612"/>
    <n v="61191.199999999997"/>
    <n v="307.64"/>
    <n v="38.503237386851879"/>
    <m/>
    <s v=""/>
    <n v="2.8400791745548789E-3"/>
    <m/>
    <m/>
    <m/>
    <m/>
    <n v="3036.02"/>
    <n v="10.189088053437235"/>
    <m/>
    <m/>
    <m/>
    <m/>
    <n v="893.88138276761197"/>
    <m/>
    <n v="714.44496052020429"/>
    <n v="1980.6128763935565"/>
    <n v="2089.7105879285596"/>
    <m/>
    <m/>
  </r>
  <r>
    <x v="3613"/>
    <n v="63055.19"/>
    <n v="298.33999999999997"/>
    <n v="36.170960080414304"/>
    <m/>
    <s v=""/>
    <n v="3.011643311954981E-3"/>
    <m/>
    <m/>
    <m/>
    <m/>
    <n v="2909.79"/>
    <n v="9.3415746684784082"/>
    <m/>
    <m/>
    <m/>
    <m/>
    <n v="921.11055883647487"/>
    <m/>
    <n v="692.84718996748711"/>
    <n v="1898.2640238210574"/>
    <n v="1915.8915292776553"/>
    <m/>
    <m/>
  </r>
  <r>
    <x v="3614"/>
    <n v="61451.22"/>
    <n v="310.83"/>
    <n v="39.185379005716904"/>
    <m/>
    <s v=""/>
    <n v="2.7593217297474963E-3"/>
    <m/>
    <m/>
    <m/>
    <m/>
    <n v="2949.36"/>
    <n v="9.5949039694052196"/>
    <m/>
    <m/>
    <m/>
    <m/>
    <n v="897.67975634334243"/>
    <m/>
    <n v="721.85322805387818"/>
    <n v="1924.0783634890745"/>
    <n v="1967.8475943938765"/>
    <m/>
    <m/>
  </r>
  <r>
    <x v="3615"/>
    <n v="62900.77"/>
    <n v="302.81"/>
    <n v="37.158785743281143"/>
    <m/>
    <s v=""/>
    <n v="2.9015694992368555E-3"/>
    <m/>
    <m/>
    <m/>
    <m/>
    <n v="2881.16"/>
    <n v="9.1509296873758288"/>
    <m/>
    <m/>
    <m/>
    <m/>
    <n v="918.85479063570449"/>
    <m/>
    <n v="703.22805387830931"/>
    <n v="1879.586628200756"/>
    <n v="1876.7915790705213"/>
    <m/>
    <m/>
  </r>
  <r>
    <x v="3616"/>
    <n v="61553.99"/>
    <n v="325.64999999999998"/>
    <n v="42.759169816879925"/>
    <m/>
    <s v=""/>
    <n v="2.4637060491181084E-3"/>
    <m/>
    <m/>
    <m/>
    <m/>
    <n v="3037.06"/>
    <n v="10.140984873042207"/>
    <m/>
    <m/>
    <m/>
    <m/>
    <n v="899.18102106289393"/>
    <m/>
    <n v="756.27032048304682"/>
    <n v="1981.2913427381291"/>
    <n v="2079.8449625794274"/>
    <m/>
    <m/>
  </r>
  <r>
    <x v="3617"/>
    <n v="66256.11"/>
    <n v="320.58"/>
    <n v="41.422752535373924"/>
    <m/>
    <s v=""/>
    <n v="2.5402920017377835E-3"/>
    <m/>
    <m/>
    <m/>
    <m/>
    <n v="2945.13"/>
    <n v="9.5268163564531427"/>
    <m/>
    <m/>
    <m/>
    <m/>
    <n v="967.86961562451791"/>
    <m/>
    <n v="744.49605202043654"/>
    <n v="1921.3188321068226"/>
    <n v="1953.8833019128888"/>
    <m/>
    <m/>
  </r>
  <r>
    <x v="3618"/>
    <n v="65231.3"/>
    <n v="329.93"/>
    <n v="43.833730457454088"/>
    <m/>
    <s v=""/>
    <n v="2.3919800292833216E-3"/>
    <m/>
    <m/>
    <m/>
    <m/>
    <n v="3094.12"/>
    <n v="10.490442765768192"/>
    <m/>
    <m/>
    <m/>
    <m/>
    <n v="952.89918556473685"/>
    <m/>
    <n v="766.20993961913598"/>
    <n v="2018.5156596816987"/>
    <n v="2151.5163285186336"/>
    <m/>
    <m/>
  </r>
  <r>
    <x v="3619"/>
    <n v="66278.740000000005"/>
    <n v="344.92"/>
    <n v="47.799512781360271"/>
    <n v="48.05"/>
    <n v="-5.213053457642558E-3"/>
    <n v="2.1745016484404881E-3"/>
    <m/>
    <m/>
    <m/>
    <m/>
    <n v="3663.86"/>
    <n v="14.352677747496447"/>
    <m/>
    <m/>
    <m/>
    <m/>
    <n v="968.20019478773156"/>
    <m/>
    <n v="801.02183000464458"/>
    <n v="2390.1977896401527"/>
    <n v="2943.6336693500248"/>
    <m/>
    <m/>
  </r>
  <r>
    <x v="3620"/>
    <n v="71443.06"/>
    <n v="340.36"/>
    <n v="46.530040205564738"/>
    <m/>
    <s v=""/>
    <n v="2.2318842659246755E-3"/>
    <m/>
    <m/>
    <m/>
    <m/>
    <n v="3789.31"/>
    <n v="15.335149739259128"/>
    <m/>
    <m/>
    <m/>
    <m/>
    <n v="1043.6406094658948"/>
    <m/>
    <n v="790.43195541105433"/>
    <n v="2472.0377924542222"/>
    <n v="3145.1317929075244"/>
    <m/>
    <m/>
  </r>
  <r>
    <x v="3621"/>
    <n v="70135.320000000007"/>
    <n v="341.95"/>
    <n v="45.991411122789053"/>
    <m/>
    <s v=""/>
    <n v="2.2109154826226679E-3"/>
    <m/>
    <m/>
    <m/>
    <m/>
    <n v="3737.22"/>
    <n v="14.913154368625801"/>
    <m/>
    <m/>
    <m/>
    <m/>
    <n v="1024.5371364256455"/>
    <m/>
    <n v="794.12447747329293"/>
    <n v="2438.0557617919271"/>
    <n v="3058.5834983551167"/>
    <m/>
    <m/>
  </r>
  <r>
    <x v="3622"/>
    <n v="69121.3"/>
    <n v="329.26"/>
    <n v="42.572732566779521"/>
    <m/>
    <s v=""/>
    <n v="2.3748975862942791E-3"/>
    <m/>
    <m/>
    <m/>
    <m/>
    <n v="3776.93"/>
    <n v="15.229682933411331"/>
    <m/>
    <m/>
    <m/>
    <m/>
    <n v="1009.7243267446127"/>
    <m/>
    <n v="764.65397120297246"/>
    <n v="2463.9614334678677"/>
    <n v="3123.5012897948536"/>
    <m/>
    <m/>
  </r>
  <r>
    <x v="3623"/>
    <n v="69392.2"/>
    <n v="335.54"/>
    <n v="44.170085538726013"/>
    <m/>
    <s v=""/>
    <n v="2.28418077165711E-3"/>
    <m/>
    <m/>
    <m/>
    <m/>
    <n v="3840.26"/>
    <n v="15.738386238146777"/>
    <m/>
    <m/>
    <m/>
    <m/>
    <n v="1013.6816354195812"/>
    <m/>
    <n v="779.23827217835571"/>
    <n v="2505.2761196234278"/>
    <n v="3227.8327742657625"/>
    <m/>
    <m/>
  </r>
  <r>
    <x v="3624"/>
    <n v="68296.350000000006"/>
    <n v="329.25"/>
    <n v="42.508944354043997"/>
    <m/>
    <s v=""/>
    <n v="2.3696999274722846E-3"/>
    <m/>
    <m/>
    <m/>
    <m/>
    <n v="3763.2"/>
    <n v="15.106373264155851"/>
    <m/>
    <m/>
    <m/>
    <m/>
    <n v="997.67345265300889"/>
    <m/>
    <n v="764.6307477937761"/>
    <n v="2455.0043729765389"/>
    <n v="3098.2113403817443"/>
    <m/>
    <m/>
  </r>
  <r>
    <x v="3625"/>
    <n v="67576.09"/>
    <n v="336.85"/>
    <n v="44.466031267784416"/>
    <m/>
    <s v=""/>
    <n v="2.2601781255527074E-3"/>
    <m/>
    <m/>
    <m/>
    <m/>
    <n v="3746.85"/>
    <n v="14.974722083614608"/>
    <m/>
    <m/>
    <m/>
    <m/>
    <n v="987.15189065141055"/>
    <m/>
    <n v="782.28053878309333"/>
    <n v="2444.3380991940753"/>
    <n v="3071.2106054339761"/>
    <m/>
    <m/>
  </r>
  <r>
    <x v="3626"/>
    <n v="68362.52"/>
    <n v="330.47"/>
    <n v="42.776484659674097"/>
    <m/>
    <s v=""/>
    <n v="2.3456768384298179E-3"/>
    <m/>
    <m/>
    <m/>
    <m/>
    <n v="3760.03"/>
    <n v="15.079684527871864"/>
    <m/>
    <m/>
    <m/>
    <m/>
    <n v="998.64006437328453"/>
    <m/>
    <n v="767.46400371574543"/>
    <n v="2452.936355368563"/>
    <n v="3092.7376675173446"/>
    <m/>
    <m/>
  </r>
  <r>
    <x v="3627"/>
    <n v="67753.899999999994"/>
    <n v="338.38"/>
    <n v="44.808038440736397"/>
    <m/>
    <s v=""/>
    <n v="2.2332643374396023E-3"/>
    <m/>
    <m/>
    <m/>
    <m/>
    <n v="3766.39"/>
    <n v="15.129529400963811"/>
    <m/>
    <m/>
    <m/>
    <m/>
    <n v="989.74934009953222"/>
    <m/>
    <n v="785.83372039015319"/>
    <n v="2457.0854380142182"/>
    <n v="3102.9605018385237"/>
    <m/>
    <m/>
  </r>
  <r>
    <x v="3628"/>
    <n v="68804.570000000007"/>
    <n v="345.3"/>
    <n v="46.635098934013733"/>
    <m/>
    <s v=""/>
    <n v="2.1418058711554174E-3"/>
    <m/>
    <m/>
    <m/>
    <m/>
    <n v="3812.52"/>
    <n v="15.499694722391535"/>
    <m/>
    <n v="15.45"/>
    <s v=""/>
    <m/>
    <n v="1005.0975331801135"/>
    <m/>
    <n v="801.90431955411054"/>
    <n v="2487.1793346249242"/>
    <n v="3178.8788163544677"/>
    <m/>
    <m/>
  </r>
  <r>
    <x v="3629"/>
    <n v="70568.350000000006"/>
    <n v="349.23"/>
    <n v="47.690895328366501"/>
    <m/>
    <s v=""/>
    <n v="2.0929408492008201E-3"/>
    <m/>
    <m/>
    <m/>
    <m/>
    <n v="3864.26"/>
    <n v="15.919936181236457"/>
    <m/>
    <n v="16.12"/>
    <s v=""/>
    <m/>
    <n v="1030.862841023363"/>
    <m/>
    <n v="811.03111936832329"/>
    <n v="2520.933035267411"/>
    <n v="3265.0673958847551"/>
    <m/>
    <m/>
  </r>
  <r>
    <x v="3630"/>
    <n v="71082.84"/>
    <n v="344.68"/>
    <n v="46.442598881120311"/>
    <n v="46.7"/>
    <n v="-5.511801260807081E-3"/>
    <n v="2.1473683438471476E-3"/>
    <m/>
    <m/>
    <m/>
    <m/>
    <n v="3811.61"/>
    <n v="15.485681141850133"/>
    <n v="15.38"/>
    <n v="15.36"/>
    <n v="6.871335620944885E-3"/>
    <m/>
    <n v="1038.3785137446057"/>
    <m/>
    <n v="800.46446818392928"/>
    <n v="2486.5856765734234"/>
    <n v="3176.0047291468027"/>
    <m/>
    <m/>
  </r>
  <r>
    <x v="3631"/>
    <n v="70759.19"/>
    <n v="338.78"/>
    <n v="44.847245755307604"/>
    <m/>
    <s v=""/>
    <n v="2.2207709719227046E-3"/>
    <m/>
    <m/>
    <m/>
    <m/>
    <n v="3678.63"/>
    <n v="14.404737334806745"/>
    <n v="14.46"/>
    <n v="14.49"/>
    <n v="-3.8217610783717326E-3"/>
    <m/>
    <n v="1033.6506327824293"/>
    <m/>
    <n v="786.76265675801199"/>
    <n v="2399.8333164760538"/>
    <n v="2954.3107260439087"/>
    <m/>
    <m/>
  </r>
  <r>
    <x v="3632"/>
    <n v="69644.31"/>
    <n v="339.24"/>
    <n v="44.952773317902789"/>
    <m/>
    <s v=""/>
    <n v="2.2146245852881557E-3"/>
    <m/>
    <m/>
    <m/>
    <m/>
    <n v="3666.72"/>
    <n v="14.310239949710548"/>
    <m/>
    <n v="14.3"/>
    <s v=""/>
    <m/>
    <n v="1017.3644596722442"/>
    <m/>
    <n v="787.83093358104963"/>
    <n v="2392.0635720877272"/>
    <n v="2934.9299742895382"/>
    <m/>
    <m/>
  </r>
  <r>
    <x v="3633"/>
    <n v="69508.08"/>
    <n v="328.8"/>
    <n v="42.180874106720069"/>
    <m/>
    <s v=""/>
    <n v="2.3508179974258119E-3"/>
    <m/>
    <m/>
    <m/>
    <m/>
    <n v="3498.33"/>
    <n v="12.995506244183476"/>
    <m/>
    <n v="12.93"/>
    <s v=""/>
    <m/>
    <n v="1015.3744110905129"/>
    <m/>
    <n v="763.58569437993492"/>
    <n v="2282.2107377006314"/>
    <n v="2665.2873006432305"/>
    <m/>
    <m/>
  </r>
  <r>
    <x v="3634"/>
    <n v="67321.38"/>
    <n v="329.62"/>
    <n v="42.386155148003695"/>
    <m/>
    <s v=""/>
    <n v="2.3389701348499642E-3"/>
    <m/>
    <m/>
    <m/>
    <m/>
    <n v="3559.62"/>
    <n v="13.450480015752394"/>
    <m/>
    <n v="13.18"/>
    <s v=""/>
    <m/>
    <n v="983.43108558459153"/>
    <m/>
    <n v="765.49001393404546"/>
    <n v="2322.1945860264527"/>
    <n v="2758.5992342226664"/>
    <m/>
    <m/>
  </r>
  <r>
    <x v="3635"/>
    <n v="68243.100000000006"/>
    <n v="324.72000000000003"/>
    <n v="41.121006002989525"/>
    <m/>
    <s v=""/>
    <n v="2.4083887822835561E-3"/>
    <m/>
    <m/>
    <m/>
    <m/>
    <n v="3469.28"/>
    <n v="12.767393704191925"/>
    <m/>
    <n v="12.8"/>
    <s v=""/>
    <m/>
    <n v="996.8955763630787"/>
    <m/>
    <n v="754.11054342777516"/>
    <n v="2263.2593460565604"/>
    <n v="2618.5030165581779"/>
    <m/>
    <m/>
  </r>
  <r>
    <x v="3636"/>
    <n v="66747.570000000007"/>
    <n v="318.85000000000002"/>
    <n v="39.629530058010168"/>
    <m/>
    <s v=""/>
    <n v="2.4953368444526999E-3"/>
    <m/>
    <m/>
    <m/>
    <m/>
    <n v="3480.27"/>
    <n v="12.847916824732671"/>
    <m/>
    <n v="12.21"/>
    <s v=""/>
    <m/>
    <n v="975.04886598036944"/>
    <m/>
    <n v="740.47840222944728"/>
    <n v="2270.4289086785338"/>
    <n v="2635.0177445382037"/>
    <m/>
    <m/>
  </r>
  <r>
    <x v="3637"/>
    <n v="66636.52"/>
    <n v="324.91000000000003"/>
    <n v="41.121037313553444"/>
    <m/>
    <s v=""/>
    <n v="2.4003551937224941E-3"/>
    <m/>
    <m/>
    <m/>
    <m/>
    <n v="3511.38"/>
    <n v="13.07649306067257"/>
    <n v="13.28"/>
    <n v="13.3"/>
    <n v="-1.5324317720438962E-2"/>
    <m/>
    <n v="973.42664697573559"/>
    <m/>
    <n v="754.55178820250808"/>
    <n v="2290.7241855820471"/>
    <n v="2681.8971294141966"/>
    <m/>
    <m/>
  </r>
  <r>
    <x v="3638"/>
    <n v="66490.98"/>
    <n v="313.32"/>
    <n v="38.182742593163589"/>
    <m/>
    <s v=""/>
    <n v="2.571478384412722E-3"/>
    <m/>
    <m/>
    <m/>
    <m/>
    <n v="3483.68"/>
    <n v="12.869814950974034"/>
    <n v="12.26"/>
    <n v="12.28"/>
    <n v="4.9740208072922787E-2"/>
    <m/>
    <n v="971.30059786331412"/>
    <m/>
    <n v="727.63585694379924"/>
    <n v="2272.6534954429499"/>
    <n v="2639.5088968398009"/>
    <m/>
    <m/>
  </r>
  <r>
    <x v="3639"/>
    <n v="64960.3"/>
    <n v="316.31"/>
    <n v="38.902114472147616"/>
    <m/>
    <s v=""/>
    <n v="2.5222654996365263E-3"/>
    <m/>
    <m/>
    <m/>
    <m/>
    <n v="3511.09"/>
    <n v="13.071592423510593"/>
    <n v="13.04"/>
    <n v="13.08"/>
    <n v="2.4227318643093021E-3"/>
    <m/>
    <n v="948.94041608922373"/>
    <m/>
    <n v="734.57965629354385"/>
    <n v="2290.5349978513491"/>
    <n v="2680.8920430599251"/>
    <m/>
    <m/>
  </r>
  <r>
    <x v="3640"/>
    <n v="64837.99"/>
    <n v="312.17"/>
    <n v="37.879212774239484"/>
    <m/>
    <s v=""/>
    <n v="2.5881591738654052E-3"/>
    <m/>
    <m/>
    <m/>
    <m/>
    <n v="3516.08"/>
    <n v="13.108373897885508"/>
    <m/>
    <n v="13.06"/>
    <s v=""/>
    <m/>
    <n v="947.15371094328259"/>
    <m/>
    <n v="724.96516488620523"/>
    <n v="2293.7903315623271"/>
    <n v="2688.4356658098486"/>
    <m/>
    <m/>
  </r>
  <r>
    <x v="3641"/>
    <n v="63173.35"/>
    <n v="287.07"/>
    <n v="31.776369070267691"/>
    <m/>
    <s v=""/>
    <n v="3.004225846137837E-3"/>
    <m/>
    <m/>
    <m/>
    <m/>
    <n v="3350.26"/>
    <n v="11.870964859388561"/>
    <m/>
    <n v="11.29"/>
    <s v=""/>
    <m/>
    <n v="922.83664075982028"/>
    <m/>
    <n v="666.67440780306538"/>
    <n v="2185.6140918921078"/>
    <n v="2434.6517397328475"/>
    <m/>
    <m/>
  </r>
  <r>
    <x v="3642"/>
    <n v="60266.28"/>
    <n v="301.32"/>
    <n v="34.069881849851406"/>
    <m/>
    <s v=""/>
    <n v="2.7058131597794597E-3"/>
    <m/>
    <m/>
    <m/>
    <m/>
    <n v="3395.03"/>
    <n v="12.187884355625428"/>
    <m/>
    <n v="12.07"/>
    <s v=""/>
    <m/>
    <n v="880.37014637170171"/>
    <m/>
    <n v="699.76776590803524"/>
    <n v="2214.8207632829876"/>
    <n v="2499.6497084748835"/>
    <m/>
    <m/>
  </r>
  <r>
    <x v="3643"/>
    <n v="61789.68"/>
    <n v="295.92"/>
    <n v="32.844779283213889"/>
    <m/>
    <s v=""/>
    <n v="2.8026548597611463E-3"/>
    <m/>
    <m/>
    <m/>
    <m/>
    <n v="3369.48"/>
    <n v="12.004097425541904"/>
    <m/>
    <n v="12.04"/>
    <s v=""/>
    <m/>
    <n v="902.62398186615485"/>
    <m/>
    <n v="687.2271249419415"/>
    <n v="2198.1526718369973"/>
    <n v="2461.9562964929482"/>
    <m/>
    <m/>
  </r>
  <r>
    <x v="3644"/>
    <n v="60811.23"/>
    <n v="297.92"/>
    <n v="33.284734753227781"/>
    <m/>
    <s v=""/>
    <n v="2.7646250149109351E-3"/>
    <m/>
    <m/>
    <m/>
    <m/>
    <n v="3444.8"/>
    <n v="12.540409626089057"/>
    <m/>
    <n v="12.32"/>
    <s v=""/>
    <m/>
    <n v="888.3307789387901"/>
    <m/>
    <n v="691.87180678123548"/>
    <n v="2247.2892920996974"/>
    <n v="2571.9501721019215"/>
    <m/>
    <m/>
  </r>
  <r>
    <x v="3645"/>
    <n v="61612.800000000003"/>
    <n v="290.60000000000002"/>
    <n v="31.645284057514424"/>
    <n v="31.67"/>
    <n v="-7.8042129730271359E-4"/>
    <n v="2.9003367360411246E-3"/>
    <m/>
    <m/>
    <m/>
    <m/>
    <n v="3373.64"/>
    <n v="12.021967009331668"/>
    <n v="12.3"/>
    <n v="11.72"/>
    <n v="-2.2604308184417277E-2"/>
    <m/>
    <n v="900.04011786309673"/>
    <m/>
    <n v="674.87227124941944"/>
    <n v="2200.8665372152877"/>
    <n v="2465.6212229565831"/>
    <m/>
    <m/>
  </r>
  <r>
    <x v="3646"/>
    <n v="62673.61"/>
    <n v="306.83"/>
    <n v="35.167338990564396"/>
    <m/>
    <s v=""/>
    <n v="2.576218345802734E-3"/>
    <m/>
    <m/>
    <m/>
    <m/>
    <n v="3440.34"/>
    <n v="12.496269708545054"/>
    <n v="11.72"/>
    <n v="12.43"/>
    <n v="6.6234616770055599E-2"/>
    <m/>
    <n v="915.53643611888697"/>
    <m/>
    <n v="712.56386437529022"/>
    <n v="2244.3797152758575"/>
    <n v="2562.8973842019404"/>
    <m/>
    <m/>
  </r>
  <r>
    <x v="3647"/>
    <n v="62844.41"/>
    <n v="299.57"/>
    <n v="33.499089579900179"/>
    <m/>
    <s v=""/>
    <n v="2.6979976473450137E-3"/>
    <m/>
    <m/>
    <m/>
    <m/>
    <n v="3416.35"/>
    <n v="12.321641939819322"/>
    <n v="12.47"/>
    <n v="12.01"/>
    <n v="-1.1897198089869998E-2"/>
    <m/>
    <n v="918.03148344884141"/>
    <m/>
    <n v="695.70366929865293"/>
    <n v="2228.7293233467258"/>
    <n v="2527.0824520570177"/>
    <m/>
    <m/>
  </r>
  <r>
    <x v="3648"/>
    <n v="62034.33"/>
    <n v="288.24"/>
    <n v="30.961426927780995"/>
    <m/>
    <s v=""/>
    <n v="2.9019384757513621E-3"/>
    <m/>
    <m/>
    <m/>
    <m/>
    <n v="3292.92"/>
    <n v="11.430974039451597"/>
    <n v="11.98"/>
    <n v="11.28"/>
    <n v="-4.5828544286177331E-2"/>
    <m/>
    <n v="906.19783039820027"/>
    <m/>
    <n v="669.39154667905245"/>
    <n v="2148.2071109326916"/>
    <n v="2344.4127045815644"/>
    <m/>
    <m/>
  </r>
  <r>
    <x v="3649"/>
    <n v="57022.81"/>
    <n v="273.12"/>
    <n v="27.706502837453289"/>
    <m/>
    <s v=""/>
    <n v="3.2062372477010548E-3"/>
    <m/>
    <m/>
    <m/>
    <m/>
    <n v="2981.6"/>
    <n v="9.2690262559084822"/>
    <n v="10.9"/>
    <n v="9.1199999999999992"/>
    <n v="-0.14963061872399253"/>
    <m/>
    <n v="832.98951895198672"/>
    <m/>
    <n v="634.27775197398978"/>
    <n v="1945.110820170825"/>
    <n v="1901.0123580417526"/>
    <m/>
    <m/>
  </r>
  <r>
    <x v="3650"/>
    <n v="55849.57"/>
    <n v="273.45999999999998"/>
    <n v="27.765441428027401"/>
    <m/>
    <s v=""/>
    <n v="3.1980876245969146E-3"/>
    <m/>
    <m/>
    <m/>
    <m/>
    <n v="3018.73"/>
    <n v="9.4990694429174045"/>
    <m/>
    <n v="9.1999999999999993"/>
    <s v=""/>
    <m/>
    <n v="815.85082264404912"/>
    <m/>
    <n v="635.06734788666961"/>
    <n v="1969.3333734150372"/>
    <n v="1948.1926043064027"/>
    <m/>
    <m/>
  </r>
  <r>
    <x v="3651"/>
    <n v="56704.6"/>
    <n v="280.20999999999998"/>
    <n v="29.132635843873739"/>
    <m/>
    <s v=""/>
    <n v="3.0400399854441E-3"/>
    <m/>
    <m/>
    <m/>
    <m/>
    <n v="3064.03"/>
    <n v="9.7838826342901264"/>
    <n v="9.58"/>
    <n v="9.59"/>
    <n v="2.1282112138844012E-2"/>
    <m/>
    <n v="828.34110553942935"/>
    <m/>
    <n v="650.74314909428688"/>
    <n v="1998.8858016930551"/>
    <n v="2006.6057948168645"/>
    <m/>
    <m/>
  </r>
  <r>
    <x v="3652"/>
    <n v="58033.88"/>
    <n v="277.63"/>
    <n v="28.592718127231073"/>
    <m/>
    <s v=""/>
    <n v="3.0958633445989348E-3"/>
    <m/>
    <m/>
    <m/>
    <m/>
    <n v="3102.22"/>
    <n v="10.027489091169933"/>
    <n v="9.84"/>
    <n v="9.85"/>
    <n v="1.9053769427838763E-2"/>
    <m/>
    <n v="847.75923501695763"/>
    <m/>
    <n v="644.75150952159765"/>
    <n v="2023.799868711543"/>
    <n v="2056.5677727249622"/>
    <m/>
    <m/>
  </r>
  <r>
    <x v="3653"/>
    <n v="57729.89"/>
    <n v="277.42"/>
    <n v="28.546021346563059"/>
    <m/>
    <s v=""/>
    <n v="3.1003856270341665E-3"/>
    <m/>
    <m/>
    <m/>
    <m/>
    <n v="3100.33"/>
    <n v="10.014985407099052"/>
    <n v="9.82"/>
    <n v="9.83"/>
    <n v="1.9855947769760851E-2"/>
    <m/>
    <n v="843.31854744182385"/>
    <m/>
    <n v="644.26381792847189"/>
    <n v="2022.5668866045794"/>
    <n v="2054.0033547069811"/>
    <m/>
    <m/>
  </r>
  <r>
    <x v="3654"/>
    <n v="57341.2"/>
    <n v="278.66000000000003"/>
    <n v="28.797736980169521"/>
    <m/>
    <s v=""/>
    <n v="3.0725082960872349E-3"/>
    <m/>
    <m/>
    <m/>
    <m/>
    <n v="3134.16"/>
    <n v="10.233255687942361"/>
    <n v="9.9"/>
    <n v="9.89"/>
    <n v="3.3662190701248429E-2"/>
    <m/>
    <n v="837.64056180552416"/>
    <m/>
    <n v="647.14352066883419"/>
    <n v="2044.6366139477436"/>
    <n v="2098.7690603831165"/>
    <m/>
    <m/>
  </r>
  <r>
    <x v="3655"/>
    <n v="60815.46"/>
    <n v="306.87"/>
    <n v="34.615863163901388"/>
    <m/>
    <s v=""/>
    <n v="2.4502608023389033E-3"/>
    <m/>
    <m/>
    <m/>
    <m/>
    <n v="3489.55"/>
    <n v="12.552929947540688"/>
    <n v="11.77"/>
    <n v="11.78"/>
    <n v="6.651911194058524E-2"/>
    <m/>
    <n v="888.39257080182108"/>
    <m/>
    <n v="712.65675801207612"/>
    <n v="2276.4829160608742"/>
    <n v="2574.5180023301546"/>
    <m/>
    <m/>
  </r>
  <r>
    <x v="3656"/>
    <n v="64784.42"/>
    <n v="315.32"/>
    <n v="36.517831544548919"/>
    <m/>
    <s v=""/>
    <n v="2.3151920495776525E-3"/>
    <m/>
    <m/>
    <m/>
    <m/>
    <n v="3443.51"/>
    <n v="12.221343074952113"/>
    <n v="12.24"/>
    <n v="12.23"/>
    <n v="-1.5242585823437294E-3"/>
    <m/>
    <n v="946.37116009161014"/>
    <m/>
    <n v="732.28053878309322"/>
    <n v="2246.4477328838334"/>
    <n v="2506.5118574394237"/>
    <m/>
    <m/>
  </r>
  <r>
    <x v="3657"/>
    <n v="65091.83"/>
    <n v="311.83999999999997"/>
    <n v="35.707475225929201"/>
    <m/>
    <s v=""/>
    <n v="2.3661743383416025E-3"/>
    <m/>
    <m/>
    <m/>
    <m/>
    <n v="3388.75"/>
    <n v="11.832309074527473"/>
    <n v="11.79"/>
    <n v="11.81"/>
    <n v="3.5885559395651967E-3"/>
    <m/>
    <n v="950.8618070453648"/>
    <m/>
    <n v="724.19879238272165"/>
    <n v="2210.7238703561457"/>
    <n v="2426.7237090312528"/>
    <m/>
    <m/>
  </r>
  <r>
    <x v="3658"/>
    <n v="64104.74"/>
    <n v="306.58999999999997"/>
    <n v="34.501005251960329"/>
    <m/>
    <s v=""/>
    <n v="2.4457228920729372E-3"/>
    <m/>
    <m/>
    <m/>
    <m/>
    <n v="3426.26"/>
    <n v="12.093907614450989"/>
    <m/>
    <n v="11.71"/>
    <s v=""/>
    <m/>
    <n v="936.4423909509577"/>
    <m/>
    <n v="712.00650255457492"/>
    <n v="2235.1943247647209"/>
    <n v="2480.3757371418951"/>
    <m/>
    <m/>
  </r>
  <r>
    <x v="3659"/>
    <n v="63972.32"/>
    <n v="325.35000000000002"/>
    <n v="38.718515786748775"/>
    <m/>
    <s v=""/>
    <n v="2.1462918754878617E-3"/>
    <m/>
    <m/>
    <m/>
    <m/>
    <n v="3505.73"/>
    <n v="12.654568579908899"/>
    <n v="12.56"/>
    <n v="12.56"/>
    <n v="7.5293455341478577E-3"/>
    <m/>
    <n v="934.50799886997083"/>
    <m/>
    <n v="755.57361820715278"/>
    <n v="2287.0382866908594"/>
    <n v="2595.3633738774911"/>
    <m/>
    <m/>
  </r>
  <r>
    <x v="3660"/>
    <n v="68152.98"/>
    <n v="329.39"/>
    <n v="39.66573379588079"/>
    <m/>
    <s v=""/>
    <n v="2.0928774356171152E-3"/>
    <m/>
    <m/>
    <m/>
    <m/>
    <n v="3440.42"/>
    <n v="12.182030615139357"/>
    <n v="12.33"/>
    <n v="12.34"/>
    <n v="-1.2000761140360305E-2"/>
    <m/>
    <n v="995.57910291240239"/>
    <m/>
    <n v="764.95587552252664"/>
    <n v="2244.4319049946707"/>
    <n v="2498.4491473050739"/>
    <m/>
    <m/>
  </r>
  <r>
    <x v="3661"/>
    <n v="67584.800000000003"/>
    <n v="316.06"/>
    <n v="36.450894232932882"/>
    <m/>
    <s v=""/>
    <n v="2.2621607389018898E-3"/>
    <m/>
    <m/>
    <m/>
    <m/>
    <n v="3482"/>
    <n v="12.47613267701365"/>
    <n v="11.99"/>
    <n v="12.01"/>
    <n v="4.0544843787627238E-2"/>
    <m/>
    <n v="987.27912637883389"/>
    <m/>
    <n v="733.99907106363207"/>
    <n v="2271.5575113478712"/>
    <n v="2558.7674200893593"/>
    <m/>
    <m/>
  </r>
  <r>
    <x v="3662"/>
    <n v="65927.86"/>
    <n v="316.77"/>
    <n v="35.9264476378723"/>
    <m/>
    <s v=""/>
    <n v="2.2518795065113659E-3"/>
    <m/>
    <m/>
    <m/>
    <m/>
    <n v="3336.34"/>
    <n v="11.431996775748763"/>
    <n v="11.33"/>
    <n v="11.32"/>
    <n v="9.0023632611440085E-3"/>
    <m/>
    <n v="963.07453783729579"/>
    <m/>
    <n v="735.64793311658138"/>
    <n v="2176.5330808185977"/>
    <n v="2344.6224606321193"/>
    <m/>
    <m/>
  </r>
  <r>
    <x v="3663"/>
    <n v="65375.88"/>
    <n v="311.74"/>
    <n v="34.781300114002534"/>
    <m/>
    <s v=""/>
    <n v="2.3232776051309921E-3"/>
    <m/>
    <m/>
    <m/>
    <m/>
    <n v="3174.43"/>
    <n v="10.322130732441423"/>
    <n v="9.6999999999999993"/>
    <n v="9.73"/>
    <n v="6.4137188911487009E-2"/>
    <m/>
    <n v="955.01121099193131"/>
    <m/>
    <n v="723.96655829075701"/>
    <n v="2070.9076136553767"/>
    <n v="2116.9967094640037"/>
    <m/>
    <m/>
  </r>
  <r>
    <x v="3664"/>
    <n v="65771.81"/>
    <n v="327.89"/>
    <n v="38.380432396879804"/>
    <m/>
    <s v=""/>
    <n v="2.0824372645385628E-3"/>
    <m/>
    <m/>
    <m/>
    <m/>
    <n v="3275.95"/>
    <n v="10.98203253406383"/>
    <n v="10.61"/>
    <n v="10.66"/>
    <n v="3.5064329317985976E-2"/>
    <m/>
    <n v="960.79495858765063"/>
    <m/>
    <n v="761.4723641430561"/>
    <n v="2137.1363668294252"/>
    <n v="2252.3379465414746"/>
    <m/>
    <m/>
  </r>
  <r>
    <x v="3665"/>
    <n v="68259.05"/>
    <n v="323.52999999999997"/>
    <n v="37.346222963790339"/>
    <m/>
    <s v=""/>
    <n v="2.1377097931123759E-3"/>
    <m/>
    <m/>
    <m/>
    <m/>
    <n v="3320.54"/>
    <n v="11.280028161461912"/>
    <n v="10.86"/>
    <n v="10.86"/>
    <n v="3.8676626285627291E-2"/>
    <m/>
    <n v="997.12857404992167"/>
    <m/>
    <n v="751.34695773339513"/>
    <n v="2166.2256113529752"/>
    <n v="2313.4547623413059"/>
    <m/>
    <m/>
  </r>
  <r>
    <x v="3666"/>
    <n v="66819.05"/>
    <n v="316.5"/>
    <n v="35.718920605302436"/>
    <m/>
    <s v=""/>
    <n v="2.2304993270213691E-3"/>
    <m/>
    <m/>
    <m/>
    <m/>
    <n v="3278.67"/>
    <n v="10.99524620514577"/>
    <n v="10.56"/>
    <n v="10.59"/>
    <n v="4.1216496699409966E-2"/>
    <m/>
    <n v="976.09304620955629"/>
    <m/>
    <n v="735.02090106827677"/>
    <n v="2138.9108172690767"/>
    <n v="2255.0479779221555"/>
    <m/>
    <m/>
  </r>
  <r>
    <x v="3667"/>
    <n v="66201.27"/>
    <n v="313.17"/>
    <n v="34.963084480605659"/>
    <m/>
    <s v=""/>
    <n v="2.2773188444863922E-3"/>
    <m/>
    <m/>
    <m/>
    <m/>
    <n v="3231.3"/>
    <n v="10.677224837829094"/>
    <n v="10.55"/>
    <n v="10.58"/>
    <n v="1.2059226334511175E-2"/>
    <m/>
    <n v="967.06851260593078"/>
    <m/>
    <n v="727.28750580585222"/>
    <n v="2108.007980016765"/>
    <n v="2189.8240231399623"/>
    <m/>
    <m/>
  </r>
  <r>
    <x v="3668"/>
    <n v="64625.84"/>
    <n v="304.12"/>
    <n v="32.938383938128368"/>
    <m/>
    <s v=""/>
    <n v="2.4088204130702311E-3"/>
    <m/>
    <m/>
    <m/>
    <m/>
    <n v="3201.56"/>
    <n v="10.480385705251125"/>
    <m/>
    <n v="9.67"/>
    <s v=""/>
    <m/>
    <n v="944.05462258818989"/>
    <m/>
    <n v="706.27032048304682"/>
    <n v="2088.6064520479295"/>
    <n v="2149.4536958535973"/>
    <m/>
    <m/>
  </r>
  <r>
    <x v="3669"/>
    <n v="65353.5"/>
    <n v="300.06"/>
    <n v="32.055064882129969"/>
    <m/>
    <s v=""/>
    <n v="2.4730104957650686E-3"/>
    <m/>
    <m/>
    <m/>
    <m/>
    <n v="2986.01"/>
    <n v="9.0689108023575695"/>
    <n v="8.8699999999999992"/>
    <n v="8.8699999999999992"/>
    <n v="2.2425118642341646E-2"/>
    <m/>
    <n v="954.68428383007893"/>
    <m/>
    <n v="696.84161634928"/>
    <n v="1947.987778420407"/>
    <n v="1859.970080273587"/>
    <m/>
    <m/>
  </r>
  <r>
    <x v="3670"/>
    <n v="58110.3"/>
    <n v="256.29000000000002"/>
    <n v="22.695057802087131"/>
    <m/>
    <s v=""/>
    <n v="3.1943619303427856E-3"/>
    <m/>
    <m/>
    <m/>
    <m/>
    <n v="2417.21"/>
    <n v="5.6133879522729666"/>
    <n v="5.35"/>
    <n v="5.32"/>
    <n v="4.9231392948218211E-2"/>
    <m/>
    <n v="848.87557879304154"/>
    <m/>
    <n v="595.19275429633069"/>
    <n v="1576.918877658009"/>
    <n v="1151.2665487328143"/>
    <m/>
    <m/>
  </r>
  <r>
    <x v="3671"/>
    <n v="53991.35"/>
    <n v="272.42"/>
    <n v="25.548673383333426"/>
    <n v="25.69"/>
    <n v="-5.5012306993605931E-3"/>
    <n v="2.792111619174982E-3"/>
    <m/>
    <m/>
    <m/>
    <m/>
    <n v="2458.7199999999998"/>
    <n v="5.8060164674780346"/>
    <n v="5.72"/>
    <n v="5.71"/>
    <n v="1.5037843964691433E-2"/>
    <m/>
    <n v="788.70593476660213"/>
    <m/>
    <n v="632.65211333023683"/>
    <n v="1603.998818007248"/>
    <n v="1190.7733078902438"/>
    <m/>
    <m/>
  </r>
  <r>
    <x v="3672"/>
    <n v="56040.63"/>
    <n v="262.22000000000003"/>
    <n v="23.632627871562146"/>
    <m/>
    <s v=""/>
    <n v="3.0010517951771687E-3"/>
    <m/>
    <m/>
    <m/>
    <m/>
    <n v="2336.59"/>
    <n v="5.2290723972979469"/>
    <n v="5.05"/>
    <n v="5.04"/>
    <n v="3.5459880653058828E-2"/>
    <m/>
    <n v="818.6418281643131"/>
    <m/>
    <n v="608.96423594983742"/>
    <n v="1524.3246885239296"/>
    <n v="1072.4461204349141"/>
    <m/>
    <m/>
  </r>
  <r>
    <x v="3673"/>
    <n v="55030.03"/>
    <n v="284.61"/>
    <n v="27.665098600783896"/>
    <m/>
    <s v=""/>
    <n v="2.4883980572109822E-3"/>
    <m/>
    <m/>
    <m/>
    <m/>
    <n v="2683.35"/>
    <n v="6.7809128248265935"/>
    <n v="6.01"/>
    <n v="6.04"/>
    <n v="0.12827168466332672"/>
    <m/>
    <n v="803.87897786190115"/>
    <m/>
    <n v="660.96144914073386"/>
    <n v="1750.5410247200775"/>
    <n v="1390.7177218946956"/>
    <m/>
    <m/>
  </r>
  <r>
    <x v="3674"/>
    <n v="61728.21"/>
    <n v="290.75"/>
    <n v="28.855279168366607"/>
    <m/>
    <s v=""/>
    <n v="2.3809022048383167E-3"/>
    <m/>
    <m/>
    <m/>
    <m/>
    <n v="2599.6"/>
    <n v="6.3574537216691978"/>
    <n v="6.08"/>
    <n v="6.1"/>
    <n v="4.5633835800854783E-2"/>
    <m/>
    <n v="901.72602777146926"/>
    <m/>
    <n v="675.22062238736635"/>
    <n v="1695.9049128374284"/>
    <n v="1303.8692260546559"/>
    <m/>
    <m/>
  </r>
  <r>
    <x v="3675"/>
    <n v="58719.39"/>
    <n v="282.25"/>
    <n v="27.158302129165502"/>
    <m/>
    <s v=""/>
    <n v="2.5199883705836535E-3"/>
    <m/>
    <m/>
    <m/>
    <m/>
    <n v="2724.43"/>
    <n v="6.9674143164439446"/>
    <n v="6.39"/>
    <n v="6.42"/>
    <n v="9.0362177847252756E-2"/>
    <m/>
    <n v="857.7731688293527"/>
    <m/>
    <n v="655.48072457036687"/>
    <n v="1777.340445330695"/>
    <n v="1428.9678714324427"/>
    <m/>
    <m/>
  </r>
  <r>
    <x v="3676"/>
    <n v="59356.21"/>
    <n v="291.31"/>
    <n v="28.898337771293814"/>
    <m/>
    <s v=""/>
    <n v="2.3580779574116084E-3"/>
    <m/>
    <m/>
    <m/>
    <m/>
    <n v="2703.67"/>
    <n v="6.8610362251247068"/>
    <n v="6.66"/>
    <n v="6.64"/>
    <n v="3.0185619388094054E-2"/>
    <m/>
    <n v="867.0758388566453"/>
    <m/>
    <n v="676.52113330236875"/>
    <n v="1763.7972132986499"/>
    <n v="1407.1504700528903"/>
    <m/>
    <m/>
  </r>
  <r>
    <x v="3677"/>
    <n v="60611.05"/>
    <n v="281.66000000000003"/>
    <n v="26.980499377118853"/>
    <m/>
    <s v=""/>
    <n v="2.5141836403270012E-3"/>
    <m/>
    <m/>
    <m/>
    <m/>
    <n v="2662.91"/>
    <n v="6.6539753471945779"/>
    <n v="6.44"/>
    <n v="6.45"/>
    <n v="3.3225985589220075E-2"/>
    <m/>
    <n v="885.40654840887044"/>
    <m/>
    <n v="654.11054342777516"/>
    <n v="1737.2065515632853"/>
    <n v="1364.6837343953841"/>
    <m/>
    <m/>
  </r>
  <r>
    <x v="3678"/>
    <n v="58733.26"/>
    <n v="272.77999999999997"/>
    <n v="25.276203457051977"/>
    <m/>
    <s v=""/>
    <n v="2.6725839780093455E-3"/>
    <m/>
    <m/>
    <m/>
    <m/>
    <n v="2570.09"/>
    <n v="6.1899290009732733"/>
    <n v="5.85"/>
    <n v="5.83"/>
    <n v="5.810752153389287E-2"/>
    <m/>
    <n v="857.97578186487067"/>
    <m/>
    <n v="633.48815606130972"/>
    <n v="1676.6534303101812"/>
    <n v="1269.5110793056981"/>
    <m/>
    <m/>
  </r>
  <r>
    <x v="3679"/>
    <n v="57560.27"/>
    <n v="286.02"/>
    <n v="27.726537147211751"/>
    <m/>
    <s v=""/>
    <n v="2.4130049285475495E-3"/>
    <m/>
    <m/>
    <m/>
    <m/>
    <n v="2593.19"/>
    <n v="6.3010197733823574"/>
    <n v="6.21"/>
    <n v="6.22"/>
    <n v="1.4656968338543797E-2"/>
    <m/>
    <n v="840.84073755829411"/>
    <m/>
    <n v="664.23594983743601"/>
    <n v="1691.7232116175146"/>
    <n v="1292.2950185657098"/>
    <m/>
    <m/>
  </r>
  <r>
    <x v="3680"/>
    <n v="58480.71"/>
    <n v="282.24"/>
    <n v="26.983916214327252"/>
    <m/>
    <s v=""/>
    <n v="2.4766591860246145E-3"/>
    <m/>
    <m/>
    <m/>
    <m/>
    <n v="2637.31"/>
    <n v="6.5148713565912786"/>
    <n v="6.12"/>
    <n v="6.12"/>
    <n v="6.4521463495306852E-2"/>
    <m/>
    <n v="854.28653008981212"/>
    <m/>
    <n v="655.4575011611704"/>
    <n v="1720.5058415430367"/>
    <n v="1336.1544803088257"/>
    <m/>
    <m/>
  </r>
  <r>
    <x v="3681"/>
    <n v="59493.45"/>
    <n v="284.49"/>
    <n v="27.410839751510018"/>
    <m/>
    <s v=""/>
    <n v="2.4370427132420023E-3"/>
    <m/>
    <m/>
    <m/>
    <m/>
    <n v="2573.11"/>
    <n v="6.197511922482005"/>
    <n v="6.08"/>
    <n v="6.08"/>
    <n v="1.9327618829277027E-2"/>
    <m/>
    <n v="869.08064152387567"/>
    <m/>
    <n v="660.68276823037615"/>
    <n v="1678.6235921953823"/>
    <n v="1271.0662833908059"/>
    <m/>
    <m/>
  </r>
  <r>
    <x v="3682"/>
    <n v="59014.99"/>
    <n v="294.3"/>
    <n v="29.297710288418976"/>
    <m/>
    <s v=""/>
    <n v="2.2688439422262571E-3"/>
    <m/>
    <m/>
    <m/>
    <m/>
    <n v="2631.4"/>
    <n v="6.478118261348321"/>
    <n v="6.31"/>
    <n v="6.3"/>
    <n v="2.6643147598783168E-2"/>
    <m/>
    <n v="862.0912952388054"/>
    <m/>
    <n v="683.46493265211325"/>
    <n v="1716.6503260657059"/>
    <n v="1328.6166779200782"/>
    <m/>
    <m/>
  </r>
  <r>
    <x v="3683"/>
    <n v="61168.32"/>
    <n v="287.67"/>
    <n v="27.974298091574873"/>
    <m/>
    <s v=""/>
    <n v="2.3709510187003529E-3"/>
    <m/>
    <m/>
    <m/>
    <m/>
    <n v="2622.95"/>
    <n v="6.4363295601796642"/>
    <n v="6.08"/>
    <n v="6.09"/>
    <n v="5.8606835555865766E-2"/>
    <m/>
    <n v="893.54715160303726"/>
    <m/>
    <n v="668.06781235485369"/>
    <n v="1711.1377870160534"/>
    <n v="1320.0461080290404"/>
    <m/>
    <m/>
  </r>
  <r>
    <x v="3684"/>
    <n v="60380.95"/>
    <n v="304.19"/>
    <n v="31.183493685565079"/>
    <m/>
    <s v=""/>
    <n v="2.0985148046096243E-3"/>
    <m/>
    <m/>
    <m/>
    <m/>
    <n v="2764.45"/>
    <n v="7.1305663315856433"/>
    <n v="6.77"/>
    <n v="6.78"/>
    <n v="5.3259428594629732E-2"/>
    <m/>
    <n v="882.04524635604525"/>
    <m/>
    <n v="706.43288434742215"/>
    <n v="1803.4483521670368"/>
    <n v="1462.4292069018593"/>
    <m/>
    <m/>
  </r>
  <r>
    <x v="3685"/>
    <n v="64342.23"/>
    <n v="301.95999999999998"/>
    <n v="30.715174132038786"/>
    <m/>
    <s v=""/>
    <n v="2.1291737578798555E-3"/>
    <m/>
    <m/>
    <m/>
    <m/>
    <n v="2681.34"/>
    <n v="6.7012489789059044"/>
    <n v="6.4"/>
    <n v="6.41"/>
    <n v="4.7070152954047595E-2"/>
    <m/>
    <n v="939.91164616401909"/>
    <m/>
    <n v="701.25406409660923"/>
    <n v="1749.2297580348941"/>
    <n v="1374.3792251202551"/>
    <m/>
    <m/>
  </r>
  <r>
    <x v="3686"/>
    <n v="62879.71"/>
    <n v="295.73"/>
    <n v="29.444201197918947"/>
    <m/>
    <s v=""/>
    <n v="2.2169206040793072E-3"/>
    <m/>
    <m/>
    <m/>
    <m/>
    <n v="2458.73"/>
    <n v="5.5883886051884382"/>
    <n v="5.93"/>
    <n v="5.95"/>
    <n v="-5.7607317843433647E-2"/>
    <m/>
    <n v="918.54714604103913"/>
    <m/>
    <n v="686.78588016720857"/>
    <n v="1604.0053417220997"/>
    <n v="1146.1393577595045"/>
    <m/>
    <m/>
  </r>
  <r>
    <x v="3687"/>
    <n v="59507.93"/>
    <n v="280.61"/>
    <n v="25.80408508691529"/>
    <m/>
    <s v=""/>
    <n v="2.4434973850185216E-3"/>
    <m/>
    <m/>
    <m/>
    <m/>
    <n v="2528.42"/>
    <n v="5.9050138160334598"/>
    <n v="5.57"/>
    <n v="5.57"/>
    <n v="6.014610700780243E-2"/>
    <m/>
    <n v="869.29216544271492"/>
    <m/>
    <n v="651.67208546214579"/>
    <n v="1649.4691105233155"/>
    <n v="1211.0769706290635"/>
    <m/>
    <m/>
  </r>
  <r>
    <x v="3688"/>
    <n v="59027.47"/>
    <n v="282.06"/>
    <n v="26.067617933930364"/>
    <m/>
    <s v=""/>
    <n v="2.4181175524496013E-3"/>
    <m/>
    <m/>
    <m/>
    <m/>
    <n v="2528.79"/>
    <n v="5.906573751827878"/>
    <n v="5.67"/>
    <n v="5.68"/>
    <n v="4.1723765754475783E-2"/>
    <m/>
    <n v="862.27360314675525"/>
    <m/>
    <n v="655.03947979563395"/>
    <n v="1649.7104879728267"/>
    <n v="1211.3969025335664"/>
    <m/>
    <m/>
  </r>
  <r>
    <x v="3689"/>
    <n v="59388.6"/>
    <n v="278.92"/>
    <n v="25.484156077997611"/>
    <m/>
    <s v=""/>
    <n v="2.4718305001778604E-3"/>
    <m/>
    <m/>
    <m/>
    <m/>
    <n v="2525.8200000000002"/>
    <n v="5.8925316068060365"/>
    <n v="5.57"/>
    <n v="5.56"/>
    <n v="5.7905135871819891E-2"/>
    <m/>
    <n v="867.54899215299906"/>
    <m/>
    <n v="647.74732930794244"/>
    <n v="1647.7729446618841"/>
    <n v="1208.5169569510497"/>
    <m/>
    <m/>
  </r>
  <r>
    <x v="3690"/>
    <n v="59106.19"/>
    <n v="275.39999999999998"/>
    <n v="24.828954642826126"/>
    <m/>
    <s v=""/>
    <n v="2.5340913560127744E-3"/>
    <m/>
    <m/>
    <m/>
    <m/>
    <n v="2420.6"/>
    <n v="5.4009766803402552"/>
    <n v="5.27"/>
    <n v="5.26"/>
    <n v="2.4853260026614032E-2"/>
    <m/>
    <n v="863.42354533536195"/>
    <m/>
    <n v="639.57268927078485"/>
    <n v="1579.1304169927216"/>
    <n v="1107.7024847434545"/>
    <m/>
    <m/>
  </r>
  <r>
    <x v="3691"/>
    <n v="57430.35"/>
    <n v="275.93"/>
    <n v="24.921515373301204"/>
    <m/>
    <s v=""/>
    <n v="2.5242058611204552E-3"/>
    <m/>
    <m/>
    <m/>
    <m/>
    <n v="2448.98"/>
    <n v="5.5274652341528592"/>
    <n v="4.91"/>
    <n v="5.32"/>
    <n v="0.12575666683357611"/>
    <m/>
    <n v="838.94286549091896"/>
    <m/>
    <n v="640.80352995819783"/>
    <n v="1597.6447197417317"/>
    <n v="1133.6444011119956"/>
    <m/>
    <m/>
  </r>
  <r>
    <x v="3692"/>
    <n v="57971.7"/>
    <n v="265.83"/>
    <n v="23.094302369319035"/>
    <m/>
    <s v=""/>
    <n v="2.7088639338766407E-3"/>
    <m/>
    <m/>
    <m/>
    <m/>
    <n v="2367.7399999999998"/>
    <n v="5.1605930411036702"/>
    <n v="4.91"/>
    <n v="4.91"/>
    <n v="5.1037279247183376E-2"/>
    <m/>
    <n v="846.8509092384063"/>
    <m/>
    <n v="617.34788666976306"/>
    <n v="1544.646060286849"/>
    <n v="1058.4014841590076"/>
    <m/>
    <m/>
  </r>
  <r>
    <x v="3693"/>
    <n v="56160.19"/>
    <n v="253.9"/>
    <n v="21.018901955816418"/>
    <m/>
    <s v=""/>
    <n v="2.9518613718833896E-3"/>
    <m/>
    <m/>
    <m/>
    <m/>
    <n v="2223.88"/>
    <n v="4.5333655249228926"/>
    <n v="4.3099999999999996"/>
    <n v="4.3"/>
    <n v="5.1824947777933339E-2"/>
    <m/>
    <n v="820.38836129528124"/>
    <m/>
    <n v="589.64235949837428"/>
    <n v="1450.7958984308741"/>
    <n v="929.76151415100117"/>
    <m/>
    <m/>
  </r>
  <r>
    <x v="3694"/>
    <n v="54851.89"/>
    <n v="271.47000000000003"/>
    <n v="23.919285506585787"/>
    <m/>
    <s v=""/>
    <n v="2.543167309218683E-3"/>
    <m/>
    <m/>
    <m/>
    <m/>
    <n v="2358.48"/>
    <n v="5.0816936426270196"/>
    <n v="4.79"/>
    <n v="4.83"/>
    <n v="6.089637633131928E-2"/>
    <m/>
    <n v="801.27670777198273"/>
    <m/>
    <n v="630.44588945657222"/>
    <n v="1538.6051003342122"/>
    <n v="1042.2197702005899"/>
    <m/>
    <m/>
  </r>
  <r>
    <x v="3695"/>
    <n v="57020.1"/>
    <n v="275.18"/>
    <n v="24.570101218283778"/>
    <m/>
    <s v=""/>
    <n v="2.4735233716457619E-3"/>
    <m/>
    <m/>
    <m/>
    <m/>
    <n v="2389.58"/>
    <n v="5.2155641210419841"/>
    <n v="4.83"/>
    <n v="4.95"/>
    <n v="7.9826940174323902E-2"/>
    <m/>
    <n v="832.94993125723158"/>
    <m/>
    <n v="639.06177426846261"/>
    <n v="1558.8938535228735"/>
    <n v="1069.6756675966715"/>
    <m/>
    <m/>
  </r>
  <r>
    <x v="3696"/>
    <n v="57650.29"/>
    <n v="273.57"/>
    <n v="24.279668637767596"/>
    <m/>
    <s v=""/>
    <n v="2.5023383779094435E-3"/>
    <m/>
    <m/>
    <m/>
    <m/>
    <n v="2339.84"/>
    <n v="4.9982938703667052"/>
    <n v="4.79"/>
    <n v="4.7699999999999996"/>
    <n v="4.3485150389708904E-2"/>
    <m/>
    <n v="842.15575020842596"/>
    <m/>
    <n v="635.32280538783084"/>
    <n v="1526.4448958507189"/>
    <n v="1025.1150611030553"/>
    <m/>
    <m/>
  </r>
  <r>
    <x v="3697"/>
    <n v="57343.17"/>
    <n v="276.98"/>
    <n v="24.881952063093753"/>
    <m/>
    <s v=""/>
    <n v="2.439825739050432E-3"/>
    <m/>
    <m/>
    <m/>
    <m/>
    <n v="2361.7800000000002"/>
    <n v="5.0918838818400269"/>
    <n v="4.8600000000000003"/>
    <n v="4.8600000000000003"/>
    <n v="4.7712732888894438E-2"/>
    <m/>
    <n v="837.6693395762502"/>
    <m/>
    <n v="643.2419879238272"/>
    <n v="1540.7579262352601"/>
    <n v="1044.3097168832828"/>
    <m/>
    <m/>
  </r>
  <r>
    <x v="3698"/>
    <n v="58130.32"/>
    <n v="283.39999999999998"/>
    <n v="26.032269626160272"/>
    <n v="26.28"/>
    <n v="-9.4265743470216545E-3"/>
    <n v="2.3265953966750412E-3"/>
    <m/>
    <m/>
    <m/>
    <m/>
    <n v="2441.61"/>
    <n v="5.4359482572013231"/>
    <n v="5.0999999999999996"/>
    <n v="5.12"/>
    <n v="6.587220729437715E-2"/>
    <m/>
    <n v="849.16803106204441"/>
    <m/>
    <n v="658.15141662796088"/>
    <n v="1592.8367418960586"/>
    <n v="1114.8749101911351"/>
    <m/>
    <m/>
  </r>
  <r>
    <x v="3699"/>
    <n v="59185.23"/>
    <n v="274.18"/>
    <n v="24.329626036713787"/>
    <m/>
    <s v=""/>
    <n v="2.4778589690620835E-3"/>
    <m/>
    <m/>
    <m/>
    <m/>
    <n v="2295.2800000000002"/>
    <n v="4.7839673414756207"/>
    <n v="4.47"/>
    <n v="4.54"/>
    <n v="7.0238778853606521E-2"/>
    <m/>
    <n v="864.57816208571091"/>
    <m/>
    <n v="636.73943334881551"/>
    <n v="1497.3752224717239"/>
    <n v="981.15819132739512"/>
    <m/>
    <m/>
  </r>
  <r>
    <x v="3700"/>
    <n v="58192.51"/>
    <n v="284.18"/>
    <n v="26.10119844974674"/>
    <m/>
    <s v=""/>
    <n v="2.2969831052687367E-3"/>
    <m/>
    <m/>
    <m/>
    <m/>
    <n v="2341.71"/>
    <n v="4.9773701852437062"/>
    <n v="4.79"/>
    <n v="4.78"/>
    <n v="3.9116948902652604E-2"/>
    <m/>
    <n v="850.07650292065011"/>
    <m/>
    <n v="659.96284254528564"/>
    <n v="1527.6648305279791"/>
    <n v="1020.8237598491355"/>
    <m/>
    <m/>
  </r>
  <r>
    <x v="3701"/>
    <n v="60309"/>
    <n v="284.33"/>
    <n v="26.125602906859172"/>
    <m/>
    <s v=""/>
    <n v="2.2944386825601397E-3"/>
    <m/>
    <m/>
    <m/>
    <m/>
    <n v="2369.73"/>
    <n v="5.0963395597509376"/>
    <n v="4.62"/>
    <n v="4.62"/>
    <n v="0.10310380081189119"/>
    <m/>
    <n v="880.99420036429922"/>
    <m/>
    <n v="660.31119368323255"/>
    <n v="1545.9442795423292"/>
    <n v="1045.2235452119808"/>
    <m/>
    <m/>
  </r>
  <r>
    <x v="3702"/>
    <n v="61651.16"/>
    <n v="299.82"/>
    <n v="28.96870122432049"/>
    <m/>
    <s v=""/>
    <n v="2.0443220231310573E-3"/>
    <m/>
    <m/>
    <m/>
    <m/>
    <n v="2464.75"/>
    <n v="5.5048825852263032"/>
    <n v="5.21"/>
    <n v="5.22"/>
    <n v="5.6599344573186716E-2"/>
    <m/>
    <n v="900.60048095195532"/>
    <m/>
    <n v="696.2842545285647"/>
    <n v="1607.9326180627988"/>
    <n v="1129.0128580025632"/>
    <m/>
    <m/>
  </r>
  <r>
    <x v="3703"/>
    <n v="62941.43"/>
    <n v="297.56"/>
    <n v="28.52853795367654"/>
    <m/>
    <s v=""/>
    <n v="2.0750352166161992E-3"/>
    <m/>
    <m/>
    <m/>
    <m/>
    <n v="2561.0700000000002"/>
    <n v="5.9349642428978449"/>
    <n v="5.55"/>
    <n v="5.55"/>
    <n v="6.936292664826027E-2"/>
    <m/>
    <n v="919.44875213708599"/>
    <m/>
    <n v="691.03576405016247"/>
    <n v="1670.7690395139841"/>
    <n v="1217.2195933842345"/>
    <m/>
    <m/>
  </r>
  <r>
    <x v="3704"/>
    <n v="63643.1"/>
    <n v="299.39999999999998"/>
    <n v="28.870914113284943"/>
    <m/>
    <s v=""/>
    <n v="2.0492647142005618E-3"/>
    <m/>
    <m/>
    <m/>
    <m/>
    <n v="2648.55"/>
    <n v="6.3398705311330055"/>
    <n v="6.11"/>
    <n v="6.12"/>
    <n v="3.7622018188707917E-2"/>
    <m/>
    <n v="929.69875131746733"/>
    <m/>
    <n v="695.30887134231295"/>
    <n v="1727.8384970363022"/>
    <n v="1300.2630368412206"/>
    <m/>
    <m/>
  </r>
  <r>
    <x v="3705"/>
    <n v="63326.84"/>
    <n v="304.45999999999998"/>
    <n v="29.843180042740688"/>
    <n v="30.16"/>
    <n v="-1.0504640492682737E-2"/>
    <n v="1.9798909763269401E-3"/>
    <m/>
    <m/>
    <m/>
    <m/>
    <e v="#N/A"/>
    <e v="#N/A"/>
    <n v="6.02"/>
    <n v="6.01"/>
    <s v=""/>
    <m/>
    <n v="925.07882351552701"/>
    <m/>
    <n v="707.05991639572676"/>
    <e v="#N/A"/>
    <e v="#N/A"/>
    <m/>
    <m/>
  </r>
  <r>
    <x v="3706"/>
    <n v="64269.98"/>
    <e v="#N/A"/>
    <e v="#N/A"/>
    <m/>
    <s v=""/>
    <e v="#N/A"/>
    <m/>
    <m/>
    <m/>
    <m/>
    <e v="#N/A"/>
    <e v="#N/A"/>
    <m/>
    <e v="#N/A"/>
    <s v=""/>
    <m/>
    <n v="938.85621777063966"/>
    <m/>
    <e v="#N/A"/>
    <e v="#N/A"/>
    <e v="#N/A"/>
    <m/>
    <m/>
  </r>
  <r>
    <x v="3707"/>
    <s v=""/>
    <e v="#N/A"/>
    <e v="#N/A"/>
    <m/>
    <s v=""/>
    <e v="#N/A"/>
    <m/>
    <m/>
    <m/>
    <m/>
    <e v="#N/A"/>
    <e v="#N/A"/>
    <m/>
    <e v="#N/A"/>
    <s v=""/>
    <m/>
    <e v="#VALUE!"/>
    <m/>
    <e v="#N/A"/>
    <e v="#N/A"/>
    <e v="#N/A"/>
    <m/>
    <m/>
  </r>
  <r>
    <x v="3708"/>
    <s v=""/>
    <e v="#N/A"/>
    <e v="#N/A"/>
    <m/>
    <s v=""/>
    <e v="#N/A"/>
    <m/>
    <m/>
    <m/>
    <m/>
    <e v="#N/A"/>
    <e v="#N/A"/>
    <m/>
    <e v="#N/A"/>
    <s v=""/>
    <m/>
    <e v="#VALUE!"/>
    <m/>
    <e v="#N/A"/>
    <e v="#N/A"/>
    <e v="#N/A"/>
    <m/>
    <m/>
  </r>
  <r>
    <x v="3709"/>
    <s v=""/>
    <e v="#N/A"/>
    <e v="#N/A"/>
    <m/>
    <s v=""/>
    <e v="#N/A"/>
    <m/>
    <m/>
    <m/>
    <m/>
    <e v="#N/A"/>
    <e v="#N/A"/>
    <m/>
    <e v="#N/A"/>
    <s v=""/>
    <m/>
    <e v="#VALUE!"/>
    <m/>
    <e v="#N/A"/>
    <e v="#N/A"/>
    <e v="#N/A"/>
    <m/>
    <m/>
  </r>
  <r>
    <x v="3710"/>
    <s v=""/>
    <e v="#N/A"/>
    <e v="#N/A"/>
    <m/>
    <s v=""/>
    <e v="#N/A"/>
    <m/>
    <m/>
    <m/>
    <m/>
    <e v="#N/A"/>
    <e v="#N/A"/>
    <m/>
    <e v="#N/A"/>
    <s v=""/>
    <m/>
    <e v="#VALUE!"/>
    <m/>
    <e v="#N/A"/>
    <e v="#N/A"/>
    <e v="#N/A"/>
    <m/>
    <m/>
  </r>
  <r>
    <x v="3711"/>
    <s v=""/>
    <e v="#N/A"/>
    <e v="#N/A"/>
    <m/>
    <s v=""/>
    <e v="#N/A"/>
    <m/>
    <m/>
    <m/>
    <m/>
    <e v="#N/A"/>
    <e v="#N/A"/>
    <m/>
    <e v="#N/A"/>
    <s v=""/>
    <m/>
    <e v="#VALUE!"/>
    <m/>
    <e v="#N/A"/>
    <e v="#N/A"/>
    <e v="#N/A"/>
    <m/>
    <m/>
  </r>
  <r>
    <x v="3712"/>
    <s v=""/>
    <e v="#N/A"/>
    <e v="#N/A"/>
    <m/>
    <s v=""/>
    <e v="#N/A"/>
    <m/>
    <m/>
    <m/>
    <m/>
    <e v="#N/A"/>
    <e v="#N/A"/>
    <m/>
    <e v="#N/A"/>
    <s v=""/>
    <m/>
    <e v="#VALUE!"/>
    <m/>
    <e v="#N/A"/>
    <e v="#N/A"/>
    <e v="#N/A"/>
    <m/>
    <m/>
  </r>
  <r>
    <x v="3713"/>
    <s v=""/>
    <e v="#N/A"/>
    <e v="#N/A"/>
    <m/>
    <s v=""/>
    <e v="#N/A"/>
    <m/>
    <m/>
    <m/>
    <m/>
    <e v="#N/A"/>
    <e v="#N/A"/>
    <m/>
    <e v="#N/A"/>
    <s v=""/>
    <m/>
    <e v="#VALUE!"/>
    <m/>
    <e v="#N/A"/>
    <e v="#N/A"/>
    <e v="#N/A"/>
    <m/>
    <m/>
  </r>
  <r>
    <x v="3714"/>
    <s v=""/>
    <e v="#N/A"/>
    <e v="#N/A"/>
    <m/>
    <s v=""/>
    <e v="#N/A"/>
    <m/>
    <m/>
    <m/>
    <m/>
    <e v="#N/A"/>
    <e v="#N/A"/>
    <m/>
    <e v="#N/A"/>
    <s v=""/>
    <m/>
    <e v="#VALUE!"/>
    <m/>
    <e v="#N/A"/>
    <e v="#N/A"/>
    <e v="#N/A"/>
    <m/>
    <m/>
  </r>
  <r>
    <x v="3715"/>
    <s v=""/>
    <e v="#N/A"/>
    <e v="#N/A"/>
    <m/>
    <s v=""/>
    <e v="#N/A"/>
    <m/>
    <m/>
    <m/>
    <m/>
    <e v="#N/A"/>
    <e v="#N/A"/>
    <m/>
    <e v="#N/A"/>
    <s v=""/>
    <m/>
    <e v="#VALUE!"/>
    <m/>
    <e v="#N/A"/>
    <e v="#N/A"/>
    <e v="#N/A"/>
    <m/>
    <m/>
  </r>
  <r>
    <x v="3716"/>
    <s v=""/>
    <e v="#N/A"/>
    <e v="#N/A"/>
    <m/>
    <s v=""/>
    <e v="#N/A"/>
    <m/>
    <m/>
    <m/>
    <m/>
    <e v="#N/A"/>
    <e v="#N/A"/>
    <m/>
    <e v="#N/A"/>
    <s v=""/>
    <m/>
    <e v="#VALUE!"/>
    <m/>
    <e v="#N/A"/>
    <e v="#N/A"/>
    <e v="#N/A"/>
    <m/>
    <m/>
  </r>
  <r>
    <x v="3717"/>
    <s v=""/>
    <e v="#N/A"/>
    <e v="#N/A"/>
    <m/>
    <s v=""/>
    <e v="#N/A"/>
    <m/>
    <m/>
    <m/>
    <m/>
    <e v="#N/A"/>
    <e v="#N/A"/>
    <m/>
    <e v="#N/A"/>
    <s v=""/>
    <m/>
    <e v="#VALUE!"/>
    <m/>
    <e v="#N/A"/>
    <e v="#N/A"/>
    <e v="#N/A"/>
    <m/>
    <m/>
  </r>
  <r>
    <x v="3718"/>
    <s v=""/>
    <e v="#N/A"/>
    <e v="#N/A"/>
    <m/>
    <s v=""/>
    <e v="#N/A"/>
    <m/>
    <m/>
    <m/>
    <m/>
    <e v="#N/A"/>
    <e v="#N/A"/>
    <m/>
    <e v="#N/A"/>
    <s v=""/>
    <m/>
    <e v="#VALUE!"/>
    <m/>
    <e v="#N/A"/>
    <e v="#N/A"/>
    <e v="#N/A"/>
    <m/>
    <m/>
  </r>
  <r>
    <x v="3719"/>
    <s v=""/>
    <e v="#N/A"/>
    <e v="#N/A"/>
    <m/>
    <s v=""/>
    <e v="#N/A"/>
    <m/>
    <m/>
    <m/>
    <m/>
    <e v="#N/A"/>
    <e v="#N/A"/>
    <m/>
    <e v="#N/A"/>
    <s v=""/>
    <m/>
    <e v="#VALUE!"/>
    <m/>
    <e v="#N/A"/>
    <e v="#N/A"/>
    <e v="#N/A"/>
    <m/>
    <m/>
  </r>
  <r>
    <x v="3720"/>
    <s v=""/>
    <e v="#N/A"/>
    <e v="#N/A"/>
    <m/>
    <s v=""/>
    <e v="#N/A"/>
    <m/>
    <m/>
    <m/>
    <m/>
    <e v="#N/A"/>
    <e v="#N/A"/>
    <m/>
    <e v="#N/A"/>
    <s v=""/>
    <m/>
    <e v="#VALUE!"/>
    <m/>
    <e v="#N/A"/>
    <e v="#N/A"/>
    <e v="#N/A"/>
    <m/>
    <m/>
  </r>
  <r>
    <x v="3721"/>
    <s v=""/>
    <e v="#N/A"/>
    <e v="#N/A"/>
    <m/>
    <s v=""/>
    <e v="#N/A"/>
    <m/>
    <m/>
    <m/>
    <m/>
    <e v="#N/A"/>
    <e v="#N/A"/>
    <m/>
    <e v="#N/A"/>
    <s v=""/>
    <m/>
    <e v="#VALUE!"/>
    <m/>
    <e v="#N/A"/>
    <e v="#N/A"/>
    <e v="#N/A"/>
    <m/>
    <m/>
  </r>
  <r>
    <x v="3722"/>
    <s v=""/>
    <e v="#N/A"/>
    <e v="#N/A"/>
    <m/>
    <s v=""/>
    <e v="#N/A"/>
    <m/>
    <m/>
    <m/>
    <m/>
    <e v="#N/A"/>
    <e v="#N/A"/>
    <m/>
    <e v="#N/A"/>
    <s v=""/>
    <m/>
    <e v="#VALUE!"/>
    <m/>
    <e v="#N/A"/>
    <e v="#N/A"/>
    <e v="#N/A"/>
    <m/>
    <m/>
  </r>
  <r>
    <x v="3723"/>
    <s v=""/>
    <e v="#N/A"/>
    <e v="#N/A"/>
    <m/>
    <s v=""/>
    <e v="#N/A"/>
    <m/>
    <m/>
    <m/>
    <m/>
    <e v="#N/A"/>
    <e v="#N/A"/>
    <m/>
    <e v="#N/A"/>
    <s v=""/>
    <m/>
    <e v="#VALUE!"/>
    <m/>
    <e v="#N/A"/>
    <e v="#N/A"/>
    <e v="#N/A"/>
    <m/>
    <m/>
  </r>
  <r>
    <x v="3724"/>
    <s v=""/>
    <e v="#N/A"/>
    <e v="#N/A"/>
    <m/>
    <s v=""/>
    <e v="#N/A"/>
    <m/>
    <m/>
    <m/>
    <m/>
    <e v="#N/A"/>
    <e v="#N/A"/>
    <m/>
    <e v="#N/A"/>
    <s v=""/>
    <m/>
    <e v="#VALUE!"/>
    <m/>
    <e v="#N/A"/>
    <e v="#N/A"/>
    <e v="#N/A"/>
    <m/>
    <m/>
  </r>
  <r>
    <x v="3725"/>
    <s v=""/>
    <e v="#N/A"/>
    <e v="#N/A"/>
    <m/>
    <s v=""/>
    <e v="#N/A"/>
    <m/>
    <m/>
    <m/>
    <m/>
    <e v="#N/A"/>
    <e v="#N/A"/>
    <m/>
    <e v="#N/A"/>
    <s v=""/>
    <m/>
    <e v="#VALUE!"/>
    <m/>
    <e v="#N/A"/>
    <e v="#N/A"/>
    <e v="#N/A"/>
    <m/>
    <m/>
  </r>
  <r>
    <x v="3726"/>
    <s v=""/>
    <e v="#N/A"/>
    <e v="#N/A"/>
    <m/>
    <s v=""/>
    <e v="#N/A"/>
    <m/>
    <m/>
    <m/>
    <m/>
    <e v="#N/A"/>
    <e v="#N/A"/>
    <m/>
    <e v="#N/A"/>
    <s v=""/>
    <m/>
    <e v="#VALUE!"/>
    <m/>
    <e v="#N/A"/>
    <e v="#N/A"/>
    <e v="#N/A"/>
    <m/>
    <m/>
  </r>
  <r>
    <x v="3727"/>
    <s v=""/>
    <e v="#N/A"/>
    <e v="#N/A"/>
    <m/>
    <s v=""/>
    <e v="#N/A"/>
    <m/>
    <m/>
    <m/>
    <m/>
    <e v="#N/A"/>
    <e v="#N/A"/>
    <m/>
    <e v="#N/A"/>
    <s v=""/>
    <m/>
    <e v="#VALUE!"/>
    <m/>
    <e v="#N/A"/>
    <e v="#N/A"/>
    <e v="#N/A"/>
    <m/>
    <m/>
  </r>
  <r>
    <x v="3728"/>
    <s v=""/>
    <e v="#N/A"/>
    <e v="#N/A"/>
    <m/>
    <s v=""/>
    <e v="#N/A"/>
    <m/>
    <m/>
    <m/>
    <m/>
    <e v="#N/A"/>
    <e v="#N/A"/>
    <m/>
    <e v="#N/A"/>
    <s v=""/>
    <m/>
    <e v="#VALUE!"/>
    <m/>
    <e v="#N/A"/>
    <e v="#N/A"/>
    <e v="#N/A"/>
    <m/>
    <m/>
  </r>
  <r>
    <x v="3729"/>
    <s v=""/>
    <e v="#N/A"/>
    <e v="#N/A"/>
    <m/>
    <s v=""/>
    <e v="#N/A"/>
    <m/>
    <m/>
    <m/>
    <m/>
    <e v="#N/A"/>
    <e v="#N/A"/>
    <m/>
    <e v="#N/A"/>
    <s v=""/>
    <m/>
    <e v="#VALUE!"/>
    <m/>
    <e v="#N/A"/>
    <e v="#N/A"/>
    <e v="#N/A"/>
    <m/>
    <m/>
  </r>
  <r>
    <x v="3730"/>
    <s v=""/>
    <e v="#N/A"/>
    <e v="#N/A"/>
    <m/>
    <s v=""/>
    <e v="#N/A"/>
    <m/>
    <m/>
    <m/>
    <m/>
    <e v="#N/A"/>
    <e v="#N/A"/>
    <m/>
    <e v="#N/A"/>
    <s v=""/>
    <m/>
    <e v="#VALUE!"/>
    <m/>
    <e v="#N/A"/>
    <e v="#N/A"/>
    <e v="#N/A"/>
    <m/>
    <m/>
  </r>
  <r>
    <x v="3731"/>
    <s v=""/>
    <e v="#N/A"/>
    <e v="#N/A"/>
    <m/>
    <s v=""/>
    <e v="#N/A"/>
    <m/>
    <m/>
    <m/>
    <m/>
    <e v="#N/A"/>
    <e v="#N/A"/>
    <m/>
    <e v="#N/A"/>
    <s v=""/>
    <m/>
    <e v="#VALUE!"/>
    <m/>
    <e v="#N/A"/>
    <e v="#N/A"/>
    <e v="#N/A"/>
    <m/>
    <m/>
  </r>
  <r>
    <x v="3732"/>
    <s v=""/>
    <e v="#N/A"/>
    <e v="#N/A"/>
    <m/>
    <s v=""/>
    <e v="#N/A"/>
    <m/>
    <m/>
    <m/>
    <m/>
    <e v="#N/A"/>
    <e v="#N/A"/>
    <m/>
    <e v="#N/A"/>
    <s v=""/>
    <m/>
    <e v="#VALUE!"/>
    <m/>
    <e v="#N/A"/>
    <e v="#N/A"/>
    <e v="#N/A"/>
    <m/>
    <m/>
  </r>
  <r>
    <x v="3733"/>
    <s v=""/>
    <e v="#N/A"/>
    <e v="#N/A"/>
    <m/>
    <s v=""/>
    <e v="#N/A"/>
    <m/>
    <m/>
    <m/>
    <m/>
    <e v="#N/A"/>
    <e v="#N/A"/>
    <m/>
    <e v="#N/A"/>
    <s v=""/>
    <m/>
    <e v="#VALUE!"/>
    <m/>
    <e v="#N/A"/>
    <e v="#N/A"/>
    <e v="#N/A"/>
    <m/>
    <m/>
  </r>
  <r>
    <x v="3734"/>
    <s v=""/>
    <e v="#N/A"/>
    <e v="#N/A"/>
    <m/>
    <s v=""/>
    <e v="#N/A"/>
    <m/>
    <m/>
    <m/>
    <m/>
    <e v="#N/A"/>
    <e v="#N/A"/>
    <m/>
    <e v="#N/A"/>
    <s v=""/>
    <m/>
    <e v="#VALUE!"/>
    <m/>
    <e v="#N/A"/>
    <e v="#N/A"/>
    <e v="#N/A"/>
    <m/>
    <m/>
  </r>
  <r>
    <x v="3735"/>
    <s v=""/>
    <e v="#N/A"/>
    <e v="#N/A"/>
    <m/>
    <s v=""/>
    <e v="#N/A"/>
    <m/>
    <m/>
    <m/>
    <m/>
    <e v="#N/A"/>
    <e v="#N/A"/>
    <m/>
    <e v="#N/A"/>
    <s v=""/>
    <m/>
    <e v="#VALUE!"/>
    <m/>
    <e v="#N/A"/>
    <e v="#N/A"/>
    <e v="#N/A"/>
    <m/>
    <m/>
  </r>
  <r>
    <x v="3736"/>
    <s v=""/>
    <e v="#N/A"/>
    <e v="#N/A"/>
    <m/>
    <s v=""/>
    <e v="#N/A"/>
    <m/>
    <m/>
    <m/>
    <m/>
    <e v="#N/A"/>
    <e v="#N/A"/>
    <m/>
    <e v="#N/A"/>
    <s v=""/>
    <m/>
    <e v="#VALUE!"/>
    <m/>
    <e v="#N/A"/>
    <e v="#N/A"/>
    <e v="#N/A"/>
    <m/>
    <m/>
  </r>
  <r>
    <x v="3737"/>
    <s v=""/>
    <e v="#N/A"/>
    <e v="#N/A"/>
    <m/>
    <s v=""/>
    <e v="#N/A"/>
    <m/>
    <m/>
    <m/>
    <m/>
    <e v="#N/A"/>
    <e v="#N/A"/>
    <m/>
    <e v="#N/A"/>
    <s v=""/>
    <m/>
    <e v="#VALUE!"/>
    <m/>
    <e v="#N/A"/>
    <e v="#N/A"/>
    <e v="#N/A"/>
    <m/>
    <m/>
  </r>
  <r>
    <x v="3738"/>
    <s v=""/>
    <e v="#N/A"/>
    <e v="#N/A"/>
    <m/>
    <s v=""/>
    <e v="#N/A"/>
    <m/>
    <m/>
    <m/>
    <m/>
    <e v="#N/A"/>
    <e v="#N/A"/>
    <m/>
    <e v="#N/A"/>
    <s v=""/>
    <m/>
    <e v="#VALUE!"/>
    <m/>
    <e v="#N/A"/>
    <e v="#N/A"/>
    <e v="#N/A"/>
    <m/>
    <m/>
  </r>
  <r>
    <x v="3739"/>
    <s v=""/>
    <e v="#N/A"/>
    <e v="#N/A"/>
    <m/>
    <s v=""/>
    <e v="#N/A"/>
    <m/>
    <m/>
    <m/>
    <m/>
    <e v="#N/A"/>
    <e v="#N/A"/>
    <m/>
    <e v="#N/A"/>
    <s v=""/>
    <m/>
    <e v="#VALUE!"/>
    <m/>
    <e v="#N/A"/>
    <e v="#N/A"/>
    <e v="#N/A"/>
    <m/>
    <m/>
  </r>
  <r>
    <x v="3740"/>
    <s v=""/>
    <e v="#N/A"/>
    <e v="#N/A"/>
    <m/>
    <s v=""/>
    <e v="#N/A"/>
    <m/>
    <m/>
    <m/>
    <m/>
    <e v="#N/A"/>
    <e v="#N/A"/>
    <m/>
    <e v="#N/A"/>
    <s v=""/>
    <m/>
    <e v="#VALUE!"/>
    <m/>
    <e v="#N/A"/>
    <e v="#N/A"/>
    <e v="#N/A"/>
    <m/>
    <m/>
  </r>
  <r>
    <x v="3741"/>
    <s v=""/>
    <e v="#N/A"/>
    <e v="#N/A"/>
    <m/>
    <s v=""/>
    <e v="#N/A"/>
    <m/>
    <m/>
    <m/>
    <m/>
    <e v="#N/A"/>
    <e v="#N/A"/>
    <m/>
    <e v="#N/A"/>
    <s v=""/>
    <m/>
    <e v="#VALUE!"/>
    <m/>
    <e v="#N/A"/>
    <e v="#N/A"/>
    <e v="#N/A"/>
    <m/>
    <m/>
  </r>
  <r>
    <x v="3742"/>
    <s v=""/>
    <e v="#N/A"/>
    <e v="#N/A"/>
    <m/>
    <s v=""/>
    <e v="#N/A"/>
    <m/>
    <m/>
    <m/>
    <m/>
    <e v="#N/A"/>
    <e v="#N/A"/>
    <m/>
    <e v="#N/A"/>
    <s v=""/>
    <m/>
    <e v="#VALUE!"/>
    <m/>
    <e v="#N/A"/>
    <e v="#N/A"/>
    <e v="#N/A"/>
    <m/>
    <m/>
  </r>
  <r>
    <x v="3743"/>
    <s v=""/>
    <e v="#N/A"/>
    <e v="#N/A"/>
    <m/>
    <s v=""/>
    <e v="#N/A"/>
    <m/>
    <m/>
    <m/>
    <m/>
    <e v="#N/A"/>
    <e v="#N/A"/>
    <m/>
    <e v="#N/A"/>
    <s v=""/>
    <m/>
    <e v="#VALUE!"/>
    <m/>
    <e v="#N/A"/>
    <e v="#N/A"/>
    <e v="#N/A"/>
    <m/>
    <m/>
  </r>
  <r>
    <x v="3744"/>
    <s v=""/>
    <e v="#N/A"/>
    <e v="#N/A"/>
    <m/>
    <s v=""/>
    <e v="#N/A"/>
    <m/>
    <m/>
    <m/>
    <m/>
    <e v="#N/A"/>
    <e v="#N/A"/>
    <m/>
    <e v="#N/A"/>
    <s v=""/>
    <m/>
    <e v="#VALUE!"/>
    <m/>
    <e v="#N/A"/>
    <e v="#N/A"/>
    <e v="#N/A"/>
    <m/>
    <m/>
  </r>
  <r>
    <x v="3745"/>
    <s v=""/>
    <e v="#N/A"/>
    <e v="#N/A"/>
    <m/>
    <s v=""/>
    <e v="#N/A"/>
    <m/>
    <m/>
    <m/>
    <m/>
    <e v="#N/A"/>
    <e v="#N/A"/>
    <m/>
    <e v="#N/A"/>
    <s v=""/>
    <m/>
    <e v="#VALUE!"/>
    <m/>
    <e v="#N/A"/>
    <e v="#N/A"/>
    <e v="#N/A"/>
    <m/>
    <m/>
  </r>
  <r>
    <x v="3746"/>
    <s v=""/>
    <e v="#N/A"/>
    <e v="#N/A"/>
    <m/>
    <s v=""/>
    <e v="#N/A"/>
    <m/>
    <m/>
    <m/>
    <m/>
    <e v="#N/A"/>
    <e v="#N/A"/>
    <m/>
    <e v="#N/A"/>
    <s v=""/>
    <m/>
    <e v="#VALUE!"/>
    <m/>
    <e v="#N/A"/>
    <e v="#N/A"/>
    <e v="#N/A"/>
    <m/>
    <m/>
  </r>
  <r>
    <x v="3747"/>
    <s v=""/>
    <e v="#N/A"/>
    <e v="#N/A"/>
    <m/>
    <s v=""/>
    <e v="#N/A"/>
    <m/>
    <m/>
    <m/>
    <m/>
    <e v="#N/A"/>
    <e v="#N/A"/>
    <m/>
    <e v="#N/A"/>
    <s v=""/>
    <m/>
    <e v="#VALUE!"/>
    <m/>
    <e v="#N/A"/>
    <e v="#N/A"/>
    <e v="#N/A"/>
    <m/>
    <m/>
  </r>
  <r>
    <x v="3748"/>
    <s v=""/>
    <e v="#N/A"/>
    <e v="#N/A"/>
    <m/>
    <s v=""/>
    <e v="#N/A"/>
    <m/>
    <m/>
    <m/>
    <m/>
    <e v="#N/A"/>
    <e v="#N/A"/>
    <m/>
    <e v="#N/A"/>
    <s v=""/>
    <m/>
    <e v="#VALUE!"/>
    <m/>
    <e v="#N/A"/>
    <e v="#N/A"/>
    <e v="#N/A"/>
    <m/>
    <m/>
  </r>
  <r>
    <x v="3749"/>
    <s v=""/>
    <e v="#N/A"/>
    <e v="#N/A"/>
    <m/>
    <s v=""/>
    <e v="#N/A"/>
    <m/>
    <m/>
    <m/>
    <m/>
    <e v="#N/A"/>
    <e v="#N/A"/>
    <m/>
    <e v="#N/A"/>
    <s v=""/>
    <m/>
    <e v="#VALUE!"/>
    <m/>
    <e v="#N/A"/>
    <e v="#N/A"/>
    <e v="#N/A"/>
    <m/>
    <m/>
  </r>
  <r>
    <x v="3750"/>
    <s v=""/>
    <e v="#N/A"/>
    <e v="#N/A"/>
    <m/>
    <s v=""/>
    <e v="#N/A"/>
    <m/>
    <m/>
    <m/>
    <m/>
    <e v="#N/A"/>
    <e v="#N/A"/>
    <m/>
    <e v="#N/A"/>
    <s v=""/>
    <m/>
    <e v="#VALUE!"/>
    <m/>
    <e v="#N/A"/>
    <e v="#N/A"/>
    <e v="#N/A"/>
    <m/>
    <m/>
  </r>
  <r>
    <x v="3751"/>
    <s v=""/>
    <e v="#N/A"/>
    <e v="#N/A"/>
    <m/>
    <s v=""/>
    <e v="#N/A"/>
    <m/>
    <m/>
    <m/>
    <m/>
    <e v="#N/A"/>
    <e v="#N/A"/>
    <m/>
    <e v="#N/A"/>
    <s v=""/>
    <m/>
    <e v="#VALUE!"/>
    <m/>
    <e v="#N/A"/>
    <e v="#N/A"/>
    <e v="#N/A"/>
    <m/>
    <m/>
  </r>
  <r>
    <x v="3752"/>
    <s v=""/>
    <e v="#N/A"/>
    <e v="#N/A"/>
    <m/>
    <s v=""/>
    <e v="#N/A"/>
    <m/>
    <m/>
    <m/>
    <m/>
    <e v="#N/A"/>
    <e v="#N/A"/>
    <m/>
    <e v="#N/A"/>
    <s v=""/>
    <m/>
    <e v="#VALUE!"/>
    <m/>
    <e v="#N/A"/>
    <e v="#N/A"/>
    <e v="#N/A"/>
    <m/>
    <m/>
  </r>
  <r>
    <x v="3753"/>
    <s v=""/>
    <e v="#N/A"/>
    <e v="#N/A"/>
    <m/>
    <s v=""/>
    <e v="#N/A"/>
    <m/>
    <m/>
    <m/>
    <m/>
    <e v="#N/A"/>
    <e v="#N/A"/>
    <m/>
    <e v="#N/A"/>
    <s v=""/>
    <m/>
    <e v="#VALUE!"/>
    <m/>
    <e v="#N/A"/>
    <e v="#N/A"/>
    <e v="#N/A"/>
    <m/>
    <m/>
  </r>
  <r>
    <x v="3754"/>
    <s v=""/>
    <e v="#N/A"/>
    <e v="#N/A"/>
    <m/>
    <s v=""/>
    <e v="#N/A"/>
    <m/>
    <m/>
    <m/>
    <m/>
    <e v="#N/A"/>
    <e v="#N/A"/>
    <m/>
    <e v="#N/A"/>
    <s v=""/>
    <m/>
    <e v="#VALUE!"/>
    <m/>
    <e v="#N/A"/>
    <e v="#N/A"/>
    <e v="#N/A"/>
    <m/>
    <m/>
  </r>
  <r>
    <x v="3755"/>
    <s v=""/>
    <e v="#N/A"/>
    <e v="#N/A"/>
    <m/>
    <s v=""/>
    <e v="#N/A"/>
    <m/>
    <m/>
    <m/>
    <m/>
    <e v="#N/A"/>
    <e v="#N/A"/>
    <m/>
    <e v="#N/A"/>
    <s v=""/>
    <m/>
    <e v="#VALUE!"/>
    <m/>
    <e v="#N/A"/>
    <e v="#N/A"/>
    <e v="#N/A"/>
    <m/>
    <m/>
  </r>
  <r>
    <x v="3756"/>
    <s v=""/>
    <e v="#N/A"/>
    <e v="#N/A"/>
    <m/>
    <s v=""/>
    <e v="#N/A"/>
    <m/>
    <m/>
    <m/>
    <m/>
    <e v="#N/A"/>
    <e v="#N/A"/>
    <m/>
    <e v="#N/A"/>
    <s v=""/>
    <m/>
    <e v="#VALUE!"/>
    <m/>
    <e v="#N/A"/>
    <e v="#N/A"/>
    <e v="#N/A"/>
    <m/>
    <m/>
  </r>
  <r>
    <x v="3757"/>
    <s v=""/>
    <e v="#N/A"/>
    <e v="#N/A"/>
    <m/>
    <s v=""/>
    <e v="#N/A"/>
    <m/>
    <m/>
    <m/>
    <m/>
    <e v="#N/A"/>
    <e v="#N/A"/>
    <m/>
    <e v="#N/A"/>
    <s v=""/>
    <m/>
    <e v="#VALUE!"/>
    <m/>
    <e v="#N/A"/>
    <e v="#N/A"/>
    <e v="#N/A"/>
    <m/>
    <m/>
  </r>
  <r>
    <x v="3758"/>
    <s v=""/>
    <e v="#N/A"/>
    <e v="#N/A"/>
    <m/>
    <s v=""/>
    <e v="#N/A"/>
    <m/>
    <m/>
    <m/>
    <m/>
    <e v="#N/A"/>
    <e v="#N/A"/>
    <m/>
    <e v="#N/A"/>
    <s v=""/>
    <m/>
    <e v="#VALUE!"/>
    <m/>
    <e v="#N/A"/>
    <e v="#N/A"/>
    <e v="#N/A"/>
    <m/>
    <m/>
  </r>
  <r>
    <x v="3759"/>
    <s v=""/>
    <e v="#N/A"/>
    <e v="#N/A"/>
    <m/>
    <s v=""/>
    <e v="#N/A"/>
    <m/>
    <m/>
    <m/>
    <m/>
    <e v="#N/A"/>
    <e v="#N/A"/>
    <m/>
    <e v="#N/A"/>
    <s v=""/>
    <m/>
    <e v="#VALUE!"/>
    <m/>
    <e v="#N/A"/>
    <e v="#N/A"/>
    <e v="#N/A"/>
    <m/>
    <m/>
  </r>
  <r>
    <x v="3760"/>
    <s v=""/>
    <e v="#N/A"/>
    <e v="#N/A"/>
    <m/>
    <s v=""/>
    <e v="#N/A"/>
    <m/>
    <m/>
    <m/>
    <m/>
    <e v="#N/A"/>
    <e v="#N/A"/>
    <m/>
    <e v="#N/A"/>
    <s v=""/>
    <m/>
    <e v="#VALUE!"/>
    <m/>
    <e v="#N/A"/>
    <e v="#N/A"/>
    <e v="#N/A"/>
    <m/>
    <m/>
  </r>
  <r>
    <x v="3761"/>
    <s v=""/>
    <e v="#N/A"/>
    <e v="#N/A"/>
    <m/>
    <s v=""/>
    <e v="#N/A"/>
    <m/>
    <m/>
    <m/>
    <m/>
    <e v="#N/A"/>
    <e v="#N/A"/>
    <m/>
    <e v="#N/A"/>
    <s v=""/>
    <m/>
    <e v="#VALUE!"/>
    <m/>
    <e v="#N/A"/>
    <e v="#N/A"/>
    <e v="#N/A"/>
    <m/>
    <m/>
  </r>
  <r>
    <x v="3762"/>
    <s v=""/>
    <e v="#N/A"/>
    <e v="#N/A"/>
    <m/>
    <s v=""/>
    <e v="#N/A"/>
    <m/>
    <m/>
    <m/>
    <m/>
    <e v="#N/A"/>
    <e v="#N/A"/>
    <m/>
    <e v="#N/A"/>
    <s v=""/>
    <m/>
    <e v="#VALUE!"/>
    <m/>
    <e v="#N/A"/>
    <e v="#N/A"/>
    <e v="#N/A"/>
    <m/>
    <m/>
  </r>
  <r>
    <x v="3763"/>
    <s v=""/>
    <e v="#N/A"/>
    <e v="#N/A"/>
    <m/>
    <s v=""/>
    <e v="#N/A"/>
    <m/>
    <m/>
    <m/>
    <m/>
    <e v="#N/A"/>
    <e v="#N/A"/>
    <m/>
    <e v="#N/A"/>
    <s v=""/>
    <m/>
    <e v="#VALUE!"/>
    <m/>
    <e v="#N/A"/>
    <e v="#N/A"/>
    <e v="#N/A"/>
    <m/>
    <m/>
  </r>
  <r>
    <x v="3764"/>
    <s v=""/>
    <e v="#N/A"/>
    <e v="#N/A"/>
    <m/>
    <s v=""/>
    <e v="#N/A"/>
    <m/>
    <m/>
    <m/>
    <m/>
    <e v="#N/A"/>
    <e v="#N/A"/>
    <m/>
    <e v="#N/A"/>
    <s v=""/>
    <m/>
    <e v="#VALUE!"/>
    <m/>
    <e v="#N/A"/>
    <e v="#N/A"/>
    <e v="#N/A"/>
    <m/>
    <m/>
  </r>
  <r>
    <x v="3765"/>
    <s v=""/>
    <e v="#N/A"/>
    <e v="#N/A"/>
    <m/>
    <s v=""/>
    <e v="#N/A"/>
    <m/>
    <m/>
    <m/>
    <m/>
    <e v="#N/A"/>
    <e v="#N/A"/>
    <m/>
    <e v="#N/A"/>
    <s v=""/>
    <m/>
    <e v="#VALUE!"/>
    <m/>
    <e v="#N/A"/>
    <e v="#N/A"/>
    <e v="#N/A"/>
    <m/>
    <m/>
  </r>
  <r>
    <x v="3766"/>
    <s v=""/>
    <e v="#N/A"/>
    <e v="#N/A"/>
    <m/>
    <s v=""/>
    <e v="#N/A"/>
    <m/>
    <m/>
    <m/>
    <m/>
    <e v="#N/A"/>
    <e v="#N/A"/>
    <m/>
    <e v="#N/A"/>
    <s v=""/>
    <m/>
    <e v="#VALUE!"/>
    <m/>
    <e v="#N/A"/>
    <e v="#N/A"/>
    <e v="#N/A"/>
    <m/>
    <m/>
  </r>
  <r>
    <x v="3767"/>
    <s v=""/>
    <e v="#N/A"/>
    <e v="#N/A"/>
    <m/>
    <s v=""/>
    <e v="#N/A"/>
    <m/>
    <m/>
    <m/>
    <m/>
    <e v="#N/A"/>
    <e v="#N/A"/>
    <m/>
    <e v="#N/A"/>
    <s v=""/>
    <m/>
    <e v="#VALUE!"/>
    <m/>
    <e v="#N/A"/>
    <e v="#N/A"/>
    <e v="#N/A"/>
    <m/>
    <m/>
  </r>
  <r>
    <x v="3768"/>
    <s v=""/>
    <e v="#N/A"/>
    <e v="#N/A"/>
    <m/>
    <s v=""/>
    <e v="#N/A"/>
    <m/>
    <m/>
    <m/>
    <m/>
    <e v="#N/A"/>
    <e v="#N/A"/>
    <m/>
    <e v="#N/A"/>
    <s v=""/>
    <m/>
    <e v="#VALUE!"/>
    <m/>
    <e v="#N/A"/>
    <e v="#N/A"/>
    <e v="#N/A"/>
    <m/>
    <m/>
  </r>
  <r>
    <x v="3769"/>
    <s v=""/>
    <e v="#N/A"/>
    <e v="#N/A"/>
    <m/>
    <s v=""/>
    <e v="#N/A"/>
    <m/>
    <m/>
    <m/>
    <m/>
    <e v="#N/A"/>
    <e v="#N/A"/>
    <m/>
    <e v="#N/A"/>
    <s v=""/>
    <m/>
    <e v="#VALUE!"/>
    <m/>
    <e v="#N/A"/>
    <e v="#N/A"/>
    <e v="#N/A"/>
    <m/>
    <m/>
  </r>
  <r>
    <x v="3770"/>
    <s v=""/>
    <e v="#N/A"/>
    <e v="#N/A"/>
    <m/>
    <s v=""/>
    <e v="#N/A"/>
    <m/>
    <m/>
    <m/>
    <m/>
    <e v="#N/A"/>
    <e v="#N/A"/>
    <m/>
    <e v="#N/A"/>
    <s v=""/>
    <m/>
    <e v="#VALUE!"/>
    <m/>
    <e v="#N/A"/>
    <e v="#N/A"/>
    <e v="#N/A"/>
    <m/>
    <m/>
  </r>
  <r>
    <x v="3771"/>
    <s v=""/>
    <e v="#N/A"/>
    <e v="#N/A"/>
    <m/>
    <s v=""/>
    <e v="#N/A"/>
    <m/>
    <m/>
    <m/>
    <m/>
    <e v="#N/A"/>
    <e v="#N/A"/>
    <m/>
    <e v="#N/A"/>
    <s v=""/>
    <m/>
    <e v="#VALUE!"/>
    <m/>
    <e v="#N/A"/>
    <e v="#N/A"/>
    <e v="#N/A"/>
    <m/>
    <m/>
  </r>
  <r>
    <x v="3772"/>
    <s v=""/>
    <e v="#N/A"/>
    <e v="#N/A"/>
    <m/>
    <s v=""/>
    <e v="#N/A"/>
    <m/>
    <m/>
    <m/>
    <m/>
    <e v="#N/A"/>
    <e v="#N/A"/>
    <m/>
    <e v="#N/A"/>
    <s v=""/>
    <m/>
    <e v="#VALUE!"/>
    <m/>
    <e v="#N/A"/>
    <e v="#N/A"/>
    <e v="#N/A"/>
    <m/>
    <m/>
  </r>
  <r>
    <x v="3773"/>
    <s v=""/>
    <e v="#N/A"/>
    <e v="#N/A"/>
    <m/>
    <s v=""/>
    <e v="#N/A"/>
    <m/>
    <m/>
    <m/>
    <m/>
    <e v="#N/A"/>
    <e v="#N/A"/>
    <m/>
    <e v="#N/A"/>
    <s v=""/>
    <m/>
    <e v="#VALUE!"/>
    <m/>
    <e v="#N/A"/>
    <e v="#N/A"/>
    <e v="#N/A"/>
    <m/>
    <m/>
  </r>
  <r>
    <x v="3774"/>
    <m/>
    <m/>
    <m/>
    <m/>
    <m/>
    <m/>
    <m/>
    <m/>
    <m/>
    <m/>
    <e v="#N/A"/>
    <e v="#N/A"/>
    <m/>
    <e v="#N/A"/>
    <s v=""/>
    <m/>
    <n v="0"/>
    <m/>
    <n v="0"/>
    <e v="#N/A"/>
    <e v="#N/A"/>
    <m/>
    <m/>
  </r>
  <r>
    <x v="3775"/>
    <m/>
    <m/>
    <m/>
    <m/>
    <m/>
    <m/>
    <m/>
    <m/>
    <m/>
    <m/>
    <m/>
    <m/>
    <m/>
    <m/>
    <m/>
    <m/>
    <m/>
    <m/>
    <m/>
    <m/>
    <m/>
    <m/>
    <m/>
  </r>
  <r>
    <x v="3776"/>
    <m/>
    <m/>
    <m/>
    <m/>
    <m/>
    <m/>
    <m/>
    <m/>
    <m/>
    <m/>
    <m/>
    <m/>
    <m/>
    <m/>
    <m/>
    <m/>
    <m/>
    <m/>
    <m/>
    <m/>
    <m/>
    <m/>
    <m/>
  </r>
  <r>
    <x v="3777"/>
    <m/>
    <m/>
    <m/>
    <m/>
    <m/>
    <m/>
    <m/>
    <m/>
    <m/>
    <m/>
    <m/>
    <m/>
    <m/>
    <m/>
    <m/>
    <m/>
    <m/>
    <m/>
    <m/>
    <m/>
    <m/>
    <m/>
    <m/>
  </r>
  <r>
    <x v="3778"/>
    <m/>
    <m/>
    <m/>
    <m/>
    <m/>
    <m/>
    <m/>
    <m/>
    <m/>
    <m/>
    <m/>
    <m/>
    <m/>
    <m/>
    <m/>
    <m/>
    <m/>
    <m/>
    <m/>
    <m/>
    <m/>
    <m/>
    <m/>
  </r>
  <r>
    <x v="3779"/>
    <m/>
    <m/>
    <m/>
    <m/>
    <m/>
    <m/>
    <m/>
    <m/>
    <m/>
    <m/>
    <m/>
    <m/>
    <m/>
    <m/>
    <m/>
    <m/>
    <m/>
    <m/>
    <m/>
    <m/>
    <m/>
    <m/>
    <m/>
  </r>
  <r>
    <x v="3780"/>
    <m/>
    <m/>
    <m/>
    <m/>
    <m/>
    <m/>
    <m/>
    <m/>
    <m/>
    <m/>
    <m/>
    <m/>
    <m/>
    <m/>
    <m/>
    <m/>
    <m/>
    <m/>
    <m/>
    <m/>
    <m/>
    <m/>
    <m/>
  </r>
  <r>
    <x v="3781"/>
    <m/>
    <m/>
    <m/>
    <m/>
    <m/>
    <m/>
    <m/>
    <m/>
    <m/>
    <m/>
    <m/>
    <m/>
    <m/>
    <m/>
    <m/>
    <m/>
    <m/>
    <m/>
    <m/>
    <m/>
    <m/>
    <m/>
    <m/>
  </r>
  <r>
    <x v="3782"/>
    <m/>
    <m/>
    <m/>
    <m/>
    <m/>
    <m/>
    <m/>
    <m/>
    <m/>
    <m/>
    <m/>
    <m/>
    <m/>
    <m/>
    <m/>
    <m/>
    <m/>
    <m/>
    <m/>
    <m/>
    <m/>
    <m/>
    <m/>
  </r>
  <r>
    <x v="3783"/>
    <m/>
    <m/>
    <m/>
    <m/>
    <m/>
    <m/>
    <m/>
    <m/>
    <m/>
    <m/>
    <m/>
    <m/>
    <m/>
    <m/>
    <m/>
    <m/>
    <m/>
    <m/>
    <m/>
    <m/>
    <m/>
    <m/>
    <m/>
  </r>
  <r>
    <x v="3784"/>
    <m/>
    <m/>
    <m/>
    <m/>
    <m/>
    <m/>
    <m/>
    <m/>
    <m/>
    <m/>
    <m/>
    <m/>
    <m/>
    <m/>
    <m/>
    <m/>
    <m/>
    <m/>
    <m/>
    <m/>
    <m/>
    <m/>
    <m/>
  </r>
  <r>
    <x v="3785"/>
    <m/>
    <m/>
    <m/>
    <m/>
    <m/>
    <m/>
    <m/>
    <m/>
    <m/>
    <m/>
    <m/>
    <m/>
    <m/>
    <m/>
    <m/>
    <m/>
    <m/>
    <m/>
    <m/>
    <m/>
    <m/>
    <m/>
    <m/>
  </r>
  <r>
    <x v="3786"/>
    <m/>
    <m/>
    <m/>
    <m/>
    <m/>
    <m/>
    <m/>
    <m/>
    <m/>
    <m/>
    <m/>
    <m/>
    <m/>
    <m/>
    <m/>
    <m/>
    <m/>
    <m/>
    <m/>
    <m/>
    <m/>
    <m/>
    <m/>
  </r>
  <r>
    <x v="3787"/>
    <m/>
    <m/>
    <m/>
    <m/>
    <m/>
    <m/>
    <m/>
    <m/>
    <m/>
    <m/>
    <m/>
    <m/>
    <m/>
    <m/>
    <m/>
    <m/>
    <m/>
    <m/>
    <m/>
    <m/>
    <m/>
    <m/>
    <m/>
  </r>
  <r>
    <x v="3788"/>
    <m/>
    <m/>
    <m/>
    <m/>
    <m/>
    <m/>
    <m/>
    <m/>
    <m/>
    <m/>
    <m/>
    <m/>
    <m/>
    <m/>
    <m/>
    <m/>
    <m/>
    <m/>
    <m/>
    <m/>
    <m/>
    <m/>
    <m/>
  </r>
  <r>
    <x v="3789"/>
    <m/>
    <m/>
    <m/>
    <m/>
    <m/>
    <m/>
    <m/>
    <m/>
    <m/>
    <m/>
    <m/>
    <m/>
    <m/>
    <m/>
    <m/>
    <m/>
    <m/>
    <m/>
    <m/>
    <m/>
    <m/>
    <m/>
    <m/>
  </r>
  <r>
    <x v="3790"/>
    <m/>
    <m/>
    <m/>
    <m/>
    <m/>
    <m/>
    <m/>
    <m/>
    <m/>
    <m/>
    <m/>
    <m/>
    <m/>
    <m/>
    <m/>
    <m/>
    <m/>
    <m/>
    <m/>
    <m/>
    <m/>
    <m/>
    <m/>
  </r>
  <r>
    <x v="3791"/>
    <m/>
    <m/>
    <m/>
    <m/>
    <m/>
    <m/>
    <m/>
    <m/>
    <m/>
    <m/>
    <m/>
    <m/>
    <m/>
    <m/>
    <m/>
    <m/>
    <m/>
    <m/>
    <m/>
    <m/>
    <m/>
    <m/>
    <m/>
  </r>
  <r>
    <x v="3792"/>
    <m/>
    <m/>
    <m/>
    <m/>
    <m/>
    <m/>
    <m/>
    <m/>
    <m/>
    <m/>
    <m/>
    <m/>
    <m/>
    <m/>
    <m/>
    <m/>
    <m/>
    <m/>
    <m/>
    <m/>
    <m/>
    <m/>
    <m/>
  </r>
  <r>
    <x v="3793"/>
    <m/>
    <m/>
    <m/>
    <m/>
    <m/>
    <m/>
    <m/>
    <m/>
    <m/>
    <m/>
    <m/>
    <m/>
    <m/>
    <m/>
    <m/>
    <m/>
    <m/>
    <m/>
    <m/>
    <m/>
    <m/>
    <m/>
    <m/>
  </r>
  <r>
    <x v="3794"/>
    <m/>
    <m/>
    <m/>
    <m/>
    <m/>
    <m/>
    <m/>
    <m/>
    <m/>
    <m/>
    <m/>
    <m/>
    <m/>
    <m/>
    <m/>
    <m/>
    <m/>
    <m/>
    <m/>
    <m/>
    <m/>
    <m/>
    <m/>
  </r>
  <r>
    <x v="3795"/>
    <m/>
    <m/>
    <m/>
    <m/>
    <m/>
    <m/>
    <m/>
    <m/>
    <m/>
    <m/>
    <m/>
    <m/>
    <m/>
    <m/>
    <m/>
    <m/>
    <m/>
    <m/>
    <m/>
    <m/>
    <m/>
    <m/>
    <m/>
  </r>
  <r>
    <x v="3796"/>
    <m/>
    <m/>
    <m/>
    <m/>
    <m/>
    <m/>
    <m/>
    <m/>
    <m/>
    <m/>
    <m/>
    <m/>
    <m/>
    <m/>
    <m/>
    <m/>
    <m/>
    <m/>
    <m/>
    <m/>
    <m/>
    <m/>
    <m/>
  </r>
  <r>
    <x v="3797"/>
    <m/>
    <m/>
    <m/>
    <m/>
    <m/>
    <m/>
    <m/>
    <m/>
    <m/>
    <m/>
    <m/>
    <m/>
    <m/>
    <m/>
    <m/>
    <m/>
    <m/>
    <m/>
    <m/>
    <m/>
    <m/>
    <m/>
    <m/>
  </r>
  <r>
    <x v="3798"/>
    <m/>
    <m/>
    <m/>
    <m/>
    <m/>
    <m/>
    <m/>
    <m/>
    <m/>
    <m/>
    <m/>
    <m/>
    <m/>
    <m/>
    <m/>
    <m/>
    <m/>
    <m/>
    <m/>
    <m/>
    <m/>
    <m/>
    <m/>
  </r>
  <r>
    <x v="3799"/>
    <m/>
    <m/>
    <m/>
    <m/>
    <m/>
    <m/>
    <m/>
    <m/>
    <m/>
    <m/>
    <m/>
    <m/>
    <m/>
    <m/>
    <m/>
    <m/>
    <m/>
    <m/>
    <m/>
    <m/>
    <m/>
    <m/>
    <m/>
  </r>
  <r>
    <x v="3800"/>
    <m/>
    <m/>
    <m/>
    <m/>
    <m/>
    <m/>
    <m/>
    <m/>
    <m/>
    <m/>
    <m/>
    <m/>
    <m/>
    <m/>
    <m/>
    <m/>
    <m/>
    <m/>
    <m/>
    <m/>
    <m/>
    <m/>
    <m/>
  </r>
  <r>
    <x v="3801"/>
    <m/>
    <m/>
    <m/>
    <m/>
    <m/>
    <m/>
    <m/>
    <m/>
    <m/>
    <m/>
    <m/>
    <m/>
    <m/>
    <m/>
    <m/>
    <m/>
    <m/>
    <m/>
    <m/>
    <m/>
    <m/>
    <m/>
    <m/>
  </r>
  <r>
    <x v="3802"/>
    <m/>
    <m/>
    <m/>
    <m/>
    <m/>
    <m/>
    <m/>
    <m/>
    <m/>
    <m/>
    <m/>
    <m/>
    <m/>
    <m/>
    <m/>
    <m/>
    <m/>
    <m/>
    <m/>
    <m/>
    <m/>
    <m/>
    <m/>
  </r>
  <r>
    <x v="3803"/>
    <m/>
    <m/>
    <m/>
    <m/>
    <m/>
    <m/>
    <m/>
    <m/>
    <m/>
    <m/>
    <m/>
    <m/>
    <m/>
    <m/>
    <m/>
    <m/>
    <m/>
    <m/>
    <m/>
    <m/>
    <m/>
    <m/>
    <m/>
  </r>
  <r>
    <x v="3804"/>
    <m/>
    <m/>
    <m/>
    <m/>
    <m/>
    <m/>
    <m/>
    <m/>
    <m/>
    <m/>
    <m/>
    <m/>
    <m/>
    <m/>
    <m/>
    <m/>
    <m/>
    <m/>
    <m/>
    <m/>
    <m/>
    <m/>
    <m/>
  </r>
  <r>
    <x v="3805"/>
    <m/>
    <m/>
    <m/>
    <m/>
    <m/>
    <m/>
    <m/>
    <m/>
    <m/>
    <m/>
    <m/>
    <m/>
    <m/>
    <m/>
    <m/>
    <m/>
    <m/>
    <m/>
    <m/>
    <m/>
    <m/>
    <m/>
    <m/>
  </r>
  <r>
    <x v="3806"/>
    <m/>
    <m/>
    <m/>
    <m/>
    <m/>
    <m/>
    <m/>
    <m/>
    <m/>
    <m/>
    <m/>
    <m/>
    <m/>
    <m/>
    <m/>
    <m/>
    <m/>
    <m/>
    <m/>
    <m/>
    <m/>
    <m/>
    <m/>
  </r>
  <r>
    <x v="3807"/>
    <m/>
    <m/>
    <m/>
    <m/>
    <m/>
    <m/>
    <m/>
    <m/>
    <m/>
    <m/>
    <m/>
    <m/>
    <m/>
    <m/>
    <m/>
    <m/>
    <m/>
    <m/>
    <m/>
    <m/>
    <m/>
    <m/>
    <m/>
  </r>
  <r>
    <x v="3808"/>
    <m/>
    <m/>
    <m/>
    <m/>
    <m/>
    <m/>
    <m/>
    <m/>
    <m/>
    <m/>
    <m/>
    <m/>
    <m/>
    <m/>
    <m/>
    <m/>
    <m/>
    <m/>
    <m/>
    <m/>
    <m/>
    <m/>
    <m/>
  </r>
  <r>
    <x v="3809"/>
    <m/>
    <m/>
    <m/>
    <m/>
    <m/>
    <m/>
    <m/>
    <m/>
    <m/>
    <m/>
    <m/>
    <m/>
    <m/>
    <m/>
    <m/>
    <m/>
    <m/>
    <m/>
    <m/>
    <m/>
    <m/>
    <m/>
    <m/>
  </r>
  <r>
    <x v="3810"/>
    <m/>
    <m/>
    <m/>
    <m/>
    <m/>
    <m/>
    <m/>
    <m/>
    <m/>
    <m/>
    <m/>
    <m/>
    <m/>
    <m/>
    <m/>
    <m/>
    <m/>
    <m/>
    <m/>
    <m/>
    <m/>
    <m/>
    <m/>
  </r>
  <r>
    <x v="3811"/>
    <m/>
    <m/>
    <m/>
    <m/>
    <m/>
    <m/>
    <m/>
    <m/>
    <m/>
    <m/>
    <m/>
    <m/>
    <m/>
    <m/>
    <m/>
    <m/>
    <m/>
    <m/>
    <m/>
    <m/>
    <m/>
    <m/>
    <m/>
  </r>
  <r>
    <x v="3812"/>
    <m/>
    <m/>
    <m/>
    <m/>
    <m/>
    <m/>
    <m/>
    <m/>
    <m/>
    <m/>
    <m/>
    <m/>
    <m/>
    <m/>
    <m/>
    <m/>
    <m/>
    <m/>
    <m/>
    <m/>
    <m/>
    <m/>
    <m/>
  </r>
  <r>
    <x v="3813"/>
    <m/>
    <m/>
    <m/>
    <m/>
    <m/>
    <m/>
    <m/>
    <m/>
    <m/>
    <m/>
    <m/>
    <m/>
    <m/>
    <m/>
    <m/>
    <m/>
    <m/>
    <m/>
    <m/>
    <m/>
    <m/>
    <m/>
    <m/>
  </r>
  <r>
    <x v="3814"/>
    <m/>
    <m/>
    <m/>
    <m/>
    <m/>
    <m/>
    <m/>
    <m/>
    <m/>
    <m/>
    <m/>
    <m/>
    <m/>
    <m/>
    <m/>
    <m/>
    <m/>
    <m/>
    <m/>
    <m/>
    <m/>
    <m/>
    <m/>
  </r>
  <r>
    <x v="3815"/>
    <m/>
    <m/>
    <m/>
    <m/>
    <m/>
    <m/>
    <m/>
    <m/>
    <m/>
    <m/>
    <m/>
    <m/>
    <m/>
    <m/>
    <m/>
    <m/>
    <m/>
    <m/>
    <m/>
    <m/>
    <m/>
    <m/>
    <m/>
  </r>
  <r>
    <x v="3816"/>
    <m/>
    <m/>
    <m/>
    <m/>
    <m/>
    <m/>
    <m/>
    <m/>
    <m/>
    <m/>
    <m/>
    <m/>
    <m/>
    <m/>
    <m/>
    <m/>
    <m/>
    <m/>
    <m/>
    <m/>
    <m/>
    <m/>
    <m/>
  </r>
  <r>
    <x v="3817"/>
    <m/>
    <m/>
    <m/>
    <m/>
    <m/>
    <m/>
    <m/>
    <m/>
    <m/>
    <m/>
    <m/>
    <m/>
    <m/>
    <m/>
    <m/>
    <m/>
    <m/>
    <m/>
    <m/>
    <m/>
    <m/>
    <m/>
    <m/>
  </r>
  <r>
    <x v="3818"/>
    <m/>
    <m/>
    <m/>
    <m/>
    <m/>
    <m/>
    <m/>
    <m/>
    <m/>
    <m/>
    <m/>
    <m/>
    <m/>
    <m/>
    <m/>
    <m/>
    <m/>
    <m/>
    <m/>
    <m/>
    <m/>
    <m/>
    <m/>
  </r>
  <r>
    <x v="3819"/>
    <m/>
    <m/>
    <m/>
    <m/>
    <m/>
    <m/>
    <m/>
    <m/>
    <m/>
    <m/>
    <m/>
    <m/>
    <m/>
    <m/>
    <m/>
    <m/>
    <m/>
    <m/>
    <m/>
    <m/>
    <m/>
    <m/>
    <m/>
  </r>
  <r>
    <x v="3820"/>
    <m/>
    <m/>
    <m/>
    <m/>
    <m/>
    <m/>
    <m/>
    <m/>
    <m/>
    <m/>
    <m/>
    <m/>
    <m/>
    <m/>
    <m/>
    <m/>
    <m/>
    <m/>
    <m/>
    <m/>
    <m/>
    <m/>
    <m/>
  </r>
  <r>
    <x v="3821"/>
    <m/>
    <m/>
    <m/>
    <m/>
    <m/>
    <m/>
    <m/>
    <m/>
    <m/>
    <m/>
    <m/>
    <m/>
    <m/>
    <m/>
    <m/>
    <m/>
    <m/>
    <m/>
    <m/>
    <m/>
    <m/>
    <m/>
    <m/>
  </r>
  <r>
    <x v="3822"/>
    <m/>
    <m/>
    <m/>
    <m/>
    <m/>
    <m/>
    <m/>
    <m/>
    <m/>
    <m/>
    <m/>
    <m/>
    <m/>
    <m/>
    <m/>
    <m/>
    <m/>
    <m/>
    <m/>
    <m/>
    <m/>
    <m/>
    <m/>
  </r>
  <r>
    <x v="3823"/>
    <m/>
    <m/>
    <m/>
    <m/>
    <m/>
    <m/>
    <m/>
    <m/>
    <m/>
    <m/>
    <m/>
    <m/>
    <m/>
    <m/>
    <m/>
    <m/>
    <m/>
    <m/>
    <m/>
    <m/>
    <m/>
    <m/>
    <m/>
  </r>
  <r>
    <x v="3824"/>
    <m/>
    <m/>
    <m/>
    <m/>
    <m/>
    <m/>
    <m/>
    <m/>
    <m/>
    <m/>
    <m/>
    <m/>
    <m/>
    <m/>
    <m/>
    <m/>
    <m/>
    <m/>
    <m/>
    <m/>
    <m/>
    <m/>
    <m/>
  </r>
  <r>
    <x v="3825"/>
    <m/>
    <m/>
    <m/>
    <m/>
    <m/>
    <m/>
    <m/>
    <m/>
    <m/>
    <m/>
    <m/>
    <m/>
    <m/>
    <m/>
    <m/>
    <m/>
    <m/>
    <m/>
    <m/>
    <m/>
    <m/>
    <m/>
    <m/>
  </r>
  <r>
    <x v="3826"/>
    <m/>
    <m/>
    <m/>
    <m/>
    <m/>
    <m/>
    <m/>
    <m/>
    <m/>
    <m/>
    <m/>
    <m/>
    <m/>
    <m/>
    <m/>
    <m/>
    <m/>
    <m/>
    <m/>
    <m/>
    <m/>
    <m/>
    <m/>
  </r>
  <r>
    <x v="3827"/>
    <m/>
    <m/>
    <m/>
    <m/>
    <m/>
    <m/>
    <m/>
    <m/>
    <m/>
    <m/>
    <m/>
    <m/>
    <m/>
    <m/>
    <m/>
    <m/>
    <m/>
    <m/>
    <m/>
    <m/>
    <m/>
    <m/>
    <m/>
  </r>
  <r>
    <x v="3828"/>
    <m/>
    <m/>
    <m/>
    <m/>
    <m/>
    <m/>
    <m/>
    <m/>
    <m/>
    <m/>
    <m/>
    <m/>
    <m/>
    <m/>
    <m/>
    <m/>
    <m/>
    <m/>
    <m/>
    <m/>
    <m/>
    <m/>
    <m/>
  </r>
  <r>
    <x v="3829"/>
    <m/>
    <m/>
    <m/>
    <m/>
    <m/>
    <m/>
    <m/>
    <m/>
    <m/>
    <m/>
    <m/>
    <m/>
    <m/>
    <m/>
    <m/>
    <m/>
    <m/>
    <m/>
    <m/>
    <m/>
    <m/>
    <m/>
    <m/>
  </r>
  <r>
    <x v="3830"/>
    <m/>
    <m/>
    <m/>
    <m/>
    <m/>
    <m/>
    <m/>
    <m/>
    <m/>
    <m/>
    <m/>
    <m/>
    <m/>
    <m/>
    <m/>
    <m/>
    <m/>
    <m/>
    <m/>
    <m/>
    <m/>
    <m/>
    <m/>
  </r>
  <r>
    <x v="3831"/>
    <m/>
    <m/>
    <m/>
    <m/>
    <m/>
    <m/>
    <m/>
    <m/>
    <m/>
    <m/>
    <m/>
    <m/>
    <m/>
    <m/>
    <m/>
    <m/>
    <m/>
    <m/>
    <m/>
    <m/>
    <m/>
    <m/>
    <m/>
  </r>
  <r>
    <x v="3832"/>
    <m/>
    <m/>
    <m/>
    <m/>
    <m/>
    <m/>
    <m/>
    <m/>
    <m/>
    <m/>
    <m/>
    <m/>
    <m/>
    <m/>
    <m/>
    <m/>
    <m/>
    <m/>
    <m/>
    <m/>
    <m/>
    <m/>
    <m/>
  </r>
  <r>
    <x v="3833"/>
    <m/>
    <m/>
    <m/>
    <m/>
    <m/>
    <m/>
    <m/>
    <m/>
    <m/>
    <m/>
    <m/>
    <m/>
    <m/>
    <m/>
    <m/>
    <m/>
    <m/>
    <m/>
    <m/>
    <m/>
    <m/>
    <m/>
    <m/>
  </r>
  <r>
    <x v="3834"/>
    <m/>
    <m/>
    <m/>
    <m/>
    <m/>
    <m/>
    <m/>
    <m/>
    <m/>
    <m/>
    <m/>
    <m/>
    <m/>
    <m/>
    <m/>
    <m/>
    <m/>
    <m/>
    <m/>
    <m/>
    <m/>
    <m/>
    <m/>
  </r>
  <r>
    <x v="3835"/>
    <m/>
    <m/>
    <m/>
    <m/>
    <m/>
    <m/>
    <m/>
    <m/>
    <m/>
    <m/>
    <m/>
    <m/>
    <m/>
    <m/>
    <m/>
    <m/>
    <m/>
    <m/>
    <m/>
    <m/>
    <m/>
    <m/>
    <m/>
  </r>
  <r>
    <x v="3836"/>
    <m/>
    <m/>
    <m/>
    <m/>
    <m/>
    <m/>
    <m/>
    <m/>
    <m/>
    <m/>
    <m/>
    <m/>
    <m/>
    <m/>
    <m/>
    <m/>
    <m/>
    <m/>
    <m/>
    <m/>
    <m/>
    <m/>
    <m/>
  </r>
  <r>
    <x v="3837"/>
    <m/>
    <m/>
    <m/>
    <m/>
    <m/>
    <m/>
    <m/>
    <m/>
    <m/>
    <m/>
    <m/>
    <m/>
    <m/>
    <m/>
    <m/>
    <m/>
    <m/>
    <m/>
    <m/>
    <m/>
    <m/>
    <m/>
    <m/>
  </r>
  <r>
    <x v="3838"/>
    <m/>
    <m/>
    <m/>
    <m/>
    <m/>
    <m/>
    <m/>
    <m/>
    <m/>
    <m/>
    <m/>
    <m/>
    <m/>
    <m/>
    <m/>
    <m/>
    <m/>
    <m/>
    <m/>
    <m/>
    <m/>
    <m/>
    <m/>
  </r>
  <r>
    <x v="3839"/>
    <m/>
    <m/>
    <m/>
    <m/>
    <m/>
    <m/>
    <m/>
    <m/>
    <m/>
    <m/>
    <m/>
    <m/>
    <m/>
    <m/>
    <m/>
    <m/>
    <m/>
    <m/>
    <m/>
    <m/>
    <m/>
    <m/>
    <m/>
  </r>
  <r>
    <x v="3840"/>
    <m/>
    <m/>
    <m/>
    <m/>
    <m/>
    <m/>
    <m/>
    <m/>
    <m/>
    <m/>
    <m/>
    <m/>
    <m/>
    <m/>
    <m/>
    <m/>
    <m/>
    <m/>
    <m/>
    <m/>
    <m/>
    <m/>
    <m/>
  </r>
  <r>
    <x v="3841"/>
    <m/>
    <m/>
    <m/>
    <m/>
    <m/>
    <m/>
    <m/>
    <m/>
    <m/>
    <m/>
    <m/>
    <m/>
    <m/>
    <m/>
    <m/>
    <m/>
    <m/>
    <m/>
    <m/>
    <m/>
    <m/>
    <m/>
    <m/>
  </r>
  <r>
    <x v="3842"/>
    <m/>
    <m/>
    <m/>
    <m/>
    <m/>
    <m/>
    <m/>
    <m/>
    <m/>
    <m/>
    <m/>
    <m/>
    <m/>
    <m/>
    <m/>
    <m/>
    <m/>
    <m/>
    <m/>
    <m/>
    <m/>
    <m/>
    <m/>
  </r>
  <r>
    <x v="3843"/>
    <m/>
    <m/>
    <m/>
    <m/>
    <m/>
    <m/>
    <m/>
    <m/>
    <m/>
    <m/>
    <m/>
    <m/>
    <m/>
    <m/>
    <m/>
    <m/>
    <m/>
    <m/>
    <m/>
    <m/>
    <m/>
    <m/>
    <m/>
  </r>
  <r>
    <x v="3844"/>
    <m/>
    <m/>
    <m/>
    <m/>
    <m/>
    <m/>
    <m/>
    <m/>
    <m/>
    <m/>
    <m/>
    <m/>
    <m/>
    <m/>
    <m/>
    <m/>
    <m/>
    <m/>
    <m/>
    <m/>
    <m/>
    <m/>
    <m/>
  </r>
  <r>
    <x v="3845"/>
    <m/>
    <m/>
    <m/>
    <m/>
    <m/>
    <m/>
    <m/>
    <m/>
    <m/>
    <m/>
    <m/>
    <m/>
    <m/>
    <m/>
    <m/>
    <m/>
    <m/>
    <m/>
    <m/>
    <m/>
    <m/>
    <m/>
    <m/>
  </r>
  <r>
    <x v="3846"/>
    <m/>
    <m/>
    <m/>
    <m/>
    <m/>
    <m/>
    <m/>
    <m/>
    <m/>
    <m/>
    <m/>
    <m/>
    <m/>
    <m/>
    <m/>
    <m/>
    <m/>
    <m/>
    <m/>
    <m/>
    <m/>
    <m/>
    <m/>
  </r>
  <r>
    <x v="3847"/>
    <m/>
    <m/>
    <m/>
    <m/>
    <m/>
    <m/>
    <m/>
    <m/>
    <m/>
    <m/>
    <m/>
    <m/>
    <m/>
    <m/>
    <m/>
    <m/>
    <m/>
    <m/>
    <m/>
    <m/>
    <m/>
    <m/>
    <m/>
  </r>
  <r>
    <x v="3848"/>
    <m/>
    <m/>
    <m/>
    <m/>
    <m/>
    <m/>
    <m/>
    <m/>
    <m/>
    <m/>
    <m/>
    <m/>
    <m/>
    <m/>
    <m/>
    <m/>
    <m/>
    <m/>
    <m/>
    <m/>
    <m/>
    <m/>
    <m/>
  </r>
  <r>
    <x v="3849"/>
    <m/>
    <m/>
    <m/>
    <m/>
    <m/>
    <m/>
    <m/>
    <m/>
    <m/>
    <m/>
    <m/>
    <m/>
    <m/>
    <m/>
    <m/>
    <m/>
    <m/>
    <m/>
    <m/>
    <m/>
    <m/>
    <m/>
    <m/>
  </r>
  <r>
    <x v="3850"/>
    <m/>
    <m/>
    <m/>
    <m/>
    <m/>
    <m/>
    <m/>
    <m/>
    <m/>
    <m/>
    <m/>
    <m/>
    <m/>
    <m/>
    <m/>
    <m/>
    <m/>
    <m/>
    <m/>
    <m/>
    <m/>
    <m/>
    <m/>
  </r>
  <r>
    <x v="3851"/>
    <m/>
    <m/>
    <m/>
    <m/>
    <m/>
    <m/>
    <m/>
    <m/>
    <m/>
    <m/>
    <m/>
    <m/>
    <m/>
    <m/>
    <m/>
    <m/>
    <m/>
    <m/>
    <m/>
    <m/>
    <m/>
    <m/>
    <m/>
  </r>
  <r>
    <x v="3852"/>
    <m/>
    <m/>
    <m/>
    <m/>
    <m/>
    <m/>
    <m/>
    <m/>
    <m/>
    <m/>
    <m/>
    <m/>
    <m/>
    <m/>
    <m/>
    <m/>
    <m/>
    <m/>
    <m/>
    <m/>
    <m/>
    <m/>
    <m/>
  </r>
  <r>
    <x v="3853"/>
    <m/>
    <m/>
    <m/>
    <m/>
    <m/>
    <m/>
    <m/>
    <m/>
    <m/>
    <m/>
    <m/>
    <m/>
    <m/>
    <m/>
    <m/>
    <m/>
    <m/>
    <m/>
    <m/>
    <m/>
    <m/>
    <m/>
    <m/>
  </r>
  <r>
    <x v="3854"/>
    <m/>
    <m/>
    <m/>
    <m/>
    <m/>
    <m/>
    <m/>
    <m/>
    <m/>
    <m/>
    <m/>
    <m/>
    <m/>
    <m/>
    <m/>
    <m/>
    <m/>
    <m/>
    <m/>
    <m/>
    <m/>
    <m/>
    <m/>
  </r>
  <r>
    <x v="3855"/>
    <m/>
    <m/>
    <m/>
    <m/>
    <m/>
    <m/>
    <m/>
    <m/>
    <m/>
    <m/>
    <m/>
    <m/>
    <m/>
    <m/>
    <m/>
    <m/>
    <m/>
    <m/>
    <m/>
    <m/>
    <m/>
    <m/>
    <m/>
  </r>
  <r>
    <x v="3856"/>
    <m/>
    <m/>
    <m/>
    <m/>
    <m/>
    <m/>
    <m/>
    <m/>
    <m/>
    <m/>
    <m/>
    <m/>
    <m/>
    <m/>
    <m/>
    <m/>
    <m/>
    <m/>
    <m/>
    <m/>
    <m/>
    <m/>
    <m/>
  </r>
  <r>
    <x v="3857"/>
    <m/>
    <m/>
    <m/>
    <m/>
    <m/>
    <m/>
    <m/>
    <m/>
    <m/>
    <m/>
    <m/>
    <m/>
    <m/>
    <m/>
    <m/>
    <m/>
    <m/>
    <m/>
    <m/>
    <m/>
    <m/>
    <m/>
    <m/>
  </r>
  <r>
    <x v="3858"/>
    <m/>
    <m/>
    <m/>
    <m/>
    <m/>
    <m/>
    <m/>
    <m/>
    <m/>
    <m/>
    <m/>
    <m/>
    <m/>
    <m/>
    <m/>
    <m/>
    <m/>
    <m/>
    <m/>
    <m/>
    <m/>
    <m/>
    <m/>
  </r>
  <r>
    <x v="3859"/>
    <m/>
    <m/>
    <m/>
    <m/>
    <m/>
    <m/>
    <m/>
    <m/>
    <m/>
    <m/>
    <m/>
    <m/>
    <m/>
    <m/>
    <m/>
    <m/>
    <m/>
    <m/>
    <m/>
    <m/>
    <m/>
    <m/>
    <m/>
  </r>
  <r>
    <x v="3860"/>
    <m/>
    <m/>
    <m/>
    <m/>
    <m/>
    <m/>
    <m/>
    <m/>
    <m/>
    <m/>
    <m/>
    <m/>
    <m/>
    <m/>
    <m/>
    <m/>
    <m/>
    <m/>
    <m/>
    <m/>
    <m/>
    <m/>
    <m/>
  </r>
  <r>
    <x v="3861"/>
    <m/>
    <m/>
    <m/>
    <m/>
    <m/>
    <m/>
    <m/>
    <m/>
    <m/>
    <m/>
    <m/>
    <m/>
    <m/>
    <m/>
    <m/>
    <m/>
    <m/>
    <m/>
    <m/>
    <m/>
    <m/>
    <m/>
    <m/>
  </r>
  <r>
    <x v="3862"/>
    <m/>
    <m/>
    <m/>
    <m/>
    <m/>
    <m/>
    <m/>
    <m/>
    <m/>
    <m/>
    <m/>
    <m/>
    <m/>
    <m/>
    <m/>
    <m/>
    <m/>
    <m/>
    <m/>
    <m/>
    <m/>
    <m/>
    <m/>
  </r>
  <r>
    <x v="3863"/>
    <m/>
    <m/>
    <m/>
    <m/>
    <m/>
    <m/>
    <m/>
    <m/>
    <m/>
    <m/>
    <m/>
    <m/>
    <m/>
    <m/>
    <m/>
    <m/>
    <m/>
    <m/>
    <m/>
    <m/>
    <m/>
    <m/>
    <m/>
  </r>
  <r>
    <x v="3864"/>
    <m/>
    <m/>
    <m/>
    <m/>
    <m/>
    <m/>
    <m/>
    <m/>
    <m/>
    <m/>
    <m/>
    <m/>
    <m/>
    <m/>
    <m/>
    <m/>
    <m/>
    <m/>
    <m/>
    <m/>
    <m/>
    <m/>
    <m/>
  </r>
  <r>
    <x v="3865"/>
    <m/>
    <m/>
    <m/>
    <m/>
    <m/>
    <m/>
    <m/>
    <m/>
    <m/>
    <m/>
    <m/>
    <m/>
    <m/>
    <m/>
    <m/>
    <m/>
    <m/>
    <m/>
    <m/>
    <m/>
    <m/>
    <m/>
    <m/>
  </r>
  <r>
    <x v="3866"/>
    <m/>
    <m/>
    <m/>
    <m/>
    <m/>
    <m/>
    <m/>
    <m/>
    <m/>
    <m/>
    <m/>
    <m/>
    <m/>
    <m/>
    <m/>
    <m/>
    <m/>
    <m/>
    <m/>
    <m/>
    <m/>
    <m/>
    <m/>
  </r>
  <r>
    <x v="3867"/>
    <m/>
    <m/>
    <m/>
    <m/>
    <m/>
    <m/>
    <m/>
    <m/>
    <m/>
    <m/>
    <m/>
    <m/>
    <m/>
    <m/>
    <m/>
    <m/>
    <m/>
    <m/>
    <m/>
    <m/>
    <m/>
    <m/>
    <m/>
  </r>
  <r>
    <x v="3868"/>
    <m/>
    <m/>
    <m/>
    <m/>
    <m/>
    <m/>
    <m/>
    <m/>
    <m/>
    <m/>
    <m/>
    <m/>
    <m/>
    <m/>
    <m/>
    <m/>
    <m/>
    <m/>
    <m/>
    <m/>
    <m/>
    <m/>
    <m/>
  </r>
  <r>
    <x v="3869"/>
    <m/>
    <m/>
    <m/>
    <m/>
    <m/>
    <m/>
    <m/>
    <m/>
    <m/>
    <m/>
    <m/>
    <m/>
    <m/>
    <m/>
    <m/>
    <m/>
    <m/>
    <m/>
    <m/>
    <m/>
    <m/>
    <m/>
    <m/>
  </r>
  <r>
    <x v="3870"/>
    <m/>
    <m/>
    <m/>
    <m/>
    <m/>
    <m/>
    <m/>
    <m/>
    <m/>
    <m/>
    <m/>
    <m/>
    <m/>
    <m/>
    <m/>
    <m/>
    <m/>
    <m/>
    <m/>
    <m/>
    <m/>
    <m/>
    <m/>
  </r>
  <r>
    <x v="3871"/>
    <m/>
    <m/>
    <m/>
    <m/>
    <m/>
    <m/>
    <m/>
    <m/>
    <m/>
    <m/>
    <m/>
    <m/>
    <m/>
    <m/>
    <m/>
    <m/>
    <m/>
    <m/>
    <m/>
    <m/>
    <m/>
    <m/>
    <m/>
  </r>
  <r>
    <x v="3872"/>
    <m/>
    <m/>
    <m/>
    <m/>
    <m/>
    <m/>
    <m/>
    <m/>
    <m/>
    <m/>
    <m/>
    <m/>
    <m/>
    <m/>
    <m/>
    <m/>
    <m/>
    <m/>
    <m/>
    <m/>
    <m/>
    <m/>
    <m/>
  </r>
  <r>
    <x v="3873"/>
    <m/>
    <m/>
    <m/>
    <m/>
    <m/>
    <m/>
    <m/>
    <m/>
    <m/>
    <m/>
    <m/>
    <m/>
    <m/>
    <m/>
    <m/>
    <m/>
    <m/>
    <m/>
    <m/>
    <m/>
    <m/>
    <m/>
    <m/>
  </r>
  <r>
    <x v="3874"/>
    <m/>
    <m/>
    <m/>
    <m/>
    <m/>
    <m/>
    <m/>
    <m/>
    <m/>
    <m/>
    <m/>
    <m/>
    <m/>
    <m/>
    <m/>
    <m/>
    <m/>
    <m/>
    <m/>
    <m/>
    <m/>
    <m/>
    <m/>
  </r>
  <r>
    <x v="3875"/>
    <m/>
    <m/>
    <m/>
    <m/>
    <m/>
    <m/>
    <m/>
    <m/>
    <m/>
    <m/>
    <m/>
    <m/>
    <m/>
    <m/>
    <m/>
    <m/>
    <m/>
    <m/>
    <m/>
    <m/>
    <m/>
    <m/>
    <m/>
  </r>
  <r>
    <x v="3876"/>
    <m/>
    <m/>
    <m/>
    <m/>
    <m/>
    <m/>
    <m/>
    <m/>
    <m/>
    <m/>
    <m/>
    <m/>
    <m/>
    <m/>
    <m/>
    <m/>
    <m/>
    <m/>
    <m/>
    <m/>
    <m/>
    <m/>
    <m/>
  </r>
  <r>
    <x v="3877"/>
    <m/>
    <m/>
    <m/>
    <m/>
    <m/>
    <m/>
    <m/>
    <m/>
    <m/>
    <m/>
    <m/>
    <m/>
    <m/>
    <m/>
    <m/>
    <m/>
    <m/>
    <m/>
    <m/>
    <m/>
    <m/>
    <m/>
    <m/>
  </r>
  <r>
    <x v="3878"/>
    <m/>
    <m/>
    <m/>
    <m/>
    <m/>
    <m/>
    <m/>
    <m/>
    <m/>
    <m/>
    <m/>
    <m/>
    <m/>
    <m/>
    <m/>
    <m/>
    <m/>
    <m/>
    <m/>
    <m/>
    <m/>
    <m/>
    <m/>
  </r>
  <r>
    <x v="3879"/>
    <m/>
    <m/>
    <m/>
    <m/>
    <m/>
    <m/>
    <m/>
    <m/>
    <m/>
    <m/>
    <m/>
    <m/>
    <m/>
    <m/>
    <m/>
    <m/>
    <m/>
    <m/>
    <m/>
    <m/>
    <m/>
    <m/>
    <m/>
  </r>
  <r>
    <x v="3880"/>
    <m/>
    <m/>
    <m/>
    <m/>
    <m/>
    <m/>
    <m/>
    <m/>
    <m/>
    <m/>
    <m/>
    <m/>
    <m/>
    <m/>
    <m/>
    <m/>
    <m/>
    <m/>
    <m/>
    <m/>
    <m/>
    <m/>
    <m/>
  </r>
  <r>
    <x v="3881"/>
    <m/>
    <m/>
    <m/>
    <m/>
    <m/>
    <m/>
    <m/>
    <m/>
    <m/>
    <m/>
    <m/>
    <m/>
    <m/>
    <m/>
    <m/>
    <m/>
    <m/>
    <m/>
    <m/>
    <m/>
    <m/>
    <m/>
    <m/>
  </r>
  <r>
    <x v="3882"/>
    <m/>
    <m/>
    <m/>
    <m/>
    <m/>
    <m/>
    <m/>
    <m/>
    <m/>
    <m/>
    <m/>
    <m/>
    <m/>
    <m/>
    <m/>
    <m/>
    <m/>
    <m/>
    <m/>
    <m/>
    <m/>
    <m/>
    <m/>
  </r>
  <r>
    <x v="3883"/>
    <m/>
    <m/>
    <m/>
    <m/>
    <m/>
    <m/>
    <m/>
    <m/>
    <m/>
    <m/>
    <m/>
    <m/>
    <m/>
    <m/>
    <m/>
    <m/>
    <m/>
    <m/>
    <m/>
    <m/>
    <m/>
    <m/>
    <m/>
  </r>
  <r>
    <x v="3884"/>
    <m/>
    <m/>
    <m/>
    <m/>
    <m/>
    <m/>
    <m/>
    <m/>
    <m/>
    <m/>
    <m/>
    <m/>
    <m/>
    <m/>
    <m/>
    <m/>
    <m/>
    <m/>
    <m/>
    <m/>
    <m/>
    <m/>
    <m/>
  </r>
  <r>
    <x v="3885"/>
    <m/>
    <m/>
    <m/>
    <m/>
    <m/>
    <m/>
    <m/>
    <m/>
    <m/>
    <m/>
    <m/>
    <m/>
    <m/>
    <m/>
    <m/>
    <m/>
    <m/>
    <m/>
    <m/>
    <m/>
    <m/>
    <m/>
    <m/>
  </r>
  <r>
    <x v="3886"/>
    <m/>
    <m/>
    <m/>
    <m/>
    <m/>
    <m/>
    <m/>
    <m/>
    <m/>
    <m/>
    <m/>
    <m/>
    <m/>
    <m/>
    <m/>
    <m/>
    <m/>
    <m/>
    <m/>
    <m/>
    <m/>
    <m/>
    <m/>
  </r>
  <r>
    <x v="3887"/>
    <m/>
    <m/>
    <m/>
    <m/>
    <m/>
    <m/>
    <m/>
    <m/>
    <m/>
    <m/>
    <m/>
    <m/>
    <m/>
    <m/>
    <m/>
    <m/>
    <m/>
    <m/>
    <m/>
    <m/>
    <m/>
    <m/>
    <m/>
  </r>
  <r>
    <x v="3888"/>
    <m/>
    <m/>
    <m/>
    <m/>
    <m/>
    <m/>
    <m/>
    <m/>
    <m/>
    <m/>
    <m/>
    <m/>
    <m/>
    <m/>
    <m/>
    <m/>
    <m/>
    <m/>
    <m/>
    <m/>
    <m/>
    <m/>
    <m/>
  </r>
  <r>
    <x v="3889"/>
    <m/>
    <m/>
    <m/>
    <m/>
    <m/>
    <m/>
    <m/>
    <m/>
    <m/>
    <m/>
    <m/>
    <m/>
    <m/>
    <m/>
    <m/>
    <m/>
    <m/>
    <m/>
    <m/>
    <m/>
    <m/>
    <m/>
    <m/>
  </r>
  <r>
    <x v="3890"/>
    <m/>
    <m/>
    <m/>
    <m/>
    <m/>
    <m/>
    <m/>
    <m/>
    <m/>
    <m/>
    <m/>
    <m/>
    <m/>
    <m/>
    <m/>
    <m/>
    <m/>
    <m/>
    <m/>
    <m/>
    <m/>
    <m/>
    <m/>
  </r>
  <r>
    <x v="3891"/>
    <m/>
    <m/>
    <m/>
    <m/>
    <m/>
    <m/>
    <m/>
    <m/>
    <m/>
    <m/>
    <m/>
    <m/>
    <m/>
    <m/>
    <m/>
    <m/>
    <m/>
    <m/>
    <m/>
    <m/>
    <m/>
    <m/>
    <m/>
  </r>
  <r>
    <x v="3892"/>
    <m/>
    <m/>
    <m/>
    <m/>
    <m/>
    <m/>
    <m/>
    <m/>
    <m/>
    <m/>
    <m/>
    <m/>
    <m/>
    <m/>
    <m/>
    <m/>
    <m/>
    <m/>
    <m/>
    <m/>
    <m/>
    <m/>
    <m/>
  </r>
  <r>
    <x v="3893"/>
    <m/>
    <m/>
    <m/>
    <m/>
    <m/>
    <m/>
    <m/>
    <m/>
    <m/>
    <m/>
    <m/>
    <m/>
    <m/>
    <m/>
    <m/>
    <m/>
    <m/>
    <m/>
    <m/>
    <m/>
    <m/>
    <m/>
    <m/>
  </r>
  <r>
    <x v="3894"/>
    <m/>
    <m/>
    <m/>
    <m/>
    <m/>
    <m/>
    <m/>
    <m/>
    <m/>
    <m/>
    <m/>
    <m/>
    <m/>
    <m/>
    <m/>
    <m/>
    <m/>
    <m/>
    <m/>
    <m/>
    <m/>
    <m/>
    <m/>
  </r>
  <r>
    <x v="3895"/>
    <m/>
    <m/>
    <m/>
    <m/>
    <m/>
    <m/>
    <m/>
    <m/>
    <m/>
    <m/>
    <m/>
    <m/>
    <m/>
    <m/>
    <m/>
    <m/>
    <m/>
    <m/>
    <m/>
    <m/>
    <m/>
    <m/>
    <m/>
  </r>
  <r>
    <x v="3896"/>
    <m/>
    <m/>
    <m/>
    <m/>
    <m/>
    <m/>
    <m/>
    <m/>
    <m/>
    <m/>
    <m/>
    <m/>
    <m/>
    <m/>
    <m/>
    <m/>
    <m/>
    <m/>
    <m/>
    <m/>
    <m/>
    <m/>
    <m/>
  </r>
  <r>
    <x v="3897"/>
    <m/>
    <m/>
    <m/>
    <m/>
    <m/>
    <m/>
    <m/>
    <m/>
    <m/>
    <m/>
    <m/>
    <m/>
    <m/>
    <m/>
    <m/>
    <m/>
    <m/>
    <m/>
    <m/>
    <m/>
    <m/>
    <m/>
    <m/>
  </r>
  <r>
    <x v="3898"/>
    <m/>
    <m/>
    <m/>
    <m/>
    <m/>
    <m/>
    <m/>
    <m/>
    <m/>
    <m/>
    <m/>
    <m/>
    <m/>
    <m/>
    <m/>
    <m/>
    <m/>
    <m/>
    <m/>
    <m/>
    <m/>
    <m/>
    <m/>
  </r>
  <r>
    <x v="3899"/>
    <m/>
    <m/>
    <m/>
    <m/>
    <m/>
    <m/>
    <m/>
    <m/>
    <m/>
    <m/>
    <m/>
    <m/>
    <m/>
    <m/>
    <m/>
    <m/>
    <m/>
    <m/>
    <m/>
    <m/>
    <m/>
    <m/>
    <m/>
  </r>
  <r>
    <x v="3900"/>
    <m/>
    <m/>
    <m/>
    <m/>
    <m/>
    <m/>
    <m/>
    <m/>
    <m/>
    <m/>
    <m/>
    <m/>
    <m/>
    <m/>
    <m/>
    <m/>
    <m/>
    <m/>
    <m/>
    <m/>
    <m/>
    <m/>
    <m/>
  </r>
  <r>
    <x v="3901"/>
    <m/>
    <m/>
    <m/>
    <m/>
    <m/>
    <m/>
    <m/>
    <m/>
    <m/>
    <m/>
    <m/>
    <m/>
    <m/>
    <m/>
    <m/>
    <m/>
    <m/>
    <m/>
    <m/>
    <m/>
    <m/>
    <m/>
    <m/>
  </r>
  <r>
    <x v="3902"/>
    <m/>
    <m/>
    <m/>
    <m/>
    <m/>
    <m/>
    <m/>
    <m/>
    <m/>
    <m/>
    <m/>
    <m/>
    <m/>
    <m/>
    <m/>
    <m/>
    <m/>
    <m/>
    <m/>
    <m/>
    <m/>
    <m/>
    <m/>
  </r>
  <r>
    <x v="3903"/>
    <m/>
    <m/>
    <m/>
    <m/>
    <m/>
    <m/>
    <m/>
    <m/>
    <m/>
    <m/>
    <m/>
    <m/>
    <m/>
    <m/>
    <m/>
    <m/>
    <m/>
    <m/>
    <m/>
    <m/>
    <m/>
    <m/>
    <m/>
  </r>
  <r>
    <x v="3904"/>
    <m/>
    <m/>
    <m/>
    <m/>
    <m/>
    <m/>
    <m/>
    <m/>
    <m/>
    <m/>
    <m/>
    <m/>
    <m/>
    <m/>
    <m/>
    <m/>
    <m/>
    <m/>
    <m/>
    <m/>
    <m/>
    <m/>
    <m/>
  </r>
  <r>
    <x v="3905"/>
    <m/>
    <m/>
    <m/>
    <m/>
    <m/>
    <m/>
    <m/>
    <m/>
    <m/>
    <m/>
    <m/>
    <m/>
    <m/>
    <m/>
    <m/>
    <m/>
    <m/>
    <m/>
    <m/>
    <m/>
    <m/>
    <m/>
    <m/>
  </r>
  <r>
    <x v="3906"/>
    <m/>
    <m/>
    <m/>
    <m/>
    <m/>
    <m/>
    <m/>
    <m/>
    <m/>
    <m/>
    <m/>
    <m/>
    <m/>
    <m/>
    <m/>
    <m/>
    <m/>
    <m/>
    <m/>
    <m/>
    <m/>
    <m/>
    <m/>
  </r>
  <r>
    <x v="3907"/>
    <m/>
    <m/>
    <m/>
    <m/>
    <m/>
    <m/>
    <m/>
    <m/>
    <m/>
    <m/>
    <m/>
    <m/>
    <m/>
    <m/>
    <m/>
    <m/>
    <m/>
    <m/>
    <m/>
    <m/>
    <m/>
    <m/>
    <m/>
  </r>
  <r>
    <x v="3908"/>
    <m/>
    <m/>
    <m/>
    <m/>
    <m/>
    <m/>
    <m/>
    <m/>
    <m/>
    <m/>
    <m/>
    <m/>
    <m/>
    <m/>
    <m/>
    <m/>
    <m/>
    <m/>
    <m/>
    <m/>
    <m/>
    <m/>
    <m/>
  </r>
  <r>
    <x v="3909"/>
    <m/>
    <m/>
    <m/>
    <m/>
    <m/>
    <m/>
    <m/>
    <m/>
    <m/>
    <m/>
    <m/>
    <m/>
    <m/>
    <m/>
    <m/>
    <m/>
    <m/>
    <m/>
    <m/>
    <m/>
    <m/>
    <m/>
    <m/>
  </r>
  <r>
    <x v="3910"/>
    <m/>
    <m/>
    <m/>
    <m/>
    <m/>
    <m/>
    <m/>
    <m/>
    <m/>
    <m/>
    <m/>
    <m/>
    <m/>
    <m/>
    <m/>
    <m/>
    <m/>
    <m/>
    <m/>
    <m/>
    <m/>
    <m/>
    <m/>
  </r>
  <r>
    <x v="3911"/>
    <m/>
    <m/>
    <m/>
    <m/>
    <m/>
    <m/>
    <m/>
    <m/>
    <m/>
    <m/>
    <m/>
    <m/>
    <m/>
    <m/>
    <m/>
    <m/>
    <m/>
    <m/>
    <m/>
    <m/>
    <m/>
    <m/>
    <m/>
  </r>
  <r>
    <x v="3912"/>
    <m/>
    <m/>
    <m/>
    <m/>
    <m/>
    <m/>
    <m/>
    <m/>
    <m/>
    <m/>
    <m/>
    <m/>
    <m/>
    <m/>
    <m/>
    <m/>
    <m/>
    <m/>
    <m/>
    <m/>
    <m/>
    <m/>
    <m/>
  </r>
  <r>
    <x v="3913"/>
    <m/>
    <m/>
    <m/>
    <m/>
    <m/>
    <m/>
    <m/>
    <m/>
    <m/>
    <m/>
    <m/>
    <m/>
    <m/>
    <m/>
    <m/>
    <m/>
    <m/>
    <m/>
    <m/>
    <m/>
    <m/>
    <m/>
    <m/>
  </r>
  <r>
    <x v="3914"/>
    <m/>
    <m/>
    <m/>
    <m/>
    <m/>
    <m/>
    <m/>
    <m/>
    <m/>
    <m/>
    <m/>
    <m/>
    <m/>
    <m/>
    <m/>
    <m/>
    <m/>
    <m/>
    <m/>
    <m/>
    <m/>
    <m/>
    <m/>
  </r>
  <r>
    <x v="3915"/>
    <m/>
    <m/>
    <m/>
    <m/>
    <m/>
    <m/>
    <m/>
    <m/>
    <m/>
    <m/>
    <m/>
    <m/>
    <m/>
    <m/>
    <m/>
    <m/>
    <m/>
    <m/>
    <m/>
    <m/>
    <m/>
    <m/>
    <m/>
  </r>
  <r>
    <x v="3916"/>
    <m/>
    <m/>
    <m/>
    <m/>
    <m/>
    <m/>
    <m/>
    <m/>
    <m/>
    <m/>
    <m/>
    <m/>
    <m/>
    <m/>
    <m/>
    <m/>
    <m/>
    <m/>
    <m/>
    <m/>
    <m/>
    <m/>
    <m/>
  </r>
  <r>
    <x v="3917"/>
    <m/>
    <m/>
    <m/>
    <m/>
    <m/>
    <m/>
    <m/>
    <m/>
    <m/>
    <m/>
    <m/>
    <m/>
    <m/>
    <m/>
    <m/>
    <m/>
    <m/>
    <m/>
    <m/>
    <m/>
    <m/>
    <m/>
    <m/>
  </r>
  <r>
    <x v="3918"/>
    <m/>
    <m/>
    <m/>
    <m/>
    <m/>
    <m/>
    <m/>
    <m/>
    <m/>
    <m/>
    <m/>
    <m/>
    <m/>
    <m/>
    <m/>
    <m/>
    <m/>
    <m/>
    <m/>
    <m/>
    <m/>
    <m/>
    <m/>
  </r>
  <r>
    <x v="3919"/>
    <m/>
    <m/>
    <m/>
    <m/>
    <m/>
    <m/>
    <m/>
    <m/>
    <m/>
    <m/>
    <m/>
    <m/>
    <m/>
    <m/>
    <m/>
    <m/>
    <m/>
    <m/>
    <m/>
    <m/>
    <m/>
    <m/>
    <m/>
  </r>
  <r>
    <x v="3920"/>
    <m/>
    <m/>
    <m/>
    <m/>
    <m/>
    <m/>
    <m/>
    <m/>
    <m/>
    <m/>
    <m/>
    <m/>
    <m/>
    <m/>
    <m/>
    <m/>
    <m/>
    <m/>
    <m/>
    <m/>
    <m/>
    <m/>
    <m/>
  </r>
  <r>
    <x v="3921"/>
    <m/>
    <m/>
    <m/>
    <m/>
    <m/>
    <m/>
    <m/>
    <m/>
    <m/>
    <m/>
    <m/>
    <m/>
    <m/>
    <m/>
    <m/>
    <m/>
    <m/>
    <m/>
    <m/>
    <m/>
    <m/>
    <m/>
    <m/>
  </r>
  <r>
    <x v="3922"/>
    <m/>
    <m/>
    <m/>
    <m/>
    <m/>
    <m/>
    <m/>
    <m/>
    <m/>
    <m/>
    <m/>
    <m/>
    <m/>
    <m/>
    <m/>
    <m/>
    <m/>
    <m/>
    <m/>
    <m/>
    <m/>
    <m/>
    <m/>
  </r>
  <r>
    <x v="3923"/>
    <m/>
    <m/>
    <m/>
    <m/>
    <m/>
    <m/>
    <m/>
    <m/>
    <m/>
    <m/>
    <m/>
    <m/>
    <m/>
    <m/>
    <m/>
    <m/>
    <m/>
    <m/>
    <m/>
    <m/>
    <m/>
    <m/>
    <m/>
  </r>
  <r>
    <x v="3924"/>
    <m/>
    <m/>
    <m/>
    <m/>
    <m/>
    <m/>
    <m/>
    <m/>
    <m/>
    <m/>
    <m/>
    <m/>
    <m/>
    <m/>
    <m/>
    <m/>
    <m/>
    <m/>
    <m/>
    <m/>
    <m/>
    <m/>
    <m/>
  </r>
  <r>
    <x v="3925"/>
    <m/>
    <m/>
    <m/>
    <m/>
    <m/>
    <m/>
    <m/>
    <m/>
    <m/>
    <m/>
    <m/>
    <m/>
    <m/>
    <m/>
    <m/>
    <m/>
    <m/>
    <m/>
    <m/>
    <m/>
    <m/>
    <m/>
    <m/>
  </r>
  <r>
    <x v="3926"/>
    <m/>
    <m/>
    <m/>
    <m/>
    <m/>
    <m/>
    <m/>
    <m/>
    <m/>
    <m/>
    <m/>
    <m/>
    <m/>
    <m/>
    <m/>
    <m/>
    <m/>
    <m/>
    <m/>
    <m/>
    <m/>
    <m/>
    <m/>
  </r>
  <r>
    <x v="3927"/>
    <m/>
    <m/>
    <m/>
    <m/>
    <m/>
    <m/>
    <m/>
    <m/>
    <m/>
    <m/>
    <m/>
    <m/>
    <m/>
    <m/>
    <m/>
    <m/>
    <m/>
    <m/>
    <m/>
    <m/>
    <m/>
    <m/>
    <m/>
  </r>
  <r>
    <x v="3928"/>
    <m/>
    <m/>
    <m/>
    <m/>
    <m/>
    <m/>
    <m/>
    <m/>
    <m/>
    <m/>
    <m/>
    <m/>
    <m/>
    <m/>
    <m/>
    <m/>
    <m/>
    <m/>
    <m/>
    <m/>
    <m/>
    <m/>
    <m/>
  </r>
  <r>
    <x v="3929"/>
    <m/>
    <m/>
    <m/>
    <m/>
    <m/>
    <m/>
    <m/>
    <m/>
    <m/>
    <m/>
    <m/>
    <m/>
    <m/>
    <m/>
    <m/>
    <m/>
    <m/>
    <m/>
    <m/>
    <m/>
    <m/>
    <m/>
    <m/>
  </r>
  <r>
    <x v="3930"/>
    <m/>
    <m/>
    <m/>
    <m/>
    <m/>
    <m/>
    <m/>
    <m/>
    <m/>
    <m/>
    <m/>
    <m/>
    <m/>
    <m/>
    <m/>
    <m/>
    <m/>
    <m/>
    <m/>
    <m/>
    <m/>
    <m/>
    <m/>
  </r>
  <r>
    <x v="3931"/>
    <m/>
    <m/>
    <m/>
    <m/>
    <m/>
    <m/>
    <m/>
    <m/>
    <m/>
    <m/>
    <m/>
    <m/>
    <m/>
    <m/>
    <m/>
    <m/>
    <m/>
    <m/>
    <m/>
    <m/>
    <m/>
    <m/>
    <m/>
  </r>
  <r>
    <x v="3932"/>
    <m/>
    <m/>
    <m/>
    <m/>
    <m/>
    <m/>
    <m/>
    <m/>
    <m/>
    <m/>
    <m/>
    <m/>
    <m/>
    <m/>
    <m/>
    <m/>
    <m/>
    <m/>
    <m/>
    <m/>
    <m/>
    <m/>
    <m/>
  </r>
  <r>
    <x v="3933"/>
    <m/>
    <m/>
    <m/>
    <m/>
    <m/>
    <m/>
    <m/>
    <m/>
    <m/>
    <m/>
    <m/>
    <m/>
    <m/>
    <m/>
    <m/>
    <m/>
    <m/>
    <m/>
    <m/>
    <m/>
    <m/>
    <m/>
    <m/>
  </r>
  <r>
    <x v="3934"/>
    <m/>
    <m/>
    <m/>
    <m/>
    <m/>
    <m/>
    <m/>
    <m/>
    <m/>
    <m/>
    <m/>
    <m/>
    <m/>
    <m/>
    <m/>
    <m/>
    <m/>
    <m/>
    <m/>
    <m/>
    <m/>
    <m/>
    <m/>
  </r>
  <r>
    <x v="3935"/>
    <m/>
    <m/>
    <m/>
    <m/>
    <m/>
    <m/>
    <m/>
    <m/>
    <m/>
    <m/>
    <m/>
    <m/>
    <m/>
    <m/>
    <m/>
    <m/>
    <m/>
    <m/>
    <m/>
    <m/>
    <m/>
    <m/>
    <m/>
  </r>
  <r>
    <x v="3936"/>
    <m/>
    <m/>
    <m/>
    <m/>
    <m/>
    <m/>
    <m/>
    <m/>
    <m/>
    <m/>
    <m/>
    <m/>
    <m/>
    <m/>
    <m/>
    <m/>
    <m/>
    <m/>
    <m/>
    <m/>
    <m/>
    <m/>
    <m/>
  </r>
  <r>
    <x v="3937"/>
    <m/>
    <m/>
    <m/>
    <m/>
    <m/>
    <m/>
    <m/>
    <m/>
    <m/>
    <m/>
    <m/>
    <m/>
    <m/>
    <m/>
    <m/>
    <m/>
    <m/>
    <m/>
    <m/>
    <m/>
    <m/>
    <m/>
    <m/>
  </r>
  <r>
    <x v="3938"/>
    <m/>
    <m/>
    <m/>
    <m/>
    <m/>
    <m/>
    <m/>
    <m/>
    <m/>
    <m/>
    <m/>
    <m/>
    <m/>
    <m/>
    <m/>
    <m/>
    <m/>
    <m/>
    <m/>
    <m/>
    <m/>
    <m/>
    <m/>
  </r>
  <r>
    <x v="3939"/>
    <m/>
    <m/>
    <m/>
    <m/>
    <m/>
    <m/>
    <m/>
    <m/>
    <m/>
    <m/>
    <m/>
    <m/>
    <m/>
    <m/>
    <m/>
    <m/>
    <m/>
    <m/>
    <m/>
    <m/>
    <m/>
    <m/>
    <m/>
  </r>
  <r>
    <x v="3940"/>
    <m/>
    <m/>
    <m/>
    <m/>
    <m/>
    <m/>
    <m/>
    <m/>
    <m/>
    <m/>
    <m/>
    <m/>
    <m/>
    <m/>
    <m/>
    <m/>
    <m/>
    <m/>
    <m/>
    <m/>
    <m/>
    <m/>
    <m/>
  </r>
  <r>
    <x v="3941"/>
    <m/>
    <m/>
    <m/>
    <m/>
    <m/>
    <m/>
    <m/>
    <m/>
    <m/>
    <m/>
    <m/>
    <m/>
    <m/>
    <m/>
    <m/>
    <m/>
    <m/>
    <m/>
    <m/>
    <m/>
    <m/>
    <m/>
    <m/>
  </r>
  <r>
    <x v="3942"/>
    <m/>
    <m/>
    <m/>
    <m/>
    <m/>
    <m/>
    <m/>
    <m/>
    <m/>
    <m/>
    <m/>
    <m/>
    <m/>
    <m/>
    <m/>
    <m/>
    <m/>
    <m/>
    <m/>
    <m/>
    <m/>
    <m/>
    <m/>
  </r>
  <r>
    <x v="3943"/>
    <m/>
    <m/>
    <m/>
    <m/>
    <m/>
    <m/>
    <m/>
    <m/>
    <m/>
    <m/>
    <m/>
    <m/>
    <m/>
    <m/>
    <m/>
    <m/>
    <m/>
    <m/>
    <m/>
    <m/>
    <m/>
    <m/>
    <m/>
  </r>
  <r>
    <x v="3944"/>
    <m/>
    <m/>
    <m/>
    <m/>
    <m/>
    <m/>
    <m/>
    <m/>
    <m/>
    <m/>
    <m/>
    <m/>
    <m/>
    <m/>
    <m/>
    <m/>
    <m/>
    <m/>
    <m/>
    <m/>
    <m/>
    <m/>
    <m/>
  </r>
  <r>
    <x v="3945"/>
    <m/>
    <m/>
    <m/>
    <m/>
    <m/>
    <m/>
    <m/>
    <m/>
    <m/>
    <m/>
    <m/>
    <m/>
    <m/>
    <m/>
    <m/>
    <m/>
    <m/>
    <m/>
    <m/>
    <m/>
    <m/>
    <m/>
    <m/>
  </r>
  <r>
    <x v="3946"/>
    <m/>
    <m/>
    <m/>
    <m/>
    <m/>
    <m/>
    <m/>
    <m/>
    <m/>
    <m/>
    <m/>
    <m/>
    <m/>
    <m/>
    <m/>
    <m/>
    <m/>
    <m/>
    <m/>
    <m/>
    <m/>
    <m/>
    <m/>
  </r>
  <r>
    <x v="3947"/>
    <m/>
    <m/>
    <m/>
    <m/>
    <m/>
    <m/>
    <m/>
    <m/>
    <m/>
    <m/>
    <m/>
    <m/>
    <m/>
    <m/>
    <m/>
    <m/>
    <m/>
    <m/>
    <m/>
    <m/>
    <m/>
    <m/>
    <m/>
  </r>
  <r>
    <x v="3948"/>
    <m/>
    <m/>
    <m/>
    <m/>
    <m/>
    <m/>
    <m/>
    <m/>
    <m/>
    <m/>
    <m/>
    <m/>
    <m/>
    <m/>
    <m/>
    <m/>
    <m/>
    <m/>
    <m/>
    <m/>
    <m/>
    <m/>
    <m/>
  </r>
  <r>
    <x v="3949"/>
    <m/>
    <m/>
    <m/>
    <m/>
    <m/>
    <m/>
    <m/>
    <m/>
    <m/>
    <m/>
    <m/>
    <m/>
    <m/>
    <m/>
    <m/>
    <m/>
    <m/>
    <m/>
    <m/>
    <m/>
    <m/>
    <m/>
    <m/>
  </r>
  <r>
    <x v="3950"/>
    <m/>
    <m/>
    <m/>
    <m/>
    <m/>
    <m/>
    <m/>
    <m/>
    <m/>
    <m/>
    <m/>
    <m/>
    <m/>
    <m/>
    <m/>
    <m/>
    <m/>
    <m/>
    <m/>
    <m/>
    <m/>
    <m/>
    <m/>
  </r>
  <r>
    <x v="3951"/>
    <m/>
    <m/>
    <m/>
    <m/>
    <m/>
    <m/>
    <m/>
    <m/>
    <m/>
    <m/>
    <m/>
    <m/>
    <m/>
    <m/>
    <m/>
    <m/>
    <m/>
    <m/>
    <m/>
    <m/>
    <m/>
    <m/>
    <m/>
  </r>
  <r>
    <x v="3952"/>
    <m/>
    <m/>
    <m/>
    <m/>
    <m/>
    <m/>
    <m/>
    <m/>
    <m/>
    <m/>
    <m/>
    <m/>
    <m/>
    <m/>
    <m/>
    <m/>
    <m/>
    <m/>
    <m/>
    <m/>
    <m/>
    <m/>
    <m/>
  </r>
  <r>
    <x v="3953"/>
    <m/>
    <m/>
    <m/>
    <m/>
    <m/>
    <m/>
    <m/>
    <m/>
    <m/>
    <m/>
    <m/>
    <m/>
    <m/>
    <m/>
    <m/>
    <m/>
    <m/>
    <m/>
    <m/>
    <m/>
    <m/>
    <m/>
    <m/>
  </r>
  <r>
    <x v="3954"/>
    <m/>
    <m/>
    <m/>
    <m/>
    <m/>
    <m/>
    <m/>
    <m/>
    <m/>
    <m/>
    <m/>
    <m/>
    <m/>
    <m/>
    <m/>
    <m/>
    <m/>
    <m/>
    <m/>
    <m/>
    <m/>
    <m/>
    <m/>
  </r>
  <r>
    <x v="3955"/>
    <m/>
    <m/>
    <m/>
    <m/>
    <m/>
    <m/>
    <m/>
    <m/>
    <m/>
    <m/>
    <m/>
    <m/>
    <m/>
    <m/>
    <m/>
    <m/>
    <m/>
    <m/>
    <m/>
    <m/>
    <m/>
    <m/>
    <m/>
  </r>
  <r>
    <x v="3956"/>
    <m/>
    <m/>
    <m/>
    <m/>
    <m/>
    <m/>
    <m/>
    <m/>
    <m/>
    <m/>
    <m/>
    <m/>
    <m/>
    <m/>
    <m/>
    <m/>
    <m/>
    <m/>
    <m/>
    <m/>
    <m/>
    <m/>
    <m/>
  </r>
  <r>
    <x v="3957"/>
    <m/>
    <m/>
    <m/>
    <m/>
    <m/>
    <m/>
    <m/>
    <m/>
    <m/>
    <m/>
    <m/>
    <m/>
    <m/>
    <m/>
    <m/>
    <m/>
    <m/>
    <m/>
    <m/>
    <m/>
    <m/>
    <m/>
    <m/>
  </r>
  <r>
    <x v="3958"/>
    <m/>
    <m/>
    <m/>
    <m/>
    <m/>
    <m/>
    <m/>
    <m/>
    <m/>
    <m/>
    <m/>
    <m/>
    <m/>
    <m/>
    <m/>
    <m/>
    <m/>
    <m/>
    <m/>
    <m/>
    <m/>
    <m/>
    <m/>
  </r>
  <r>
    <x v="3959"/>
    <m/>
    <m/>
    <m/>
    <m/>
    <m/>
    <m/>
    <m/>
    <m/>
    <m/>
    <m/>
    <m/>
    <m/>
    <m/>
    <m/>
    <m/>
    <m/>
    <m/>
    <m/>
    <m/>
    <m/>
    <m/>
    <m/>
    <m/>
  </r>
  <r>
    <x v="3960"/>
    <m/>
    <m/>
    <m/>
    <m/>
    <m/>
    <m/>
    <m/>
    <m/>
    <m/>
    <m/>
    <m/>
    <m/>
    <m/>
    <m/>
    <m/>
    <m/>
    <m/>
    <m/>
    <m/>
    <m/>
    <m/>
    <m/>
    <m/>
  </r>
  <r>
    <x v="3961"/>
    <m/>
    <m/>
    <m/>
    <m/>
    <m/>
    <m/>
    <m/>
    <m/>
    <m/>
    <m/>
    <m/>
    <m/>
    <m/>
    <m/>
    <m/>
    <m/>
    <m/>
    <m/>
    <m/>
    <m/>
    <m/>
    <m/>
    <m/>
  </r>
  <r>
    <x v="3962"/>
    <m/>
    <m/>
    <m/>
    <m/>
    <m/>
    <m/>
    <m/>
    <m/>
    <m/>
    <m/>
    <m/>
    <m/>
    <m/>
    <m/>
    <m/>
    <m/>
    <m/>
    <m/>
    <m/>
    <m/>
    <m/>
    <m/>
    <m/>
  </r>
  <r>
    <x v="3963"/>
    <m/>
    <m/>
    <m/>
    <m/>
    <m/>
    <m/>
    <m/>
    <m/>
    <m/>
    <m/>
    <m/>
    <m/>
    <m/>
    <m/>
    <m/>
    <m/>
    <m/>
    <m/>
    <m/>
    <m/>
    <m/>
    <m/>
    <m/>
  </r>
  <r>
    <x v="3964"/>
    <m/>
    <m/>
    <m/>
    <m/>
    <m/>
    <m/>
    <m/>
    <m/>
    <m/>
    <m/>
    <m/>
    <m/>
    <m/>
    <m/>
    <m/>
    <m/>
    <m/>
    <m/>
    <m/>
    <m/>
    <m/>
    <m/>
    <m/>
  </r>
  <r>
    <x v="3965"/>
    <m/>
    <m/>
    <m/>
    <m/>
    <m/>
    <m/>
    <m/>
    <m/>
    <m/>
    <m/>
    <m/>
    <m/>
    <m/>
    <m/>
    <m/>
    <m/>
    <m/>
    <m/>
    <m/>
    <m/>
    <m/>
    <m/>
    <m/>
  </r>
  <r>
    <x v="3966"/>
    <m/>
    <m/>
    <m/>
    <m/>
    <m/>
    <m/>
    <m/>
    <m/>
    <m/>
    <m/>
    <m/>
    <m/>
    <m/>
    <m/>
    <m/>
    <m/>
    <m/>
    <m/>
    <m/>
    <m/>
    <m/>
    <m/>
    <m/>
  </r>
  <r>
    <x v="3967"/>
    <m/>
    <m/>
    <m/>
    <m/>
    <m/>
    <m/>
    <m/>
    <m/>
    <m/>
    <m/>
    <m/>
    <m/>
    <m/>
    <m/>
    <m/>
    <m/>
    <m/>
    <m/>
    <m/>
    <m/>
    <m/>
    <m/>
    <m/>
  </r>
  <r>
    <x v="3968"/>
    <m/>
    <m/>
    <m/>
    <m/>
    <m/>
    <m/>
    <m/>
    <m/>
    <m/>
    <m/>
    <m/>
    <m/>
    <m/>
    <m/>
    <m/>
    <m/>
    <m/>
    <m/>
    <m/>
    <m/>
    <m/>
    <m/>
    <m/>
  </r>
  <r>
    <x v="3969"/>
    <m/>
    <m/>
    <m/>
    <m/>
    <m/>
    <m/>
    <m/>
    <m/>
    <m/>
    <m/>
    <m/>
    <m/>
    <m/>
    <m/>
    <m/>
    <m/>
    <m/>
    <m/>
    <m/>
    <m/>
    <m/>
    <m/>
    <m/>
  </r>
  <r>
    <x v="3970"/>
    <m/>
    <m/>
    <m/>
    <m/>
    <m/>
    <m/>
    <m/>
    <m/>
    <m/>
    <m/>
    <m/>
    <m/>
    <m/>
    <m/>
    <m/>
    <m/>
    <m/>
    <m/>
    <m/>
    <m/>
    <m/>
    <m/>
    <m/>
  </r>
  <r>
    <x v="3971"/>
    <m/>
    <m/>
    <m/>
    <m/>
    <m/>
    <m/>
    <m/>
    <m/>
    <m/>
    <m/>
    <m/>
    <m/>
    <m/>
    <m/>
    <m/>
    <m/>
    <m/>
    <m/>
    <m/>
    <m/>
    <m/>
    <m/>
    <m/>
  </r>
  <r>
    <x v="3972"/>
    <m/>
    <m/>
    <m/>
    <m/>
    <m/>
    <m/>
    <m/>
    <m/>
    <m/>
    <m/>
    <m/>
    <m/>
    <m/>
    <m/>
    <m/>
    <m/>
    <m/>
    <m/>
    <m/>
    <m/>
    <m/>
    <m/>
    <m/>
  </r>
  <r>
    <x v="3973"/>
    <m/>
    <m/>
    <m/>
    <m/>
    <m/>
    <m/>
    <m/>
    <m/>
    <m/>
    <m/>
    <m/>
    <m/>
    <m/>
    <m/>
    <m/>
    <m/>
    <m/>
    <m/>
    <m/>
    <m/>
    <m/>
    <m/>
    <m/>
  </r>
  <r>
    <x v="3974"/>
    <m/>
    <m/>
    <m/>
    <m/>
    <m/>
    <m/>
    <m/>
    <m/>
    <m/>
    <m/>
    <m/>
    <m/>
    <m/>
    <m/>
    <m/>
    <m/>
    <m/>
    <m/>
    <m/>
    <m/>
    <m/>
    <m/>
    <m/>
  </r>
  <r>
    <x v="3975"/>
    <m/>
    <m/>
    <m/>
    <m/>
    <m/>
    <m/>
    <m/>
    <m/>
    <m/>
    <m/>
    <m/>
    <m/>
    <m/>
    <m/>
    <m/>
    <m/>
    <m/>
    <m/>
    <m/>
    <m/>
    <m/>
    <m/>
    <m/>
  </r>
  <r>
    <x v="3976"/>
    <m/>
    <m/>
    <m/>
    <m/>
    <m/>
    <m/>
    <m/>
    <m/>
    <m/>
    <m/>
    <m/>
    <m/>
    <m/>
    <m/>
    <m/>
    <m/>
    <m/>
    <m/>
    <m/>
    <m/>
    <m/>
    <m/>
    <m/>
  </r>
  <r>
    <x v="3977"/>
    <m/>
    <m/>
    <m/>
    <m/>
    <m/>
    <m/>
    <m/>
    <m/>
    <m/>
    <m/>
    <m/>
    <m/>
    <m/>
    <m/>
    <m/>
    <m/>
    <m/>
    <m/>
    <m/>
    <m/>
    <m/>
    <m/>
    <m/>
  </r>
  <r>
    <x v="3978"/>
    <m/>
    <m/>
    <m/>
    <m/>
    <m/>
    <m/>
    <m/>
    <m/>
    <m/>
    <m/>
    <m/>
    <m/>
    <m/>
    <m/>
    <m/>
    <m/>
    <m/>
    <m/>
    <m/>
    <m/>
    <m/>
    <m/>
    <m/>
  </r>
  <r>
    <x v="3979"/>
    <m/>
    <m/>
    <m/>
    <m/>
    <m/>
    <m/>
    <m/>
    <m/>
    <m/>
    <m/>
    <m/>
    <m/>
    <m/>
    <m/>
    <m/>
    <m/>
    <m/>
    <m/>
    <m/>
    <m/>
    <m/>
    <m/>
    <m/>
  </r>
  <r>
    <x v="3980"/>
    <m/>
    <m/>
    <m/>
    <m/>
    <m/>
    <m/>
    <m/>
    <m/>
    <m/>
    <m/>
    <m/>
    <m/>
    <m/>
    <m/>
    <m/>
    <m/>
    <m/>
    <m/>
    <m/>
    <m/>
    <m/>
    <m/>
    <m/>
  </r>
  <r>
    <x v="3981"/>
    <m/>
    <m/>
    <m/>
    <m/>
    <m/>
    <m/>
    <m/>
    <m/>
    <m/>
    <m/>
    <m/>
    <m/>
    <m/>
    <m/>
    <m/>
    <m/>
    <m/>
    <m/>
    <m/>
    <m/>
    <m/>
    <m/>
    <m/>
  </r>
  <r>
    <x v="3982"/>
    <m/>
    <m/>
    <m/>
    <m/>
    <m/>
    <m/>
    <m/>
    <m/>
    <m/>
    <m/>
    <m/>
    <m/>
    <m/>
    <m/>
    <m/>
    <m/>
    <m/>
    <m/>
    <m/>
    <m/>
    <m/>
    <m/>
    <m/>
  </r>
  <r>
    <x v="3983"/>
    <m/>
    <m/>
    <m/>
    <m/>
    <m/>
    <m/>
    <m/>
    <m/>
    <m/>
    <m/>
    <m/>
    <m/>
    <m/>
    <m/>
    <m/>
    <m/>
    <m/>
    <m/>
    <m/>
    <m/>
    <m/>
    <m/>
    <m/>
  </r>
  <r>
    <x v="3984"/>
    <m/>
    <m/>
    <m/>
    <m/>
    <m/>
    <m/>
    <m/>
    <m/>
    <m/>
    <m/>
    <m/>
    <m/>
    <m/>
    <m/>
    <m/>
    <m/>
    <m/>
    <m/>
    <m/>
    <m/>
    <m/>
    <m/>
    <m/>
  </r>
  <r>
    <x v="3985"/>
    <m/>
    <m/>
    <m/>
    <m/>
    <m/>
    <m/>
    <m/>
    <m/>
    <m/>
    <m/>
    <m/>
    <m/>
    <m/>
    <m/>
    <m/>
    <m/>
    <m/>
    <m/>
    <m/>
    <m/>
    <m/>
    <m/>
    <m/>
  </r>
  <r>
    <x v="3986"/>
    <m/>
    <m/>
    <m/>
    <m/>
    <m/>
    <m/>
    <m/>
    <m/>
    <m/>
    <m/>
    <m/>
    <m/>
    <m/>
    <m/>
    <m/>
    <m/>
    <m/>
    <m/>
    <m/>
    <m/>
    <m/>
    <m/>
    <m/>
  </r>
  <r>
    <x v="3987"/>
    <m/>
    <m/>
    <m/>
    <m/>
    <m/>
    <m/>
    <m/>
    <m/>
    <m/>
    <m/>
    <m/>
    <m/>
    <m/>
    <m/>
    <m/>
    <m/>
    <m/>
    <m/>
    <m/>
    <m/>
    <m/>
    <m/>
    <m/>
  </r>
  <r>
    <x v="3988"/>
    <m/>
    <m/>
    <m/>
    <m/>
    <m/>
    <m/>
    <m/>
    <m/>
    <m/>
    <m/>
    <m/>
    <m/>
    <m/>
    <m/>
    <m/>
    <m/>
    <m/>
    <m/>
    <m/>
    <m/>
    <m/>
    <m/>
    <m/>
  </r>
  <r>
    <x v="3989"/>
    <m/>
    <m/>
    <m/>
    <m/>
    <m/>
    <m/>
    <m/>
    <m/>
    <m/>
    <m/>
    <m/>
    <m/>
    <m/>
    <m/>
    <m/>
    <m/>
    <m/>
    <m/>
    <m/>
    <m/>
    <m/>
    <m/>
    <m/>
  </r>
  <r>
    <x v="3990"/>
    <m/>
    <m/>
    <m/>
    <m/>
    <m/>
    <m/>
    <m/>
    <m/>
    <m/>
    <m/>
    <m/>
    <m/>
    <m/>
    <m/>
    <m/>
    <m/>
    <m/>
    <m/>
    <m/>
    <m/>
    <m/>
    <m/>
    <m/>
  </r>
  <r>
    <x v="3991"/>
    <m/>
    <m/>
    <m/>
    <m/>
    <m/>
    <m/>
    <m/>
    <m/>
    <m/>
    <m/>
    <m/>
    <m/>
    <m/>
    <m/>
    <m/>
    <m/>
    <m/>
    <m/>
    <m/>
    <m/>
    <m/>
    <m/>
    <m/>
  </r>
  <r>
    <x v="3992"/>
    <m/>
    <m/>
    <m/>
    <m/>
    <m/>
    <m/>
    <m/>
    <m/>
    <m/>
    <m/>
    <m/>
    <m/>
    <m/>
    <m/>
    <m/>
    <m/>
    <m/>
    <m/>
    <m/>
    <m/>
    <m/>
    <m/>
    <m/>
  </r>
  <r>
    <x v="3993"/>
    <m/>
    <m/>
    <m/>
    <m/>
    <m/>
    <m/>
    <m/>
    <m/>
    <m/>
    <m/>
    <m/>
    <m/>
    <m/>
    <m/>
    <m/>
    <m/>
    <m/>
    <m/>
    <m/>
    <m/>
    <m/>
    <m/>
    <m/>
  </r>
  <r>
    <x v="3994"/>
    <m/>
    <m/>
    <m/>
    <m/>
    <m/>
    <m/>
    <m/>
    <m/>
    <m/>
    <m/>
    <m/>
    <m/>
    <m/>
    <m/>
    <m/>
    <m/>
    <m/>
    <m/>
    <m/>
    <m/>
    <m/>
    <m/>
    <m/>
  </r>
  <r>
    <x v="3995"/>
    <m/>
    <m/>
    <m/>
    <m/>
    <m/>
    <m/>
    <m/>
    <m/>
    <m/>
    <m/>
    <m/>
    <m/>
    <m/>
    <m/>
    <m/>
    <m/>
    <m/>
    <m/>
    <m/>
    <m/>
    <m/>
    <m/>
    <m/>
  </r>
  <r>
    <x v="3996"/>
    <m/>
    <m/>
    <m/>
    <m/>
    <m/>
    <m/>
    <m/>
    <m/>
    <m/>
    <m/>
    <m/>
    <m/>
    <m/>
    <m/>
    <m/>
    <m/>
    <m/>
    <m/>
    <m/>
    <m/>
    <m/>
    <m/>
    <m/>
  </r>
  <r>
    <x v="3997"/>
    <m/>
    <m/>
    <m/>
    <m/>
    <m/>
    <m/>
    <m/>
    <m/>
    <m/>
    <m/>
    <m/>
    <m/>
    <m/>
    <m/>
    <m/>
    <m/>
    <m/>
    <m/>
    <m/>
    <m/>
    <m/>
    <m/>
    <m/>
  </r>
  <r>
    <x v="3998"/>
    <m/>
    <m/>
    <m/>
    <m/>
    <m/>
    <m/>
    <m/>
    <m/>
    <m/>
    <m/>
    <m/>
    <m/>
    <m/>
    <m/>
    <m/>
    <m/>
    <m/>
    <m/>
    <m/>
    <m/>
    <m/>
    <m/>
    <m/>
  </r>
  <r>
    <x v="3999"/>
    <m/>
    <m/>
    <m/>
    <m/>
    <m/>
    <m/>
    <m/>
    <m/>
    <m/>
    <m/>
    <m/>
    <m/>
    <m/>
    <m/>
    <m/>
    <m/>
    <m/>
    <m/>
    <m/>
    <m/>
    <m/>
    <m/>
    <m/>
  </r>
  <r>
    <x v="4000"/>
    <m/>
    <m/>
    <m/>
    <m/>
    <m/>
    <m/>
    <m/>
    <m/>
    <m/>
    <m/>
    <m/>
    <m/>
    <m/>
    <m/>
    <m/>
    <m/>
    <m/>
    <m/>
    <m/>
    <m/>
    <m/>
    <m/>
    <m/>
  </r>
  <r>
    <x v="4001"/>
    <m/>
    <m/>
    <m/>
    <m/>
    <m/>
    <m/>
    <m/>
    <m/>
    <m/>
    <m/>
    <m/>
    <m/>
    <m/>
    <m/>
    <m/>
    <m/>
    <m/>
    <m/>
    <m/>
    <m/>
    <m/>
    <m/>
    <m/>
  </r>
  <r>
    <x v="4002"/>
    <m/>
    <m/>
    <m/>
    <m/>
    <m/>
    <m/>
    <m/>
    <m/>
    <m/>
    <m/>
    <m/>
    <m/>
    <m/>
    <m/>
    <m/>
    <m/>
    <m/>
    <m/>
    <m/>
    <m/>
    <m/>
    <m/>
    <m/>
  </r>
  <r>
    <x v="4003"/>
    <m/>
    <m/>
    <m/>
    <m/>
    <m/>
    <m/>
    <m/>
    <m/>
    <m/>
    <m/>
    <m/>
    <m/>
    <m/>
    <m/>
    <m/>
    <m/>
    <m/>
    <m/>
    <m/>
    <m/>
    <m/>
    <m/>
    <m/>
  </r>
  <r>
    <x v="4004"/>
    <m/>
    <m/>
    <m/>
    <m/>
    <m/>
    <m/>
    <m/>
    <m/>
    <m/>
    <m/>
    <m/>
    <m/>
    <m/>
    <m/>
    <m/>
    <m/>
    <m/>
    <m/>
    <m/>
    <m/>
    <m/>
    <m/>
    <m/>
  </r>
  <r>
    <x v="4005"/>
    <m/>
    <m/>
    <m/>
    <m/>
    <m/>
    <m/>
    <m/>
    <m/>
    <m/>
    <m/>
    <m/>
    <m/>
    <m/>
    <m/>
    <m/>
    <m/>
    <m/>
    <m/>
    <m/>
    <m/>
    <m/>
    <m/>
    <m/>
  </r>
  <r>
    <x v="4006"/>
    <m/>
    <m/>
    <m/>
    <m/>
    <m/>
    <m/>
    <m/>
    <m/>
    <m/>
    <m/>
    <m/>
    <m/>
    <m/>
    <m/>
    <m/>
    <m/>
    <m/>
    <m/>
    <m/>
    <m/>
    <m/>
    <m/>
    <m/>
  </r>
  <r>
    <x v="4007"/>
    <m/>
    <m/>
    <m/>
    <m/>
    <m/>
    <m/>
    <m/>
    <m/>
    <m/>
    <m/>
    <m/>
    <m/>
    <m/>
    <m/>
    <m/>
    <m/>
    <m/>
    <m/>
    <m/>
    <m/>
    <m/>
    <m/>
    <m/>
  </r>
  <r>
    <x v="4008"/>
    <m/>
    <m/>
    <m/>
    <m/>
    <m/>
    <m/>
    <m/>
    <m/>
    <m/>
    <m/>
    <m/>
    <m/>
    <m/>
    <m/>
    <m/>
    <m/>
    <m/>
    <m/>
    <m/>
    <m/>
    <m/>
    <m/>
    <m/>
  </r>
  <r>
    <x v="4009"/>
    <m/>
    <m/>
    <m/>
    <m/>
    <m/>
    <m/>
    <m/>
    <m/>
    <m/>
    <m/>
    <m/>
    <m/>
    <m/>
    <m/>
    <m/>
    <m/>
    <m/>
    <m/>
    <m/>
    <m/>
    <m/>
    <m/>
    <m/>
  </r>
  <r>
    <x v="4010"/>
    <m/>
    <m/>
    <m/>
    <m/>
    <m/>
    <m/>
    <m/>
    <m/>
    <m/>
    <m/>
    <m/>
    <m/>
    <m/>
    <m/>
    <m/>
    <m/>
    <m/>
    <m/>
    <m/>
    <m/>
    <m/>
    <m/>
    <m/>
  </r>
  <r>
    <x v="4011"/>
    <m/>
    <m/>
    <m/>
    <m/>
    <m/>
    <m/>
    <m/>
    <m/>
    <m/>
    <m/>
    <m/>
    <m/>
    <m/>
    <m/>
    <m/>
    <m/>
    <m/>
    <m/>
    <m/>
    <m/>
    <m/>
    <m/>
    <m/>
  </r>
  <r>
    <x v="4012"/>
    <m/>
    <m/>
    <m/>
    <m/>
    <m/>
    <m/>
    <m/>
    <m/>
    <m/>
    <m/>
    <m/>
    <m/>
    <m/>
    <m/>
    <m/>
    <m/>
    <m/>
    <m/>
    <m/>
    <m/>
    <m/>
    <m/>
    <m/>
  </r>
  <r>
    <x v="4013"/>
    <m/>
    <m/>
    <m/>
    <m/>
    <m/>
    <m/>
    <m/>
    <m/>
    <m/>
    <m/>
    <m/>
    <m/>
    <m/>
    <m/>
    <m/>
    <m/>
    <m/>
    <m/>
    <m/>
    <m/>
    <m/>
    <m/>
    <m/>
  </r>
  <r>
    <x v="4014"/>
    <m/>
    <m/>
    <m/>
    <m/>
    <m/>
    <m/>
    <m/>
    <m/>
    <m/>
    <m/>
    <m/>
    <m/>
    <m/>
    <m/>
    <m/>
    <m/>
    <m/>
    <m/>
    <m/>
    <m/>
    <m/>
    <m/>
    <m/>
  </r>
  <r>
    <x v="4015"/>
    <m/>
    <m/>
    <m/>
    <m/>
    <m/>
    <m/>
    <m/>
    <m/>
    <m/>
    <m/>
    <m/>
    <m/>
    <m/>
    <m/>
    <m/>
    <m/>
    <m/>
    <m/>
    <m/>
    <m/>
    <m/>
    <m/>
    <m/>
  </r>
  <r>
    <x v="4016"/>
    <m/>
    <m/>
    <m/>
    <m/>
    <m/>
    <m/>
    <m/>
    <m/>
    <m/>
    <m/>
    <m/>
    <m/>
    <m/>
    <m/>
    <m/>
    <m/>
    <m/>
    <m/>
    <m/>
    <m/>
    <m/>
    <m/>
    <m/>
  </r>
  <r>
    <x v="4017"/>
    <m/>
    <m/>
    <m/>
    <m/>
    <m/>
    <m/>
    <m/>
    <m/>
    <m/>
    <m/>
    <m/>
    <m/>
    <m/>
    <m/>
    <m/>
    <m/>
    <m/>
    <m/>
    <m/>
    <m/>
    <m/>
    <m/>
    <m/>
  </r>
  <r>
    <x v="4018"/>
    <m/>
    <m/>
    <m/>
    <m/>
    <m/>
    <m/>
    <m/>
    <m/>
    <m/>
    <m/>
    <m/>
    <m/>
    <m/>
    <m/>
    <m/>
    <m/>
    <m/>
    <m/>
    <m/>
    <m/>
    <m/>
    <m/>
    <m/>
  </r>
  <r>
    <x v="4019"/>
    <m/>
    <m/>
    <m/>
    <m/>
    <m/>
    <m/>
    <m/>
    <m/>
    <m/>
    <m/>
    <m/>
    <m/>
    <m/>
    <m/>
    <m/>
    <m/>
    <m/>
    <m/>
    <m/>
    <m/>
    <m/>
    <m/>
    <m/>
  </r>
  <r>
    <x v="4020"/>
    <m/>
    <m/>
    <m/>
    <m/>
    <m/>
    <m/>
    <m/>
    <m/>
    <m/>
    <m/>
    <m/>
    <m/>
    <m/>
    <m/>
    <m/>
    <m/>
    <m/>
    <m/>
    <m/>
    <m/>
    <m/>
    <m/>
    <m/>
  </r>
  <r>
    <x v="4021"/>
    <m/>
    <m/>
    <m/>
    <m/>
    <m/>
    <m/>
    <m/>
    <m/>
    <m/>
    <m/>
    <m/>
    <m/>
    <m/>
    <m/>
    <m/>
    <m/>
    <m/>
    <m/>
    <m/>
    <m/>
    <m/>
    <m/>
    <m/>
  </r>
  <r>
    <x v="4022"/>
    <m/>
    <m/>
    <m/>
    <m/>
    <m/>
    <m/>
    <m/>
    <m/>
    <m/>
    <m/>
    <m/>
    <m/>
    <m/>
    <m/>
    <m/>
    <m/>
    <m/>
    <m/>
    <m/>
    <m/>
    <m/>
    <m/>
    <m/>
  </r>
  <r>
    <x v="4023"/>
    <m/>
    <m/>
    <m/>
    <m/>
    <m/>
    <m/>
    <m/>
    <m/>
    <m/>
    <m/>
    <m/>
    <m/>
    <m/>
    <m/>
    <m/>
    <m/>
    <m/>
    <m/>
    <m/>
    <m/>
    <m/>
    <m/>
    <m/>
  </r>
  <r>
    <x v="4024"/>
    <m/>
    <m/>
    <m/>
    <m/>
    <m/>
    <m/>
    <m/>
    <m/>
    <m/>
    <m/>
    <m/>
    <m/>
    <m/>
    <m/>
    <m/>
    <m/>
    <m/>
    <m/>
    <m/>
    <m/>
    <m/>
    <m/>
    <m/>
  </r>
  <r>
    <x v="4025"/>
    <m/>
    <m/>
    <m/>
    <m/>
    <m/>
    <m/>
    <m/>
    <m/>
    <m/>
    <m/>
    <m/>
    <m/>
    <m/>
    <m/>
    <m/>
    <m/>
    <m/>
    <m/>
    <m/>
    <m/>
    <m/>
    <m/>
    <m/>
  </r>
  <r>
    <x v="4026"/>
    <m/>
    <m/>
    <m/>
    <m/>
    <m/>
    <m/>
    <m/>
    <m/>
    <m/>
    <m/>
    <m/>
    <m/>
    <m/>
    <m/>
    <m/>
    <m/>
    <m/>
    <m/>
    <m/>
    <m/>
    <m/>
    <m/>
    <m/>
  </r>
  <r>
    <x v="4027"/>
    <m/>
    <m/>
    <m/>
    <m/>
    <m/>
    <m/>
    <m/>
    <m/>
    <m/>
    <m/>
    <m/>
    <m/>
    <m/>
    <m/>
    <m/>
    <m/>
    <m/>
    <m/>
    <m/>
    <m/>
    <m/>
    <m/>
    <m/>
  </r>
  <r>
    <x v="4028"/>
    <m/>
    <m/>
    <m/>
    <m/>
    <m/>
    <m/>
    <m/>
    <m/>
    <m/>
    <m/>
    <m/>
    <m/>
    <m/>
    <m/>
    <m/>
    <m/>
    <m/>
    <m/>
    <m/>
    <m/>
    <m/>
    <m/>
    <m/>
  </r>
  <r>
    <x v="4029"/>
    <m/>
    <m/>
    <m/>
    <m/>
    <m/>
    <m/>
    <m/>
    <m/>
    <m/>
    <m/>
    <m/>
    <m/>
    <m/>
    <m/>
    <m/>
    <m/>
    <m/>
    <m/>
    <m/>
    <m/>
    <m/>
    <m/>
    <m/>
  </r>
  <r>
    <x v="4030"/>
    <m/>
    <m/>
    <m/>
    <m/>
    <m/>
    <m/>
    <m/>
    <m/>
    <m/>
    <m/>
    <m/>
    <m/>
    <m/>
    <m/>
    <m/>
    <m/>
    <m/>
    <m/>
    <m/>
    <m/>
    <m/>
    <m/>
    <m/>
  </r>
  <r>
    <x v="4031"/>
    <m/>
    <m/>
    <m/>
    <m/>
    <m/>
    <m/>
    <m/>
    <m/>
    <m/>
    <m/>
    <m/>
    <m/>
    <m/>
    <m/>
    <m/>
    <m/>
    <m/>
    <m/>
    <m/>
    <m/>
    <m/>
    <m/>
    <m/>
  </r>
  <r>
    <x v="4032"/>
    <m/>
    <m/>
    <m/>
    <m/>
    <m/>
    <m/>
    <m/>
    <m/>
    <m/>
    <m/>
    <m/>
    <m/>
    <m/>
    <m/>
    <m/>
    <m/>
    <m/>
    <m/>
    <m/>
    <m/>
    <m/>
    <m/>
    <m/>
  </r>
  <r>
    <x v="4033"/>
    <m/>
    <m/>
    <m/>
    <m/>
    <m/>
    <m/>
    <m/>
    <m/>
    <m/>
    <m/>
    <m/>
    <m/>
    <m/>
    <m/>
    <m/>
    <m/>
    <m/>
    <m/>
    <m/>
    <m/>
    <m/>
    <m/>
    <m/>
  </r>
  <r>
    <x v="4034"/>
    <m/>
    <m/>
    <m/>
    <m/>
    <m/>
    <m/>
    <m/>
    <m/>
    <m/>
    <m/>
    <m/>
    <m/>
    <m/>
    <m/>
    <m/>
    <m/>
    <m/>
    <m/>
    <m/>
    <m/>
    <m/>
    <m/>
    <m/>
  </r>
  <r>
    <x v="4035"/>
    <m/>
    <m/>
    <m/>
    <m/>
    <m/>
    <m/>
    <m/>
    <m/>
    <m/>
    <m/>
    <m/>
    <m/>
    <m/>
    <m/>
    <m/>
    <m/>
    <m/>
    <m/>
    <m/>
    <m/>
    <m/>
    <m/>
    <m/>
  </r>
  <r>
    <x v="4036"/>
    <m/>
    <m/>
    <m/>
    <m/>
    <m/>
    <m/>
    <m/>
    <m/>
    <m/>
    <m/>
    <m/>
    <m/>
    <m/>
    <m/>
    <m/>
    <m/>
    <m/>
    <m/>
    <m/>
    <m/>
    <m/>
    <m/>
    <m/>
  </r>
  <r>
    <x v="4037"/>
    <m/>
    <m/>
    <m/>
    <m/>
    <m/>
    <m/>
    <m/>
    <m/>
    <m/>
    <m/>
    <m/>
    <m/>
    <m/>
    <m/>
    <m/>
    <m/>
    <m/>
    <m/>
    <m/>
    <m/>
    <m/>
    <m/>
    <m/>
  </r>
  <r>
    <x v="4038"/>
    <m/>
    <m/>
    <m/>
    <m/>
    <m/>
    <m/>
    <m/>
    <m/>
    <m/>
    <m/>
    <m/>
    <m/>
    <m/>
    <m/>
    <m/>
    <m/>
    <m/>
    <m/>
    <m/>
    <m/>
    <m/>
    <m/>
    <m/>
  </r>
  <r>
    <x v="4039"/>
    <m/>
    <m/>
    <m/>
    <m/>
    <m/>
    <m/>
    <m/>
    <m/>
    <m/>
    <m/>
    <m/>
    <m/>
    <m/>
    <m/>
    <m/>
    <m/>
    <m/>
    <m/>
    <m/>
    <m/>
    <m/>
    <m/>
    <m/>
  </r>
  <r>
    <x v="4040"/>
    <m/>
    <m/>
    <m/>
    <m/>
    <m/>
    <m/>
    <m/>
    <m/>
    <m/>
    <m/>
    <m/>
    <m/>
    <m/>
    <m/>
    <m/>
    <m/>
    <m/>
    <m/>
    <m/>
    <m/>
    <m/>
    <m/>
    <m/>
  </r>
  <r>
    <x v="4041"/>
    <m/>
    <m/>
    <m/>
    <m/>
    <m/>
    <m/>
    <m/>
    <m/>
    <m/>
    <m/>
    <m/>
    <m/>
    <m/>
    <m/>
    <m/>
    <m/>
    <m/>
    <m/>
    <m/>
    <m/>
    <m/>
    <m/>
    <m/>
  </r>
  <r>
    <x v="4042"/>
    <m/>
    <m/>
    <m/>
    <m/>
    <m/>
    <m/>
    <m/>
    <m/>
    <m/>
    <m/>
    <m/>
    <m/>
    <m/>
    <m/>
    <m/>
    <m/>
    <m/>
    <m/>
    <m/>
    <m/>
    <m/>
    <m/>
    <m/>
  </r>
  <r>
    <x v="4043"/>
    <m/>
    <m/>
    <m/>
    <m/>
    <m/>
    <m/>
    <m/>
    <m/>
    <m/>
    <m/>
    <m/>
    <m/>
    <m/>
    <m/>
    <m/>
    <m/>
    <m/>
    <m/>
    <m/>
    <m/>
    <m/>
    <m/>
    <m/>
  </r>
  <r>
    <x v="4044"/>
    <m/>
    <m/>
    <m/>
    <m/>
    <m/>
    <m/>
    <m/>
    <m/>
    <m/>
    <m/>
    <m/>
    <m/>
    <m/>
    <m/>
    <m/>
    <m/>
    <m/>
    <m/>
    <m/>
    <m/>
    <m/>
    <m/>
    <m/>
  </r>
  <r>
    <x v="4045"/>
    <m/>
    <m/>
    <m/>
    <m/>
    <m/>
    <m/>
    <m/>
    <m/>
    <m/>
    <m/>
    <m/>
    <m/>
    <m/>
    <m/>
    <m/>
    <m/>
    <m/>
    <m/>
    <m/>
    <m/>
    <m/>
    <m/>
    <m/>
  </r>
  <r>
    <x v="4046"/>
    <m/>
    <m/>
    <m/>
    <m/>
    <m/>
    <m/>
    <m/>
    <m/>
    <m/>
    <m/>
    <m/>
    <m/>
    <m/>
    <m/>
    <m/>
    <m/>
    <m/>
    <m/>
    <m/>
    <m/>
    <m/>
    <m/>
    <m/>
  </r>
  <r>
    <x v="4047"/>
    <m/>
    <m/>
    <m/>
    <m/>
    <m/>
    <m/>
    <m/>
    <m/>
    <m/>
    <m/>
    <m/>
    <m/>
    <m/>
    <m/>
    <m/>
    <m/>
    <m/>
    <m/>
    <m/>
    <m/>
    <m/>
    <m/>
    <m/>
  </r>
  <r>
    <x v="4048"/>
    <m/>
    <m/>
    <m/>
    <m/>
    <m/>
    <m/>
    <m/>
    <m/>
    <m/>
    <m/>
    <m/>
    <m/>
    <m/>
    <m/>
    <m/>
    <m/>
    <m/>
    <m/>
    <m/>
    <m/>
    <m/>
    <m/>
    <m/>
  </r>
  <r>
    <x v="4049"/>
    <m/>
    <m/>
    <m/>
    <m/>
    <m/>
    <m/>
    <m/>
    <m/>
    <m/>
    <m/>
    <m/>
    <m/>
    <m/>
    <m/>
    <m/>
    <m/>
    <m/>
    <m/>
    <m/>
    <m/>
    <m/>
    <m/>
    <m/>
  </r>
  <r>
    <x v="4050"/>
    <m/>
    <m/>
    <m/>
    <m/>
    <m/>
    <m/>
    <m/>
    <m/>
    <m/>
    <m/>
    <m/>
    <m/>
    <m/>
    <m/>
    <m/>
    <m/>
    <m/>
    <m/>
    <m/>
    <m/>
    <m/>
    <m/>
    <m/>
  </r>
  <r>
    <x v="4051"/>
    <m/>
    <m/>
    <m/>
    <m/>
    <m/>
    <m/>
    <m/>
    <m/>
    <m/>
    <m/>
    <m/>
    <m/>
    <m/>
    <m/>
    <m/>
    <m/>
    <m/>
    <m/>
    <m/>
    <m/>
    <m/>
    <m/>
    <m/>
  </r>
  <r>
    <x v="4052"/>
    <m/>
    <m/>
    <m/>
    <m/>
    <m/>
    <m/>
    <m/>
    <m/>
    <m/>
    <m/>
    <m/>
    <m/>
    <m/>
    <m/>
    <m/>
    <m/>
    <m/>
    <m/>
    <m/>
    <m/>
    <m/>
    <m/>
    <m/>
  </r>
  <r>
    <x v="4053"/>
    <m/>
    <m/>
    <m/>
    <m/>
    <m/>
    <m/>
    <m/>
    <m/>
    <m/>
    <m/>
    <m/>
    <m/>
    <m/>
    <m/>
    <m/>
    <m/>
    <m/>
    <m/>
    <m/>
    <m/>
    <m/>
    <m/>
    <m/>
  </r>
  <r>
    <x v="4054"/>
    <m/>
    <m/>
    <m/>
    <m/>
    <m/>
    <m/>
    <m/>
    <m/>
    <m/>
    <m/>
    <m/>
    <m/>
    <m/>
    <m/>
    <m/>
    <m/>
    <m/>
    <m/>
    <m/>
    <m/>
    <m/>
    <m/>
    <m/>
  </r>
  <r>
    <x v="4055"/>
    <m/>
    <m/>
    <m/>
    <m/>
    <m/>
    <m/>
    <m/>
    <m/>
    <m/>
    <m/>
    <m/>
    <m/>
    <m/>
    <m/>
    <m/>
    <m/>
    <m/>
    <m/>
    <m/>
    <m/>
    <m/>
    <m/>
    <m/>
  </r>
  <r>
    <x v="4056"/>
    <m/>
    <m/>
    <m/>
    <m/>
    <m/>
    <m/>
    <m/>
    <m/>
    <m/>
    <m/>
    <m/>
    <m/>
    <m/>
    <m/>
    <m/>
    <m/>
    <m/>
    <m/>
    <m/>
    <m/>
    <m/>
    <m/>
    <m/>
  </r>
  <r>
    <x v="4057"/>
    <m/>
    <m/>
    <m/>
    <m/>
    <m/>
    <m/>
    <m/>
    <m/>
    <m/>
    <m/>
    <m/>
    <m/>
    <m/>
    <m/>
    <m/>
    <m/>
    <m/>
    <m/>
    <m/>
    <m/>
    <m/>
    <m/>
    <m/>
  </r>
  <r>
    <x v="4058"/>
    <m/>
    <m/>
    <m/>
    <m/>
    <m/>
    <m/>
    <m/>
    <m/>
    <m/>
    <m/>
    <m/>
    <m/>
    <m/>
    <m/>
    <m/>
    <m/>
    <m/>
    <m/>
    <m/>
    <m/>
    <m/>
    <m/>
    <m/>
  </r>
  <r>
    <x v="4059"/>
    <m/>
    <m/>
    <m/>
    <m/>
    <m/>
    <m/>
    <m/>
    <m/>
    <m/>
    <m/>
    <m/>
    <m/>
    <m/>
    <m/>
    <m/>
    <m/>
    <m/>
    <m/>
    <m/>
    <m/>
    <m/>
    <m/>
    <m/>
  </r>
  <r>
    <x v="4060"/>
    <m/>
    <m/>
    <m/>
    <m/>
    <m/>
    <m/>
    <m/>
    <m/>
    <m/>
    <m/>
    <m/>
    <m/>
    <m/>
    <m/>
    <m/>
    <m/>
    <m/>
    <m/>
    <m/>
    <m/>
    <m/>
    <m/>
    <m/>
  </r>
  <r>
    <x v="4061"/>
    <m/>
    <m/>
    <m/>
    <m/>
    <m/>
    <m/>
    <m/>
    <m/>
    <m/>
    <m/>
    <m/>
    <m/>
    <m/>
    <m/>
    <m/>
    <m/>
    <m/>
    <m/>
    <m/>
    <m/>
    <m/>
    <m/>
    <m/>
  </r>
  <r>
    <x v="4062"/>
    <m/>
    <m/>
    <m/>
    <m/>
    <m/>
    <m/>
    <m/>
    <m/>
    <m/>
    <m/>
    <m/>
    <m/>
    <m/>
    <m/>
    <m/>
    <m/>
    <m/>
    <m/>
    <m/>
    <m/>
    <m/>
    <m/>
    <m/>
  </r>
  <r>
    <x v="4063"/>
    <m/>
    <m/>
    <m/>
    <m/>
    <m/>
    <m/>
    <m/>
    <m/>
    <m/>
    <m/>
    <m/>
    <m/>
    <m/>
    <m/>
    <m/>
    <m/>
    <m/>
    <m/>
    <m/>
    <m/>
    <m/>
    <m/>
    <m/>
  </r>
  <r>
    <x v="4064"/>
    <m/>
    <m/>
    <m/>
    <m/>
    <m/>
    <m/>
    <m/>
    <m/>
    <m/>
    <m/>
    <m/>
    <m/>
    <m/>
    <m/>
    <m/>
    <m/>
    <m/>
    <m/>
    <m/>
    <m/>
    <m/>
    <m/>
    <m/>
  </r>
  <r>
    <x v="4065"/>
    <m/>
    <m/>
    <m/>
    <m/>
    <m/>
    <m/>
    <m/>
    <m/>
    <m/>
    <m/>
    <m/>
    <m/>
    <m/>
    <m/>
    <m/>
    <m/>
    <m/>
    <m/>
    <m/>
    <m/>
    <m/>
    <m/>
    <m/>
  </r>
  <r>
    <x v="4066"/>
    <m/>
    <m/>
    <m/>
    <m/>
    <m/>
    <m/>
    <m/>
    <m/>
    <m/>
    <m/>
    <m/>
    <m/>
    <m/>
    <m/>
    <m/>
    <m/>
    <m/>
    <m/>
    <m/>
    <m/>
    <m/>
    <m/>
    <m/>
  </r>
  <r>
    <x v="4067"/>
    <m/>
    <m/>
    <m/>
    <m/>
    <m/>
    <m/>
    <m/>
    <m/>
    <m/>
    <m/>
    <m/>
    <m/>
    <m/>
    <m/>
    <m/>
    <m/>
    <m/>
    <m/>
    <m/>
    <m/>
    <m/>
    <m/>
    <m/>
  </r>
  <r>
    <x v="4068"/>
    <m/>
    <m/>
    <m/>
    <m/>
    <m/>
    <m/>
    <m/>
    <m/>
    <m/>
    <m/>
    <m/>
    <m/>
    <m/>
    <m/>
    <m/>
    <m/>
    <m/>
    <m/>
    <m/>
    <m/>
    <m/>
    <m/>
    <m/>
  </r>
  <r>
    <x v="4069"/>
    <m/>
    <m/>
    <m/>
    <m/>
    <m/>
    <m/>
    <m/>
    <m/>
    <m/>
    <m/>
    <m/>
    <m/>
    <m/>
    <m/>
    <m/>
    <m/>
    <m/>
    <m/>
    <m/>
    <m/>
    <m/>
    <m/>
    <m/>
  </r>
  <r>
    <x v="4070"/>
    <m/>
    <m/>
    <m/>
    <m/>
    <m/>
    <m/>
    <m/>
    <m/>
    <m/>
    <m/>
    <m/>
    <m/>
    <m/>
    <m/>
    <m/>
    <m/>
    <m/>
    <m/>
    <m/>
    <m/>
    <m/>
    <m/>
    <m/>
  </r>
  <r>
    <x v="4071"/>
    <m/>
    <m/>
    <m/>
    <m/>
    <m/>
    <m/>
    <m/>
    <m/>
    <m/>
    <m/>
    <m/>
    <m/>
    <m/>
    <m/>
    <m/>
    <m/>
    <m/>
    <m/>
    <m/>
    <m/>
    <m/>
    <m/>
    <m/>
  </r>
  <r>
    <x v="4072"/>
    <m/>
    <m/>
    <m/>
    <m/>
    <m/>
    <m/>
    <m/>
    <m/>
    <m/>
    <m/>
    <m/>
    <m/>
    <m/>
    <m/>
    <m/>
    <m/>
    <m/>
    <m/>
    <m/>
    <m/>
    <m/>
    <m/>
    <m/>
  </r>
  <r>
    <x v="4073"/>
    <m/>
    <m/>
    <m/>
    <m/>
    <m/>
    <m/>
    <m/>
    <m/>
    <m/>
    <m/>
    <m/>
    <m/>
    <m/>
    <m/>
    <m/>
    <m/>
    <m/>
    <m/>
    <m/>
    <m/>
    <m/>
    <m/>
    <m/>
  </r>
  <r>
    <x v="4074"/>
    <m/>
    <m/>
    <m/>
    <m/>
    <m/>
    <m/>
    <m/>
    <m/>
    <m/>
    <m/>
    <m/>
    <m/>
    <m/>
    <m/>
    <m/>
    <m/>
    <m/>
    <m/>
    <m/>
    <m/>
    <m/>
    <m/>
    <m/>
  </r>
  <r>
    <x v="4075"/>
    <m/>
    <m/>
    <m/>
    <m/>
    <m/>
    <m/>
    <m/>
    <m/>
    <m/>
    <m/>
    <m/>
    <m/>
    <m/>
    <m/>
    <m/>
    <m/>
    <m/>
    <m/>
    <m/>
    <m/>
    <m/>
    <m/>
    <m/>
  </r>
  <r>
    <x v="4076"/>
    <m/>
    <m/>
    <m/>
    <m/>
    <m/>
    <m/>
    <m/>
    <m/>
    <m/>
    <m/>
    <m/>
    <m/>
    <m/>
    <m/>
    <m/>
    <m/>
    <m/>
    <m/>
    <m/>
    <m/>
    <m/>
    <m/>
    <m/>
  </r>
  <r>
    <x v="4077"/>
    <m/>
    <m/>
    <m/>
    <m/>
    <m/>
    <m/>
    <m/>
    <m/>
    <m/>
    <m/>
    <m/>
    <m/>
    <m/>
    <m/>
    <m/>
    <m/>
    <m/>
    <m/>
    <m/>
    <m/>
    <m/>
    <m/>
    <m/>
  </r>
  <r>
    <x v="4078"/>
    <m/>
    <m/>
    <m/>
    <m/>
    <m/>
    <m/>
    <m/>
    <m/>
    <m/>
    <m/>
    <m/>
    <m/>
    <m/>
    <m/>
    <m/>
    <m/>
    <m/>
    <m/>
    <m/>
    <m/>
    <m/>
    <m/>
    <m/>
  </r>
  <r>
    <x v="4079"/>
    <m/>
    <m/>
    <m/>
    <m/>
    <m/>
    <m/>
    <m/>
    <m/>
    <m/>
    <m/>
    <m/>
    <m/>
    <m/>
    <m/>
    <m/>
    <m/>
    <m/>
    <m/>
    <m/>
    <m/>
    <m/>
    <m/>
    <m/>
  </r>
  <r>
    <x v="4080"/>
    <m/>
    <m/>
    <m/>
    <m/>
    <m/>
    <m/>
    <m/>
    <m/>
    <m/>
    <m/>
    <m/>
    <m/>
    <m/>
    <m/>
    <m/>
    <m/>
    <m/>
    <m/>
    <m/>
    <m/>
    <m/>
    <m/>
    <m/>
  </r>
  <r>
    <x v="4081"/>
    <m/>
    <m/>
    <m/>
    <m/>
    <m/>
    <m/>
    <m/>
    <m/>
    <m/>
    <m/>
    <m/>
    <m/>
    <m/>
    <m/>
    <m/>
    <m/>
    <m/>
    <m/>
    <m/>
    <m/>
    <m/>
    <m/>
    <m/>
  </r>
  <r>
    <x v="4082"/>
    <m/>
    <m/>
    <m/>
    <m/>
    <m/>
    <m/>
    <m/>
    <m/>
    <m/>
    <m/>
    <m/>
    <m/>
    <m/>
    <m/>
    <m/>
    <m/>
    <m/>
    <m/>
    <m/>
    <m/>
    <m/>
    <m/>
    <m/>
  </r>
  <r>
    <x v="4083"/>
    <m/>
    <m/>
    <m/>
    <m/>
    <m/>
    <m/>
    <m/>
    <m/>
    <m/>
    <m/>
    <m/>
    <m/>
    <m/>
    <m/>
    <m/>
    <m/>
    <m/>
    <m/>
    <m/>
    <m/>
    <m/>
    <m/>
    <m/>
  </r>
  <r>
    <x v="4084"/>
    <m/>
    <m/>
    <m/>
    <m/>
    <m/>
    <m/>
    <m/>
    <m/>
    <m/>
    <m/>
    <m/>
    <m/>
    <m/>
    <m/>
    <m/>
    <m/>
    <m/>
    <m/>
    <m/>
    <m/>
    <m/>
    <m/>
    <m/>
  </r>
  <r>
    <x v="4085"/>
    <m/>
    <m/>
    <m/>
    <m/>
    <m/>
    <m/>
    <m/>
    <m/>
    <m/>
    <m/>
    <m/>
    <m/>
    <m/>
    <m/>
    <m/>
    <m/>
    <m/>
    <m/>
    <m/>
    <m/>
    <m/>
    <m/>
    <m/>
  </r>
  <r>
    <x v="4086"/>
    <m/>
    <m/>
    <m/>
    <m/>
    <m/>
    <m/>
    <m/>
    <m/>
    <m/>
    <m/>
    <m/>
    <m/>
    <m/>
    <m/>
    <m/>
    <m/>
    <m/>
    <m/>
    <m/>
    <m/>
    <m/>
    <m/>
    <m/>
  </r>
  <r>
    <x v="4087"/>
    <m/>
    <m/>
    <m/>
    <m/>
    <m/>
    <m/>
    <m/>
    <m/>
    <m/>
    <m/>
    <m/>
    <m/>
    <m/>
    <m/>
    <m/>
    <m/>
    <m/>
    <m/>
    <m/>
    <m/>
    <m/>
    <m/>
    <m/>
  </r>
  <r>
    <x v="4088"/>
    <m/>
    <m/>
    <m/>
    <m/>
    <m/>
    <m/>
    <m/>
    <m/>
    <m/>
    <m/>
    <m/>
    <m/>
    <m/>
    <m/>
    <m/>
    <m/>
    <m/>
    <m/>
    <m/>
    <m/>
    <m/>
    <m/>
    <m/>
  </r>
  <r>
    <x v="4089"/>
    <m/>
    <m/>
    <m/>
    <m/>
    <m/>
    <m/>
    <m/>
    <m/>
    <m/>
    <m/>
    <m/>
    <m/>
    <m/>
    <m/>
    <m/>
    <m/>
    <m/>
    <m/>
    <m/>
    <m/>
    <m/>
    <m/>
    <m/>
  </r>
  <r>
    <x v="4090"/>
    <m/>
    <m/>
    <m/>
    <m/>
    <m/>
    <m/>
    <m/>
    <m/>
    <m/>
    <m/>
    <m/>
    <m/>
    <m/>
    <m/>
    <m/>
    <m/>
    <m/>
    <m/>
    <m/>
    <m/>
    <m/>
    <m/>
    <m/>
  </r>
  <r>
    <x v="4091"/>
    <m/>
    <m/>
    <m/>
    <m/>
    <m/>
    <m/>
    <m/>
    <m/>
    <m/>
    <m/>
    <m/>
    <m/>
    <m/>
    <m/>
    <m/>
    <m/>
    <m/>
    <m/>
    <m/>
    <m/>
    <m/>
    <m/>
    <m/>
  </r>
  <r>
    <x v="4092"/>
    <m/>
    <m/>
    <m/>
    <m/>
    <m/>
    <m/>
    <m/>
    <m/>
    <m/>
    <m/>
    <m/>
    <m/>
    <m/>
    <m/>
    <m/>
    <m/>
    <m/>
    <m/>
    <m/>
    <m/>
    <m/>
    <m/>
    <m/>
  </r>
  <r>
    <x v="4093"/>
    <m/>
    <m/>
    <m/>
    <m/>
    <m/>
    <m/>
    <m/>
    <m/>
    <m/>
    <m/>
    <m/>
    <m/>
    <m/>
    <m/>
    <m/>
    <m/>
    <m/>
    <m/>
    <m/>
    <m/>
    <m/>
    <m/>
    <m/>
  </r>
  <r>
    <x v="4094"/>
    <m/>
    <m/>
    <m/>
    <m/>
    <m/>
    <m/>
    <m/>
    <m/>
    <m/>
    <m/>
    <m/>
    <m/>
    <m/>
    <m/>
    <m/>
    <m/>
    <m/>
    <m/>
    <m/>
    <m/>
    <m/>
    <m/>
    <m/>
  </r>
  <r>
    <x v="4095"/>
    <m/>
    <m/>
    <m/>
    <m/>
    <m/>
    <m/>
    <m/>
    <m/>
    <m/>
    <m/>
    <m/>
    <m/>
    <m/>
    <m/>
    <m/>
    <m/>
    <m/>
    <m/>
    <m/>
    <m/>
    <m/>
    <m/>
    <m/>
  </r>
  <r>
    <x v="4096"/>
    <m/>
    <m/>
    <m/>
    <m/>
    <m/>
    <m/>
    <m/>
    <m/>
    <m/>
    <m/>
    <m/>
    <m/>
    <m/>
    <m/>
    <m/>
    <m/>
    <m/>
    <m/>
    <m/>
    <m/>
    <m/>
    <m/>
    <m/>
  </r>
  <r>
    <x v="4097"/>
    <m/>
    <m/>
    <m/>
    <m/>
    <m/>
    <m/>
    <m/>
    <m/>
    <m/>
    <m/>
    <m/>
    <m/>
    <m/>
    <m/>
    <m/>
    <m/>
    <m/>
    <m/>
    <m/>
    <m/>
    <m/>
    <m/>
    <m/>
  </r>
  <r>
    <x v="4098"/>
    <m/>
    <m/>
    <m/>
    <m/>
    <m/>
    <m/>
    <m/>
    <m/>
    <m/>
    <m/>
    <m/>
    <m/>
    <m/>
    <m/>
    <m/>
    <m/>
    <m/>
    <m/>
    <m/>
    <m/>
    <m/>
    <m/>
    <m/>
  </r>
  <r>
    <x v="4099"/>
    <m/>
    <m/>
    <m/>
    <m/>
    <m/>
    <m/>
    <m/>
    <m/>
    <m/>
    <m/>
    <m/>
    <m/>
    <m/>
    <m/>
    <m/>
    <m/>
    <m/>
    <m/>
    <m/>
    <m/>
    <m/>
    <m/>
    <m/>
  </r>
  <r>
    <x v="4100"/>
    <m/>
    <m/>
    <m/>
    <m/>
    <m/>
    <m/>
    <m/>
    <m/>
    <m/>
    <m/>
    <m/>
    <m/>
    <m/>
    <m/>
    <m/>
    <m/>
    <m/>
    <m/>
    <m/>
    <m/>
    <m/>
    <m/>
    <m/>
  </r>
  <r>
    <x v="4101"/>
    <m/>
    <m/>
    <m/>
    <m/>
    <m/>
    <m/>
    <m/>
    <m/>
    <m/>
    <m/>
    <m/>
    <m/>
    <m/>
    <m/>
    <m/>
    <m/>
    <m/>
    <m/>
    <m/>
    <m/>
    <m/>
    <m/>
    <m/>
  </r>
  <r>
    <x v="4102"/>
    <m/>
    <m/>
    <m/>
    <m/>
    <m/>
    <m/>
    <m/>
    <m/>
    <m/>
    <m/>
    <m/>
    <m/>
    <m/>
    <m/>
    <m/>
    <m/>
    <m/>
    <m/>
    <m/>
    <m/>
    <m/>
    <m/>
    <m/>
  </r>
  <r>
    <x v="4103"/>
    <m/>
    <m/>
    <m/>
    <m/>
    <m/>
    <m/>
    <m/>
    <m/>
    <m/>
    <m/>
    <m/>
    <m/>
    <m/>
    <m/>
    <m/>
    <m/>
    <m/>
    <m/>
    <m/>
    <m/>
    <m/>
    <m/>
    <m/>
  </r>
  <r>
    <x v="4104"/>
    <m/>
    <m/>
    <m/>
    <m/>
    <m/>
    <m/>
    <m/>
    <m/>
    <m/>
    <m/>
    <m/>
    <m/>
    <m/>
    <m/>
    <m/>
    <m/>
    <m/>
    <m/>
    <m/>
    <m/>
    <m/>
    <m/>
    <m/>
  </r>
  <r>
    <x v="4105"/>
    <m/>
    <m/>
    <m/>
    <m/>
    <m/>
    <m/>
    <m/>
    <m/>
    <m/>
    <m/>
    <m/>
    <m/>
    <m/>
    <m/>
    <m/>
    <m/>
    <m/>
    <m/>
    <m/>
    <m/>
    <m/>
    <m/>
    <m/>
  </r>
  <r>
    <x v="4106"/>
    <m/>
    <m/>
    <m/>
    <m/>
    <m/>
    <m/>
    <m/>
    <m/>
    <m/>
    <m/>
    <m/>
    <m/>
    <m/>
    <m/>
    <m/>
    <m/>
    <m/>
    <m/>
    <m/>
    <m/>
    <m/>
    <m/>
    <m/>
  </r>
  <r>
    <x v="4107"/>
    <m/>
    <m/>
    <m/>
    <m/>
    <m/>
    <m/>
    <m/>
    <m/>
    <m/>
    <m/>
    <m/>
    <m/>
    <m/>
    <m/>
    <m/>
    <m/>
    <m/>
    <m/>
    <m/>
    <m/>
    <m/>
    <m/>
    <m/>
  </r>
  <r>
    <x v="4108"/>
    <m/>
    <m/>
    <m/>
    <m/>
    <m/>
    <m/>
    <m/>
    <m/>
    <m/>
    <m/>
    <m/>
    <m/>
    <m/>
    <m/>
    <m/>
    <m/>
    <m/>
    <m/>
    <m/>
    <m/>
    <m/>
    <m/>
    <m/>
  </r>
  <r>
    <x v="4109"/>
    <m/>
    <m/>
    <m/>
    <m/>
    <m/>
    <m/>
    <m/>
    <m/>
    <m/>
    <m/>
    <m/>
    <m/>
    <m/>
    <m/>
    <m/>
    <m/>
    <m/>
    <m/>
    <m/>
    <m/>
    <m/>
    <m/>
    <m/>
  </r>
  <r>
    <x v="4110"/>
    <m/>
    <m/>
    <m/>
    <m/>
    <m/>
    <m/>
    <m/>
    <m/>
    <m/>
    <m/>
    <m/>
    <m/>
    <m/>
    <m/>
    <m/>
    <m/>
    <m/>
    <m/>
    <m/>
    <m/>
    <m/>
    <m/>
    <m/>
  </r>
  <r>
    <x v="4111"/>
    <m/>
    <m/>
    <m/>
    <m/>
    <m/>
    <m/>
    <m/>
    <m/>
    <m/>
    <m/>
    <m/>
    <m/>
    <m/>
    <m/>
    <m/>
    <m/>
    <m/>
    <m/>
    <m/>
    <m/>
    <m/>
    <m/>
    <m/>
  </r>
  <r>
    <x v="4112"/>
    <m/>
    <m/>
    <m/>
    <m/>
    <m/>
    <m/>
    <m/>
    <m/>
    <m/>
    <m/>
    <m/>
    <m/>
    <m/>
    <m/>
    <m/>
    <m/>
    <m/>
    <m/>
    <m/>
    <m/>
    <m/>
    <m/>
    <m/>
  </r>
  <r>
    <x v="4113"/>
    <m/>
    <m/>
    <m/>
    <m/>
    <m/>
    <m/>
    <m/>
    <m/>
    <m/>
    <m/>
    <m/>
    <m/>
    <m/>
    <m/>
    <m/>
    <m/>
    <m/>
    <m/>
    <m/>
    <m/>
    <m/>
    <m/>
    <m/>
  </r>
  <r>
    <x v="4114"/>
    <m/>
    <m/>
    <m/>
    <m/>
    <m/>
    <m/>
    <m/>
    <m/>
    <m/>
    <m/>
    <m/>
    <m/>
    <m/>
    <m/>
    <m/>
    <m/>
    <m/>
    <m/>
    <m/>
    <m/>
    <m/>
    <m/>
    <m/>
  </r>
  <r>
    <x v="4115"/>
    <m/>
    <m/>
    <m/>
    <m/>
    <m/>
    <m/>
    <m/>
    <m/>
    <m/>
    <m/>
    <m/>
    <m/>
    <m/>
    <m/>
    <m/>
    <m/>
    <m/>
    <m/>
    <m/>
    <m/>
    <m/>
    <m/>
    <m/>
  </r>
  <r>
    <x v="4116"/>
    <m/>
    <m/>
    <m/>
    <m/>
    <m/>
    <m/>
    <m/>
    <m/>
    <m/>
    <m/>
    <m/>
    <m/>
    <m/>
    <m/>
    <m/>
    <m/>
    <m/>
    <m/>
    <m/>
    <m/>
    <m/>
    <m/>
    <m/>
  </r>
  <r>
    <x v="4117"/>
    <m/>
    <m/>
    <m/>
    <m/>
    <m/>
    <m/>
    <m/>
    <m/>
    <m/>
    <m/>
    <m/>
    <m/>
    <m/>
    <m/>
    <m/>
    <m/>
    <m/>
    <m/>
    <m/>
    <m/>
    <m/>
    <m/>
    <m/>
  </r>
  <r>
    <x v="4118"/>
    <m/>
    <m/>
    <m/>
    <m/>
    <m/>
    <m/>
    <m/>
    <m/>
    <m/>
    <m/>
    <m/>
    <m/>
    <m/>
    <m/>
    <m/>
    <m/>
    <m/>
    <m/>
    <m/>
    <m/>
    <m/>
    <m/>
    <m/>
  </r>
  <r>
    <x v="4119"/>
    <m/>
    <m/>
    <m/>
    <m/>
    <m/>
    <m/>
    <m/>
    <m/>
    <m/>
    <m/>
    <m/>
    <m/>
    <m/>
    <m/>
    <m/>
    <m/>
    <m/>
    <m/>
    <m/>
    <m/>
    <m/>
    <m/>
    <m/>
  </r>
  <r>
    <x v="4120"/>
    <m/>
    <m/>
    <m/>
    <m/>
    <m/>
    <m/>
    <m/>
    <m/>
    <m/>
    <m/>
    <m/>
    <m/>
    <m/>
    <m/>
    <m/>
    <m/>
    <m/>
    <m/>
    <m/>
    <m/>
    <m/>
    <m/>
    <m/>
  </r>
  <r>
    <x v="4121"/>
    <m/>
    <m/>
    <m/>
    <m/>
    <m/>
    <m/>
    <m/>
    <m/>
    <m/>
    <m/>
    <m/>
    <m/>
    <m/>
    <m/>
    <m/>
    <m/>
    <m/>
    <m/>
    <m/>
    <m/>
    <m/>
    <m/>
    <m/>
  </r>
  <r>
    <x v="4122"/>
    <m/>
    <m/>
    <m/>
    <m/>
    <m/>
    <m/>
    <m/>
    <m/>
    <m/>
    <m/>
    <m/>
    <m/>
    <m/>
    <m/>
    <m/>
    <m/>
    <m/>
    <m/>
    <m/>
    <m/>
    <m/>
    <m/>
    <m/>
  </r>
  <r>
    <x v="4123"/>
    <m/>
    <m/>
    <m/>
    <m/>
    <m/>
    <m/>
    <m/>
    <m/>
    <m/>
    <m/>
    <m/>
    <m/>
    <m/>
    <m/>
    <m/>
    <m/>
    <m/>
    <m/>
    <m/>
    <m/>
    <m/>
    <m/>
    <m/>
  </r>
  <r>
    <x v="4124"/>
    <m/>
    <m/>
    <m/>
    <m/>
    <m/>
    <m/>
    <m/>
    <m/>
    <m/>
    <m/>
    <m/>
    <m/>
    <m/>
    <m/>
    <m/>
    <m/>
    <m/>
    <m/>
    <m/>
    <m/>
    <m/>
    <m/>
    <m/>
  </r>
  <r>
    <x v="4125"/>
    <m/>
    <m/>
    <m/>
    <m/>
    <m/>
    <m/>
    <m/>
    <m/>
    <m/>
    <m/>
    <m/>
    <m/>
    <m/>
    <m/>
    <m/>
    <m/>
    <m/>
    <m/>
    <m/>
    <m/>
    <m/>
    <m/>
    <m/>
  </r>
  <r>
    <x v="4126"/>
    <m/>
    <m/>
    <m/>
    <m/>
    <m/>
    <m/>
    <m/>
    <m/>
    <m/>
    <m/>
    <m/>
    <m/>
    <m/>
    <m/>
    <m/>
    <m/>
    <m/>
    <m/>
    <m/>
    <m/>
    <m/>
    <m/>
    <m/>
  </r>
  <r>
    <x v="4127"/>
    <m/>
    <m/>
    <m/>
    <m/>
    <m/>
    <m/>
    <m/>
    <m/>
    <m/>
    <m/>
    <m/>
    <m/>
    <m/>
    <m/>
    <m/>
    <m/>
    <m/>
    <m/>
    <m/>
    <m/>
    <m/>
    <m/>
    <m/>
  </r>
  <r>
    <x v="4128"/>
    <m/>
    <m/>
    <m/>
    <m/>
    <m/>
    <m/>
    <m/>
    <m/>
    <m/>
    <m/>
    <m/>
    <m/>
    <m/>
    <m/>
    <m/>
    <m/>
    <m/>
    <m/>
    <m/>
    <m/>
    <m/>
    <m/>
    <m/>
  </r>
  <r>
    <x v="4129"/>
    <m/>
    <m/>
    <m/>
    <m/>
    <m/>
    <m/>
    <m/>
    <m/>
    <m/>
    <m/>
    <m/>
    <m/>
    <m/>
    <m/>
    <m/>
    <m/>
    <m/>
    <m/>
    <m/>
    <m/>
    <m/>
    <m/>
    <m/>
  </r>
  <r>
    <x v="4130"/>
    <m/>
    <m/>
    <m/>
    <m/>
    <m/>
    <m/>
    <m/>
    <m/>
    <m/>
    <m/>
    <m/>
    <m/>
    <m/>
    <m/>
    <m/>
    <m/>
    <m/>
    <m/>
    <m/>
    <m/>
    <m/>
    <m/>
    <m/>
  </r>
  <r>
    <x v="4131"/>
    <m/>
    <m/>
    <m/>
    <m/>
    <m/>
    <m/>
    <m/>
    <m/>
    <m/>
    <m/>
    <m/>
    <m/>
    <m/>
    <m/>
    <m/>
    <m/>
    <m/>
    <m/>
    <m/>
    <m/>
    <m/>
    <m/>
    <m/>
  </r>
  <r>
    <x v="4132"/>
    <m/>
    <m/>
    <m/>
    <m/>
    <m/>
    <m/>
    <m/>
    <m/>
    <m/>
    <m/>
    <m/>
    <m/>
    <m/>
    <m/>
    <m/>
    <m/>
    <m/>
    <m/>
    <m/>
    <m/>
    <m/>
    <m/>
    <m/>
  </r>
  <r>
    <x v="4133"/>
    <m/>
    <m/>
    <m/>
    <m/>
    <m/>
    <m/>
    <m/>
    <m/>
    <m/>
    <m/>
    <m/>
    <m/>
    <m/>
    <m/>
    <m/>
    <m/>
    <m/>
    <m/>
    <m/>
    <m/>
    <m/>
    <m/>
    <m/>
  </r>
  <r>
    <x v="4134"/>
    <m/>
    <m/>
    <m/>
    <m/>
    <m/>
    <m/>
    <m/>
    <m/>
    <m/>
    <m/>
    <m/>
    <m/>
    <m/>
    <m/>
    <m/>
    <m/>
    <m/>
    <m/>
    <m/>
    <m/>
    <m/>
    <m/>
    <m/>
  </r>
  <r>
    <x v="4135"/>
    <m/>
    <m/>
    <m/>
    <m/>
    <m/>
    <m/>
    <m/>
    <m/>
    <m/>
    <m/>
    <m/>
    <m/>
    <m/>
    <m/>
    <m/>
    <m/>
    <m/>
    <m/>
    <m/>
    <m/>
    <m/>
    <m/>
    <m/>
  </r>
  <r>
    <x v="4136"/>
    <m/>
    <m/>
    <m/>
    <m/>
    <m/>
    <m/>
    <m/>
    <m/>
    <m/>
    <m/>
    <m/>
    <m/>
    <m/>
    <m/>
    <m/>
    <m/>
    <m/>
    <m/>
    <m/>
    <m/>
    <m/>
    <m/>
    <m/>
  </r>
  <r>
    <x v="4137"/>
    <m/>
    <m/>
    <m/>
    <m/>
    <m/>
    <m/>
    <m/>
    <m/>
    <m/>
    <m/>
    <m/>
    <m/>
    <m/>
    <m/>
    <m/>
    <m/>
    <m/>
    <m/>
    <m/>
    <m/>
    <m/>
    <m/>
    <m/>
  </r>
  <r>
    <x v="4138"/>
    <m/>
    <m/>
    <m/>
    <m/>
    <m/>
    <m/>
    <m/>
    <m/>
    <m/>
    <m/>
    <m/>
    <m/>
    <m/>
    <m/>
    <m/>
    <m/>
    <m/>
    <m/>
    <m/>
    <m/>
    <m/>
    <m/>
    <m/>
  </r>
  <r>
    <x v="4139"/>
    <m/>
    <m/>
    <m/>
    <m/>
    <m/>
    <m/>
    <m/>
    <m/>
    <m/>
    <m/>
    <m/>
    <m/>
    <m/>
    <m/>
    <m/>
    <m/>
    <m/>
    <m/>
    <m/>
    <m/>
    <m/>
    <m/>
    <m/>
  </r>
  <r>
    <x v="4140"/>
    <m/>
    <m/>
    <m/>
    <m/>
    <m/>
    <m/>
    <m/>
    <m/>
    <m/>
    <m/>
    <m/>
    <m/>
    <m/>
    <m/>
    <m/>
    <m/>
    <m/>
    <m/>
    <m/>
    <m/>
    <m/>
    <m/>
    <m/>
  </r>
  <r>
    <x v="4141"/>
    <m/>
    <m/>
    <m/>
    <m/>
    <m/>
    <m/>
    <m/>
    <m/>
    <m/>
    <m/>
    <m/>
    <m/>
    <m/>
    <m/>
    <m/>
    <m/>
    <m/>
    <m/>
    <m/>
    <m/>
    <m/>
    <m/>
    <m/>
  </r>
  <r>
    <x v="4142"/>
    <m/>
    <m/>
    <m/>
    <m/>
    <m/>
    <m/>
    <m/>
    <m/>
    <m/>
    <m/>
    <m/>
    <m/>
    <m/>
    <m/>
    <m/>
    <m/>
    <m/>
    <m/>
    <m/>
    <m/>
    <m/>
    <m/>
    <m/>
  </r>
  <r>
    <x v="4143"/>
    <m/>
    <m/>
    <m/>
    <m/>
    <m/>
    <m/>
    <m/>
    <m/>
    <m/>
    <m/>
    <m/>
    <m/>
    <m/>
    <m/>
    <m/>
    <m/>
    <m/>
    <m/>
    <m/>
    <m/>
    <m/>
    <m/>
    <m/>
  </r>
  <r>
    <x v="4144"/>
    <m/>
    <m/>
    <m/>
    <m/>
    <m/>
    <m/>
    <m/>
    <m/>
    <m/>
    <m/>
    <m/>
    <m/>
    <m/>
    <m/>
    <m/>
    <m/>
    <m/>
    <m/>
    <m/>
    <m/>
    <m/>
    <m/>
    <m/>
  </r>
  <r>
    <x v="4145"/>
    <m/>
    <m/>
    <m/>
    <m/>
    <m/>
    <m/>
    <m/>
    <m/>
    <m/>
    <m/>
    <m/>
    <m/>
    <m/>
    <m/>
    <m/>
    <m/>
    <m/>
    <m/>
    <m/>
    <m/>
    <m/>
    <m/>
    <m/>
  </r>
  <r>
    <x v="4146"/>
    <m/>
    <m/>
    <m/>
    <m/>
    <m/>
    <m/>
    <m/>
    <m/>
    <m/>
    <m/>
    <m/>
    <m/>
    <m/>
    <m/>
    <m/>
    <m/>
    <m/>
    <m/>
    <m/>
    <m/>
    <m/>
    <m/>
    <m/>
  </r>
  <r>
    <x v="4147"/>
    <m/>
    <m/>
    <m/>
    <m/>
    <m/>
    <m/>
    <m/>
    <m/>
    <m/>
    <m/>
    <m/>
    <m/>
    <m/>
    <m/>
    <m/>
    <m/>
    <m/>
    <m/>
    <m/>
    <m/>
    <m/>
    <m/>
    <m/>
  </r>
  <r>
    <x v="4148"/>
    <m/>
    <m/>
    <m/>
    <m/>
    <m/>
    <m/>
    <m/>
    <m/>
    <m/>
    <m/>
    <m/>
    <m/>
    <m/>
    <m/>
    <m/>
    <m/>
    <m/>
    <m/>
    <m/>
    <m/>
    <m/>
    <m/>
    <m/>
  </r>
  <r>
    <x v="4149"/>
    <m/>
    <m/>
    <m/>
    <m/>
    <m/>
    <m/>
    <m/>
    <m/>
    <m/>
    <m/>
    <m/>
    <m/>
    <m/>
    <m/>
    <m/>
    <m/>
    <m/>
    <m/>
    <m/>
    <m/>
    <m/>
    <m/>
    <m/>
  </r>
  <r>
    <x v="4150"/>
    <m/>
    <m/>
    <m/>
    <m/>
    <m/>
    <m/>
    <m/>
    <m/>
    <m/>
    <m/>
    <m/>
    <m/>
    <m/>
    <m/>
    <m/>
    <m/>
    <m/>
    <m/>
    <m/>
    <m/>
    <m/>
    <m/>
    <m/>
  </r>
  <r>
    <x v="4151"/>
    <m/>
    <m/>
    <m/>
    <m/>
    <m/>
    <m/>
    <m/>
    <m/>
    <m/>
    <m/>
    <m/>
    <m/>
    <m/>
    <m/>
    <m/>
    <m/>
    <m/>
    <m/>
    <m/>
    <m/>
    <m/>
    <m/>
    <m/>
  </r>
  <r>
    <x v="4152"/>
    <m/>
    <m/>
    <m/>
    <m/>
    <m/>
    <m/>
    <m/>
    <m/>
    <m/>
    <m/>
    <m/>
    <m/>
    <m/>
    <m/>
    <m/>
    <m/>
    <m/>
    <m/>
    <m/>
    <m/>
    <m/>
    <m/>
    <m/>
  </r>
  <r>
    <x v="4153"/>
    <m/>
    <m/>
    <m/>
    <m/>
    <m/>
    <m/>
    <m/>
    <m/>
    <m/>
    <m/>
    <m/>
    <m/>
    <m/>
    <m/>
    <m/>
    <m/>
    <m/>
    <m/>
    <m/>
    <m/>
    <m/>
    <m/>
    <m/>
  </r>
  <r>
    <x v="4154"/>
    <m/>
    <m/>
    <m/>
    <m/>
    <m/>
    <m/>
    <m/>
    <m/>
    <m/>
    <m/>
    <m/>
    <m/>
    <m/>
    <m/>
    <m/>
    <m/>
    <m/>
    <m/>
    <m/>
    <m/>
    <m/>
    <m/>
    <m/>
  </r>
  <r>
    <x v="4155"/>
    <m/>
    <m/>
    <m/>
    <m/>
    <m/>
    <m/>
    <m/>
    <m/>
    <m/>
    <m/>
    <m/>
    <m/>
    <m/>
    <m/>
    <m/>
    <m/>
    <m/>
    <m/>
    <m/>
    <m/>
    <m/>
    <m/>
    <m/>
  </r>
  <r>
    <x v="4156"/>
    <m/>
    <m/>
    <m/>
    <m/>
    <m/>
    <m/>
    <m/>
    <m/>
    <m/>
    <m/>
    <m/>
    <m/>
    <m/>
    <m/>
    <m/>
    <m/>
    <m/>
    <m/>
    <m/>
    <m/>
    <m/>
    <m/>
    <m/>
  </r>
  <r>
    <x v="4157"/>
    <m/>
    <m/>
    <m/>
    <m/>
    <m/>
    <m/>
    <m/>
    <m/>
    <m/>
    <m/>
    <m/>
    <m/>
    <m/>
    <m/>
    <m/>
    <m/>
    <m/>
    <m/>
    <m/>
    <m/>
    <m/>
    <m/>
    <m/>
  </r>
  <r>
    <x v="4158"/>
    <m/>
    <m/>
    <m/>
    <m/>
    <m/>
    <m/>
    <m/>
    <m/>
    <m/>
    <m/>
    <m/>
    <m/>
    <m/>
    <m/>
    <m/>
    <m/>
    <m/>
    <m/>
    <m/>
    <m/>
    <m/>
    <m/>
    <m/>
  </r>
  <r>
    <x v="4159"/>
    <m/>
    <m/>
    <m/>
    <m/>
    <m/>
    <m/>
    <m/>
    <m/>
    <m/>
    <m/>
    <m/>
    <m/>
    <m/>
    <m/>
    <m/>
    <m/>
    <m/>
    <m/>
    <m/>
    <m/>
    <m/>
    <m/>
    <m/>
  </r>
  <r>
    <x v="4160"/>
    <m/>
    <m/>
    <m/>
    <m/>
    <m/>
    <m/>
    <m/>
    <m/>
    <m/>
    <m/>
    <m/>
    <m/>
    <m/>
    <m/>
    <m/>
    <m/>
    <m/>
    <m/>
    <m/>
    <m/>
    <m/>
    <m/>
    <m/>
  </r>
  <r>
    <x v="4161"/>
    <m/>
    <m/>
    <m/>
    <m/>
    <m/>
    <m/>
    <m/>
    <m/>
    <m/>
    <m/>
    <m/>
    <m/>
    <m/>
    <m/>
    <m/>
    <m/>
    <m/>
    <m/>
    <m/>
    <m/>
    <m/>
    <m/>
    <m/>
  </r>
  <r>
    <x v="4162"/>
    <m/>
    <m/>
    <m/>
    <m/>
    <m/>
    <m/>
    <m/>
    <m/>
    <m/>
    <m/>
    <m/>
    <m/>
    <m/>
    <m/>
    <m/>
    <m/>
    <m/>
    <m/>
    <m/>
    <m/>
    <m/>
    <m/>
    <m/>
  </r>
  <r>
    <x v="4163"/>
    <m/>
    <m/>
    <m/>
    <m/>
    <m/>
    <m/>
    <m/>
    <m/>
    <m/>
    <m/>
    <m/>
    <m/>
    <m/>
    <m/>
    <m/>
    <m/>
    <m/>
    <m/>
    <m/>
    <m/>
    <m/>
    <m/>
    <m/>
  </r>
  <r>
    <x v="4164"/>
    <m/>
    <m/>
    <m/>
    <m/>
    <m/>
    <m/>
    <m/>
    <m/>
    <m/>
    <m/>
    <m/>
    <m/>
    <m/>
    <m/>
    <m/>
    <m/>
    <m/>
    <m/>
    <m/>
    <m/>
    <m/>
    <m/>
    <m/>
  </r>
  <r>
    <x v="4165"/>
    <m/>
    <m/>
    <m/>
    <m/>
    <m/>
    <m/>
    <m/>
    <m/>
    <m/>
    <m/>
    <m/>
    <m/>
    <m/>
    <m/>
    <m/>
    <m/>
    <m/>
    <m/>
    <m/>
    <m/>
    <m/>
    <m/>
    <m/>
  </r>
  <r>
    <x v="4166"/>
    <m/>
    <m/>
    <m/>
    <m/>
    <m/>
    <m/>
    <m/>
    <m/>
    <m/>
    <m/>
    <m/>
    <m/>
    <m/>
    <m/>
    <m/>
    <m/>
    <m/>
    <m/>
    <m/>
    <m/>
    <m/>
    <m/>
    <m/>
  </r>
  <r>
    <x v="4167"/>
    <m/>
    <m/>
    <m/>
    <m/>
    <m/>
    <m/>
    <m/>
    <m/>
    <m/>
    <m/>
    <m/>
    <m/>
    <m/>
    <m/>
    <m/>
    <m/>
    <m/>
    <m/>
    <m/>
    <m/>
    <m/>
    <m/>
    <m/>
  </r>
  <r>
    <x v="4168"/>
    <m/>
    <m/>
    <m/>
    <m/>
    <m/>
    <m/>
    <m/>
    <m/>
    <m/>
    <m/>
    <m/>
    <m/>
    <m/>
    <m/>
    <m/>
    <m/>
    <m/>
    <m/>
    <m/>
    <m/>
    <m/>
    <m/>
    <m/>
  </r>
  <r>
    <x v="4169"/>
    <m/>
    <m/>
    <m/>
    <m/>
    <m/>
    <m/>
    <m/>
    <m/>
    <m/>
    <m/>
    <m/>
    <m/>
    <m/>
    <m/>
    <m/>
    <m/>
    <m/>
    <m/>
    <m/>
    <m/>
    <m/>
    <m/>
    <m/>
  </r>
  <r>
    <x v="4170"/>
    <m/>
    <m/>
    <m/>
    <m/>
    <m/>
    <m/>
    <m/>
    <m/>
    <m/>
    <m/>
    <m/>
    <m/>
    <m/>
    <m/>
    <m/>
    <m/>
    <m/>
    <m/>
    <m/>
    <m/>
    <m/>
    <m/>
    <m/>
  </r>
  <r>
    <x v="4171"/>
    <m/>
    <m/>
    <m/>
    <m/>
    <m/>
    <m/>
    <m/>
    <m/>
    <m/>
    <m/>
    <m/>
    <m/>
    <m/>
    <m/>
    <m/>
    <m/>
    <m/>
    <m/>
    <m/>
    <m/>
    <m/>
    <m/>
    <m/>
  </r>
  <r>
    <x v="4172"/>
    <m/>
    <m/>
    <m/>
    <m/>
    <m/>
    <m/>
    <m/>
    <m/>
    <m/>
    <m/>
    <m/>
    <m/>
    <m/>
    <m/>
    <m/>
    <m/>
    <m/>
    <m/>
    <m/>
    <m/>
    <m/>
    <m/>
    <m/>
  </r>
  <r>
    <x v="4173"/>
    <m/>
    <m/>
    <m/>
    <m/>
    <m/>
    <m/>
    <m/>
    <m/>
    <m/>
    <m/>
    <m/>
    <m/>
    <m/>
    <m/>
    <m/>
    <m/>
    <m/>
    <m/>
    <m/>
    <m/>
    <m/>
    <m/>
    <m/>
  </r>
  <r>
    <x v="4174"/>
    <m/>
    <m/>
    <m/>
    <m/>
    <m/>
    <m/>
    <m/>
    <m/>
    <m/>
    <m/>
    <m/>
    <m/>
    <m/>
    <m/>
    <m/>
    <m/>
    <m/>
    <m/>
    <m/>
    <m/>
    <m/>
    <m/>
    <m/>
  </r>
  <r>
    <x v="4175"/>
    <m/>
    <m/>
    <m/>
    <m/>
    <m/>
    <m/>
    <m/>
    <m/>
    <m/>
    <m/>
    <m/>
    <m/>
    <m/>
    <m/>
    <m/>
    <m/>
    <m/>
    <m/>
    <m/>
    <m/>
    <m/>
    <m/>
    <m/>
  </r>
  <r>
    <x v="4176"/>
    <m/>
    <m/>
    <m/>
    <m/>
    <m/>
    <m/>
    <m/>
    <m/>
    <m/>
    <m/>
    <m/>
    <m/>
    <m/>
    <m/>
    <m/>
    <m/>
    <m/>
    <m/>
    <m/>
    <m/>
    <m/>
    <m/>
    <m/>
  </r>
  <r>
    <x v="4177"/>
    <m/>
    <m/>
    <m/>
    <m/>
    <m/>
    <m/>
    <m/>
    <m/>
    <m/>
    <m/>
    <m/>
    <m/>
    <m/>
    <m/>
    <m/>
    <m/>
    <m/>
    <m/>
    <m/>
    <m/>
    <m/>
    <m/>
    <m/>
  </r>
  <r>
    <x v="4178"/>
    <m/>
    <m/>
    <m/>
    <m/>
    <m/>
    <m/>
    <m/>
    <m/>
    <m/>
    <m/>
    <m/>
    <m/>
    <m/>
    <m/>
    <m/>
    <m/>
    <m/>
    <m/>
    <m/>
    <m/>
    <m/>
    <m/>
    <m/>
  </r>
  <r>
    <x v="4179"/>
    <m/>
    <m/>
    <m/>
    <m/>
    <m/>
    <m/>
    <m/>
    <m/>
    <m/>
    <m/>
    <m/>
    <m/>
    <m/>
    <m/>
    <m/>
    <m/>
    <m/>
    <m/>
    <m/>
    <m/>
    <m/>
    <m/>
    <m/>
  </r>
  <r>
    <x v="4180"/>
    <m/>
    <m/>
    <m/>
    <m/>
    <m/>
    <m/>
    <m/>
    <m/>
    <m/>
    <m/>
    <m/>
    <m/>
    <m/>
    <m/>
    <m/>
    <m/>
    <m/>
    <m/>
    <m/>
    <m/>
    <m/>
    <m/>
    <m/>
  </r>
  <r>
    <x v="4181"/>
    <m/>
    <m/>
    <m/>
    <m/>
    <m/>
    <m/>
    <m/>
    <m/>
    <m/>
    <m/>
    <m/>
    <m/>
    <m/>
    <m/>
    <m/>
    <m/>
    <m/>
    <m/>
    <m/>
    <m/>
    <m/>
    <m/>
    <m/>
  </r>
  <r>
    <x v="4182"/>
    <m/>
    <m/>
    <m/>
    <m/>
    <m/>
    <m/>
    <m/>
    <m/>
    <m/>
    <m/>
    <m/>
    <m/>
    <m/>
    <m/>
    <m/>
    <m/>
    <m/>
    <m/>
    <m/>
    <m/>
    <m/>
    <m/>
    <m/>
  </r>
  <r>
    <x v="4183"/>
    <m/>
    <m/>
    <m/>
    <m/>
    <m/>
    <m/>
    <m/>
    <m/>
    <m/>
    <m/>
    <m/>
    <m/>
    <m/>
    <m/>
    <m/>
    <m/>
    <m/>
    <m/>
    <m/>
    <m/>
    <m/>
    <m/>
    <m/>
  </r>
  <r>
    <x v="4184"/>
    <m/>
    <m/>
    <m/>
    <m/>
    <m/>
    <m/>
    <m/>
    <m/>
    <m/>
    <m/>
    <m/>
    <m/>
    <m/>
    <m/>
    <m/>
    <m/>
    <m/>
    <m/>
    <m/>
    <m/>
    <m/>
    <m/>
    <m/>
  </r>
  <r>
    <x v="4185"/>
    <m/>
    <m/>
    <m/>
    <m/>
    <m/>
    <m/>
    <m/>
    <m/>
    <m/>
    <m/>
    <m/>
    <m/>
    <m/>
    <m/>
    <m/>
    <m/>
    <m/>
    <m/>
    <m/>
    <m/>
    <m/>
    <m/>
    <m/>
  </r>
  <r>
    <x v="4186"/>
    <m/>
    <m/>
    <m/>
    <m/>
    <m/>
    <m/>
    <m/>
    <m/>
    <m/>
    <m/>
    <m/>
    <m/>
    <m/>
    <m/>
    <m/>
    <m/>
    <m/>
    <m/>
    <m/>
    <m/>
    <m/>
    <m/>
    <m/>
  </r>
  <r>
    <x v="4187"/>
    <m/>
    <m/>
    <m/>
    <m/>
    <m/>
    <m/>
    <m/>
    <m/>
    <m/>
    <m/>
    <m/>
    <m/>
    <m/>
    <m/>
    <m/>
    <m/>
    <m/>
    <m/>
    <m/>
    <m/>
    <m/>
    <m/>
    <m/>
  </r>
  <r>
    <x v="4188"/>
    <m/>
    <m/>
    <m/>
    <m/>
    <m/>
    <m/>
    <m/>
    <m/>
    <m/>
    <m/>
    <m/>
    <m/>
    <m/>
    <m/>
    <m/>
    <m/>
    <m/>
    <m/>
    <m/>
    <m/>
    <m/>
    <m/>
    <m/>
  </r>
  <r>
    <x v="4189"/>
    <m/>
    <m/>
    <m/>
    <m/>
    <m/>
    <m/>
    <m/>
    <m/>
    <m/>
    <m/>
    <m/>
    <m/>
    <m/>
    <m/>
    <m/>
    <m/>
    <m/>
    <m/>
    <m/>
    <m/>
    <m/>
    <m/>
    <m/>
  </r>
  <r>
    <x v="4190"/>
    <m/>
    <m/>
    <m/>
    <m/>
    <m/>
    <m/>
    <m/>
    <m/>
    <m/>
    <m/>
    <m/>
    <m/>
    <m/>
    <m/>
    <m/>
    <m/>
    <m/>
    <m/>
    <m/>
    <m/>
    <m/>
    <m/>
    <m/>
  </r>
  <r>
    <x v="4191"/>
    <m/>
    <m/>
    <m/>
    <m/>
    <m/>
    <m/>
    <m/>
    <m/>
    <m/>
    <m/>
    <m/>
    <m/>
    <m/>
    <m/>
    <m/>
    <m/>
    <m/>
    <m/>
    <m/>
    <m/>
    <m/>
    <m/>
    <m/>
  </r>
  <r>
    <x v="4192"/>
    <m/>
    <m/>
    <m/>
    <m/>
    <m/>
    <m/>
    <m/>
    <m/>
    <m/>
    <m/>
    <m/>
    <m/>
    <m/>
    <m/>
    <m/>
    <m/>
    <m/>
    <m/>
    <m/>
    <m/>
    <m/>
    <m/>
    <m/>
  </r>
  <r>
    <x v="4193"/>
    <m/>
    <m/>
    <m/>
    <m/>
    <m/>
    <m/>
    <m/>
    <m/>
    <m/>
    <m/>
    <m/>
    <m/>
    <m/>
    <m/>
    <m/>
    <m/>
    <m/>
    <m/>
    <m/>
    <m/>
    <m/>
    <m/>
    <m/>
  </r>
  <r>
    <x v="4194"/>
    <m/>
    <m/>
    <m/>
    <m/>
    <m/>
    <m/>
    <m/>
    <m/>
    <m/>
    <m/>
    <m/>
    <m/>
    <m/>
    <m/>
    <m/>
    <m/>
    <m/>
    <m/>
    <m/>
    <m/>
    <m/>
    <m/>
    <m/>
  </r>
  <r>
    <x v="4195"/>
    <m/>
    <m/>
    <m/>
    <m/>
    <m/>
    <m/>
    <m/>
    <m/>
    <m/>
    <m/>
    <m/>
    <m/>
    <m/>
    <m/>
    <m/>
    <m/>
    <m/>
    <m/>
    <m/>
    <m/>
    <m/>
    <m/>
    <m/>
  </r>
  <r>
    <x v="4196"/>
    <m/>
    <m/>
    <m/>
    <m/>
    <m/>
    <m/>
    <m/>
    <m/>
    <m/>
    <m/>
    <m/>
    <m/>
    <m/>
    <m/>
    <m/>
    <m/>
    <m/>
    <m/>
    <m/>
    <m/>
    <m/>
    <m/>
    <m/>
  </r>
  <r>
    <x v="4197"/>
    <m/>
    <m/>
    <m/>
    <m/>
    <m/>
    <m/>
    <m/>
    <m/>
    <m/>
    <m/>
    <m/>
    <m/>
    <m/>
    <m/>
    <m/>
    <m/>
    <m/>
    <m/>
    <m/>
    <m/>
    <m/>
    <m/>
    <m/>
  </r>
  <r>
    <x v="4198"/>
    <m/>
    <m/>
    <m/>
    <m/>
    <m/>
    <m/>
    <m/>
    <m/>
    <m/>
    <m/>
    <m/>
    <m/>
    <m/>
    <m/>
    <m/>
    <m/>
    <m/>
    <m/>
    <m/>
    <m/>
    <m/>
    <m/>
    <m/>
  </r>
  <r>
    <x v="4199"/>
    <m/>
    <m/>
    <m/>
    <m/>
    <m/>
    <m/>
    <m/>
    <m/>
    <m/>
    <m/>
    <m/>
    <m/>
    <m/>
    <m/>
    <m/>
    <m/>
    <m/>
    <m/>
    <m/>
    <m/>
    <m/>
    <m/>
    <m/>
  </r>
  <r>
    <x v="4200"/>
    <m/>
    <m/>
    <m/>
    <m/>
    <m/>
    <m/>
    <m/>
    <m/>
    <m/>
    <m/>
    <m/>
    <m/>
    <m/>
    <m/>
    <m/>
    <m/>
    <m/>
    <m/>
    <m/>
    <m/>
    <m/>
    <m/>
    <m/>
  </r>
  <r>
    <x v="4201"/>
    <m/>
    <m/>
    <m/>
    <m/>
    <m/>
    <m/>
    <m/>
    <m/>
    <m/>
    <m/>
    <m/>
    <m/>
    <m/>
    <m/>
    <m/>
    <m/>
    <m/>
    <m/>
    <m/>
    <m/>
    <m/>
    <m/>
    <m/>
  </r>
  <r>
    <x v="4202"/>
    <m/>
    <m/>
    <m/>
    <m/>
    <m/>
    <m/>
    <m/>
    <m/>
    <m/>
    <m/>
    <m/>
    <m/>
    <m/>
    <m/>
    <m/>
    <m/>
    <m/>
    <m/>
    <m/>
    <m/>
    <m/>
    <m/>
    <m/>
  </r>
  <r>
    <x v="4203"/>
    <m/>
    <m/>
    <m/>
    <m/>
    <m/>
    <m/>
    <m/>
    <m/>
    <m/>
    <m/>
    <m/>
    <m/>
    <m/>
    <m/>
    <m/>
    <m/>
    <m/>
    <m/>
    <m/>
    <m/>
    <m/>
    <m/>
    <m/>
  </r>
  <r>
    <x v="4204"/>
    <m/>
    <m/>
    <m/>
    <m/>
    <m/>
    <m/>
    <m/>
    <m/>
    <m/>
    <m/>
    <m/>
    <m/>
    <m/>
    <m/>
    <m/>
    <m/>
    <m/>
    <m/>
    <m/>
    <m/>
    <m/>
    <m/>
    <m/>
  </r>
  <r>
    <x v="4205"/>
    <m/>
    <m/>
    <m/>
    <m/>
    <m/>
    <m/>
    <m/>
    <m/>
    <m/>
    <m/>
    <m/>
    <m/>
    <m/>
    <m/>
    <m/>
    <m/>
    <m/>
    <m/>
    <m/>
    <m/>
    <m/>
    <m/>
    <m/>
  </r>
  <r>
    <x v="4206"/>
    <m/>
    <m/>
    <m/>
    <m/>
    <m/>
    <m/>
    <m/>
    <m/>
    <m/>
    <m/>
    <m/>
    <m/>
    <m/>
    <m/>
    <m/>
    <m/>
    <m/>
    <m/>
    <m/>
    <m/>
    <m/>
    <m/>
    <m/>
  </r>
  <r>
    <x v="4207"/>
    <m/>
    <m/>
    <m/>
    <m/>
    <m/>
    <m/>
    <m/>
    <m/>
    <m/>
    <m/>
    <m/>
    <m/>
    <m/>
    <m/>
    <m/>
    <m/>
    <m/>
    <m/>
    <m/>
    <m/>
    <m/>
    <m/>
    <m/>
  </r>
  <r>
    <x v="4208"/>
    <m/>
    <m/>
    <m/>
    <m/>
    <m/>
    <m/>
    <m/>
    <m/>
    <m/>
    <m/>
    <m/>
    <m/>
    <m/>
    <m/>
    <m/>
    <m/>
    <m/>
    <m/>
    <m/>
    <m/>
    <m/>
    <m/>
    <m/>
  </r>
  <r>
    <x v="4209"/>
    <m/>
    <m/>
    <m/>
    <m/>
    <m/>
    <m/>
    <m/>
    <m/>
    <m/>
    <m/>
    <m/>
    <m/>
    <m/>
    <m/>
    <m/>
    <m/>
    <m/>
    <m/>
    <m/>
    <m/>
    <m/>
    <m/>
    <m/>
  </r>
  <r>
    <x v="4210"/>
    <m/>
    <m/>
    <m/>
    <m/>
    <m/>
    <m/>
    <m/>
    <m/>
    <m/>
    <m/>
    <m/>
    <m/>
    <m/>
    <m/>
    <m/>
    <m/>
    <m/>
    <m/>
    <m/>
    <m/>
    <m/>
    <m/>
    <m/>
  </r>
  <r>
    <x v="4211"/>
    <m/>
    <m/>
    <m/>
    <m/>
    <m/>
    <m/>
    <m/>
    <m/>
    <m/>
    <m/>
    <m/>
    <m/>
    <m/>
    <m/>
    <m/>
    <m/>
    <m/>
    <m/>
    <m/>
    <m/>
    <m/>
    <m/>
    <m/>
  </r>
  <r>
    <x v="4212"/>
    <m/>
    <m/>
    <m/>
    <m/>
    <m/>
    <m/>
    <m/>
    <m/>
    <m/>
    <m/>
    <m/>
    <m/>
    <m/>
    <m/>
    <m/>
    <m/>
    <m/>
    <m/>
    <m/>
    <m/>
    <m/>
    <m/>
    <m/>
  </r>
  <r>
    <x v="4213"/>
    <m/>
    <m/>
    <m/>
    <m/>
    <m/>
    <m/>
    <m/>
    <m/>
    <m/>
    <m/>
    <m/>
    <m/>
    <m/>
    <m/>
    <m/>
    <m/>
    <m/>
    <m/>
    <m/>
    <m/>
    <m/>
    <m/>
    <m/>
  </r>
  <r>
    <x v="4214"/>
    <m/>
    <m/>
    <m/>
    <m/>
    <m/>
    <m/>
    <m/>
    <m/>
    <m/>
    <m/>
    <m/>
    <m/>
    <m/>
    <m/>
    <m/>
    <m/>
    <m/>
    <m/>
    <m/>
    <m/>
    <m/>
    <m/>
    <m/>
  </r>
  <r>
    <x v="4215"/>
    <m/>
    <m/>
    <m/>
    <m/>
    <m/>
    <m/>
    <m/>
    <m/>
    <m/>
    <m/>
    <m/>
    <m/>
    <m/>
    <m/>
    <m/>
    <m/>
    <m/>
    <m/>
    <m/>
    <m/>
    <m/>
    <m/>
    <m/>
  </r>
  <r>
    <x v="4216"/>
    <m/>
    <m/>
    <m/>
    <m/>
    <m/>
    <m/>
    <m/>
    <m/>
    <m/>
    <m/>
    <m/>
    <m/>
    <m/>
    <m/>
    <m/>
    <m/>
    <m/>
    <m/>
    <m/>
    <m/>
    <m/>
    <m/>
    <m/>
  </r>
  <r>
    <x v="4217"/>
    <m/>
    <m/>
    <m/>
    <m/>
    <m/>
    <m/>
    <m/>
    <m/>
    <m/>
    <m/>
    <m/>
    <m/>
    <m/>
    <m/>
    <m/>
    <m/>
    <m/>
    <m/>
    <m/>
    <m/>
    <m/>
    <m/>
    <m/>
  </r>
  <r>
    <x v="4218"/>
    <m/>
    <m/>
    <m/>
    <m/>
    <m/>
    <m/>
    <m/>
    <m/>
    <m/>
    <m/>
    <m/>
    <m/>
    <m/>
    <m/>
    <m/>
    <m/>
    <m/>
    <m/>
    <m/>
    <m/>
    <m/>
    <m/>
    <m/>
  </r>
  <r>
    <x v="4219"/>
    <m/>
    <m/>
    <m/>
    <m/>
    <m/>
    <m/>
    <m/>
    <m/>
    <m/>
    <m/>
    <m/>
    <m/>
    <m/>
    <m/>
    <m/>
    <m/>
    <m/>
    <m/>
    <m/>
    <m/>
    <m/>
    <m/>
    <m/>
  </r>
  <r>
    <x v="4220"/>
    <m/>
    <m/>
    <m/>
    <m/>
    <m/>
    <m/>
    <m/>
    <m/>
    <m/>
    <m/>
    <m/>
    <m/>
    <m/>
    <m/>
    <m/>
    <m/>
    <m/>
    <m/>
    <m/>
    <m/>
    <m/>
    <m/>
    <m/>
  </r>
  <r>
    <x v="4221"/>
    <m/>
    <m/>
    <m/>
    <m/>
    <m/>
    <m/>
    <m/>
    <m/>
    <m/>
    <m/>
    <m/>
    <m/>
    <m/>
    <m/>
    <m/>
    <m/>
    <m/>
    <m/>
    <m/>
    <m/>
    <m/>
    <m/>
    <m/>
  </r>
  <r>
    <x v="4222"/>
    <m/>
    <m/>
    <m/>
    <m/>
    <m/>
    <m/>
    <m/>
    <m/>
    <m/>
    <m/>
    <m/>
    <m/>
    <m/>
    <m/>
    <m/>
    <m/>
    <m/>
    <m/>
    <m/>
    <m/>
    <m/>
    <m/>
    <m/>
  </r>
  <r>
    <x v="4223"/>
    <m/>
    <m/>
    <m/>
    <m/>
    <m/>
    <m/>
    <m/>
    <m/>
    <m/>
    <m/>
    <m/>
    <m/>
    <m/>
    <m/>
    <m/>
    <m/>
    <m/>
    <m/>
    <m/>
    <m/>
    <m/>
    <m/>
    <m/>
  </r>
  <r>
    <x v="4224"/>
    <m/>
    <m/>
    <m/>
    <m/>
    <m/>
    <m/>
    <m/>
    <m/>
    <m/>
    <m/>
    <m/>
    <m/>
    <m/>
    <m/>
    <m/>
    <m/>
    <m/>
    <m/>
    <m/>
    <m/>
    <m/>
    <m/>
    <m/>
  </r>
  <r>
    <x v="4225"/>
    <m/>
    <m/>
    <m/>
    <m/>
    <m/>
    <m/>
    <m/>
    <m/>
    <m/>
    <m/>
    <m/>
    <m/>
    <m/>
    <m/>
    <m/>
    <m/>
    <m/>
    <m/>
    <m/>
    <m/>
    <m/>
    <m/>
    <m/>
  </r>
  <r>
    <x v="4226"/>
    <m/>
    <m/>
    <m/>
    <m/>
    <m/>
    <m/>
    <m/>
    <m/>
    <m/>
    <m/>
    <m/>
    <m/>
    <m/>
    <m/>
    <m/>
    <m/>
    <m/>
    <m/>
    <m/>
    <m/>
    <m/>
    <m/>
    <m/>
  </r>
  <r>
    <x v="4227"/>
    <m/>
    <m/>
    <m/>
    <m/>
    <m/>
    <m/>
    <m/>
    <m/>
    <m/>
    <m/>
    <m/>
    <m/>
    <m/>
    <m/>
    <m/>
    <m/>
    <m/>
    <m/>
    <m/>
    <m/>
    <m/>
    <m/>
    <m/>
  </r>
  <r>
    <x v="4228"/>
    <m/>
    <m/>
    <m/>
    <m/>
    <m/>
    <m/>
    <m/>
    <m/>
    <m/>
    <m/>
    <m/>
    <m/>
    <m/>
    <m/>
    <m/>
    <m/>
    <m/>
    <m/>
    <m/>
    <m/>
    <m/>
    <m/>
    <m/>
  </r>
  <r>
    <x v="4229"/>
    <m/>
    <m/>
    <m/>
    <m/>
    <m/>
    <m/>
    <m/>
    <m/>
    <m/>
    <m/>
    <m/>
    <m/>
    <m/>
    <m/>
    <m/>
    <m/>
    <m/>
    <m/>
    <m/>
    <m/>
    <m/>
    <m/>
    <m/>
  </r>
  <r>
    <x v="4230"/>
    <m/>
    <m/>
    <m/>
    <m/>
    <m/>
    <m/>
    <m/>
    <m/>
    <m/>
    <m/>
    <m/>
    <m/>
    <m/>
    <m/>
    <m/>
    <m/>
    <m/>
    <m/>
    <m/>
    <m/>
    <m/>
    <m/>
    <m/>
  </r>
  <r>
    <x v="4231"/>
    <m/>
    <m/>
    <m/>
    <m/>
    <m/>
    <m/>
    <m/>
    <m/>
    <m/>
    <m/>
    <m/>
    <m/>
    <m/>
    <m/>
    <m/>
    <m/>
    <m/>
    <m/>
    <m/>
    <m/>
    <m/>
    <m/>
    <m/>
  </r>
  <r>
    <x v="4232"/>
    <m/>
    <m/>
    <m/>
    <m/>
    <m/>
    <m/>
    <m/>
    <m/>
    <m/>
    <m/>
    <m/>
    <m/>
    <m/>
    <m/>
    <m/>
    <m/>
    <m/>
    <m/>
    <m/>
    <m/>
    <m/>
    <m/>
    <m/>
  </r>
  <r>
    <x v="4233"/>
    <m/>
    <m/>
    <m/>
    <m/>
    <m/>
    <m/>
    <m/>
    <m/>
    <m/>
    <m/>
    <m/>
    <m/>
    <m/>
    <m/>
    <m/>
    <m/>
    <m/>
    <m/>
    <m/>
    <m/>
    <m/>
    <m/>
    <m/>
  </r>
  <r>
    <x v="4234"/>
    <m/>
    <m/>
    <m/>
    <m/>
    <m/>
    <m/>
    <m/>
    <m/>
    <m/>
    <m/>
    <m/>
    <m/>
    <m/>
    <m/>
    <m/>
    <m/>
    <m/>
    <m/>
    <m/>
    <m/>
    <m/>
    <m/>
    <m/>
  </r>
  <r>
    <x v="4235"/>
    <m/>
    <m/>
    <m/>
    <m/>
    <m/>
    <m/>
    <m/>
    <m/>
    <m/>
    <m/>
    <m/>
    <m/>
    <m/>
    <m/>
    <m/>
    <m/>
    <m/>
    <m/>
    <m/>
    <m/>
    <m/>
    <m/>
    <m/>
  </r>
  <r>
    <x v="4236"/>
    <m/>
    <m/>
    <m/>
    <m/>
    <m/>
    <m/>
    <m/>
    <m/>
    <m/>
    <m/>
    <m/>
    <m/>
    <m/>
    <m/>
    <m/>
    <m/>
    <m/>
    <m/>
    <m/>
    <m/>
    <m/>
    <m/>
    <m/>
  </r>
  <r>
    <x v="4237"/>
    <m/>
    <m/>
    <m/>
    <m/>
    <m/>
    <m/>
    <m/>
    <m/>
    <m/>
    <m/>
    <m/>
    <m/>
    <m/>
    <m/>
    <m/>
    <m/>
    <m/>
    <m/>
    <m/>
    <m/>
    <m/>
    <m/>
    <m/>
  </r>
  <r>
    <x v="4238"/>
    <m/>
    <m/>
    <m/>
    <m/>
    <m/>
    <m/>
    <m/>
    <m/>
    <m/>
    <m/>
    <m/>
    <m/>
    <m/>
    <m/>
    <m/>
    <m/>
    <m/>
    <m/>
    <m/>
    <m/>
    <m/>
    <m/>
    <m/>
  </r>
  <r>
    <x v="4239"/>
    <m/>
    <m/>
    <m/>
    <m/>
    <m/>
    <m/>
    <m/>
    <m/>
    <m/>
    <m/>
    <m/>
    <m/>
    <m/>
    <m/>
    <m/>
    <m/>
    <m/>
    <m/>
    <m/>
    <m/>
    <m/>
    <m/>
    <m/>
  </r>
  <r>
    <x v="4240"/>
    <m/>
    <m/>
    <m/>
    <m/>
    <m/>
    <m/>
    <m/>
    <m/>
    <m/>
    <m/>
    <m/>
    <m/>
    <m/>
    <m/>
    <m/>
    <m/>
    <m/>
    <m/>
    <m/>
    <m/>
    <m/>
    <m/>
    <m/>
  </r>
  <r>
    <x v="4241"/>
    <m/>
    <m/>
    <m/>
    <m/>
    <m/>
    <m/>
    <m/>
    <m/>
    <m/>
    <m/>
    <m/>
    <m/>
    <m/>
    <m/>
    <m/>
    <m/>
    <m/>
    <m/>
    <m/>
    <m/>
    <m/>
    <m/>
    <m/>
  </r>
  <r>
    <x v="4242"/>
    <m/>
    <m/>
    <m/>
    <m/>
    <m/>
    <m/>
    <m/>
    <m/>
    <m/>
    <m/>
    <m/>
    <m/>
    <m/>
    <m/>
    <m/>
    <m/>
    <m/>
    <m/>
    <m/>
    <m/>
    <m/>
    <m/>
    <m/>
  </r>
  <r>
    <x v="4243"/>
    <m/>
    <m/>
    <m/>
    <m/>
    <m/>
    <m/>
    <m/>
    <m/>
    <m/>
    <m/>
    <m/>
    <m/>
    <m/>
    <m/>
    <m/>
    <m/>
    <m/>
    <m/>
    <m/>
    <m/>
    <m/>
    <m/>
    <m/>
  </r>
  <r>
    <x v="4244"/>
    <m/>
    <m/>
    <m/>
    <m/>
    <m/>
    <m/>
    <m/>
    <m/>
    <m/>
    <m/>
    <m/>
    <m/>
    <m/>
    <m/>
    <m/>
    <m/>
    <m/>
    <m/>
    <m/>
    <m/>
    <m/>
    <m/>
    <m/>
  </r>
  <r>
    <x v="4245"/>
    <m/>
    <m/>
    <m/>
    <m/>
    <m/>
    <m/>
    <m/>
    <m/>
    <m/>
    <m/>
    <m/>
    <m/>
    <m/>
    <m/>
    <m/>
    <m/>
    <m/>
    <m/>
    <m/>
    <m/>
    <m/>
    <m/>
    <m/>
  </r>
  <r>
    <x v="4246"/>
    <m/>
    <m/>
    <m/>
    <m/>
    <m/>
    <m/>
    <m/>
    <m/>
    <m/>
    <m/>
    <m/>
    <m/>
    <m/>
    <m/>
    <m/>
    <m/>
    <m/>
    <m/>
    <m/>
    <m/>
    <m/>
    <m/>
    <m/>
  </r>
  <r>
    <x v="4247"/>
    <m/>
    <m/>
    <m/>
    <m/>
    <m/>
    <m/>
    <m/>
    <m/>
    <m/>
    <m/>
    <m/>
    <m/>
    <m/>
    <m/>
    <m/>
    <m/>
    <m/>
    <m/>
    <m/>
    <m/>
    <m/>
    <m/>
    <m/>
  </r>
  <r>
    <x v="4248"/>
    <m/>
    <m/>
    <m/>
    <m/>
    <m/>
    <m/>
    <m/>
    <m/>
    <m/>
    <m/>
    <m/>
    <m/>
    <m/>
    <m/>
    <m/>
    <m/>
    <m/>
    <m/>
    <m/>
    <m/>
    <m/>
    <m/>
    <m/>
  </r>
  <r>
    <x v="4249"/>
    <m/>
    <m/>
    <m/>
    <m/>
    <m/>
    <m/>
    <m/>
    <m/>
    <m/>
    <m/>
    <m/>
    <m/>
    <m/>
    <m/>
    <m/>
    <m/>
    <m/>
    <m/>
    <m/>
    <m/>
    <m/>
    <m/>
    <m/>
  </r>
  <r>
    <x v="4250"/>
    <m/>
    <m/>
    <m/>
    <m/>
    <m/>
    <m/>
    <m/>
    <m/>
    <m/>
    <m/>
    <m/>
    <m/>
    <m/>
    <m/>
    <m/>
    <m/>
    <m/>
    <m/>
    <m/>
    <m/>
    <m/>
    <m/>
    <m/>
  </r>
  <r>
    <x v="4251"/>
    <m/>
    <m/>
    <m/>
    <m/>
    <m/>
    <m/>
    <m/>
    <m/>
    <m/>
    <m/>
    <m/>
    <m/>
    <m/>
    <m/>
    <m/>
    <m/>
    <m/>
    <m/>
    <m/>
    <m/>
    <m/>
    <m/>
    <m/>
  </r>
  <r>
    <x v="4252"/>
    <m/>
    <m/>
    <m/>
    <m/>
    <m/>
    <m/>
    <m/>
    <m/>
    <m/>
    <m/>
    <m/>
    <m/>
    <m/>
    <m/>
    <m/>
    <m/>
    <m/>
    <m/>
    <m/>
    <m/>
    <m/>
    <m/>
    <m/>
  </r>
  <r>
    <x v="4253"/>
    <m/>
    <m/>
    <m/>
    <m/>
    <m/>
    <m/>
    <m/>
    <m/>
    <m/>
    <m/>
    <m/>
    <m/>
    <m/>
    <m/>
    <m/>
    <m/>
    <m/>
    <m/>
    <m/>
    <m/>
    <m/>
    <m/>
    <m/>
  </r>
  <r>
    <x v="4254"/>
    <m/>
    <m/>
    <m/>
    <m/>
    <m/>
    <m/>
    <m/>
    <m/>
    <m/>
    <m/>
    <m/>
    <m/>
    <m/>
    <m/>
    <m/>
    <m/>
    <m/>
    <m/>
    <m/>
    <m/>
    <m/>
    <m/>
    <m/>
  </r>
  <r>
    <x v="4255"/>
    <m/>
    <m/>
    <m/>
    <m/>
    <m/>
    <m/>
    <m/>
    <m/>
    <m/>
    <m/>
    <m/>
    <m/>
    <m/>
    <m/>
    <m/>
    <m/>
    <m/>
    <m/>
    <m/>
    <m/>
    <m/>
    <m/>
    <m/>
  </r>
  <r>
    <x v="4256"/>
    <m/>
    <m/>
    <m/>
    <m/>
    <m/>
    <m/>
    <m/>
    <m/>
    <m/>
    <m/>
    <m/>
    <m/>
    <m/>
    <m/>
    <m/>
    <m/>
    <m/>
    <m/>
    <m/>
    <m/>
    <m/>
    <m/>
    <m/>
  </r>
  <r>
    <x v="4257"/>
    <m/>
    <m/>
    <m/>
    <m/>
    <m/>
    <m/>
    <m/>
    <m/>
    <m/>
    <m/>
    <m/>
    <m/>
    <m/>
    <m/>
    <m/>
    <m/>
    <m/>
    <m/>
    <m/>
    <m/>
    <m/>
    <m/>
    <m/>
  </r>
  <r>
    <x v="4258"/>
    <m/>
    <m/>
    <m/>
    <m/>
    <m/>
    <m/>
    <m/>
    <m/>
    <m/>
    <m/>
    <m/>
    <m/>
    <m/>
    <m/>
    <m/>
    <m/>
    <m/>
    <m/>
    <m/>
    <m/>
    <m/>
    <m/>
    <m/>
  </r>
  <r>
    <x v="4259"/>
    <m/>
    <m/>
    <m/>
    <m/>
    <m/>
    <m/>
    <m/>
    <m/>
    <m/>
    <m/>
    <m/>
    <m/>
    <m/>
    <m/>
    <m/>
    <m/>
    <m/>
    <m/>
    <m/>
    <m/>
    <m/>
    <m/>
    <m/>
  </r>
  <r>
    <x v="4260"/>
    <m/>
    <m/>
    <m/>
    <m/>
    <m/>
    <m/>
    <m/>
    <m/>
    <m/>
    <m/>
    <m/>
    <m/>
    <m/>
    <m/>
    <m/>
    <m/>
    <m/>
    <m/>
    <m/>
    <m/>
    <m/>
    <m/>
    <m/>
  </r>
  <r>
    <x v="4261"/>
    <m/>
    <m/>
    <m/>
    <m/>
    <m/>
    <m/>
    <m/>
    <m/>
    <m/>
    <m/>
    <m/>
    <m/>
    <m/>
    <m/>
    <m/>
    <m/>
    <m/>
    <m/>
    <m/>
    <m/>
    <m/>
    <m/>
    <m/>
  </r>
  <r>
    <x v="4262"/>
    <m/>
    <m/>
    <m/>
    <m/>
    <m/>
    <m/>
    <m/>
    <m/>
    <m/>
    <m/>
    <m/>
    <m/>
    <m/>
    <m/>
    <m/>
    <m/>
    <m/>
    <m/>
    <m/>
    <m/>
    <m/>
    <m/>
    <m/>
  </r>
  <r>
    <x v="4263"/>
    <m/>
    <m/>
    <m/>
    <m/>
    <m/>
    <m/>
    <m/>
    <m/>
    <m/>
    <m/>
    <m/>
    <m/>
    <m/>
    <m/>
    <m/>
    <m/>
    <m/>
    <m/>
    <m/>
    <m/>
    <m/>
    <m/>
    <m/>
  </r>
  <r>
    <x v="4264"/>
    <m/>
    <m/>
    <m/>
    <m/>
    <m/>
    <m/>
    <m/>
    <m/>
    <m/>
    <m/>
    <m/>
    <m/>
    <m/>
    <m/>
    <m/>
    <m/>
    <m/>
    <m/>
    <m/>
    <m/>
    <m/>
    <m/>
    <m/>
  </r>
  <r>
    <x v="4265"/>
    <m/>
    <m/>
    <m/>
    <m/>
    <m/>
    <m/>
    <m/>
    <m/>
    <m/>
    <m/>
    <m/>
    <m/>
    <m/>
    <m/>
    <m/>
    <m/>
    <m/>
    <m/>
    <m/>
    <m/>
    <m/>
    <m/>
    <m/>
  </r>
  <r>
    <x v="4266"/>
    <m/>
    <m/>
    <m/>
    <m/>
    <m/>
    <m/>
    <m/>
    <m/>
    <m/>
    <m/>
    <m/>
    <m/>
    <m/>
    <m/>
    <m/>
    <m/>
    <m/>
    <m/>
    <m/>
    <m/>
    <m/>
    <m/>
    <m/>
  </r>
  <r>
    <x v="4267"/>
    <m/>
    <m/>
    <m/>
    <m/>
    <m/>
    <m/>
    <m/>
    <m/>
    <m/>
    <m/>
    <m/>
    <m/>
    <m/>
    <m/>
    <m/>
    <m/>
    <m/>
    <m/>
    <m/>
    <m/>
    <m/>
    <m/>
    <m/>
  </r>
  <r>
    <x v="4268"/>
    <m/>
    <m/>
    <m/>
    <m/>
    <m/>
    <m/>
    <m/>
    <m/>
    <m/>
    <m/>
    <m/>
    <m/>
    <m/>
    <m/>
    <m/>
    <m/>
    <m/>
    <m/>
    <m/>
    <m/>
    <m/>
    <m/>
    <m/>
  </r>
  <r>
    <x v="4269"/>
    <m/>
    <m/>
    <m/>
    <m/>
    <m/>
    <m/>
    <m/>
    <m/>
    <m/>
    <m/>
    <m/>
    <m/>
    <m/>
    <m/>
    <m/>
    <m/>
    <m/>
    <m/>
    <m/>
    <m/>
    <m/>
    <m/>
    <m/>
  </r>
  <r>
    <x v="4270"/>
    <m/>
    <m/>
    <m/>
    <m/>
    <m/>
    <m/>
    <m/>
    <m/>
    <m/>
    <m/>
    <m/>
    <m/>
    <m/>
    <m/>
    <m/>
    <m/>
    <m/>
    <m/>
    <m/>
    <m/>
    <m/>
    <m/>
    <m/>
  </r>
  <r>
    <x v="4271"/>
    <m/>
    <m/>
    <m/>
    <m/>
    <m/>
    <m/>
    <m/>
    <m/>
    <m/>
    <m/>
    <m/>
    <m/>
    <m/>
    <m/>
    <m/>
    <m/>
    <m/>
    <m/>
    <m/>
    <m/>
    <m/>
    <m/>
    <m/>
  </r>
  <r>
    <x v="4272"/>
    <m/>
    <m/>
    <m/>
    <m/>
    <m/>
    <m/>
    <m/>
    <m/>
    <m/>
    <m/>
    <m/>
    <m/>
    <m/>
    <m/>
    <m/>
    <m/>
    <m/>
    <m/>
    <m/>
    <m/>
    <m/>
    <m/>
    <m/>
  </r>
  <r>
    <x v="4273"/>
    <m/>
    <m/>
    <m/>
    <m/>
    <m/>
    <m/>
    <m/>
    <m/>
    <m/>
    <m/>
    <m/>
    <m/>
    <m/>
    <m/>
    <m/>
    <m/>
    <m/>
    <m/>
    <m/>
    <m/>
    <m/>
    <m/>
    <m/>
  </r>
  <r>
    <x v="4274"/>
    <m/>
    <m/>
    <m/>
    <m/>
    <m/>
    <m/>
    <m/>
    <m/>
    <m/>
    <m/>
    <m/>
    <m/>
    <m/>
    <m/>
    <m/>
    <m/>
    <m/>
    <m/>
    <m/>
    <m/>
    <m/>
    <m/>
    <m/>
  </r>
  <r>
    <x v="4275"/>
    <m/>
    <m/>
    <m/>
    <m/>
    <m/>
    <m/>
    <m/>
    <m/>
    <m/>
    <m/>
    <m/>
    <m/>
    <m/>
    <m/>
    <m/>
    <m/>
    <m/>
    <m/>
    <m/>
    <m/>
    <m/>
    <m/>
    <m/>
  </r>
  <r>
    <x v="4276"/>
    <m/>
    <m/>
    <m/>
    <m/>
    <m/>
    <m/>
    <m/>
    <m/>
    <m/>
    <m/>
    <m/>
    <m/>
    <m/>
    <m/>
    <m/>
    <m/>
    <m/>
    <m/>
    <m/>
    <m/>
    <m/>
    <m/>
    <m/>
  </r>
  <r>
    <x v="4277"/>
    <m/>
    <m/>
    <m/>
    <m/>
    <m/>
    <m/>
    <m/>
    <m/>
    <m/>
    <m/>
    <m/>
    <m/>
    <m/>
    <m/>
    <m/>
    <m/>
    <m/>
    <m/>
    <m/>
    <m/>
    <m/>
    <m/>
    <m/>
  </r>
  <r>
    <x v="4278"/>
    <m/>
    <m/>
    <m/>
    <m/>
    <m/>
    <m/>
    <m/>
    <m/>
    <m/>
    <m/>
    <m/>
    <m/>
    <m/>
    <m/>
    <m/>
    <m/>
    <m/>
    <m/>
    <m/>
    <m/>
    <m/>
    <m/>
    <m/>
  </r>
  <r>
    <x v="4279"/>
    <m/>
    <m/>
    <m/>
    <m/>
    <m/>
    <m/>
    <m/>
    <m/>
    <m/>
    <m/>
    <m/>
    <m/>
    <m/>
    <m/>
    <m/>
    <m/>
    <m/>
    <m/>
    <m/>
    <m/>
    <m/>
    <m/>
    <m/>
  </r>
  <r>
    <x v="4280"/>
    <m/>
    <m/>
    <m/>
    <m/>
    <m/>
    <m/>
    <m/>
    <m/>
    <m/>
    <m/>
    <m/>
    <m/>
    <m/>
    <m/>
    <m/>
    <m/>
    <m/>
    <m/>
    <m/>
    <m/>
    <m/>
    <m/>
    <m/>
  </r>
  <r>
    <x v="4281"/>
    <m/>
    <m/>
    <m/>
    <m/>
    <m/>
    <m/>
    <m/>
    <m/>
    <m/>
    <m/>
    <m/>
    <m/>
    <m/>
    <m/>
    <m/>
    <m/>
    <m/>
    <m/>
    <m/>
    <m/>
    <m/>
    <m/>
    <m/>
  </r>
  <r>
    <x v="4282"/>
    <m/>
    <m/>
    <m/>
    <m/>
    <m/>
    <m/>
    <m/>
    <m/>
    <m/>
    <m/>
    <m/>
    <m/>
    <m/>
    <m/>
    <m/>
    <m/>
    <m/>
    <m/>
    <m/>
    <m/>
    <m/>
    <m/>
    <m/>
  </r>
  <r>
    <x v="4283"/>
    <m/>
    <m/>
    <m/>
    <m/>
    <m/>
    <m/>
    <m/>
    <m/>
    <m/>
    <m/>
    <m/>
    <m/>
    <m/>
    <m/>
    <m/>
    <m/>
    <m/>
    <m/>
    <m/>
    <m/>
    <m/>
    <m/>
    <m/>
  </r>
  <r>
    <x v="4284"/>
    <m/>
    <m/>
    <m/>
    <m/>
    <m/>
    <m/>
    <m/>
    <m/>
    <m/>
    <m/>
    <m/>
    <m/>
    <m/>
    <m/>
    <m/>
    <m/>
    <m/>
    <m/>
    <m/>
    <m/>
    <m/>
    <m/>
    <m/>
  </r>
  <r>
    <x v="4285"/>
    <m/>
    <m/>
    <m/>
    <m/>
    <m/>
    <m/>
    <m/>
    <m/>
    <m/>
    <m/>
    <m/>
    <m/>
    <m/>
    <m/>
    <m/>
    <m/>
    <m/>
    <m/>
    <m/>
    <m/>
    <m/>
    <m/>
    <m/>
  </r>
  <r>
    <x v="4286"/>
    <m/>
    <m/>
    <m/>
    <m/>
    <m/>
    <m/>
    <m/>
    <m/>
    <m/>
    <m/>
    <m/>
    <m/>
    <m/>
    <m/>
    <m/>
    <m/>
    <m/>
    <m/>
    <m/>
    <m/>
    <m/>
    <m/>
    <m/>
  </r>
  <r>
    <x v="4287"/>
    <m/>
    <m/>
    <m/>
    <m/>
    <m/>
    <m/>
    <m/>
    <m/>
    <m/>
    <m/>
    <m/>
    <m/>
    <m/>
    <m/>
    <m/>
    <m/>
    <m/>
    <m/>
    <m/>
    <m/>
    <m/>
    <m/>
    <m/>
  </r>
  <r>
    <x v="4288"/>
    <m/>
    <m/>
    <m/>
    <m/>
    <m/>
    <m/>
    <m/>
    <m/>
    <m/>
    <m/>
    <m/>
    <m/>
    <m/>
    <m/>
    <m/>
    <m/>
    <m/>
    <m/>
    <m/>
    <m/>
    <m/>
    <m/>
    <m/>
  </r>
  <r>
    <x v="4289"/>
    <m/>
    <m/>
    <m/>
    <m/>
    <m/>
    <m/>
    <m/>
    <m/>
    <m/>
    <m/>
    <m/>
    <m/>
    <m/>
    <m/>
    <m/>
    <m/>
    <m/>
    <m/>
    <m/>
    <m/>
    <m/>
    <m/>
    <m/>
  </r>
  <r>
    <x v="4290"/>
    <m/>
    <m/>
    <m/>
    <m/>
    <m/>
    <m/>
    <m/>
    <m/>
    <m/>
    <m/>
    <m/>
    <m/>
    <m/>
    <m/>
    <m/>
    <m/>
    <m/>
    <m/>
    <m/>
    <m/>
    <m/>
    <m/>
    <m/>
  </r>
  <r>
    <x v="4291"/>
    <m/>
    <m/>
    <m/>
    <m/>
    <m/>
    <m/>
    <m/>
    <m/>
    <m/>
    <m/>
    <m/>
    <m/>
    <m/>
    <m/>
    <m/>
    <m/>
    <m/>
    <m/>
    <m/>
    <m/>
    <m/>
    <m/>
    <m/>
  </r>
  <r>
    <x v="4292"/>
    <m/>
    <m/>
    <m/>
    <m/>
    <m/>
    <m/>
    <m/>
    <m/>
    <m/>
    <m/>
    <m/>
    <m/>
    <m/>
    <m/>
    <m/>
    <m/>
    <m/>
    <m/>
    <m/>
    <m/>
    <m/>
    <m/>
    <m/>
  </r>
  <r>
    <x v="4293"/>
    <m/>
    <m/>
    <m/>
    <m/>
    <m/>
    <m/>
    <m/>
    <m/>
    <m/>
    <m/>
    <m/>
    <m/>
    <m/>
    <m/>
    <m/>
    <m/>
    <m/>
    <m/>
    <m/>
    <m/>
    <m/>
    <m/>
    <m/>
  </r>
  <r>
    <x v="4294"/>
    <m/>
    <m/>
    <m/>
    <m/>
    <m/>
    <m/>
    <m/>
    <m/>
    <m/>
    <m/>
    <m/>
    <m/>
    <m/>
    <m/>
    <m/>
    <m/>
    <m/>
    <m/>
    <m/>
    <m/>
    <m/>
    <m/>
    <m/>
  </r>
  <r>
    <x v="4295"/>
    <m/>
    <m/>
    <m/>
    <m/>
    <m/>
    <m/>
    <m/>
    <m/>
    <m/>
    <m/>
    <m/>
    <m/>
    <m/>
    <m/>
    <m/>
    <m/>
    <m/>
    <m/>
    <m/>
    <m/>
    <m/>
    <m/>
    <m/>
  </r>
  <r>
    <x v="4296"/>
    <m/>
    <m/>
    <m/>
    <m/>
    <m/>
    <m/>
    <m/>
    <m/>
    <m/>
    <m/>
    <m/>
    <m/>
    <m/>
    <m/>
    <m/>
    <m/>
    <m/>
    <m/>
    <m/>
    <m/>
    <m/>
    <m/>
    <m/>
  </r>
  <r>
    <x v="4297"/>
    <m/>
    <m/>
    <m/>
    <m/>
    <m/>
    <m/>
    <m/>
    <m/>
    <m/>
    <m/>
    <m/>
    <m/>
    <m/>
    <m/>
    <m/>
    <m/>
    <m/>
    <m/>
    <m/>
    <m/>
    <m/>
    <m/>
    <m/>
  </r>
  <r>
    <x v="4298"/>
    <m/>
    <m/>
    <m/>
    <m/>
    <m/>
    <m/>
    <m/>
    <m/>
    <m/>
    <m/>
    <m/>
    <m/>
    <m/>
    <m/>
    <m/>
    <m/>
    <m/>
    <m/>
    <m/>
    <m/>
    <m/>
    <m/>
    <m/>
  </r>
  <r>
    <x v="4299"/>
    <m/>
    <m/>
    <m/>
    <m/>
    <m/>
    <m/>
    <m/>
    <m/>
    <m/>
    <m/>
    <m/>
    <m/>
    <m/>
    <m/>
    <m/>
    <m/>
    <m/>
    <m/>
    <m/>
    <m/>
    <m/>
    <m/>
    <m/>
  </r>
  <r>
    <x v="4300"/>
    <m/>
    <m/>
    <m/>
    <m/>
    <m/>
    <m/>
    <m/>
    <m/>
    <m/>
    <m/>
    <m/>
    <m/>
    <m/>
    <m/>
    <m/>
    <m/>
    <m/>
    <m/>
    <m/>
    <m/>
    <m/>
    <m/>
    <m/>
  </r>
  <r>
    <x v="4301"/>
    <m/>
    <m/>
    <m/>
    <m/>
    <m/>
    <m/>
    <m/>
    <m/>
    <m/>
    <m/>
    <m/>
    <m/>
    <m/>
    <m/>
    <m/>
    <m/>
    <m/>
    <m/>
    <m/>
    <m/>
    <m/>
    <m/>
    <m/>
  </r>
  <r>
    <x v="4302"/>
    <m/>
    <m/>
    <m/>
    <m/>
    <m/>
    <m/>
    <m/>
    <m/>
    <m/>
    <m/>
    <m/>
    <m/>
    <m/>
    <m/>
    <m/>
    <m/>
    <m/>
    <m/>
    <m/>
    <m/>
    <m/>
    <m/>
    <m/>
  </r>
  <r>
    <x v="4303"/>
    <m/>
    <m/>
    <m/>
    <m/>
    <m/>
    <m/>
    <m/>
    <m/>
    <m/>
    <m/>
    <m/>
    <m/>
    <m/>
    <m/>
    <m/>
    <m/>
    <m/>
    <m/>
    <m/>
    <m/>
    <m/>
    <m/>
    <m/>
  </r>
  <r>
    <x v="4304"/>
    <m/>
    <m/>
    <m/>
    <m/>
    <m/>
    <m/>
    <m/>
    <m/>
    <m/>
    <m/>
    <m/>
    <m/>
    <m/>
    <m/>
    <m/>
    <m/>
    <m/>
    <m/>
    <m/>
    <m/>
    <m/>
    <m/>
    <m/>
  </r>
  <r>
    <x v="4305"/>
    <m/>
    <m/>
    <m/>
    <m/>
    <m/>
    <m/>
    <m/>
    <m/>
    <m/>
    <m/>
    <m/>
    <m/>
    <m/>
    <m/>
    <m/>
    <m/>
    <m/>
    <m/>
    <m/>
    <m/>
    <m/>
    <m/>
    <m/>
  </r>
  <r>
    <x v="4306"/>
    <m/>
    <m/>
    <m/>
    <m/>
    <m/>
    <m/>
    <m/>
    <m/>
    <m/>
    <m/>
    <m/>
    <m/>
    <m/>
    <m/>
    <m/>
    <m/>
    <m/>
    <m/>
    <m/>
    <m/>
    <m/>
    <m/>
    <m/>
  </r>
  <r>
    <x v="4307"/>
    <m/>
    <m/>
    <m/>
    <m/>
    <m/>
    <m/>
    <m/>
    <m/>
    <m/>
    <m/>
    <m/>
    <m/>
    <m/>
    <m/>
    <m/>
    <m/>
    <m/>
    <m/>
    <m/>
    <m/>
    <m/>
    <m/>
    <m/>
  </r>
  <r>
    <x v="4308"/>
    <m/>
    <m/>
    <m/>
    <m/>
    <m/>
    <m/>
    <m/>
    <m/>
    <m/>
    <m/>
    <m/>
    <m/>
    <m/>
    <m/>
    <m/>
    <m/>
    <m/>
    <m/>
    <m/>
    <m/>
    <m/>
    <m/>
    <m/>
  </r>
  <r>
    <x v="4309"/>
    <m/>
    <m/>
    <m/>
    <m/>
    <m/>
    <m/>
    <m/>
    <m/>
    <m/>
    <m/>
    <m/>
    <m/>
    <m/>
    <m/>
    <m/>
    <m/>
    <m/>
    <m/>
    <m/>
    <m/>
    <m/>
    <m/>
    <m/>
  </r>
  <r>
    <x v="4310"/>
    <m/>
    <m/>
    <m/>
    <m/>
    <m/>
    <m/>
    <m/>
    <m/>
    <m/>
    <m/>
    <m/>
    <m/>
    <m/>
    <m/>
    <m/>
    <m/>
    <m/>
    <m/>
    <m/>
    <m/>
    <m/>
    <m/>
    <m/>
  </r>
  <r>
    <x v="4311"/>
    <m/>
    <m/>
    <m/>
    <m/>
    <m/>
    <m/>
    <m/>
    <m/>
    <m/>
    <m/>
    <m/>
    <m/>
    <m/>
    <m/>
    <m/>
    <m/>
    <m/>
    <m/>
    <m/>
    <m/>
    <m/>
    <m/>
    <m/>
  </r>
  <r>
    <x v="4312"/>
    <m/>
    <m/>
    <m/>
    <m/>
    <m/>
    <m/>
    <m/>
    <m/>
    <m/>
    <m/>
    <m/>
    <m/>
    <m/>
    <m/>
    <m/>
    <m/>
    <m/>
    <m/>
    <m/>
    <m/>
    <m/>
    <m/>
    <m/>
  </r>
  <r>
    <x v="4313"/>
    <m/>
    <m/>
    <m/>
    <m/>
    <m/>
    <m/>
    <m/>
    <m/>
    <m/>
    <m/>
    <m/>
    <m/>
    <m/>
    <m/>
    <m/>
    <m/>
    <m/>
    <m/>
    <m/>
    <m/>
    <m/>
    <m/>
    <m/>
  </r>
  <r>
    <x v="4314"/>
    <m/>
    <m/>
    <m/>
    <m/>
    <m/>
    <m/>
    <m/>
    <m/>
    <m/>
    <m/>
    <m/>
    <m/>
    <m/>
    <m/>
    <m/>
    <m/>
    <m/>
    <m/>
    <m/>
    <m/>
    <m/>
    <m/>
    <m/>
  </r>
  <r>
    <x v="4315"/>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6778859-3D6A-4652-AB41-B5764696B17E}" name="PivotTable1" cacheId="18"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5">
  <location ref="A3:C1122" firstHeaderRow="0" firstDataRow="1" firstDataCol="1"/>
  <pivotFields count="27">
    <pivotField axis="axisRow" showAll="0">
      <items count="431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431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m="1" x="4316"/>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5"/>
        <item x="3776"/>
        <item x="3777"/>
        <item x="3778"/>
        <item x="3779"/>
        <item x="3780"/>
        <item x="3781"/>
        <item x="3782"/>
        <item x="3783"/>
        <item x="3784"/>
        <item x="3785"/>
        <item x="3786"/>
        <item x="3788"/>
        <item x="3789"/>
        <item x="3790"/>
        <item x="3791"/>
        <item x="3792"/>
        <item x="3793"/>
        <item x="3794"/>
        <item x="3795"/>
        <item x="3796"/>
        <item x="3797"/>
        <item x="3798"/>
        <item x="3799"/>
        <item m="1" x="4317"/>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3774"/>
        <item x="378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items count="15">
        <item sd="0" x="0"/>
        <item sd="0" x="1"/>
        <item sd="0" x="2"/>
        <item sd="0" x="3"/>
        <item sd="0" x="4"/>
        <item sd="0" x="5"/>
        <item sd="0" x="6"/>
        <item sd="0" x="7"/>
        <item sd="0" x="8"/>
        <item sd="0" x="9"/>
        <item sd="0" x="10"/>
        <item sd="0" x="11"/>
        <item sd="0" x="12"/>
        <item sd="0" x="13"/>
        <item t="default"/>
      </items>
    </pivotField>
    <pivotField showAll="0">
      <items count="7">
        <item sd="0" x="0"/>
        <item sd="0" x="1"/>
        <item sd="0" x="2"/>
        <item sd="0" x="3"/>
        <item sd="0" x="4"/>
        <item x="5"/>
        <item t="default"/>
      </items>
    </pivotField>
    <pivotField showAll="0">
      <items count="22">
        <item sd="0" x="0"/>
        <item sd="0" x="1"/>
        <item sd="0" x="2"/>
        <item sd="0" x="3"/>
        <item sd="0" x="4"/>
        <item sd="0" x="5"/>
        <item sd="0" x="6"/>
        <item sd="0" x="7"/>
        <item sd="0" x="8"/>
        <item sd="0" x="9"/>
        <item sd="0" x="10"/>
        <item sd="0" x="11"/>
        <item sd="0" x="12"/>
        <item sd="0" x="13"/>
        <item sd="0" x="14"/>
        <item sd="0" x="15"/>
        <item sd="0" x="16"/>
        <item x="17"/>
        <item x="18"/>
        <item x="19"/>
        <item x="20"/>
        <item t="default"/>
      </items>
    </pivotField>
  </pivotFields>
  <rowFields count="1">
    <field x="0"/>
  </rowFields>
  <rowItems count="1119">
    <i>
      <x v="2588"/>
    </i>
    <i>
      <x v="2589"/>
    </i>
    <i>
      <x v="2590"/>
    </i>
    <i>
      <x v="2591"/>
    </i>
    <i>
      <x v="2592"/>
    </i>
    <i>
      <x v="2593"/>
    </i>
    <i>
      <x v="2594"/>
    </i>
    <i>
      <x v="2595"/>
    </i>
    <i>
      <x v="2596"/>
    </i>
    <i>
      <x v="2597"/>
    </i>
    <i>
      <x v="2598"/>
    </i>
    <i>
      <x v="2599"/>
    </i>
    <i>
      <x v="2600"/>
    </i>
    <i>
      <x v="2601"/>
    </i>
    <i>
      <x v="2602"/>
    </i>
    <i>
      <x v="2603"/>
    </i>
    <i>
      <x v="2604"/>
    </i>
    <i>
      <x v="2605"/>
    </i>
    <i>
      <x v="2606"/>
    </i>
    <i>
      <x v="2607"/>
    </i>
    <i>
      <x v="2608"/>
    </i>
    <i>
      <x v="2609"/>
    </i>
    <i>
      <x v="2610"/>
    </i>
    <i>
      <x v="2611"/>
    </i>
    <i>
      <x v="2612"/>
    </i>
    <i>
      <x v="2613"/>
    </i>
    <i>
      <x v="2614"/>
    </i>
    <i>
      <x v="2615"/>
    </i>
    <i>
      <x v="2616"/>
    </i>
    <i>
      <x v="2617"/>
    </i>
    <i>
      <x v="2618"/>
    </i>
    <i>
      <x v="2619"/>
    </i>
    <i>
      <x v="2620"/>
    </i>
    <i>
      <x v="2621"/>
    </i>
    <i>
      <x v="2622"/>
    </i>
    <i>
      <x v="2623"/>
    </i>
    <i>
      <x v="2624"/>
    </i>
    <i>
      <x v="2625"/>
    </i>
    <i>
      <x v="2626"/>
    </i>
    <i>
      <x v="2627"/>
    </i>
    <i>
      <x v="2628"/>
    </i>
    <i>
      <x v="2629"/>
    </i>
    <i>
      <x v="2630"/>
    </i>
    <i>
      <x v="2631"/>
    </i>
    <i>
      <x v="2632"/>
    </i>
    <i>
      <x v="2633"/>
    </i>
    <i>
      <x v="2634"/>
    </i>
    <i>
      <x v="2635"/>
    </i>
    <i>
      <x v="2636"/>
    </i>
    <i>
      <x v="2637"/>
    </i>
    <i>
      <x v="2638"/>
    </i>
    <i>
      <x v="2639"/>
    </i>
    <i>
      <x v="2640"/>
    </i>
    <i>
      <x v="2641"/>
    </i>
    <i>
      <x v="2642"/>
    </i>
    <i>
      <x v="2643"/>
    </i>
    <i>
      <x v="2644"/>
    </i>
    <i>
      <x v="2645"/>
    </i>
    <i>
      <x v="2646"/>
    </i>
    <i>
      <x v="2647"/>
    </i>
    <i>
      <x v="2648"/>
    </i>
    <i>
      <x v="2649"/>
    </i>
    <i>
      <x v="2650"/>
    </i>
    <i>
      <x v="2651"/>
    </i>
    <i>
      <x v="2652"/>
    </i>
    <i>
      <x v="2653"/>
    </i>
    <i>
      <x v="2654"/>
    </i>
    <i>
      <x v="2655"/>
    </i>
    <i>
      <x v="2656"/>
    </i>
    <i>
      <x v="2657"/>
    </i>
    <i>
      <x v="2658"/>
    </i>
    <i>
      <x v="2659"/>
    </i>
    <i>
      <x v="2660"/>
    </i>
    <i>
      <x v="2661"/>
    </i>
    <i>
      <x v="2662"/>
    </i>
    <i>
      <x v="2663"/>
    </i>
    <i>
      <x v="2664"/>
    </i>
    <i>
      <x v="2665"/>
    </i>
    <i>
      <x v="2666"/>
    </i>
    <i>
      <x v="2667"/>
    </i>
    <i>
      <x v="2668"/>
    </i>
    <i>
      <x v="2669"/>
    </i>
    <i>
      <x v="2670"/>
    </i>
    <i>
      <x v="2671"/>
    </i>
    <i>
      <x v="2672"/>
    </i>
    <i>
      <x v="2673"/>
    </i>
    <i>
      <x v="2674"/>
    </i>
    <i>
      <x v="2675"/>
    </i>
    <i>
      <x v="2676"/>
    </i>
    <i>
      <x v="2677"/>
    </i>
    <i>
      <x v="2678"/>
    </i>
    <i>
      <x v="2679"/>
    </i>
    <i>
      <x v="2680"/>
    </i>
    <i>
      <x v="2681"/>
    </i>
    <i>
      <x v="2682"/>
    </i>
    <i>
      <x v="2683"/>
    </i>
    <i>
      <x v="2684"/>
    </i>
    <i>
      <x v="2685"/>
    </i>
    <i>
      <x v="2686"/>
    </i>
    <i>
      <x v="2687"/>
    </i>
    <i>
      <x v="2688"/>
    </i>
    <i>
      <x v="2689"/>
    </i>
    <i>
      <x v="2690"/>
    </i>
    <i>
      <x v="2691"/>
    </i>
    <i>
      <x v="2692"/>
    </i>
    <i>
      <x v="2693"/>
    </i>
    <i>
      <x v="2694"/>
    </i>
    <i>
      <x v="2695"/>
    </i>
    <i>
      <x v="2696"/>
    </i>
    <i>
      <x v="2697"/>
    </i>
    <i>
      <x v="2698"/>
    </i>
    <i>
      <x v="2699"/>
    </i>
    <i>
      <x v="2700"/>
    </i>
    <i>
      <x v="2701"/>
    </i>
    <i>
      <x v="2702"/>
    </i>
    <i>
      <x v="2703"/>
    </i>
    <i>
      <x v="2704"/>
    </i>
    <i>
      <x v="2705"/>
    </i>
    <i>
      <x v="2706"/>
    </i>
    <i>
      <x v="2707"/>
    </i>
    <i>
      <x v="2708"/>
    </i>
    <i>
      <x v="2709"/>
    </i>
    <i>
      <x v="2710"/>
    </i>
    <i>
      <x v="2711"/>
    </i>
    <i>
      <x v="2712"/>
    </i>
    <i>
      <x v="2713"/>
    </i>
    <i>
      <x v="2714"/>
    </i>
    <i>
      <x v="2715"/>
    </i>
    <i>
      <x v="2716"/>
    </i>
    <i>
      <x v="2717"/>
    </i>
    <i>
      <x v="2718"/>
    </i>
    <i>
      <x v="2719"/>
    </i>
    <i>
      <x v="2720"/>
    </i>
    <i>
      <x v="2721"/>
    </i>
    <i>
      <x v="2722"/>
    </i>
    <i>
      <x v="2723"/>
    </i>
    <i>
      <x v="2724"/>
    </i>
    <i>
      <x v="2725"/>
    </i>
    <i>
      <x v="2726"/>
    </i>
    <i>
      <x v="2727"/>
    </i>
    <i>
      <x v="2728"/>
    </i>
    <i>
      <x v="2729"/>
    </i>
    <i>
      <x v="2730"/>
    </i>
    <i>
      <x v="2731"/>
    </i>
    <i>
      <x v="2732"/>
    </i>
    <i>
      <x v="2733"/>
    </i>
    <i>
      <x v="2734"/>
    </i>
    <i>
      <x v="2735"/>
    </i>
    <i>
      <x v="2736"/>
    </i>
    <i>
      <x v="2737"/>
    </i>
    <i>
      <x v="2738"/>
    </i>
    <i>
      <x v="2739"/>
    </i>
    <i>
      <x v="2740"/>
    </i>
    <i>
      <x v="2741"/>
    </i>
    <i>
      <x v="2742"/>
    </i>
    <i>
      <x v="2743"/>
    </i>
    <i>
      <x v="2744"/>
    </i>
    <i>
      <x v="2745"/>
    </i>
    <i>
      <x v="2746"/>
    </i>
    <i>
      <x v="2747"/>
    </i>
    <i>
      <x v="2748"/>
    </i>
    <i>
      <x v="2749"/>
    </i>
    <i>
      <x v="2750"/>
    </i>
    <i>
      <x v="2751"/>
    </i>
    <i>
      <x v="2752"/>
    </i>
    <i>
      <x v="2753"/>
    </i>
    <i>
      <x v="2754"/>
    </i>
    <i>
      <x v="2755"/>
    </i>
    <i>
      <x v="2756"/>
    </i>
    <i>
      <x v="2757"/>
    </i>
    <i>
      <x v="2758"/>
    </i>
    <i>
      <x v="2759"/>
    </i>
    <i>
      <x v="2760"/>
    </i>
    <i>
      <x v="2761"/>
    </i>
    <i>
      <x v="2762"/>
    </i>
    <i>
      <x v="2763"/>
    </i>
    <i>
      <x v="2764"/>
    </i>
    <i>
      <x v="2765"/>
    </i>
    <i>
      <x v="2766"/>
    </i>
    <i>
      <x v="2767"/>
    </i>
    <i>
      <x v="2768"/>
    </i>
    <i>
      <x v="2769"/>
    </i>
    <i>
      <x v="2770"/>
    </i>
    <i>
      <x v="2771"/>
    </i>
    <i>
      <x v="2772"/>
    </i>
    <i>
      <x v="2773"/>
    </i>
    <i>
      <x v="2774"/>
    </i>
    <i>
      <x v="2775"/>
    </i>
    <i>
      <x v="2776"/>
    </i>
    <i>
      <x v="2777"/>
    </i>
    <i>
      <x v="2778"/>
    </i>
    <i>
      <x v="2779"/>
    </i>
    <i>
      <x v="2780"/>
    </i>
    <i>
      <x v="2781"/>
    </i>
    <i>
      <x v="2782"/>
    </i>
    <i>
      <x v="2783"/>
    </i>
    <i>
      <x v="2784"/>
    </i>
    <i>
      <x v="2785"/>
    </i>
    <i>
      <x v="2786"/>
    </i>
    <i>
      <x v="2787"/>
    </i>
    <i>
      <x v="2788"/>
    </i>
    <i>
      <x v="2789"/>
    </i>
    <i>
      <x v="2790"/>
    </i>
    <i>
      <x v="2791"/>
    </i>
    <i>
      <x v="2792"/>
    </i>
    <i>
      <x v="2793"/>
    </i>
    <i>
      <x v="2794"/>
    </i>
    <i>
      <x v="2795"/>
    </i>
    <i>
      <x v="2796"/>
    </i>
    <i>
      <x v="2797"/>
    </i>
    <i>
      <x v="2798"/>
    </i>
    <i>
      <x v="2799"/>
    </i>
    <i>
      <x v="2800"/>
    </i>
    <i>
      <x v="2801"/>
    </i>
    <i>
      <x v="2802"/>
    </i>
    <i>
      <x v="2803"/>
    </i>
    <i>
      <x v="2804"/>
    </i>
    <i>
      <x v="2805"/>
    </i>
    <i>
      <x v="2806"/>
    </i>
    <i>
      <x v="2807"/>
    </i>
    <i>
      <x v="2808"/>
    </i>
    <i>
      <x v="2809"/>
    </i>
    <i>
      <x v="2810"/>
    </i>
    <i>
      <x v="2811"/>
    </i>
    <i>
      <x v="2812"/>
    </i>
    <i>
      <x v="2813"/>
    </i>
    <i>
      <x v="2814"/>
    </i>
    <i>
      <x v="2815"/>
    </i>
    <i>
      <x v="2816"/>
    </i>
    <i>
      <x v="2817"/>
    </i>
    <i>
      <x v="2818"/>
    </i>
    <i>
      <x v="2819"/>
    </i>
    <i>
      <x v="2820"/>
    </i>
    <i>
      <x v="2821"/>
    </i>
    <i>
      <x v="2822"/>
    </i>
    <i>
      <x v="2823"/>
    </i>
    <i>
      <x v="2824"/>
    </i>
    <i>
      <x v="2825"/>
    </i>
    <i>
      <x v="2826"/>
    </i>
    <i>
      <x v="2827"/>
    </i>
    <i>
      <x v="2828"/>
    </i>
    <i>
      <x v="2829"/>
    </i>
    <i>
      <x v="2830"/>
    </i>
    <i>
      <x v="2831"/>
    </i>
    <i>
      <x v="2832"/>
    </i>
    <i>
      <x v="2833"/>
    </i>
    <i>
      <x v="2834"/>
    </i>
    <i>
      <x v="2835"/>
    </i>
    <i>
      <x v="2836"/>
    </i>
    <i>
      <x v="2837"/>
    </i>
    <i>
      <x v="2838"/>
    </i>
    <i>
      <x v="2839"/>
    </i>
    <i>
      <x v="2840"/>
    </i>
    <i>
      <x v="2841"/>
    </i>
    <i>
      <x v="2842"/>
    </i>
    <i>
      <x v="2843"/>
    </i>
    <i>
      <x v="2844"/>
    </i>
    <i>
      <x v="2845"/>
    </i>
    <i>
      <x v="2846"/>
    </i>
    <i>
      <x v="2847"/>
    </i>
    <i>
      <x v="2848"/>
    </i>
    <i>
      <x v="2849"/>
    </i>
    <i>
      <x v="2850"/>
    </i>
    <i>
      <x v="2851"/>
    </i>
    <i>
      <x v="2852"/>
    </i>
    <i>
      <x v="2853"/>
    </i>
    <i>
      <x v="2854"/>
    </i>
    <i>
      <x v="2855"/>
    </i>
    <i>
      <x v="2856"/>
    </i>
    <i>
      <x v="2857"/>
    </i>
    <i>
      <x v="2858"/>
    </i>
    <i>
      <x v="2859"/>
    </i>
    <i>
      <x v="2860"/>
    </i>
    <i>
      <x v="2861"/>
    </i>
    <i>
      <x v="2862"/>
    </i>
    <i>
      <x v="2863"/>
    </i>
    <i>
      <x v="2864"/>
    </i>
    <i>
      <x v="2865"/>
    </i>
    <i>
      <x v="2866"/>
    </i>
    <i>
      <x v="2867"/>
    </i>
    <i>
      <x v="2868"/>
    </i>
    <i>
      <x v="2869"/>
    </i>
    <i>
      <x v="2870"/>
    </i>
    <i>
      <x v="2871"/>
    </i>
    <i>
      <x v="2872"/>
    </i>
    <i>
      <x v="2873"/>
    </i>
    <i>
      <x v="2874"/>
    </i>
    <i>
      <x v="2875"/>
    </i>
    <i>
      <x v="2876"/>
    </i>
    <i>
      <x v="2877"/>
    </i>
    <i>
      <x v="2878"/>
    </i>
    <i>
      <x v="2879"/>
    </i>
    <i>
      <x v="2880"/>
    </i>
    <i>
      <x v="2881"/>
    </i>
    <i>
      <x v="2882"/>
    </i>
    <i>
      <x v="2883"/>
    </i>
    <i>
      <x v="2884"/>
    </i>
    <i>
      <x v="2885"/>
    </i>
    <i>
      <x v="2886"/>
    </i>
    <i>
      <x v="2887"/>
    </i>
    <i>
      <x v="2888"/>
    </i>
    <i>
      <x v="2889"/>
    </i>
    <i>
      <x v="2890"/>
    </i>
    <i>
      <x v="2891"/>
    </i>
    <i>
      <x v="2892"/>
    </i>
    <i>
      <x v="2893"/>
    </i>
    <i>
      <x v="2894"/>
    </i>
    <i>
      <x v="2895"/>
    </i>
    <i>
      <x v="2896"/>
    </i>
    <i>
      <x v="2897"/>
    </i>
    <i>
      <x v="2898"/>
    </i>
    <i>
      <x v="2899"/>
    </i>
    <i>
      <x v="2900"/>
    </i>
    <i>
      <x v="2901"/>
    </i>
    <i>
      <x v="2902"/>
    </i>
    <i>
      <x v="2903"/>
    </i>
    <i>
      <x v="2904"/>
    </i>
    <i>
      <x v="2905"/>
    </i>
    <i>
      <x v="2906"/>
    </i>
    <i>
      <x v="2907"/>
    </i>
    <i>
      <x v="2908"/>
    </i>
    <i>
      <x v="2909"/>
    </i>
    <i>
      <x v="2910"/>
    </i>
    <i>
      <x v="2911"/>
    </i>
    <i>
      <x v="2912"/>
    </i>
    <i>
      <x v="2913"/>
    </i>
    <i>
      <x v="2914"/>
    </i>
    <i>
      <x v="2915"/>
    </i>
    <i>
      <x v="2916"/>
    </i>
    <i>
      <x v="2917"/>
    </i>
    <i>
      <x v="2918"/>
    </i>
    <i>
      <x v="2919"/>
    </i>
    <i>
      <x v="2920"/>
    </i>
    <i>
      <x v="2921"/>
    </i>
    <i>
      <x v="2922"/>
    </i>
    <i>
      <x v="2923"/>
    </i>
    <i>
      <x v="2924"/>
    </i>
    <i>
      <x v="2925"/>
    </i>
    <i>
      <x v="2926"/>
    </i>
    <i>
      <x v="2927"/>
    </i>
    <i>
      <x v="2928"/>
    </i>
    <i>
      <x v="2929"/>
    </i>
    <i>
      <x v="2930"/>
    </i>
    <i>
      <x v="2931"/>
    </i>
    <i>
      <x v="2932"/>
    </i>
    <i>
      <x v="2933"/>
    </i>
    <i>
      <x v="2934"/>
    </i>
    <i>
      <x v="2935"/>
    </i>
    <i>
      <x v="2936"/>
    </i>
    <i>
      <x v="2937"/>
    </i>
    <i>
      <x v="2938"/>
    </i>
    <i>
      <x v="2939"/>
    </i>
    <i>
      <x v="2940"/>
    </i>
    <i>
      <x v="2941"/>
    </i>
    <i>
      <x v="2942"/>
    </i>
    <i>
      <x v="2943"/>
    </i>
    <i>
      <x v="2944"/>
    </i>
    <i>
      <x v="2945"/>
    </i>
    <i>
      <x v="2946"/>
    </i>
    <i>
      <x v="2947"/>
    </i>
    <i>
      <x v="2948"/>
    </i>
    <i>
      <x v="2949"/>
    </i>
    <i>
      <x v="2950"/>
    </i>
    <i>
      <x v="2951"/>
    </i>
    <i>
      <x v="2952"/>
    </i>
    <i>
      <x v="2953"/>
    </i>
    <i>
      <x v="2954"/>
    </i>
    <i>
      <x v="2955"/>
    </i>
    <i>
      <x v="2956"/>
    </i>
    <i>
      <x v="2957"/>
    </i>
    <i>
      <x v="2958"/>
    </i>
    <i>
      <x v="2959"/>
    </i>
    <i>
      <x v="2960"/>
    </i>
    <i>
      <x v="2961"/>
    </i>
    <i>
      <x v="2962"/>
    </i>
    <i>
      <x v="2963"/>
    </i>
    <i>
      <x v="2964"/>
    </i>
    <i>
      <x v="2965"/>
    </i>
    <i>
      <x v="2966"/>
    </i>
    <i>
      <x v="2967"/>
    </i>
    <i>
      <x v="2968"/>
    </i>
    <i>
      <x v="2969"/>
    </i>
    <i>
      <x v="2970"/>
    </i>
    <i>
      <x v="2971"/>
    </i>
    <i>
      <x v="2972"/>
    </i>
    <i>
      <x v="2973"/>
    </i>
    <i>
      <x v="2974"/>
    </i>
    <i>
      <x v="2975"/>
    </i>
    <i>
      <x v="2976"/>
    </i>
    <i>
      <x v="2977"/>
    </i>
    <i>
      <x v="2978"/>
    </i>
    <i>
      <x v="2979"/>
    </i>
    <i>
      <x v="2980"/>
    </i>
    <i>
      <x v="2981"/>
    </i>
    <i>
      <x v="2982"/>
    </i>
    <i>
      <x v="2983"/>
    </i>
    <i>
      <x v="2984"/>
    </i>
    <i>
      <x v="2985"/>
    </i>
    <i>
      <x v="2986"/>
    </i>
    <i>
      <x v="2987"/>
    </i>
    <i>
      <x v="2988"/>
    </i>
    <i>
      <x v="2989"/>
    </i>
    <i>
      <x v="2990"/>
    </i>
    <i>
      <x v="2991"/>
    </i>
    <i>
      <x v="2992"/>
    </i>
    <i>
      <x v="2993"/>
    </i>
    <i>
      <x v="2994"/>
    </i>
    <i>
      <x v="2995"/>
    </i>
    <i>
      <x v="2996"/>
    </i>
    <i>
      <x v="2997"/>
    </i>
    <i>
      <x v="2998"/>
    </i>
    <i>
      <x v="2999"/>
    </i>
    <i>
      <x v="3000"/>
    </i>
    <i>
      <x v="3001"/>
    </i>
    <i>
      <x v="3002"/>
    </i>
    <i>
      <x v="3003"/>
    </i>
    <i>
      <x v="3004"/>
    </i>
    <i>
      <x v="3005"/>
    </i>
    <i>
      <x v="3006"/>
    </i>
    <i>
      <x v="3007"/>
    </i>
    <i>
      <x v="3008"/>
    </i>
    <i>
      <x v="3009"/>
    </i>
    <i>
      <x v="3010"/>
    </i>
    <i>
      <x v="3011"/>
    </i>
    <i>
      <x v="3012"/>
    </i>
    <i>
      <x v="3013"/>
    </i>
    <i>
      <x v="3014"/>
    </i>
    <i>
      <x v="3015"/>
    </i>
    <i>
      <x v="3016"/>
    </i>
    <i>
      <x v="3017"/>
    </i>
    <i>
      <x v="3018"/>
    </i>
    <i>
      <x v="3019"/>
    </i>
    <i>
      <x v="3020"/>
    </i>
    <i>
      <x v="3021"/>
    </i>
    <i>
      <x v="3022"/>
    </i>
    <i>
      <x v="3023"/>
    </i>
    <i>
      <x v="3024"/>
    </i>
    <i>
      <x v="3025"/>
    </i>
    <i>
      <x v="3026"/>
    </i>
    <i>
      <x v="3027"/>
    </i>
    <i>
      <x v="3028"/>
    </i>
    <i>
      <x v="3029"/>
    </i>
    <i>
      <x v="3030"/>
    </i>
    <i>
      <x v="3031"/>
    </i>
    <i>
      <x v="3032"/>
    </i>
    <i>
      <x v="3033"/>
    </i>
    <i>
      <x v="3034"/>
    </i>
    <i>
      <x v="3035"/>
    </i>
    <i>
      <x v="3036"/>
    </i>
    <i>
      <x v="3037"/>
    </i>
    <i>
      <x v="3038"/>
    </i>
    <i>
      <x v="3039"/>
    </i>
    <i>
      <x v="3040"/>
    </i>
    <i>
      <x v="3041"/>
    </i>
    <i>
      <x v="3042"/>
    </i>
    <i>
      <x v="3043"/>
    </i>
    <i>
      <x v="3044"/>
    </i>
    <i>
      <x v="3045"/>
    </i>
    <i>
      <x v="3046"/>
    </i>
    <i>
      <x v="3047"/>
    </i>
    <i>
      <x v="3048"/>
    </i>
    <i>
      <x v="3049"/>
    </i>
    <i>
      <x v="3050"/>
    </i>
    <i>
      <x v="3051"/>
    </i>
    <i>
      <x v="3052"/>
    </i>
    <i>
      <x v="3053"/>
    </i>
    <i>
      <x v="3054"/>
    </i>
    <i>
      <x v="3055"/>
    </i>
    <i>
      <x v="3056"/>
    </i>
    <i>
      <x v="3057"/>
    </i>
    <i>
      <x v="3058"/>
    </i>
    <i>
      <x v="3059"/>
    </i>
    <i>
      <x v="3060"/>
    </i>
    <i>
      <x v="3061"/>
    </i>
    <i>
      <x v="3062"/>
    </i>
    <i>
      <x v="3063"/>
    </i>
    <i>
      <x v="3064"/>
    </i>
    <i>
      <x v="3065"/>
    </i>
    <i>
      <x v="3066"/>
    </i>
    <i>
      <x v="3067"/>
    </i>
    <i>
      <x v="3068"/>
    </i>
    <i>
      <x v="3069"/>
    </i>
    <i>
      <x v="3070"/>
    </i>
    <i>
      <x v="3071"/>
    </i>
    <i>
      <x v="3072"/>
    </i>
    <i>
      <x v="3073"/>
    </i>
    <i>
      <x v="3074"/>
    </i>
    <i>
      <x v="3075"/>
    </i>
    <i>
      <x v="3076"/>
    </i>
    <i>
      <x v="3077"/>
    </i>
    <i>
      <x v="3078"/>
    </i>
    <i>
      <x v="3079"/>
    </i>
    <i>
      <x v="3080"/>
    </i>
    <i>
      <x v="3081"/>
    </i>
    <i>
      <x v="3082"/>
    </i>
    <i>
      <x v="3083"/>
    </i>
    <i>
      <x v="3084"/>
    </i>
    <i>
      <x v="3085"/>
    </i>
    <i>
      <x v="3086"/>
    </i>
    <i>
      <x v="3087"/>
    </i>
    <i>
      <x v="3088"/>
    </i>
    <i>
      <x v="3089"/>
    </i>
    <i>
      <x v="3090"/>
    </i>
    <i>
      <x v="3091"/>
    </i>
    <i>
      <x v="3092"/>
    </i>
    <i>
      <x v="3093"/>
    </i>
    <i>
      <x v="3094"/>
    </i>
    <i>
      <x v="3095"/>
    </i>
    <i>
      <x v="3096"/>
    </i>
    <i>
      <x v="3097"/>
    </i>
    <i>
      <x v="3098"/>
    </i>
    <i>
      <x v="3099"/>
    </i>
    <i>
      <x v="3100"/>
    </i>
    <i>
      <x v="3101"/>
    </i>
    <i>
      <x v="3102"/>
    </i>
    <i>
      <x v="3103"/>
    </i>
    <i>
      <x v="3104"/>
    </i>
    <i>
      <x v="3105"/>
    </i>
    <i>
      <x v="3106"/>
    </i>
    <i>
      <x v="3107"/>
    </i>
    <i>
      <x v="3108"/>
    </i>
    <i>
      <x v="3109"/>
    </i>
    <i>
      <x v="3110"/>
    </i>
    <i>
      <x v="3111"/>
    </i>
    <i>
      <x v="3112"/>
    </i>
    <i>
      <x v="3113"/>
    </i>
    <i>
      <x v="3114"/>
    </i>
    <i>
      <x v="3115"/>
    </i>
    <i>
      <x v="3116"/>
    </i>
    <i>
      <x v="3117"/>
    </i>
    <i>
      <x v="3118"/>
    </i>
    <i>
      <x v="3119"/>
    </i>
    <i>
      <x v="3120"/>
    </i>
    <i>
      <x v="3121"/>
    </i>
    <i>
      <x v="3122"/>
    </i>
    <i>
      <x v="3123"/>
    </i>
    <i>
      <x v="3124"/>
    </i>
    <i>
      <x v="3125"/>
    </i>
    <i>
      <x v="3126"/>
    </i>
    <i>
      <x v="3127"/>
    </i>
    <i>
      <x v="3128"/>
    </i>
    <i>
      <x v="3129"/>
    </i>
    <i>
      <x v="3130"/>
    </i>
    <i>
      <x v="3131"/>
    </i>
    <i>
      <x v="3132"/>
    </i>
    <i>
      <x v="3133"/>
    </i>
    <i>
      <x v="3134"/>
    </i>
    <i>
      <x v="3135"/>
    </i>
    <i>
      <x v="3136"/>
    </i>
    <i>
      <x v="3137"/>
    </i>
    <i>
      <x v="3138"/>
    </i>
    <i>
      <x v="3139"/>
    </i>
    <i>
      <x v="3140"/>
    </i>
    <i>
      <x v="3141"/>
    </i>
    <i>
      <x v="3142"/>
    </i>
    <i>
      <x v="3143"/>
    </i>
    <i>
      <x v="3144"/>
    </i>
    <i>
      <x v="3145"/>
    </i>
    <i>
      <x v="3146"/>
    </i>
    <i>
      <x v="3147"/>
    </i>
    <i>
      <x v="3148"/>
    </i>
    <i>
      <x v="3149"/>
    </i>
    <i>
      <x v="3150"/>
    </i>
    <i>
      <x v="3151"/>
    </i>
    <i>
      <x v="3152"/>
    </i>
    <i>
      <x v="3153"/>
    </i>
    <i>
      <x v="3154"/>
    </i>
    <i>
      <x v="3155"/>
    </i>
    <i>
      <x v="3156"/>
    </i>
    <i>
      <x v="3157"/>
    </i>
    <i>
      <x v="3158"/>
    </i>
    <i>
      <x v="3159"/>
    </i>
    <i>
      <x v="3160"/>
    </i>
    <i>
      <x v="3161"/>
    </i>
    <i>
      <x v="3162"/>
    </i>
    <i>
      <x v="3163"/>
    </i>
    <i>
      <x v="3164"/>
    </i>
    <i>
      <x v="3165"/>
    </i>
    <i>
      <x v="3166"/>
    </i>
    <i>
      <x v="3167"/>
    </i>
    <i>
      <x v="3168"/>
    </i>
    <i>
      <x v="3169"/>
    </i>
    <i>
      <x v="3170"/>
    </i>
    <i>
      <x v="3171"/>
    </i>
    <i>
      <x v="3172"/>
    </i>
    <i>
      <x v="3173"/>
    </i>
    <i>
      <x v="3174"/>
    </i>
    <i>
      <x v="3175"/>
    </i>
    <i>
      <x v="3176"/>
    </i>
    <i>
      <x v="3177"/>
    </i>
    <i>
      <x v="3178"/>
    </i>
    <i>
      <x v="3179"/>
    </i>
    <i>
      <x v="3180"/>
    </i>
    <i>
      <x v="3181"/>
    </i>
    <i>
      <x v="3182"/>
    </i>
    <i>
      <x v="3183"/>
    </i>
    <i>
      <x v="3184"/>
    </i>
    <i>
      <x v="3185"/>
    </i>
    <i>
      <x v="3186"/>
    </i>
    <i>
      <x v="3187"/>
    </i>
    <i>
      <x v="3188"/>
    </i>
    <i>
      <x v="3189"/>
    </i>
    <i>
      <x v="3190"/>
    </i>
    <i>
      <x v="3191"/>
    </i>
    <i>
      <x v="3192"/>
    </i>
    <i>
      <x v="3193"/>
    </i>
    <i>
      <x v="3194"/>
    </i>
    <i>
      <x v="3195"/>
    </i>
    <i>
      <x v="3196"/>
    </i>
    <i>
      <x v="3197"/>
    </i>
    <i>
      <x v="3198"/>
    </i>
    <i>
      <x v="3199"/>
    </i>
    <i>
      <x v="3200"/>
    </i>
    <i>
      <x v="3201"/>
    </i>
    <i>
      <x v="3202"/>
    </i>
    <i>
      <x v="3203"/>
    </i>
    <i>
      <x v="3204"/>
    </i>
    <i>
      <x v="3205"/>
    </i>
    <i>
      <x v="3206"/>
    </i>
    <i>
      <x v="3207"/>
    </i>
    <i>
      <x v="3208"/>
    </i>
    <i>
      <x v="3209"/>
    </i>
    <i>
      <x v="3210"/>
    </i>
    <i>
      <x v="3211"/>
    </i>
    <i>
      <x v="3212"/>
    </i>
    <i>
      <x v="3213"/>
    </i>
    <i>
      <x v="3214"/>
    </i>
    <i>
      <x v="3215"/>
    </i>
    <i>
      <x v="3216"/>
    </i>
    <i>
      <x v="3217"/>
    </i>
    <i>
      <x v="3218"/>
    </i>
    <i>
      <x v="3219"/>
    </i>
    <i>
      <x v="3220"/>
    </i>
    <i>
      <x v="3221"/>
    </i>
    <i>
      <x v="3222"/>
    </i>
    <i>
      <x v="3223"/>
    </i>
    <i>
      <x v="3224"/>
    </i>
    <i>
      <x v="3225"/>
    </i>
    <i>
      <x v="3226"/>
    </i>
    <i>
      <x v="3227"/>
    </i>
    <i>
      <x v="3228"/>
    </i>
    <i>
      <x v="3229"/>
    </i>
    <i>
      <x v="3230"/>
    </i>
    <i>
      <x v="3231"/>
    </i>
    <i>
      <x v="3232"/>
    </i>
    <i>
      <x v="3233"/>
    </i>
    <i>
      <x v="3234"/>
    </i>
    <i>
      <x v="3235"/>
    </i>
    <i>
      <x v="3236"/>
    </i>
    <i>
      <x v="3237"/>
    </i>
    <i>
      <x v="3238"/>
    </i>
    <i>
      <x v="3239"/>
    </i>
    <i>
      <x v="3240"/>
    </i>
    <i>
      <x v="3241"/>
    </i>
    <i>
      <x v="3242"/>
    </i>
    <i>
      <x v="3243"/>
    </i>
    <i>
      <x v="3244"/>
    </i>
    <i>
      <x v="3245"/>
    </i>
    <i>
      <x v="3246"/>
    </i>
    <i>
      <x v="3247"/>
    </i>
    <i>
      <x v="3248"/>
    </i>
    <i>
      <x v="3249"/>
    </i>
    <i>
      <x v="3250"/>
    </i>
    <i>
      <x v="3251"/>
    </i>
    <i>
      <x v="3252"/>
    </i>
    <i>
      <x v="3253"/>
    </i>
    <i>
      <x v="3254"/>
    </i>
    <i>
      <x v="3255"/>
    </i>
    <i>
      <x v="3256"/>
    </i>
    <i>
      <x v="3257"/>
    </i>
    <i>
      <x v="3258"/>
    </i>
    <i>
      <x v="3259"/>
    </i>
    <i>
      <x v="3260"/>
    </i>
    <i>
      <x v="3261"/>
    </i>
    <i>
      <x v="3262"/>
    </i>
    <i>
      <x v="3263"/>
    </i>
    <i>
      <x v="3264"/>
    </i>
    <i>
      <x v="3265"/>
    </i>
    <i>
      <x v="3266"/>
    </i>
    <i>
      <x v="3267"/>
    </i>
    <i>
      <x v="3268"/>
    </i>
    <i>
      <x v="3269"/>
    </i>
    <i>
      <x v="3270"/>
    </i>
    <i>
      <x v="3271"/>
    </i>
    <i>
      <x v="3272"/>
    </i>
    <i>
      <x v="3273"/>
    </i>
    <i>
      <x v="3274"/>
    </i>
    <i>
      <x v="3275"/>
    </i>
    <i>
      <x v="3276"/>
    </i>
    <i>
      <x v="3277"/>
    </i>
    <i>
      <x v="3278"/>
    </i>
    <i>
      <x v="3279"/>
    </i>
    <i>
      <x v="3280"/>
    </i>
    <i>
      <x v="3281"/>
    </i>
    <i>
      <x v="3282"/>
    </i>
    <i>
      <x v="3283"/>
    </i>
    <i>
      <x v="3284"/>
    </i>
    <i>
      <x v="3285"/>
    </i>
    <i>
      <x v="3286"/>
    </i>
    <i>
      <x v="3287"/>
    </i>
    <i>
      <x v="3288"/>
    </i>
    <i>
      <x v="3289"/>
    </i>
    <i>
      <x v="3290"/>
    </i>
    <i>
      <x v="3291"/>
    </i>
    <i>
      <x v="3292"/>
    </i>
    <i>
      <x v="3293"/>
    </i>
    <i>
      <x v="3294"/>
    </i>
    <i>
      <x v="3295"/>
    </i>
    <i>
      <x v="3296"/>
    </i>
    <i>
      <x v="3297"/>
    </i>
    <i>
      <x v="3298"/>
    </i>
    <i>
      <x v="3299"/>
    </i>
    <i>
      <x v="3300"/>
    </i>
    <i>
      <x v="3301"/>
    </i>
    <i>
      <x v="3302"/>
    </i>
    <i>
      <x v="3303"/>
    </i>
    <i>
      <x v="3304"/>
    </i>
    <i>
      <x v="3305"/>
    </i>
    <i>
      <x v="3306"/>
    </i>
    <i>
      <x v="3307"/>
    </i>
    <i>
      <x v="3308"/>
    </i>
    <i>
      <x v="3309"/>
    </i>
    <i>
      <x v="3310"/>
    </i>
    <i>
      <x v="3311"/>
    </i>
    <i>
      <x v="3312"/>
    </i>
    <i>
      <x v="3313"/>
    </i>
    <i>
      <x v="3314"/>
    </i>
    <i>
      <x v="3315"/>
    </i>
    <i>
      <x v="3316"/>
    </i>
    <i>
      <x v="3317"/>
    </i>
    <i>
      <x v="3318"/>
    </i>
    <i>
      <x v="3319"/>
    </i>
    <i>
      <x v="3320"/>
    </i>
    <i>
      <x v="3321"/>
    </i>
    <i>
      <x v="3322"/>
    </i>
    <i>
      <x v="3323"/>
    </i>
    <i>
      <x v="3324"/>
    </i>
    <i>
      <x v="3325"/>
    </i>
    <i>
      <x v="3326"/>
    </i>
    <i>
      <x v="3327"/>
    </i>
    <i>
      <x v="3328"/>
    </i>
    <i>
      <x v="3329"/>
    </i>
    <i>
      <x v="3330"/>
    </i>
    <i>
      <x v="3331"/>
    </i>
    <i>
      <x v="3332"/>
    </i>
    <i>
      <x v="3333"/>
    </i>
    <i>
      <x v="3334"/>
    </i>
    <i>
      <x v="3335"/>
    </i>
    <i>
      <x v="3336"/>
    </i>
    <i>
      <x v="3337"/>
    </i>
    <i>
      <x v="3338"/>
    </i>
    <i>
      <x v="3339"/>
    </i>
    <i>
      <x v="3340"/>
    </i>
    <i>
      <x v="3341"/>
    </i>
    <i>
      <x v="3342"/>
    </i>
    <i>
      <x v="3343"/>
    </i>
    <i>
      <x v="3344"/>
    </i>
    <i>
      <x v="3345"/>
    </i>
    <i>
      <x v="3346"/>
    </i>
    <i>
      <x v="3347"/>
    </i>
    <i>
      <x v="3348"/>
    </i>
    <i>
      <x v="3349"/>
    </i>
    <i>
      <x v="3350"/>
    </i>
    <i>
      <x v="3351"/>
    </i>
    <i>
      <x v="3352"/>
    </i>
    <i>
      <x v="3353"/>
    </i>
    <i>
      <x v="3354"/>
    </i>
    <i>
      <x v="3355"/>
    </i>
    <i>
      <x v="3356"/>
    </i>
    <i>
      <x v="3357"/>
    </i>
    <i>
      <x v="3358"/>
    </i>
    <i>
      <x v="3359"/>
    </i>
    <i>
      <x v="3360"/>
    </i>
    <i>
      <x v="3361"/>
    </i>
    <i>
      <x v="3362"/>
    </i>
    <i>
      <x v="3363"/>
    </i>
    <i>
      <x v="3364"/>
    </i>
    <i>
      <x v="3365"/>
    </i>
    <i>
      <x v="3366"/>
    </i>
    <i>
      <x v="3367"/>
    </i>
    <i>
      <x v="3368"/>
    </i>
    <i>
      <x v="3369"/>
    </i>
    <i>
      <x v="3370"/>
    </i>
    <i>
      <x v="3371"/>
    </i>
    <i>
      <x v="3372"/>
    </i>
    <i>
      <x v="3373"/>
    </i>
    <i>
      <x v="3374"/>
    </i>
    <i>
      <x v="3375"/>
    </i>
    <i>
      <x v="3376"/>
    </i>
    <i>
      <x v="3377"/>
    </i>
    <i>
      <x v="3378"/>
    </i>
    <i>
      <x v="3379"/>
    </i>
    <i>
      <x v="3380"/>
    </i>
    <i>
      <x v="3381"/>
    </i>
    <i>
      <x v="3382"/>
    </i>
    <i>
      <x v="3383"/>
    </i>
    <i>
      <x v="3384"/>
    </i>
    <i>
      <x v="3385"/>
    </i>
    <i>
      <x v="3386"/>
    </i>
    <i>
      <x v="3387"/>
    </i>
    <i>
      <x v="3388"/>
    </i>
    <i>
      <x v="3389"/>
    </i>
    <i>
      <x v="3390"/>
    </i>
    <i>
      <x v="3391"/>
    </i>
    <i>
      <x v="3392"/>
    </i>
    <i>
      <x v="3393"/>
    </i>
    <i>
      <x v="3394"/>
    </i>
    <i>
      <x v="3395"/>
    </i>
    <i>
      <x v="3396"/>
    </i>
    <i>
      <x v="3397"/>
    </i>
    <i>
      <x v="3398"/>
    </i>
    <i>
      <x v="3399"/>
    </i>
    <i>
      <x v="3400"/>
    </i>
    <i>
      <x v="3401"/>
    </i>
    <i>
      <x v="3402"/>
    </i>
    <i>
      <x v="3403"/>
    </i>
    <i>
      <x v="3404"/>
    </i>
    <i>
      <x v="3405"/>
    </i>
    <i>
      <x v="3406"/>
    </i>
    <i>
      <x v="3407"/>
    </i>
    <i>
      <x v="3408"/>
    </i>
    <i>
      <x v="3409"/>
    </i>
    <i>
      <x v="3410"/>
    </i>
    <i>
      <x v="3411"/>
    </i>
    <i>
      <x v="3412"/>
    </i>
    <i>
      <x v="3413"/>
    </i>
    <i>
      <x v="3414"/>
    </i>
    <i>
      <x v="3415"/>
    </i>
    <i>
      <x v="3416"/>
    </i>
    <i>
      <x v="3417"/>
    </i>
    <i>
      <x v="3418"/>
    </i>
    <i>
      <x v="3419"/>
    </i>
    <i>
      <x v="3420"/>
    </i>
    <i>
      <x v="3421"/>
    </i>
    <i>
      <x v="3422"/>
    </i>
    <i>
      <x v="3423"/>
    </i>
    <i>
      <x v="3424"/>
    </i>
    <i>
      <x v="3425"/>
    </i>
    <i>
      <x v="3426"/>
    </i>
    <i>
      <x v="3427"/>
    </i>
    <i>
      <x v="3428"/>
    </i>
    <i>
      <x v="3429"/>
    </i>
    <i>
      <x v="3430"/>
    </i>
    <i>
      <x v="3431"/>
    </i>
    <i>
      <x v="3432"/>
    </i>
    <i>
      <x v="3433"/>
    </i>
    <i>
      <x v="3434"/>
    </i>
    <i>
      <x v="3435"/>
    </i>
    <i>
      <x v="3436"/>
    </i>
    <i>
      <x v="3437"/>
    </i>
    <i>
      <x v="3438"/>
    </i>
    <i>
      <x v="3439"/>
    </i>
    <i>
      <x v="3440"/>
    </i>
    <i>
      <x v="3441"/>
    </i>
    <i>
      <x v="3442"/>
    </i>
    <i>
      <x v="3443"/>
    </i>
    <i>
      <x v="3444"/>
    </i>
    <i>
      <x v="3445"/>
    </i>
    <i>
      <x v="3446"/>
    </i>
    <i>
      <x v="3447"/>
    </i>
    <i>
      <x v="3448"/>
    </i>
    <i>
      <x v="3449"/>
    </i>
    <i>
      <x v="3450"/>
    </i>
    <i>
      <x v="3451"/>
    </i>
    <i>
      <x v="3452"/>
    </i>
    <i>
      <x v="3453"/>
    </i>
    <i>
      <x v="3454"/>
    </i>
    <i>
      <x v="3455"/>
    </i>
    <i>
      <x v="3456"/>
    </i>
    <i>
      <x v="3457"/>
    </i>
    <i>
      <x v="3458"/>
    </i>
    <i>
      <x v="3459"/>
    </i>
    <i>
      <x v="3460"/>
    </i>
    <i>
      <x v="3461"/>
    </i>
    <i>
      <x v="3462"/>
    </i>
    <i>
      <x v="3463"/>
    </i>
    <i>
      <x v="3464"/>
    </i>
    <i>
      <x v="3465"/>
    </i>
    <i>
      <x v="3466"/>
    </i>
    <i>
      <x v="3467"/>
    </i>
    <i>
      <x v="3468"/>
    </i>
    <i>
      <x v="3469"/>
    </i>
    <i>
      <x v="3470"/>
    </i>
    <i>
      <x v="3471"/>
    </i>
    <i>
      <x v="3472"/>
    </i>
    <i>
      <x v="3473"/>
    </i>
    <i>
      <x v="3474"/>
    </i>
    <i>
      <x v="3475"/>
    </i>
    <i>
      <x v="3476"/>
    </i>
    <i>
      <x v="3477"/>
    </i>
    <i>
      <x v="3478"/>
    </i>
    <i>
      <x v="3479"/>
    </i>
    <i>
      <x v="3480"/>
    </i>
    <i>
      <x v="3481"/>
    </i>
    <i>
      <x v="3482"/>
    </i>
    <i>
      <x v="3483"/>
    </i>
    <i>
      <x v="3484"/>
    </i>
    <i>
      <x v="3485"/>
    </i>
    <i>
      <x v="3486"/>
    </i>
    <i>
      <x v="3487"/>
    </i>
    <i>
      <x v="3488"/>
    </i>
    <i>
      <x v="3489"/>
    </i>
    <i>
      <x v="3490"/>
    </i>
    <i>
      <x v="3491"/>
    </i>
    <i>
      <x v="3492"/>
    </i>
    <i>
      <x v="3493"/>
    </i>
    <i>
      <x v="3494"/>
    </i>
    <i>
      <x v="3495"/>
    </i>
    <i>
      <x v="3496"/>
    </i>
    <i>
      <x v="3497"/>
    </i>
    <i>
      <x v="3498"/>
    </i>
    <i>
      <x v="3499"/>
    </i>
    <i>
      <x v="3500"/>
    </i>
    <i>
      <x v="3501"/>
    </i>
    <i>
      <x v="3502"/>
    </i>
    <i>
      <x v="3503"/>
    </i>
    <i>
      <x v="3504"/>
    </i>
    <i>
      <x v="3505"/>
    </i>
    <i>
      <x v="3506"/>
    </i>
    <i>
      <x v="3507"/>
    </i>
    <i>
      <x v="3508"/>
    </i>
    <i>
      <x v="3509"/>
    </i>
    <i>
      <x v="3510"/>
    </i>
    <i>
      <x v="3511"/>
    </i>
    <i>
      <x v="3512"/>
    </i>
    <i>
      <x v="3513"/>
    </i>
    <i>
      <x v="3514"/>
    </i>
    <i>
      <x v="3515"/>
    </i>
    <i>
      <x v="3516"/>
    </i>
    <i>
      <x v="3517"/>
    </i>
    <i>
      <x v="3518"/>
    </i>
    <i>
      <x v="3519"/>
    </i>
    <i>
      <x v="3520"/>
    </i>
    <i>
      <x v="3521"/>
    </i>
    <i>
      <x v="3522"/>
    </i>
    <i>
      <x v="3523"/>
    </i>
    <i>
      <x v="3524"/>
    </i>
    <i>
      <x v="3525"/>
    </i>
    <i>
      <x v="3526"/>
    </i>
    <i>
      <x v="3527"/>
    </i>
    <i>
      <x v="3528"/>
    </i>
    <i>
      <x v="3529"/>
    </i>
    <i>
      <x v="3530"/>
    </i>
    <i>
      <x v="3531"/>
    </i>
    <i>
      <x v="3532"/>
    </i>
    <i>
      <x v="3533"/>
    </i>
    <i>
      <x v="3534"/>
    </i>
    <i>
      <x v="3535"/>
    </i>
    <i>
      <x v="3536"/>
    </i>
    <i>
      <x v="3537"/>
    </i>
    <i>
      <x v="3538"/>
    </i>
    <i>
      <x v="3539"/>
    </i>
    <i>
      <x v="3540"/>
    </i>
    <i>
      <x v="3541"/>
    </i>
    <i>
      <x v="3542"/>
    </i>
    <i>
      <x v="3543"/>
    </i>
    <i>
      <x v="3544"/>
    </i>
    <i>
      <x v="3545"/>
    </i>
    <i>
      <x v="3546"/>
    </i>
    <i>
      <x v="3547"/>
    </i>
    <i>
      <x v="3548"/>
    </i>
    <i>
      <x v="3549"/>
    </i>
    <i>
      <x v="3550"/>
    </i>
    <i>
      <x v="3551"/>
    </i>
    <i>
      <x v="3552"/>
    </i>
    <i>
      <x v="3553"/>
    </i>
    <i>
      <x v="3554"/>
    </i>
    <i>
      <x v="3555"/>
    </i>
    <i>
      <x v="3556"/>
    </i>
    <i>
      <x v="3557"/>
    </i>
    <i>
      <x v="3558"/>
    </i>
    <i>
      <x v="3559"/>
    </i>
    <i>
      <x v="3560"/>
    </i>
    <i>
      <x v="3561"/>
    </i>
    <i>
      <x v="3562"/>
    </i>
    <i>
      <x v="3563"/>
    </i>
    <i>
      <x v="3564"/>
    </i>
    <i>
      <x v="3565"/>
    </i>
    <i>
      <x v="3567"/>
    </i>
    <i>
      <x v="3568"/>
    </i>
    <i>
      <x v="3569"/>
    </i>
    <i>
      <x v="3570"/>
    </i>
    <i>
      <x v="3571"/>
    </i>
    <i>
      <x v="3572"/>
    </i>
    <i>
      <x v="3573"/>
    </i>
    <i>
      <x v="3574"/>
    </i>
    <i>
      <x v="3575"/>
    </i>
    <i>
      <x v="3576"/>
    </i>
    <i>
      <x v="3577"/>
    </i>
    <i>
      <x v="3578"/>
    </i>
    <i>
      <x v="3579"/>
    </i>
    <i>
      <x v="3580"/>
    </i>
    <i>
      <x v="3581"/>
    </i>
    <i>
      <x v="3582"/>
    </i>
    <i>
      <x v="3583"/>
    </i>
    <i>
      <x v="3584"/>
    </i>
    <i>
      <x v="3585"/>
    </i>
    <i>
      <x v="3586"/>
    </i>
    <i>
      <x v="3587"/>
    </i>
    <i>
      <x v="3588"/>
    </i>
    <i>
      <x v="3589"/>
    </i>
    <i>
      <x v="3590"/>
    </i>
    <i>
      <x v="3591"/>
    </i>
    <i>
      <x v="3592"/>
    </i>
    <i>
      <x v="3593"/>
    </i>
    <i>
      <x v="3594"/>
    </i>
    <i>
      <x v="3595"/>
    </i>
    <i>
      <x v="3596"/>
    </i>
    <i>
      <x v="3597"/>
    </i>
    <i>
      <x v="3598"/>
    </i>
    <i>
      <x v="3599"/>
    </i>
    <i>
      <x v="3600"/>
    </i>
    <i>
      <x v="3601"/>
    </i>
    <i>
      <x v="3602"/>
    </i>
    <i>
      <x v="3603"/>
    </i>
    <i>
      <x v="3604"/>
    </i>
    <i>
      <x v="3605"/>
    </i>
    <i>
      <x v="3606"/>
    </i>
    <i>
      <x v="3607"/>
    </i>
    <i>
      <x v="3608"/>
    </i>
    <i>
      <x v="3609"/>
    </i>
    <i>
      <x v="3610"/>
    </i>
    <i>
      <x v="3611"/>
    </i>
    <i>
      <x v="3612"/>
    </i>
    <i>
      <x v="3613"/>
    </i>
    <i>
      <x v="3614"/>
    </i>
    <i>
      <x v="3615"/>
    </i>
    <i>
      <x v="3616"/>
    </i>
    <i>
      <x v="3617"/>
    </i>
    <i>
      <x v="3618"/>
    </i>
    <i>
      <x v="3619"/>
    </i>
    <i>
      <x v="3620"/>
    </i>
    <i>
      <x v="3621"/>
    </i>
    <i>
      <x v="3622"/>
    </i>
    <i>
      <x v="3623"/>
    </i>
    <i>
      <x v="3624"/>
    </i>
    <i>
      <x v="3625"/>
    </i>
    <i>
      <x v="3626"/>
    </i>
    <i>
      <x v="3627"/>
    </i>
    <i>
      <x v="3628"/>
    </i>
    <i>
      <x v="3629"/>
    </i>
    <i>
      <x v="3630"/>
    </i>
    <i>
      <x v="3631"/>
    </i>
    <i>
      <x v="3632"/>
    </i>
    <i>
      <x v="3633"/>
    </i>
    <i>
      <x v="3634"/>
    </i>
    <i>
      <x v="3635"/>
    </i>
    <i>
      <x v="3636"/>
    </i>
    <i>
      <x v="3637"/>
    </i>
    <i>
      <x v="3638"/>
    </i>
    <i>
      <x v="3639"/>
    </i>
    <i>
      <x v="3641"/>
    </i>
    <i>
      <x v="3642"/>
    </i>
    <i>
      <x v="3643"/>
    </i>
    <i>
      <x v="3644"/>
    </i>
    <i>
      <x v="3645"/>
    </i>
    <i>
      <x v="3646"/>
    </i>
    <i>
      <x v="3647"/>
    </i>
    <i>
      <x v="3648"/>
    </i>
    <i>
      <x v="3649"/>
    </i>
    <i>
      <x v="3650"/>
    </i>
    <i>
      <x v="3651"/>
    </i>
    <i>
      <x v="3652"/>
    </i>
    <i>
      <x v="3653"/>
    </i>
    <i>
      <x v="3654"/>
    </i>
    <i>
      <x v="3655"/>
    </i>
    <i>
      <x v="3656"/>
    </i>
    <i>
      <x v="3657"/>
    </i>
    <i>
      <x v="3658"/>
    </i>
    <i>
      <x v="3659"/>
    </i>
    <i>
      <x v="3660"/>
    </i>
    <i>
      <x v="3661"/>
    </i>
    <i>
      <x v="3662"/>
    </i>
    <i>
      <x v="3663"/>
    </i>
    <i>
      <x v="3664"/>
    </i>
    <i>
      <x v="3665"/>
    </i>
    <i>
      <x v="3666"/>
    </i>
    <i>
      <x v="3667"/>
    </i>
    <i>
      <x v="3668"/>
    </i>
    <i>
      <x v="3669"/>
    </i>
    <i>
      <x v="3670"/>
    </i>
    <i>
      <x v="3671"/>
    </i>
    <i>
      <x v="3672"/>
    </i>
    <i>
      <x v="3673"/>
    </i>
    <i>
      <x v="3674"/>
    </i>
    <i>
      <x v="3675"/>
    </i>
    <i>
      <x v="3676"/>
    </i>
    <i>
      <x v="3677"/>
    </i>
    <i>
      <x v="3678"/>
    </i>
    <i>
      <x v="3679"/>
    </i>
    <i>
      <x v="3680"/>
    </i>
    <i>
      <x v="3681"/>
    </i>
    <i>
      <x v="3682"/>
    </i>
    <i>
      <x v="3683"/>
    </i>
    <i>
      <x v="3684"/>
    </i>
    <i>
      <x v="3685"/>
    </i>
    <i>
      <x v="3686"/>
    </i>
    <i>
      <x v="3687"/>
    </i>
    <i>
      <x v="3688"/>
    </i>
    <i>
      <x v="3689"/>
    </i>
    <i>
      <x v="3690"/>
    </i>
    <i>
      <x v="3691"/>
    </i>
    <i>
      <x v="3692"/>
    </i>
    <i>
      <x v="3693"/>
    </i>
    <i>
      <x v="3694"/>
    </i>
    <i>
      <x v="3695"/>
    </i>
    <i>
      <x v="3696"/>
    </i>
    <i>
      <x v="3697"/>
    </i>
    <i>
      <x v="3698"/>
    </i>
    <i>
      <x v="3699"/>
    </i>
    <i>
      <x v="3700"/>
    </i>
    <i>
      <x v="3701"/>
    </i>
    <i>
      <x v="3702"/>
    </i>
    <i>
      <x v="3703"/>
    </i>
    <i>
      <x v="3704"/>
    </i>
    <i>
      <x v="3705"/>
    </i>
    <i>
      <x v="3706"/>
    </i>
    <i>
      <x v="3707"/>
    </i>
    <i t="grand">
      <x/>
    </i>
  </rowItems>
  <colFields count="1">
    <field x="-2"/>
  </colFields>
  <colItems count="2">
    <i>
      <x/>
    </i>
    <i i="1">
      <x v="1"/>
    </i>
  </colItems>
  <dataFields count="2">
    <dataField name=" ETHU Port" fld="21" baseField="0" baseItem="2372"/>
    <dataField name="Sum of ETH Port" fld="20" baseField="0" baseItem="2599"/>
  </dataFields>
  <chartFormats count="2">
    <chartFormat chart="3" format="36" series="1">
      <pivotArea type="data" outline="0" fieldPosition="0">
        <references count="1">
          <reference field="4294967294" count="1" selected="0">
            <x v="0"/>
          </reference>
        </references>
      </pivotArea>
    </chartFormat>
    <chartFormat chart="3" format="38"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filters count="1">
    <filter fld="0" type="dateBetween" evalOrder="-1" id="8">
      <autoFilter ref="A1">
        <filterColumn colId="0">
          <customFilters and="1">
            <customFilter operator="greaterThanOrEqual" val="43936"/>
            <customFilter operator="lessThanOrEqual" val="45559"/>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59AFB18-2891-4062-B114-52333CC0B3F9}" name="PivotTable1" cacheId="18"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4">
  <location ref="A3:B4320" firstHeaderRow="1" firstDataRow="1" firstDataCol="1"/>
  <pivotFields count="27">
    <pivotField axis="axisRow" showAll="0">
      <items count="431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m="1" x="4316"/>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m="1" x="4317"/>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t="default"/>
      </items>
    </pivotField>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items count="21">
        <item x="0"/>
        <item x="1"/>
        <item x="2"/>
        <item x="3"/>
        <item x="4"/>
        <item x="5"/>
        <item x="6"/>
        <item x="7"/>
        <item x="8"/>
        <item x="9"/>
        <item x="10"/>
        <item x="11"/>
        <item x="12"/>
        <item x="13"/>
        <item x="14"/>
        <item x="15"/>
        <item x="16"/>
        <item x="17"/>
        <item x="18"/>
        <item x="19"/>
        <item x="20"/>
      </items>
    </pivotField>
  </pivotFields>
  <rowFields count="1">
    <field x="0"/>
  </rowFields>
  <rowItems count="431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0"/>
    </i>
    <i>
      <x v="1161"/>
    </i>
    <i>
      <x v="1162"/>
    </i>
    <i>
      <x v="1163"/>
    </i>
    <i>
      <x v="1164"/>
    </i>
    <i>
      <x v="1165"/>
    </i>
    <i>
      <x v="1166"/>
    </i>
    <i>
      <x v="1167"/>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09"/>
    </i>
    <i>
      <x v="1210"/>
    </i>
    <i>
      <x v="1211"/>
    </i>
    <i>
      <x v="1212"/>
    </i>
    <i>
      <x v="1213"/>
    </i>
    <i>
      <x v="1214"/>
    </i>
    <i>
      <x v="1215"/>
    </i>
    <i>
      <x v="1216"/>
    </i>
    <i>
      <x v="1217"/>
    </i>
    <i>
      <x v="1218"/>
    </i>
    <i>
      <x v="1219"/>
    </i>
    <i>
      <x v="1220"/>
    </i>
    <i>
      <x v="1221"/>
    </i>
    <i>
      <x v="1222"/>
    </i>
    <i>
      <x v="1223"/>
    </i>
    <i>
      <x v="1224"/>
    </i>
    <i>
      <x v="1225"/>
    </i>
    <i>
      <x v="1226"/>
    </i>
    <i>
      <x v="1227"/>
    </i>
    <i>
      <x v="1228"/>
    </i>
    <i>
      <x v="1229"/>
    </i>
    <i>
      <x v="1230"/>
    </i>
    <i>
      <x v="1231"/>
    </i>
    <i>
      <x v="1232"/>
    </i>
    <i>
      <x v="1233"/>
    </i>
    <i>
      <x v="1234"/>
    </i>
    <i>
      <x v="1235"/>
    </i>
    <i>
      <x v="1236"/>
    </i>
    <i>
      <x v="1237"/>
    </i>
    <i>
      <x v="1238"/>
    </i>
    <i>
      <x v="1239"/>
    </i>
    <i>
      <x v="1240"/>
    </i>
    <i>
      <x v="1241"/>
    </i>
    <i>
      <x v="1242"/>
    </i>
    <i>
      <x v="1243"/>
    </i>
    <i>
      <x v="1244"/>
    </i>
    <i>
      <x v="1245"/>
    </i>
    <i>
      <x v="1246"/>
    </i>
    <i>
      <x v="1247"/>
    </i>
    <i>
      <x v="1248"/>
    </i>
    <i>
      <x v="1249"/>
    </i>
    <i>
      <x v="1250"/>
    </i>
    <i>
      <x v="1251"/>
    </i>
    <i>
      <x v="1252"/>
    </i>
    <i>
      <x v="1253"/>
    </i>
    <i>
      <x v="1254"/>
    </i>
    <i>
      <x v="1255"/>
    </i>
    <i>
      <x v="1256"/>
    </i>
    <i>
      <x v="1257"/>
    </i>
    <i>
      <x v="1258"/>
    </i>
    <i>
      <x v="1259"/>
    </i>
    <i>
      <x v="1260"/>
    </i>
    <i>
      <x v="1261"/>
    </i>
    <i>
      <x v="1262"/>
    </i>
    <i>
      <x v="1263"/>
    </i>
    <i>
      <x v="1264"/>
    </i>
    <i>
      <x v="1265"/>
    </i>
    <i>
      <x v="1266"/>
    </i>
    <i>
      <x v="1267"/>
    </i>
    <i>
      <x v="1268"/>
    </i>
    <i>
      <x v="1269"/>
    </i>
    <i>
      <x v="1270"/>
    </i>
    <i>
      <x v="1271"/>
    </i>
    <i>
      <x v="1272"/>
    </i>
    <i>
      <x v="1273"/>
    </i>
    <i>
      <x v="1274"/>
    </i>
    <i>
      <x v="1275"/>
    </i>
    <i>
      <x v="1276"/>
    </i>
    <i>
      <x v="1277"/>
    </i>
    <i>
      <x v="1278"/>
    </i>
    <i>
      <x v="1279"/>
    </i>
    <i>
      <x v="1280"/>
    </i>
    <i>
      <x v="1281"/>
    </i>
    <i>
      <x v="1282"/>
    </i>
    <i>
      <x v="1283"/>
    </i>
    <i>
      <x v="1284"/>
    </i>
    <i>
      <x v="1285"/>
    </i>
    <i>
      <x v="1286"/>
    </i>
    <i>
      <x v="1287"/>
    </i>
    <i>
      <x v="1288"/>
    </i>
    <i>
      <x v="1289"/>
    </i>
    <i>
      <x v="1290"/>
    </i>
    <i>
      <x v="1291"/>
    </i>
    <i>
      <x v="1292"/>
    </i>
    <i>
      <x v="1293"/>
    </i>
    <i>
      <x v="1294"/>
    </i>
    <i>
      <x v="1295"/>
    </i>
    <i>
      <x v="1296"/>
    </i>
    <i>
      <x v="1297"/>
    </i>
    <i>
      <x v="1298"/>
    </i>
    <i>
      <x v="1299"/>
    </i>
    <i>
      <x v="1300"/>
    </i>
    <i>
      <x v="1301"/>
    </i>
    <i>
      <x v="1302"/>
    </i>
    <i>
      <x v="1303"/>
    </i>
    <i>
      <x v="1304"/>
    </i>
    <i>
      <x v="1305"/>
    </i>
    <i>
      <x v="1306"/>
    </i>
    <i>
      <x v="1307"/>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3"/>
    </i>
    <i>
      <x v="1344"/>
    </i>
    <i>
      <x v="1345"/>
    </i>
    <i>
      <x v="1346"/>
    </i>
    <i>
      <x v="1347"/>
    </i>
    <i>
      <x v="1348"/>
    </i>
    <i>
      <x v="1349"/>
    </i>
    <i>
      <x v="1350"/>
    </i>
    <i>
      <x v="1351"/>
    </i>
    <i>
      <x v="1352"/>
    </i>
    <i>
      <x v="1353"/>
    </i>
    <i>
      <x v="1354"/>
    </i>
    <i>
      <x v="1355"/>
    </i>
    <i>
      <x v="1356"/>
    </i>
    <i>
      <x v="1357"/>
    </i>
    <i>
      <x v="1358"/>
    </i>
    <i>
      <x v="1359"/>
    </i>
    <i>
      <x v="1360"/>
    </i>
    <i>
      <x v="1361"/>
    </i>
    <i>
      <x v="1362"/>
    </i>
    <i>
      <x v="1363"/>
    </i>
    <i>
      <x v="1364"/>
    </i>
    <i>
      <x v="1365"/>
    </i>
    <i>
      <x v="1366"/>
    </i>
    <i>
      <x v="1367"/>
    </i>
    <i>
      <x v="1368"/>
    </i>
    <i>
      <x v="1369"/>
    </i>
    <i>
      <x v="1370"/>
    </i>
    <i>
      <x v="1371"/>
    </i>
    <i>
      <x v="1372"/>
    </i>
    <i>
      <x v="1373"/>
    </i>
    <i>
      <x v="1374"/>
    </i>
    <i>
      <x v="1375"/>
    </i>
    <i>
      <x v="1376"/>
    </i>
    <i>
      <x v="1377"/>
    </i>
    <i>
      <x v="1378"/>
    </i>
    <i>
      <x v="1379"/>
    </i>
    <i>
      <x v="1380"/>
    </i>
    <i>
      <x v="1381"/>
    </i>
    <i>
      <x v="1382"/>
    </i>
    <i>
      <x v="1383"/>
    </i>
    <i>
      <x v="1384"/>
    </i>
    <i>
      <x v="1385"/>
    </i>
    <i>
      <x v="1386"/>
    </i>
    <i>
      <x v="1387"/>
    </i>
    <i>
      <x v="1388"/>
    </i>
    <i>
      <x v="1389"/>
    </i>
    <i>
      <x v="1390"/>
    </i>
    <i>
      <x v="1391"/>
    </i>
    <i>
      <x v="1392"/>
    </i>
    <i>
      <x v="1393"/>
    </i>
    <i>
      <x v="1394"/>
    </i>
    <i>
      <x v="1395"/>
    </i>
    <i>
      <x v="1396"/>
    </i>
    <i>
      <x v="1397"/>
    </i>
    <i>
      <x v="1398"/>
    </i>
    <i>
      <x v="1399"/>
    </i>
    <i>
      <x v="1400"/>
    </i>
    <i>
      <x v="1401"/>
    </i>
    <i>
      <x v="1402"/>
    </i>
    <i>
      <x v="1403"/>
    </i>
    <i>
      <x v="1404"/>
    </i>
    <i>
      <x v="1405"/>
    </i>
    <i>
      <x v="1406"/>
    </i>
    <i>
      <x v="1407"/>
    </i>
    <i>
      <x v="1408"/>
    </i>
    <i>
      <x v="1409"/>
    </i>
    <i>
      <x v="1410"/>
    </i>
    <i>
      <x v="1411"/>
    </i>
    <i>
      <x v="1412"/>
    </i>
    <i>
      <x v="1413"/>
    </i>
    <i>
      <x v="1414"/>
    </i>
    <i>
      <x v="1415"/>
    </i>
    <i>
      <x v="1416"/>
    </i>
    <i>
      <x v="1417"/>
    </i>
    <i>
      <x v="1418"/>
    </i>
    <i>
      <x v="1419"/>
    </i>
    <i>
      <x v="1420"/>
    </i>
    <i>
      <x v="1421"/>
    </i>
    <i>
      <x v="1422"/>
    </i>
    <i>
      <x v="1423"/>
    </i>
    <i>
      <x v="1424"/>
    </i>
    <i>
      <x v="1425"/>
    </i>
    <i>
      <x v="1426"/>
    </i>
    <i>
      <x v="1427"/>
    </i>
    <i>
      <x v="1428"/>
    </i>
    <i>
      <x v="1429"/>
    </i>
    <i>
      <x v="1430"/>
    </i>
    <i>
      <x v="1431"/>
    </i>
    <i>
      <x v="1432"/>
    </i>
    <i>
      <x v="1433"/>
    </i>
    <i>
      <x v="1434"/>
    </i>
    <i>
      <x v="1435"/>
    </i>
    <i>
      <x v="1436"/>
    </i>
    <i>
      <x v="1437"/>
    </i>
    <i>
      <x v="1438"/>
    </i>
    <i>
      <x v="1439"/>
    </i>
    <i>
      <x v="1440"/>
    </i>
    <i>
      <x v="1441"/>
    </i>
    <i>
      <x v="1442"/>
    </i>
    <i>
      <x v="1443"/>
    </i>
    <i>
      <x v="1444"/>
    </i>
    <i>
      <x v="1445"/>
    </i>
    <i>
      <x v="1446"/>
    </i>
    <i>
      <x v="1447"/>
    </i>
    <i>
      <x v="1448"/>
    </i>
    <i>
      <x v="1449"/>
    </i>
    <i>
      <x v="1450"/>
    </i>
    <i>
      <x v="1451"/>
    </i>
    <i>
      <x v="1452"/>
    </i>
    <i>
      <x v="1453"/>
    </i>
    <i>
      <x v="1454"/>
    </i>
    <i>
      <x v="1455"/>
    </i>
    <i>
      <x v="1456"/>
    </i>
    <i>
      <x v="1457"/>
    </i>
    <i>
      <x v="1458"/>
    </i>
    <i>
      <x v="1459"/>
    </i>
    <i>
      <x v="1460"/>
    </i>
    <i>
      <x v="1461"/>
    </i>
    <i>
      <x v="1462"/>
    </i>
    <i>
      <x v="1463"/>
    </i>
    <i>
      <x v="1464"/>
    </i>
    <i>
      <x v="1465"/>
    </i>
    <i>
      <x v="1466"/>
    </i>
    <i>
      <x v="1467"/>
    </i>
    <i>
      <x v="1468"/>
    </i>
    <i>
      <x v="1469"/>
    </i>
    <i>
      <x v="1470"/>
    </i>
    <i>
      <x v="1471"/>
    </i>
    <i>
      <x v="1472"/>
    </i>
    <i>
      <x v="1473"/>
    </i>
    <i>
      <x v="1474"/>
    </i>
    <i>
      <x v="1475"/>
    </i>
    <i>
      <x v="1476"/>
    </i>
    <i>
      <x v="1477"/>
    </i>
    <i>
      <x v="1478"/>
    </i>
    <i>
      <x v="1479"/>
    </i>
    <i>
      <x v="1480"/>
    </i>
    <i>
      <x v="1481"/>
    </i>
    <i>
      <x v="1482"/>
    </i>
    <i>
      <x v="1483"/>
    </i>
    <i>
      <x v="1484"/>
    </i>
    <i>
      <x v="1485"/>
    </i>
    <i>
      <x v="1486"/>
    </i>
    <i>
      <x v="1487"/>
    </i>
    <i>
      <x v="1488"/>
    </i>
    <i>
      <x v="1489"/>
    </i>
    <i>
      <x v="1490"/>
    </i>
    <i>
      <x v="1491"/>
    </i>
    <i>
      <x v="1492"/>
    </i>
    <i>
      <x v="1493"/>
    </i>
    <i>
      <x v="1494"/>
    </i>
    <i>
      <x v="1495"/>
    </i>
    <i>
      <x v="1496"/>
    </i>
    <i>
      <x v="1497"/>
    </i>
    <i>
      <x v="1498"/>
    </i>
    <i>
      <x v="1499"/>
    </i>
    <i>
      <x v="1500"/>
    </i>
    <i>
      <x v="1501"/>
    </i>
    <i>
      <x v="1502"/>
    </i>
    <i>
      <x v="1503"/>
    </i>
    <i>
      <x v="1504"/>
    </i>
    <i>
      <x v="1505"/>
    </i>
    <i>
      <x v="1506"/>
    </i>
    <i>
      <x v="1507"/>
    </i>
    <i>
      <x v="1508"/>
    </i>
    <i>
      <x v="1509"/>
    </i>
    <i>
      <x v="1510"/>
    </i>
    <i>
      <x v="1511"/>
    </i>
    <i>
      <x v="1512"/>
    </i>
    <i>
      <x v="1513"/>
    </i>
    <i>
      <x v="1514"/>
    </i>
    <i>
      <x v="1515"/>
    </i>
    <i>
      <x v="1516"/>
    </i>
    <i>
      <x v="1517"/>
    </i>
    <i>
      <x v="1518"/>
    </i>
    <i>
      <x v="1519"/>
    </i>
    <i>
      <x v="1520"/>
    </i>
    <i>
      <x v="1521"/>
    </i>
    <i>
      <x v="1522"/>
    </i>
    <i>
      <x v="1523"/>
    </i>
    <i>
      <x v="1524"/>
    </i>
    <i>
      <x v="1525"/>
    </i>
    <i>
      <x v="1526"/>
    </i>
    <i>
      <x v="1527"/>
    </i>
    <i>
      <x v="1528"/>
    </i>
    <i>
      <x v="1529"/>
    </i>
    <i>
      <x v="1530"/>
    </i>
    <i>
      <x v="1531"/>
    </i>
    <i>
      <x v="1532"/>
    </i>
    <i>
      <x v="1533"/>
    </i>
    <i>
      <x v="1534"/>
    </i>
    <i>
      <x v="1535"/>
    </i>
    <i>
      <x v="1536"/>
    </i>
    <i>
      <x v="1537"/>
    </i>
    <i>
      <x v="1538"/>
    </i>
    <i>
      <x v="1539"/>
    </i>
    <i>
      <x v="1540"/>
    </i>
    <i>
      <x v="1541"/>
    </i>
    <i>
      <x v="1542"/>
    </i>
    <i>
      <x v="1543"/>
    </i>
    <i>
      <x v="1544"/>
    </i>
    <i>
      <x v="1545"/>
    </i>
    <i>
      <x v="1546"/>
    </i>
    <i>
      <x v="1547"/>
    </i>
    <i>
      <x v="1548"/>
    </i>
    <i>
      <x v="1549"/>
    </i>
    <i>
      <x v="1550"/>
    </i>
    <i>
      <x v="1551"/>
    </i>
    <i>
      <x v="1552"/>
    </i>
    <i>
      <x v="1553"/>
    </i>
    <i>
      <x v="1554"/>
    </i>
    <i>
      <x v="1555"/>
    </i>
    <i>
      <x v="1556"/>
    </i>
    <i>
      <x v="1557"/>
    </i>
    <i>
      <x v="1558"/>
    </i>
    <i>
      <x v="1559"/>
    </i>
    <i>
      <x v="1560"/>
    </i>
    <i>
      <x v="1561"/>
    </i>
    <i>
      <x v="1562"/>
    </i>
    <i>
      <x v="1563"/>
    </i>
    <i>
      <x v="1564"/>
    </i>
    <i>
      <x v="1565"/>
    </i>
    <i>
      <x v="1566"/>
    </i>
    <i>
      <x v="1567"/>
    </i>
    <i>
      <x v="1568"/>
    </i>
    <i>
      <x v="1569"/>
    </i>
    <i>
      <x v="1570"/>
    </i>
    <i>
      <x v="1571"/>
    </i>
    <i>
      <x v="1572"/>
    </i>
    <i>
      <x v="1573"/>
    </i>
    <i>
      <x v="1574"/>
    </i>
    <i>
      <x v="1575"/>
    </i>
    <i>
      <x v="1576"/>
    </i>
    <i>
      <x v="1577"/>
    </i>
    <i>
      <x v="1578"/>
    </i>
    <i>
      <x v="1579"/>
    </i>
    <i>
      <x v="1580"/>
    </i>
    <i>
      <x v="1581"/>
    </i>
    <i>
      <x v="1582"/>
    </i>
    <i>
      <x v="1583"/>
    </i>
    <i>
      <x v="1584"/>
    </i>
    <i>
      <x v="1585"/>
    </i>
    <i>
      <x v="1586"/>
    </i>
    <i>
      <x v="1587"/>
    </i>
    <i>
      <x v="1588"/>
    </i>
    <i>
      <x v="1589"/>
    </i>
    <i>
      <x v="1590"/>
    </i>
    <i>
      <x v="1591"/>
    </i>
    <i>
      <x v="1592"/>
    </i>
    <i>
      <x v="1593"/>
    </i>
    <i>
      <x v="1594"/>
    </i>
    <i>
      <x v="1595"/>
    </i>
    <i>
      <x v="1596"/>
    </i>
    <i>
      <x v="1597"/>
    </i>
    <i>
      <x v="1598"/>
    </i>
    <i>
      <x v="1599"/>
    </i>
    <i>
      <x v="1600"/>
    </i>
    <i>
      <x v="1601"/>
    </i>
    <i>
      <x v="1602"/>
    </i>
    <i>
      <x v="1603"/>
    </i>
    <i>
      <x v="1604"/>
    </i>
    <i>
      <x v="1605"/>
    </i>
    <i>
      <x v="1606"/>
    </i>
    <i>
      <x v="1607"/>
    </i>
    <i>
      <x v="1608"/>
    </i>
    <i>
      <x v="1609"/>
    </i>
    <i>
      <x v="1610"/>
    </i>
    <i>
      <x v="1611"/>
    </i>
    <i>
      <x v="1612"/>
    </i>
    <i>
      <x v="1613"/>
    </i>
    <i>
      <x v="1614"/>
    </i>
    <i>
      <x v="1615"/>
    </i>
    <i>
      <x v="1616"/>
    </i>
    <i>
      <x v="1617"/>
    </i>
    <i>
      <x v="1618"/>
    </i>
    <i>
      <x v="1619"/>
    </i>
    <i>
      <x v="1620"/>
    </i>
    <i>
      <x v="1621"/>
    </i>
    <i>
      <x v="1622"/>
    </i>
    <i>
      <x v="1623"/>
    </i>
    <i>
      <x v="1624"/>
    </i>
    <i>
      <x v="1625"/>
    </i>
    <i>
      <x v="1626"/>
    </i>
    <i>
      <x v="1627"/>
    </i>
    <i>
      <x v="1628"/>
    </i>
    <i>
      <x v="1629"/>
    </i>
    <i>
      <x v="1630"/>
    </i>
    <i>
      <x v="1631"/>
    </i>
    <i>
      <x v="1632"/>
    </i>
    <i>
      <x v="1633"/>
    </i>
    <i>
      <x v="1634"/>
    </i>
    <i>
      <x v="1635"/>
    </i>
    <i>
      <x v="1636"/>
    </i>
    <i>
      <x v="1637"/>
    </i>
    <i>
      <x v="1638"/>
    </i>
    <i>
      <x v="1639"/>
    </i>
    <i>
      <x v="1640"/>
    </i>
    <i>
      <x v="1641"/>
    </i>
    <i>
      <x v="1642"/>
    </i>
    <i>
      <x v="1643"/>
    </i>
    <i>
      <x v="1644"/>
    </i>
    <i>
      <x v="1645"/>
    </i>
    <i>
      <x v="1646"/>
    </i>
    <i>
      <x v="1647"/>
    </i>
    <i>
      <x v="1648"/>
    </i>
    <i>
      <x v="1649"/>
    </i>
    <i>
      <x v="1650"/>
    </i>
    <i>
      <x v="1651"/>
    </i>
    <i>
      <x v="1652"/>
    </i>
    <i>
      <x v="1653"/>
    </i>
    <i>
      <x v="1654"/>
    </i>
    <i>
      <x v="1655"/>
    </i>
    <i>
      <x v="1656"/>
    </i>
    <i>
      <x v="1657"/>
    </i>
    <i>
      <x v="1658"/>
    </i>
    <i>
      <x v="1659"/>
    </i>
    <i>
      <x v="1660"/>
    </i>
    <i>
      <x v="1661"/>
    </i>
    <i>
      <x v="1662"/>
    </i>
    <i>
      <x v="1663"/>
    </i>
    <i>
      <x v="1664"/>
    </i>
    <i>
      <x v="1665"/>
    </i>
    <i>
      <x v="1666"/>
    </i>
    <i>
      <x v="1667"/>
    </i>
    <i>
      <x v="1668"/>
    </i>
    <i>
      <x v="1669"/>
    </i>
    <i>
      <x v="1670"/>
    </i>
    <i>
      <x v="1671"/>
    </i>
    <i>
      <x v="1672"/>
    </i>
    <i>
      <x v="1673"/>
    </i>
    <i>
      <x v="1674"/>
    </i>
    <i>
      <x v="1675"/>
    </i>
    <i>
      <x v="1676"/>
    </i>
    <i>
      <x v="1677"/>
    </i>
    <i>
      <x v="1678"/>
    </i>
    <i>
      <x v="1679"/>
    </i>
    <i>
      <x v="1680"/>
    </i>
    <i>
      <x v="1681"/>
    </i>
    <i>
      <x v="1682"/>
    </i>
    <i>
      <x v="1683"/>
    </i>
    <i>
      <x v="1684"/>
    </i>
    <i>
      <x v="1685"/>
    </i>
    <i>
      <x v="1686"/>
    </i>
    <i>
      <x v="1687"/>
    </i>
    <i>
      <x v="1688"/>
    </i>
    <i>
      <x v="1689"/>
    </i>
    <i>
      <x v="1690"/>
    </i>
    <i>
      <x v="1691"/>
    </i>
    <i>
      <x v="1692"/>
    </i>
    <i>
      <x v="1693"/>
    </i>
    <i>
      <x v="1694"/>
    </i>
    <i>
      <x v="1695"/>
    </i>
    <i>
      <x v="1696"/>
    </i>
    <i>
      <x v="1697"/>
    </i>
    <i>
      <x v="1698"/>
    </i>
    <i>
      <x v="1699"/>
    </i>
    <i>
      <x v="1700"/>
    </i>
    <i>
      <x v="1701"/>
    </i>
    <i>
      <x v="1702"/>
    </i>
    <i>
      <x v="1703"/>
    </i>
    <i>
      <x v="1704"/>
    </i>
    <i>
      <x v="1705"/>
    </i>
    <i>
      <x v="1706"/>
    </i>
    <i>
      <x v="1707"/>
    </i>
    <i>
      <x v="1708"/>
    </i>
    <i>
      <x v="1709"/>
    </i>
    <i>
      <x v="1710"/>
    </i>
    <i>
      <x v="1711"/>
    </i>
    <i>
      <x v="1712"/>
    </i>
    <i>
      <x v="1713"/>
    </i>
    <i>
      <x v="1714"/>
    </i>
    <i>
      <x v="1715"/>
    </i>
    <i>
      <x v="1716"/>
    </i>
    <i>
      <x v="1717"/>
    </i>
    <i>
      <x v="1718"/>
    </i>
    <i>
      <x v="1719"/>
    </i>
    <i>
      <x v="1720"/>
    </i>
    <i>
      <x v="1721"/>
    </i>
    <i>
      <x v="1722"/>
    </i>
    <i>
      <x v="1723"/>
    </i>
    <i>
      <x v="1724"/>
    </i>
    <i>
      <x v="1725"/>
    </i>
    <i>
      <x v="1726"/>
    </i>
    <i>
      <x v="1727"/>
    </i>
    <i>
      <x v="1728"/>
    </i>
    <i>
      <x v="1729"/>
    </i>
    <i>
      <x v="1730"/>
    </i>
    <i>
      <x v="1731"/>
    </i>
    <i>
      <x v="1732"/>
    </i>
    <i>
      <x v="1733"/>
    </i>
    <i>
      <x v="1734"/>
    </i>
    <i>
      <x v="1735"/>
    </i>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2"/>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2"/>
    </i>
    <i>
      <x v="1823"/>
    </i>
    <i>
      <x v="1824"/>
    </i>
    <i>
      <x v="1825"/>
    </i>
    <i>
      <x v="1826"/>
    </i>
    <i>
      <x v="1827"/>
    </i>
    <i>
      <x v="1828"/>
    </i>
    <i>
      <x v="1829"/>
    </i>
    <i>
      <x v="1830"/>
    </i>
    <i>
      <x v="1831"/>
    </i>
    <i>
      <x v="1832"/>
    </i>
    <i>
      <x v="1833"/>
    </i>
    <i>
      <x v="1834"/>
    </i>
    <i>
      <x v="1835"/>
    </i>
    <i>
      <x v="1836"/>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3"/>
    </i>
    <i>
      <x v="1864"/>
    </i>
    <i>
      <x v="1865"/>
    </i>
    <i>
      <x v="1866"/>
    </i>
    <i>
      <x v="1867"/>
    </i>
    <i>
      <x v="1868"/>
    </i>
    <i>
      <x v="1869"/>
    </i>
    <i>
      <x v="1870"/>
    </i>
    <i>
      <x v="1871"/>
    </i>
    <i>
      <x v="1872"/>
    </i>
    <i>
      <x v="1873"/>
    </i>
    <i>
      <x v="1874"/>
    </i>
    <i>
      <x v="1875"/>
    </i>
    <i>
      <x v="1876"/>
    </i>
    <i>
      <x v="1877"/>
    </i>
    <i>
      <x v="1878"/>
    </i>
    <i>
      <x v="1879"/>
    </i>
    <i>
      <x v="1880"/>
    </i>
    <i>
      <x v="1881"/>
    </i>
    <i>
      <x v="1882"/>
    </i>
    <i>
      <x v="1883"/>
    </i>
    <i>
      <x v="1884"/>
    </i>
    <i>
      <x v="1885"/>
    </i>
    <i>
      <x v="1886"/>
    </i>
    <i>
      <x v="1887"/>
    </i>
    <i>
      <x v="1888"/>
    </i>
    <i>
      <x v="1889"/>
    </i>
    <i>
      <x v="1890"/>
    </i>
    <i>
      <x v="1891"/>
    </i>
    <i>
      <x v="1892"/>
    </i>
    <i>
      <x v="1893"/>
    </i>
    <i>
      <x v="1894"/>
    </i>
    <i>
      <x v="1895"/>
    </i>
    <i>
      <x v="1896"/>
    </i>
    <i>
      <x v="1897"/>
    </i>
    <i>
      <x v="1898"/>
    </i>
    <i>
      <x v="1899"/>
    </i>
    <i>
      <x v="1900"/>
    </i>
    <i>
      <x v="1901"/>
    </i>
    <i>
      <x v="1902"/>
    </i>
    <i>
      <x v="1903"/>
    </i>
    <i>
      <x v="1904"/>
    </i>
    <i>
      <x v="1905"/>
    </i>
    <i>
      <x v="1906"/>
    </i>
    <i>
      <x v="1907"/>
    </i>
    <i>
      <x v="1908"/>
    </i>
    <i>
      <x v="1909"/>
    </i>
    <i>
      <x v="1910"/>
    </i>
    <i>
      <x v="1911"/>
    </i>
    <i>
      <x v="1912"/>
    </i>
    <i>
      <x v="1913"/>
    </i>
    <i>
      <x v="1914"/>
    </i>
    <i>
      <x v="1915"/>
    </i>
    <i>
      <x v="1916"/>
    </i>
    <i>
      <x v="1917"/>
    </i>
    <i>
      <x v="1918"/>
    </i>
    <i>
      <x v="1919"/>
    </i>
    <i>
      <x v="1920"/>
    </i>
    <i>
      <x v="1921"/>
    </i>
    <i>
      <x v="1922"/>
    </i>
    <i>
      <x v="1923"/>
    </i>
    <i>
      <x v="1924"/>
    </i>
    <i>
      <x v="1925"/>
    </i>
    <i>
      <x v="1926"/>
    </i>
    <i>
      <x v="1927"/>
    </i>
    <i>
      <x v="1928"/>
    </i>
    <i>
      <x v="1929"/>
    </i>
    <i>
      <x v="1930"/>
    </i>
    <i>
      <x v="1931"/>
    </i>
    <i>
      <x v="1932"/>
    </i>
    <i>
      <x v="1933"/>
    </i>
    <i>
      <x v="1934"/>
    </i>
    <i>
      <x v="1935"/>
    </i>
    <i>
      <x v="1936"/>
    </i>
    <i>
      <x v="1937"/>
    </i>
    <i>
      <x v="1938"/>
    </i>
    <i>
      <x v="1939"/>
    </i>
    <i>
      <x v="1940"/>
    </i>
    <i>
      <x v="1941"/>
    </i>
    <i>
      <x v="1942"/>
    </i>
    <i>
      <x v="1943"/>
    </i>
    <i>
      <x v="1944"/>
    </i>
    <i>
      <x v="1945"/>
    </i>
    <i>
      <x v="1946"/>
    </i>
    <i>
      <x v="1947"/>
    </i>
    <i>
      <x v="1948"/>
    </i>
    <i>
      <x v="1949"/>
    </i>
    <i>
      <x v="1950"/>
    </i>
    <i>
      <x v="1951"/>
    </i>
    <i>
      <x v="1952"/>
    </i>
    <i>
      <x v="1953"/>
    </i>
    <i>
      <x v="1954"/>
    </i>
    <i>
      <x v="1955"/>
    </i>
    <i>
      <x v="1956"/>
    </i>
    <i>
      <x v="1957"/>
    </i>
    <i>
      <x v="1958"/>
    </i>
    <i>
      <x v="1959"/>
    </i>
    <i>
      <x v="1960"/>
    </i>
    <i>
      <x v="1961"/>
    </i>
    <i>
      <x v="1962"/>
    </i>
    <i>
      <x v="1963"/>
    </i>
    <i>
      <x v="1964"/>
    </i>
    <i>
      <x v="1965"/>
    </i>
    <i>
      <x v="1966"/>
    </i>
    <i>
      <x v="1967"/>
    </i>
    <i>
      <x v="1968"/>
    </i>
    <i>
      <x v="1969"/>
    </i>
    <i>
      <x v="1970"/>
    </i>
    <i>
      <x v="1971"/>
    </i>
    <i>
      <x v="1972"/>
    </i>
    <i>
      <x v="1973"/>
    </i>
    <i>
      <x v="1974"/>
    </i>
    <i>
      <x v="1975"/>
    </i>
    <i>
      <x v="1976"/>
    </i>
    <i>
      <x v="1977"/>
    </i>
    <i>
      <x v="1978"/>
    </i>
    <i>
      <x v="1979"/>
    </i>
    <i>
      <x v="1980"/>
    </i>
    <i>
      <x v="1981"/>
    </i>
    <i>
      <x v="1982"/>
    </i>
    <i>
      <x v="1983"/>
    </i>
    <i>
      <x v="1984"/>
    </i>
    <i>
      <x v="1985"/>
    </i>
    <i>
      <x v="1986"/>
    </i>
    <i>
      <x v="1987"/>
    </i>
    <i>
      <x v="1988"/>
    </i>
    <i>
      <x v="1989"/>
    </i>
    <i>
      <x v="1990"/>
    </i>
    <i>
      <x v="1991"/>
    </i>
    <i>
      <x v="1992"/>
    </i>
    <i>
      <x v="1993"/>
    </i>
    <i>
      <x v="1994"/>
    </i>
    <i>
      <x v="1995"/>
    </i>
    <i>
      <x v="1996"/>
    </i>
    <i>
      <x v="1997"/>
    </i>
    <i>
      <x v="1998"/>
    </i>
    <i>
      <x v="1999"/>
    </i>
    <i>
      <x v="2000"/>
    </i>
    <i>
      <x v="2001"/>
    </i>
    <i>
      <x v="2002"/>
    </i>
    <i>
      <x v="2003"/>
    </i>
    <i>
      <x v="2004"/>
    </i>
    <i>
      <x v="2005"/>
    </i>
    <i>
      <x v="2006"/>
    </i>
    <i>
      <x v="2007"/>
    </i>
    <i>
      <x v="2008"/>
    </i>
    <i>
      <x v="2009"/>
    </i>
    <i>
      <x v="2010"/>
    </i>
    <i>
      <x v="2011"/>
    </i>
    <i>
      <x v="2012"/>
    </i>
    <i>
      <x v="2013"/>
    </i>
    <i>
      <x v="2014"/>
    </i>
    <i>
      <x v="2015"/>
    </i>
    <i>
      <x v="2016"/>
    </i>
    <i>
      <x v="2017"/>
    </i>
    <i>
      <x v="2018"/>
    </i>
    <i>
      <x v="2019"/>
    </i>
    <i>
      <x v="2020"/>
    </i>
    <i>
      <x v="2021"/>
    </i>
    <i>
      <x v="2022"/>
    </i>
    <i>
      <x v="2023"/>
    </i>
    <i>
      <x v="2024"/>
    </i>
    <i>
      <x v="2025"/>
    </i>
    <i>
      <x v="2026"/>
    </i>
    <i>
      <x v="2027"/>
    </i>
    <i>
      <x v="2028"/>
    </i>
    <i>
      <x v="2029"/>
    </i>
    <i>
      <x v="2030"/>
    </i>
    <i>
      <x v="2031"/>
    </i>
    <i>
      <x v="2032"/>
    </i>
    <i>
      <x v="2033"/>
    </i>
    <i>
      <x v="2034"/>
    </i>
    <i>
      <x v="2035"/>
    </i>
    <i>
      <x v="2036"/>
    </i>
    <i>
      <x v="2037"/>
    </i>
    <i>
      <x v="2038"/>
    </i>
    <i>
      <x v="2039"/>
    </i>
    <i>
      <x v="2040"/>
    </i>
    <i>
      <x v="2041"/>
    </i>
    <i>
      <x v="2042"/>
    </i>
    <i>
      <x v="2043"/>
    </i>
    <i>
      <x v="2044"/>
    </i>
    <i>
      <x v="2045"/>
    </i>
    <i>
      <x v="2046"/>
    </i>
    <i>
      <x v="2047"/>
    </i>
    <i>
      <x v="2048"/>
    </i>
    <i>
      <x v="2049"/>
    </i>
    <i>
      <x v="2050"/>
    </i>
    <i>
      <x v="2051"/>
    </i>
    <i>
      <x v="2052"/>
    </i>
    <i>
      <x v="2053"/>
    </i>
    <i>
      <x v="2054"/>
    </i>
    <i>
      <x v="2055"/>
    </i>
    <i>
      <x v="2056"/>
    </i>
    <i>
      <x v="2057"/>
    </i>
    <i>
      <x v="2058"/>
    </i>
    <i>
      <x v="2059"/>
    </i>
    <i>
      <x v="2060"/>
    </i>
    <i>
      <x v="2061"/>
    </i>
    <i>
      <x v="2062"/>
    </i>
    <i>
      <x v="2063"/>
    </i>
    <i>
      <x v="2064"/>
    </i>
    <i>
      <x v="2065"/>
    </i>
    <i>
      <x v="2066"/>
    </i>
    <i>
      <x v="2067"/>
    </i>
    <i>
      <x v="2068"/>
    </i>
    <i>
      <x v="2069"/>
    </i>
    <i>
      <x v="2070"/>
    </i>
    <i>
      <x v="2071"/>
    </i>
    <i>
      <x v="2072"/>
    </i>
    <i>
      <x v="2073"/>
    </i>
    <i>
      <x v="2074"/>
    </i>
    <i>
      <x v="2075"/>
    </i>
    <i>
      <x v="2076"/>
    </i>
    <i>
      <x v="2077"/>
    </i>
    <i>
      <x v="2078"/>
    </i>
    <i>
      <x v="2079"/>
    </i>
    <i>
      <x v="2080"/>
    </i>
    <i>
      <x v="2081"/>
    </i>
    <i>
      <x v="2082"/>
    </i>
    <i>
      <x v="2083"/>
    </i>
    <i>
      <x v="2084"/>
    </i>
    <i>
      <x v="2085"/>
    </i>
    <i>
      <x v="2086"/>
    </i>
    <i>
      <x v="2087"/>
    </i>
    <i>
      <x v="2088"/>
    </i>
    <i>
      <x v="2089"/>
    </i>
    <i>
      <x v="2090"/>
    </i>
    <i>
      <x v="2091"/>
    </i>
    <i>
      <x v="2092"/>
    </i>
    <i>
      <x v="2093"/>
    </i>
    <i>
      <x v="2094"/>
    </i>
    <i>
      <x v="2095"/>
    </i>
    <i>
      <x v="2096"/>
    </i>
    <i>
      <x v="2097"/>
    </i>
    <i>
      <x v="2098"/>
    </i>
    <i>
      <x v="2099"/>
    </i>
    <i>
      <x v="2100"/>
    </i>
    <i>
      <x v="2101"/>
    </i>
    <i>
      <x v="2102"/>
    </i>
    <i>
      <x v="2103"/>
    </i>
    <i>
      <x v="2104"/>
    </i>
    <i>
      <x v="2105"/>
    </i>
    <i>
      <x v="2106"/>
    </i>
    <i>
      <x v="2107"/>
    </i>
    <i>
      <x v="2108"/>
    </i>
    <i>
      <x v="2109"/>
    </i>
    <i>
      <x v="2110"/>
    </i>
    <i>
      <x v="2111"/>
    </i>
    <i>
      <x v="2112"/>
    </i>
    <i>
      <x v="2113"/>
    </i>
    <i>
      <x v="2114"/>
    </i>
    <i>
      <x v="2115"/>
    </i>
    <i>
      <x v="2116"/>
    </i>
    <i>
      <x v="2117"/>
    </i>
    <i>
      <x v="2118"/>
    </i>
    <i>
      <x v="2119"/>
    </i>
    <i>
      <x v="2120"/>
    </i>
    <i>
      <x v="2121"/>
    </i>
    <i>
      <x v="2122"/>
    </i>
    <i>
      <x v="2123"/>
    </i>
    <i>
      <x v="2124"/>
    </i>
    <i>
      <x v="2125"/>
    </i>
    <i>
      <x v="2126"/>
    </i>
    <i>
      <x v="2127"/>
    </i>
    <i>
      <x v="2128"/>
    </i>
    <i>
      <x v="2129"/>
    </i>
    <i>
      <x v="2130"/>
    </i>
    <i>
      <x v="2131"/>
    </i>
    <i>
      <x v="2132"/>
    </i>
    <i>
      <x v="2133"/>
    </i>
    <i>
      <x v="2134"/>
    </i>
    <i>
      <x v="2135"/>
    </i>
    <i>
      <x v="2136"/>
    </i>
    <i>
      <x v="2137"/>
    </i>
    <i>
      <x v="2138"/>
    </i>
    <i>
      <x v="2139"/>
    </i>
    <i>
      <x v="2140"/>
    </i>
    <i>
      <x v="2141"/>
    </i>
    <i>
      <x v="2142"/>
    </i>
    <i>
      <x v="2143"/>
    </i>
    <i>
      <x v="2144"/>
    </i>
    <i>
      <x v="2145"/>
    </i>
    <i>
      <x v="2146"/>
    </i>
    <i>
      <x v="2147"/>
    </i>
    <i>
      <x v="2148"/>
    </i>
    <i>
      <x v="2149"/>
    </i>
    <i>
      <x v="2150"/>
    </i>
    <i>
      <x v="2151"/>
    </i>
    <i>
      <x v="2152"/>
    </i>
    <i>
      <x v="2153"/>
    </i>
    <i>
      <x v="2154"/>
    </i>
    <i>
      <x v="2155"/>
    </i>
    <i>
      <x v="2156"/>
    </i>
    <i>
      <x v="2157"/>
    </i>
    <i>
      <x v="2158"/>
    </i>
    <i>
      <x v="2159"/>
    </i>
    <i>
      <x v="2160"/>
    </i>
    <i>
      <x v="2161"/>
    </i>
    <i>
      <x v="2162"/>
    </i>
    <i>
      <x v="2163"/>
    </i>
    <i>
      <x v="2164"/>
    </i>
    <i>
      <x v="2165"/>
    </i>
    <i>
      <x v="2166"/>
    </i>
    <i>
      <x v="2167"/>
    </i>
    <i>
      <x v="2168"/>
    </i>
    <i>
      <x v="2169"/>
    </i>
    <i>
      <x v="2170"/>
    </i>
    <i>
      <x v="2171"/>
    </i>
    <i>
      <x v="2172"/>
    </i>
    <i>
      <x v="2173"/>
    </i>
    <i>
      <x v="2174"/>
    </i>
    <i>
      <x v="2175"/>
    </i>
    <i>
      <x v="2176"/>
    </i>
    <i>
      <x v="2177"/>
    </i>
    <i>
      <x v="2178"/>
    </i>
    <i>
      <x v="2179"/>
    </i>
    <i>
      <x v="2180"/>
    </i>
    <i>
      <x v="2181"/>
    </i>
    <i>
      <x v="2182"/>
    </i>
    <i>
      <x v="2183"/>
    </i>
    <i>
      <x v="2184"/>
    </i>
    <i>
      <x v="2185"/>
    </i>
    <i>
      <x v="2186"/>
    </i>
    <i>
      <x v="2187"/>
    </i>
    <i>
      <x v="2188"/>
    </i>
    <i>
      <x v="2189"/>
    </i>
    <i>
      <x v="2190"/>
    </i>
    <i>
      <x v="2191"/>
    </i>
    <i>
      <x v="2192"/>
    </i>
    <i>
      <x v="2193"/>
    </i>
    <i>
      <x v="2194"/>
    </i>
    <i>
      <x v="2195"/>
    </i>
    <i>
      <x v="2196"/>
    </i>
    <i>
      <x v="2197"/>
    </i>
    <i>
      <x v="2198"/>
    </i>
    <i>
      <x v="2199"/>
    </i>
    <i>
      <x v="2200"/>
    </i>
    <i>
      <x v="2201"/>
    </i>
    <i>
      <x v="2202"/>
    </i>
    <i>
      <x v="2203"/>
    </i>
    <i>
      <x v="2204"/>
    </i>
    <i>
      <x v="2205"/>
    </i>
    <i>
      <x v="2206"/>
    </i>
    <i>
      <x v="2207"/>
    </i>
    <i>
      <x v="2208"/>
    </i>
    <i>
      <x v="2209"/>
    </i>
    <i>
      <x v="2210"/>
    </i>
    <i>
      <x v="2211"/>
    </i>
    <i>
      <x v="2212"/>
    </i>
    <i>
      <x v="2213"/>
    </i>
    <i>
      <x v="2214"/>
    </i>
    <i>
      <x v="2215"/>
    </i>
    <i>
      <x v="2216"/>
    </i>
    <i>
      <x v="2217"/>
    </i>
    <i>
      <x v="2218"/>
    </i>
    <i>
      <x v="2219"/>
    </i>
    <i>
      <x v="2220"/>
    </i>
    <i>
      <x v="2221"/>
    </i>
    <i>
      <x v="2222"/>
    </i>
    <i>
      <x v="2223"/>
    </i>
    <i>
      <x v="2224"/>
    </i>
    <i>
      <x v="2225"/>
    </i>
    <i>
      <x v="2226"/>
    </i>
    <i>
      <x v="2227"/>
    </i>
    <i>
      <x v="2228"/>
    </i>
    <i>
      <x v="2229"/>
    </i>
    <i>
      <x v="2230"/>
    </i>
    <i>
      <x v="2231"/>
    </i>
    <i>
      <x v="2232"/>
    </i>
    <i>
      <x v="2233"/>
    </i>
    <i>
      <x v="2234"/>
    </i>
    <i>
      <x v="2235"/>
    </i>
    <i>
      <x v="2236"/>
    </i>
    <i>
      <x v="2237"/>
    </i>
    <i>
      <x v="2238"/>
    </i>
    <i>
      <x v="2239"/>
    </i>
    <i>
      <x v="2240"/>
    </i>
    <i>
      <x v="2241"/>
    </i>
    <i>
      <x v="2242"/>
    </i>
    <i>
      <x v="2243"/>
    </i>
    <i>
      <x v="2244"/>
    </i>
    <i>
      <x v="2245"/>
    </i>
    <i>
      <x v="2246"/>
    </i>
    <i>
      <x v="2247"/>
    </i>
    <i>
      <x v="2248"/>
    </i>
    <i>
      <x v="2249"/>
    </i>
    <i>
      <x v="2250"/>
    </i>
    <i>
      <x v="2251"/>
    </i>
    <i>
      <x v="2252"/>
    </i>
    <i>
      <x v="2253"/>
    </i>
    <i>
      <x v="2254"/>
    </i>
    <i>
      <x v="2255"/>
    </i>
    <i>
      <x v="2256"/>
    </i>
    <i>
      <x v="2257"/>
    </i>
    <i>
      <x v="2258"/>
    </i>
    <i>
      <x v="2259"/>
    </i>
    <i>
      <x v="2260"/>
    </i>
    <i>
      <x v="2261"/>
    </i>
    <i>
      <x v="2262"/>
    </i>
    <i>
      <x v="2263"/>
    </i>
    <i>
      <x v="2264"/>
    </i>
    <i>
      <x v="2265"/>
    </i>
    <i>
      <x v="2266"/>
    </i>
    <i>
      <x v="2267"/>
    </i>
    <i>
      <x v="2268"/>
    </i>
    <i>
      <x v="2269"/>
    </i>
    <i>
      <x v="2270"/>
    </i>
    <i>
      <x v="2271"/>
    </i>
    <i>
      <x v="2272"/>
    </i>
    <i>
      <x v="2273"/>
    </i>
    <i>
      <x v="2274"/>
    </i>
    <i>
      <x v="2275"/>
    </i>
    <i>
      <x v="2276"/>
    </i>
    <i>
      <x v="2277"/>
    </i>
    <i>
      <x v="2278"/>
    </i>
    <i>
      <x v="2279"/>
    </i>
    <i>
      <x v="2280"/>
    </i>
    <i>
      <x v="2281"/>
    </i>
    <i>
      <x v="2282"/>
    </i>
    <i>
      <x v="2283"/>
    </i>
    <i>
      <x v="2284"/>
    </i>
    <i>
      <x v="2285"/>
    </i>
    <i>
      <x v="2286"/>
    </i>
    <i>
      <x v="2287"/>
    </i>
    <i>
      <x v="2288"/>
    </i>
    <i>
      <x v="2289"/>
    </i>
    <i>
      <x v="2290"/>
    </i>
    <i>
      <x v="2291"/>
    </i>
    <i>
      <x v="2292"/>
    </i>
    <i>
      <x v="2293"/>
    </i>
    <i>
      <x v="2294"/>
    </i>
    <i>
      <x v="2295"/>
    </i>
    <i>
      <x v="2296"/>
    </i>
    <i>
      <x v="2297"/>
    </i>
    <i>
      <x v="2298"/>
    </i>
    <i>
      <x v="2299"/>
    </i>
    <i>
      <x v="2300"/>
    </i>
    <i>
      <x v="2301"/>
    </i>
    <i>
      <x v="2302"/>
    </i>
    <i>
      <x v="2303"/>
    </i>
    <i>
      <x v="2304"/>
    </i>
    <i>
      <x v="2305"/>
    </i>
    <i>
      <x v="2306"/>
    </i>
    <i>
      <x v="2307"/>
    </i>
    <i>
      <x v="2308"/>
    </i>
    <i>
      <x v="2309"/>
    </i>
    <i>
      <x v="2310"/>
    </i>
    <i>
      <x v="2311"/>
    </i>
    <i>
      <x v="2312"/>
    </i>
    <i>
      <x v="2313"/>
    </i>
    <i>
      <x v="2314"/>
    </i>
    <i>
      <x v="2315"/>
    </i>
    <i>
      <x v="2316"/>
    </i>
    <i>
      <x v="2317"/>
    </i>
    <i>
      <x v="2318"/>
    </i>
    <i>
      <x v="2319"/>
    </i>
    <i>
      <x v="2320"/>
    </i>
    <i>
      <x v="2321"/>
    </i>
    <i>
      <x v="2322"/>
    </i>
    <i>
      <x v="2323"/>
    </i>
    <i>
      <x v="2324"/>
    </i>
    <i>
      <x v="2325"/>
    </i>
    <i>
      <x v="2326"/>
    </i>
    <i>
      <x v="2327"/>
    </i>
    <i>
      <x v="2328"/>
    </i>
    <i>
      <x v="2329"/>
    </i>
    <i>
      <x v="2330"/>
    </i>
    <i>
      <x v="2331"/>
    </i>
    <i>
      <x v="2332"/>
    </i>
    <i>
      <x v="2333"/>
    </i>
    <i>
      <x v="2334"/>
    </i>
    <i>
      <x v="2335"/>
    </i>
    <i>
      <x v="2336"/>
    </i>
    <i>
      <x v="2337"/>
    </i>
    <i>
      <x v="2338"/>
    </i>
    <i>
      <x v="2339"/>
    </i>
    <i>
      <x v="2340"/>
    </i>
    <i>
      <x v="2341"/>
    </i>
    <i>
      <x v="2342"/>
    </i>
    <i>
      <x v="2343"/>
    </i>
    <i>
      <x v="2344"/>
    </i>
    <i>
      <x v="2345"/>
    </i>
    <i>
      <x v="2346"/>
    </i>
    <i>
      <x v="2347"/>
    </i>
    <i>
      <x v="2348"/>
    </i>
    <i>
      <x v="2349"/>
    </i>
    <i>
      <x v="2350"/>
    </i>
    <i>
      <x v="2351"/>
    </i>
    <i>
      <x v="2352"/>
    </i>
    <i>
      <x v="2353"/>
    </i>
    <i>
      <x v="2354"/>
    </i>
    <i>
      <x v="2355"/>
    </i>
    <i>
      <x v="2356"/>
    </i>
    <i>
      <x v="2357"/>
    </i>
    <i>
      <x v="2358"/>
    </i>
    <i>
      <x v="2359"/>
    </i>
    <i>
      <x v="2360"/>
    </i>
    <i>
      <x v="2361"/>
    </i>
    <i>
      <x v="2362"/>
    </i>
    <i>
      <x v="2363"/>
    </i>
    <i>
      <x v="2364"/>
    </i>
    <i>
      <x v="2365"/>
    </i>
    <i>
      <x v="2366"/>
    </i>
    <i>
      <x v="2367"/>
    </i>
    <i>
      <x v="2368"/>
    </i>
    <i>
      <x v="2369"/>
    </i>
    <i>
      <x v="2370"/>
    </i>
    <i>
      <x v="2371"/>
    </i>
    <i>
      <x v="2372"/>
    </i>
    <i>
      <x v="2373"/>
    </i>
    <i>
      <x v="2374"/>
    </i>
    <i>
      <x v="2375"/>
    </i>
    <i>
      <x v="2376"/>
    </i>
    <i>
      <x v="2377"/>
    </i>
    <i>
      <x v="2378"/>
    </i>
    <i>
      <x v="2379"/>
    </i>
    <i>
      <x v="2380"/>
    </i>
    <i>
      <x v="2381"/>
    </i>
    <i>
      <x v="2382"/>
    </i>
    <i>
      <x v="2383"/>
    </i>
    <i>
      <x v="2384"/>
    </i>
    <i>
      <x v="2385"/>
    </i>
    <i>
      <x v="2386"/>
    </i>
    <i>
      <x v="2387"/>
    </i>
    <i>
      <x v="2388"/>
    </i>
    <i>
      <x v="2389"/>
    </i>
    <i>
      <x v="2390"/>
    </i>
    <i>
      <x v="2391"/>
    </i>
    <i>
      <x v="2392"/>
    </i>
    <i>
      <x v="2393"/>
    </i>
    <i>
      <x v="2394"/>
    </i>
    <i>
      <x v="2395"/>
    </i>
    <i>
      <x v="2396"/>
    </i>
    <i>
      <x v="2397"/>
    </i>
    <i>
      <x v="2398"/>
    </i>
    <i>
      <x v="2399"/>
    </i>
    <i>
      <x v="2400"/>
    </i>
    <i>
      <x v="2401"/>
    </i>
    <i>
      <x v="2402"/>
    </i>
    <i>
      <x v="2403"/>
    </i>
    <i>
      <x v="2404"/>
    </i>
    <i>
      <x v="2405"/>
    </i>
    <i>
      <x v="2406"/>
    </i>
    <i>
      <x v="2407"/>
    </i>
    <i>
      <x v="2408"/>
    </i>
    <i>
      <x v="2409"/>
    </i>
    <i>
      <x v="2410"/>
    </i>
    <i>
      <x v="2411"/>
    </i>
    <i>
      <x v="2412"/>
    </i>
    <i>
      <x v="2413"/>
    </i>
    <i>
      <x v="2414"/>
    </i>
    <i>
      <x v="2415"/>
    </i>
    <i>
      <x v="2416"/>
    </i>
    <i>
      <x v="2417"/>
    </i>
    <i>
      <x v="2418"/>
    </i>
    <i>
      <x v="2419"/>
    </i>
    <i>
      <x v="2420"/>
    </i>
    <i>
      <x v="2421"/>
    </i>
    <i>
      <x v="2422"/>
    </i>
    <i>
      <x v="2423"/>
    </i>
    <i>
      <x v="2424"/>
    </i>
    <i>
      <x v="2425"/>
    </i>
    <i>
      <x v="2426"/>
    </i>
    <i>
      <x v="2427"/>
    </i>
    <i>
      <x v="2428"/>
    </i>
    <i>
      <x v="2429"/>
    </i>
    <i>
      <x v="2430"/>
    </i>
    <i>
      <x v="2431"/>
    </i>
    <i>
      <x v="2432"/>
    </i>
    <i>
      <x v="2433"/>
    </i>
    <i>
      <x v="2434"/>
    </i>
    <i>
      <x v="2435"/>
    </i>
    <i>
      <x v="2436"/>
    </i>
    <i>
      <x v="2437"/>
    </i>
    <i>
      <x v="2438"/>
    </i>
    <i>
      <x v="2439"/>
    </i>
    <i>
      <x v="2440"/>
    </i>
    <i>
      <x v="2441"/>
    </i>
    <i>
      <x v="2442"/>
    </i>
    <i>
      <x v="2443"/>
    </i>
    <i>
      <x v="2444"/>
    </i>
    <i>
      <x v="2445"/>
    </i>
    <i>
      <x v="2446"/>
    </i>
    <i>
      <x v="2447"/>
    </i>
    <i>
      <x v="2448"/>
    </i>
    <i>
      <x v="2449"/>
    </i>
    <i>
      <x v="2450"/>
    </i>
    <i>
      <x v="2451"/>
    </i>
    <i>
      <x v="2452"/>
    </i>
    <i>
      <x v="2453"/>
    </i>
    <i>
      <x v="2454"/>
    </i>
    <i>
      <x v="2455"/>
    </i>
    <i>
      <x v="2456"/>
    </i>
    <i>
      <x v="2457"/>
    </i>
    <i>
      <x v="2458"/>
    </i>
    <i>
      <x v="2459"/>
    </i>
    <i>
      <x v="2460"/>
    </i>
    <i>
      <x v="2461"/>
    </i>
    <i>
      <x v="2462"/>
    </i>
    <i>
      <x v="2463"/>
    </i>
    <i>
      <x v="2464"/>
    </i>
    <i>
      <x v="2465"/>
    </i>
    <i>
      <x v="2466"/>
    </i>
    <i>
      <x v="2467"/>
    </i>
    <i>
      <x v="2468"/>
    </i>
    <i>
      <x v="2469"/>
    </i>
    <i>
      <x v="2470"/>
    </i>
    <i>
      <x v="2471"/>
    </i>
    <i>
      <x v="2472"/>
    </i>
    <i>
      <x v="2473"/>
    </i>
    <i>
      <x v="2474"/>
    </i>
    <i>
      <x v="2475"/>
    </i>
    <i>
      <x v="2476"/>
    </i>
    <i>
      <x v="2477"/>
    </i>
    <i>
      <x v="2478"/>
    </i>
    <i>
      <x v="2479"/>
    </i>
    <i>
      <x v="2480"/>
    </i>
    <i>
      <x v="2481"/>
    </i>
    <i>
      <x v="2482"/>
    </i>
    <i>
      <x v="2483"/>
    </i>
    <i>
      <x v="2484"/>
    </i>
    <i>
      <x v="2485"/>
    </i>
    <i>
      <x v="2486"/>
    </i>
    <i>
      <x v="2487"/>
    </i>
    <i>
      <x v="2488"/>
    </i>
    <i>
      <x v="2489"/>
    </i>
    <i>
      <x v="2490"/>
    </i>
    <i>
      <x v="2491"/>
    </i>
    <i>
      <x v="2492"/>
    </i>
    <i>
      <x v="2493"/>
    </i>
    <i>
      <x v="2494"/>
    </i>
    <i>
      <x v="2495"/>
    </i>
    <i>
      <x v="2496"/>
    </i>
    <i>
      <x v="2497"/>
    </i>
    <i>
      <x v="2498"/>
    </i>
    <i>
      <x v="2499"/>
    </i>
    <i>
      <x v="2500"/>
    </i>
    <i>
      <x v="2501"/>
    </i>
    <i>
      <x v="2502"/>
    </i>
    <i>
      <x v="2503"/>
    </i>
    <i>
      <x v="2504"/>
    </i>
    <i>
      <x v="2505"/>
    </i>
    <i>
      <x v="2506"/>
    </i>
    <i>
      <x v="2507"/>
    </i>
    <i>
      <x v="2508"/>
    </i>
    <i>
      <x v="2509"/>
    </i>
    <i>
      <x v="2510"/>
    </i>
    <i>
      <x v="2511"/>
    </i>
    <i>
      <x v="2512"/>
    </i>
    <i>
      <x v="2513"/>
    </i>
    <i>
      <x v="2514"/>
    </i>
    <i>
      <x v="2515"/>
    </i>
    <i>
      <x v="2516"/>
    </i>
    <i>
      <x v="2517"/>
    </i>
    <i>
      <x v="2518"/>
    </i>
    <i>
      <x v="2519"/>
    </i>
    <i>
      <x v="2520"/>
    </i>
    <i>
      <x v="2521"/>
    </i>
    <i>
      <x v="2522"/>
    </i>
    <i>
      <x v="2523"/>
    </i>
    <i>
      <x v="2524"/>
    </i>
    <i>
      <x v="2525"/>
    </i>
    <i>
      <x v="2526"/>
    </i>
    <i>
      <x v="2527"/>
    </i>
    <i>
      <x v="2528"/>
    </i>
    <i>
      <x v="2529"/>
    </i>
    <i>
      <x v="2530"/>
    </i>
    <i>
      <x v="2531"/>
    </i>
    <i>
      <x v="2532"/>
    </i>
    <i>
      <x v="2533"/>
    </i>
    <i>
      <x v="2534"/>
    </i>
    <i>
      <x v="2535"/>
    </i>
    <i>
      <x v="2536"/>
    </i>
    <i>
      <x v="2537"/>
    </i>
    <i>
      <x v="2538"/>
    </i>
    <i>
      <x v="2539"/>
    </i>
    <i>
      <x v="2540"/>
    </i>
    <i>
      <x v="2541"/>
    </i>
    <i>
      <x v="2542"/>
    </i>
    <i>
      <x v="2543"/>
    </i>
    <i>
      <x v="2544"/>
    </i>
    <i>
      <x v="2545"/>
    </i>
    <i>
      <x v="2546"/>
    </i>
    <i>
      <x v="2547"/>
    </i>
    <i>
      <x v="2548"/>
    </i>
    <i>
      <x v="2549"/>
    </i>
    <i>
      <x v="2550"/>
    </i>
    <i>
      <x v="2551"/>
    </i>
    <i>
      <x v="2552"/>
    </i>
    <i>
      <x v="2553"/>
    </i>
    <i>
      <x v="2554"/>
    </i>
    <i>
      <x v="2555"/>
    </i>
    <i>
      <x v="2556"/>
    </i>
    <i>
      <x v="2557"/>
    </i>
    <i>
      <x v="2558"/>
    </i>
    <i>
      <x v="2559"/>
    </i>
    <i>
      <x v="2560"/>
    </i>
    <i>
      <x v="2561"/>
    </i>
    <i>
      <x v="2562"/>
    </i>
    <i>
      <x v="2563"/>
    </i>
    <i>
      <x v="2564"/>
    </i>
    <i>
      <x v="2565"/>
    </i>
    <i>
      <x v="2566"/>
    </i>
    <i>
      <x v="2567"/>
    </i>
    <i>
      <x v="2568"/>
    </i>
    <i>
      <x v="2569"/>
    </i>
    <i>
      <x v="2570"/>
    </i>
    <i>
      <x v="2571"/>
    </i>
    <i>
      <x v="2572"/>
    </i>
    <i>
      <x v="2573"/>
    </i>
    <i>
      <x v="2574"/>
    </i>
    <i>
      <x v="2575"/>
    </i>
    <i>
      <x v="2576"/>
    </i>
    <i>
      <x v="2577"/>
    </i>
    <i>
      <x v="2578"/>
    </i>
    <i>
      <x v="2579"/>
    </i>
    <i>
      <x v="2580"/>
    </i>
    <i>
      <x v="2581"/>
    </i>
    <i>
      <x v="2582"/>
    </i>
    <i>
      <x v="2583"/>
    </i>
    <i>
      <x v="2584"/>
    </i>
    <i>
      <x v="2585"/>
    </i>
    <i>
      <x v="2586"/>
    </i>
    <i>
      <x v="2587"/>
    </i>
    <i>
      <x v="2588"/>
    </i>
    <i>
      <x v="2589"/>
    </i>
    <i>
      <x v="2590"/>
    </i>
    <i>
      <x v="2591"/>
    </i>
    <i>
      <x v="2592"/>
    </i>
    <i>
      <x v="2593"/>
    </i>
    <i>
      <x v="2594"/>
    </i>
    <i>
      <x v="2595"/>
    </i>
    <i>
      <x v="2596"/>
    </i>
    <i>
      <x v="2597"/>
    </i>
    <i>
      <x v="2598"/>
    </i>
    <i>
      <x v="2599"/>
    </i>
    <i>
      <x v="2600"/>
    </i>
    <i>
      <x v="2601"/>
    </i>
    <i>
      <x v="2602"/>
    </i>
    <i>
      <x v="2603"/>
    </i>
    <i>
      <x v="2604"/>
    </i>
    <i>
      <x v="2605"/>
    </i>
    <i>
      <x v="2606"/>
    </i>
    <i>
      <x v="2607"/>
    </i>
    <i>
      <x v="2608"/>
    </i>
    <i>
      <x v="2609"/>
    </i>
    <i>
      <x v="2610"/>
    </i>
    <i>
      <x v="2611"/>
    </i>
    <i>
      <x v="2612"/>
    </i>
    <i>
      <x v="2613"/>
    </i>
    <i>
      <x v="2614"/>
    </i>
    <i>
      <x v="2615"/>
    </i>
    <i>
      <x v="2616"/>
    </i>
    <i>
      <x v="2617"/>
    </i>
    <i>
      <x v="2618"/>
    </i>
    <i>
      <x v="2619"/>
    </i>
    <i>
      <x v="2620"/>
    </i>
    <i>
      <x v="2621"/>
    </i>
    <i>
      <x v="2622"/>
    </i>
    <i>
      <x v="2623"/>
    </i>
    <i>
      <x v="2624"/>
    </i>
    <i>
      <x v="2625"/>
    </i>
    <i>
      <x v="2626"/>
    </i>
    <i>
      <x v="2627"/>
    </i>
    <i>
      <x v="2628"/>
    </i>
    <i>
      <x v="2629"/>
    </i>
    <i>
      <x v="2630"/>
    </i>
    <i>
      <x v="2631"/>
    </i>
    <i>
      <x v="2632"/>
    </i>
    <i>
      <x v="2633"/>
    </i>
    <i>
      <x v="2634"/>
    </i>
    <i>
      <x v="2635"/>
    </i>
    <i>
      <x v="2636"/>
    </i>
    <i>
      <x v="2637"/>
    </i>
    <i>
      <x v="2638"/>
    </i>
    <i>
      <x v="2639"/>
    </i>
    <i>
      <x v="2640"/>
    </i>
    <i>
      <x v="2641"/>
    </i>
    <i>
      <x v="2642"/>
    </i>
    <i>
      <x v="2643"/>
    </i>
    <i>
      <x v="2644"/>
    </i>
    <i>
      <x v="2645"/>
    </i>
    <i>
      <x v="2646"/>
    </i>
    <i>
      <x v="2647"/>
    </i>
    <i>
      <x v="2648"/>
    </i>
    <i>
      <x v="2649"/>
    </i>
    <i>
      <x v="2650"/>
    </i>
    <i>
      <x v="2651"/>
    </i>
    <i>
      <x v="2652"/>
    </i>
    <i>
      <x v="2653"/>
    </i>
    <i>
      <x v="2654"/>
    </i>
    <i>
      <x v="2655"/>
    </i>
    <i>
      <x v="2656"/>
    </i>
    <i>
      <x v="2657"/>
    </i>
    <i>
      <x v="2658"/>
    </i>
    <i>
      <x v="2659"/>
    </i>
    <i>
      <x v="2660"/>
    </i>
    <i>
      <x v="2661"/>
    </i>
    <i>
      <x v="2662"/>
    </i>
    <i>
      <x v="2663"/>
    </i>
    <i>
      <x v="2664"/>
    </i>
    <i>
      <x v="2665"/>
    </i>
    <i>
      <x v="2666"/>
    </i>
    <i>
      <x v="2667"/>
    </i>
    <i>
      <x v="2668"/>
    </i>
    <i>
      <x v="2669"/>
    </i>
    <i>
      <x v="2670"/>
    </i>
    <i>
      <x v="2671"/>
    </i>
    <i>
      <x v="2672"/>
    </i>
    <i>
      <x v="2673"/>
    </i>
    <i>
      <x v="2674"/>
    </i>
    <i>
      <x v="2675"/>
    </i>
    <i>
      <x v="2676"/>
    </i>
    <i>
      <x v="2677"/>
    </i>
    <i>
      <x v="2678"/>
    </i>
    <i>
      <x v="2679"/>
    </i>
    <i>
      <x v="2680"/>
    </i>
    <i>
      <x v="2681"/>
    </i>
    <i>
      <x v="2682"/>
    </i>
    <i>
      <x v="2683"/>
    </i>
    <i>
      <x v="2684"/>
    </i>
    <i>
      <x v="2685"/>
    </i>
    <i>
      <x v="2686"/>
    </i>
    <i>
      <x v="2687"/>
    </i>
    <i>
      <x v="2688"/>
    </i>
    <i>
      <x v="2689"/>
    </i>
    <i>
      <x v="2690"/>
    </i>
    <i>
      <x v="2691"/>
    </i>
    <i>
      <x v="2692"/>
    </i>
    <i>
      <x v="2693"/>
    </i>
    <i>
      <x v="2694"/>
    </i>
    <i>
      <x v="2695"/>
    </i>
    <i>
      <x v="2696"/>
    </i>
    <i>
      <x v="2697"/>
    </i>
    <i>
      <x v="2698"/>
    </i>
    <i>
      <x v="2699"/>
    </i>
    <i>
      <x v="2700"/>
    </i>
    <i>
      <x v="2701"/>
    </i>
    <i>
      <x v="2702"/>
    </i>
    <i>
      <x v="2703"/>
    </i>
    <i>
      <x v="2704"/>
    </i>
    <i>
      <x v="2705"/>
    </i>
    <i>
      <x v="2706"/>
    </i>
    <i>
      <x v="2707"/>
    </i>
    <i>
      <x v="2708"/>
    </i>
    <i>
      <x v="2709"/>
    </i>
    <i>
      <x v="2710"/>
    </i>
    <i>
      <x v="2711"/>
    </i>
    <i>
      <x v="2712"/>
    </i>
    <i>
      <x v="2713"/>
    </i>
    <i>
      <x v="2714"/>
    </i>
    <i>
      <x v="2715"/>
    </i>
    <i>
      <x v="2716"/>
    </i>
    <i>
      <x v="2717"/>
    </i>
    <i>
      <x v="2718"/>
    </i>
    <i>
      <x v="2719"/>
    </i>
    <i>
      <x v="2720"/>
    </i>
    <i>
      <x v="2721"/>
    </i>
    <i>
      <x v="2722"/>
    </i>
    <i>
      <x v="2723"/>
    </i>
    <i>
      <x v="2724"/>
    </i>
    <i>
      <x v="2725"/>
    </i>
    <i>
      <x v="2726"/>
    </i>
    <i>
      <x v="2727"/>
    </i>
    <i>
      <x v="2728"/>
    </i>
    <i>
      <x v="2729"/>
    </i>
    <i>
      <x v="2730"/>
    </i>
    <i>
      <x v="2731"/>
    </i>
    <i>
      <x v="2732"/>
    </i>
    <i>
      <x v="2733"/>
    </i>
    <i>
      <x v="2734"/>
    </i>
    <i>
      <x v="2735"/>
    </i>
    <i>
      <x v="2736"/>
    </i>
    <i>
      <x v="2737"/>
    </i>
    <i>
      <x v="2738"/>
    </i>
    <i>
      <x v="2739"/>
    </i>
    <i>
      <x v="2740"/>
    </i>
    <i>
      <x v="2741"/>
    </i>
    <i>
      <x v="2742"/>
    </i>
    <i>
      <x v="2743"/>
    </i>
    <i>
      <x v="2744"/>
    </i>
    <i>
      <x v="2745"/>
    </i>
    <i>
      <x v="2746"/>
    </i>
    <i>
      <x v="2747"/>
    </i>
    <i>
      <x v="2748"/>
    </i>
    <i>
      <x v="2749"/>
    </i>
    <i>
      <x v="2750"/>
    </i>
    <i>
      <x v="2751"/>
    </i>
    <i>
      <x v="2752"/>
    </i>
    <i>
      <x v="2753"/>
    </i>
    <i>
      <x v="2754"/>
    </i>
    <i>
      <x v="2755"/>
    </i>
    <i>
      <x v="2756"/>
    </i>
    <i>
      <x v="2757"/>
    </i>
    <i>
      <x v="2758"/>
    </i>
    <i>
      <x v="2759"/>
    </i>
    <i>
      <x v="2760"/>
    </i>
    <i>
      <x v="2761"/>
    </i>
    <i>
      <x v="2762"/>
    </i>
    <i>
      <x v="2763"/>
    </i>
    <i>
      <x v="2764"/>
    </i>
    <i>
      <x v="2765"/>
    </i>
    <i>
      <x v="2766"/>
    </i>
    <i>
      <x v="2767"/>
    </i>
    <i>
      <x v="2768"/>
    </i>
    <i>
      <x v="2769"/>
    </i>
    <i>
      <x v="2770"/>
    </i>
    <i>
      <x v="2771"/>
    </i>
    <i>
      <x v="2772"/>
    </i>
    <i>
      <x v="2773"/>
    </i>
    <i>
      <x v="2774"/>
    </i>
    <i>
      <x v="2775"/>
    </i>
    <i>
      <x v="2776"/>
    </i>
    <i>
      <x v="2777"/>
    </i>
    <i>
      <x v="2778"/>
    </i>
    <i>
      <x v="2779"/>
    </i>
    <i>
      <x v="2780"/>
    </i>
    <i>
      <x v="2781"/>
    </i>
    <i>
      <x v="2782"/>
    </i>
    <i>
      <x v="2783"/>
    </i>
    <i>
      <x v="2784"/>
    </i>
    <i>
      <x v="2785"/>
    </i>
    <i>
      <x v="2786"/>
    </i>
    <i>
      <x v="2787"/>
    </i>
    <i>
      <x v="2788"/>
    </i>
    <i>
      <x v="2789"/>
    </i>
    <i>
      <x v="2790"/>
    </i>
    <i>
      <x v="2791"/>
    </i>
    <i>
      <x v="2792"/>
    </i>
    <i>
      <x v="2793"/>
    </i>
    <i>
      <x v="2794"/>
    </i>
    <i>
      <x v="2795"/>
    </i>
    <i>
      <x v="2796"/>
    </i>
    <i>
      <x v="2797"/>
    </i>
    <i>
      <x v="2798"/>
    </i>
    <i>
      <x v="2799"/>
    </i>
    <i>
      <x v="2800"/>
    </i>
    <i>
      <x v="2801"/>
    </i>
    <i>
      <x v="2802"/>
    </i>
    <i>
      <x v="2803"/>
    </i>
    <i>
      <x v="2804"/>
    </i>
    <i>
      <x v="2805"/>
    </i>
    <i>
      <x v="2806"/>
    </i>
    <i>
      <x v="2807"/>
    </i>
    <i>
      <x v="2808"/>
    </i>
    <i>
      <x v="2809"/>
    </i>
    <i>
      <x v="2810"/>
    </i>
    <i>
      <x v="2811"/>
    </i>
    <i>
      <x v="2812"/>
    </i>
    <i>
      <x v="2813"/>
    </i>
    <i>
      <x v="2814"/>
    </i>
    <i>
      <x v="2815"/>
    </i>
    <i>
      <x v="2816"/>
    </i>
    <i>
      <x v="2817"/>
    </i>
    <i>
      <x v="2818"/>
    </i>
    <i>
      <x v="2819"/>
    </i>
    <i>
      <x v="2820"/>
    </i>
    <i>
      <x v="2821"/>
    </i>
    <i>
      <x v="2822"/>
    </i>
    <i>
      <x v="2823"/>
    </i>
    <i>
      <x v="2824"/>
    </i>
    <i>
      <x v="2825"/>
    </i>
    <i>
      <x v="2826"/>
    </i>
    <i>
      <x v="2827"/>
    </i>
    <i>
      <x v="2828"/>
    </i>
    <i>
      <x v="2829"/>
    </i>
    <i>
      <x v="2830"/>
    </i>
    <i>
      <x v="2831"/>
    </i>
    <i>
      <x v="2832"/>
    </i>
    <i>
      <x v="2833"/>
    </i>
    <i>
      <x v="2834"/>
    </i>
    <i>
      <x v="2835"/>
    </i>
    <i>
      <x v="2836"/>
    </i>
    <i>
      <x v="2837"/>
    </i>
    <i>
      <x v="2838"/>
    </i>
    <i>
      <x v="2839"/>
    </i>
    <i>
      <x v="2840"/>
    </i>
    <i>
      <x v="2841"/>
    </i>
    <i>
      <x v="2842"/>
    </i>
    <i>
      <x v="2843"/>
    </i>
    <i>
      <x v="2844"/>
    </i>
    <i>
      <x v="2845"/>
    </i>
    <i>
      <x v="2846"/>
    </i>
    <i>
      <x v="2847"/>
    </i>
    <i>
      <x v="2848"/>
    </i>
    <i>
      <x v="2849"/>
    </i>
    <i>
      <x v="2850"/>
    </i>
    <i>
      <x v="2851"/>
    </i>
    <i>
      <x v="2852"/>
    </i>
    <i>
      <x v="2853"/>
    </i>
    <i>
      <x v="2854"/>
    </i>
    <i>
      <x v="2855"/>
    </i>
    <i>
      <x v="2856"/>
    </i>
    <i>
      <x v="2857"/>
    </i>
    <i>
      <x v="2858"/>
    </i>
    <i>
      <x v="2859"/>
    </i>
    <i>
      <x v="2860"/>
    </i>
    <i>
      <x v="2861"/>
    </i>
    <i>
      <x v="2862"/>
    </i>
    <i>
      <x v="2863"/>
    </i>
    <i>
      <x v="2864"/>
    </i>
    <i>
      <x v="2865"/>
    </i>
    <i>
      <x v="2866"/>
    </i>
    <i>
      <x v="2867"/>
    </i>
    <i>
      <x v="2868"/>
    </i>
    <i>
      <x v="2869"/>
    </i>
    <i>
      <x v="2870"/>
    </i>
    <i>
      <x v="2871"/>
    </i>
    <i>
      <x v="2872"/>
    </i>
    <i>
      <x v="2873"/>
    </i>
    <i>
      <x v="2874"/>
    </i>
    <i>
      <x v="2875"/>
    </i>
    <i>
      <x v="2876"/>
    </i>
    <i>
      <x v="2877"/>
    </i>
    <i>
      <x v="2878"/>
    </i>
    <i>
      <x v="2879"/>
    </i>
    <i>
      <x v="2880"/>
    </i>
    <i>
      <x v="2881"/>
    </i>
    <i>
      <x v="2882"/>
    </i>
    <i>
      <x v="2883"/>
    </i>
    <i>
      <x v="2884"/>
    </i>
    <i>
      <x v="2885"/>
    </i>
    <i>
      <x v="2886"/>
    </i>
    <i>
      <x v="2887"/>
    </i>
    <i>
      <x v="2888"/>
    </i>
    <i>
      <x v="2889"/>
    </i>
    <i>
      <x v="2890"/>
    </i>
    <i>
      <x v="2891"/>
    </i>
    <i>
      <x v="2892"/>
    </i>
    <i>
      <x v="2893"/>
    </i>
    <i>
      <x v="2894"/>
    </i>
    <i>
      <x v="2895"/>
    </i>
    <i>
      <x v="2896"/>
    </i>
    <i>
      <x v="2897"/>
    </i>
    <i>
      <x v="2898"/>
    </i>
    <i>
      <x v="2899"/>
    </i>
    <i>
      <x v="2900"/>
    </i>
    <i>
      <x v="2901"/>
    </i>
    <i>
      <x v="2902"/>
    </i>
    <i>
      <x v="2903"/>
    </i>
    <i>
      <x v="2904"/>
    </i>
    <i>
      <x v="2905"/>
    </i>
    <i>
      <x v="2906"/>
    </i>
    <i>
      <x v="2907"/>
    </i>
    <i>
      <x v="2908"/>
    </i>
    <i>
      <x v="2909"/>
    </i>
    <i>
      <x v="2910"/>
    </i>
    <i>
      <x v="2911"/>
    </i>
    <i>
      <x v="2912"/>
    </i>
    <i>
      <x v="2913"/>
    </i>
    <i>
      <x v="2914"/>
    </i>
    <i>
      <x v="2915"/>
    </i>
    <i>
      <x v="2916"/>
    </i>
    <i>
      <x v="2917"/>
    </i>
    <i>
      <x v="2918"/>
    </i>
    <i>
      <x v="2919"/>
    </i>
    <i>
      <x v="2920"/>
    </i>
    <i>
      <x v="2921"/>
    </i>
    <i>
      <x v="2922"/>
    </i>
    <i>
      <x v="2923"/>
    </i>
    <i>
      <x v="2924"/>
    </i>
    <i>
      <x v="2925"/>
    </i>
    <i>
      <x v="2926"/>
    </i>
    <i>
      <x v="2927"/>
    </i>
    <i>
      <x v="2928"/>
    </i>
    <i>
      <x v="2929"/>
    </i>
    <i>
      <x v="2930"/>
    </i>
    <i>
      <x v="2931"/>
    </i>
    <i>
      <x v="2932"/>
    </i>
    <i>
      <x v="2933"/>
    </i>
    <i>
      <x v="2934"/>
    </i>
    <i>
      <x v="2935"/>
    </i>
    <i>
      <x v="2936"/>
    </i>
    <i>
      <x v="2937"/>
    </i>
    <i>
      <x v="2938"/>
    </i>
    <i>
      <x v="2939"/>
    </i>
    <i>
      <x v="2940"/>
    </i>
    <i>
      <x v="2941"/>
    </i>
    <i>
      <x v="2942"/>
    </i>
    <i>
      <x v="2943"/>
    </i>
    <i>
      <x v="2944"/>
    </i>
    <i>
      <x v="2945"/>
    </i>
    <i>
      <x v="2946"/>
    </i>
    <i>
      <x v="2947"/>
    </i>
    <i>
      <x v="2948"/>
    </i>
    <i>
      <x v="2949"/>
    </i>
    <i>
      <x v="2950"/>
    </i>
    <i>
      <x v="2951"/>
    </i>
    <i>
      <x v="2952"/>
    </i>
    <i>
      <x v="2953"/>
    </i>
    <i>
      <x v="2954"/>
    </i>
    <i>
      <x v="2955"/>
    </i>
    <i>
      <x v="2956"/>
    </i>
    <i>
      <x v="2957"/>
    </i>
    <i>
      <x v="2958"/>
    </i>
    <i>
      <x v="2959"/>
    </i>
    <i>
      <x v="2960"/>
    </i>
    <i>
      <x v="2961"/>
    </i>
    <i>
      <x v="2962"/>
    </i>
    <i>
      <x v="2963"/>
    </i>
    <i>
      <x v="2964"/>
    </i>
    <i>
      <x v="2965"/>
    </i>
    <i>
      <x v="2966"/>
    </i>
    <i>
      <x v="2967"/>
    </i>
    <i>
      <x v="2968"/>
    </i>
    <i>
      <x v="2969"/>
    </i>
    <i>
      <x v="2970"/>
    </i>
    <i>
      <x v="2971"/>
    </i>
    <i>
      <x v="2972"/>
    </i>
    <i>
      <x v="2973"/>
    </i>
    <i>
      <x v="2974"/>
    </i>
    <i>
      <x v="2975"/>
    </i>
    <i>
      <x v="2976"/>
    </i>
    <i>
      <x v="2977"/>
    </i>
    <i>
      <x v="2978"/>
    </i>
    <i>
      <x v="2979"/>
    </i>
    <i>
      <x v="2980"/>
    </i>
    <i>
      <x v="2981"/>
    </i>
    <i>
      <x v="2982"/>
    </i>
    <i>
      <x v="2983"/>
    </i>
    <i>
      <x v="2984"/>
    </i>
    <i>
      <x v="2985"/>
    </i>
    <i>
      <x v="2986"/>
    </i>
    <i>
      <x v="2987"/>
    </i>
    <i>
      <x v="2988"/>
    </i>
    <i>
      <x v="2989"/>
    </i>
    <i>
      <x v="2990"/>
    </i>
    <i>
      <x v="2991"/>
    </i>
    <i>
      <x v="2992"/>
    </i>
    <i>
      <x v="2993"/>
    </i>
    <i>
      <x v="2994"/>
    </i>
    <i>
      <x v="2995"/>
    </i>
    <i>
      <x v="2996"/>
    </i>
    <i>
      <x v="2997"/>
    </i>
    <i>
      <x v="2998"/>
    </i>
    <i>
      <x v="2999"/>
    </i>
    <i>
      <x v="3000"/>
    </i>
    <i>
      <x v="3001"/>
    </i>
    <i>
      <x v="3002"/>
    </i>
    <i>
      <x v="3003"/>
    </i>
    <i>
      <x v="3004"/>
    </i>
    <i>
      <x v="3005"/>
    </i>
    <i>
      <x v="3006"/>
    </i>
    <i>
      <x v="3007"/>
    </i>
    <i>
      <x v="3008"/>
    </i>
    <i>
      <x v="3009"/>
    </i>
    <i>
      <x v="3010"/>
    </i>
    <i>
      <x v="3011"/>
    </i>
    <i>
      <x v="3012"/>
    </i>
    <i>
      <x v="3013"/>
    </i>
    <i>
      <x v="3014"/>
    </i>
    <i>
      <x v="3015"/>
    </i>
    <i>
      <x v="3016"/>
    </i>
    <i>
      <x v="3017"/>
    </i>
    <i>
      <x v="3018"/>
    </i>
    <i>
      <x v="3019"/>
    </i>
    <i>
      <x v="3020"/>
    </i>
    <i>
      <x v="3021"/>
    </i>
    <i>
      <x v="3022"/>
    </i>
    <i>
      <x v="3023"/>
    </i>
    <i>
      <x v="3024"/>
    </i>
    <i>
      <x v="3025"/>
    </i>
    <i>
      <x v="3026"/>
    </i>
    <i>
      <x v="3027"/>
    </i>
    <i>
      <x v="3028"/>
    </i>
    <i>
      <x v="3029"/>
    </i>
    <i>
      <x v="3030"/>
    </i>
    <i>
      <x v="3031"/>
    </i>
    <i>
      <x v="3032"/>
    </i>
    <i>
      <x v="3033"/>
    </i>
    <i>
      <x v="3034"/>
    </i>
    <i>
      <x v="3035"/>
    </i>
    <i>
      <x v="3036"/>
    </i>
    <i>
      <x v="3037"/>
    </i>
    <i>
      <x v="3038"/>
    </i>
    <i>
      <x v="3039"/>
    </i>
    <i>
      <x v="3040"/>
    </i>
    <i>
      <x v="3041"/>
    </i>
    <i>
      <x v="3042"/>
    </i>
    <i>
      <x v="3043"/>
    </i>
    <i>
      <x v="3044"/>
    </i>
    <i>
      <x v="3045"/>
    </i>
    <i>
      <x v="3046"/>
    </i>
    <i>
      <x v="3047"/>
    </i>
    <i>
      <x v="3048"/>
    </i>
    <i>
      <x v="3049"/>
    </i>
    <i>
      <x v="3050"/>
    </i>
    <i>
      <x v="3051"/>
    </i>
    <i>
      <x v="3052"/>
    </i>
    <i>
      <x v="3053"/>
    </i>
    <i>
      <x v="3054"/>
    </i>
    <i>
      <x v="3055"/>
    </i>
    <i>
      <x v="3056"/>
    </i>
    <i>
      <x v="3057"/>
    </i>
    <i>
      <x v="3058"/>
    </i>
    <i>
      <x v="3059"/>
    </i>
    <i>
      <x v="3060"/>
    </i>
    <i>
      <x v="3061"/>
    </i>
    <i>
      <x v="3062"/>
    </i>
    <i>
      <x v="3063"/>
    </i>
    <i>
      <x v="3064"/>
    </i>
    <i>
      <x v="3065"/>
    </i>
    <i>
      <x v="3066"/>
    </i>
    <i>
      <x v="3067"/>
    </i>
    <i>
      <x v="3068"/>
    </i>
    <i>
      <x v="3069"/>
    </i>
    <i>
      <x v="3070"/>
    </i>
    <i>
      <x v="3071"/>
    </i>
    <i>
      <x v="3072"/>
    </i>
    <i>
      <x v="3073"/>
    </i>
    <i>
      <x v="3074"/>
    </i>
    <i>
      <x v="3075"/>
    </i>
    <i>
      <x v="3076"/>
    </i>
    <i>
      <x v="3077"/>
    </i>
    <i>
      <x v="3078"/>
    </i>
    <i>
      <x v="3079"/>
    </i>
    <i>
      <x v="3080"/>
    </i>
    <i>
      <x v="3081"/>
    </i>
    <i>
      <x v="3082"/>
    </i>
    <i>
      <x v="3083"/>
    </i>
    <i>
      <x v="3084"/>
    </i>
    <i>
      <x v="3085"/>
    </i>
    <i>
      <x v="3086"/>
    </i>
    <i>
      <x v="3087"/>
    </i>
    <i>
      <x v="3088"/>
    </i>
    <i>
      <x v="3089"/>
    </i>
    <i>
      <x v="3090"/>
    </i>
    <i>
      <x v="3091"/>
    </i>
    <i>
      <x v="3092"/>
    </i>
    <i>
      <x v="3093"/>
    </i>
    <i>
      <x v="3094"/>
    </i>
    <i>
      <x v="3095"/>
    </i>
    <i>
      <x v="3096"/>
    </i>
    <i>
      <x v="3097"/>
    </i>
    <i>
      <x v="3098"/>
    </i>
    <i>
      <x v="3099"/>
    </i>
    <i>
      <x v="3100"/>
    </i>
    <i>
      <x v="3101"/>
    </i>
    <i>
      <x v="3102"/>
    </i>
    <i>
      <x v="3103"/>
    </i>
    <i>
      <x v="3104"/>
    </i>
    <i>
      <x v="3105"/>
    </i>
    <i>
      <x v="3106"/>
    </i>
    <i>
      <x v="3107"/>
    </i>
    <i>
      <x v="3108"/>
    </i>
    <i>
      <x v="3109"/>
    </i>
    <i>
      <x v="3110"/>
    </i>
    <i>
      <x v="3111"/>
    </i>
    <i>
      <x v="3112"/>
    </i>
    <i>
      <x v="3113"/>
    </i>
    <i>
      <x v="3114"/>
    </i>
    <i>
      <x v="3115"/>
    </i>
    <i>
      <x v="3116"/>
    </i>
    <i>
      <x v="3117"/>
    </i>
    <i>
      <x v="3118"/>
    </i>
    <i>
      <x v="3119"/>
    </i>
    <i>
      <x v="3120"/>
    </i>
    <i>
      <x v="3121"/>
    </i>
    <i>
      <x v="3122"/>
    </i>
    <i>
      <x v="3123"/>
    </i>
    <i>
      <x v="3124"/>
    </i>
    <i>
      <x v="3125"/>
    </i>
    <i>
      <x v="3126"/>
    </i>
    <i>
      <x v="3127"/>
    </i>
    <i>
      <x v="3128"/>
    </i>
    <i>
      <x v="3129"/>
    </i>
    <i>
      <x v="3130"/>
    </i>
    <i>
      <x v="3131"/>
    </i>
    <i>
      <x v="3132"/>
    </i>
    <i>
      <x v="3133"/>
    </i>
    <i>
      <x v="3134"/>
    </i>
    <i>
      <x v="3135"/>
    </i>
    <i>
      <x v="3136"/>
    </i>
    <i>
      <x v="3137"/>
    </i>
    <i>
      <x v="3138"/>
    </i>
    <i>
      <x v="3139"/>
    </i>
    <i>
      <x v="3140"/>
    </i>
    <i>
      <x v="3141"/>
    </i>
    <i>
      <x v="3142"/>
    </i>
    <i>
      <x v="3143"/>
    </i>
    <i>
      <x v="3144"/>
    </i>
    <i>
      <x v="3145"/>
    </i>
    <i>
      <x v="3146"/>
    </i>
    <i>
      <x v="3147"/>
    </i>
    <i>
      <x v="3148"/>
    </i>
    <i>
      <x v="3149"/>
    </i>
    <i>
      <x v="3150"/>
    </i>
    <i>
      <x v="3151"/>
    </i>
    <i>
      <x v="3152"/>
    </i>
    <i>
      <x v="3153"/>
    </i>
    <i>
      <x v="3154"/>
    </i>
    <i>
      <x v="3155"/>
    </i>
    <i>
      <x v="3156"/>
    </i>
    <i>
      <x v="3157"/>
    </i>
    <i>
      <x v="3158"/>
    </i>
    <i>
      <x v="3159"/>
    </i>
    <i>
      <x v="3160"/>
    </i>
    <i>
      <x v="3161"/>
    </i>
    <i>
      <x v="3162"/>
    </i>
    <i>
      <x v="3163"/>
    </i>
    <i>
      <x v="3164"/>
    </i>
    <i>
      <x v="3165"/>
    </i>
    <i>
      <x v="3166"/>
    </i>
    <i>
      <x v="3167"/>
    </i>
    <i>
      <x v="3168"/>
    </i>
    <i>
      <x v="3169"/>
    </i>
    <i>
      <x v="3170"/>
    </i>
    <i>
      <x v="3171"/>
    </i>
    <i>
      <x v="3172"/>
    </i>
    <i>
      <x v="3173"/>
    </i>
    <i>
      <x v="3174"/>
    </i>
    <i>
      <x v="3175"/>
    </i>
    <i>
      <x v="3176"/>
    </i>
    <i>
      <x v="3177"/>
    </i>
    <i>
      <x v="3178"/>
    </i>
    <i>
      <x v="3179"/>
    </i>
    <i>
      <x v="3180"/>
    </i>
    <i>
      <x v="3181"/>
    </i>
    <i>
      <x v="3182"/>
    </i>
    <i>
      <x v="3183"/>
    </i>
    <i>
      <x v="3184"/>
    </i>
    <i>
      <x v="3185"/>
    </i>
    <i>
      <x v="3186"/>
    </i>
    <i>
      <x v="3187"/>
    </i>
    <i>
      <x v="3188"/>
    </i>
    <i>
      <x v="3189"/>
    </i>
    <i>
      <x v="3190"/>
    </i>
    <i>
      <x v="3191"/>
    </i>
    <i>
      <x v="3192"/>
    </i>
    <i>
      <x v="3193"/>
    </i>
    <i>
      <x v="3194"/>
    </i>
    <i>
      <x v="3195"/>
    </i>
    <i>
      <x v="3196"/>
    </i>
    <i>
      <x v="3197"/>
    </i>
    <i>
      <x v="3198"/>
    </i>
    <i>
      <x v="3199"/>
    </i>
    <i>
      <x v="3200"/>
    </i>
    <i>
      <x v="3201"/>
    </i>
    <i>
      <x v="3202"/>
    </i>
    <i>
      <x v="3203"/>
    </i>
    <i>
      <x v="3204"/>
    </i>
    <i>
      <x v="3205"/>
    </i>
    <i>
      <x v="3206"/>
    </i>
    <i>
      <x v="3207"/>
    </i>
    <i>
      <x v="3208"/>
    </i>
    <i>
      <x v="3209"/>
    </i>
    <i>
      <x v="3210"/>
    </i>
    <i>
      <x v="3211"/>
    </i>
    <i>
      <x v="3212"/>
    </i>
    <i>
      <x v="3213"/>
    </i>
    <i>
      <x v="3214"/>
    </i>
    <i>
      <x v="3215"/>
    </i>
    <i>
      <x v="3216"/>
    </i>
    <i>
      <x v="3217"/>
    </i>
    <i>
      <x v="3218"/>
    </i>
    <i>
      <x v="3219"/>
    </i>
    <i>
      <x v="3220"/>
    </i>
    <i>
      <x v="3221"/>
    </i>
    <i>
      <x v="3222"/>
    </i>
    <i>
      <x v="3223"/>
    </i>
    <i>
      <x v="3224"/>
    </i>
    <i>
      <x v="3225"/>
    </i>
    <i>
      <x v="3226"/>
    </i>
    <i>
      <x v="3227"/>
    </i>
    <i>
      <x v="3228"/>
    </i>
    <i>
      <x v="3229"/>
    </i>
    <i>
      <x v="3230"/>
    </i>
    <i>
      <x v="3231"/>
    </i>
    <i>
      <x v="3232"/>
    </i>
    <i>
      <x v="3233"/>
    </i>
    <i>
      <x v="3234"/>
    </i>
    <i>
      <x v="3235"/>
    </i>
    <i>
      <x v="3236"/>
    </i>
    <i>
      <x v="3237"/>
    </i>
    <i>
      <x v="3238"/>
    </i>
    <i>
      <x v="3239"/>
    </i>
    <i>
      <x v="3240"/>
    </i>
    <i>
      <x v="3241"/>
    </i>
    <i>
      <x v="3242"/>
    </i>
    <i>
      <x v="3243"/>
    </i>
    <i>
      <x v="3244"/>
    </i>
    <i>
      <x v="3245"/>
    </i>
    <i>
      <x v="3246"/>
    </i>
    <i>
      <x v="3247"/>
    </i>
    <i>
      <x v="3248"/>
    </i>
    <i>
      <x v="3249"/>
    </i>
    <i>
      <x v="3250"/>
    </i>
    <i>
      <x v="3251"/>
    </i>
    <i>
      <x v="3252"/>
    </i>
    <i>
      <x v="3253"/>
    </i>
    <i>
      <x v="3254"/>
    </i>
    <i>
      <x v="3255"/>
    </i>
    <i>
      <x v="3256"/>
    </i>
    <i>
      <x v="3257"/>
    </i>
    <i>
      <x v="3258"/>
    </i>
    <i>
      <x v="3259"/>
    </i>
    <i>
      <x v="3260"/>
    </i>
    <i>
      <x v="3261"/>
    </i>
    <i>
      <x v="3262"/>
    </i>
    <i>
      <x v="3263"/>
    </i>
    <i>
      <x v="3264"/>
    </i>
    <i>
      <x v="3265"/>
    </i>
    <i>
      <x v="3266"/>
    </i>
    <i>
      <x v="3267"/>
    </i>
    <i>
      <x v="3268"/>
    </i>
    <i>
      <x v="3269"/>
    </i>
    <i>
      <x v="3270"/>
    </i>
    <i>
      <x v="3271"/>
    </i>
    <i>
      <x v="3272"/>
    </i>
    <i>
      <x v="3273"/>
    </i>
    <i>
      <x v="3274"/>
    </i>
    <i>
      <x v="3275"/>
    </i>
    <i>
      <x v="3276"/>
    </i>
    <i>
      <x v="3277"/>
    </i>
    <i>
      <x v="3278"/>
    </i>
    <i>
      <x v="3279"/>
    </i>
    <i>
      <x v="3280"/>
    </i>
    <i>
      <x v="3281"/>
    </i>
    <i>
      <x v="3282"/>
    </i>
    <i>
      <x v="3283"/>
    </i>
    <i>
      <x v="3284"/>
    </i>
    <i>
      <x v="3285"/>
    </i>
    <i>
      <x v="3286"/>
    </i>
    <i>
      <x v="3287"/>
    </i>
    <i>
      <x v="3288"/>
    </i>
    <i>
      <x v="3289"/>
    </i>
    <i>
      <x v="3290"/>
    </i>
    <i>
      <x v="3291"/>
    </i>
    <i>
      <x v="3292"/>
    </i>
    <i>
      <x v="3293"/>
    </i>
    <i>
      <x v="3294"/>
    </i>
    <i>
      <x v="3295"/>
    </i>
    <i>
      <x v="3296"/>
    </i>
    <i>
      <x v="3297"/>
    </i>
    <i>
      <x v="3298"/>
    </i>
    <i>
      <x v="3299"/>
    </i>
    <i>
      <x v="3300"/>
    </i>
    <i>
      <x v="3301"/>
    </i>
    <i>
      <x v="3302"/>
    </i>
    <i>
      <x v="3303"/>
    </i>
    <i>
      <x v="3304"/>
    </i>
    <i>
      <x v="3305"/>
    </i>
    <i>
      <x v="3306"/>
    </i>
    <i>
      <x v="3307"/>
    </i>
    <i>
      <x v="3308"/>
    </i>
    <i>
      <x v="3309"/>
    </i>
    <i>
      <x v="3310"/>
    </i>
    <i>
      <x v="3311"/>
    </i>
    <i>
      <x v="3312"/>
    </i>
    <i>
      <x v="3313"/>
    </i>
    <i>
      <x v="3314"/>
    </i>
    <i>
      <x v="3315"/>
    </i>
    <i>
      <x v="3316"/>
    </i>
    <i>
      <x v="3317"/>
    </i>
    <i>
      <x v="3318"/>
    </i>
    <i>
      <x v="3319"/>
    </i>
    <i>
      <x v="3320"/>
    </i>
    <i>
      <x v="3321"/>
    </i>
    <i>
      <x v="3322"/>
    </i>
    <i>
      <x v="3323"/>
    </i>
    <i>
      <x v="3324"/>
    </i>
    <i>
      <x v="3325"/>
    </i>
    <i>
      <x v="3326"/>
    </i>
    <i>
      <x v="3327"/>
    </i>
    <i>
      <x v="3328"/>
    </i>
    <i>
      <x v="3329"/>
    </i>
    <i>
      <x v="3330"/>
    </i>
    <i>
      <x v="3331"/>
    </i>
    <i>
      <x v="3332"/>
    </i>
    <i>
      <x v="3333"/>
    </i>
    <i>
      <x v="3334"/>
    </i>
    <i>
      <x v="3335"/>
    </i>
    <i>
      <x v="3336"/>
    </i>
    <i>
      <x v="3337"/>
    </i>
    <i>
      <x v="3338"/>
    </i>
    <i>
      <x v="3339"/>
    </i>
    <i>
      <x v="3340"/>
    </i>
    <i>
      <x v="3341"/>
    </i>
    <i>
      <x v="3342"/>
    </i>
    <i>
      <x v="3343"/>
    </i>
    <i>
      <x v="3344"/>
    </i>
    <i>
      <x v="3345"/>
    </i>
    <i>
      <x v="3346"/>
    </i>
    <i>
      <x v="3347"/>
    </i>
    <i>
      <x v="3348"/>
    </i>
    <i>
      <x v="3349"/>
    </i>
    <i>
      <x v="3350"/>
    </i>
    <i>
      <x v="3351"/>
    </i>
    <i>
      <x v="3352"/>
    </i>
    <i>
      <x v="3353"/>
    </i>
    <i>
      <x v="3354"/>
    </i>
    <i>
      <x v="3355"/>
    </i>
    <i>
      <x v="3356"/>
    </i>
    <i>
      <x v="3357"/>
    </i>
    <i>
      <x v="3358"/>
    </i>
    <i>
      <x v="3359"/>
    </i>
    <i>
      <x v="3360"/>
    </i>
    <i>
      <x v="3361"/>
    </i>
    <i>
      <x v="3362"/>
    </i>
    <i>
      <x v="3363"/>
    </i>
    <i>
      <x v="3364"/>
    </i>
    <i>
      <x v="3365"/>
    </i>
    <i>
      <x v="3366"/>
    </i>
    <i>
      <x v="3367"/>
    </i>
    <i>
      <x v="3368"/>
    </i>
    <i>
      <x v="3369"/>
    </i>
    <i>
      <x v="3370"/>
    </i>
    <i>
      <x v="3371"/>
    </i>
    <i>
      <x v="3372"/>
    </i>
    <i>
      <x v="3373"/>
    </i>
    <i>
      <x v="3374"/>
    </i>
    <i>
      <x v="3375"/>
    </i>
    <i>
      <x v="3376"/>
    </i>
    <i>
      <x v="3377"/>
    </i>
    <i>
      <x v="3378"/>
    </i>
    <i>
      <x v="3379"/>
    </i>
    <i>
      <x v="3380"/>
    </i>
    <i>
      <x v="3381"/>
    </i>
    <i>
      <x v="3382"/>
    </i>
    <i>
      <x v="3383"/>
    </i>
    <i>
      <x v="3384"/>
    </i>
    <i>
      <x v="3385"/>
    </i>
    <i>
      <x v="3386"/>
    </i>
    <i>
      <x v="3387"/>
    </i>
    <i>
      <x v="3388"/>
    </i>
    <i>
      <x v="3389"/>
    </i>
    <i>
      <x v="3390"/>
    </i>
    <i>
      <x v="3391"/>
    </i>
    <i>
      <x v="3392"/>
    </i>
    <i>
      <x v="3393"/>
    </i>
    <i>
      <x v="3394"/>
    </i>
    <i>
      <x v="3395"/>
    </i>
    <i>
      <x v="3396"/>
    </i>
    <i>
      <x v="3397"/>
    </i>
    <i>
      <x v="3398"/>
    </i>
    <i>
      <x v="3399"/>
    </i>
    <i>
      <x v="3400"/>
    </i>
    <i>
      <x v="3401"/>
    </i>
    <i>
      <x v="3402"/>
    </i>
    <i>
      <x v="3403"/>
    </i>
    <i>
      <x v="3404"/>
    </i>
    <i>
      <x v="3405"/>
    </i>
    <i>
      <x v="3406"/>
    </i>
    <i>
      <x v="3407"/>
    </i>
    <i>
      <x v="3408"/>
    </i>
    <i>
      <x v="3409"/>
    </i>
    <i>
      <x v="3410"/>
    </i>
    <i>
      <x v="3411"/>
    </i>
    <i>
      <x v="3412"/>
    </i>
    <i>
      <x v="3413"/>
    </i>
    <i>
      <x v="3414"/>
    </i>
    <i>
      <x v="3415"/>
    </i>
    <i>
      <x v="3416"/>
    </i>
    <i>
      <x v="3417"/>
    </i>
    <i>
      <x v="3418"/>
    </i>
    <i>
      <x v="3419"/>
    </i>
    <i>
      <x v="3420"/>
    </i>
    <i>
      <x v="3421"/>
    </i>
    <i>
      <x v="3422"/>
    </i>
    <i>
      <x v="3423"/>
    </i>
    <i>
      <x v="3424"/>
    </i>
    <i>
      <x v="3425"/>
    </i>
    <i>
      <x v="3426"/>
    </i>
    <i>
      <x v="3427"/>
    </i>
    <i>
      <x v="3428"/>
    </i>
    <i>
      <x v="3429"/>
    </i>
    <i>
      <x v="3430"/>
    </i>
    <i>
      <x v="3431"/>
    </i>
    <i>
      <x v="3432"/>
    </i>
    <i>
      <x v="3433"/>
    </i>
    <i>
      <x v="3434"/>
    </i>
    <i>
      <x v="3435"/>
    </i>
    <i>
      <x v="3436"/>
    </i>
    <i>
      <x v="3437"/>
    </i>
    <i>
      <x v="3438"/>
    </i>
    <i>
      <x v="3439"/>
    </i>
    <i>
      <x v="3440"/>
    </i>
    <i>
      <x v="3441"/>
    </i>
    <i>
      <x v="3442"/>
    </i>
    <i>
      <x v="3443"/>
    </i>
    <i>
      <x v="3444"/>
    </i>
    <i>
      <x v="3445"/>
    </i>
    <i>
      <x v="3446"/>
    </i>
    <i>
      <x v="3447"/>
    </i>
    <i>
      <x v="3448"/>
    </i>
    <i>
      <x v="3449"/>
    </i>
    <i>
      <x v="3450"/>
    </i>
    <i>
      <x v="3451"/>
    </i>
    <i>
      <x v="3452"/>
    </i>
    <i>
      <x v="3453"/>
    </i>
    <i>
      <x v="3454"/>
    </i>
    <i>
      <x v="3455"/>
    </i>
    <i>
      <x v="3456"/>
    </i>
    <i>
      <x v="3457"/>
    </i>
    <i>
      <x v="3458"/>
    </i>
    <i>
      <x v="3459"/>
    </i>
    <i>
      <x v="3460"/>
    </i>
    <i>
      <x v="3461"/>
    </i>
    <i>
      <x v="3462"/>
    </i>
    <i>
      <x v="3463"/>
    </i>
    <i>
      <x v="3464"/>
    </i>
    <i>
      <x v="3465"/>
    </i>
    <i>
      <x v="3466"/>
    </i>
    <i>
      <x v="3467"/>
    </i>
    <i>
      <x v="3468"/>
    </i>
    <i>
      <x v="3469"/>
    </i>
    <i>
      <x v="3470"/>
    </i>
    <i>
      <x v="3471"/>
    </i>
    <i>
      <x v="3472"/>
    </i>
    <i>
      <x v="3473"/>
    </i>
    <i>
      <x v="3474"/>
    </i>
    <i>
      <x v="3475"/>
    </i>
    <i>
      <x v="3476"/>
    </i>
    <i>
      <x v="3477"/>
    </i>
    <i>
      <x v="3478"/>
    </i>
    <i>
      <x v="3479"/>
    </i>
    <i>
      <x v="3480"/>
    </i>
    <i>
      <x v="3481"/>
    </i>
    <i>
      <x v="3482"/>
    </i>
    <i>
      <x v="3483"/>
    </i>
    <i>
      <x v="3484"/>
    </i>
    <i>
      <x v="3485"/>
    </i>
    <i>
      <x v="3486"/>
    </i>
    <i>
      <x v="3487"/>
    </i>
    <i>
      <x v="3488"/>
    </i>
    <i>
      <x v="3489"/>
    </i>
    <i>
      <x v="3490"/>
    </i>
    <i>
      <x v="3491"/>
    </i>
    <i>
      <x v="3492"/>
    </i>
    <i>
      <x v="3493"/>
    </i>
    <i>
      <x v="3494"/>
    </i>
    <i>
      <x v="3495"/>
    </i>
    <i>
      <x v="3496"/>
    </i>
    <i>
      <x v="3497"/>
    </i>
    <i>
      <x v="3498"/>
    </i>
    <i>
      <x v="3499"/>
    </i>
    <i>
      <x v="3500"/>
    </i>
    <i>
      <x v="3501"/>
    </i>
    <i>
      <x v="3502"/>
    </i>
    <i>
      <x v="3503"/>
    </i>
    <i>
      <x v="3504"/>
    </i>
    <i>
      <x v="3505"/>
    </i>
    <i>
      <x v="3506"/>
    </i>
    <i>
      <x v="3507"/>
    </i>
    <i>
      <x v="3508"/>
    </i>
    <i>
      <x v="3509"/>
    </i>
    <i>
      <x v="3510"/>
    </i>
    <i>
      <x v="3511"/>
    </i>
    <i>
      <x v="3512"/>
    </i>
    <i>
      <x v="3513"/>
    </i>
    <i>
      <x v="3514"/>
    </i>
    <i>
      <x v="3515"/>
    </i>
    <i>
      <x v="3516"/>
    </i>
    <i>
      <x v="3517"/>
    </i>
    <i>
      <x v="3518"/>
    </i>
    <i>
      <x v="3519"/>
    </i>
    <i>
      <x v="3520"/>
    </i>
    <i>
      <x v="3521"/>
    </i>
    <i>
      <x v="3522"/>
    </i>
    <i>
      <x v="3523"/>
    </i>
    <i>
      <x v="3524"/>
    </i>
    <i>
      <x v="3525"/>
    </i>
    <i>
      <x v="3526"/>
    </i>
    <i>
      <x v="3527"/>
    </i>
    <i>
      <x v="3528"/>
    </i>
    <i>
      <x v="3529"/>
    </i>
    <i>
      <x v="3530"/>
    </i>
    <i>
      <x v="3531"/>
    </i>
    <i>
      <x v="3532"/>
    </i>
    <i>
      <x v="3533"/>
    </i>
    <i>
      <x v="3534"/>
    </i>
    <i>
      <x v="3535"/>
    </i>
    <i>
      <x v="3536"/>
    </i>
    <i>
      <x v="3537"/>
    </i>
    <i>
      <x v="3538"/>
    </i>
    <i>
      <x v="3539"/>
    </i>
    <i>
      <x v="3540"/>
    </i>
    <i>
      <x v="3541"/>
    </i>
    <i>
      <x v="3542"/>
    </i>
    <i>
      <x v="3543"/>
    </i>
    <i>
      <x v="3544"/>
    </i>
    <i>
      <x v="3545"/>
    </i>
    <i>
      <x v="3546"/>
    </i>
    <i>
      <x v="3547"/>
    </i>
    <i>
      <x v="3548"/>
    </i>
    <i>
      <x v="3549"/>
    </i>
    <i>
      <x v="3550"/>
    </i>
    <i>
      <x v="3551"/>
    </i>
    <i>
      <x v="3552"/>
    </i>
    <i>
      <x v="3553"/>
    </i>
    <i>
      <x v="3554"/>
    </i>
    <i>
      <x v="3555"/>
    </i>
    <i>
      <x v="3556"/>
    </i>
    <i>
      <x v="3557"/>
    </i>
    <i>
      <x v="3558"/>
    </i>
    <i>
      <x v="3559"/>
    </i>
    <i>
      <x v="3560"/>
    </i>
    <i>
      <x v="3561"/>
    </i>
    <i>
      <x v="3562"/>
    </i>
    <i>
      <x v="3563"/>
    </i>
    <i>
      <x v="3564"/>
    </i>
    <i>
      <x v="3565"/>
    </i>
    <i>
      <x v="3566"/>
    </i>
    <i>
      <x v="3567"/>
    </i>
    <i>
      <x v="3568"/>
    </i>
    <i>
      <x v="3569"/>
    </i>
    <i>
      <x v="3570"/>
    </i>
    <i>
      <x v="3571"/>
    </i>
    <i>
      <x v="3572"/>
    </i>
    <i>
      <x v="3573"/>
    </i>
    <i>
      <x v="3574"/>
    </i>
    <i>
      <x v="3575"/>
    </i>
    <i>
      <x v="3576"/>
    </i>
    <i>
      <x v="3577"/>
    </i>
    <i>
      <x v="3578"/>
    </i>
    <i>
      <x v="3579"/>
    </i>
    <i>
      <x v="3580"/>
    </i>
    <i>
      <x v="3581"/>
    </i>
    <i>
      <x v="3582"/>
    </i>
    <i>
      <x v="3583"/>
    </i>
    <i>
      <x v="3584"/>
    </i>
    <i>
      <x v="3585"/>
    </i>
    <i>
      <x v="3586"/>
    </i>
    <i>
      <x v="3587"/>
    </i>
    <i>
      <x v="3588"/>
    </i>
    <i>
      <x v="3589"/>
    </i>
    <i>
      <x v="3590"/>
    </i>
    <i>
      <x v="3591"/>
    </i>
    <i>
      <x v="3592"/>
    </i>
    <i>
      <x v="3593"/>
    </i>
    <i>
      <x v="3594"/>
    </i>
    <i>
      <x v="3595"/>
    </i>
    <i>
      <x v="3596"/>
    </i>
    <i>
      <x v="3597"/>
    </i>
    <i>
      <x v="3598"/>
    </i>
    <i>
      <x v="3599"/>
    </i>
    <i>
      <x v="3600"/>
    </i>
    <i>
      <x v="3601"/>
    </i>
    <i>
      <x v="3602"/>
    </i>
    <i>
      <x v="3603"/>
    </i>
    <i>
      <x v="3604"/>
    </i>
    <i>
      <x v="3605"/>
    </i>
    <i>
      <x v="3606"/>
    </i>
    <i>
      <x v="3607"/>
    </i>
    <i>
      <x v="3608"/>
    </i>
    <i>
      <x v="3609"/>
    </i>
    <i>
      <x v="3610"/>
    </i>
    <i>
      <x v="3611"/>
    </i>
    <i>
      <x v="3612"/>
    </i>
    <i>
      <x v="3613"/>
    </i>
    <i>
      <x v="3614"/>
    </i>
    <i>
      <x v="3615"/>
    </i>
    <i>
      <x v="3616"/>
    </i>
    <i>
      <x v="3617"/>
    </i>
    <i>
      <x v="3618"/>
    </i>
    <i>
      <x v="3619"/>
    </i>
    <i>
      <x v="3620"/>
    </i>
    <i>
      <x v="3621"/>
    </i>
    <i>
      <x v="3622"/>
    </i>
    <i>
      <x v="3623"/>
    </i>
    <i>
      <x v="3624"/>
    </i>
    <i>
      <x v="3625"/>
    </i>
    <i>
      <x v="3626"/>
    </i>
    <i>
      <x v="3627"/>
    </i>
    <i>
      <x v="3628"/>
    </i>
    <i>
      <x v="3629"/>
    </i>
    <i>
      <x v="3630"/>
    </i>
    <i>
      <x v="3631"/>
    </i>
    <i>
      <x v="3632"/>
    </i>
    <i>
      <x v="3633"/>
    </i>
    <i>
      <x v="3634"/>
    </i>
    <i>
      <x v="3635"/>
    </i>
    <i>
      <x v="3636"/>
    </i>
    <i>
      <x v="3637"/>
    </i>
    <i>
      <x v="3638"/>
    </i>
    <i>
      <x v="3640"/>
    </i>
    <i>
      <x v="3641"/>
    </i>
    <i>
      <x v="3642"/>
    </i>
    <i>
      <x v="3643"/>
    </i>
    <i>
      <x v="3644"/>
    </i>
    <i>
      <x v="3645"/>
    </i>
    <i>
      <x v="3646"/>
    </i>
    <i>
      <x v="3647"/>
    </i>
    <i>
      <x v="3648"/>
    </i>
    <i>
      <x v="3649"/>
    </i>
    <i>
      <x v="3650"/>
    </i>
    <i>
      <x v="3651"/>
    </i>
    <i>
      <x v="3652"/>
    </i>
    <i>
      <x v="3653"/>
    </i>
    <i>
      <x v="3654"/>
    </i>
    <i>
      <x v="3655"/>
    </i>
    <i>
      <x v="3656"/>
    </i>
    <i>
      <x v="3657"/>
    </i>
    <i>
      <x v="3658"/>
    </i>
    <i>
      <x v="3659"/>
    </i>
    <i>
      <x v="3660"/>
    </i>
    <i>
      <x v="3661"/>
    </i>
    <i>
      <x v="3662"/>
    </i>
    <i>
      <x v="3663"/>
    </i>
    <i>
      <x v="3664"/>
    </i>
    <i>
      <x v="3665"/>
    </i>
    <i>
      <x v="3666"/>
    </i>
    <i>
      <x v="3667"/>
    </i>
    <i>
      <x v="3668"/>
    </i>
    <i>
      <x v="3669"/>
    </i>
    <i>
      <x v="3670"/>
    </i>
    <i>
      <x v="3671"/>
    </i>
    <i>
      <x v="3672"/>
    </i>
    <i>
      <x v="3673"/>
    </i>
    <i>
      <x v="3674"/>
    </i>
    <i>
      <x v="3675"/>
    </i>
    <i>
      <x v="3676"/>
    </i>
    <i>
      <x v="3677"/>
    </i>
    <i>
      <x v="3678"/>
    </i>
    <i>
      <x v="3679"/>
    </i>
    <i>
      <x v="3680"/>
    </i>
    <i>
      <x v="3681"/>
    </i>
    <i>
      <x v="3682"/>
    </i>
    <i>
      <x v="3683"/>
    </i>
    <i>
      <x v="3684"/>
    </i>
    <i>
      <x v="3685"/>
    </i>
    <i>
      <x v="3686"/>
    </i>
    <i>
      <x v="3687"/>
    </i>
    <i>
      <x v="3688"/>
    </i>
    <i>
      <x v="3689"/>
    </i>
    <i>
      <x v="3690"/>
    </i>
    <i>
      <x v="3691"/>
    </i>
    <i>
      <x v="3692"/>
    </i>
    <i>
      <x v="3693"/>
    </i>
    <i>
      <x v="3694"/>
    </i>
    <i>
      <x v="3695"/>
    </i>
    <i>
      <x v="3696"/>
    </i>
    <i>
      <x v="3697"/>
    </i>
    <i>
      <x v="3698"/>
    </i>
    <i>
      <x v="3699"/>
    </i>
    <i>
      <x v="3700"/>
    </i>
    <i>
      <x v="3701"/>
    </i>
    <i>
      <x v="3702"/>
    </i>
    <i>
      <x v="3703"/>
    </i>
    <i>
      <x v="3704"/>
    </i>
    <i>
      <x v="3705"/>
    </i>
    <i>
      <x v="3706"/>
    </i>
    <i>
      <x v="3707"/>
    </i>
    <i>
      <x v="3708"/>
    </i>
    <i>
      <x v="3709"/>
    </i>
    <i>
      <x v="3710"/>
    </i>
    <i>
      <x v="3711"/>
    </i>
    <i>
      <x v="3712"/>
    </i>
    <i>
      <x v="3713"/>
    </i>
    <i>
      <x v="3714"/>
    </i>
    <i>
      <x v="3715"/>
    </i>
    <i>
      <x v="3716"/>
    </i>
    <i>
      <x v="3717"/>
    </i>
    <i>
      <x v="3718"/>
    </i>
    <i>
      <x v="3719"/>
    </i>
    <i>
      <x v="3720"/>
    </i>
    <i>
      <x v="3721"/>
    </i>
    <i>
      <x v="3722"/>
    </i>
    <i>
      <x v="3723"/>
    </i>
    <i>
      <x v="3724"/>
    </i>
    <i>
      <x v="3725"/>
    </i>
    <i>
      <x v="3726"/>
    </i>
    <i>
      <x v="3727"/>
    </i>
    <i>
      <x v="3728"/>
    </i>
    <i>
      <x v="3729"/>
    </i>
    <i>
      <x v="3730"/>
    </i>
    <i>
      <x v="3731"/>
    </i>
    <i>
      <x v="3732"/>
    </i>
    <i>
      <x v="3733"/>
    </i>
    <i>
      <x v="3734"/>
    </i>
    <i>
      <x v="3735"/>
    </i>
    <i>
      <x v="3736"/>
    </i>
    <i>
      <x v="3737"/>
    </i>
    <i>
      <x v="3738"/>
    </i>
    <i>
      <x v="3739"/>
    </i>
    <i>
      <x v="3740"/>
    </i>
    <i>
      <x v="3741"/>
    </i>
    <i>
      <x v="3742"/>
    </i>
    <i>
      <x v="3743"/>
    </i>
    <i>
      <x v="3744"/>
    </i>
    <i>
      <x v="3745"/>
    </i>
    <i>
      <x v="3746"/>
    </i>
    <i>
      <x v="3747"/>
    </i>
    <i>
      <x v="3748"/>
    </i>
    <i>
      <x v="3749"/>
    </i>
    <i>
      <x v="3750"/>
    </i>
    <i>
      <x v="3751"/>
    </i>
    <i>
      <x v="3752"/>
    </i>
    <i>
      <x v="3753"/>
    </i>
    <i>
      <x v="3754"/>
    </i>
    <i>
      <x v="3755"/>
    </i>
    <i>
      <x v="3756"/>
    </i>
    <i>
      <x v="3757"/>
    </i>
    <i>
      <x v="3758"/>
    </i>
    <i>
      <x v="3759"/>
    </i>
    <i>
      <x v="3760"/>
    </i>
    <i>
      <x v="3761"/>
    </i>
    <i>
      <x v="3762"/>
    </i>
    <i>
      <x v="3763"/>
    </i>
    <i>
      <x v="3764"/>
    </i>
    <i>
      <x v="3765"/>
    </i>
    <i>
      <x v="3766"/>
    </i>
    <i>
      <x v="3767"/>
    </i>
    <i>
      <x v="3768"/>
    </i>
    <i>
      <x v="3769"/>
    </i>
    <i>
      <x v="3770"/>
    </i>
    <i>
      <x v="3771"/>
    </i>
    <i>
      <x v="3772"/>
    </i>
    <i>
      <x v="3773"/>
    </i>
    <i>
      <x v="3774"/>
    </i>
    <i>
      <x v="3775"/>
    </i>
    <i>
      <x v="3776"/>
    </i>
    <i>
      <x v="3777"/>
    </i>
    <i>
      <x v="3778"/>
    </i>
    <i>
      <x v="3779"/>
    </i>
    <i>
      <x v="3780"/>
    </i>
    <i>
      <x v="3781"/>
    </i>
    <i>
      <x v="3782"/>
    </i>
    <i>
      <x v="3783"/>
    </i>
    <i>
      <x v="3784"/>
    </i>
    <i>
      <x v="3785"/>
    </i>
    <i>
      <x v="3786"/>
    </i>
    <i>
      <x v="3787"/>
    </i>
    <i>
      <x v="3788"/>
    </i>
    <i>
      <x v="3789"/>
    </i>
    <i>
      <x v="3790"/>
    </i>
    <i>
      <x v="3791"/>
    </i>
    <i>
      <x v="3792"/>
    </i>
    <i>
      <x v="3793"/>
    </i>
    <i>
      <x v="3794"/>
    </i>
    <i>
      <x v="3795"/>
    </i>
    <i>
      <x v="3796"/>
    </i>
    <i>
      <x v="3797"/>
    </i>
    <i>
      <x v="3798"/>
    </i>
    <i>
      <x v="3799"/>
    </i>
    <i>
      <x v="3800"/>
    </i>
    <i>
      <x v="3802"/>
    </i>
    <i>
      <x v="3803"/>
    </i>
    <i>
      <x v="3804"/>
    </i>
    <i>
      <x v="3805"/>
    </i>
    <i>
      <x v="3806"/>
    </i>
    <i>
      <x v="3807"/>
    </i>
    <i>
      <x v="3808"/>
    </i>
    <i>
      <x v="3809"/>
    </i>
    <i>
      <x v="3810"/>
    </i>
    <i>
      <x v="3811"/>
    </i>
    <i>
      <x v="3812"/>
    </i>
    <i>
      <x v="3813"/>
    </i>
    <i>
      <x v="3814"/>
    </i>
    <i>
      <x v="3815"/>
    </i>
    <i>
      <x v="3816"/>
    </i>
    <i>
      <x v="3817"/>
    </i>
    <i>
      <x v="3818"/>
    </i>
    <i>
      <x v="3819"/>
    </i>
    <i>
      <x v="3820"/>
    </i>
    <i>
      <x v="3821"/>
    </i>
    <i>
      <x v="3822"/>
    </i>
    <i>
      <x v="3823"/>
    </i>
    <i>
      <x v="3824"/>
    </i>
    <i>
      <x v="3825"/>
    </i>
    <i>
      <x v="3826"/>
    </i>
    <i>
      <x v="3827"/>
    </i>
    <i>
      <x v="3828"/>
    </i>
    <i>
      <x v="3829"/>
    </i>
    <i>
      <x v="3830"/>
    </i>
    <i>
      <x v="3831"/>
    </i>
    <i>
      <x v="3832"/>
    </i>
    <i>
      <x v="3833"/>
    </i>
    <i>
      <x v="3834"/>
    </i>
    <i>
      <x v="3835"/>
    </i>
    <i>
      <x v="3836"/>
    </i>
    <i>
      <x v="3837"/>
    </i>
    <i>
      <x v="3838"/>
    </i>
    <i>
      <x v="3839"/>
    </i>
    <i>
      <x v="3840"/>
    </i>
    <i>
      <x v="3841"/>
    </i>
    <i>
      <x v="3842"/>
    </i>
    <i>
      <x v="3843"/>
    </i>
    <i>
      <x v="3844"/>
    </i>
    <i>
      <x v="3845"/>
    </i>
    <i>
      <x v="3846"/>
    </i>
    <i>
      <x v="3847"/>
    </i>
    <i>
      <x v="3848"/>
    </i>
    <i>
      <x v="3849"/>
    </i>
    <i>
      <x v="3850"/>
    </i>
    <i>
      <x v="3851"/>
    </i>
    <i>
      <x v="3852"/>
    </i>
    <i>
      <x v="3853"/>
    </i>
    <i>
      <x v="3854"/>
    </i>
    <i>
      <x v="3855"/>
    </i>
    <i>
      <x v="3856"/>
    </i>
    <i>
      <x v="3857"/>
    </i>
    <i>
      <x v="3858"/>
    </i>
    <i>
      <x v="3859"/>
    </i>
    <i>
      <x v="3860"/>
    </i>
    <i>
      <x v="3861"/>
    </i>
    <i>
      <x v="3862"/>
    </i>
    <i>
      <x v="3863"/>
    </i>
    <i>
      <x v="3864"/>
    </i>
    <i>
      <x v="3865"/>
    </i>
    <i>
      <x v="3866"/>
    </i>
    <i>
      <x v="3867"/>
    </i>
    <i>
      <x v="3868"/>
    </i>
    <i>
      <x v="3869"/>
    </i>
    <i>
      <x v="3870"/>
    </i>
    <i>
      <x v="3871"/>
    </i>
    <i>
      <x v="3872"/>
    </i>
    <i>
      <x v="3873"/>
    </i>
    <i>
      <x v="3874"/>
    </i>
    <i>
      <x v="3875"/>
    </i>
    <i>
      <x v="3876"/>
    </i>
    <i>
      <x v="3877"/>
    </i>
    <i>
      <x v="3878"/>
    </i>
    <i>
      <x v="3879"/>
    </i>
    <i>
      <x v="3880"/>
    </i>
    <i>
      <x v="3881"/>
    </i>
    <i>
      <x v="3882"/>
    </i>
    <i>
      <x v="3883"/>
    </i>
    <i>
      <x v="3884"/>
    </i>
    <i>
      <x v="3885"/>
    </i>
    <i>
      <x v="3886"/>
    </i>
    <i>
      <x v="3887"/>
    </i>
    <i>
      <x v="3888"/>
    </i>
    <i>
      <x v="3889"/>
    </i>
    <i>
      <x v="3890"/>
    </i>
    <i>
      <x v="3891"/>
    </i>
    <i>
      <x v="3892"/>
    </i>
    <i>
      <x v="3893"/>
    </i>
    <i>
      <x v="3894"/>
    </i>
    <i>
      <x v="3895"/>
    </i>
    <i>
      <x v="3896"/>
    </i>
    <i>
      <x v="3897"/>
    </i>
    <i>
      <x v="3898"/>
    </i>
    <i>
      <x v="3899"/>
    </i>
    <i>
      <x v="3900"/>
    </i>
    <i>
      <x v="3901"/>
    </i>
    <i>
      <x v="3902"/>
    </i>
    <i>
      <x v="3903"/>
    </i>
    <i>
      <x v="3904"/>
    </i>
    <i>
      <x v="3905"/>
    </i>
    <i>
      <x v="3906"/>
    </i>
    <i>
      <x v="3907"/>
    </i>
    <i>
      <x v="3908"/>
    </i>
    <i>
      <x v="3909"/>
    </i>
    <i>
      <x v="3910"/>
    </i>
    <i>
      <x v="3911"/>
    </i>
    <i>
      <x v="3912"/>
    </i>
    <i>
      <x v="3913"/>
    </i>
    <i>
      <x v="3914"/>
    </i>
    <i>
      <x v="3915"/>
    </i>
    <i>
      <x v="3916"/>
    </i>
    <i>
      <x v="3917"/>
    </i>
    <i>
      <x v="3918"/>
    </i>
    <i>
      <x v="3919"/>
    </i>
    <i>
      <x v="3920"/>
    </i>
    <i>
      <x v="3921"/>
    </i>
    <i>
      <x v="3922"/>
    </i>
    <i>
      <x v="3923"/>
    </i>
    <i>
      <x v="3924"/>
    </i>
    <i>
      <x v="3925"/>
    </i>
    <i>
      <x v="3926"/>
    </i>
    <i>
      <x v="3927"/>
    </i>
    <i>
      <x v="3928"/>
    </i>
    <i>
      <x v="3929"/>
    </i>
    <i>
      <x v="3930"/>
    </i>
    <i>
      <x v="3931"/>
    </i>
    <i>
      <x v="3932"/>
    </i>
    <i>
      <x v="3933"/>
    </i>
    <i>
      <x v="3934"/>
    </i>
    <i>
      <x v="3935"/>
    </i>
    <i>
      <x v="3936"/>
    </i>
    <i>
      <x v="3937"/>
    </i>
    <i>
      <x v="3938"/>
    </i>
    <i>
      <x v="3939"/>
    </i>
    <i>
      <x v="3940"/>
    </i>
    <i>
      <x v="3941"/>
    </i>
    <i>
      <x v="3942"/>
    </i>
    <i>
      <x v="3943"/>
    </i>
    <i>
      <x v="3944"/>
    </i>
    <i>
      <x v="3945"/>
    </i>
    <i>
      <x v="3946"/>
    </i>
    <i>
      <x v="3947"/>
    </i>
    <i>
      <x v="3948"/>
    </i>
    <i>
      <x v="3949"/>
    </i>
    <i>
      <x v="3950"/>
    </i>
    <i>
      <x v="3951"/>
    </i>
    <i>
      <x v="3952"/>
    </i>
    <i>
      <x v="3953"/>
    </i>
    <i>
      <x v="3954"/>
    </i>
    <i>
      <x v="3955"/>
    </i>
    <i>
      <x v="3956"/>
    </i>
    <i>
      <x v="3957"/>
    </i>
    <i>
      <x v="3958"/>
    </i>
    <i>
      <x v="3959"/>
    </i>
    <i>
      <x v="3960"/>
    </i>
    <i>
      <x v="3961"/>
    </i>
    <i>
      <x v="3962"/>
    </i>
    <i>
      <x v="3963"/>
    </i>
    <i>
      <x v="3964"/>
    </i>
    <i>
      <x v="3965"/>
    </i>
    <i>
      <x v="3966"/>
    </i>
    <i>
      <x v="3967"/>
    </i>
    <i>
      <x v="3968"/>
    </i>
    <i>
      <x v="3969"/>
    </i>
    <i>
      <x v="3970"/>
    </i>
    <i>
      <x v="3971"/>
    </i>
    <i>
      <x v="3972"/>
    </i>
    <i>
      <x v="3973"/>
    </i>
    <i>
      <x v="3974"/>
    </i>
    <i>
      <x v="3975"/>
    </i>
    <i>
      <x v="3976"/>
    </i>
    <i>
      <x v="3977"/>
    </i>
    <i>
      <x v="3978"/>
    </i>
    <i>
      <x v="3979"/>
    </i>
    <i>
      <x v="3980"/>
    </i>
    <i>
      <x v="3981"/>
    </i>
    <i>
      <x v="3982"/>
    </i>
    <i>
      <x v="3983"/>
    </i>
    <i>
      <x v="3984"/>
    </i>
    <i>
      <x v="3985"/>
    </i>
    <i>
      <x v="3986"/>
    </i>
    <i>
      <x v="3987"/>
    </i>
    <i>
      <x v="3988"/>
    </i>
    <i>
      <x v="3989"/>
    </i>
    <i>
      <x v="3990"/>
    </i>
    <i>
      <x v="3991"/>
    </i>
    <i>
      <x v="3992"/>
    </i>
    <i>
      <x v="3993"/>
    </i>
    <i>
      <x v="3994"/>
    </i>
    <i>
      <x v="3995"/>
    </i>
    <i>
      <x v="3996"/>
    </i>
    <i>
      <x v="3997"/>
    </i>
    <i>
      <x v="3998"/>
    </i>
    <i>
      <x v="3999"/>
    </i>
    <i>
      <x v="4000"/>
    </i>
    <i>
      <x v="4001"/>
    </i>
    <i>
      <x v="4002"/>
    </i>
    <i>
      <x v="4003"/>
    </i>
    <i>
      <x v="4004"/>
    </i>
    <i>
      <x v="4005"/>
    </i>
    <i>
      <x v="4006"/>
    </i>
    <i>
      <x v="4007"/>
    </i>
    <i>
      <x v="4008"/>
    </i>
    <i>
      <x v="4009"/>
    </i>
    <i>
      <x v="4010"/>
    </i>
    <i>
      <x v="4011"/>
    </i>
    <i>
      <x v="4012"/>
    </i>
    <i>
      <x v="4013"/>
    </i>
    <i>
      <x v="4014"/>
    </i>
    <i>
      <x v="4015"/>
    </i>
    <i>
      <x v="4016"/>
    </i>
    <i>
      <x v="4017"/>
    </i>
    <i>
      <x v="4018"/>
    </i>
    <i>
      <x v="4019"/>
    </i>
    <i>
      <x v="4020"/>
    </i>
    <i>
      <x v="4021"/>
    </i>
    <i>
      <x v="4022"/>
    </i>
    <i>
      <x v="4023"/>
    </i>
    <i>
      <x v="4024"/>
    </i>
    <i>
      <x v="4025"/>
    </i>
    <i>
      <x v="4026"/>
    </i>
    <i>
      <x v="4027"/>
    </i>
    <i>
      <x v="4028"/>
    </i>
    <i>
      <x v="4029"/>
    </i>
    <i>
      <x v="4030"/>
    </i>
    <i>
      <x v="4031"/>
    </i>
    <i>
      <x v="4032"/>
    </i>
    <i>
      <x v="4033"/>
    </i>
    <i>
      <x v="4034"/>
    </i>
    <i>
      <x v="4035"/>
    </i>
    <i>
      <x v="4036"/>
    </i>
    <i>
      <x v="4037"/>
    </i>
    <i>
      <x v="4038"/>
    </i>
    <i>
      <x v="4039"/>
    </i>
    <i>
      <x v="4040"/>
    </i>
    <i>
      <x v="4041"/>
    </i>
    <i>
      <x v="4042"/>
    </i>
    <i>
      <x v="4043"/>
    </i>
    <i>
      <x v="4044"/>
    </i>
    <i>
      <x v="4045"/>
    </i>
    <i>
      <x v="4046"/>
    </i>
    <i>
      <x v="4047"/>
    </i>
    <i>
      <x v="4048"/>
    </i>
    <i>
      <x v="4049"/>
    </i>
    <i>
      <x v="4050"/>
    </i>
    <i>
      <x v="4051"/>
    </i>
    <i>
      <x v="4052"/>
    </i>
    <i>
      <x v="4053"/>
    </i>
    <i>
      <x v="4054"/>
    </i>
    <i>
      <x v="4055"/>
    </i>
    <i>
      <x v="4056"/>
    </i>
    <i>
      <x v="4057"/>
    </i>
    <i>
      <x v="4058"/>
    </i>
    <i>
      <x v="4059"/>
    </i>
    <i>
      <x v="4060"/>
    </i>
    <i>
      <x v="4061"/>
    </i>
    <i>
      <x v="4062"/>
    </i>
    <i>
      <x v="4063"/>
    </i>
    <i>
      <x v="4064"/>
    </i>
    <i>
      <x v="4065"/>
    </i>
    <i>
      <x v="4066"/>
    </i>
    <i>
      <x v="4067"/>
    </i>
    <i>
      <x v="4068"/>
    </i>
    <i>
      <x v="4069"/>
    </i>
    <i>
      <x v="4070"/>
    </i>
    <i>
      <x v="4071"/>
    </i>
    <i>
      <x v="4072"/>
    </i>
    <i>
      <x v="4073"/>
    </i>
    <i>
      <x v="4074"/>
    </i>
    <i>
      <x v="4075"/>
    </i>
    <i>
      <x v="4076"/>
    </i>
    <i>
      <x v="4077"/>
    </i>
    <i>
      <x v="4078"/>
    </i>
    <i>
      <x v="4079"/>
    </i>
    <i>
      <x v="4080"/>
    </i>
    <i>
      <x v="4081"/>
    </i>
    <i>
      <x v="4082"/>
    </i>
    <i>
      <x v="4083"/>
    </i>
    <i>
      <x v="4084"/>
    </i>
    <i>
      <x v="4085"/>
    </i>
    <i>
      <x v="4086"/>
    </i>
    <i>
      <x v="4087"/>
    </i>
    <i>
      <x v="4088"/>
    </i>
    <i>
      <x v="4089"/>
    </i>
    <i>
      <x v="4090"/>
    </i>
    <i>
      <x v="4091"/>
    </i>
    <i>
      <x v="4092"/>
    </i>
    <i>
      <x v="4093"/>
    </i>
    <i>
      <x v="4094"/>
    </i>
    <i>
      <x v="4095"/>
    </i>
    <i>
      <x v="4096"/>
    </i>
    <i>
      <x v="4097"/>
    </i>
    <i>
      <x v="4098"/>
    </i>
    <i>
      <x v="4099"/>
    </i>
    <i>
      <x v="4100"/>
    </i>
    <i>
      <x v="4101"/>
    </i>
    <i>
      <x v="4102"/>
    </i>
    <i>
      <x v="4103"/>
    </i>
    <i>
      <x v="4104"/>
    </i>
    <i>
      <x v="4105"/>
    </i>
    <i>
      <x v="4106"/>
    </i>
    <i>
      <x v="4107"/>
    </i>
    <i>
      <x v="4108"/>
    </i>
    <i>
      <x v="4109"/>
    </i>
    <i>
      <x v="4110"/>
    </i>
    <i>
      <x v="4111"/>
    </i>
    <i>
      <x v="4112"/>
    </i>
    <i>
      <x v="4113"/>
    </i>
    <i>
      <x v="4114"/>
    </i>
    <i>
      <x v="4115"/>
    </i>
    <i>
      <x v="4116"/>
    </i>
    <i>
      <x v="4117"/>
    </i>
    <i>
      <x v="4118"/>
    </i>
    <i>
      <x v="4119"/>
    </i>
    <i>
      <x v="4120"/>
    </i>
    <i>
      <x v="4121"/>
    </i>
    <i>
      <x v="4122"/>
    </i>
    <i>
      <x v="4123"/>
    </i>
    <i>
      <x v="4124"/>
    </i>
    <i>
      <x v="4125"/>
    </i>
    <i>
      <x v="4126"/>
    </i>
    <i>
      <x v="4127"/>
    </i>
    <i>
      <x v="4128"/>
    </i>
    <i>
      <x v="4129"/>
    </i>
    <i>
      <x v="4130"/>
    </i>
    <i>
      <x v="4131"/>
    </i>
    <i>
      <x v="4132"/>
    </i>
    <i>
      <x v="4133"/>
    </i>
    <i>
      <x v="4134"/>
    </i>
    <i>
      <x v="4135"/>
    </i>
    <i>
      <x v="4136"/>
    </i>
    <i>
      <x v="4137"/>
    </i>
    <i>
      <x v="4138"/>
    </i>
    <i>
      <x v="4139"/>
    </i>
    <i>
      <x v="4140"/>
    </i>
    <i>
      <x v="4141"/>
    </i>
    <i>
      <x v="4142"/>
    </i>
    <i>
      <x v="4143"/>
    </i>
    <i>
      <x v="4144"/>
    </i>
    <i>
      <x v="4145"/>
    </i>
    <i>
      <x v="4146"/>
    </i>
    <i>
      <x v="4147"/>
    </i>
    <i>
      <x v="4148"/>
    </i>
    <i>
      <x v="4149"/>
    </i>
    <i>
      <x v="4150"/>
    </i>
    <i>
      <x v="4151"/>
    </i>
    <i>
      <x v="4152"/>
    </i>
    <i>
      <x v="4153"/>
    </i>
    <i>
      <x v="4154"/>
    </i>
    <i>
      <x v="4155"/>
    </i>
    <i>
      <x v="4156"/>
    </i>
    <i>
      <x v="4157"/>
    </i>
    <i>
      <x v="4158"/>
    </i>
    <i>
      <x v="4159"/>
    </i>
    <i>
      <x v="4160"/>
    </i>
    <i>
      <x v="4161"/>
    </i>
    <i>
      <x v="4162"/>
    </i>
    <i>
      <x v="4163"/>
    </i>
    <i>
      <x v="4164"/>
    </i>
    <i>
      <x v="4165"/>
    </i>
    <i>
      <x v="4166"/>
    </i>
    <i>
      <x v="4167"/>
    </i>
    <i>
      <x v="4168"/>
    </i>
    <i>
      <x v="4169"/>
    </i>
    <i>
      <x v="4170"/>
    </i>
    <i>
      <x v="4171"/>
    </i>
    <i>
      <x v="4172"/>
    </i>
    <i>
      <x v="4173"/>
    </i>
    <i>
      <x v="4174"/>
    </i>
    <i>
      <x v="4175"/>
    </i>
    <i>
      <x v="4176"/>
    </i>
    <i>
      <x v="4177"/>
    </i>
    <i>
      <x v="4178"/>
    </i>
    <i>
      <x v="4179"/>
    </i>
    <i>
      <x v="4180"/>
    </i>
    <i>
      <x v="4181"/>
    </i>
    <i>
      <x v="4182"/>
    </i>
    <i>
      <x v="4183"/>
    </i>
    <i>
      <x v="4184"/>
    </i>
    <i>
      <x v="4185"/>
    </i>
    <i>
      <x v="4186"/>
    </i>
    <i>
      <x v="4187"/>
    </i>
    <i>
      <x v="4188"/>
    </i>
    <i>
      <x v="4189"/>
    </i>
    <i>
      <x v="4190"/>
    </i>
    <i>
      <x v="4191"/>
    </i>
    <i>
      <x v="4192"/>
    </i>
    <i>
      <x v="4193"/>
    </i>
    <i>
      <x v="4194"/>
    </i>
    <i>
      <x v="4195"/>
    </i>
    <i>
      <x v="4196"/>
    </i>
    <i>
      <x v="4197"/>
    </i>
    <i>
      <x v="4198"/>
    </i>
    <i>
      <x v="4199"/>
    </i>
    <i>
      <x v="4200"/>
    </i>
    <i>
      <x v="4201"/>
    </i>
    <i>
      <x v="4202"/>
    </i>
    <i>
      <x v="4203"/>
    </i>
    <i>
      <x v="4204"/>
    </i>
    <i>
      <x v="4205"/>
    </i>
    <i>
      <x v="4206"/>
    </i>
    <i>
      <x v="4207"/>
    </i>
    <i>
      <x v="4208"/>
    </i>
    <i>
      <x v="4209"/>
    </i>
    <i>
      <x v="4210"/>
    </i>
    <i>
      <x v="4211"/>
    </i>
    <i>
      <x v="4212"/>
    </i>
    <i>
      <x v="4213"/>
    </i>
    <i>
      <x v="4214"/>
    </i>
    <i>
      <x v="4215"/>
    </i>
    <i>
      <x v="4216"/>
    </i>
    <i>
      <x v="4217"/>
    </i>
    <i>
      <x v="4218"/>
    </i>
    <i>
      <x v="4219"/>
    </i>
    <i>
      <x v="4220"/>
    </i>
    <i>
      <x v="4221"/>
    </i>
    <i>
      <x v="4222"/>
    </i>
    <i>
      <x v="4223"/>
    </i>
    <i>
      <x v="4224"/>
    </i>
    <i>
      <x v="4225"/>
    </i>
    <i>
      <x v="4226"/>
    </i>
    <i>
      <x v="4227"/>
    </i>
    <i>
      <x v="4228"/>
    </i>
    <i>
      <x v="4229"/>
    </i>
    <i>
      <x v="4230"/>
    </i>
    <i>
      <x v="4231"/>
    </i>
    <i>
      <x v="4232"/>
    </i>
    <i>
      <x v="4233"/>
    </i>
    <i>
      <x v="4234"/>
    </i>
    <i>
      <x v="4235"/>
    </i>
    <i>
      <x v="4236"/>
    </i>
    <i>
      <x v="4237"/>
    </i>
    <i>
      <x v="4238"/>
    </i>
    <i>
      <x v="4239"/>
    </i>
    <i>
      <x v="4240"/>
    </i>
    <i>
      <x v="4241"/>
    </i>
    <i>
      <x v="4242"/>
    </i>
    <i>
      <x v="4243"/>
    </i>
    <i>
      <x v="4244"/>
    </i>
    <i>
      <x v="4245"/>
    </i>
    <i>
      <x v="4246"/>
    </i>
    <i>
      <x v="4247"/>
    </i>
    <i>
      <x v="4248"/>
    </i>
    <i>
      <x v="4249"/>
    </i>
    <i>
      <x v="4250"/>
    </i>
    <i>
      <x v="4251"/>
    </i>
    <i>
      <x v="4252"/>
    </i>
    <i>
      <x v="4253"/>
    </i>
    <i>
      <x v="4254"/>
    </i>
    <i>
      <x v="4255"/>
    </i>
    <i>
      <x v="4256"/>
    </i>
    <i>
      <x v="4257"/>
    </i>
    <i>
      <x v="4258"/>
    </i>
    <i>
      <x v="4259"/>
    </i>
    <i>
      <x v="4260"/>
    </i>
    <i>
      <x v="4261"/>
    </i>
    <i>
      <x v="4262"/>
    </i>
    <i>
      <x v="4263"/>
    </i>
    <i>
      <x v="4264"/>
    </i>
    <i>
      <x v="4265"/>
    </i>
    <i>
      <x v="4266"/>
    </i>
    <i>
      <x v="4267"/>
    </i>
    <i>
      <x v="4268"/>
    </i>
    <i>
      <x v="4269"/>
    </i>
    <i>
      <x v="4270"/>
    </i>
    <i>
      <x v="4271"/>
    </i>
    <i>
      <x v="4272"/>
    </i>
    <i>
      <x v="4273"/>
    </i>
    <i>
      <x v="4274"/>
    </i>
    <i>
      <x v="4275"/>
    </i>
    <i>
      <x v="4276"/>
    </i>
    <i>
      <x v="4277"/>
    </i>
    <i>
      <x v="4278"/>
    </i>
    <i>
      <x v="4279"/>
    </i>
    <i>
      <x v="4280"/>
    </i>
    <i>
      <x v="4281"/>
    </i>
    <i>
      <x v="4282"/>
    </i>
    <i>
      <x v="4283"/>
    </i>
    <i>
      <x v="4284"/>
    </i>
    <i>
      <x v="4285"/>
    </i>
    <i>
      <x v="4286"/>
    </i>
    <i>
      <x v="4287"/>
    </i>
    <i>
      <x v="4288"/>
    </i>
    <i>
      <x v="4289"/>
    </i>
    <i>
      <x v="4290"/>
    </i>
    <i>
      <x v="4291"/>
    </i>
    <i>
      <x v="4292"/>
    </i>
    <i>
      <x v="4293"/>
    </i>
    <i>
      <x v="4294"/>
    </i>
    <i>
      <x v="4295"/>
    </i>
    <i>
      <x v="4296"/>
    </i>
    <i>
      <x v="4297"/>
    </i>
    <i>
      <x v="4298"/>
    </i>
    <i>
      <x v="4299"/>
    </i>
    <i>
      <x v="4300"/>
    </i>
    <i>
      <x v="4301"/>
    </i>
    <i>
      <x v="4302"/>
    </i>
    <i>
      <x v="4303"/>
    </i>
    <i>
      <x v="4304"/>
    </i>
    <i>
      <x v="4305"/>
    </i>
    <i>
      <x v="4306"/>
    </i>
    <i>
      <x v="4307"/>
    </i>
    <i>
      <x v="4308"/>
    </i>
    <i>
      <x v="4309"/>
    </i>
    <i>
      <x v="4310"/>
    </i>
    <i>
      <x v="4311"/>
    </i>
    <i>
      <x v="4312"/>
    </i>
    <i>
      <x v="4313"/>
    </i>
    <i>
      <x v="4314"/>
    </i>
    <i>
      <x v="4315"/>
    </i>
    <i>
      <x v="4316"/>
    </i>
    <i>
      <x v="4317"/>
    </i>
    <i t="grand">
      <x/>
    </i>
  </rowItems>
  <colItems count="1">
    <i/>
  </colItems>
  <dataFields count="1">
    <dataField name="Sum of sim -2x BTC" fld="6" baseField="0" baseItem="1985"/>
  </dataFields>
  <chartFormats count="1">
    <chartFormat chart="2"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1" Type="http://schemas.openxmlformats.org/officeDocument/2006/relationships/hyperlink" Target="https://finance.yahoo.com/about/plans/select-plan/historicalStatistics?.done=/quote/ETHU/history/&amp;ncid=100001727" TargetMode="Externa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9.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14"/>
  <sheetViews>
    <sheetView workbookViewId="0">
      <selection activeCell="C6" sqref="C6"/>
    </sheetView>
  </sheetViews>
  <sheetFormatPr defaultRowHeight="15"/>
  <cols>
    <col min="3" max="3" width="82.42578125" customWidth="1"/>
  </cols>
  <sheetData>
    <row r="1" spans="1:3" ht="14.1" customHeight="1">
      <c r="A1" s="3" t="s">
        <v>27</v>
      </c>
      <c r="C1" s="4"/>
    </row>
    <row r="2" spans="1:3" ht="14.1" customHeight="1">
      <c r="A2" t="s">
        <v>53</v>
      </c>
      <c r="B2" s="5"/>
      <c r="C2" s="4" t="s">
        <v>54</v>
      </c>
    </row>
    <row r="3" spans="1:3" ht="14.1" customHeight="1">
      <c r="C3" s="4"/>
    </row>
    <row r="4" spans="1:3" ht="14.1" customHeight="1">
      <c r="A4" s="6"/>
      <c r="B4" s="7" t="s">
        <v>4</v>
      </c>
      <c r="C4" s="7"/>
    </row>
    <row r="5" spans="1:3" ht="14.1" customHeight="1">
      <c r="A5" s="6"/>
      <c r="B5" s="7">
        <v>1</v>
      </c>
      <c r="C5" s="7" t="s">
        <v>5</v>
      </c>
    </row>
    <row r="6" spans="1:3" ht="60">
      <c r="A6" s="6"/>
      <c r="B6" s="7">
        <v>2</v>
      </c>
      <c r="C6" s="7" t="s">
        <v>62</v>
      </c>
    </row>
    <row r="7" spans="1:3" ht="105">
      <c r="A7" s="6"/>
      <c r="B7" s="7">
        <v>3</v>
      </c>
      <c r="C7" s="7" t="s">
        <v>6</v>
      </c>
    </row>
    <row r="8" spans="1:3">
      <c r="A8" s="6"/>
      <c r="B8" s="7">
        <v>4</v>
      </c>
    </row>
    <row r="9" spans="1:3">
      <c r="A9" s="6"/>
      <c r="B9" s="7">
        <v>5</v>
      </c>
    </row>
    <row r="10" spans="1:3">
      <c r="A10" s="6"/>
      <c r="B10" s="7">
        <v>6</v>
      </c>
    </row>
    <row r="11" spans="1:3">
      <c r="A11" s="6"/>
      <c r="B11" s="7">
        <v>7</v>
      </c>
    </row>
    <row r="12" spans="1:3">
      <c r="A12" s="6"/>
      <c r="B12" s="7">
        <v>8</v>
      </c>
    </row>
    <row r="13" spans="1:3">
      <c r="A13" s="6"/>
      <c r="B13" s="7">
        <v>9</v>
      </c>
    </row>
    <row r="14" spans="1:3">
      <c r="A14" s="6"/>
      <c r="B14" s="7">
        <v>10</v>
      </c>
    </row>
  </sheetData>
  <pageMargins left="0.7" right="0.7" top="0.75" bottom="0.75" header="0.3" footer="0.3"/>
  <pageSetup scale="92"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959AB5-734F-420D-B50D-952FECBA9AE6}">
  <dimension ref="B1:L2585"/>
  <sheetViews>
    <sheetView topLeftCell="A10" workbookViewId="0">
      <selection activeCell="L1" sqref="L1"/>
    </sheetView>
  </sheetViews>
  <sheetFormatPr defaultRowHeight="15"/>
  <cols>
    <col min="2" max="2" width="10.140625" style="1" bestFit="1" customWidth="1"/>
  </cols>
  <sheetData>
    <row r="1" spans="2:12">
      <c r="E1" t="s">
        <v>22</v>
      </c>
      <c r="L1" s="50" t="s">
        <v>71</v>
      </c>
    </row>
    <row r="2" spans="2:12">
      <c r="L2" s="50"/>
    </row>
    <row r="3" spans="2:12">
      <c r="B3" s="1" t="s">
        <v>13</v>
      </c>
      <c r="C3" t="s">
        <v>20</v>
      </c>
    </row>
    <row r="5" spans="2:12">
      <c r="B5" s="1">
        <v>41899</v>
      </c>
      <c r="C5">
        <v>3.4159000000000002</v>
      </c>
    </row>
    <row r="6" spans="2:12">
      <c r="B6" s="1">
        <v>41900</v>
      </c>
      <c r="C6">
        <v>3.16983507565249</v>
      </c>
    </row>
    <row r="7" spans="2:12">
      <c r="B7" s="1">
        <v>41901</v>
      </c>
      <c r="C7">
        <v>2.9480980334327462</v>
      </c>
    </row>
    <row r="8" spans="2:12">
      <c r="B8" s="1">
        <v>41904</v>
      </c>
      <c r="C8">
        <v>3.0027052542726982</v>
      </c>
    </row>
    <row r="9" spans="2:12">
      <c r="B9" s="1">
        <v>41905</v>
      </c>
      <c r="C9">
        <v>3.2535447313765342</v>
      </c>
    </row>
    <row r="10" spans="2:12">
      <c r="B10" s="1">
        <v>41906</v>
      </c>
      <c r="C10">
        <v>3.1592231611436534</v>
      </c>
    </row>
    <row r="11" spans="2:12">
      <c r="B11" s="1">
        <v>41907</v>
      </c>
      <c r="C11">
        <v>3.072051721079184</v>
      </c>
    </row>
    <row r="12" spans="2:12">
      <c r="B12" s="1">
        <v>41908</v>
      </c>
      <c r="C12">
        <v>3.0183536946419087</v>
      </c>
    </row>
    <row r="13" spans="2:12">
      <c r="B13" s="1">
        <v>41911</v>
      </c>
      <c r="C13">
        <v>2.8019002173129346</v>
      </c>
    </row>
    <row r="14" spans="2:12">
      <c r="B14" s="1">
        <v>41912</v>
      </c>
      <c r="C14">
        <v>2.8872395146106524</v>
      </c>
    </row>
    <row r="15" spans="2:12">
      <c r="B15" s="1">
        <v>41913</v>
      </c>
      <c r="C15">
        <v>2.8620832075119886</v>
      </c>
    </row>
    <row r="16" spans="2:12">
      <c r="B16" s="1">
        <v>41914</v>
      </c>
      <c r="C16">
        <v>2.7980317585459331</v>
      </c>
    </row>
    <row r="17" spans="2:3">
      <c r="B17" s="1">
        <v>41915</v>
      </c>
      <c r="C17">
        <v>2.6816477594851031</v>
      </c>
    </row>
    <row r="18" spans="2:3">
      <c r="B18" s="1">
        <v>41918</v>
      </c>
      <c r="C18">
        <v>2.4618093464279061</v>
      </c>
    </row>
    <row r="19" spans="2:3">
      <c r="B19" s="1">
        <v>41919</v>
      </c>
      <c r="C19">
        <v>2.5070945200541961</v>
      </c>
    </row>
    <row r="20" spans="2:3">
      <c r="B20" s="1">
        <v>41920</v>
      </c>
      <c r="C20">
        <v>2.6317541901713901</v>
      </c>
    </row>
    <row r="21" spans="2:3">
      <c r="B21" s="1">
        <v>41921</v>
      </c>
      <c r="C21">
        <v>2.7215869844268168</v>
      </c>
    </row>
    <row r="22" spans="2:3">
      <c r="B22" s="1">
        <v>41922</v>
      </c>
      <c r="C22">
        <v>2.6954616712030832</v>
      </c>
    </row>
    <row r="23" spans="2:3">
      <c r="B23" s="1">
        <v>41925</v>
      </c>
      <c r="C23">
        <v>2.9102592024725467</v>
      </c>
    </row>
    <row r="24" spans="2:3">
      <c r="B24" s="1">
        <v>41926</v>
      </c>
      <c r="C24">
        <v>2.9878822819792044</v>
      </c>
    </row>
    <row r="25" spans="2:3">
      <c r="B25" s="1">
        <v>41927</v>
      </c>
      <c r="C25">
        <v>2.9421109989798473</v>
      </c>
    </row>
    <row r="26" spans="2:3">
      <c r="B26" s="1">
        <v>41928</v>
      </c>
      <c r="C26">
        <v>2.8507392928886008</v>
      </c>
    </row>
    <row r="27" spans="2:3">
      <c r="B27" s="1">
        <v>41929</v>
      </c>
      <c r="C27">
        <v>2.8593839435781336</v>
      </c>
    </row>
    <row r="28" spans="2:3">
      <c r="B28" s="1">
        <v>41932</v>
      </c>
      <c r="C28">
        <v>2.8522678532768562</v>
      </c>
    </row>
    <row r="29" spans="2:3">
      <c r="B29" s="1">
        <v>41933</v>
      </c>
      <c r="C29">
        <v>2.8789995015565997</v>
      </c>
    </row>
    <row r="30" spans="2:3">
      <c r="B30" s="1">
        <v>41934</v>
      </c>
      <c r="C30">
        <v>2.8539742793536749</v>
      </c>
    </row>
    <row r="31" spans="2:3">
      <c r="B31" s="1">
        <v>41935</v>
      </c>
      <c r="C31">
        <v>2.6693767714697079</v>
      </c>
    </row>
    <row r="32" spans="2:3">
      <c r="B32" s="1">
        <v>41936</v>
      </c>
      <c r="C32">
        <v>2.6685480707549547</v>
      </c>
    </row>
    <row r="33" spans="2:3">
      <c r="B33" s="1">
        <v>41939</v>
      </c>
      <c r="C33">
        <v>2.6283702966923488</v>
      </c>
    </row>
    <row r="34" spans="2:3">
      <c r="B34" s="1">
        <v>41940</v>
      </c>
      <c r="C34">
        <v>2.6625499526569101</v>
      </c>
    </row>
    <row r="35" spans="2:3">
      <c r="B35" s="1">
        <v>41941</v>
      </c>
      <c r="C35">
        <v>2.498261926508107</v>
      </c>
    </row>
    <row r="36" spans="2:3">
      <c r="B36" s="1">
        <v>41942</v>
      </c>
      <c r="C36">
        <v>2.5703026318193536</v>
      </c>
    </row>
    <row r="37" spans="2:3">
      <c r="B37" s="1">
        <v>41943</v>
      </c>
      <c r="C37">
        <v>2.5180352031840472</v>
      </c>
    </row>
    <row r="38" spans="2:3">
      <c r="B38" s="1">
        <v>41946</v>
      </c>
      <c r="C38">
        <v>2.4376230686170897</v>
      </c>
    </row>
    <row r="39" spans="2:3">
      <c r="B39" s="1">
        <v>41947</v>
      </c>
      <c r="C39">
        <v>2.4592203595670794</v>
      </c>
    </row>
    <row r="40" spans="2:3">
      <c r="B40" s="1">
        <v>41948</v>
      </c>
      <c r="C40">
        <v>2.525875919615383</v>
      </c>
    </row>
    <row r="41" spans="2:3">
      <c r="B41" s="1">
        <v>41949</v>
      </c>
      <c r="C41">
        <v>2.598543889693822</v>
      </c>
    </row>
    <row r="42" spans="2:3">
      <c r="B42" s="1">
        <v>41950</v>
      </c>
      <c r="C42">
        <v>2.5471125381811985</v>
      </c>
    </row>
    <row r="43" spans="2:3">
      <c r="B43" s="1">
        <v>41953</v>
      </c>
      <c r="C43">
        <v>2.7291478007372874</v>
      </c>
    </row>
    <row r="44" spans="2:3">
      <c r="B44" s="1">
        <v>41954</v>
      </c>
      <c r="C44">
        <v>2.7345833149683614</v>
      </c>
    </row>
    <row r="45" spans="2:3">
      <c r="B45" s="1">
        <v>41955</v>
      </c>
      <c r="C45">
        <v>3.1497644627275436</v>
      </c>
    </row>
    <row r="46" spans="2:3">
      <c r="B46" s="1">
        <v>41956</v>
      </c>
      <c r="C46">
        <v>3.1284038985894917</v>
      </c>
    </row>
    <row r="47" spans="2:3">
      <c r="B47" s="1">
        <v>41957</v>
      </c>
      <c r="C47">
        <v>2.9576601906776374</v>
      </c>
    </row>
    <row r="48" spans="2:3">
      <c r="B48" s="1">
        <v>41960</v>
      </c>
      <c r="C48">
        <v>2.8799407420555361</v>
      </c>
    </row>
    <row r="49" spans="2:3">
      <c r="B49" s="1">
        <v>41961</v>
      </c>
      <c r="C49">
        <v>2.7888576354961412</v>
      </c>
    </row>
    <row r="50" spans="2:3">
      <c r="B50" s="1">
        <v>41962</v>
      </c>
      <c r="C50">
        <v>2.8283707069585469</v>
      </c>
    </row>
    <row r="51" spans="2:3">
      <c r="B51" s="1">
        <v>41963</v>
      </c>
      <c r="C51">
        <v>2.6592377576163337</v>
      </c>
    </row>
    <row r="52" spans="2:3">
      <c r="B52" s="1">
        <v>41964</v>
      </c>
      <c r="C52">
        <v>2.6069862369215882</v>
      </c>
    </row>
    <row r="53" spans="2:3">
      <c r="B53" s="1">
        <v>41967</v>
      </c>
      <c r="C53">
        <v>2.8002881830016202</v>
      </c>
    </row>
    <row r="54" spans="2:3">
      <c r="B54" s="1">
        <v>41968</v>
      </c>
      <c r="C54">
        <v>2.7884428006435757</v>
      </c>
    </row>
    <row r="55" spans="2:3">
      <c r="B55" s="1">
        <v>41969</v>
      </c>
      <c r="C55">
        <v>2.7362980022302805</v>
      </c>
    </row>
    <row r="56" spans="2:3">
      <c r="B56" s="1">
        <v>41971</v>
      </c>
      <c r="C56">
        <v>2.7959950618242577</v>
      </c>
    </row>
    <row r="57" spans="2:3">
      <c r="B57" s="1">
        <v>41974</v>
      </c>
      <c r="C57">
        <v>2.8164703432622158</v>
      </c>
    </row>
    <row r="58" spans="2:3">
      <c r="B58" s="1">
        <v>41975</v>
      </c>
      <c r="C58">
        <v>2.8315346362883629</v>
      </c>
    </row>
    <row r="59" spans="2:3">
      <c r="B59" s="1">
        <v>41976</v>
      </c>
      <c r="C59">
        <v>2.7844052887669921</v>
      </c>
    </row>
    <row r="60" spans="2:3">
      <c r="B60" s="1">
        <v>41977</v>
      </c>
      <c r="C60">
        <v>2.7439611887106561</v>
      </c>
    </row>
    <row r="61" spans="2:3">
      <c r="B61" s="1">
        <v>41978</v>
      </c>
      <c r="C61">
        <v>2.7974848937986061</v>
      </c>
    </row>
    <row r="62" spans="2:3">
      <c r="B62" s="1">
        <v>41981</v>
      </c>
      <c r="C62">
        <v>2.6862376617228172</v>
      </c>
    </row>
    <row r="63" spans="2:3">
      <c r="B63" s="1">
        <v>41982</v>
      </c>
      <c r="C63">
        <v>2.6140200855154392</v>
      </c>
    </row>
    <row r="64" spans="2:3">
      <c r="B64" s="1">
        <v>41983</v>
      </c>
      <c r="C64">
        <v>2.570287681091326</v>
      </c>
    </row>
    <row r="65" spans="2:3">
      <c r="B65" s="1">
        <v>41984</v>
      </c>
      <c r="C65">
        <v>2.600735490928221</v>
      </c>
    </row>
    <row r="66" spans="2:3">
      <c r="B66" s="1">
        <v>41985</v>
      </c>
      <c r="C66">
        <v>2.6155573393684834</v>
      </c>
    </row>
    <row r="67" spans="2:3">
      <c r="B67" s="1">
        <v>41988</v>
      </c>
      <c r="C67">
        <v>2.5618752406805894</v>
      </c>
    </row>
    <row r="68" spans="2:3">
      <c r="B68" s="1">
        <v>41989</v>
      </c>
      <c r="C68">
        <v>2.4259656618256642</v>
      </c>
    </row>
    <row r="69" spans="2:3">
      <c r="B69" s="1">
        <v>41990</v>
      </c>
      <c r="C69">
        <v>2.3716561905101825</v>
      </c>
    </row>
    <row r="70" spans="2:3">
      <c r="B70" s="1">
        <v>41991</v>
      </c>
      <c r="C70">
        <v>2.309244993728087</v>
      </c>
    </row>
    <row r="71" spans="2:3">
      <c r="B71" s="1">
        <v>41992</v>
      </c>
      <c r="C71">
        <v>2.3568014091507217</v>
      </c>
    </row>
    <row r="72" spans="2:3">
      <c r="B72" s="1">
        <v>41995</v>
      </c>
      <c r="C72">
        <v>2.4606717754026497</v>
      </c>
    </row>
    <row r="73" spans="2:3">
      <c r="B73" s="1">
        <v>41996</v>
      </c>
      <c r="C73">
        <v>2.4803167128486781</v>
      </c>
    </row>
    <row r="74" spans="2:3">
      <c r="B74" s="1">
        <v>41997</v>
      </c>
      <c r="C74">
        <v>2.3908024068813036</v>
      </c>
    </row>
    <row r="75" spans="2:3">
      <c r="B75" s="1">
        <v>41999</v>
      </c>
      <c r="C75">
        <v>2.4304942000063749</v>
      </c>
    </row>
    <row r="76" spans="2:3">
      <c r="B76" s="1">
        <v>42002</v>
      </c>
      <c r="C76">
        <v>2.317168866109875</v>
      </c>
    </row>
    <row r="77" spans="2:3">
      <c r="B77" s="1">
        <v>42003</v>
      </c>
      <c r="C77">
        <v>2.3025895472673783</v>
      </c>
    </row>
    <row r="78" spans="2:3">
      <c r="B78" s="1">
        <v>42004</v>
      </c>
      <c r="C78">
        <v>2.3724069803614021</v>
      </c>
    </row>
    <row r="79" spans="2:3">
      <c r="B79" s="1">
        <v>42006</v>
      </c>
      <c r="C79">
        <v>2.3339077247213522</v>
      </c>
    </row>
    <row r="80" spans="2:3">
      <c r="B80" s="1">
        <v>42009</v>
      </c>
      <c r="C80">
        <v>2.033178801227931</v>
      </c>
    </row>
    <row r="81" spans="2:3">
      <c r="B81" s="1">
        <v>42010</v>
      </c>
      <c r="C81">
        <v>2.1197353600604365</v>
      </c>
    </row>
    <row r="82" spans="2:3">
      <c r="B82" s="1">
        <v>42011</v>
      </c>
      <c r="C82">
        <v>2.1798534837305596</v>
      </c>
    </row>
    <row r="83" spans="2:3">
      <c r="B83" s="1">
        <v>42012</v>
      </c>
      <c r="C83">
        <v>2.0982376541107586</v>
      </c>
    </row>
    <row r="84" spans="2:3">
      <c r="B84" s="1">
        <v>42013</v>
      </c>
      <c r="C84">
        <v>2.1502804931814392</v>
      </c>
    </row>
    <row r="85" spans="2:3">
      <c r="B85" s="1">
        <v>42016</v>
      </c>
      <c r="C85">
        <v>1.9826178323333763</v>
      </c>
    </row>
    <row r="86" spans="2:3">
      <c r="B86" s="1">
        <v>42017</v>
      </c>
      <c r="C86">
        <v>1.6719363328758758</v>
      </c>
    </row>
    <row r="87" spans="2:3">
      <c r="B87" s="1">
        <v>42018</v>
      </c>
      <c r="C87">
        <v>1.3182244771818032</v>
      </c>
    </row>
    <row r="88" spans="2:3">
      <c r="B88" s="1">
        <v>42019</v>
      </c>
      <c r="C88">
        <v>1.5530101382566883</v>
      </c>
    </row>
    <row r="89" spans="2:3">
      <c r="B89" s="1">
        <v>42020</v>
      </c>
      <c r="C89">
        <v>1.5399108195806783</v>
      </c>
    </row>
    <row r="90" spans="2:3">
      <c r="B90" s="1">
        <v>42024</v>
      </c>
      <c r="C90">
        <v>1.5635551690857186</v>
      </c>
    </row>
    <row r="91" spans="2:3">
      <c r="B91" s="1">
        <v>42025</v>
      </c>
      <c r="C91">
        <v>1.6786776614166721</v>
      </c>
    </row>
    <row r="92" spans="2:3">
      <c r="B92" s="1">
        <v>42026</v>
      </c>
      <c r="C92">
        <v>1.7266499869952869</v>
      </c>
    </row>
    <row r="93" spans="2:3">
      <c r="B93" s="1">
        <v>42027</v>
      </c>
      <c r="C93">
        <v>1.7225621577896535</v>
      </c>
    </row>
    <row r="94" spans="2:3">
      <c r="B94" s="1">
        <v>42030</v>
      </c>
      <c r="C94">
        <v>2.0226395242041448</v>
      </c>
    </row>
    <row r="95" spans="2:3">
      <c r="B95" s="1">
        <v>42031</v>
      </c>
      <c r="C95">
        <v>1.9484715440973026</v>
      </c>
    </row>
    <row r="96" spans="2:3">
      <c r="B96" s="1">
        <v>42032</v>
      </c>
      <c r="C96">
        <v>1.7296534286176544</v>
      </c>
    </row>
    <row r="97" spans="2:3">
      <c r="B97" s="1">
        <v>42033</v>
      </c>
      <c r="C97">
        <v>1.726491393571187</v>
      </c>
    </row>
    <row r="98" spans="2:3">
      <c r="B98" s="1">
        <v>42034</v>
      </c>
      <c r="C98">
        <v>1.6738966877644901</v>
      </c>
    </row>
    <row r="99" spans="2:3">
      <c r="B99" s="1">
        <v>42037</v>
      </c>
      <c r="C99">
        <v>1.7609769233680213</v>
      </c>
    </row>
    <row r="100" spans="2:3">
      <c r="B100" s="1">
        <v>42038</v>
      </c>
      <c r="C100">
        <v>1.6797607813236517</v>
      </c>
    </row>
    <row r="101" spans="2:3">
      <c r="B101" s="1">
        <v>42039</v>
      </c>
      <c r="C101">
        <v>1.6765093319023476</v>
      </c>
    </row>
    <row r="102" spans="2:3">
      <c r="B102" s="1">
        <v>42040</v>
      </c>
      <c r="C102">
        <v>1.6043293671568168</v>
      </c>
    </row>
    <row r="103" spans="2:3">
      <c r="B103" s="1">
        <v>42041</v>
      </c>
      <c r="C103">
        <v>1.6422462339502562</v>
      </c>
    </row>
    <row r="104" spans="2:3">
      <c r="B104" s="1">
        <v>42044</v>
      </c>
      <c r="C104">
        <v>1.6261362904823595</v>
      </c>
    </row>
    <row r="105" spans="2:3">
      <c r="B105" s="1">
        <v>42045</v>
      </c>
      <c r="C105">
        <v>1.6239560101288966</v>
      </c>
    </row>
    <row r="106" spans="2:3">
      <c r="B106" s="1">
        <v>42046</v>
      </c>
      <c r="C106">
        <v>1.6189468769297253</v>
      </c>
    </row>
    <row r="107" spans="2:3">
      <c r="B107" s="1">
        <v>42047</v>
      </c>
      <c r="C107">
        <v>1.6378185728744197</v>
      </c>
    </row>
    <row r="108" spans="2:3">
      <c r="B108" s="1">
        <v>42048</v>
      </c>
      <c r="C108">
        <v>1.7385459261837557</v>
      </c>
    </row>
    <row r="109" spans="2:3">
      <c r="B109" s="1">
        <v>42052</v>
      </c>
      <c r="C109">
        <v>1.7987839812437614</v>
      </c>
    </row>
    <row r="110" spans="2:3">
      <c r="B110" s="1">
        <v>42053</v>
      </c>
      <c r="C110">
        <v>1.7448027851493895</v>
      </c>
    </row>
    <row r="111" spans="2:3">
      <c r="B111" s="1">
        <v>42054</v>
      </c>
      <c r="C111">
        <v>1.7738262445045785</v>
      </c>
    </row>
    <row r="112" spans="2:3">
      <c r="B112" s="1">
        <v>42055</v>
      </c>
      <c r="C112">
        <v>1.799440170152073</v>
      </c>
    </row>
    <row r="113" spans="2:3">
      <c r="B113" s="1">
        <v>42058</v>
      </c>
      <c r="C113">
        <v>1.7631698063792576</v>
      </c>
    </row>
    <row r="114" spans="2:3">
      <c r="B114" s="1">
        <v>42059</v>
      </c>
      <c r="C114">
        <v>1.7618178479154807</v>
      </c>
    </row>
    <row r="115" spans="2:3">
      <c r="B115" s="1">
        <v>42060</v>
      </c>
      <c r="C115">
        <v>1.7522893181645964</v>
      </c>
    </row>
    <row r="116" spans="2:3">
      <c r="B116" s="1">
        <v>42061</v>
      </c>
      <c r="C116">
        <v>1.7443935741824359</v>
      </c>
    </row>
    <row r="117" spans="2:3">
      <c r="B117" s="1">
        <v>42062</v>
      </c>
      <c r="C117">
        <v>1.8725975570914548</v>
      </c>
    </row>
    <row r="118" spans="2:3">
      <c r="B118" s="1">
        <v>42065</v>
      </c>
      <c r="C118">
        <v>2.0335301747474754</v>
      </c>
    </row>
    <row r="119" spans="2:3">
      <c r="B119" s="1">
        <v>42066</v>
      </c>
      <c r="C119">
        <v>2.0778033458699738</v>
      </c>
    </row>
    <row r="120" spans="2:3">
      <c r="B120" s="1">
        <v>42067</v>
      </c>
      <c r="C120">
        <v>2.014069319206726</v>
      </c>
    </row>
    <row r="121" spans="2:3">
      <c r="B121" s="1">
        <v>42068</v>
      </c>
      <c r="C121">
        <v>2.0366080198334129</v>
      </c>
    </row>
    <row r="122" spans="2:3">
      <c r="B122" s="1">
        <v>42069</v>
      </c>
      <c r="C122">
        <v>2.0109066415654921</v>
      </c>
    </row>
    <row r="123" spans="2:3">
      <c r="B123" s="1">
        <v>42072</v>
      </c>
      <c r="C123">
        <v>2.1351794527659438</v>
      </c>
    </row>
    <row r="124" spans="2:3">
      <c r="B124" s="1">
        <v>42073</v>
      </c>
      <c r="C124">
        <v>2.1508189492901133</v>
      </c>
    </row>
    <row r="125" spans="2:3">
      <c r="B125" s="1">
        <v>42074</v>
      </c>
      <c r="C125">
        <v>2.1846338551701003</v>
      </c>
    </row>
    <row r="126" spans="2:3">
      <c r="B126" s="1">
        <v>42075</v>
      </c>
      <c r="C126">
        <v>2.1694680467053535</v>
      </c>
    </row>
    <row r="127" spans="2:3">
      <c r="B127" s="1">
        <v>42076</v>
      </c>
      <c r="C127">
        <v>2.1027726003611948</v>
      </c>
    </row>
    <row r="128" spans="2:3">
      <c r="B128" s="1">
        <v>42079</v>
      </c>
      <c r="C128">
        <v>2.1412757713711783</v>
      </c>
    </row>
    <row r="129" spans="2:3">
      <c r="B129" s="1">
        <v>42080</v>
      </c>
      <c r="C129">
        <v>2.1035495917084819</v>
      </c>
    </row>
    <row r="130" spans="2:3">
      <c r="B130" s="1">
        <v>42081</v>
      </c>
      <c r="C130">
        <v>1.8881345481929739</v>
      </c>
    </row>
    <row r="131" spans="2:3">
      <c r="B131" s="1">
        <v>42082</v>
      </c>
      <c r="C131">
        <v>1.9220290915844265</v>
      </c>
    </row>
    <row r="132" spans="2:3">
      <c r="B132" s="1">
        <v>42083</v>
      </c>
      <c r="C132">
        <v>1.9278659314216424</v>
      </c>
    </row>
    <row r="133" spans="2:3">
      <c r="B133" s="1">
        <v>42086</v>
      </c>
      <c r="C133">
        <v>1.9644149644514746</v>
      </c>
    </row>
    <row r="134" spans="2:3">
      <c r="B134" s="1">
        <v>42087</v>
      </c>
      <c r="C134">
        <v>1.8084767560100139</v>
      </c>
    </row>
    <row r="135" spans="2:3">
      <c r="B135" s="1">
        <v>42088</v>
      </c>
      <c r="C135">
        <v>1.8127115236569886</v>
      </c>
    </row>
    <row r="136" spans="2:3">
      <c r="B136" s="1">
        <v>42089</v>
      </c>
      <c r="C136">
        <v>1.8297050652194187</v>
      </c>
    </row>
    <row r="137" spans="2:3">
      <c r="B137" s="1">
        <v>42090</v>
      </c>
      <c r="C137">
        <v>1.81843945428493</v>
      </c>
    </row>
    <row r="138" spans="2:3">
      <c r="B138" s="1">
        <v>42093</v>
      </c>
      <c r="C138">
        <v>1.8218986646507989</v>
      </c>
    </row>
    <row r="139" spans="2:3">
      <c r="B139" s="1">
        <v>42094</v>
      </c>
      <c r="C139">
        <v>1.7973948384550755</v>
      </c>
    </row>
    <row r="140" spans="2:3">
      <c r="B140" s="1">
        <v>42095</v>
      </c>
      <c r="C140">
        <v>1.8196300025328456</v>
      </c>
    </row>
    <row r="141" spans="2:3">
      <c r="B141" s="1">
        <v>42096</v>
      </c>
      <c r="C141">
        <v>1.8616187171265972</v>
      </c>
    </row>
    <row r="142" spans="2:3">
      <c r="B142" s="1">
        <v>42100</v>
      </c>
      <c r="C142">
        <v>1.8797141203192564</v>
      </c>
    </row>
    <row r="143" spans="2:3">
      <c r="B143" s="1">
        <v>42101</v>
      </c>
      <c r="C143">
        <v>1.8624981213744993</v>
      </c>
    </row>
    <row r="144" spans="2:3">
      <c r="B144" s="1">
        <v>42102</v>
      </c>
      <c r="C144">
        <v>1.8022804190168225</v>
      </c>
    </row>
    <row r="145" spans="2:3">
      <c r="B145" s="1">
        <v>42103</v>
      </c>
      <c r="C145">
        <v>1.7921822312109357</v>
      </c>
    </row>
    <row r="146" spans="2:3">
      <c r="B146" s="1">
        <v>42104</v>
      </c>
      <c r="C146">
        <v>1.7360601958900139</v>
      </c>
    </row>
    <row r="147" spans="2:3">
      <c r="B147" s="1">
        <v>42107</v>
      </c>
      <c r="C147">
        <v>1.6514099015311197</v>
      </c>
    </row>
    <row r="148" spans="2:3">
      <c r="B148" s="1">
        <v>42108</v>
      </c>
      <c r="C148">
        <v>1.6113162517577064</v>
      </c>
    </row>
    <row r="149" spans="2:3">
      <c r="B149" s="1">
        <v>42109</v>
      </c>
      <c r="C149">
        <v>1.6455041525597172</v>
      </c>
    </row>
    <row r="150" spans="2:3">
      <c r="B150" s="1">
        <v>42110</v>
      </c>
      <c r="C150">
        <v>1.6801698833669885</v>
      </c>
    </row>
    <row r="151" spans="2:3">
      <c r="B151" s="1">
        <v>42111</v>
      </c>
      <c r="C151">
        <v>1.6381530067218537</v>
      </c>
    </row>
    <row r="152" spans="2:3">
      <c r="B152" s="1">
        <v>42114</v>
      </c>
      <c r="C152">
        <v>1.6507916725812144</v>
      </c>
    </row>
    <row r="153" spans="2:3">
      <c r="B153" s="1">
        <v>42115</v>
      </c>
      <c r="C153">
        <v>1.7288268151003228</v>
      </c>
    </row>
    <row r="154" spans="2:3">
      <c r="B154" s="1">
        <v>42116</v>
      </c>
      <c r="C154">
        <v>1.7206056496826552</v>
      </c>
    </row>
    <row r="155" spans="2:3">
      <c r="B155" s="1">
        <v>42117</v>
      </c>
      <c r="C155">
        <v>1.7372135318349748</v>
      </c>
    </row>
    <row r="156" spans="2:3">
      <c r="B156" s="1">
        <v>42118</v>
      </c>
      <c r="C156">
        <v>1.6988644265861719</v>
      </c>
    </row>
    <row r="157" spans="2:3">
      <c r="B157" s="1">
        <v>42121</v>
      </c>
      <c r="C157">
        <v>1.6841186642062698</v>
      </c>
    </row>
    <row r="158" spans="2:3">
      <c r="B158" s="1">
        <v>42122</v>
      </c>
      <c r="C158">
        <v>1.6587332206089938</v>
      </c>
    </row>
    <row r="159" spans="2:3">
      <c r="B159" s="1">
        <v>42123</v>
      </c>
      <c r="C159">
        <v>1.6582062843942842</v>
      </c>
    </row>
    <row r="160" spans="2:3">
      <c r="B160" s="1">
        <v>42124</v>
      </c>
      <c r="C160">
        <v>1.7339336838651611</v>
      </c>
    </row>
    <row r="161" spans="2:3">
      <c r="B161" s="1">
        <v>42125</v>
      </c>
      <c r="C161">
        <v>1.7038883212781291</v>
      </c>
    </row>
    <row r="162" spans="2:3">
      <c r="B162" s="1">
        <v>42128</v>
      </c>
      <c r="C162">
        <v>1.7546467389998588</v>
      </c>
    </row>
    <row r="163" spans="2:3">
      <c r="B163" s="1">
        <v>42129</v>
      </c>
      <c r="C163">
        <v>1.7331873612771931</v>
      </c>
    </row>
    <row r="164" spans="2:3">
      <c r="B164" s="1">
        <v>42130</v>
      </c>
      <c r="C164">
        <v>1.6864675440909533</v>
      </c>
    </row>
    <row r="165" spans="2:3">
      <c r="B165" s="1">
        <v>42131</v>
      </c>
      <c r="C165">
        <v>1.741710071548014</v>
      </c>
    </row>
    <row r="166" spans="2:3">
      <c r="B166" s="1">
        <v>42132</v>
      </c>
      <c r="C166">
        <v>1.7894332665136365</v>
      </c>
    </row>
    <row r="167" spans="2:3">
      <c r="B167" s="1">
        <v>42135</v>
      </c>
      <c r="C167">
        <v>1.7767260936338887</v>
      </c>
    </row>
    <row r="168" spans="2:3">
      <c r="B168" s="1">
        <v>42136</v>
      </c>
      <c r="C168">
        <v>1.7688567899029184</v>
      </c>
    </row>
    <row r="169" spans="2:3">
      <c r="B169" s="1">
        <v>42137</v>
      </c>
      <c r="C169">
        <v>1.7339258134938957</v>
      </c>
    </row>
    <row r="170" spans="2:3">
      <c r="B170" s="1">
        <v>42138</v>
      </c>
      <c r="C170">
        <v>1.7377849636507168</v>
      </c>
    </row>
    <row r="171" spans="2:3">
      <c r="B171" s="1">
        <v>42139</v>
      </c>
      <c r="C171">
        <v>1.74255269011912</v>
      </c>
    </row>
    <row r="172" spans="2:3">
      <c r="B172" s="1">
        <v>42142</v>
      </c>
      <c r="C172">
        <v>1.7095282787562525</v>
      </c>
    </row>
    <row r="173" spans="2:3">
      <c r="B173" s="1">
        <v>42143</v>
      </c>
      <c r="C173">
        <v>1.7006806570974251</v>
      </c>
    </row>
    <row r="174" spans="2:3">
      <c r="B174" s="1">
        <v>42144</v>
      </c>
      <c r="C174">
        <v>1.7156792494642266</v>
      </c>
    </row>
    <row r="175" spans="2:3">
      <c r="B175" s="1">
        <v>42145</v>
      </c>
      <c r="C175">
        <v>1.7252125835783279</v>
      </c>
    </row>
    <row r="176" spans="2:3">
      <c r="B176" s="1">
        <v>42146</v>
      </c>
      <c r="C176">
        <v>1.7617059347818578</v>
      </c>
    </row>
    <row r="177" spans="2:3">
      <c r="B177" s="1">
        <v>42150</v>
      </c>
      <c r="C177">
        <v>1.7378228423576236</v>
      </c>
    </row>
    <row r="178" spans="2:3">
      <c r="B178" s="1">
        <v>42151</v>
      </c>
      <c r="C178">
        <v>1.7388563974396789</v>
      </c>
    </row>
    <row r="179" spans="2:3">
      <c r="B179" s="1">
        <v>42152</v>
      </c>
      <c r="C179">
        <v>1.7395818623499317</v>
      </c>
    </row>
    <row r="180" spans="2:3">
      <c r="B180" s="1">
        <v>42153</v>
      </c>
      <c r="C180">
        <v>1.7371049885545897</v>
      </c>
    </row>
    <row r="181" spans="2:3">
      <c r="B181" s="1">
        <v>42156</v>
      </c>
      <c r="C181">
        <v>1.6330968637721635</v>
      </c>
    </row>
    <row r="182" spans="2:3">
      <c r="B182" s="1">
        <v>42157</v>
      </c>
      <c r="C182">
        <v>1.6539940278099741</v>
      </c>
    </row>
    <row r="183" spans="2:3">
      <c r="B183" s="1">
        <v>42158</v>
      </c>
      <c r="C183">
        <v>1.6543328318083359</v>
      </c>
    </row>
    <row r="184" spans="2:3">
      <c r="B184" s="1">
        <v>42159</v>
      </c>
      <c r="C184">
        <v>1.642799205367979</v>
      </c>
    </row>
    <row r="185" spans="2:3">
      <c r="B185" s="1">
        <v>42160</v>
      </c>
      <c r="C185">
        <v>1.6472181592796535</v>
      </c>
    </row>
    <row r="186" spans="2:3">
      <c r="B186" s="1">
        <v>42163</v>
      </c>
      <c r="C186">
        <v>1.6729374520801288</v>
      </c>
    </row>
    <row r="187" spans="2:3">
      <c r="B187" s="1">
        <v>42164</v>
      </c>
      <c r="C187">
        <v>1.6768470140768061</v>
      </c>
    </row>
    <row r="188" spans="2:3">
      <c r="B188" s="1">
        <v>42165</v>
      </c>
      <c r="C188">
        <v>1.6748695461691185</v>
      </c>
    </row>
    <row r="189" spans="2:3">
      <c r="B189" s="1">
        <v>42166</v>
      </c>
      <c r="C189">
        <v>1.6812888220766111</v>
      </c>
    </row>
    <row r="190" spans="2:3">
      <c r="B190" s="1">
        <v>42167</v>
      </c>
      <c r="C190">
        <v>1.6831319769656021</v>
      </c>
    </row>
    <row r="191" spans="2:3">
      <c r="B191" s="1">
        <v>42170</v>
      </c>
      <c r="C191">
        <v>1.7330136647752508</v>
      </c>
    </row>
    <row r="192" spans="2:3">
      <c r="B192" s="1">
        <v>42171</v>
      </c>
      <c r="C192">
        <v>1.8357992963862422</v>
      </c>
    </row>
    <row r="193" spans="2:3">
      <c r="B193" s="1">
        <v>42172</v>
      </c>
      <c r="C193">
        <v>1.8238103711375331</v>
      </c>
    </row>
    <row r="194" spans="2:3">
      <c r="B194" s="1">
        <v>42173</v>
      </c>
      <c r="C194">
        <v>1.8215839666631759</v>
      </c>
    </row>
    <row r="195" spans="2:3">
      <c r="B195" s="1">
        <v>42174</v>
      </c>
      <c r="C195">
        <v>1.7891892913653999</v>
      </c>
    </row>
    <row r="196" spans="2:3">
      <c r="B196" s="1">
        <v>42177</v>
      </c>
      <c r="C196">
        <v>1.8064311805399953</v>
      </c>
    </row>
    <row r="197" spans="2:3">
      <c r="B197" s="1">
        <v>42178</v>
      </c>
      <c r="C197">
        <v>1.7865298853772555</v>
      </c>
    </row>
    <row r="198" spans="2:3">
      <c r="B198" s="1">
        <v>42179</v>
      </c>
      <c r="C198">
        <v>1.7586837096342787</v>
      </c>
    </row>
    <row r="199" spans="2:3">
      <c r="B199" s="1">
        <v>42180</v>
      </c>
      <c r="C199">
        <v>1.7751919244463188</v>
      </c>
    </row>
    <row r="200" spans="2:3">
      <c r="B200" s="1">
        <v>42181</v>
      </c>
      <c r="C200">
        <v>1.7808099029039479</v>
      </c>
    </row>
    <row r="201" spans="2:3">
      <c r="B201" s="1">
        <v>42184</v>
      </c>
      <c r="C201">
        <v>1.8790880732558402</v>
      </c>
    </row>
    <row r="202" spans="2:3">
      <c r="B202" s="1">
        <v>42185</v>
      </c>
      <c r="C202">
        <v>1.9227994342817194</v>
      </c>
    </row>
    <row r="203" spans="2:3">
      <c r="B203" s="1">
        <v>42186</v>
      </c>
      <c r="C203">
        <v>1.8900563321540889</v>
      </c>
    </row>
    <row r="204" spans="2:3">
      <c r="B204" s="1">
        <v>42187</v>
      </c>
      <c r="C204">
        <v>1.8663971673481747</v>
      </c>
    </row>
    <row r="205" spans="2:3">
      <c r="B205" s="1">
        <v>42191</v>
      </c>
      <c r="C205">
        <v>1.9657047478039251</v>
      </c>
    </row>
    <row r="206" spans="2:3">
      <c r="B206" s="1">
        <v>42192</v>
      </c>
      <c r="C206">
        <v>1.9448627043376747</v>
      </c>
    </row>
    <row r="207" spans="2:3">
      <c r="B207" s="1">
        <v>42193</v>
      </c>
      <c r="C207">
        <v>1.978095673653258</v>
      </c>
    </row>
    <row r="208" spans="2:3">
      <c r="B208" s="1">
        <v>42194</v>
      </c>
      <c r="C208">
        <v>1.9665048953987259</v>
      </c>
    </row>
    <row r="209" spans="2:3">
      <c r="B209" s="1">
        <v>42195</v>
      </c>
      <c r="C209">
        <v>2.0807176626804025</v>
      </c>
    </row>
    <row r="210" spans="2:3">
      <c r="B210" s="1">
        <v>42198</v>
      </c>
      <c r="C210">
        <v>2.1327823643270385</v>
      </c>
    </row>
    <row r="211" spans="2:3">
      <c r="B211" s="1">
        <v>42199</v>
      </c>
      <c r="C211">
        <v>2.0990292680494984</v>
      </c>
    </row>
    <row r="212" spans="2:3">
      <c r="B212" s="1">
        <v>42200</v>
      </c>
      <c r="C212">
        <v>2.0868608072240602</v>
      </c>
    </row>
    <row r="213" spans="2:3">
      <c r="B213" s="1">
        <v>42201</v>
      </c>
      <c r="C213">
        <v>2.0301215884496577</v>
      </c>
    </row>
    <row r="214" spans="2:3">
      <c r="B214" s="1">
        <v>42202</v>
      </c>
      <c r="C214">
        <v>2.0399953380874511</v>
      </c>
    </row>
    <row r="215" spans="2:3">
      <c r="B215" s="1">
        <v>42205</v>
      </c>
      <c r="C215">
        <v>2.0361877626533453</v>
      </c>
    </row>
    <row r="216" spans="2:3">
      <c r="B216" s="1">
        <v>42206</v>
      </c>
      <c r="C216">
        <v>2.0129885787403752</v>
      </c>
    </row>
    <row r="217" spans="2:3">
      <c r="B217" s="1">
        <v>42207</v>
      </c>
      <c r="C217">
        <v>2.0229045263818062</v>
      </c>
    </row>
    <row r="218" spans="2:3">
      <c r="B218" s="1">
        <v>42208</v>
      </c>
      <c r="C218">
        <v>2.0141235804993536</v>
      </c>
    </row>
    <row r="219" spans="2:3">
      <c r="B219" s="1">
        <v>42209</v>
      </c>
      <c r="C219">
        <v>2.1031287686534186</v>
      </c>
    </row>
    <row r="220" spans="2:3">
      <c r="B220" s="1">
        <v>42212</v>
      </c>
      <c r="C220">
        <v>2.1418998065710761</v>
      </c>
    </row>
    <row r="221" spans="2:3">
      <c r="B221" s="1">
        <v>42213</v>
      </c>
      <c r="C221">
        <v>2.147522789942617</v>
      </c>
    </row>
    <row r="222" spans="2:3">
      <c r="B222" s="1">
        <v>42214</v>
      </c>
      <c r="C222">
        <v>2.1120067793150863</v>
      </c>
    </row>
    <row r="223" spans="2:3">
      <c r="B223" s="1">
        <v>42215</v>
      </c>
      <c r="C223">
        <v>2.0981517485266443</v>
      </c>
    </row>
    <row r="224" spans="2:3">
      <c r="B224" s="1">
        <v>42216</v>
      </c>
      <c r="C224">
        <v>2.0755199691682282</v>
      </c>
    </row>
    <row r="225" spans="2:3">
      <c r="B225" s="1">
        <v>42219</v>
      </c>
      <c r="C225">
        <v>2.0503337469422624</v>
      </c>
    </row>
    <row r="226" spans="2:3">
      <c r="B226" s="1">
        <v>42220</v>
      </c>
      <c r="C226">
        <v>2.0792061029882776</v>
      </c>
    </row>
    <row r="227" spans="2:3">
      <c r="B227" s="1">
        <v>42221</v>
      </c>
      <c r="C227">
        <v>2.0546592056035871</v>
      </c>
    </row>
    <row r="228" spans="2:3">
      <c r="B228" s="1">
        <v>42222</v>
      </c>
      <c r="C228">
        <v>2.030343692728279</v>
      </c>
    </row>
    <row r="229" spans="2:3">
      <c r="B229" s="1">
        <v>42223</v>
      </c>
      <c r="C229">
        <v>2.0374677266045698</v>
      </c>
    </row>
    <row r="230" spans="2:3">
      <c r="B230" s="1">
        <v>42226</v>
      </c>
      <c r="C230">
        <v>1.9270943796831546</v>
      </c>
    </row>
    <row r="231" spans="2:3">
      <c r="B231" s="1">
        <v>42227</v>
      </c>
      <c r="C231">
        <v>1.9699907701920112</v>
      </c>
    </row>
    <row r="232" spans="2:3">
      <c r="B232" s="1">
        <v>42228</v>
      </c>
      <c r="C232">
        <v>1.9405587896203285</v>
      </c>
    </row>
    <row r="233" spans="2:3">
      <c r="B233" s="1">
        <v>42229</v>
      </c>
      <c r="C233">
        <v>1.9236195373807101</v>
      </c>
    </row>
    <row r="234" spans="2:3">
      <c r="B234" s="1">
        <v>42230</v>
      </c>
      <c r="C234">
        <v>1.9350635425178206</v>
      </c>
    </row>
    <row r="235" spans="2:3">
      <c r="B235" s="1">
        <v>42233</v>
      </c>
      <c r="C235">
        <v>1.8787400262917049</v>
      </c>
    </row>
    <row r="236" spans="2:3">
      <c r="B236" s="1">
        <v>42234</v>
      </c>
      <c r="C236">
        <v>1.5370012021643369</v>
      </c>
    </row>
    <row r="237" spans="2:3">
      <c r="B237" s="1">
        <v>42235</v>
      </c>
      <c r="C237">
        <v>1.6504628322049799</v>
      </c>
    </row>
    <row r="238" spans="2:3">
      <c r="B238" s="1">
        <v>42236</v>
      </c>
      <c r="C238">
        <v>1.7133782104053767</v>
      </c>
    </row>
    <row r="239" spans="2:3">
      <c r="B239" s="1">
        <v>42237</v>
      </c>
      <c r="C239">
        <v>1.6929443627860949</v>
      </c>
    </row>
    <row r="240" spans="2:3">
      <c r="B240" s="1">
        <v>42240</v>
      </c>
      <c r="C240">
        <v>1.5320750705544242</v>
      </c>
    </row>
    <row r="241" spans="2:3">
      <c r="B241" s="1">
        <v>42241</v>
      </c>
      <c r="C241">
        <v>1.6127997404171355</v>
      </c>
    </row>
    <row r="242" spans="2:3">
      <c r="B242" s="1">
        <v>42242</v>
      </c>
      <c r="C242">
        <v>1.6433493677628777</v>
      </c>
    </row>
    <row r="243" spans="2:3">
      <c r="B243" s="1">
        <v>42243</v>
      </c>
      <c r="C243">
        <v>1.6354412296173189</v>
      </c>
    </row>
    <row r="244" spans="2:3">
      <c r="B244" s="1">
        <v>42244</v>
      </c>
      <c r="C244">
        <v>1.6834806967638916</v>
      </c>
    </row>
    <row r="245" spans="2:3">
      <c r="B245" s="1">
        <v>42247</v>
      </c>
      <c r="C245">
        <v>1.6735473015179414</v>
      </c>
    </row>
    <row r="246" spans="2:3">
      <c r="B246" s="1">
        <v>42248</v>
      </c>
      <c r="C246">
        <v>1.6592877146608285</v>
      </c>
    </row>
    <row r="247" spans="2:3">
      <c r="B247" s="1">
        <v>42249</v>
      </c>
      <c r="C247">
        <v>1.6675651719457163</v>
      </c>
    </row>
    <row r="248" spans="2:3">
      <c r="B248" s="1">
        <v>42250</v>
      </c>
      <c r="C248">
        <v>1.6521020254990055</v>
      </c>
    </row>
    <row r="249" spans="2:3">
      <c r="B249" s="1">
        <v>42251</v>
      </c>
      <c r="C249">
        <v>1.6745736633116917</v>
      </c>
    </row>
    <row r="250" spans="2:3">
      <c r="B250" s="1">
        <v>42255</v>
      </c>
      <c r="C250">
        <v>1.771164264651033</v>
      </c>
    </row>
    <row r="251" spans="2:3">
      <c r="B251" s="1">
        <v>42256</v>
      </c>
      <c r="C251">
        <v>1.7314255062643138</v>
      </c>
    </row>
    <row r="252" spans="2:3">
      <c r="B252" s="1">
        <v>42257</v>
      </c>
      <c r="C252">
        <v>1.7334821621665455</v>
      </c>
    </row>
    <row r="253" spans="2:3">
      <c r="B253" s="1">
        <v>42258</v>
      </c>
      <c r="C253">
        <v>1.7451405397042823</v>
      </c>
    </row>
    <row r="254" spans="2:3">
      <c r="B254" s="1">
        <v>42261</v>
      </c>
      <c r="C254">
        <v>1.6761705312030815</v>
      </c>
    </row>
    <row r="255" spans="2:3">
      <c r="B255" s="1">
        <v>42262</v>
      </c>
      <c r="C255">
        <v>1.6735159715287296</v>
      </c>
    </row>
    <row r="256" spans="2:3">
      <c r="B256" s="1">
        <v>42263</v>
      </c>
      <c r="C256">
        <v>1.6645182596203374</v>
      </c>
    </row>
    <row r="257" spans="2:3">
      <c r="B257" s="1">
        <v>42264</v>
      </c>
      <c r="C257">
        <v>1.6695598855375224</v>
      </c>
    </row>
    <row r="258" spans="2:3">
      <c r="B258" s="1">
        <v>42265</v>
      </c>
      <c r="C258">
        <v>1.6923705689117989</v>
      </c>
    </row>
    <row r="259" spans="2:3">
      <c r="B259" s="1">
        <v>42268</v>
      </c>
      <c r="C259">
        <v>1.6493991364723701</v>
      </c>
    </row>
    <row r="260" spans="2:3">
      <c r="B260" s="1">
        <v>42269</v>
      </c>
      <c r="C260">
        <v>1.6748797355169469</v>
      </c>
    </row>
    <row r="261" spans="2:3">
      <c r="B261" s="1">
        <v>42270</v>
      </c>
      <c r="C261">
        <v>1.6722632908902428</v>
      </c>
    </row>
    <row r="262" spans="2:3">
      <c r="B262" s="1">
        <v>42271</v>
      </c>
      <c r="C262">
        <v>1.7029135388998324</v>
      </c>
    </row>
    <row r="263" spans="2:3">
      <c r="B263" s="1">
        <v>42272</v>
      </c>
      <c r="C263">
        <v>1.707192356482474</v>
      </c>
    </row>
    <row r="264" spans="2:3">
      <c r="B264" s="1">
        <v>42275</v>
      </c>
      <c r="C264">
        <v>1.73603155223002</v>
      </c>
    </row>
    <row r="265" spans="2:3">
      <c r="B265" s="1">
        <v>42276</v>
      </c>
      <c r="C265">
        <v>1.7180194182600264</v>
      </c>
    </row>
    <row r="266" spans="2:3">
      <c r="B266" s="1">
        <v>42277</v>
      </c>
      <c r="C266">
        <v>1.7132800060284934</v>
      </c>
    </row>
    <row r="267" spans="2:3">
      <c r="B267" s="1">
        <v>42278</v>
      </c>
      <c r="C267">
        <v>1.7238991226698637</v>
      </c>
    </row>
    <row r="268" spans="2:3">
      <c r="B268" s="1">
        <v>42279</v>
      </c>
      <c r="C268">
        <v>1.7218524254598493</v>
      </c>
    </row>
    <row r="269" spans="2:3">
      <c r="B269" s="1">
        <v>42282</v>
      </c>
      <c r="C269">
        <v>1.7440854562468455</v>
      </c>
    </row>
    <row r="270" spans="2:3">
      <c r="B270" s="1">
        <v>42283</v>
      </c>
      <c r="C270">
        <v>1.7851053056893864</v>
      </c>
    </row>
    <row r="271" spans="2:3">
      <c r="B271" s="1">
        <v>42284</v>
      </c>
      <c r="C271">
        <v>1.7624636635717326</v>
      </c>
    </row>
    <row r="272" spans="2:3">
      <c r="B272" s="1">
        <v>42285</v>
      </c>
      <c r="C272">
        <v>1.7574467491126096</v>
      </c>
    </row>
    <row r="273" spans="2:3">
      <c r="B273" s="1">
        <v>42286</v>
      </c>
      <c r="C273">
        <v>1.7690548822483771</v>
      </c>
    </row>
    <row r="274" spans="2:3">
      <c r="B274" s="1">
        <v>42289</v>
      </c>
      <c r="C274">
        <v>1.778847389711083</v>
      </c>
    </row>
    <row r="275" spans="2:3">
      <c r="B275" s="1">
        <v>42290</v>
      </c>
      <c r="C275">
        <v>1.8091086647387387</v>
      </c>
    </row>
    <row r="276" spans="2:3">
      <c r="B276" s="1">
        <v>42291</v>
      </c>
      <c r="C276">
        <v>1.8268994177791722</v>
      </c>
    </row>
    <row r="277" spans="2:3">
      <c r="B277" s="1">
        <v>42292</v>
      </c>
      <c r="C277">
        <v>1.8435988323007306</v>
      </c>
    </row>
    <row r="278" spans="2:3">
      <c r="B278" s="1">
        <v>42293</v>
      </c>
      <c r="C278">
        <v>1.9053694700522141</v>
      </c>
    </row>
    <row r="279" spans="2:3">
      <c r="B279" s="1">
        <v>42296</v>
      </c>
      <c r="C279">
        <v>1.9092779057703897</v>
      </c>
    </row>
    <row r="280" spans="2:3">
      <c r="B280" s="1">
        <v>42297</v>
      </c>
      <c r="C280">
        <v>1.9527425275144399</v>
      </c>
    </row>
    <row r="281" spans="2:3">
      <c r="B281" s="1">
        <v>42298</v>
      </c>
      <c r="C281">
        <v>1.929403941165144</v>
      </c>
    </row>
    <row r="282" spans="2:3">
      <c r="B282" s="1">
        <v>42299</v>
      </c>
      <c r="C282">
        <v>1.9853562092474712</v>
      </c>
    </row>
    <row r="283" spans="2:3">
      <c r="B283" s="1">
        <v>42300</v>
      </c>
      <c r="C283">
        <v>2.0030559999937294</v>
      </c>
    </row>
    <row r="284" spans="2:3">
      <c r="B284" s="1">
        <v>42303</v>
      </c>
      <c r="C284">
        <v>2.0666163494777763</v>
      </c>
    </row>
    <row r="285" spans="2:3">
      <c r="B285" s="1">
        <v>42304</v>
      </c>
      <c r="C285">
        <v>2.1278741076084118</v>
      </c>
    </row>
    <row r="286" spans="2:3">
      <c r="B286" s="1">
        <v>42305</v>
      </c>
      <c r="C286">
        <v>2.2060815371553297</v>
      </c>
    </row>
    <row r="287" spans="2:3">
      <c r="B287" s="1">
        <v>42306</v>
      </c>
      <c r="C287">
        <v>2.272735278090543</v>
      </c>
    </row>
    <row r="288" spans="2:3">
      <c r="B288" s="1">
        <v>42307</v>
      </c>
      <c r="C288">
        <v>2.3750238145651346</v>
      </c>
    </row>
    <row r="289" spans="2:3">
      <c r="B289" s="1">
        <v>42310</v>
      </c>
      <c r="C289">
        <v>2.6149628853324329</v>
      </c>
    </row>
    <row r="290" spans="2:3">
      <c r="B290" s="1">
        <v>42311</v>
      </c>
      <c r="C290">
        <v>2.9204016999510194</v>
      </c>
    </row>
    <row r="291" spans="2:3">
      <c r="B291" s="1">
        <v>42312</v>
      </c>
      <c r="C291">
        <v>2.9790518555933647</v>
      </c>
    </row>
    <row r="292" spans="2:3">
      <c r="B292" s="1">
        <v>42313</v>
      </c>
      <c r="C292">
        <v>2.7962530220825754</v>
      </c>
    </row>
    <row r="293" spans="2:3">
      <c r="B293" s="1">
        <v>42314</v>
      </c>
      <c r="C293">
        <v>2.7099356220511082</v>
      </c>
    </row>
    <row r="294" spans="2:3">
      <c r="B294" s="1">
        <v>42317</v>
      </c>
      <c r="C294">
        <v>2.7515174712389183</v>
      </c>
    </row>
    <row r="295" spans="2:3">
      <c r="B295" s="1">
        <v>42318</v>
      </c>
      <c r="C295">
        <v>2.4369011713614466</v>
      </c>
    </row>
    <row r="296" spans="2:3">
      <c r="B296" s="1">
        <v>42319</v>
      </c>
      <c r="C296">
        <v>2.2504402971639292</v>
      </c>
    </row>
    <row r="297" spans="2:3">
      <c r="B297" s="1">
        <v>42320</v>
      </c>
      <c r="C297">
        <v>2.4460086279657247</v>
      </c>
    </row>
    <row r="298" spans="2:3">
      <c r="B298" s="1">
        <v>42321</v>
      </c>
      <c r="C298">
        <v>2.4356208403544648</v>
      </c>
    </row>
    <row r="299" spans="2:3">
      <c r="B299" s="1">
        <v>42324</v>
      </c>
      <c r="C299">
        <v>2.3919435964287126</v>
      </c>
    </row>
    <row r="300" spans="2:3">
      <c r="B300" s="1">
        <v>42325</v>
      </c>
      <c r="C300">
        <v>2.4230893214552567</v>
      </c>
    </row>
    <row r="301" spans="2:3">
      <c r="B301" s="1">
        <v>42326</v>
      </c>
      <c r="C301">
        <v>2.4191793308059397</v>
      </c>
    </row>
    <row r="302" spans="2:3">
      <c r="B302" s="1">
        <v>42327</v>
      </c>
      <c r="C302">
        <v>2.357883357352947</v>
      </c>
    </row>
    <row r="303" spans="2:3">
      <c r="B303" s="1">
        <v>42328</v>
      </c>
      <c r="C303">
        <v>2.3277890643019759</v>
      </c>
    </row>
    <row r="304" spans="2:3">
      <c r="B304" s="1">
        <v>42331</v>
      </c>
      <c r="C304">
        <v>2.3349360227426321</v>
      </c>
    </row>
    <row r="305" spans="2:3">
      <c r="B305" s="1">
        <v>42332</v>
      </c>
      <c r="C305">
        <v>2.3129965144564415</v>
      </c>
    </row>
    <row r="306" spans="2:3">
      <c r="B306" s="1">
        <v>42333</v>
      </c>
      <c r="C306">
        <v>2.3717159998967161</v>
      </c>
    </row>
    <row r="307" spans="2:3">
      <c r="B307" s="1">
        <v>42335</v>
      </c>
      <c r="C307">
        <v>2.5870600513822293</v>
      </c>
    </row>
    <row r="308" spans="2:3">
      <c r="B308" s="1">
        <v>42338</v>
      </c>
      <c r="C308">
        <v>2.7260785996104491</v>
      </c>
    </row>
    <row r="309" spans="2:3">
      <c r="B309" s="1">
        <v>42339</v>
      </c>
      <c r="C309">
        <v>2.6186139594962565</v>
      </c>
    </row>
    <row r="310" spans="2:3">
      <c r="B310" s="1">
        <v>42340</v>
      </c>
      <c r="C310">
        <v>2.5944805947875111</v>
      </c>
    </row>
    <row r="311" spans="2:3">
      <c r="B311" s="1">
        <v>42341</v>
      </c>
      <c r="C311">
        <v>2.6076240430553312</v>
      </c>
    </row>
    <row r="312" spans="2:3">
      <c r="B312" s="1">
        <v>42342</v>
      </c>
      <c r="C312">
        <v>2.6227727506394056</v>
      </c>
    </row>
    <row r="313" spans="2:3">
      <c r="B313" s="1">
        <v>42345</v>
      </c>
      <c r="C313">
        <v>2.856126643875728</v>
      </c>
    </row>
    <row r="314" spans="2:3">
      <c r="B314" s="1">
        <v>42346</v>
      </c>
      <c r="C314">
        <v>3.0004264754359133</v>
      </c>
    </row>
    <row r="315" spans="2:3">
      <c r="B315" s="1">
        <v>42347</v>
      </c>
      <c r="C315">
        <v>3.0145379585321432</v>
      </c>
    </row>
    <row r="316" spans="2:3">
      <c r="B316" s="1">
        <v>42348</v>
      </c>
      <c r="C316">
        <v>2.9991625653541614</v>
      </c>
    </row>
    <row r="317" spans="2:3">
      <c r="B317" s="1">
        <v>42349</v>
      </c>
      <c r="C317">
        <v>3.262015468209257</v>
      </c>
    </row>
    <row r="318" spans="2:3">
      <c r="B318" s="1">
        <v>42352</v>
      </c>
      <c r="C318">
        <v>3.2056765677857082</v>
      </c>
    </row>
    <row r="319" spans="2:3">
      <c r="B319" s="1">
        <v>42353</v>
      </c>
      <c r="C319">
        <v>3.3578861892538749</v>
      </c>
    </row>
    <row r="320" spans="2:3">
      <c r="B320" s="1">
        <v>42354</v>
      </c>
      <c r="C320">
        <v>3.2825625401772274</v>
      </c>
    </row>
    <row r="321" spans="2:3">
      <c r="B321" s="1">
        <v>42355</v>
      </c>
      <c r="C321">
        <v>3.290457398735358</v>
      </c>
    </row>
    <row r="322" spans="2:3">
      <c r="B322" s="1">
        <v>42356</v>
      </c>
      <c r="C322">
        <v>3.3444810243404119</v>
      </c>
    </row>
    <row r="323" spans="2:3">
      <c r="B323" s="1">
        <v>42359</v>
      </c>
      <c r="C323">
        <v>3.1639329196105073</v>
      </c>
    </row>
    <row r="324" spans="2:3">
      <c r="B324" s="1">
        <v>42360</v>
      </c>
      <c r="C324">
        <v>3.1486766533994612</v>
      </c>
    </row>
    <row r="325" spans="2:3">
      <c r="B325" s="1">
        <v>42361</v>
      </c>
      <c r="C325">
        <v>3.1903720079910585</v>
      </c>
    </row>
    <row r="326" spans="2:3">
      <c r="B326" s="1">
        <v>42362</v>
      </c>
      <c r="C326">
        <v>3.2807716988477349</v>
      </c>
    </row>
    <row r="327" spans="2:3">
      <c r="B327" s="1">
        <v>42366</v>
      </c>
      <c r="C327">
        <v>3.0445782341714636</v>
      </c>
    </row>
    <row r="328" spans="2:3">
      <c r="B328" s="1">
        <v>42367</v>
      </c>
      <c r="C328">
        <v>3.1214191428504066</v>
      </c>
    </row>
    <row r="329" spans="2:3">
      <c r="B329" s="1">
        <v>42368</v>
      </c>
      <c r="C329">
        <v>3.0752054954298274</v>
      </c>
    </row>
    <row r="330" spans="2:3">
      <c r="B330" s="1">
        <v>42369</v>
      </c>
      <c r="C330">
        <v>3.1033195872503576</v>
      </c>
    </row>
    <row r="331" spans="2:3">
      <c r="B331" s="1">
        <v>42373</v>
      </c>
      <c r="C331">
        <v>3.1211713970657109</v>
      </c>
    </row>
    <row r="332" spans="2:3">
      <c r="B332" s="1">
        <v>42374</v>
      </c>
      <c r="C332">
        <v>3.1126784489276877</v>
      </c>
    </row>
    <row r="333" spans="2:3">
      <c r="B333" s="1">
        <v>42375</v>
      </c>
      <c r="C333">
        <v>3.0917645144626285</v>
      </c>
    </row>
    <row r="334" spans="2:3">
      <c r="B334" s="1">
        <v>42376</v>
      </c>
      <c r="C334">
        <v>3.2999641987921748</v>
      </c>
    </row>
    <row r="335" spans="2:3">
      <c r="B335" s="1">
        <v>42377</v>
      </c>
      <c r="C335">
        <v>3.2648917768851038</v>
      </c>
    </row>
    <row r="336" spans="2:3">
      <c r="B336" s="1">
        <v>42380</v>
      </c>
      <c r="C336">
        <v>3.2299422358006291</v>
      </c>
    </row>
    <row r="337" spans="2:3">
      <c r="B337" s="1">
        <v>42381</v>
      </c>
      <c r="C337">
        <v>3.1378388114580678</v>
      </c>
    </row>
    <row r="338" spans="2:3">
      <c r="B338" s="1">
        <v>42382</v>
      </c>
      <c r="C338">
        <v>3.1135915051523728</v>
      </c>
    </row>
    <row r="339" spans="2:3">
      <c r="B339" s="1">
        <v>42383</v>
      </c>
      <c r="C339">
        <v>3.0983797903386185</v>
      </c>
    </row>
    <row r="340" spans="2:3">
      <c r="B340" s="1">
        <v>42384</v>
      </c>
      <c r="C340">
        <v>2.6229931236366064</v>
      </c>
    </row>
    <row r="341" spans="2:3">
      <c r="B341" s="1">
        <v>42388</v>
      </c>
      <c r="C341">
        <v>2.7365869713519939</v>
      </c>
    </row>
    <row r="342" spans="2:3">
      <c r="B342" s="1">
        <v>42389</v>
      </c>
      <c r="C342">
        <v>3.0248192307152655</v>
      </c>
    </row>
    <row r="343" spans="2:3">
      <c r="B343" s="1">
        <v>42390</v>
      </c>
      <c r="C343">
        <v>2.9527378644452256</v>
      </c>
    </row>
    <row r="344" spans="2:3">
      <c r="B344" s="1">
        <v>42391</v>
      </c>
      <c r="C344">
        <v>2.7525480950877137</v>
      </c>
    </row>
    <row r="345" spans="2:3">
      <c r="B345" s="1">
        <v>42394</v>
      </c>
      <c r="C345">
        <v>2.818697649188707</v>
      </c>
    </row>
    <row r="346" spans="2:3">
      <c r="B346" s="1">
        <v>42395</v>
      </c>
      <c r="C346">
        <v>2.8214612798126244</v>
      </c>
    </row>
    <row r="347" spans="2:3">
      <c r="B347" s="1">
        <v>42396</v>
      </c>
      <c r="C347">
        <v>2.8414339950726561</v>
      </c>
    </row>
    <row r="348" spans="2:3">
      <c r="B348" s="1">
        <v>42397</v>
      </c>
      <c r="C348">
        <v>2.7354930123882131</v>
      </c>
    </row>
    <row r="349" spans="2:3">
      <c r="B349" s="1">
        <v>42398</v>
      </c>
      <c r="C349">
        <v>2.7293307638667095</v>
      </c>
    </row>
    <row r="350" spans="2:3">
      <c r="B350" s="1">
        <v>42401</v>
      </c>
      <c r="C350">
        <v>2.6828708097409826</v>
      </c>
    </row>
    <row r="351" spans="2:3">
      <c r="B351" s="1">
        <v>42402</v>
      </c>
      <c r="C351">
        <v>2.6925874940949974</v>
      </c>
    </row>
    <row r="352" spans="2:3">
      <c r="B352" s="1">
        <v>42403</v>
      </c>
      <c r="C352">
        <v>2.6599409750856768</v>
      </c>
    </row>
    <row r="353" spans="2:3">
      <c r="B353" s="1">
        <v>42404</v>
      </c>
      <c r="C353">
        <v>2.8008973507363204</v>
      </c>
    </row>
    <row r="354" spans="2:3">
      <c r="B354" s="1">
        <v>42405</v>
      </c>
      <c r="C354">
        <v>2.7786991908217993</v>
      </c>
    </row>
    <row r="355" spans="2:3">
      <c r="B355" s="1">
        <v>42408</v>
      </c>
      <c r="C355">
        <v>2.6842110889329196</v>
      </c>
    </row>
    <row r="356" spans="2:3">
      <c r="B356" s="1">
        <v>42409</v>
      </c>
      <c r="C356">
        <v>2.7024754816547185</v>
      </c>
    </row>
    <row r="357" spans="2:3">
      <c r="B357" s="1">
        <v>42410</v>
      </c>
      <c r="C357">
        <v>2.7425695532051195</v>
      </c>
    </row>
    <row r="358" spans="2:3">
      <c r="B358" s="1">
        <v>42411</v>
      </c>
      <c r="C358">
        <v>2.7279327548277137</v>
      </c>
    </row>
    <row r="359" spans="2:3">
      <c r="B359" s="1">
        <v>42412</v>
      </c>
      <c r="C359">
        <v>2.7607509682784253</v>
      </c>
    </row>
    <row r="360" spans="2:3">
      <c r="B360" s="1">
        <v>42416</v>
      </c>
      <c r="C360">
        <v>2.9273092956263085</v>
      </c>
    </row>
    <row r="361" spans="2:3">
      <c r="B361" s="1">
        <v>42417</v>
      </c>
      <c r="C361">
        <v>2.9904500027658467</v>
      </c>
    </row>
    <row r="362" spans="2:3">
      <c r="B362" s="1">
        <v>42418</v>
      </c>
      <c r="C362">
        <v>3.0335867121676512</v>
      </c>
    </row>
    <row r="363" spans="2:3">
      <c r="B363" s="1">
        <v>42419</v>
      </c>
      <c r="C363">
        <v>3.0218489868548852</v>
      </c>
    </row>
    <row r="364" spans="2:3">
      <c r="B364" s="1">
        <v>42422</v>
      </c>
      <c r="C364">
        <v>3.1433367339891229</v>
      </c>
    </row>
    <row r="365" spans="2:3">
      <c r="B365" s="1">
        <v>42423</v>
      </c>
      <c r="C365">
        <v>3.0208342423174734</v>
      </c>
    </row>
    <row r="366" spans="2:3">
      <c r="B366" s="1">
        <v>42424</v>
      </c>
      <c r="C366">
        <v>3.0507950728994335</v>
      </c>
    </row>
    <row r="367" spans="2:3">
      <c r="B367" s="1">
        <v>42425</v>
      </c>
      <c r="C367">
        <v>3.0475102647938508</v>
      </c>
    </row>
    <row r="368" spans="2:3">
      <c r="B368" s="1">
        <v>42426</v>
      </c>
      <c r="C368">
        <v>3.1017889198205753</v>
      </c>
    </row>
    <row r="369" spans="2:3">
      <c r="B369" s="1">
        <v>42429</v>
      </c>
      <c r="C369">
        <v>3.1412483426804321</v>
      </c>
    </row>
    <row r="370" spans="2:3">
      <c r="B370" s="1">
        <v>42430</v>
      </c>
      <c r="C370">
        <v>3.1224310678982201</v>
      </c>
    </row>
    <row r="371" spans="2:3">
      <c r="B371" s="1">
        <v>42431</v>
      </c>
      <c r="C371">
        <v>3.0421917943417602</v>
      </c>
    </row>
    <row r="372" spans="2:3">
      <c r="B372" s="1">
        <v>42432</v>
      </c>
      <c r="C372">
        <v>3.0250827707697048</v>
      </c>
    </row>
    <row r="373" spans="2:3">
      <c r="B373" s="1">
        <v>42433</v>
      </c>
      <c r="C373">
        <v>2.9478992973916043</v>
      </c>
    </row>
    <row r="374" spans="2:3">
      <c r="B374" s="1">
        <v>42436</v>
      </c>
      <c r="C374">
        <v>2.9718373871001664</v>
      </c>
    </row>
    <row r="375" spans="2:3">
      <c r="B375" s="1">
        <v>42437</v>
      </c>
      <c r="C375">
        <v>2.969008194770971</v>
      </c>
    </row>
    <row r="376" spans="2:3">
      <c r="B376" s="1">
        <v>42438</v>
      </c>
      <c r="C376">
        <v>2.9750515624088445</v>
      </c>
    </row>
    <row r="377" spans="2:3">
      <c r="B377" s="1">
        <v>42439</v>
      </c>
      <c r="C377">
        <v>2.991011559995131</v>
      </c>
    </row>
    <row r="378" spans="2:3">
      <c r="B378" s="1">
        <v>42440</v>
      </c>
      <c r="C378">
        <v>3.023373727585537</v>
      </c>
    </row>
    <row r="379" spans="2:3">
      <c r="B379" s="1">
        <v>42443</v>
      </c>
      <c r="C379">
        <v>2.9853872469049239</v>
      </c>
    </row>
    <row r="380" spans="2:3">
      <c r="B380" s="1">
        <v>42444</v>
      </c>
      <c r="C380">
        <v>2.987870268648011</v>
      </c>
    </row>
    <row r="381" spans="2:3">
      <c r="B381" s="1">
        <v>42445</v>
      </c>
      <c r="C381">
        <v>2.9888402459379124</v>
      </c>
    </row>
    <row r="382" spans="2:3">
      <c r="B382" s="1">
        <v>42446</v>
      </c>
      <c r="C382">
        <v>3.0143867470220407</v>
      </c>
    </row>
    <row r="383" spans="2:3">
      <c r="B383" s="1">
        <v>42447</v>
      </c>
      <c r="C383">
        <v>2.9347015962995044</v>
      </c>
    </row>
    <row r="384" spans="2:3">
      <c r="B384" s="1">
        <v>42450</v>
      </c>
      <c r="C384">
        <v>2.961315904757142</v>
      </c>
    </row>
    <row r="385" spans="2:3">
      <c r="B385" s="1">
        <v>42451</v>
      </c>
      <c r="C385">
        <v>2.9952539447947664</v>
      </c>
    </row>
    <row r="386" spans="2:3">
      <c r="B386" s="1">
        <v>42452</v>
      </c>
      <c r="C386">
        <v>2.994581789733691</v>
      </c>
    </row>
    <row r="387" spans="2:3">
      <c r="B387" s="1">
        <v>42453</v>
      </c>
      <c r="C387">
        <v>2.9824557412240247</v>
      </c>
    </row>
    <row r="388" spans="2:3">
      <c r="B388" s="1">
        <v>42457</v>
      </c>
      <c r="C388">
        <v>3.038261870316584</v>
      </c>
    </row>
    <row r="389" spans="2:3">
      <c r="B389" s="1">
        <v>42458</v>
      </c>
      <c r="C389">
        <v>2.9826755649347043</v>
      </c>
    </row>
    <row r="390" spans="2:3">
      <c r="B390" s="1">
        <v>42459</v>
      </c>
      <c r="C390">
        <v>2.9701751138543249</v>
      </c>
    </row>
    <row r="391" spans="2:3">
      <c r="B391" s="1">
        <v>42460</v>
      </c>
      <c r="C391">
        <v>2.9835470787492264</v>
      </c>
    </row>
    <row r="392" spans="2:3">
      <c r="B392" s="1">
        <v>42461</v>
      </c>
      <c r="C392">
        <v>2.9920332945522752</v>
      </c>
    </row>
    <row r="393" spans="2:3">
      <c r="B393" s="1">
        <v>42464</v>
      </c>
      <c r="C393">
        <v>3.0166462349049521</v>
      </c>
    </row>
    <row r="394" spans="2:3">
      <c r="B394" s="1">
        <v>42465</v>
      </c>
      <c r="C394">
        <v>3.034825918085243</v>
      </c>
    </row>
    <row r="395" spans="2:3">
      <c r="B395" s="1">
        <v>42466</v>
      </c>
      <c r="C395">
        <v>3.0300773667555956</v>
      </c>
    </row>
    <row r="396" spans="2:3">
      <c r="B396" s="1">
        <v>42467</v>
      </c>
      <c r="C396">
        <v>3.0249648912618388</v>
      </c>
    </row>
    <row r="397" spans="2:3">
      <c r="B397" s="1">
        <v>42468</v>
      </c>
      <c r="C397">
        <v>3.0074887647510216</v>
      </c>
    </row>
    <row r="398" spans="2:3">
      <c r="B398" s="1">
        <v>42471</v>
      </c>
      <c r="C398">
        <v>3.0224274184778932</v>
      </c>
    </row>
    <row r="399" spans="2:3">
      <c r="B399" s="1">
        <v>42472</v>
      </c>
      <c r="C399">
        <v>3.0414619691796365</v>
      </c>
    </row>
    <row r="400" spans="2:3">
      <c r="B400" s="1">
        <v>42473</v>
      </c>
      <c r="C400">
        <v>3.0307136736460065</v>
      </c>
    </row>
    <row r="401" spans="2:3">
      <c r="B401" s="1">
        <v>42474</v>
      </c>
      <c r="C401">
        <v>3.0343010825720209</v>
      </c>
    </row>
    <row r="402" spans="2:3">
      <c r="B402" s="1">
        <v>42475</v>
      </c>
      <c r="C402">
        <v>3.0728089707601387</v>
      </c>
    </row>
    <row r="403" spans="2:3">
      <c r="B403" s="1">
        <v>42478</v>
      </c>
      <c r="C403">
        <v>3.0644489106644208</v>
      </c>
    </row>
    <row r="404" spans="2:3">
      <c r="B404" s="1">
        <v>42479</v>
      </c>
      <c r="C404">
        <v>3.1135771557570804</v>
      </c>
    </row>
    <row r="405" spans="2:3">
      <c r="B405" s="1">
        <v>42480</v>
      </c>
      <c r="C405">
        <v>3.1552737622062224</v>
      </c>
    </row>
    <row r="406" spans="2:3">
      <c r="B406" s="1">
        <v>42481</v>
      </c>
      <c r="C406">
        <v>3.2123732626184101</v>
      </c>
    </row>
    <row r="407" spans="2:3">
      <c r="B407" s="1">
        <v>42482</v>
      </c>
      <c r="C407">
        <v>3.1856604399130917</v>
      </c>
    </row>
    <row r="408" spans="2:3">
      <c r="B408" s="1">
        <v>42485</v>
      </c>
      <c r="C408">
        <v>3.2974398029039116</v>
      </c>
    </row>
    <row r="409" spans="2:3">
      <c r="B409" s="1">
        <v>42486</v>
      </c>
      <c r="C409">
        <v>3.3304011006558918</v>
      </c>
    </row>
    <row r="410" spans="2:3">
      <c r="B410" s="1">
        <v>42487</v>
      </c>
      <c r="C410">
        <v>3.1771100328816826</v>
      </c>
    </row>
    <row r="411" spans="2:3">
      <c r="B411" s="1">
        <v>42488</v>
      </c>
      <c r="C411">
        <v>3.2076549133687609</v>
      </c>
    </row>
    <row r="412" spans="2:3">
      <c r="B412" s="1">
        <v>42489</v>
      </c>
      <c r="C412">
        <v>3.2507806878800727</v>
      </c>
    </row>
    <row r="413" spans="2:3">
      <c r="B413" s="1">
        <v>42492</v>
      </c>
      <c r="C413">
        <v>3.1759368586692722</v>
      </c>
    </row>
    <row r="414" spans="2:3">
      <c r="B414" s="1">
        <v>42493</v>
      </c>
      <c r="C414">
        <v>3.215835242271214</v>
      </c>
    </row>
    <row r="415" spans="2:3">
      <c r="B415" s="1">
        <v>42494</v>
      </c>
      <c r="C415">
        <v>3.1899020467348915</v>
      </c>
    </row>
    <row r="416" spans="2:3">
      <c r="B416" s="1">
        <v>42495</v>
      </c>
      <c r="C416">
        <v>3.1985070903592256</v>
      </c>
    </row>
    <row r="417" spans="2:3">
      <c r="B417" s="1">
        <v>42496</v>
      </c>
      <c r="C417">
        <v>3.2811721539858834</v>
      </c>
    </row>
    <row r="418" spans="2:3">
      <c r="B418" s="1">
        <v>42499</v>
      </c>
      <c r="C418">
        <v>3.2870950562277454</v>
      </c>
    </row>
    <row r="419" spans="2:3">
      <c r="B419" s="1">
        <v>42500</v>
      </c>
      <c r="C419">
        <v>3.2182921045462507</v>
      </c>
    </row>
    <row r="420" spans="2:3">
      <c r="B420" s="1">
        <v>42501</v>
      </c>
      <c r="C420">
        <v>3.2310226279833598</v>
      </c>
    </row>
    <row r="421" spans="2:3">
      <c r="B421" s="1">
        <v>42502</v>
      </c>
      <c r="C421">
        <v>3.245213269446098</v>
      </c>
    </row>
    <row r="422" spans="2:3">
      <c r="B422" s="1">
        <v>42503</v>
      </c>
      <c r="C422">
        <v>3.2513087369048299</v>
      </c>
    </row>
    <row r="423" spans="2:3">
      <c r="B423" s="1">
        <v>42506</v>
      </c>
      <c r="C423">
        <v>3.2401995072432088</v>
      </c>
    </row>
    <row r="424" spans="2:3">
      <c r="B424" s="1">
        <v>42507</v>
      </c>
      <c r="C424">
        <v>3.237133300415254</v>
      </c>
    </row>
    <row r="425" spans="2:3">
      <c r="B425" s="1">
        <v>42508</v>
      </c>
      <c r="C425">
        <v>3.2427422710872271</v>
      </c>
    </row>
    <row r="426" spans="2:3">
      <c r="B426" s="1">
        <v>42509</v>
      </c>
      <c r="C426">
        <v>3.1289456501685731</v>
      </c>
    </row>
    <row r="427" spans="2:3">
      <c r="B427" s="1">
        <v>42510</v>
      </c>
      <c r="C427">
        <v>3.1568528704391015</v>
      </c>
    </row>
    <row r="428" spans="2:3">
      <c r="B428" s="1">
        <v>42513</v>
      </c>
      <c r="C428">
        <v>3.1670541269907337</v>
      </c>
    </row>
    <row r="429" spans="2:3">
      <c r="B429" s="1">
        <v>42514</v>
      </c>
      <c r="C429">
        <v>3.1797272955245326</v>
      </c>
    </row>
    <row r="430" spans="2:3">
      <c r="B430" s="1">
        <v>42515</v>
      </c>
      <c r="C430">
        <v>3.2051743003212576</v>
      </c>
    </row>
    <row r="431" spans="2:3">
      <c r="B431" s="1">
        <v>42516</v>
      </c>
      <c r="C431">
        <v>3.2318061990494287</v>
      </c>
    </row>
    <row r="432" spans="2:3">
      <c r="B432" s="1">
        <v>42517</v>
      </c>
      <c r="C432">
        <v>3.3745859344283704</v>
      </c>
    </row>
    <row r="433" spans="2:3">
      <c r="B433" s="1">
        <v>42521</v>
      </c>
      <c r="C433">
        <v>3.7870516458105969</v>
      </c>
    </row>
    <row r="434" spans="2:3">
      <c r="B434" s="1">
        <v>42522</v>
      </c>
      <c r="C434">
        <v>3.8260760038518438</v>
      </c>
    </row>
    <row r="435" spans="2:3">
      <c r="B435" s="1">
        <v>42523</v>
      </c>
      <c r="C435">
        <v>3.8331532431558348</v>
      </c>
    </row>
    <row r="436" spans="2:3">
      <c r="B436" s="1">
        <v>42524</v>
      </c>
      <c r="C436">
        <v>4.0551957837433674</v>
      </c>
    </row>
    <row r="437" spans="2:3">
      <c r="B437" s="1">
        <v>42527</v>
      </c>
      <c r="C437">
        <v>4.1711864379941606</v>
      </c>
    </row>
    <row r="438" spans="2:3">
      <c r="B438" s="1">
        <v>42528</v>
      </c>
      <c r="C438">
        <v>4.1070434812795975</v>
      </c>
    </row>
    <row r="439" spans="2:3">
      <c r="B439" s="1">
        <v>42529</v>
      </c>
      <c r="C439">
        <v>4.14255004997543</v>
      </c>
    </row>
    <row r="440" spans="2:3">
      <c r="B440" s="1">
        <v>42530</v>
      </c>
      <c r="C440">
        <v>4.092134239946299</v>
      </c>
    </row>
    <row r="441" spans="2:3">
      <c r="B441" s="1">
        <v>42531</v>
      </c>
      <c r="C441">
        <v>4.1119101434348861</v>
      </c>
    </row>
    <row r="442" spans="2:3">
      <c r="B442" s="1">
        <v>42534</v>
      </c>
      <c r="C442">
        <v>5.0151014777745706</v>
      </c>
    </row>
    <row r="443" spans="2:3">
      <c r="B443" s="1">
        <v>42535</v>
      </c>
      <c r="C443">
        <v>4.880576632964523</v>
      </c>
    </row>
    <row r="444" spans="2:3">
      <c r="B444" s="1">
        <v>42536</v>
      </c>
      <c r="C444">
        <v>4.9434729382760798</v>
      </c>
    </row>
    <row r="445" spans="2:3">
      <c r="B445" s="1">
        <v>42537</v>
      </c>
      <c r="C445">
        <v>5.4543062111843881</v>
      </c>
    </row>
    <row r="446" spans="2:3">
      <c r="B446" s="1">
        <v>42538</v>
      </c>
      <c r="C446">
        <v>5.3298687180738558</v>
      </c>
    </row>
    <row r="447" spans="2:3">
      <c r="B447" s="1">
        <v>42541</v>
      </c>
      <c r="C447">
        <v>5.2461386449162148</v>
      </c>
    </row>
    <row r="448" spans="2:3">
      <c r="B448" s="1">
        <v>42542</v>
      </c>
      <c r="C448">
        <v>4.7433552226400879</v>
      </c>
    </row>
    <row r="449" spans="2:3">
      <c r="B449" s="1">
        <v>42543</v>
      </c>
      <c r="C449">
        <v>4.2409587448166839</v>
      </c>
    </row>
    <row r="450" spans="2:3">
      <c r="B450" s="1">
        <v>42544</v>
      </c>
      <c r="C450">
        <v>4.4387057142984974</v>
      </c>
    </row>
    <row r="451" spans="2:3">
      <c r="B451" s="1">
        <v>42545</v>
      </c>
      <c r="C451">
        <v>4.7321664834625414</v>
      </c>
    </row>
    <row r="452" spans="2:3">
      <c r="B452" s="1">
        <v>42548</v>
      </c>
      <c r="C452">
        <v>4.6603488581200043</v>
      </c>
    </row>
    <row r="453" spans="2:3">
      <c r="B453" s="1">
        <v>42549</v>
      </c>
      <c r="C453">
        <v>4.6009926974294242</v>
      </c>
    </row>
    <row r="454" spans="2:3">
      <c r="B454" s="1">
        <v>42550</v>
      </c>
      <c r="C454">
        <v>4.5499205735974426</v>
      </c>
    </row>
    <row r="455" spans="2:3">
      <c r="B455" s="1">
        <v>42551</v>
      </c>
      <c r="C455">
        <v>4.7872456528959955</v>
      </c>
    </row>
    <row r="456" spans="2:3">
      <c r="B456" s="1">
        <v>42552</v>
      </c>
      <c r="C456">
        <v>4.8077590482157184</v>
      </c>
    </row>
    <row r="457" spans="2:3">
      <c r="B457" s="1">
        <v>42556</v>
      </c>
      <c r="C457">
        <v>4.7669314458996039</v>
      </c>
    </row>
    <row r="458" spans="2:3">
      <c r="B458" s="1">
        <v>42557</v>
      </c>
      <c r="C458">
        <v>4.8140620782059003</v>
      </c>
    </row>
    <row r="459" spans="2:3">
      <c r="B459" s="1">
        <v>42558</v>
      </c>
      <c r="C459">
        <v>4.5522026594990166</v>
      </c>
    </row>
    <row r="460" spans="2:3">
      <c r="B460" s="1">
        <v>42559</v>
      </c>
      <c r="C460">
        <v>4.7361975948582113</v>
      </c>
    </row>
    <row r="461" spans="2:3">
      <c r="B461" s="1">
        <v>42562</v>
      </c>
      <c r="C461">
        <v>4.6016341354426702</v>
      </c>
    </row>
    <row r="462" spans="2:3">
      <c r="B462" s="1">
        <v>42563</v>
      </c>
      <c r="C462">
        <v>4.7211481481012534</v>
      </c>
    </row>
    <row r="463" spans="2:3">
      <c r="B463" s="1">
        <v>42564</v>
      </c>
      <c r="C463">
        <v>4.6489983846013487</v>
      </c>
    </row>
    <row r="464" spans="2:3">
      <c r="B464" s="1">
        <v>42565</v>
      </c>
      <c r="C464">
        <v>4.6741323500353902</v>
      </c>
    </row>
    <row r="465" spans="2:3">
      <c r="B465" s="1">
        <v>42566</v>
      </c>
      <c r="C465">
        <v>4.7103908219748467</v>
      </c>
    </row>
    <row r="466" spans="2:3">
      <c r="B466" s="1">
        <v>42569</v>
      </c>
      <c r="C466">
        <v>4.779835822551167</v>
      </c>
    </row>
    <row r="467" spans="2:3">
      <c r="B467" s="1">
        <v>42570</v>
      </c>
      <c r="C467">
        <v>4.77759349497817</v>
      </c>
    </row>
    <row r="468" spans="2:3">
      <c r="B468" s="1">
        <v>42571</v>
      </c>
      <c r="C468">
        <v>4.7260961461760189</v>
      </c>
    </row>
    <row r="469" spans="2:3">
      <c r="B469" s="1">
        <v>42572</v>
      </c>
      <c r="C469">
        <v>4.7208003726981254</v>
      </c>
    </row>
    <row r="470" spans="2:3">
      <c r="B470" s="1">
        <v>42573</v>
      </c>
      <c r="C470">
        <v>4.6181096790941236</v>
      </c>
    </row>
    <row r="471" spans="2:3">
      <c r="B471" s="1">
        <v>42576</v>
      </c>
      <c r="C471">
        <v>4.6422902724511905</v>
      </c>
    </row>
    <row r="472" spans="2:3">
      <c r="B472" s="1">
        <v>42577</v>
      </c>
      <c r="C472">
        <v>4.6253656726528209</v>
      </c>
    </row>
    <row r="473" spans="2:3">
      <c r="B473" s="1">
        <v>42578</v>
      </c>
      <c r="C473">
        <v>4.6430824689091033</v>
      </c>
    </row>
    <row r="474" spans="2:3">
      <c r="B474" s="1">
        <v>42579</v>
      </c>
      <c r="C474">
        <v>4.6474198773512478</v>
      </c>
    </row>
    <row r="475" spans="2:3">
      <c r="B475" s="1">
        <v>42580</v>
      </c>
      <c r="C475">
        <v>4.660795546896499</v>
      </c>
    </row>
    <row r="476" spans="2:3">
      <c r="B476" s="1">
        <v>42583</v>
      </c>
      <c r="C476">
        <v>4.3004695971479618</v>
      </c>
    </row>
    <row r="477" spans="2:3">
      <c r="B477" s="1">
        <v>42584</v>
      </c>
      <c r="C477">
        <v>3.8828629434746897</v>
      </c>
    </row>
    <row r="478" spans="2:3">
      <c r="B478" s="1">
        <v>42585</v>
      </c>
      <c r="C478">
        <v>4.016413285518281</v>
      </c>
    </row>
    <row r="479" spans="2:3">
      <c r="B479" s="1">
        <v>42586</v>
      </c>
      <c r="C479">
        <v>4.10060549406115</v>
      </c>
    </row>
    <row r="480" spans="2:3">
      <c r="B480" s="1">
        <v>42587</v>
      </c>
      <c r="C480">
        <v>4.0771391669695856</v>
      </c>
    </row>
    <row r="481" spans="2:3">
      <c r="B481" s="1">
        <v>42590</v>
      </c>
      <c r="C481">
        <v>4.1902125891053803</v>
      </c>
    </row>
    <row r="482" spans="2:3">
      <c r="B482" s="1">
        <v>42591</v>
      </c>
      <c r="C482">
        <v>4.1666916649872894</v>
      </c>
    </row>
    <row r="483" spans="2:3">
      <c r="B483" s="1">
        <v>42592</v>
      </c>
      <c r="C483">
        <v>4.1967302515503748</v>
      </c>
    </row>
    <row r="484" spans="2:3">
      <c r="B484" s="1">
        <v>42593</v>
      </c>
      <c r="C484">
        <v>4.1751270887603908</v>
      </c>
    </row>
    <row r="485" spans="2:3">
      <c r="B485" s="1">
        <v>42594</v>
      </c>
      <c r="C485">
        <v>4.1636068285962535</v>
      </c>
    </row>
    <row r="486" spans="2:3">
      <c r="B486" s="1">
        <v>42597</v>
      </c>
      <c r="C486">
        <v>4.0191642314168874</v>
      </c>
    </row>
    <row r="487" spans="2:3">
      <c r="B487" s="1">
        <v>42598</v>
      </c>
      <c r="C487">
        <v>4.0909887800144258</v>
      </c>
    </row>
    <row r="488" spans="2:3">
      <c r="B488" s="1">
        <v>42599</v>
      </c>
      <c r="C488">
        <v>4.060621553800404</v>
      </c>
    </row>
    <row r="489" spans="2:3">
      <c r="B489" s="1">
        <v>42600</v>
      </c>
      <c r="C489">
        <v>4.0679829732638124</v>
      </c>
    </row>
    <row r="490" spans="2:3">
      <c r="B490" s="1">
        <v>42601</v>
      </c>
      <c r="C490">
        <v>4.0768303503764809</v>
      </c>
    </row>
    <row r="491" spans="2:3">
      <c r="B491" s="1">
        <v>42604</v>
      </c>
      <c r="C491">
        <v>4.155160786402794</v>
      </c>
    </row>
    <row r="492" spans="2:3">
      <c r="B492" s="1">
        <v>42605</v>
      </c>
      <c r="C492">
        <v>4.1310668919847062</v>
      </c>
    </row>
    <row r="493" spans="2:3">
      <c r="B493" s="1">
        <v>42606</v>
      </c>
      <c r="C493">
        <v>4.107722028714889</v>
      </c>
    </row>
    <row r="494" spans="2:3">
      <c r="B494" s="1">
        <v>42607</v>
      </c>
      <c r="C494">
        <v>4.0901308992630634</v>
      </c>
    </row>
    <row r="495" spans="2:3">
      <c r="B495" s="1">
        <v>42608</v>
      </c>
      <c r="C495">
        <v>4.1030626082054944</v>
      </c>
    </row>
    <row r="496" spans="2:3">
      <c r="B496" s="1">
        <v>42611</v>
      </c>
      <c r="C496">
        <v>4.0633696823672425</v>
      </c>
    </row>
    <row r="497" spans="2:3">
      <c r="B497" s="1">
        <v>42612</v>
      </c>
      <c r="C497">
        <v>4.0869602970245023</v>
      </c>
    </row>
    <row r="498" spans="2:3">
      <c r="B498" s="1">
        <v>42613</v>
      </c>
      <c r="C498">
        <v>4.0721390812773004</v>
      </c>
    </row>
    <row r="499" spans="2:3">
      <c r="B499" s="1">
        <v>42614</v>
      </c>
      <c r="C499">
        <v>4.0492683860945737</v>
      </c>
    </row>
    <row r="500" spans="2:3">
      <c r="B500" s="1">
        <v>42615</v>
      </c>
      <c r="C500">
        <v>4.0717065076245378</v>
      </c>
    </row>
    <row r="501" spans="2:3">
      <c r="B501" s="1">
        <v>42619</v>
      </c>
      <c r="C501">
        <v>4.318157426997483</v>
      </c>
    </row>
    <row r="502" spans="2:3">
      <c r="B502" s="1">
        <v>42620</v>
      </c>
      <c r="C502">
        <v>4.3467439740806064</v>
      </c>
    </row>
    <row r="503" spans="2:3">
      <c r="B503" s="1">
        <v>42621</v>
      </c>
      <c r="C503">
        <v>4.4295322053290551</v>
      </c>
    </row>
    <row r="504" spans="2:3">
      <c r="B504" s="1">
        <v>42622</v>
      </c>
      <c r="C504">
        <v>4.4046120838194325</v>
      </c>
    </row>
    <row r="505" spans="2:3">
      <c r="B505" s="1">
        <v>42625</v>
      </c>
      <c r="C505">
        <v>4.3007567207011244</v>
      </c>
    </row>
    <row r="506" spans="2:3">
      <c r="B506" s="1">
        <v>42626</v>
      </c>
      <c r="C506">
        <v>4.3073423829080433</v>
      </c>
    </row>
    <row r="507" spans="2:3">
      <c r="B507" s="1">
        <v>42627</v>
      </c>
      <c r="C507">
        <v>4.3170723255906607</v>
      </c>
    </row>
    <row r="508" spans="2:3">
      <c r="B508" s="1">
        <v>42628</v>
      </c>
      <c r="C508">
        <v>4.2916519279584726</v>
      </c>
    </row>
    <row r="509" spans="2:3">
      <c r="B509" s="1">
        <v>42629</v>
      </c>
      <c r="C509">
        <v>4.289895100472453</v>
      </c>
    </row>
    <row r="510" spans="2:3">
      <c r="B510" s="1">
        <v>42632</v>
      </c>
      <c r="C510">
        <v>4.3053553144358938</v>
      </c>
    </row>
    <row r="511" spans="2:3">
      <c r="B511" s="1">
        <v>42633</v>
      </c>
      <c r="C511">
        <v>4.2984174229820118</v>
      </c>
    </row>
    <row r="512" spans="2:3">
      <c r="B512" s="1">
        <v>42634</v>
      </c>
      <c r="C512">
        <v>4.2190668737262129</v>
      </c>
    </row>
    <row r="513" spans="2:3">
      <c r="B513" s="1">
        <v>42635</v>
      </c>
      <c r="C513">
        <v>4.2125918051368592</v>
      </c>
    </row>
    <row r="514" spans="2:3">
      <c r="B514" s="1">
        <v>42636</v>
      </c>
      <c r="C514">
        <v>4.2583607729268165</v>
      </c>
    </row>
    <row r="515" spans="2:3">
      <c r="B515" s="1">
        <v>42639</v>
      </c>
      <c r="C515">
        <v>4.2946333285107929</v>
      </c>
    </row>
    <row r="516" spans="2:3">
      <c r="B516" s="1">
        <v>42640</v>
      </c>
      <c r="C516">
        <v>4.2809052554477569</v>
      </c>
    </row>
    <row r="517" spans="2:3">
      <c r="B517" s="1">
        <v>42641</v>
      </c>
      <c r="C517">
        <v>4.2702806552472001</v>
      </c>
    </row>
    <row r="518" spans="2:3">
      <c r="B518" s="1">
        <v>42642</v>
      </c>
      <c r="C518">
        <v>4.2766267766292261</v>
      </c>
    </row>
    <row r="519" spans="2:3">
      <c r="B519" s="1">
        <v>42643</v>
      </c>
      <c r="C519">
        <v>4.3046974665908309</v>
      </c>
    </row>
    <row r="520" spans="2:3">
      <c r="B520" s="1">
        <v>42646</v>
      </c>
      <c r="C520">
        <v>4.3211555525895315</v>
      </c>
    </row>
    <row r="521" spans="2:3">
      <c r="B521" s="1">
        <v>42647</v>
      </c>
      <c r="C521">
        <v>4.3070647276397853</v>
      </c>
    </row>
    <row r="522" spans="2:3">
      <c r="B522" s="1">
        <v>42648</v>
      </c>
      <c r="C522">
        <v>4.322876502393199</v>
      </c>
    </row>
    <row r="523" spans="2:3">
      <c r="B523" s="1">
        <v>42649</v>
      </c>
      <c r="C523">
        <v>4.3260022248719823</v>
      </c>
    </row>
    <row r="524" spans="2:3">
      <c r="B524" s="1">
        <v>42650</v>
      </c>
      <c r="C524">
        <v>4.3544610915745885</v>
      </c>
    </row>
    <row r="525" spans="2:3">
      <c r="B525" s="1">
        <v>42653</v>
      </c>
      <c r="C525">
        <v>4.3672002784810937</v>
      </c>
    </row>
    <row r="526" spans="2:3">
      <c r="B526" s="1">
        <v>42654</v>
      </c>
      <c r="C526">
        <v>4.5224890287302237</v>
      </c>
    </row>
    <row r="527" spans="2:3">
      <c r="B527" s="1">
        <v>42655</v>
      </c>
      <c r="C527">
        <v>4.4875670716367999</v>
      </c>
    </row>
    <row r="528" spans="2:3">
      <c r="B528" s="1">
        <v>42656</v>
      </c>
      <c r="C528">
        <v>4.491265194441004</v>
      </c>
    </row>
    <row r="529" spans="2:3">
      <c r="B529" s="1">
        <v>42657</v>
      </c>
      <c r="C529">
        <v>4.5161073118537107</v>
      </c>
    </row>
    <row r="530" spans="2:3">
      <c r="B530" s="1">
        <v>42660</v>
      </c>
      <c r="C530">
        <v>4.5072554908317368</v>
      </c>
    </row>
    <row r="531" spans="2:3">
      <c r="B531" s="1">
        <v>42661</v>
      </c>
      <c r="C531">
        <v>4.4980672768290848</v>
      </c>
    </row>
    <row r="532" spans="2:3">
      <c r="B532" s="1">
        <v>42662</v>
      </c>
      <c r="C532">
        <v>4.4451170861128233</v>
      </c>
    </row>
    <row r="533" spans="2:3">
      <c r="B533" s="1">
        <v>42663</v>
      </c>
      <c r="C533">
        <v>4.4470055975269132</v>
      </c>
    </row>
    <row r="534" spans="2:3">
      <c r="B534" s="1">
        <v>42664</v>
      </c>
      <c r="C534">
        <v>4.4604121855259953</v>
      </c>
    </row>
    <row r="535" spans="2:3">
      <c r="B535" s="1">
        <v>42667</v>
      </c>
      <c r="C535">
        <v>4.6074669901544221</v>
      </c>
    </row>
    <row r="536" spans="2:3">
      <c r="B536" s="1">
        <v>42668</v>
      </c>
      <c r="C536">
        <v>4.6339335410631994</v>
      </c>
    </row>
    <row r="537" spans="2:3">
      <c r="B537" s="1">
        <v>42669</v>
      </c>
      <c r="C537">
        <v>4.7794085762260563</v>
      </c>
    </row>
    <row r="538" spans="2:3">
      <c r="B538" s="1">
        <v>42670</v>
      </c>
      <c r="C538">
        <v>4.8494091801690438</v>
      </c>
    </row>
    <row r="539" spans="2:3">
      <c r="B539" s="1">
        <v>42671</v>
      </c>
      <c r="C539">
        <v>4.8583045143135335</v>
      </c>
    </row>
    <row r="540" spans="2:3">
      <c r="B540" s="1">
        <v>42674</v>
      </c>
      <c r="C540">
        <v>4.9375237218889705</v>
      </c>
    </row>
    <row r="541" spans="2:3">
      <c r="B541" s="1">
        <v>42675</v>
      </c>
      <c r="C541">
        <v>5.1399930095802118</v>
      </c>
    </row>
    <row r="542" spans="2:3">
      <c r="B542" s="1">
        <v>42676</v>
      </c>
      <c r="C542">
        <v>5.2171568293782826</v>
      </c>
    </row>
    <row r="543" spans="2:3">
      <c r="B543" s="1">
        <v>42677</v>
      </c>
      <c r="C543">
        <v>4.8494760719357535</v>
      </c>
    </row>
    <row r="544" spans="2:3">
      <c r="B544" s="1">
        <v>42678</v>
      </c>
      <c r="C544">
        <v>4.9512925280376372</v>
      </c>
    </row>
    <row r="545" spans="2:3">
      <c r="B545" s="1">
        <v>42681</v>
      </c>
      <c r="C545">
        <v>4.9500176558338316</v>
      </c>
    </row>
    <row r="546" spans="2:3">
      <c r="B546" s="1">
        <v>42682</v>
      </c>
      <c r="C546">
        <v>4.9967629232097224</v>
      </c>
    </row>
    <row r="547" spans="2:3">
      <c r="B547" s="1">
        <v>42683</v>
      </c>
      <c r="C547">
        <v>5.0907165220265806</v>
      </c>
    </row>
    <row r="548" spans="2:3">
      <c r="B548" s="1">
        <v>42684</v>
      </c>
      <c r="C548">
        <v>5.0356880262632657</v>
      </c>
    </row>
    <row r="549" spans="2:3">
      <c r="B549" s="1">
        <v>42685</v>
      </c>
      <c r="C549">
        <v>5.0413083001107548</v>
      </c>
    </row>
    <row r="550" spans="2:3">
      <c r="B550" s="1">
        <v>42688</v>
      </c>
      <c r="C550">
        <v>4.9606055004660012</v>
      </c>
    </row>
    <row r="551" spans="2:3">
      <c r="B551" s="1">
        <v>42689</v>
      </c>
      <c r="C551">
        <v>5.0064862901381888</v>
      </c>
    </row>
    <row r="552" spans="2:3">
      <c r="B552" s="1">
        <v>42690</v>
      </c>
      <c r="C552">
        <v>5.2351420361183072</v>
      </c>
    </row>
    <row r="553" spans="2:3">
      <c r="B553" s="1">
        <v>42691</v>
      </c>
      <c r="C553">
        <v>5.2119097896169313</v>
      </c>
    </row>
    <row r="554" spans="2:3">
      <c r="B554" s="1">
        <v>42692</v>
      </c>
      <c r="C554">
        <v>5.285953766797145</v>
      </c>
    </row>
    <row r="555" spans="2:3">
      <c r="B555" s="1">
        <v>42695</v>
      </c>
      <c r="C555">
        <v>5.1986071857413823</v>
      </c>
    </row>
    <row r="556" spans="2:3">
      <c r="B556" s="1">
        <v>42696</v>
      </c>
      <c r="C556">
        <v>5.2831211608572142</v>
      </c>
    </row>
    <row r="557" spans="2:3">
      <c r="B557" s="1">
        <v>42697</v>
      </c>
      <c r="C557">
        <v>5.2350583092380889</v>
      </c>
    </row>
    <row r="558" spans="2:3">
      <c r="B558" s="1">
        <v>42699</v>
      </c>
      <c r="C558">
        <v>5.2137789800920693</v>
      </c>
    </row>
    <row r="559" spans="2:3">
      <c r="B559" s="1">
        <v>42702</v>
      </c>
      <c r="C559">
        <v>5.1721806395154264</v>
      </c>
    </row>
    <row r="560" spans="2:3">
      <c r="B560" s="1">
        <v>42703</v>
      </c>
      <c r="C560">
        <v>5.1701448337343647</v>
      </c>
    </row>
    <row r="561" spans="2:3">
      <c r="B561" s="1">
        <v>42704</v>
      </c>
      <c r="C561">
        <v>5.240473889363221</v>
      </c>
    </row>
    <row r="562" spans="2:3">
      <c r="B562" s="1">
        <v>42705</v>
      </c>
      <c r="C562">
        <v>5.3177873696737015</v>
      </c>
    </row>
    <row r="563" spans="2:3">
      <c r="B563" s="1">
        <v>42706</v>
      </c>
      <c r="C563">
        <v>5.4659642944112097</v>
      </c>
    </row>
    <row r="564" spans="2:3">
      <c r="B564" s="1">
        <v>42709</v>
      </c>
      <c r="C564">
        <v>5.3301540208745477</v>
      </c>
    </row>
    <row r="565" spans="2:3">
      <c r="B565" s="1">
        <v>42710</v>
      </c>
      <c r="C565">
        <v>5.3683779885855127</v>
      </c>
    </row>
    <row r="566" spans="2:3">
      <c r="B566" s="1">
        <v>42711</v>
      </c>
      <c r="C566">
        <v>5.3952420020543439</v>
      </c>
    </row>
    <row r="567" spans="2:3">
      <c r="B567" s="1">
        <v>42712</v>
      </c>
      <c r="C567">
        <v>5.4134604582057939</v>
      </c>
    </row>
    <row r="568" spans="2:3">
      <c r="B568" s="1">
        <v>42713</v>
      </c>
      <c r="C568">
        <v>5.4268010496265564</v>
      </c>
    </row>
    <row r="569" spans="2:3">
      <c r="B569" s="1">
        <v>42716</v>
      </c>
      <c r="C569">
        <v>5.4774198394645151</v>
      </c>
    </row>
    <row r="570" spans="2:3">
      <c r="B570" s="1">
        <v>42717</v>
      </c>
      <c r="C570">
        <v>5.4801130674961502</v>
      </c>
    </row>
    <row r="571" spans="2:3">
      <c r="B571" s="1">
        <v>42718</v>
      </c>
      <c r="C571">
        <v>5.486006645480944</v>
      </c>
    </row>
    <row r="572" spans="2:3">
      <c r="B572" s="1">
        <v>42719</v>
      </c>
      <c r="C572">
        <v>5.4615865011935876</v>
      </c>
    </row>
    <row r="573" spans="2:3">
      <c r="B573" s="1">
        <v>42720</v>
      </c>
      <c r="C573">
        <v>5.5088519511017813</v>
      </c>
    </row>
    <row r="574" spans="2:3">
      <c r="B574" s="1">
        <v>42723</v>
      </c>
      <c r="C574">
        <v>5.5630415438564151</v>
      </c>
    </row>
    <row r="575" spans="2:3">
      <c r="B575" s="1">
        <v>42724</v>
      </c>
      <c r="C575">
        <v>5.6197104082160516</v>
      </c>
    </row>
    <row r="576" spans="2:3">
      <c r="B576" s="1">
        <v>42725</v>
      </c>
      <c r="C576">
        <v>5.8534961230048559</v>
      </c>
    </row>
    <row r="577" spans="2:3">
      <c r="B577" s="1">
        <v>42726</v>
      </c>
      <c r="C577">
        <v>6.0651581412577205</v>
      </c>
    </row>
    <row r="578" spans="2:3">
      <c r="B578" s="1">
        <v>42727</v>
      </c>
      <c r="C578">
        <v>6.4674905991482028</v>
      </c>
    </row>
    <row r="579" spans="2:3">
      <c r="B579" s="1">
        <v>42731</v>
      </c>
      <c r="C579">
        <v>6.5454452021900549</v>
      </c>
    </row>
    <row r="580" spans="2:3">
      <c r="B580" s="1">
        <v>42732</v>
      </c>
      <c r="C580">
        <v>6.8443869220978497</v>
      </c>
    </row>
    <row r="581" spans="2:3">
      <c r="B581" s="1">
        <v>42733</v>
      </c>
      <c r="C581">
        <v>6.8266366282279778</v>
      </c>
    </row>
    <row r="582" spans="2:3">
      <c r="B582" s="1">
        <v>42734</v>
      </c>
      <c r="C582">
        <v>6.7399221751300331</v>
      </c>
    </row>
    <row r="583" spans="2:3">
      <c r="B583" s="1">
        <v>42738</v>
      </c>
      <c r="C583">
        <v>7.3183647740012425</v>
      </c>
    </row>
    <row r="584" spans="2:3">
      <c r="B584" s="1">
        <v>42739</v>
      </c>
      <c r="C584">
        <v>8.0950129440943801</v>
      </c>
    </row>
    <row r="585" spans="2:3">
      <c r="B585" s="1">
        <v>42740</v>
      </c>
      <c r="C585">
        <v>7.1032189432434896</v>
      </c>
    </row>
    <row r="586" spans="2:3">
      <c r="B586" s="1">
        <v>42741</v>
      </c>
      <c r="C586">
        <v>6.3231386781324623</v>
      </c>
    </row>
    <row r="587" spans="2:3">
      <c r="B587" s="1">
        <v>42744</v>
      </c>
      <c r="C587">
        <v>6.3268402028633881</v>
      </c>
    </row>
    <row r="588" spans="2:3">
      <c r="B588" s="1">
        <v>42745</v>
      </c>
      <c r="C588">
        <v>6.3601417908233113</v>
      </c>
    </row>
    <row r="589" spans="2:3">
      <c r="B589" s="1">
        <v>42746</v>
      </c>
      <c r="C589">
        <v>5.4490763568601617</v>
      </c>
    </row>
    <row r="590" spans="2:3">
      <c r="B590" s="1">
        <v>42747</v>
      </c>
      <c r="C590">
        <v>5.6381842678904706</v>
      </c>
    </row>
    <row r="591" spans="2:3">
      <c r="B591" s="1">
        <v>42748</v>
      </c>
      <c r="C591">
        <v>5.7717199763940759</v>
      </c>
    </row>
    <row r="592" spans="2:3">
      <c r="B592" s="1">
        <v>42752</v>
      </c>
      <c r="C592">
        <v>6.35915573764599</v>
      </c>
    </row>
    <row r="593" spans="2:3">
      <c r="B593" s="1">
        <v>42753</v>
      </c>
      <c r="C593">
        <v>6.2091344994370621</v>
      </c>
    </row>
    <row r="594" spans="2:3">
      <c r="B594" s="1">
        <v>42754</v>
      </c>
      <c r="C594">
        <v>6.295678620400234</v>
      </c>
    </row>
    <row r="595" spans="2:3">
      <c r="B595" s="1">
        <v>42755</v>
      </c>
      <c r="C595">
        <v>6.2666499468451393</v>
      </c>
    </row>
    <row r="596" spans="2:3">
      <c r="B596" s="1">
        <v>42758</v>
      </c>
      <c r="C596">
        <v>6.4479079715864902</v>
      </c>
    </row>
    <row r="597" spans="2:3">
      <c r="B597" s="1">
        <v>42759</v>
      </c>
      <c r="C597">
        <v>6.248900932093072</v>
      </c>
    </row>
    <row r="598" spans="2:3">
      <c r="B598" s="1">
        <v>42760</v>
      </c>
      <c r="C598">
        <v>6.3102018921162166</v>
      </c>
    </row>
    <row r="599" spans="2:3">
      <c r="B599" s="1">
        <v>42761</v>
      </c>
      <c r="C599">
        <v>6.4218078758775903</v>
      </c>
    </row>
    <row r="600" spans="2:3">
      <c r="B600" s="1">
        <v>42762</v>
      </c>
      <c r="C600">
        <v>6.4362490711122486</v>
      </c>
    </row>
    <row r="601" spans="2:3">
      <c r="B601" s="1">
        <v>42765</v>
      </c>
      <c r="C601">
        <v>6.4399664867821871</v>
      </c>
    </row>
    <row r="602" spans="2:3">
      <c r="B602" s="1">
        <v>42766</v>
      </c>
      <c r="C602">
        <v>6.7892605536557751</v>
      </c>
    </row>
    <row r="603" spans="2:3">
      <c r="B603" s="1">
        <v>42767</v>
      </c>
      <c r="C603">
        <v>6.9187881706025243</v>
      </c>
    </row>
    <row r="604" spans="2:3">
      <c r="B604" s="1">
        <v>42768</v>
      </c>
      <c r="C604">
        <v>7.0773680863494448</v>
      </c>
    </row>
    <row r="605" spans="2:3">
      <c r="B605" s="1">
        <v>42769</v>
      </c>
      <c r="C605">
        <v>7.2032691626860608</v>
      </c>
    </row>
    <row r="606" spans="2:3">
      <c r="B606" s="1">
        <v>42772</v>
      </c>
      <c r="C606">
        <v>7.2601108805189041</v>
      </c>
    </row>
    <row r="607" spans="2:3">
      <c r="B607" s="1">
        <v>42773</v>
      </c>
      <c r="C607">
        <v>7.4215598409085439</v>
      </c>
    </row>
    <row r="608" spans="2:3">
      <c r="B608" s="1">
        <v>42774</v>
      </c>
      <c r="C608">
        <v>7.4327735231623118</v>
      </c>
    </row>
    <row r="609" spans="2:3">
      <c r="B609" s="1">
        <v>42775</v>
      </c>
      <c r="C609">
        <v>6.9517134861895746</v>
      </c>
    </row>
    <row r="610" spans="2:3">
      <c r="B610" s="1">
        <v>42776</v>
      </c>
      <c r="C610">
        <v>6.9110402440048793</v>
      </c>
    </row>
    <row r="611" spans="2:3">
      <c r="B611" s="1">
        <v>42779</v>
      </c>
      <c r="C611">
        <v>6.9240397313943571</v>
      </c>
    </row>
    <row r="612" spans="2:3">
      <c r="B612" s="1">
        <v>42780</v>
      </c>
      <c r="C612">
        <v>7.020489871651626</v>
      </c>
    </row>
    <row r="613" spans="2:3">
      <c r="B613" s="1">
        <v>42781</v>
      </c>
      <c r="C613">
        <v>7.0401973128191724</v>
      </c>
    </row>
    <row r="614" spans="2:3">
      <c r="B614" s="1">
        <v>42782</v>
      </c>
      <c r="C614">
        <v>7.1789045497669424</v>
      </c>
    </row>
    <row r="615" spans="2:3">
      <c r="B615" s="1">
        <v>42783</v>
      </c>
      <c r="C615">
        <v>7.3092672693401086</v>
      </c>
    </row>
    <row r="616" spans="2:3">
      <c r="B616" s="1">
        <v>42787</v>
      </c>
      <c r="C616">
        <v>7.791158961407298</v>
      </c>
    </row>
    <row r="617" spans="2:3">
      <c r="B617" s="1">
        <v>42788</v>
      </c>
      <c r="C617">
        <v>7.8052537935277222</v>
      </c>
    </row>
    <row r="618" spans="2:3">
      <c r="B618" s="1">
        <v>42789</v>
      </c>
      <c r="C618">
        <v>8.1486166017744779</v>
      </c>
    </row>
    <row r="619" spans="2:3">
      <c r="B619" s="1">
        <v>42790</v>
      </c>
      <c r="C619">
        <v>8.196334279886651</v>
      </c>
    </row>
    <row r="620" spans="2:3">
      <c r="B620" s="1">
        <v>42793</v>
      </c>
      <c r="C620">
        <v>8.2393613632718647</v>
      </c>
    </row>
    <row r="621" spans="2:3">
      <c r="B621" s="1">
        <v>42794</v>
      </c>
      <c r="C621">
        <v>8.2384584195608213</v>
      </c>
    </row>
    <row r="622" spans="2:3">
      <c r="B622" s="1">
        <v>42795</v>
      </c>
      <c r="C622">
        <v>8.5344969242525135</v>
      </c>
    </row>
    <row r="623" spans="2:3">
      <c r="B623" s="1">
        <v>42796</v>
      </c>
      <c r="C623">
        <v>8.7325952505424063</v>
      </c>
    </row>
    <row r="624" spans="2:3">
      <c r="B624" s="1">
        <v>42797</v>
      </c>
      <c r="C624">
        <v>8.899028968331038</v>
      </c>
    </row>
    <row r="625" spans="2:3">
      <c r="B625" s="1">
        <v>42800</v>
      </c>
      <c r="C625">
        <v>8.8829773745911478</v>
      </c>
    </row>
    <row r="626" spans="2:3">
      <c r="B626" s="1">
        <v>42801</v>
      </c>
      <c r="C626">
        <v>8.5380135511920834</v>
      </c>
    </row>
    <row r="627" spans="2:3">
      <c r="B627" s="1">
        <v>42802</v>
      </c>
      <c r="C627">
        <v>8.0239064010206036</v>
      </c>
    </row>
    <row r="628" spans="2:3">
      <c r="B628" s="1">
        <v>42803</v>
      </c>
      <c r="C628">
        <v>8.2915836576263757</v>
      </c>
    </row>
    <row r="629" spans="2:3">
      <c r="B629" s="1">
        <v>42804</v>
      </c>
      <c r="C629">
        <v>7.7899664265651767</v>
      </c>
    </row>
    <row r="630" spans="2:3">
      <c r="B630" s="1">
        <v>42807</v>
      </c>
      <c r="C630">
        <v>8.592720372126248</v>
      </c>
    </row>
    <row r="631" spans="2:3">
      <c r="B631" s="1">
        <v>42808</v>
      </c>
      <c r="C631">
        <v>8.6481369092569285</v>
      </c>
    </row>
    <row r="632" spans="2:3">
      <c r="B632" s="1">
        <v>42809</v>
      </c>
      <c r="C632">
        <v>8.7142121246579602</v>
      </c>
    </row>
    <row r="633" spans="2:3">
      <c r="B633" s="1">
        <v>42810</v>
      </c>
      <c r="C633">
        <v>8.2822925448195264</v>
      </c>
    </row>
    <row r="634" spans="2:3">
      <c r="B634" s="1">
        <v>42811</v>
      </c>
      <c r="C634">
        <v>7.6707116410477392</v>
      </c>
    </row>
    <row r="635" spans="2:3">
      <c r="B635" s="1">
        <v>42814</v>
      </c>
      <c r="C635">
        <v>7.3491628523645396</v>
      </c>
    </row>
    <row r="636" spans="2:3">
      <c r="B636" s="1">
        <v>42815</v>
      </c>
      <c r="C636">
        <v>7.8106127899499382</v>
      </c>
    </row>
    <row r="637" spans="2:3">
      <c r="B637" s="1">
        <v>42816</v>
      </c>
      <c r="C637">
        <v>7.3120700731005801</v>
      </c>
    </row>
    <row r="638" spans="2:3">
      <c r="B638" s="1">
        <v>42817</v>
      </c>
      <c r="C638">
        <v>7.2377392915011143</v>
      </c>
    </row>
    <row r="639" spans="2:3">
      <c r="B639" s="1">
        <v>42818</v>
      </c>
      <c r="C639">
        <v>6.5326085576146573</v>
      </c>
    </row>
    <row r="640" spans="2:3">
      <c r="B640" s="1">
        <v>42821</v>
      </c>
      <c r="C640">
        <v>7.2861750826430702</v>
      </c>
    </row>
    <row r="641" spans="2:3">
      <c r="B641" s="1">
        <v>42822</v>
      </c>
      <c r="C641">
        <v>7.2949914753203879</v>
      </c>
    </row>
    <row r="642" spans="2:3">
      <c r="B642" s="1">
        <v>42823</v>
      </c>
      <c r="C642">
        <v>7.2441720421276381</v>
      </c>
    </row>
    <row r="643" spans="2:3">
      <c r="B643" s="1">
        <v>42824</v>
      </c>
      <c r="C643">
        <v>7.1490624675772523</v>
      </c>
    </row>
    <row r="644" spans="2:3">
      <c r="B644" s="1">
        <v>42825</v>
      </c>
      <c r="C644">
        <v>7.4642102940376835</v>
      </c>
    </row>
    <row r="645" spans="2:3">
      <c r="B645" s="1">
        <v>42828</v>
      </c>
      <c r="C645">
        <v>7.9649574884913346</v>
      </c>
    </row>
    <row r="646" spans="2:3">
      <c r="B646" s="1">
        <v>42829</v>
      </c>
      <c r="C646">
        <v>7.8905493119096217</v>
      </c>
    </row>
    <row r="647" spans="2:3">
      <c r="B647" s="1">
        <v>42830</v>
      </c>
      <c r="C647">
        <v>7.830710207372535</v>
      </c>
    </row>
    <row r="648" spans="2:3">
      <c r="B648" s="1">
        <v>42831</v>
      </c>
      <c r="C648">
        <v>8.2329515913359561</v>
      </c>
    </row>
    <row r="649" spans="2:3">
      <c r="B649" s="1">
        <v>42832</v>
      </c>
      <c r="C649">
        <v>8.1918130181637991</v>
      </c>
    </row>
    <row r="650" spans="2:3">
      <c r="B650" s="1">
        <v>42835</v>
      </c>
      <c r="C650">
        <v>8.2621210714673907</v>
      </c>
    </row>
    <row r="651" spans="2:3">
      <c r="B651" s="1">
        <v>42836</v>
      </c>
      <c r="C651">
        <v>8.385655893198436</v>
      </c>
    </row>
    <row r="652" spans="2:3">
      <c r="B652" s="1">
        <v>42837</v>
      </c>
      <c r="C652">
        <v>8.3524470865810336</v>
      </c>
    </row>
    <row r="653" spans="2:3">
      <c r="B653" s="1">
        <v>42838</v>
      </c>
      <c r="C653">
        <v>8.1352007044694741</v>
      </c>
    </row>
    <row r="654" spans="2:3">
      <c r="B654" s="1">
        <v>42842</v>
      </c>
      <c r="C654">
        <v>8.305671064186992</v>
      </c>
    </row>
    <row r="655" spans="2:3">
      <c r="B655" s="1">
        <v>42843</v>
      </c>
      <c r="C655">
        <v>8.428311872543528</v>
      </c>
    </row>
    <row r="656" spans="2:3">
      <c r="B656" s="1">
        <v>42844</v>
      </c>
      <c r="C656">
        <v>8.4177889811247457</v>
      </c>
    </row>
    <row r="657" spans="2:3">
      <c r="B657" s="1">
        <v>42845</v>
      </c>
      <c r="C657">
        <v>8.5475537992893678</v>
      </c>
    </row>
    <row r="658" spans="2:3">
      <c r="B658" s="1">
        <v>42846</v>
      </c>
      <c r="C658">
        <v>8.4977280661612671</v>
      </c>
    </row>
    <row r="659" spans="2:3">
      <c r="B659" s="1">
        <v>42849</v>
      </c>
      <c r="C659">
        <v>8.6921946534212662</v>
      </c>
    </row>
    <row r="660" spans="2:3">
      <c r="B660" s="1">
        <v>42850</v>
      </c>
      <c r="C660">
        <v>8.7978996595463972</v>
      </c>
    </row>
    <row r="661" spans="2:3">
      <c r="B661" s="1">
        <v>42851</v>
      </c>
      <c r="C661">
        <v>8.9053195768728308</v>
      </c>
    </row>
    <row r="662" spans="2:3">
      <c r="B662" s="1">
        <v>42852</v>
      </c>
      <c r="C662">
        <v>9.1591132110534499</v>
      </c>
    </row>
    <row r="663" spans="2:3">
      <c r="B663" s="1">
        <v>42853</v>
      </c>
      <c r="C663">
        <v>9.1494211285066953</v>
      </c>
    </row>
    <row r="664" spans="2:3">
      <c r="B664" s="1">
        <v>42856</v>
      </c>
      <c r="C664">
        <v>9.8789932631101358</v>
      </c>
    </row>
    <row r="665" spans="2:3">
      <c r="B665" s="1">
        <v>42857</v>
      </c>
      <c r="C665">
        <v>10.094864684436958</v>
      </c>
    </row>
    <row r="666" spans="2:3">
      <c r="B666" s="1">
        <v>42858</v>
      </c>
      <c r="C666">
        <v>10.352727728350489</v>
      </c>
    </row>
    <row r="667" spans="2:3">
      <c r="B667" s="1">
        <v>42859</v>
      </c>
      <c r="C667">
        <v>10.682166238209891</v>
      </c>
    </row>
    <row r="668" spans="2:3">
      <c r="B668" s="1">
        <v>42860</v>
      </c>
      <c r="C668">
        <v>10.804512285140211</v>
      </c>
    </row>
    <row r="669" spans="2:3">
      <c r="B669" s="1">
        <v>42863</v>
      </c>
      <c r="C669">
        <v>11.969600330278862</v>
      </c>
    </row>
    <row r="670" spans="2:3">
      <c r="B670" s="1">
        <v>42864</v>
      </c>
      <c r="C670">
        <v>12.190615468026131</v>
      </c>
    </row>
    <row r="671" spans="2:3">
      <c r="B671" s="1">
        <v>42865</v>
      </c>
      <c r="C671">
        <v>12.409915790212336</v>
      </c>
    </row>
    <row r="672" spans="2:3">
      <c r="B672" s="1">
        <v>42866</v>
      </c>
      <c r="C672">
        <v>12.835197673189446</v>
      </c>
    </row>
    <row r="673" spans="2:3">
      <c r="B673" s="1">
        <v>42867</v>
      </c>
      <c r="C673">
        <v>11.970529415238095</v>
      </c>
    </row>
    <row r="674" spans="2:3">
      <c r="B674" s="1">
        <v>42870</v>
      </c>
      <c r="C674">
        <v>12.067732040452526</v>
      </c>
    </row>
    <row r="675" spans="2:3">
      <c r="B675" s="1">
        <v>42871</v>
      </c>
      <c r="C675">
        <v>12.038780703124095</v>
      </c>
    </row>
    <row r="676" spans="2:3">
      <c r="B676" s="1">
        <v>42872</v>
      </c>
      <c r="C676">
        <v>12.763765532371997</v>
      </c>
    </row>
    <row r="677" spans="2:3">
      <c r="B677" s="1">
        <v>42873</v>
      </c>
      <c r="C677">
        <v>13.106326532659185</v>
      </c>
    </row>
    <row r="678" spans="2:3">
      <c r="B678" s="1">
        <v>42874</v>
      </c>
      <c r="C678">
        <v>13.792318737517576</v>
      </c>
    </row>
    <row r="679" spans="2:3">
      <c r="B679" s="1">
        <v>42877</v>
      </c>
      <c r="C679">
        <v>15.0792723198199</v>
      </c>
    </row>
    <row r="680" spans="2:3">
      <c r="B680" s="1">
        <v>42878</v>
      </c>
      <c r="C680">
        <v>16.097659834559128</v>
      </c>
    </row>
    <row r="681" spans="2:3">
      <c r="B681" s="1">
        <v>42879</v>
      </c>
      <c r="C681">
        <v>16.95072080147083</v>
      </c>
    </row>
    <row r="682" spans="2:3">
      <c r="B682" s="1">
        <v>42880</v>
      </c>
      <c r="C682">
        <v>15.987025284721202</v>
      </c>
    </row>
    <row r="683" spans="2:3">
      <c r="B683" s="1">
        <v>42881</v>
      </c>
      <c r="C683">
        <v>15.273930773696266</v>
      </c>
    </row>
    <row r="684" spans="2:3">
      <c r="B684" s="1">
        <v>42885</v>
      </c>
      <c r="C684">
        <v>15.085357189558461</v>
      </c>
    </row>
    <row r="685" spans="2:3">
      <c r="B685" s="1">
        <v>42886</v>
      </c>
      <c r="C685">
        <v>15.852994616875636</v>
      </c>
    </row>
    <row r="686" spans="2:3">
      <c r="B686" s="1">
        <v>42887</v>
      </c>
      <c r="C686">
        <v>16.693478457172684</v>
      </c>
    </row>
    <row r="687" spans="2:3">
      <c r="B687" s="1">
        <v>42888</v>
      </c>
      <c r="C687">
        <v>17.25092347699632</v>
      </c>
    </row>
    <row r="688" spans="2:3">
      <c r="B688" s="1">
        <v>42891</v>
      </c>
      <c r="C688">
        <v>18.623394819615271</v>
      </c>
    </row>
    <row r="689" spans="2:3">
      <c r="B689" s="1">
        <v>42892</v>
      </c>
      <c r="C689">
        <v>19.843985395263701</v>
      </c>
    </row>
    <row r="690" spans="2:3">
      <c r="B690" s="1">
        <v>42893</v>
      </c>
      <c r="C690">
        <v>18.933611262151853</v>
      </c>
    </row>
    <row r="691" spans="2:3">
      <c r="B691" s="1">
        <v>42894</v>
      </c>
      <c r="C691">
        <v>19.440608658417361</v>
      </c>
    </row>
    <row r="692" spans="2:3">
      <c r="B692" s="1">
        <v>42895</v>
      </c>
      <c r="C692">
        <v>19.564519315761796</v>
      </c>
    </row>
    <row r="693" spans="2:3">
      <c r="B693" s="1">
        <v>42898</v>
      </c>
      <c r="C693">
        <v>18.424867367914402</v>
      </c>
    </row>
    <row r="694" spans="2:3">
      <c r="B694" s="1">
        <v>42899</v>
      </c>
      <c r="C694">
        <v>18.820424449547151</v>
      </c>
    </row>
    <row r="695" spans="2:3">
      <c r="B695" s="1">
        <v>42900</v>
      </c>
      <c r="C695">
        <v>17.359218995550975</v>
      </c>
    </row>
    <row r="696" spans="2:3">
      <c r="B696" s="1">
        <v>42901</v>
      </c>
      <c r="C696">
        <v>17.067877145169515</v>
      </c>
    </row>
    <row r="697" spans="2:3">
      <c r="B697" s="1">
        <v>42902</v>
      </c>
      <c r="C697">
        <v>17.439832519125147</v>
      </c>
    </row>
    <row r="698" spans="2:3">
      <c r="B698" s="1">
        <v>42905</v>
      </c>
      <c r="C698">
        <v>17.929839842691305</v>
      </c>
    </row>
    <row r="699" spans="2:3">
      <c r="B699" s="1">
        <v>42906</v>
      </c>
      <c r="C699">
        <v>18.843129941575693</v>
      </c>
    </row>
    <row r="700" spans="2:3">
      <c r="B700" s="1">
        <v>42907</v>
      </c>
      <c r="C700">
        <v>18.614750347616152</v>
      </c>
    </row>
    <row r="701" spans="2:3">
      <c r="B701" s="1">
        <v>42908</v>
      </c>
      <c r="C701">
        <v>18.725611756389817</v>
      </c>
    </row>
    <row r="702" spans="2:3">
      <c r="B702" s="1">
        <v>42909</v>
      </c>
      <c r="C702">
        <v>18.996960593534464</v>
      </c>
    </row>
    <row r="703" spans="2:3">
      <c r="B703" s="1">
        <v>42912</v>
      </c>
      <c r="C703">
        <v>17.150763794402675</v>
      </c>
    </row>
    <row r="704" spans="2:3">
      <c r="B704" s="1">
        <v>42913</v>
      </c>
      <c r="C704">
        <v>17.660960978319004</v>
      </c>
    </row>
    <row r="705" spans="2:3">
      <c r="B705" s="1">
        <v>42914</v>
      </c>
      <c r="C705">
        <v>17.813601498725806</v>
      </c>
    </row>
    <row r="706" spans="2:3">
      <c r="B706" s="1">
        <v>42915</v>
      </c>
      <c r="C706">
        <v>17.566251477571551</v>
      </c>
    </row>
    <row r="707" spans="2:3">
      <c r="B707" s="1">
        <v>42916</v>
      </c>
      <c r="C707">
        <v>17.159779519365664</v>
      </c>
    </row>
    <row r="708" spans="2:3">
      <c r="B708" s="1">
        <v>42919</v>
      </c>
      <c r="C708">
        <v>17.73352511549086</v>
      </c>
    </row>
    <row r="709" spans="2:3">
      <c r="B709" s="1">
        <v>42921</v>
      </c>
      <c r="C709">
        <v>17.993912303896508</v>
      </c>
    </row>
    <row r="710" spans="2:3">
      <c r="B710" s="1">
        <v>42922</v>
      </c>
      <c r="C710">
        <v>18.037375303051846</v>
      </c>
    </row>
    <row r="711" spans="2:3">
      <c r="B711" s="1">
        <v>42923</v>
      </c>
      <c r="C711">
        <v>17.413767261976485</v>
      </c>
    </row>
    <row r="712" spans="2:3">
      <c r="B712" s="1">
        <v>42926</v>
      </c>
      <c r="C712">
        <v>16.401738869441115</v>
      </c>
    </row>
    <row r="713" spans="2:3">
      <c r="B713" s="1">
        <v>42927</v>
      </c>
      <c r="C713">
        <v>16.159572882365296</v>
      </c>
    </row>
    <row r="714" spans="2:3">
      <c r="B714" s="1">
        <v>42928</v>
      </c>
      <c r="C714">
        <v>16.579799968305014</v>
      </c>
    </row>
    <row r="715" spans="2:3">
      <c r="B715" s="1">
        <v>42929</v>
      </c>
      <c r="C715">
        <v>16.295021210039312</v>
      </c>
    </row>
    <row r="716" spans="2:3">
      <c r="B716" s="1">
        <v>42930</v>
      </c>
      <c r="C716">
        <v>15.432425031707469</v>
      </c>
    </row>
    <row r="717" spans="2:3">
      <c r="B717" s="1">
        <v>42933</v>
      </c>
      <c r="C717">
        <v>15.396666191495235</v>
      </c>
    </row>
    <row r="718" spans="2:3">
      <c r="B718" s="1">
        <v>42934</v>
      </c>
      <c r="C718">
        <v>16.020059547988605</v>
      </c>
    </row>
    <row r="719" spans="2:3">
      <c r="B719" s="1">
        <v>42935</v>
      </c>
      <c r="C719">
        <v>15.704311412168973</v>
      </c>
    </row>
    <row r="720" spans="2:3">
      <c r="B720" s="1">
        <v>42936</v>
      </c>
      <c r="C720">
        <v>19.461588031292603</v>
      </c>
    </row>
    <row r="721" spans="2:3">
      <c r="B721" s="1">
        <v>42937</v>
      </c>
      <c r="C721">
        <v>18.424487210157427</v>
      </c>
    </row>
    <row r="722" spans="2:3">
      <c r="B722" s="1">
        <v>42940</v>
      </c>
      <c r="C722">
        <v>19.024011936730215</v>
      </c>
    </row>
    <row r="723" spans="2:3">
      <c r="B723" s="1">
        <v>42941</v>
      </c>
      <c r="C723">
        <v>17.790102072116262</v>
      </c>
    </row>
    <row r="724" spans="2:3">
      <c r="B724" s="1">
        <v>42942</v>
      </c>
      <c r="C724">
        <v>17.463419105878479</v>
      </c>
    </row>
    <row r="725" spans="2:3">
      <c r="B725" s="1">
        <v>42943</v>
      </c>
      <c r="C725">
        <v>18.444157603124989</v>
      </c>
    </row>
    <row r="726" spans="2:3">
      <c r="B726" s="1">
        <v>42944</v>
      </c>
      <c r="C726">
        <v>19.389479059623753</v>
      </c>
    </row>
    <row r="727" spans="2:3">
      <c r="B727" s="1">
        <v>42947</v>
      </c>
      <c r="C727">
        <v>19.84520433662107</v>
      </c>
    </row>
    <row r="728" spans="2:3">
      <c r="B728" s="1">
        <v>42948</v>
      </c>
      <c r="C728">
        <v>18.758884288285238</v>
      </c>
    </row>
    <row r="729" spans="2:3">
      <c r="B729" s="1">
        <v>42949</v>
      </c>
      <c r="C729">
        <v>18.704448842701094</v>
      </c>
    </row>
    <row r="730" spans="2:3">
      <c r="B730" s="1">
        <v>42950</v>
      </c>
      <c r="C730">
        <v>19.351442115648062</v>
      </c>
    </row>
    <row r="731" spans="2:3">
      <c r="B731" s="1">
        <v>42951</v>
      </c>
      <c r="C731">
        <v>19.978285977470133</v>
      </c>
    </row>
    <row r="732" spans="2:3">
      <c r="B732" s="1">
        <v>42954</v>
      </c>
      <c r="C732">
        <v>23.308582394772195</v>
      </c>
    </row>
    <row r="733" spans="2:3">
      <c r="B733" s="1">
        <v>42955</v>
      </c>
      <c r="C733">
        <v>23.588853973475565</v>
      </c>
    </row>
    <row r="734" spans="2:3">
      <c r="B734" s="1">
        <v>42956</v>
      </c>
      <c r="C734">
        <v>23.051923893036623</v>
      </c>
    </row>
    <row r="735" spans="2:3">
      <c r="B735" s="1">
        <v>42957</v>
      </c>
      <c r="C735">
        <v>23.317057951247957</v>
      </c>
    </row>
    <row r="736" spans="2:3">
      <c r="B736" s="1">
        <v>42958</v>
      </c>
      <c r="C736">
        <v>25.17185205941297</v>
      </c>
    </row>
    <row r="737" spans="2:3">
      <c r="B737" s="1">
        <v>42961</v>
      </c>
      <c r="C737">
        <v>29.819991018574925</v>
      </c>
    </row>
    <row r="738" spans="2:3">
      <c r="B738" s="1">
        <v>42962</v>
      </c>
      <c r="C738">
        <v>28.829420012453369</v>
      </c>
    </row>
    <row r="739" spans="2:3">
      <c r="B739" s="1">
        <v>42963</v>
      </c>
      <c r="C739">
        <v>30.168482849862563</v>
      </c>
    </row>
    <row r="740" spans="2:3">
      <c r="B740" s="1">
        <v>42964</v>
      </c>
      <c r="C740">
        <v>29.855401863844303</v>
      </c>
    </row>
    <row r="741" spans="2:3">
      <c r="B741" s="1">
        <v>42965</v>
      </c>
      <c r="C741">
        <v>28.673061728031794</v>
      </c>
    </row>
    <row r="742" spans="2:3">
      <c r="B742" s="1">
        <v>42968</v>
      </c>
      <c r="C742">
        <v>27.57499142052626</v>
      </c>
    </row>
    <row r="743" spans="2:3">
      <c r="B743" s="1">
        <v>42969</v>
      </c>
      <c r="C743">
        <v>28.252638034491348</v>
      </c>
    </row>
    <row r="744" spans="2:3">
      <c r="B744" s="1">
        <v>42970</v>
      </c>
      <c r="C744">
        <v>28.600932540242894</v>
      </c>
    </row>
    <row r="745" spans="2:3">
      <c r="B745" s="1">
        <v>42971</v>
      </c>
      <c r="C745">
        <v>29.859637527565027</v>
      </c>
    </row>
    <row r="746" spans="2:3">
      <c r="B746" s="1">
        <v>42972</v>
      </c>
      <c r="C746">
        <v>30.110689766214968</v>
      </c>
    </row>
    <row r="747" spans="2:3">
      <c r="B747" s="1">
        <v>42975</v>
      </c>
      <c r="C747">
        <v>30.183569388095876</v>
      </c>
    </row>
    <row r="748" spans="2:3">
      <c r="B748" s="1">
        <v>42976</v>
      </c>
      <c r="C748">
        <v>31.532600446195918</v>
      </c>
    </row>
    <row r="749" spans="2:3">
      <c r="B749" s="1">
        <v>42977</v>
      </c>
      <c r="C749">
        <v>31.434663017896895</v>
      </c>
    </row>
    <row r="750" spans="2:3">
      <c r="B750" s="1">
        <v>42978</v>
      </c>
      <c r="C750">
        <v>32.382047912788266</v>
      </c>
    </row>
    <row r="751" spans="2:3">
      <c r="B751" s="1">
        <v>42979</v>
      </c>
      <c r="C751">
        <v>33.677113532029708</v>
      </c>
    </row>
    <row r="752" spans="2:3">
      <c r="B752" s="1">
        <v>42983</v>
      </c>
      <c r="C752">
        <v>30.124804085727572</v>
      </c>
    </row>
    <row r="753" spans="2:3">
      <c r="B753" s="1">
        <v>42984</v>
      </c>
      <c r="C753">
        <v>31.639883934574804</v>
      </c>
    </row>
    <row r="754" spans="2:3">
      <c r="B754" s="1">
        <v>42985</v>
      </c>
      <c r="C754">
        <v>31.655410762433149</v>
      </c>
    </row>
    <row r="755" spans="2:3">
      <c r="B755" s="1">
        <v>42986</v>
      </c>
      <c r="C755">
        <v>29.097903485890878</v>
      </c>
    </row>
    <row r="756" spans="2:3">
      <c r="B756" s="1">
        <v>42989</v>
      </c>
      <c r="C756">
        <v>28.630386931063146</v>
      </c>
    </row>
    <row r="757" spans="2:3">
      <c r="B757" s="1">
        <v>42990</v>
      </c>
      <c r="C757">
        <v>28.417678606746311</v>
      </c>
    </row>
    <row r="758" spans="2:3">
      <c r="B758" s="1">
        <v>42991</v>
      </c>
      <c r="C758">
        <v>26.70694882235675</v>
      </c>
    </row>
    <row r="759" spans="2:3">
      <c r="B759" s="1">
        <v>42992</v>
      </c>
      <c r="C759">
        <v>21.6988457311578</v>
      </c>
    </row>
    <row r="760" spans="2:3">
      <c r="B760" s="1">
        <v>42993</v>
      </c>
      <c r="C760">
        <v>25.015447044335595</v>
      </c>
    </row>
    <row r="761" spans="2:3">
      <c r="B761" s="1">
        <v>42996</v>
      </c>
      <c r="C761">
        <v>27.953886596866319</v>
      </c>
    </row>
    <row r="762" spans="2:3">
      <c r="B762" s="1">
        <v>42997</v>
      </c>
      <c r="C762">
        <v>26.986547597451224</v>
      </c>
    </row>
    <row r="763" spans="2:3">
      <c r="B763" s="1">
        <v>42998</v>
      </c>
      <c r="C763">
        <v>26.852816001449654</v>
      </c>
    </row>
    <row r="764" spans="2:3">
      <c r="B764" s="1">
        <v>42999</v>
      </c>
      <c r="C764">
        <v>24.959909101459626</v>
      </c>
    </row>
    <row r="765" spans="2:3">
      <c r="B765" s="1">
        <v>43000</v>
      </c>
      <c r="C765">
        <v>24.95483599094263</v>
      </c>
    </row>
    <row r="766" spans="2:3">
      <c r="B766" s="1">
        <v>43003</v>
      </c>
      <c r="C766">
        <v>26.982264247926</v>
      </c>
    </row>
    <row r="767" spans="2:3">
      <c r="B767" s="1">
        <v>43004</v>
      </c>
      <c r="C767">
        <v>26.747563807284727</v>
      </c>
    </row>
    <row r="768" spans="2:3">
      <c r="B768" s="1">
        <v>43005</v>
      </c>
      <c r="C768">
        <v>28.863353637683048</v>
      </c>
    </row>
    <row r="769" spans="2:3">
      <c r="B769" s="1">
        <v>43006</v>
      </c>
      <c r="C769">
        <v>28.681953788870175</v>
      </c>
    </row>
    <row r="770" spans="2:3">
      <c r="B770" s="1">
        <v>43007</v>
      </c>
      <c r="C770">
        <v>28.598700935485454</v>
      </c>
    </row>
    <row r="771" spans="2:3">
      <c r="B771" s="1">
        <v>43010</v>
      </c>
      <c r="C771">
        <v>30.287210354704985</v>
      </c>
    </row>
    <row r="772" spans="2:3">
      <c r="B772" s="1">
        <v>43011</v>
      </c>
      <c r="C772">
        <v>29.653051807913194</v>
      </c>
    </row>
    <row r="773" spans="2:3">
      <c r="B773" s="1">
        <v>43012</v>
      </c>
      <c r="C773">
        <v>29.044580962974702</v>
      </c>
    </row>
    <row r="774" spans="2:3">
      <c r="B774" s="1">
        <v>43013</v>
      </c>
      <c r="C774">
        <v>29.721613050817311</v>
      </c>
    </row>
    <row r="775" spans="2:3">
      <c r="B775" s="1">
        <v>43014</v>
      </c>
      <c r="C775">
        <v>30.009500549394904</v>
      </c>
    </row>
    <row r="776" spans="2:3">
      <c r="B776" s="1">
        <v>43017</v>
      </c>
      <c r="C776">
        <v>32.76087524779868</v>
      </c>
    </row>
    <row r="777" spans="2:3">
      <c r="B777" s="1">
        <v>43018</v>
      </c>
      <c r="C777">
        <v>32.825732535164825</v>
      </c>
    </row>
    <row r="778" spans="2:3">
      <c r="B778" s="1">
        <v>43019</v>
      </c>
      <c r="C778">
        <v>33.127532828504023</v>
      </c>
    </row>
    <row r="779" spans="2:3">
      <c r="B779" s="1">
        <v>43020</v>
      </c>
      <c r="C779">
        <v>37.38235186539108</v>
      </c>
    </row>
    <row r="780" spans="2:3">
      <c r="B780" s="1">
        <v>43021</v>
      </c>
      <c r="C780">
        <v>38.752920360134986</v>
      </c>
    </row>
    <row r="781" spans="2:3">
      <c r="B781" s="1">
        <v>43024</v>
      </c>
      <c r="C781">
        <v>39.286540727474396</v>
      </c>
    </row>
    <row r="782" spans="2:3">
      <c r="B782" s="1">
        <v>43025</v>
      </c>
      <c r="C782">
        <v>38.458297382835937</v>
      </c>
    </row>
    <row r="783" spans="2:3">
      <c r="B783" s="1">
        <v>43026</v>
      </c>
      <c r="C783">
        <v>38.35240687729501</v>
      </c>
    </row>
    <row r="784" spans="2:3">
      <c r="B784" s="1">
        <v>43027</v>
      </c>
      <c r="C784">
        <v>39.15652398811357</v>
      </c>
    </row>
    <row r="785" spans="2:3">
      <c r="B785" s="1">
        <v>43028</v>
      </c>
      <c r="C785">
        <v>41.23012566498187</v>
      </c>
    </row>
    <row r="786" spans="2:3">
      <c r="B786" s="1">
        <v>43031</v>
      </c>
      <c r="C786">
        <v>40.669166622151643</v>
      </c>
    </row>
    <row r="787" spans="2:3">
      <c r="B787" s="1">
        <v>43032</v>
      </c>
      <c r="C787">
        <v>37.8963402395608</v>
      </c>
    </row>
    <row r="788" spans="2:3">
      <c r="B788" s="1">
        <v>43033</v>
      </c>
      <c r="C788">
        <v>39.429256906768117</v>
      </c>
    </row>
    <row r="789" spans="2:3">
      <c r="B789" s="1">
        <v>43034</v>
      </c>
      <c r="C789">
        <v>40.481014944178767</v>
      </c>
    </row>
    <row r="790" spans="2:3">
      <c r="B790" s="1">
        <v>43035</v>
      </c>
      <c r="C790">
        <v>39.626965853225599</v>
      </c>
    </row>
    <row r="791" spans="2:3">
      <c r="B791" s="1">
        <v>43038</v>
      </c>
      <c r="C791">
        <v>42.019269311872492</v>
      </c>
    </row>
    <row r="792" spans="2:3">
      <c r="B792" s="1">
        <v>43039</v>
      </c>
      <c r="C792">
        <v>44.330460311134715</v>
      </c>
    </row>
    <row r="793" spans="2:3">
      <c r="B793" s="1">
        <v>43040</v>
      </c>
      <c r="C793">
        <v>46.374149740838057</v>
      </c>
    </row>
    <row r="794" spans="2:3">
      <c r="B794" s="1">
        <v>43041</v>
      </c>
      <c r="C794">
        <v>48.501549942583154</v>
      </c>
    </row>
    <row r="795" spans="2:3">
      <c r="B795" s="1">
        <v>43042</v>
      </c>
      <c r="C795">
        <v>49.381916557198686</v>
      </c>
    </row>
    <row r="796" spans="2:3">
      <c r="B796" s="1">
        <v>43045</v>
      </c>
      <c r="C796">
        <v>48.109029943860925</v>
      </c>
    </row>
    <row r="797" spans="2:3">
      <c r="B797" s="1">
        <v>43046</v>
      </c>
      <c r="C797">
        <v>48.936909651053831</v>
      </c>
    </row>
    <row r="798" spans="2:3">
      <c r="B798" s="1">
        <v>43047</v>
      </c>
      <c r="C798">
        <v>51.091328246860883</v>
      </c>
    </row>
    <row r="799" spans="2:3">
      <c r="B799" s="1">
        <v>43048</v>
      </c>
      <c r="C799">
        <v>48.920696481307679</v>
      </c>
    </row>
    <row r="800" spans="2:3">
      <c r="B800" s="1">
        <v>43049</v>
      </c>
      <c r="C800">
        <v>45.317015196185224</v>
      </c>
    </row>
    <row r="801" spans="2:3">
      <c r="B801" s="1">
        <v>43052</v>
      </c>
      <c r="C801">
        <v>44.910449935157459</v>
      </c>
    </row>
    <row r="802" spans="2:3">
      <c r="B802" s="1">
        <v>43053</v>
      </c>
      <c r="C802">
        <v>45.427651193772796</v>
      </c>
    </row>
    <row r="803" spans="2:3">
      <c r="B803" s="1">
        <v>43054</v>
      </c>
      <c r="C803">
        <v>50.076444403255749</v>
      </c>
    </row>
    <row r="804" spans="2:3">
      <c r="B804" s="1">
        <v>43055</v>
      </c>
      <c r="C804">
        <v>53.877922224785536</v>
      </c>
    </row>
    <row r="805" spans="2:3">
      <c r="B805" s="1">
        <v>43056</v>
      </c>
      <c r="C805">
        <v>52.758416747980071</v>
      </c>
    </row>
    <row r="806" spans="2:3">
      <c r="B806" s="1">
        <v>43059</v>
      </c>
      <c r="C806">
        <v>56.117361626798974</v>
      </c>
    </row>
    <row r="807" spans="2:3">
      <c r="B807" s="1">
        <v>43060</v>
      </c>
      <c r="C807">
        <v>55.225859179997343</v>
      </c>
    </row>
    <row r="808" spans="2:3">
      <c r="B808" s="1">
        <v>43061</v>
      </c>
      <c r="C808">
        <v>56.467087420426935</v>
      </c>
    </row>
    <row r="809" spans="2:3">
      <c r="B809" s="1">
        <v>43063</v>
      </c>
      <c r="C809">
        <v>56.461861339666115</v>
      </c>
    </row>
    <row r="810" spans="2:3">
      <c r="B810" s="1">
        <v>43066</v>
      </c>
      <c r="C810">
        <v>67.159197254089591</v>
      </c>
    </row>
    <row r="811" spans="2:3">
      <c r="B811" s="1">
        <v>43067</v>
      </c>
      <c r="C811">
        <v>68.796558005088656</v>
      </c>
    </row>
    <row r="812" spans="2:3">
      <c r="B812" s="1">
        <v>43068</v>
      </c>
      <c r="C812">
        <v>67.625018065707479</v>
      </c>
    </row>
    <row r="813" spans="2:3">
      <c r="B813" s="1">
        <v>43069</v>
      </c>
      <c r="C813">
        <v>69.976877414226195</v>
      </c>
    </row>
    <row r="814" spans="2:3">
      <c r="B814" s="1">
        <v>43070</v>
      </c>
      <c r="C814">
        <v>75.042970150224662</v>
      </c>
    </row>
    <row r="815" spans="2:3">
      <c r="B815" s="1">
        <v>43073</v>
      </c>
      <c r="C815">
        <v>79.695023108747435</v>
      </c>
    </row>
    <row r="816" spans="2:3">
      <c r="B816" s="1">
        <v>43074</v>
      </c>
      <c r="C816">
        <v>81.460373934049429</v>
      </c>
    </row>
    <row r="817" spans="2:4">
      <c r="B817" s="1">
        <v>43075</v>
      </c>
      <c r="C817">
        <v>97.685142044461656</v>
      </c>
    </row>
    <row r="818" spans="2:4">
      <c r="B818" s="1">
        <v>43076</v>
      </c>
      <c r="C818">
        <v>122.3371701495477</v>
      </c>
    </row>
    <row r="819" spans="2:4">
      <c r="B819" s="1">
        <v>43077</v>
      </c>
      <c r="C819">
        <v>113.23171143566414</v>
      </c>
    </row>
    <row r="820" spans="2:4">
      <c r="B820" s="1">
        <v>43080</v>
      </c>
      <c r="C820">
        <v>115.7300375687169</v>
      </c>
    </row>
    <row r="821" spans="2:4">
      <c r="B821" s="1">
        <v>43081</v>
      </c>
      <c r="C821">
        <v>118.98765076595129</v>
      </c>
    </row>
    <row r="822" spans="2:4">
      <c r="B822" s="1">
        <v>43082</v>
      </c>
      <c r="C822">
        <v>112.09308671829099</v>
      </c>
    </row>
    <row r="823" spans="2:4">
      <c r="B823" s="1">
        <v>43083</v>
      </c>
      <c r="C823">
        <v>113.14516007134281</v>
      </c>
    </row>
    <row r="824" spans="2:4">
      <c r="B824" s="1">
        <v>43084</v>
      </c>
      <c r="C824">
        <v>120.93967001807958</v>
      </c>
    </row>
    <row r="825" spans="2:4">
      <c r="B825" s="1">
        <v>43087</v>
      </c>
      <c r="C825">
        <v>130.53838978790998</v>
      </c>
    </row>
    <row r="826" spans="2:4">
      <c r="B826" s="1">
        <v>43088</v>
      </c>
      <c r="C826">
        <v>121.38977027334585</v>
      </c>
    </row>
    <row r="827" spans="2:4">
      <c r="B827" s="1">
        <v>43089</v>
      </c>
      <c r="C827">
        <v>113.50925272158331</v>
      </c>
    </row>
    <row r="828" spans="2:4">
      <c r="B828" s="1">
        <v>43090</v>
      </c>
      <c r="C828">
        <v>107.88642473382164</v>
      </c>
    </row>
    <row r="829" spans="2:4">
      <c r="B829" s="1">
        <v>43091</v>
      </c>
      <c r="C829">
        <v>94.41789493932734</v>
      </c>
    </row>
    <row r="830" spans="2:4">
      <c r="B830" s="1">
        <v>43095</v>
      </c>
      <c r="C830">
        <v>109.88924853939187</v>
      </c>
    </row>
    <row r="831" spans="2:4">
      <c r="B831" s="1">
        <v>43096</v>
      </c>
      <c r="C831">
        <v>108.09370297494732</v>
      </c>
    </row>
    <row r="832" spans="2:4">
      <c r="B832" s="26">
        <v>43097</v>
      </c>
      <c r="C832" s="27">
        <v>94.99</v>
      </c>
      <c r="D832" s="27"/>
    </row>
    <row r="833" spans="2:4">
      <c r="B833" s="26">
        <v>43098</v>
      </c>
      <c r="C833" s="27">
        <v>100</v>
      </c>
      <c r="D833" s="27"/>
    </row>
    <row r="834" spans="2:4">
      <c r="B834" s="26">
        <v>43102</v>
      </c>
      <c r="C834" s="27">
        <v>102.71</v>
      </c>
      <c r="D834" s="27"/>
    </row>
    <row r="835" spans="2:4">
      <c r="B835" s="26">
        <v>43103</v>
      </c>
      <c r="C835" s="27">
        <v>103.51</v>
      </c>
      <c r="D835" s="27"/>
    </row>
    <row r="836" spans="2:4">
      <c r="B836" s="26">
        <v>43104</v>
      </c>
      <c r="C836" s="27">
        <v>102.99</v>
      </c>
      <c r="D836" s="27"/>
    </row>
    <row r="837" spans="2:4">
      <c r="B837" s="26">
        <v>43105</v>
      </c>
      <c r="C837" s="27">
        <v>114.53</v>
      </c>
      <c r="D837" s="27"/>
    </row>
    <row r="838" spans="2:4">
      <c r="B838" s="26">
        <v>43108</v>
      </c>
      <c r="C838" s="27">
        <v>103.01</v>
      </c>
      <c r="D838" s="27"/>
    </row>
    <row r="839" spans="2:4">
      <c r="B839" s="26">
        <v>43109</v>
      </c>
      <c r="C839" s="27">
        <v>101.89</v>
      </c>
      <c r="D839" s="27"/>
    </row>
    <row r="840" spans="2:4">
      <c r="B840" s="26">
        <v>43110</v>
      </c>
      <c r="C840" s="27">
        <v>99.79</v>
      </c>
      <c r="D840" s="27"/>
    </row>
    <row r="841" spans="2:4">
      <c r="B841" s="26">
        <v>43111</v>
      </c>
      <c r="C841" s="27">
        <v>92.42</v>
      </c>
      <c r="D841" s="27"/>
    </row>
    <row r="842" spans="2:4">
      <c r="B842" s="26">
        <v>43112</v>
      </c>
      <c r="C842" s="27">
        <v>96.36</v>
      </c>
      <c r="D842" s="27"/>
    </row>
    <row r="843" spans="2:4">
      <c r="B843" s="26">
        <v>43116</v>
      </c>
      <c r="C843" s="27">
        <v>77.239999999999995</v>
      </c>
      <c r="D843" s="27"/>
    </row>
    <row r="844" spans="2:4">
      <c r="B844" s="26">
        <v>43117</v>
      </c>
      <c r="C844" s="27">
        <v>75.83</v>
      </c>
      <c r="D844" s="27"/>
    </row>
    <row r="845" spans="2:4">
      <c r="B845" s="26">
        <v>43118</v>
      </c>
      <c r="C845" s="27">
        <v>81.78</v>
      </c>
      <c r="D845" s="27"/>
    </row>
    <row r="846" spans="2:4">
      <c r="B846" s="26">
        <v>43119</v>
      </c>
      <c r="C846" s="27">
        <v>78.72</v>
      </c>
      <c r="D846" s="27"/>
    </row>
    <row r="847" spans="2:4">
      <c r="B847" s="26">
        <v>43122</v>
      </c>
      <c r="C847" s="27">
        <v>71.59</v>
      </c>
      <c r="D847" s="27"/>
    </row>
    <row r="848" spans="2:4">
      <c r="B848" s="26">
        <v>43123</v>
      </c>
      <c r="C848" s="27">
        <v>76.69</v>
      </c>
      <c r="D848" s="27"/>
    </row>
    <row r="849" spans="2:4">
      <c r="B849" s="26">
        <v>43124</v>
      </c>
      <c r="C849" s="27">
        <v>76.86</v>
      </c>
      <c r="D849" s="27"/>
    </row>
    <row r="850" spans="2:4">
      <c r="B850" s="26">
        <v>43125</v>
      </c>
      <c r="C850" s="27">
        <v>77.17</v>
      </c>
      <c r="D850" s="27"/>
    </row>
    <row r="851" spans="2:4">
      <c r="B851" s="26">
        <v>43126</v>
      </c>
      <c r="C851" s="27">
        <v>75.540000000000006</v>
      </c>
      <c r="D851" s="27"/>
    </row>
    <row r="852" spans="2:4">
      <c r="B852" s="26">
        <v>43129</v>
      </c>
      <c r="C852" s="27">
        <v>76.97</v>
      </c>
      <c r="D852" s="27"/>
    </row>
    <row r="853" spans="2:4">
      <c r="B853" s="26">
        <v>43130</v>
      </c>
      <c r="C853" s="27">
        <v>68.510000000000005</v>
      </c>
      <c r="D853" s="27"/>
    </row>
    <row r="854" spans="2:4">
      <c r="B854" s="26">
        <v>43131</v>
      </c>
      <c r="C854" s="27">
        <v>68.86</v>
      </c>
      <c r="D854" s="27"/>
    </row>
    <row r="855" spans="2:4">
      <c r="B855" s="26">
        <v>43132</v>
      </c>
      <c r="C855" s="27">
        <v>62.57</v>
      </c>
      <c r="D855" s="27"/>
    </row>
    <row r="856" spans="2:4">
      <c r="B856" s="26">
        <v>43133</v>
      </c>
      <c r="C856" s="27">
        <v>59.1</v>
      </c>
      <c r="D856" s="27"/>
    </row>
    <row r="857" spans="2:4">
      <c r="B857" s="26">
        <v>43136</v>
      </c>
      <c r="C857" s="27">
        <v>49.91</v>
      </c>
      <c r="D857" s="27"/>
    </row>
    <row r="858" spans="2:4">
      <c r="B858" s="26">
        <v>43137</v>
      </c>
      <c r="C858" s="27">
        <v>51.96</v>
      </c>
      <c r="D858" s="27"/>
    </row>
    <row r="859" spans="2:4">
      <c r="B859" s="26">
        <v>43138</v>
      </c>
      <c r="C859" s="27">
        <v>56.65</v>
      </c>
      <c r="D859" s="27"/>
    </row>
    <row r="860" spans="2:4">
      <c r="B860" s="26">
        <v>43139</v>
      </c>
      <c r="C860" s="27">
        <v>57.31</v>
      </c>
      <c r="D860" s="27"/>
    </row>
    <row r="861" spans="2:4">
      <c r="B861" s="26">
        <v>43140</v>
      </c>
      <c r="C861" s="27">
        <v>59.28</v>
      </c>
      <c r="D861" s="27"/>
    </row>
    <row r="862" spans="2:4">
      <c r="B862" s="26">
        <v>43143</v>
      </c>
      <c r="C862" s="27">
        <v>61.15</v>
      </c>
      <c r="D862" s="27"/>
    </row>
    <row r="863" spans="2:4">
      <c r="B863" s="26">
        <v>43144</v>
      </c>
      <c r="C863" s="27">
        <v>60.07</v>
      </c>
      <c r="D863" s="27"/>
    </row>
    <row r="864" spans="2:4">
      <c r="B864" s="26">
        <v>43145</v>
      </c>
      <c r="C864" s="27">
        <v>64.290000000000006</v>
      </c>
      <c r="D864" s="27"/>
    </row>
    <row r="865" spans="2:4">
      <c r="B865" s="26">
        <v>43146</v>
      </c>
      <c r="C865" s="27">
        <v>69.709999999999994</v>
      </c>
      <c r="D865" s="27"/>
    </row>
    <row r="866" spans="2:4">
      <c r="B866" s="26">
        <v>43147</v>
      </c>
      <c r="C866" s="27">
        <v>69.260000000000005</v>
      </c>
      <c r="D866" s="27"/>
    </row>
    <row r="867" spans="2:4">
      <c r="B867" s="26">
        <v>43151</v>
      </c>
      <c r="C867" s="27">
        <v>80.849999999999994</v>
      </c>
      <c r="D867" s="27"/>
    </row>
    <row r="868" spans="2:4">
      <c r="B868" s="26">
        <v>43152</v>
      </c>
      <c r="C868" s="27">
        <v>71.36</v>
      </c>
      <c r="D868" s="27"/>
    </row>
    <row r="869" spans="2:4">
      <c r="B869" s="26">
        <v>43153</v>
      </c>
      <c r="C869" s="27">
        <v>69.47</v>
      </c>
      <c r="D869" s="27"/>
    </row>
    <row r="870" spans="2:4">
      <c r="B870" s="26">
        <v>43154</v>
      </c>
      <c r="C870" s="27">
        <v>68.47</v>
      </c>
      <c r="D870" s="27"/>
    </row>
    <row r="871" spans="2:4">
      <c r="B871" s="26">
        <v>43157</v>
      </c>
      <c r="C871" s="27">
        <v>70.52</v>
      </c>
      <c r="D871" s="27"/>
    </row>
    <row r="872" spans="2:4">
      <c r="B872" s="26">
        <v>43158</v>
      </c>
      <c r="C872" s="27">
        <v>73.33</v>
      </c>
      <c r="D872" s="27"/>
    </row>
    <row r="873" spans="2:4">
      <c r="B873" s="26">
        <v>43159</v>
      </c>
      <c r="C873" s="27">
        <v>73.239999999999995</v>
      </c>
      <c r="D873" s="27"/>
    </row>
    <row r="874" spans="2:4">
      <c r="B874" s="26">
        <v>43160</v>
      </c>
      <c r="C874" s="27">
        <v>76.12</v>
      </c>
      <c r="D874" s="27"/>
    </row>
    <row r="875" spans="2:4">
      <c r="B875" s="26">
        <v>43161</v>
      </c>
      <c r="C875" s="27">
        <v>76.099999999999994</v>
      </c>
      <c r="D875" s="27"/>
    </row>
    <row r="876" spans="2:4">
      <c r="B876" s="26">
        <v>43164</v>
      </c>
      <c r="C876" s="27">
        <v>79.94</v>
      </c>
      <c r="D876" s="27"/>
    </row>
    <row r="877" spans="2:4">
      <c r="B877" s="26">
        <v>43165</v>
      </c>
      <c r="C877" s="27">
        <v>73.260000000000005</v>
      </c>
      <c r="D877" s="27"/>
    </row>
    <row r="878" spans="2:4">
      <c r="B878" s="26">
        <v>43166</v>
      </c>
      <c r="C878" s="27">
        <v>67.349999999999994</v>
      </c>
      <c r="D878" s="27"/>
    </row>
    <row r="879" spans="2:4">
      <c r="B879" s="26">
        <v>43167</v>
      </c>
      <c r="C879" s="27">
        <v>64.680000000000007</v>
      </c>
      <c r="D879" s="27"/>
    </row>
    <row r="880" spans="2:4">
      <c r="B880" s="26">
        <v>43168</v>
      </c>
      <c r="C880" s="27">
        <v>62.02</v>
      </c>
      <c r="D880" s="27"/>
    </row>
    <row r="881" spans="2:4">
      <c r="B881" s="26">
        <v>43171</v>
      </c>
      <c r="C881" s="27">
        <v>61.31</v>
      </c>
      <c r="D881" s="27"/>
    </row>
    <row r="882" spans="2:4">
      <c r="B882" s="26">
        <v>43172</v>
      </c>
      <c r="C882" s="27">
        <v>62.38</v>
      </c>
      <c r="D882" s="27"/>
    </row>
    <row r="883" spans="2:4">
      <c r="B883" s="26">
        <v>43173</v>
      </c>
      <c r="C883" s="27">
        <v>56.91</v>
      </c>
      <c r="D883" s="27"/>
    </row>
    <row r="884" spans="2:4">
      <c r="B884" s="26">
        <v>43174</v>
      </c>
      <c r="C884" s="27">
        <v>56.68</v>
      </c>
      <c r="D884" s="27"/>
    </row>
    <row r="885" spans="2:4">
      <c r="B885" s="26">
        <v>43175</v>
      </c>
      <c r="C885" s="27">
        <v>58.9</v>
      </c>
      <c r="D885" s="27"/>
    </row>
    <row r="886" spans="2:4">
      <c r="B886" s="26">
        <v>43178</v>
      </c>
      <c r="C886" s="27">
        <v>57.79</v>
      </c>
      <c r="D886" s="27"/>
    </row>
    <row r="887" spans="2:4">
      <c r="B887" s="26">
        <v>43179</v>
      </c>
      <c r="C887" s="27">
        <v>61.48</v>
      </c>
      <c r="D887" s="27"/>
    </row>
    <row r="888" spans="2:4">
      <c r="B888" s="26">
        <v>43180</v>
      </c>
      <c r="C888" s="27">
        <v>61.13</v>
      </c>
      <c r="D888" s="27"/>
    </row>
    <row r="889" spans="2:4">
      <c r="B889" s="26">
        <v>43181</v>
      </c>
      <c r="C889" s="27">
        <v>59.29</v>
      </c>
      <c r="D889" s="27"/>
    </row>
    <row r="890" spans="2:4">
      <c r="B890" s="26">
        <v>43182</v>
      </c>
      <c r="C890" s="27">
        <v>59.24</v>
      </c>
      <c r="D890" s="27"/>
    </row>
    <row r="891" spans="2:4">
      <c r="B891" s="26">
        <v>43185</v>
      </c>
      <c r="C891" s="27">
        <v>54.46</v>
      </c>
      <c r="D891" s="27"/>
    </row>
    <row r="892" spans="2:4">
      <c r="B892" s="26">
        <v>43186</v>
      </c>
      <c r="C892" s="27">
        <v>54.36</v>
      </c>
      <c r="D892" s="27"/>
    </row>
    <row r="893" spans="2:4">
      <c r="B893" s="26">
        <v>43187</v>
      </c>
      <c r="C893" s="27">
        <v>54.26</v>
      </c>
      <c r="D893" s="27"/>
    </row>
    <row r="894" spans="2:4">
      <c r="B894" s="26">
        <v>43188</v>
      </c>
      <c r="C894" s="27">
        <v>50.38</v>
      </c>
      <c r="D894" s="27"/>
    </row>
    <row r="895" spans="2:4">
      <c r="B895" s="26">
        <v>43192</v>
      </c>
      <c r="C895" s="27">
        <v>48.01</v>
      </c>
      <c r="D895" s="27"/>
    </row>
    <row r="896" spans="2:4">
      <c r="B896" s="26">
        <v>43193</v>
      </c>
      <c r="C896" s="27">
        <v>51.24</v>
      </c>
      <c r="D896" s="27"/>
    </row>
    <row r="897" spans="2:4">
      <c r="B897" s="26">
        <v>43194</v>
      </c>
      <c r="C897" s="27">
        <v>47.12</v>
      </c>
      <c r="D897" s="27"/>
    </row>
    <row r="898" spans="2:4">
      <c r="B898" s="26">
        <v>43195</v>
      </c>
      <c r="C898" s="27">
        <v>46.43</v>
      </c>
      <c r="D898" s="27"/>
    </row>
    <row r="899" spans="2:4">
      <c r="B899" s="26">
        <v>43196</v>
      </c>
      <c r="C899" s="27">
        <v>45.51</v>
      </c>
      <c r="D899" s="27"/>
    </row>
    <row r="900" spans="2:4">
      <c r="B900" s="26">
        <v>43199</v>
      </c>
      <c r="C900" s="27">
        <v>45.83</v>
      </c>
      <c r="D900" s="27"/>
    </row>
    <row r="901" spans="2:4">
      <c r="B901" s="26">
        <v>43200</v>
      </c>
      <c r="C901" s="27">
        <v>46.98</v>
      </c>
      <c r="D901" s="27"/>
    </row>
    <row r="902" spans="2:4">
      <c r="B902" s="26">
        <v>43201</v>
      </c>
      <c r="C902" s="27">
        <v>47.52</v>
      </c>
      <c r="D902" s="27"/>
    </row>
    <row r="903" spans="2:4">
      <c r="B903" s="26">
        <v>43202</v>
      </c>
      <c r="C903" s="27">
        <v>52.75</v>
      </c>
      <c r="D903" s="27"/>
    </row>
    <row r="904" spans="2:4">
      <c r="B904" s="26">
        <v>43203</v>
      </c>
      <c r="C904" s="27">
        <v>55.69</v>
      </c>
      <c r="D904" s="27"/>
    </row>
    <row r="905" spans="2:4">
      <c r="B905" s="26">
        <v>43206</v>
      </c>
      <c r="C905" s="27">
        <v>54.81</v>
      </c>
      <c r="D905" s="27"/>
    </row>
    <row r="906" spans="2:4">
      <c r="B906" s="26">
        <v>43207</v>
      </c>
      <c r="C906" s="27">
        <v>54.16</v>
      </c>
      <c r="D906" s="27"/>
    </row>
    <row r="907" spans="2:4">
      <c r="B907" s="26">
        <v>43208</v>
      </c>
      <c r="C907" s="27">
        <v>55.81</v>
      </c>
      <c r="D907" s="27"/>
    </row>
    <row r="908" spans="2:4">
      <c r="B908" s="26">
        <v>43209</v>
      </c>
      <c r="C908" s="27">
        <v>56.73</v>
      </c>
      <c r="D908" s="27"/>
    </row>
    <row r="909" spans="2:4">
      <c r="B909" s="26">
        <v>43210</v>
      </c>
      <c r="C909" s="27">
        <v>58.6</v>
      </c>
      <c r="D909" s="27"/>
    </row>
    <row r="910" spans="2:4">
      <c r="B910" s="26">
        <v>43213</v>
      </c>
      <c r="C910" s="27">
        <v>60.84</v>
      </c>
      <c r="D910" s="27"/>
    </row>
    <row r="911" spans="2:4">
      <c r="B911" s="26">
        <v>43214</v>
      </c>
      <c r="C911" s="27">
        <v>65.03</v>
      </c>
      <c r="D911" s="27"/>
    </row>
    <row r="912" spans="2:4">
      <c r="B912" s="26">
        <v>43215</v>
      </c>
      <c r="C912" s="27">
        <v>61.8</v>
      </c>
      <c r="D912" s="27"/>
    </row>
    <row r="913" spans="2:4">
      <c r="B913" s="26">
        <v>43216</v>
      </c>
      <c r="C913" s="27">
        <v>61.08</v>
      </c>
      <c r="D913" s="27"/>
    </row>
    <row r="914" spans="2:4">
      <c r="B914" s="26">
        <v>43217</v>
      </c>
      <c r="C914" s="27">
        <v>62.35</v>
      </c>
      <c r="D914" s="27"/>
    </row>
    <row r="915" spans="2:4">
      <c r="B915" s="26">
        <v>43220</v>
      </c>
      <c r="C915" s="27">
        <v>64.3</v>
      </c>
      <c r="D915" s="27"/>
    </row>
    <row r="916" spans="2:4">
      <c r="B916" s="26">
        <v>43221</v>
      </c>
      <c r="C916" s="27">
        <v>61.69</v>
      </c>
      <c r="D916" s="27"/>
    </row>
    <row r="917" spans="2:4">
      <c r="B917" s="26">
        <v>43222</v>
      </c>
      <c r="C917" s="27">
        <v>62.83</v>
      </c>
      <c r="D917" s="27"/>
    </row>
    <row r="918" spans="2:4">
      <c r="B918" s="26">
        <v>43223</v>
      </c>
      <c r="C918" s="27">
        <v>66.44</v>
      </c>
      <c r="D918" s="27"/>
    </row>
    <row r="919" spans="2:4">
      <c r="B919" s="26">
        <v>43224</v>
      </c>
      <c r="C919" s="27">
        <v>66.42</v>
      </c>
      <c r="D919" s="27"/>
    </row>
    <row r="920" spans="2:4">
      <c r="B920" s="26">
        <v>43227</v>
      </c>
      <c r="C920" s="27">
        <v>64.849999999999994</v>
      </c>
      <c r="D920" s="27"/>
    </row>
    <row r="921" spans="2:4">
      <c r="B921" s="26">
        <v>43228</v>
      </c>
      <c r="C921" s="27">
        <v>63.45</v>
      </c>
      <c r="D921" s="27"/>
    </row>
    <row r="922" spans="2:4">
      <c r="B922" s="26">
        <v>43229</v>
      </c>
      <c r="C922" s="27">
        <v>63.74</v>
      </c>
      <c r="D922" s="27"/>
    </row>
    <row r="923" spans="2:4">
      <c r="B923" s="26">
        <v>43230</v>
      </c>
      <c r="C923" s="27">
        <v>62.44</v>
      </c>
      <c r="D923" s="27"/>
    </row>
    <row r="924" spans="2:4">
      <c r="B924" s="26">
        <v>43231</v>
      </c>
      <c r="C924" s="27">
        <v>59.27</v>
      </c>
      <c r="D924" s="27"/>
    </row>
    <row r="925" spans="2:4">
      <c r="B925" s="26">
        <v>43234</v>
      </c>
      <c r="C925" s="27">
        <v>60.16</v>
      </c>
      <c r="D925" s="27"/>
    </row>
    <row r="926" spans="2:4">
      <c r="B926" s="26">
        <v>43235</v>
      </c>
      <c r="C926" s="27">
        <v>58.79</v>
      </c>
      <c r="D926" s="27"/>
    </row>
    <row r="927" spans="2:4">
      <c r="B927" s="26">
        <v>43236</v>
      </c>
      <c r="C927" s="27">
        <v>56.81</v>
      </c>
      <c r="D927" s="27"/>
    </row>
    <row r="928" spans="2:4">
      <c r="B928" s="26">
        <v>43237</v>
      </c>
      <c r="C928" s="27">
        <v>56.18</v>
      </c>
      <c r="D928" s="27"/>
    </row>
    <row r="929" spans="2:4">
      <c r="B929" s="26">
        <v>43238</v>
      </c>
      <c r="C929" s="27">
        <v>56.52</v>
      </c>
      <c r="D929" s="27"/>
    </row>
    <row r="930" spans="2:4">
      <c r="B930" s="26">
        <v>43241</v>
      </c>
      <c r="C930" s="27">
        <v>57.49</v>
      </c>
      <c r="D930" s="27"/>
    </row>
    <row r="931" spans="2:4">
      <c r="B931" s="26">
        <v>43242</v>
      </c>
      <c r="C931" s="27">
        <v>56.09</v>
      </c>
      <c r="D931" s="27"/>
    </row>
    <row r="932" spans="2:4">
      <c r="B932" s="26">
        <v>43243</v>
      </c>
      <c r="C932" s="27">
        <v>52.08</v>
      </c>
      <c r="D932" s="27"/>
    </row>
    <row r="933" spans="2:4">
      <c r="B933" s="26">
        <v>43244</v>
      </c>
      <c r="C933" s="27">
        <v>52.08</v>
      </c>
      <c r="D933" s="27"/>
    </row>
    <row r="934" spans="2:4">
      <c r="B934" s="26">
        <v>43245</v>
      </c>
      <c r="C934" s="27">
        <v>50.98</v>
      </c>
      <c r="D934" s="27"/>
    </row>
    <row r="935" spans="2:4">
      <c r="B935" s="26">
        <v>43249</v>
      </c>
      <c r="C935" s="27">
        <v>51.36</v>
      </c>
      <c r="D935" s="27"/>
    </row>
    <row r="936" spans="2:4">
      <c r="B936" s="26">
        <v>43250</v>
      </c>
      <c r="C936" s="27">
        <v>50.16</v>
      </c>
      <c r="D936" s="27"/>
    </row>
    <row r="937" spans="2:4">
      <c r="B937" s="26">
        <v>43251</v>
      </c>
      <c r="C937" s="27">
        <v>51.7</v>
      </c>
      <c r="D937" s="27"/>
    </row>
    <row r="938" spans="2:4">
      <c r="B938" s="26">
        <v>43252</v>
      </c>
      <c r="C938">
        <v>50.98</v>
      </c>
    </row>
    <row r="939" spans="2:4">
      <c r="B939" s="26">
        <v>43255</v>
      </c>
      <c r="C939">
        <v>51.38</v>
      </c>
    </row>
    <row r="940" spans="2:4">
      <c r="B940" s="26">
        <v>43256</v>
      </c>
      <c r="C940">
        <v>52.25</v>
      </c>
    </row>
    <row r="941" spans="2:4">
      <c r="B941" s="26">
        <v>43257</v>
      </c>
      <c r="C941">
        <v>51.64</v>
      </c>
    </row>
    <row r="942" spans="2:4">
      <c r="B942" s="26">
        <v>43258</v>
      </c>
      <c r="C942">
        <v>52.79</v>
      </c>
    </row>
    <row r="943" spans="2:4">
      <c r="B943" s="26">
        <v>43259</v>
      </c>
      <c r="C943">
        <v>52.46</v>
      </c>
    </row>
    <row r="944" spans="2:4">
      <c r="B944" s="26">
        <v>43262</v>
      </c>
      <c r="C944">
        <v>46.28</v>
      </c>
    </row>
    <row r="945" spans="2:3">
      <c r="B945" s="26">
        <v>43263</v>
      </c>
      <c r="C945">
        <v>44.57</v>
      </c>
    </row>
    <row r="946" spans="2:3">
      <c r="B946" s="26">
        <v>43264</v>
      </c>
      <c r="C946">
        <v>43</v>
      </c>
    </row>
    <row r="947" spans="2:3">
      <c r="B947" s="26">
        <v>43265</v>
      </c>
      <c r="C947">
        <v>45.45</v>
      </c>
    </row>
    <row r="948" spans="2:3">
      <c r="B948" s="26">
        <v>43266</v>
      </c>
      <c r="C948">
        <v>44.78</v>
      </c>
    </row>
    <row r="949" spans="2:3">
      <c r="B949" s="26">
        <v>43269</v>
      </c>
      <c r="C949">
        <v>45.86</v>
      </c>
    </row>
    <row r="950" spans="2:3">
      <c r="B950" s="26">
        <v>43270</v>
      </c>
      <c r="C950">
        <v>46.16</v>
      </c>
    </row>
    <row r="951" spans="2:3">
      <c r="B951" s="26">
        <v>43271</v>
      </c>
      <c r="C951">
        <v>46.23</v>
      </c>
    </row>
    <row r="952" spans="2:3">
      <c r="B952" s="1">
        <v>43272</v>
      </c>
      <c r="C952">
        <v>45.99</v>
      </c>
    </row>
    <row r="953" spans="2:3">
      <c r="B953" s="1">
        <v>43273</v>
      </c>
      <c r="C953">
        <v>42.23</v>
      </c>
    </row>
    <row r="954" spans="2:3">
      <c r="B954" s="26">
        <v>43276</v>
      </c>
      <c r="C954">
        <v>42.75</v>
      </c>
    </row>
    <row r="955" spans="2:3">
      <c r="B955" s="26">
        <v>43277</v>
      </c>
      <c r="C955">
        <v>42.14</v>
      </c>
    </row>
    <row r="956" spans="2:3">
      <c r="B956" s="26">
        <v>43278</v>
      </c>
      <c r="C956">
        <v>41.94</v>
      </c>
    </row>
    <row r="957" spans="2:3">
      <c r="B957" s="26">
        <v>43279</v>
      </c>
      <c r="C957">
        <v>41.46</v>
      </c>
    </row>
    <row r="958" spans="2:3">
      <c r="B958" s="26">
        <v>43280</v>
      </c>
      <c r="C958">
        <v>40.1</v>
      </c>
    </row>
    <row r="959" spans="2:3">
      <c r="B959" s="26">
        <v>43283</v>
      </c>
      <c r="C959">
        <v>45.28</v>
      </c>
    </row>
    <row r="960" spans="2:3">
      <c r="B960" s="26">
        <v>43284</v>
      </c>
      <c r="C960">
        <v>44.98</v>
      </c>
    </row>
    <row r="961" spans="2:3">
      <c r="B961" s="26">
        <v>43286</v>
      </c>
      <c r="C961">
        <v>44.47</v>
      </c>
    </row>
    <row r="962" spans="2:3">
      <c r="B962" s="26">
        <v>43287</v>
      </c>
      <c r="C962">
        <v>44.87</v>
      </c>
    </row>
    <row r="963" spans="2:3">
      <c r="B963" s="26">
        <v>43290</v>
      </c>
      <c r="C963">
        <v>45.76</v>
      </c>
    </row>
    <row r="964" spans="2:3">
      <c r="B964" s="26">
        <v>43291</v>
      </c>
      <c r="C964">
        <v>43.45</v>
      </c>
    </row>
    <row r="965" spans="2:3">
      <c r="B965" s="26">
        <v>43292</v>
      </c>
      <c r="C965">
        <v>43.26</v>
      </c>
    </row>
    <row r="966" spans="2:3">
      <c r="B966" s="26">
        <v>43293</v>
      </c>
      <c r="C966">
        <v>42.1</v>
      </c>
    </row>
    <row r="967" spans="2:3">
      <c r="B967" s="26">
        <v>43294</v>
      </c>
      <c r="C967">
        <v>42.12</v>
      </c>
    </row>
    <row r="968" spans="2:3">
      <c r="B968" s="26">
        <v>43297</v>
      </c>
      <c r="C968">
        <v>45.6</v>
      </c>
    </row>
    <row r="969" spans="2:3">
      <c r="B969" s="26">
        <v>43298</v>
      </c>
      <c r="C969">
        <v>49.95</v>
      </c>
    </row>
    <row r="970" spans="2:3">
      <c r="B970" s="26">
        <v>43299</v>
      </c>
      <c r="C970">
        <v>50.56</v>
      </c>
    </row>
    <row r="971" spans="2:3">
      <c r="B971" s="26">
        <v>43300</v>
      </c>
      <c r="C971">
        <v>50.96</v>
      </c>
    </row>
    <row r="972" spans="2:3">
      <c r="B972" s="26">
        <v>43301</v>
      </c>
      <c r="C972">
        <v>50.19</v>
      </c>
    </row>
    <row r="973" spans="2:3">
      <c r="B973" s="26">
        <v>43304</v>
      </c>
      <c r="C973">
        <v>52.94</v>
      </c>
    </row>
    <row r="974" spans="2:3">
      <c r="B974" s="26">
        <v>43305</v>
      </c>
      <c r="C974">
        <v>56.44</v>
      </c>
    </row>
    <row r="975" spans="2:3">
      <c r="B975" s="26">
        <v>43306</v>
      </c>
      <c r="C975">
        <v>55.55</v>
      </c>
    </row>
    <row r="976" spans="2:3">
      <c r="B976" s="26">
        <v>43307</v>
      </c>
      <c r="C976">
        <v>56.37</v>
      </c>
    </row>
    <row r="977" spans="2:3">
      <c r="B977" s="26">
        <v>43308</v>
      </c>
      <c r="C977">
        <v>55.99</v>
      </c>
    </row>
    <row r="978" spans="2:3">
      <c r="B978" s="26">
        <v>43311</v>
      </c>
      <c r="C978">
        <v>55.3</v>
      </c>
    </row>
    <row r="979" spans="2:3">
      <c r="B979" s="26">
        <v>43312</v>
      </c>
      <c r="C979">
        <v>52.77</v>
      </c>
    </row>
    <row r="980" spans="2:3">
      <c r="B980" s="26">
        <v>43313</v>
      </c>
      <c r="C980">
        <v>51.51</v>
      </c>
    </row>
    <row r="981" spans="2:3">
      <c r="B981" s="26">
        <v>43314</v>
      </c>
      <c r="C981">
        <v>51.38</v>
      </c>
    </row>
    <row r="982" spans="2:3">
      <c r="B982" s="26">
        <v>43315</v>
      </c>
      <c r="C982">
        <v>50.31</v>
      </c>
    </row>
    <row r="983" spans="2:3">
      <c r="B983" s="26">
        <v>43318</v>
      </c>
      <c r="C983">
        <v>47.26</v>
      </c>
    </row>
    <row r="984" spans="2:3">
      <c r="B984" s="26">
        <v>43319</v>
      </c>
      <c r="C984">
        <v>47.69</v>
      </c>
    </row>
    <row r="985" spans="2:3">
      <c r="B985" s="26">
        <v>43320</v>
      </c>
      <c r="C985">
        <v>43.22</v>
      </c>
    </row>
    <row r="986" spans="2:3">
      <c r="B986" s="26">
        <v>43321</v>
      </c>
      <c r="C986">
        <v>44.12</v>
      </c>
    </row>
    <row r="987" spans="2:3">
      <c r="B987" s="26">
        <v>43322</v>
      </c>
      <c r="C987">
        <v>43.65</v>
      </c>
    </row>
    <row r="988" spans="2:3">
      <c r="B988" s="26">
        <v>43325</v>
      </c>
      <c r="C988">
        <v>42.54</v>
      </c>
    </row>
    <row r="989" spans="2:3">
      <c r="B989" s="26">
        <v>43326</v>
      </c>
      <c r="C989">
        <v>41.48</v>
      </c>
    </row>
    <row r="990" spans="2:3">
      <c r="B990" s="26">
        <v>43327</v>
      </c>
      <c r="C990">
        <v>43.51</v>
      </c>
    </row>
    <row r="991" spans="2:3">
      <c r="B991" s="26">
        <v>43328</v>
      </c>
      <c r="C991">
        <v>43.75</v>
      </c>
    </row>
    <row r="992" spans="2:3">
      <c r="B992" s="26">
        <v>43329</v>
      </c>
      <c r="C992">
        <v>44.24</v>
      </c>
    </row>
    <row r="993" spans="2:3">
      <c r="B993" s="26">
        <v>43332</v>
      </c>
      <c r="C993">
        <v>43.9</v>
      </c>
    </row>
    <row r="994" spans="2:3">
      <c r="B994" s="26">
        <v>43333</v>
      </c>
      <c r="C994">
        <v>43.84</v>
      </c>
    </row>
    <row r="995" spans="2:3">
      <c r="B995" s="26">
        <v>43334</v>
      </c>
      <c r="C995">
        <v>43.73</v>
      </c>
    </row>
    <row r="996" spans="2:3">
      <c r="B996" s="26">
        <v>43335</v>
      </c>
      <c r="C996">
        <v>43.68</v>
      </c>
    </row>
    <row r="997" spans="2:3">
      <c r="B997" s="26">
        <v>43336</v>
      </c>
      <c r="C997">
        <v>45.06</v>
      </c>
    </row>
    <row r="998" spans="2:3">
      <c r="B998" s="26">
        <v>43339</v>
      </c>
      <c r="C998">
        <v>45.87</v>
      </c>
    </row>
    <row r="999" spans="2:3">
      <c r="B999" s="26">
        <v>43340</v>
      </c>
      <c r="C999">
        <v>48.36</v>
      </c>
    </row>
    <row r="1000" spans="2:3">
      <c r="B1000" s="26">
        <v>43341</v>
      </c>
      <c r="C1000">
        <v>47.78</v>
      </c>
    </row>
    <row r="1001" spans="2:3">
      <c r="B1001" s="26">
        <v>43342</v>
      </c>
      <c r="C1001">
        <v>46.48</v>
      </c>
    </row>
    <row r="1002" spans="2:3">
      <c r="B1002" s="26">
        <v>43343</v>
      </c>
      <c r="C1002">
        <v>48.12</v>
      </c>
    </row>
    <row r="1003" spans="2:3">
      <c r="B1003" s="26">
        <v>43347</v>
      </c>
      <c r="C1003">
        <v>50.21</v>
      </c>
    </row>
    <row r="1004" spans="2:3">
      <c r="B1004" s="26">
        <v>43348</v>
      </c>
      <c r="C1004">
        <v>47.13</v>
      </c>
    </row>
    <row r="1005" spans="2:3">
      <c r="B1005" s="26">
        <v>43349</v>
      </c>
      <c r="C1005">
        <v>43.92</v>
      </c>
    </row>
    <row r="1006" spans="2:3">
      <c r="B1006" s="26">
        <v>43350</v>
      </c>
      <c r="C1006">
        <v>43.63</v>
      </c>
    </row>
    <row r="1007" spans="2:3">
      <c r="B1007" s="26">
        <v>43353</v>
      </c>
      <c r="C1007">
        <v>42.78</v>
      </c>
    </row>
    <row r="1008" spans="2:3">
      <c r="B1008" s="26">
        <v>43354</v>
      </c>
      <c r="C1008">
        <v>42.55</v>
      </c>
    </row>
    <row r="1009" spans="2:3">
      <c r="B1009" s="26">
        <v>43355</v>
      </c>
      <c r="C1009">
        <v>42.95</v>
      </c>
    </row>
    <row r="1010" spans="2:3">
      <c r="B1010" s="26">
        <v>43356</v>
      </c>
      <c r="C1010">
        <v>43.94</v>
      </c>
    </row>
    <row r="1011" spans="2:3">
      <c r="B1011" s="26">
        <v>43357</v>
      </c>
      <c r="C1011">
        <v>44.57</v>
      </c>
    </row>
    <row r="1012" spans="2:3">
      <c r="B1012" s="26">
        <v>43360</v>
      </c>
      <c r="C1012">
        <v>42.56</v>
      </c>
    </row>
    <row r="1013" spans="2:3">
      <c r="B1013" s="26">
        <v>43361</v>
      </c>
      <c r="C1013">
        <v>42.86</v>
      </c>
    </row>
    <row r="1014" spans="2:3">
      <c r="B1014" s="26">
        <v>43362</v>
      </c>
      <c r="C1014">
        <v>43.55</v>
      </c>
    </row>
    <row r="1015" spans="2:3">
      <c r="B1015" s="26">
        <v>43363</v>
      </c>
      <c r="C1015">
        <v>43.69</v>
      </c>
    </row>
    <row r="1016" spans="2:3">
      <c r="B1016" s="26">
        <v>43364</v>
      </c>
      <c r="C1016">
        <v>46.02</v>
      </c>
    </row>
    <row r="1017" spans="2:3">
      <c r="B1017" s="26">
        <v>43367</v>
      </c>
      <c r="C1017">
        <v>45.16</v>
      </c>
    </row>
    <row r="1018" spans="2:3">
      <c r="B1018" s="26">
        <v>43368</v>
      </c>
      <c r="C1018">
        <v>43.38</v>
      </c>
    </row>
    <row r="1019" spans="2:3">
      <c r="B1019" s="26">
        <v>43369</v>
      </c>
      <c r="C1019">
        <v>44.24</v>
      </c>
    </row>
    <row r="1020" spans="2:3">
      <c r="B1020" s="26">
        <v>43370</v>
      </c>
      <c r="C1020">
        <v>45.4</v>
      </c>
    </row>
    <row r="1021" spans="2:3">
      <c r="B1021" s="26">
        <v>43371</v>
      </c>
      <c r="C1021">
        <v>45.57</v>
      </c>
    </row>
    <row r="1022" spans="2:3">
      <c r="B1022" s="26">
        <v>43374</v>
      </c>
      <c r="C1022">
        <v>44.68</v>
      </c>
    </row>
    <row r="1023" spans="2:3">
      <c r="B1023" s="26">
        <v>43375</v>
      </c>
      <c r="C1023">
        <v>44.48</v>
      </c>
    </row>
    <row r="1024" spans="2:3">
      <c r="B1024" s="26">
        <v>43376</v>
      </c>
      <c r="C1024">
        <v>43.9</v>
      </c>
    </row>
    <row r="1025" spans="2:3">
      <c r="B1025" s="26">
        <v>43377</v>
      </c>
      <c r="C1025">
        <v>44.79</v>
      </c>
    </row>
    <row r="1026" spans="2:3">
      <c r="B1026" s="26">
        <v>43378</v>
      </c>
      <c r="C1026">
        <v>44.63</v>
      </c>
    </row>
    <row r="1027" spans="2:3">
      <c r="B1027" s="26">
        <v>43381</v>
      </c>
      <c r="C1027">
        <v>45.29</v>
      </c>
    </row>
    <row r="1028" spans="2:3">
      <c r="B1028" s="26">
        <v>43382</v>
      </c>
      <c r="C1028">
        <v>44.96</v>
      </c>
    </row>
    <row r="1029" spans="2:3">
      <c r="B1029" s="26">
        <v>43383</v>
      </c>
      <c r="C1029">
        <v>44.69</v>
      </c>
    </row>
    <row r="1030" spans="2:3">
      <c r="B1030" s="26">
        <v>43384</v>
      </c>
      <c r="C1030">
        <v>42.21</v>
      </c>
    </row>
    <row r="1031" spans="2:3">
      <c r="B1031" s="26">
        <v>43385</v>
      </c>
      <c r="C1031">
        <v>42.25</v>
      </c>
    </row>
    <row r="1032" spans="2:3">
      <c r="B1032" s="26">
        <v>43388</v>
      </c>
      <c r="C1032">
        <v>43.61</v>
      </c>
    </row>
    <row r="1033" spans="2:3">
      <c r="B1033" s="26">
        <v>43389</v>
      </c>
      <c r="C1033">
        <v>43.88</v>
      </c>
    </row>
    <row r="1034" spans="2:3">
      <c r="B1034" s="26">
        <v>43390</v>
      </c>
      <c r="C1034">
        <v>43.88</v>
      </c>
    </row>
    <row r="1035" spans="2:3">
      <c r="B1035" s="26">
        <v>43391</v>
      </c>
      <c r="C1035">
        <v>43.65</v>
      </c>
    </row>
    <row r="1036" spans="2:3">
      <c r="B1036" s="26">
        <v>43392</v>
      </c>
      <c r="C1036">
        <v>43.61</v>
      </c>
    </row>
    <row r="1037" spans="2:3">
      <c r="B1037" s="26">
        <v>43395</v>
      </c>
      <c r="C1037">
        <v>43.68</v>
      </c>
    </row>
    <row r="1038" spans="2:3">
      <c r="B1038" s="26">
        <v>43396</v>
      </c>
      <c r="C1038">
        <v>43.68</v>
      </c>
    </row>
    <row r="1039" spans="2:3">
      <c r="B1039" s="26">
        <v>43397</v>
      </c>
      <c r="C1039">
        <v>43.85</v>
      </c>
    </row>
    <row r="1040" spans="2:3">
      <c r="B1040" s="26">
        <v>43398</v>
      </c>
      <c r="C1040">
        <v>43.78</v>
      </c>
    </row>
    <row r="1041" spans="2:3">
      <c r="B1041" s="26">
        <v>43399</v>
      </c>
      <c r="C1041">
        <v>43.68</v>
      </c>
    </row>
    <row r="1042" spans="2:3">
      <c r="B1042" s="26">
        <v>43402</v>
      </c>
      <c r="C1042">
        <v>42.66</v>
      </c>
    </row>
    <row r="1043" spans="2:3">
      <c r="B1043" s="26">
        <v>43403</v>
      </c>
      <c r="C1043">
        <v>42.69</v>
      </c>
    </row>
    <row r="1044" spans="2:3">
      <c r="B1044" s="26">
        <v>43404</v>
      </c>
      <c r="C1044">
        <v>43.03</v>
      </c>
    </row>
    <row r="1045" spans="2:3">
      <c r="B1045" s="26">
        <v>43405</v>
      </c>
      <c r="C1045">
        <v>43.16</v>
      </c>
    </row>
    <row r="1046" spans="2:3">
      <c r="B1046" s="26">
        <v>43406</v>
      </c>
      <c r="C1046">
        <v>43.38</v>
      </c>
    </row>
    <row r="1047" spans="2:3">
      <c r="B1047" s="26">
        <v>43409</v>
      </c>
      <c r="C1047">
        <v>43.68</v>
      </c>
    </row>
    <row r="1048" spans="2:3">
      <c r="B1048" s="26">
        <v>43410</v>
      </c>
      <c r="C1048">
        <v>43.85</v>
      </c>
    </row>
    <row r="1049" spans="2:3">
      <c r="B1049" s="26">
        <v>43411</v>
      </c>
      <c r="C1049">
        <v>44.49</v>
      </c>
    </row>
    <row r="1050" spans="2:3">
      <c r="B1050" s="26">
        <v>43412</v>
      </c>
      <c r="C1050">
        <v>43.83</v>
      </c>
    </row>
    <row r="1051" spans="2:3">
      <c r="B1051" s="26">
        <v>43413</v>
      </c>
      <c r="C1051">
        <v>43.3</v>
      </c>
    </row>
    <row r="1052" spans="2:3">
      <c r="B1052" s="26">
        <v>43416</v>
      </c>
      <c r="C1052">
        <v>43.23</v>
      </c>
    </row>
    <row r="1053" spans="2:3">
      <c r="B1053" s="26">
        <v>43417</v>
      </c>
      <c r="C1053">
        <v>42.96</v>
      </c>
    </row>
    <row r="1054" spans="2:3">
      <c r="B1054" s="26">
        <v>43418</v>
      </c>
      <c r="C1054">
        <v>36.65</v>
      </c>
    </row>
    <row r="1055" spans="2:3">
      <c r="B1055" s="26">
        <v>43419</v>
      </c>
      <c r="C1055">
        <v>37.020000000000003</v>
      </c>
    </row>
    <row r="1056" spans="2:3">
      <c r="B1056" s="26">
        <v>43420</v>
      </c>
      <c r="C1056">
        <v>37.17</v>
      </c>
    </row>
    <row r="1057" spans="2:3">
      <c r="B1057" s="26">
        <v>43423</v>
      </c>
      <c r="C1057">
        <v>32.979999999999997</v>
      </c>
    </row>
    <row r="1058" spans="2:3">
      <c r="B1058" s="26">
        <v>43424</v>
      </c>
      <c r="C1058">
        <v>28.94</v>
      </c>
    </row>
    <row r="1059" spans="2:3">
      <c r="B1059" s="26">
        <v>43425</v>
      </c>
      <c r="C1059">
        <v>29.96</v>
      </c>
    </row>
    <row r="1060" spans="2:3">
      <c r="B1060" s="26">
        <v>43427</v>
      </c>
      <c r="C1060">
        <v>28.59</v>
      </c>
    </row>
    <row r="1061" spans="2:3">
      <c r="B1061" s="26">
        <v>43430</v>
      </c>
      <c r="C1061">
        <v>24.68</v>
      </c>
    </row>
    <row r="1062" spans="2:3">
      <c r="B1062" s="26">
        <v>43431</v>
      </c>
      <c r="C1062">
        <v>25.34</v>
      </c>
    </row>
    <row r="1063" spans="2:3">
      <c r="B1063" s="26">
        <v>43432</v>
      </c>
      <c r="C1063">
        <v>29.35</v>
      </c>
    </row>
    <row r="1064" spans="2:3">
      <c r="B1064" s="26">
        <v>43433</v>
      </c>
      <c r="C1064">
        <v>28.59</v>
      </c>
    </row>
    <row r="1065" spans="2:3">
      <c r="B1065" s="26">
        <v>43434</v>
      </c>
      <c r="C1065">
        <v>26.92</v>
      </c>
    </row>
    <row r="1066" spans="2:3">
      <c r="B1066" s="26">
        <v>43437</v>
      </c>
      <c r="C1066">
        <v>26.03</v>
      </c>
    </row>
    <row r="1067" spans="2:3">
      <c r="B1067" s="26">
        <v>43438</v>
      </c>
      <c r="C1067">
        <v>26.3</v>
      </c>
    </row>
    <row r="1068" spans="2:3">
      <c r="B1068" s="26">
        <v>43439</v>
      </c>
      <c r="C1068">
        <v>25.37</v>
      </c>
    </row>
    <row r="1069" spans="2:3">
      <c r="B1069" s="26">
        <v>43440</v>
      </c>
      <c r="C1069">
        <v>24.65</v>
      </c>
    </row>
    <row r="1070" spans="2:3">
      <c r="B1070" s="26">
        <v>43441</v>
      </c>
      <c r="C1070">
        <v>22.57</v>
      </c>
    </row>
    <row r="1071" spans="2:3">
      <c r="B1071" s="26">
        <v>43444</v>
      </c>
      <c r="C1071">
        <v>23.1</v>
      </c>
    </row>
    <row r="1072" spans="2:3">
      <c r="B1072" s="26">
        <v>43445</v>
      </c>
      <c r="C1072">
        <v>22.74</v>
      </c>
    </row>
    <row r="1073" spans="2:3">
      <c r="B1073" s="26">
        <v>43446</v>
      </c>
      <c r="C1073">
        <v>23.42</v>
      </c>
    </row>
    <row r="1074" spans="2:3">
      <c r="B1074" s="26">
        <v>43447</v>
      </c>
      <c r="C1074">
        <v>22.03</v>
      </c>
    </row>
    <row r="1075" spans="2:3">
      <c r="B1075" s="26">
        <v>43448</v>
      </c>
      <c r="C1075">
        <v>21.53</v>
      </c>
    </row>
    <row r="1076" spans="2:3">
      <c r="B1076" s="26">
        <v>43451</v>
      </c>
      <c r="C1076">
        <v>24.22</v>
      </c>
    </row>
    <row r="1077" spans="2:3">
      <c r="B1077" s="26">
        <v>43452</v>
      </c>
      <c r="C1077">
        <v>23.96</v>
      </c>
    </row>
    <row r="1078" spans="2:3">
      <c r="B1078" s="26">
        <v>43453</v>
      </c>
      <c r="C1078">
        <v>25.3</v>
      </c>
    </row>
    <row r="1079" spans="2:3">
      <c r="B1079" s="26">
        <v>43454</v>
      </c>
      <c r="C1079">
        <v>26.57</v>
      </c>
    </row>
    <row r="1080" spans="2:3">
      <c r="B1080" s="26">
        <v>43455</v>
      </c>
      <c r="C1080">
        <v>25.85</v>
      </c>
    </row>
    <row r="1081" spans="2:3">
      <c r="B1081" s="26">
        <v>43458</v>
      </c>
      <c r="C1081">
        <v>27.88</v>
      </c>
    </row>
    <row r="1082" spans="2:3">
      <c r="B1082" s="26">
        <v>43460</v>
      </c>
      <c r="C1082">
        <v>25.78</v>
      </c>
    </row>
    <row r="1083" spans="2:3">
      <c r="B1083" s="26">
        <v>43461</v>
      </c>
      <c r="C1083">
        <v>24.34</v>
      </c>
    </row>
    <row r="1084" spans="2:3">
      <c r="B1084" s="26">
        <v>43462</v>
      </c>
      <c r="C1084">
        <v>26.57</v>
      </c>
    </row>
    <row r="1085" spans="2:3">
      <c r="B1085" s="26">
        <v>43465</v>
      </c>
      <c r="C1085">
        <v>25.07</v>
      </c>
    </row>
    <row r="1086" spans="2:3">
      <c r="B1086" s="26">
        <v>43467</v>
      </c>
      <c r="C1086">
        <v>26.3</v>
      </c>
    </row>
    <row r="1087" spans="2:3">
      <c r="B1087" s="26">
        <v>43468</v>
      </c>
      <c r="C1087">
        <v>25.82</v>
      </c>
    </row>
    <row r="1088" spans="2:3">
      <c r="B1088" s="26">
        <v>43469</v>
      </c>
      <c r="C1088">
        <v>25.72</v>
      </c>
    </row>
    <row r="1089" spans="2:3">
      <c r="B1089" s="26">
        <v>43472</v>
      </c>
      <c r="C1089">
        <v>27.37</v>
      </c>
    </row>
    <row r="1090" spans="2:3">
      <c r="B1090" s="26">
        <v>43473</v>
      </c>
      <c r="C1090">
        <v>27.38</v>
      </c>
    </row>
    <row r="1091" spans="2:3">
      <c r="B1091" s="26">
        <v>43474</v>
      </c>
      <c r="C1091">
        <v>27.42</v>
      </c>
    </row>
    <row r="1092" spans="2:3">
      <c r="B1092" s="26">
        <v>43475</v>
      </c>
      <c r="C1092">
        <v>24.77</v>
      </c>
    </row>
    <row r="1093" spans="2:3">
      <c r="B1093" s="26">
        <v>43476</v>
      </c>
      <c r="C1093">
        <v>24.96</v>
      </c>
    </row>
    <row r="1094" spans="2:3">
      <c r="B1094" s="26">
        <v>43479</v>
      </c>
      <c r="C1094">
        <v>25.1</v>
      </c>
    </row>
    <row r="1095" spans="2:3">
      <c r="B1095" s="26">
        <v>43480</v>
      </c>
      <c r="C1095">
        <v>24.31</v>
      </c>
    </row>
    <row r="1096" spans="2:3">
      <c r="B1096" s="26">
        <v>43481</v>
      </c>
      <c r="C1096">
        <v>24.43</v>
      </c>
    </row>
    <row r="1097" spans="2:3">
      <c r="B1097" s="26">
        <v>43482</v>
      </c>
      <c r="C1097">
        <v>24.74</v>
      </c>
    </row>
    <row r="1098" spans="2:3">
      <c r="B1098" s="26">
        <v>43483</v>
      </c>
      <c r="C1098">
        <v>24.55</v>
      </c>
    </row>
    <row r="1099" spans="2:3">
      <c r="B1099" s="26">
        <v>43487</v>
      </c>
      <c r="C1099">
        <v>24.54</v>
      </c>
    </row>
    <row r="1100" spans="2:3">
      <c r="B1100" s="26">
        <v>43488</v>
      </c>
      <c r="C1100">
        <v>24.17</v>
      </c>
    </row>
    <row r="1101" spans="2:3">
      <c r="B1101" s="26">
        <v>43489</v>
      </c>
      <c r="C1101">
        <v>24.27</v>
      </c>
    </row>
    <row r="1102" spans="2:3">
      <c r="B1102" s="26">
        <v>43490</v>
      </c>
      <c r="C1102">
        <v>24.16</v>
      </c>
    </row>
    <row r="1103" spans="2:3">
      <c r="B1103" s="26">
        <v>43493</v>
      </c>
      <c r="C1103">
        <v>23.3</v>
      </c>
    </row>
    <row r="1104" spans="2:3">
      <c r="B1104" s="26">
        <v>43494</v>
      </c>
      <c r="C1104">
        <v>23.23</v>
      </c>
    </row>
    <row r="1105" spans="2:3">
      <c r="B1105" s="26">
        <v>43495</v>
      </c>
      <c r="C1105">
        <v>23.51</v>
      </c>
    </row>
    <row r="1106" spans="2:3">
      <c r="B1106" s="26">
        <v>43496</v>
      </c>
      <c r="C1106">
        <v>23.41</v>
      </c>
    </row>
    <row r="1107" spans="2:3">
      <c r="B1107" s="26">
        <v>43497</v>
      </c>
      <c r="C1107">
        <v>23.62</v>
      </c>
    </row>
    <row r="1108" spans="2:3">
      <c r="B1108" s="26">
        <v>43500</v>
      </c>
      <c r="C1108">
        <v>23.4</v>
      </c>
    </row>
    <row r="1109" spans="2:3">
      <c r="B1109" s="26">
        <v>43501</v>
      </c>
      <c r="C1109">
        <v>23.45</v>
      </c>
    </row>
    <row r="1110" spans="2:3">
      <c r="B1110" s="26">
        <v>43502</v>
      </c>
      <c r="C1110">
        <v>23.02</v>
      </c>
    </row>
    <row r="1111" spans="2:3">
      <c r="B1111" s="26">
        <v>43503</v>
      </c>
      <c r="C1111">
        <v>23.03</v>
      </c>
    </row>
    <row r="1112" spans="2:3">
      <c r="B1112" s="26">
        <v>43504</v>
      </c>
      <c r="C1112">
        <v>24.93</v>
      </c>
    </row>
    <row r="1113" spans="2:3">
      <c r="B1113" s="26">
        <v>43507</v>
      </c>
      <c r="C1113">
        <v>24.87</v>
      </c>
    </row>
    <row r="1114" spans="2:3">
      <c r="B1114" s="26">
        <v>43508</v>
      </c>
      <c r="C1114">
        <v>24.87</v>
      </c>
    </row>
    <row r="1115" spans="2:3">
      <c r="B1115" s="26">
        <v>43509</v>
      </c>
      <c r="C1115">
        <v>24.6</v>
      </c>
    </row>
    <row r="1116" spans="2:3">
      <c r="B1116" s="26">
        <v>43510</v>
      </c>
      <c r="C1116">
        <v>24.59</v>
      </c>
    </row>
    <row r="1117" spans="2:3">
      <c r="B1117" s="26">
        <v>43511</v>
      </c>
      <c r="C1117">
        <v>24.59</v>
      </c>
    </row>
    <row r="1118" spans="2:3">
      <c r="B1118" s="26">
        <v>43515</v>
      </c>
      <c r="C1118">
        <v>27.21</v>
      </c>
    </row>
    <row r="1119" spans="2:3">
      <c r="B1119" s="26">
        <v>43516</v>
      </c>
      <c r="C1119">
        <v>27.24</v>
      </c>
    </row>
    <row r="1120" spans="2:3">
      <c r="B1120" s="26">
        <v>43517</v>
      </c>
      <c r="C1120">
        <v>26.97</v>
      </c>
    </row>
    <row r="1121" spans="2:3">
      <c r="B1121" s="26">
        <v>43518</v>
      </c>
      <c r="C1121">
        <v>27.17</v>
      </c>
    </row>
    <row r="1122" spans="2:3">
      <c r="B1122" s="26">
        <v>43521</v>
      </c>
      <c r="C1122">
        <v>26.41</v>
      </c>
    </row>
    <row r="1123" spans="2:3">
      <c r="B1123" s="26">
        <v>43522</v>
      </c>
      <c r="C1123">
        <v>26.11</v>
      </c>
    </row>
    <row r="1124" spans="2:3">
      <c r="B1124" s="26">
        <v>43523</v>
      </c>
      <c r="C1124">
        <v>25.65</v>
      </c>
    </row>
    <row r="1125" spans="2:3">
      <c r="B1125" s="26">
        <v>43524</v>
      </c>
      <c r="C1125">
        <v>26.2</v>
      </c>
    </row>
    <row r="1126" spans="2:3">
      <c r="B1126" s="26">
        <v>43525</v>
      </c>
      <c r="C1126">
        <v>26.42</v>
      </c>
    </row>
    <row r="1127" spans="2:3">
      <c r="B1127" s="26">
        <v>43528</v>
      </c>
      <c r="C1127">
        <v>25.53</v>
      </c>
    </row>
    <row r="1128" spans="2:3">
      <c r="B1128" s="26">
        <v>43529</v>
      </c>
      <c r="C1128">
        <v>26.51</v>
      </c>
    </row>
    <row r="1129" spans="2:3">
      <c r="B1129" s="26">
        <v>43530</v>
      </c>
      <c r="C1129">
        <v>26.56</v>
      </c>
    </row>
    <row r="1130" spans="2:3">
      <c r="B1130" s="26">
        <v>43531</v>
      </c>
      <c r="C1130">
        <v>26.75</v>
      </c>
    </row>
    <row r="1131" spans="2:3">
      <c r="B1131" s="26">
        <v>43532</v>
      </c>
      <c r="C1131">
        <v>26.9</v>
      </c>
    </row>
    <row r="1132" spans="2:3">
      <c r="B1132" s="26">
        <v>43535</v>
      </c>
      <c r="C1132">
        <v>26.52</v>
      </c>
    </row>
    <row r="1133" spans="2:3">
      <c r="B1133" s="26">
        <v>43536</v>
      </c>
      <c r="C1133">
        <v>26.56</v>
      </c>
    </row>
    <row r="1134" spans="2:3">
      <c r="B1134" s="26">
        <v>43537</v>
      </c>
      <c r="C1134">
        <v>26.56</v>
      </c>
    </row>
    <row r="1135" spans="2:3">
      <c r="B1135" s="26">
        <v>43538</v>
      </c>
      <c r="C1135">
        <v>26.58</v>
      </c>
    </row>
    <row r="1136" spans="2:3">
      <c r="B1136" s="26">
        <v>43539</v>
      </c>
      <c r="C1136">
        <v>26.98</v>
      </c>
    </row>
    <row r="1137" spans="2:3">
      <c r="B1137" s="26">
        <v>43542</v>
      </c>
      <c r="C1137">
        <v>27.4</v>
      </c>
    </row>
    <row r="1138" spans="2:3">
      <c r="B1138" s="26">
        <v>43543</v>
      </c>
      <c r="C1138">
        <v>27.61</v>
      </c>
    </row>
    <row r="1139" spans="2:3">
      <c r="B1139" s="26">
        <v>43544</v>
      </c>
      <c r="C1139">
        <v>27.74</v>
      </c>
    </row>
    <row r="1140" spans="2:3">
      <c r="B1140" s="26">
        <v>43545</v>
      </c>
      <c r="C1140">
        <v>27.4</v>
      </c>
    </row>
    <row r="1141" spans="2:3">
      <c r="B1141" s="26">
        <v>43546</v>
      </c>
      <c r="C1141">
        <v>27.54</v>
      </c>
    </row>
    <row r="1142" spans="2:3">
      <c r="B1142" s="26">
        <v>43549</v>
      </c>
      <c r="C1142">
        <v>26.92</v>
      </c>
    </row>
    <row r="1143" spans="2:3">
      <c r="B1143" s="26">
        <v>43550</v>
      </c>
      <c r="C1143">
        <v>27.02</v>
      </c>
    </row>
    <row r="1144" spans="2:3">
      <c r="B1144" s="26">
        <v>43551</v>
      </c>
      <c r="C1144">
        <v>27.71</v>
      </c>
    </row>
    <row r="1145" spans="2:3">
      <c r="B1145" s="26">
        <v>43552</v>
      </c>
      <c r="C1145">
        <v>27.71</v>
      </c>
    </row>
    <row r="1146" spans="2:3">
      <c r="B1146" s="26">
        <v>43553</v>
      </c>
      <c r="C1146">
        <v>28.2</v>
      </c>
    </row>
    <row r="1147" spans="2:3">
      <c r="B1147" s="26">
        <v>43556</v>
      </c>
      <c r="C1147">
        <v>28.54</v>
      </c>
    </row>
    <row r="1148" spans="2:3">
      <c r="B1148" s="26">
        <v>43557</v>
      </c>
      <c r="C1148">
        <v>33.03</v>
      </c>
    </row>
    <row r="1149" spans="2:3">
      <c r="B1149" s="26">
        <v>43558</v>
      </c>
      <c r="C1149">
        <v>35.619999999999997</v>
      </c>
    </row>
    <row r="1150" spans="2:3">
      <c r="B1150" s="26">
        <v>43559</v>
      </c>
      <c r="C1150">
        <v>33.49</v>
      </c>
    </row>
    <row r="1151" spans="2:3">
      <c r="B1151" s="26">
        <v>43560</v>
      </c>
      <c r="C1151">
        <v>34.729999999999997</v>
      </c>
    </row>
    <row r="1152" spans="2:3">
      <c r="B1152" s="26">
        <v>43563</v>
      </c>
      <c r="C1152">
        <v>36.06</v>
      </c>
    </row>
    <row r="1153" spans="2:3">
      <c r="B1153" s="26">
        <v>43564</v>
      </c>
      <c r="C1153">
        <v>36.130000000000003</v>
      </c>
    </row>
    <row r="1154" spans="2:3">
      <c r="B1154" s="26">
        <v>43565</v>
      </c>
      <c r="C1154">
        <v>37.479999999999997</v>
      </c>
    </row>
    <row r="1155" spans="2:3">
      <c r="B1155" s="26">
        <v>43566</v>
      </c>
      <c r="C1155">
        <v>35.14</v>
      </c>
    </row>
    <row r="1156" spans="2:3">
      <c r="B1156" s="26">
        <v>43567</v>
      </c>
      <c r="C1156">
        <v>35.049999999999997</v>
      </c>
    </row>
    <row r="1157" spans="2:3">
      <c r="B1157" s="26">
        <v>43570</v>
      </c>
      <c r="C1157">
        <v>34.69</v>
      </c>
    </row>
    <row r="1158" spans="2:3">
      <c r="B1158" s="26">
        <v>43571</v>
      </c>
      <c r="C1158">
        <v>35.99</v>
      </c>
    </row>
    <row r="1159" spans="2:3">
      <c r="B1159" s="26">
        <v>43572</v>
      </c>
      <c r="C1159">
        <v>36.200000000000003</v>
      </c>
    </row>
    <row r="1160" spans="2:3">
      <c r="B1160" s="26">
        <v>43573</v>
      </c>
      <c r="C1160">
        <v>36.65</v>
      </c>
    </row>
    <row r="1161" spans="2:3">
      <c r="B1161" s="26">
        <v>43577</v>
      </c>
      <c r="C1161">
        <v>37.340000000000003</v>
      </c>
    </row>
    <row r="1162" spans="2:3">
      <c r="B1162" s="26">
        <v>43578</v>
      </c>
      <c r="C1162">
        <v>38.75</v>
      </c>
    </row>
    <row r="1163" spans="2:3">
      <c r="B1163" s="26">
        <v>43579</v>
      </c>
      <c r="C1163">
        <v>37.61</v>
      </c>
    </row>
    <row r="1164" spans="2:3">
      <c r="B1164" s="26">
        <v>43580</v>
      </c>
      <c r="C1164">
        <v>37.99</v>
      </c>
    </row>
    <row r="1165" spans="2:3">
      <c r="B1165" s="26">
        <v>43581</v>
      </c>
      <c r="C1165">
        <v>35.15</v>
      </c>
    </row>
    <row r="1166" spans="2:3">
      <c r="B1166" s="26">
        <v>43584</v>
      </c>
      <c r="C1166">
        <v>35.57</v>
      </c>
    </row>
    <row r="1167" spans="2:3">
      <c r="B1167" s="26">
        <v>43585</v>
      </c>
      <c r="C1167">
        <v>36.19</v>
      </c>
    </row>
    <row r="1168" spans="2:3">
      <c r="B1168" s="26">
        <v>43586</v>
      </c>
      <c r="C1168">
        <v>36.659999999999997</v>
      </c>
    </row>
    <row r="1169" spans="2:3">
      <c r="B1169" s="26">
        <v>43587</v>
      </c>
      <c r="C1169">
        <v>37.299999999999997</v>
      </c>
    </row>
    <row r="1170" spans="2:3">
      <c r="B1170" s="26">
        <v>43588</v>
      </c>
      <c r="C1170">
        <v>39.25</v>
      </c>
    </row>
    <row r="1171" spans="2:3">
      <c r="B1171" s="26">
        <v>43591</v>
      </c>
      <c r="C1171">
        <v>39.75</v>
      </c>
    </row>
    <row r="1172" spans="2:3">
      <c r="B1172" s="26">
        <v>43592</v>
      </c>
      <c r="C1172">
        <v>40.44</v>
      </c>
    </row>
    <row r="1173" spans="2:3">
      <c r="B1173" s="26">
        <v>43593</v>
      </c>
      <c r="C1173">
        <v>40.82</v>
      </c>
    </row>
    <row r="1174" spans="2:3">
      <c r="B1174" s="26">
        <v>43594</v>
      </c>
      <c r="C1174">
        <v>41.95</v>
      </c>
    </row>
    <row r="1175" spans="2:3">
      <c r="B1175" s="26">
        <v>43595</v>
      </c>
      <c r="C1175">
        <v>44.04</v>
      </c>
    </row>
    <row r="1176" spans="2:3">
      <c r="B1176" s="26">
        <v>43598</v>
      </c>
      <c r="C1176">
        <v>55.01</v>
      </c>
    </row>
    <row r="1177" spans="2:3">
      <c r="B1177" s="26">
        <v>43599</v>
      </c>
      <c r="C1177">
        <v>53.87</v>
      </c>
    </row>
    <row r="1178" spans="2:3">
      <c r="B1178" s="26">
        <v>43600</v>
      </c>
      <c r="C1178">
        <v>56.95</v>
      </c>
    </row>
    <row r="1179" spans="2:3">
      <c r="B1179" s="26">
        <v>43601</v>
      </c>
      <c r="C1179">
        <v>54.6</v>
      </c>
    </row>
    <row r="1180" spans="2:3">
      <c r="B1180" s="26">
        <v>43602</v>
      </c>
      <c r="C1180">
        <v>49.76</v>
      </c>
    </row>
    <row r="1181" spans="2:3">
      <c r="B1181" s="26">
        <v>43605</v>
      </c>
      <c r="C1181">
        <v>54.33</v>
      </c>
    </row>
    <row r="1182" spans="2:3">
      <c r="B1182" s="26">
        <v>43606</v>
      </c>
      <c r="C1182">
        <v>55.71</v>
      </c>
    </row>
    <row r="1183" spans="2:3">
      <c r="B1183" s="26">
        <v>43607</v>
      </c>
      <c r="C1183">
        <v>55.1</v>
      </c>
    </row>
    <row r="1184" spans="2:3">
      <c r="B1184" s="26">
        <v>43608</v>
      </c>
      <c r="C1184">
        <v>54.1</v>
      </c>
    </row>
    <row r="1185" spans="2:3">
      <c r="B1185" s="26">
        <v>43609</v>
      </c>
      <c r="C1185">
        <v>56.01</v>
      </c>
    </row>
    <row r="1186" spans="2:3">
      <c r="B1186" s="26">
        <v>43613</v>
      </c>
      <c r="C1186">
        <v>60.68</v>
      </c>
    </row>
    <row r="1187" spans="2:3">
      <c r="B1187" s="26">
        <v>43614</v>
      </c>
      <c r="C1187">
        <v>60.54</v>
      </c>
    </row>
    <row r="1188" spans="2:3">
      <c r="B1188" s="26">
        <v>43615</v>
      </c>
      <c r="C1188">
        <v>60.02</v>
      </c>
    </row>
    <row r="1189" spans="2:3">
      <c r="B1189" s="26">
        <v>43616</v>
      </c>
      <c r="C1189">
        <v>59.02</v>
      </c>
    </row>
    <row r="1190" spans="2:3">
      <c r="B1190" s="26">
        <v>43619</v>
      </c>
      <c r="C1190">
        <v>59.75</v>
      </c>
    </row>
    <row r="1191" spans="2:3">
      <c r="B1191" s="26">
        <v>43620</v>
      </c>
      <c r="C1191">
        <v>52.72</v>
      </c>
    </row>
    <row r="1192" spans="2:3">
      <c r="B1192" s="26">
        <v>43621</v>
      </c>
      <c r="C1192">
        <v>54.17</v>
      </c>
    </row>
    <row r="1193" spans="2:3">
      <c r="B1193" s="26">
        <v>43622</v>
      </c>
      <c r="C1193">
        <v>52.62</v>
      </c>
    </row>
    <row r="1194" spans="2:3">
      <c r="B1194" s="26">
        <v>43623</v>
      </c>
      <c r="C1194">
        <v>55.37</v>
      </c>
    </row>
    <row r="1195" spans="2:3">
      <c r="B1195" s="26">
        <v>43626</v>
      </c>
      <c r="C1195">
        <v>55.37</v>
      </c>
    </row>
    <row r="1196" spans="2:3">
      <c r="B1196" s="26">
        <v>43627</v>
      </c>
      <c r="C1196">
        <v>54.75</v>
      </c>
    </row>
    <row r="1197" spans="2:3">
      <c r="B1197" s="26">
        <v>43628</v>
      </c>
      <c r="C1197">
        <v>56.67</v>
      </c>
    </row>
    <row r="1198" spans="2:3">
      <c r="B1198" s="26">
        <v>43629</v>
      </c>
      <c r="C1198">
        <v>57.27</v>
      </c>
    </row>
    <row r="1199" spans="2:3">
      <c r="B1199" s="26">
        <v>43630</v>
      </c>
      <c r="C1199">
        <v>58.38</v>
      </c>
    </row>
    <row r="1200" spans="2:3">
      <c r="B1200" s="26">
        <v>43633</v>
      </c>
      <c r="C1200">
        <v>64.83</v>
      </c>
    </row>
    <row r="1201" spans="2:3">
      <c r="B1201" s="26">
        <v>43634</v>
      </c>
      <c r="C1201">
        <v>63.07</v>
      </c>
    </row>
    <row r="1202" spans="2:3">
      <c r="B1202" s="26">
        <v>43635</v>
      </c>
      <c r="C1202">
        <v>63.73</v>
      </c>
    </row>
    <row r="1203" spans="2:3">
      <c r="B1203" s="26">
        <v>43636</v>
      </c>
      <c r="C1203">
        <v>66.72</v>
      </c>
    </row>
    <row r="1204" spans="2:3">
      <c r="B1204" s="26">
        <v>43637</v>
      </c>
      <c r="C1204">
        <v>69.260000000000005</v>
      </c>
    </row>
    <row r="1205" spans="2:3">
      <c r="B1205" s="26">
        <v>43640</v>
      </c>
      <c r="C1205">
        <v>76.56</v>
      </c>
    </row>
    <row r="1206" spans="2:3">
      <c r="B1206" s="26">
        <v>43641</v>
      </c>
      <c r="C1206">
        <v>80.09</v>
      </c>
    </row>
    <row r="1207" spans="2:3">
      <c r="B1207" s="26">
        <v>43642</v>
      </c>
      <c r="C1207">
        <v>97.39</v>
      </c>
    </row>
    <row r="1208" spans="2:3">
      <c r="B1208" s="26">
        <v>43643</v>
      </c>
      <c r="C1208">
        <v>76.39</v>
      </c>
    </row>
    <row r="1209" spans="2:3">
      <c r="B1209" s="26">
        <v>43644</v>
      </c>
      <c r="C1209">
        <v>86.67</v>
      </c>
    </row>
    <row r="1210" spans="2:3">
      <c r="B1210" s="26">
        <v>43647</v>
      </c>
      <c r="C1210">
        <v>71.47</v>
      </c>
    </row>
    <row r="1211" spans="2:3">
      <c r="B1211" s="26">
        <v>43648</v>
      </c>
      <c r="C1211">
        <v>75.69</v>
      </c>
    </row>
    <row r="1212" spans="2:3">
      <c r="B1212" s="26">
        <v>43649</v>
      </c>
      <c r="C1212">
        <v>78.33</v>
      </c>
    </row>
    <row r="1213" spans="2:3">
      <c r="B1213" s="26">
        <v>43651</v>
      </c>
      <c r="C1213">
        <v>77.77</v>
      </c>
    </row>
    <row r="1214" spans="2:3">
      <c r="B1214" s="26">
        <v>43654</v>
      </c>
      <c r="C1214">
        <v>85.76</v>
      </c>
    </row>
    <row r="1215" spans="2:3">
      <c r="B1215" s="26">
        <v>43655</v>
      </c>
      <c r="C1215">
        <v>87.93</v>
      </c>
    </row>
    <row r="1216" spans="2:3">
      <c r="B1216" s="26">
        <v>43656</v>
      </c>
      <c r="C1216">
        <v>84.51</v>
      </c>
    </row>
    <row r="1217" spans="2:3">
      <c r="B1217" s="26">
        <v>43657</v>
      </c>
      <c r="C1217">
        <v>80.650000000000006</v>
      </c>
    </row>
    <row r="1218" spans="2:3">
      <c r="B1218" s="26">
        <v>43658</v>
      </c>
      <c r="C1218">
        <v>80.760000000000005</v>
      </c>
    </row>
    <row r="1219" spans="2:3">
      <c r="B1219" s="26">
        <v>43661</v>
      </c>
      <c r="C1219">
        <v>75.209999999999994</v>
      </c>
    </row>
    <row r="1220" spans="2:3">
      <c r="B1220" s="26">
        <v>43662</v>
      </c>
      <c r="C1220">
        <v>66.91</v>
      </c>
    </row>
    <row r="1221" spans="2:3">
      <c r="B1221" s="26">
        <v>43663</v>
      </c>
      <c r="C1221">
        <v>67.59</v>
      </c>
    </row>
    <row r="1222" spans="2:3">
      <c r="B1222" s="26">
        <v>43664</v>
      </c>
      <c r="C1222">
        <v>72.959999999999994</v>
      </c>
    </row>
    <row r="1223" spans="2:3">
      <c r="B1223" s="26">
        <v>43665</v>
      </c>
      <c r="C1223">
        <v>72.349999999999994</v>
      </c>
    </row>
    <row r="1224" spans="2:3">
      <c r="B1224" s="26">
        <v>43668</v>
      </c>
      <c r="C1224">
        <v>70.42</v>
      </c>
    </row>
    <row r="1225" spans="2:3">
      <c r="B1225" s="26">
        <v>43669</v>
      </c>
      <c r="C1225">
        <v>70.430000000000007</v>
      </c>
    </row>
    <row r="1226" spans="2:3">
      <c r="B1226" s="26">
        <v>43670</v>
      </c>
      <c r="C1226">
        <v>66.62</v>
      </c>
    </row>
    <row r="1227" spans="2:3">
      <c r="B1227" s="26">
        <v>43671</v>
      </c>
      <c r="C1227">
        <v>67.819999999999993</v>
      </c>
    </row>
    <row r="1228" spans="2:3">
      <c r="B1228" s="26">
        <v>43672</v>
      </c>
      <c r="C1228">
        <v>68.31</v>
      </c>
    </row>
    <row r="1229" spans="2:3">
      <c r="B1229" s="26">
        <v>43675</v>
      </c>
      <c r="C1229">
        <v>64.97</v>
      </c>
    </row>
    <row r="1230" spans="2:3">
      <c r="B1230" s="26">
        <v>43676</v>
      </c>
      <c r="C1230">
        <v>66.36</v>
      </c>
    </row>
    <row r="1231" spans="2:3">
      <c r="B1231" s="26">
        <v>43677</v>
      </c>
      <c r="C1231">
        <v>68.95</v>
      </c>
    </row>
    <row r="1232" spans="2:3">
      <c r="B1232" s="26">
        <v>43678</v>
      </c>
      <c r="C1232">
        <v>71.25</v>
      </c>
    </row>
    <row r="1233" spans="2:3">
      <c r="B1233" s="26">
        <v>43679</v>
      </c>
      <c r="C1233">
        <v>72.33</v>
      </c>
    </row>
    <row r="1234" spans="2:3">
      <c r="B1234" s="26">
        <v>43682</v>
      </c>
      <c r="C1234">
        <v>81.349999999999994</v>
      </c>
    </row>
    <row r="1235" spans="2:3">
      <c r="B1235" s="26">
        <v>43683</v>
      </c>
      <c r="C1235">
        <v>80.760000000000005</v>
      </c>
    </row>
    <row r="1236" spans="2:3">
      <c r="B1236" s="26">
        <v>43684</v>
      </c>
      <c r="C1236">
        <v>81.17</v>
      </c>
    </row>
    <row r="1237" spans="2:3">
      <c r="B1237" s="26">
        <v>43685</v>
      </c>
      <c r="C1237">
        <v>79.790000000000006</v>
      </c>
    </row>
    <row r="1238" spans="2:3">
      <c r="B1238" s="26">
        <v>43686</v>
      </c>
      <c r="C1238">
        <v>81.56</v>
      </c>
    </row>
    <row r="1239" spans="2:3">
      <c r="B1239" s="26">
        <v>43689</v>
      </c>
      <c r="C1239">
        <v>78.89</v>
      </c>
    </row>
    <row r="1240" spans="2:3">
      <c r="B1240" s="26">
        <v>43690</v>
      </c>
      <c r="C1240">
        <v>74.77</v>
      </c>
    </row>
    <row r="1241" spans="2:3">
      <c r="B1241" s="26">
        <v>43691</v>
      </c>
      <c r="C1241">
        <v>69.28</v>
      </c>
    </row>
    <row r="1242" spans="2:3">
      <c r="B1242" s="26">
        <v>43692</v>
      </c>
      <c r="C1242">
        <v>69.12</v>
      </c>
    </row>
    <row r="1243" spans="2:3">
      <c r="B1243" s="26">
        <v>43693</v>
      </c>
      <c r="C1243">
        <v>71.72</v>
      </c>
    </row>
    <row r="1244" spans="2:3">
      <c r="B1244" s="26">
        <v>43696</v>
      </c>
      <c r="C1244">
        <v>73.17</v>
      </c>
    </row>
    <row r="1245" spans="2:3">
      <c r="B1245" s="26">
        <v>43697</v>
      </c>
      <c r="C1245">
        <v>73.3</v>
      </c>
    </row>
    <row r="1246" spans="2:3">
      <c r="B1246" s="26">
        <v>43698</v>
      </c>
      <c r="C1246">
        <v>68.959999999999994</v>
      </c>
    </row>
    <row r="1247" spans="2:3">
      <c r="B1247" s="26">
        <v>43699</v>
      </c>
      <c r="C1247">
        <v>69.41</v>
      </c>
    </row>
    <row r="1248" spans="2:3">
      <c r="B1248" s="26">
        <v>43700</v>
      </c>
      <c r="C1248">
        <v>71.27</v>
      </c>
    </row>
    <row r="1249" spans="2:3">
      <c r="B1249" s="26">
        <v>43703</v>
      </c>
      <c r="C1249">
        <v>70.680000000000007</v>
      </c>
    </row>
    <row r="1250" spans="2:3">
      <c r="B1250" s="26">
        <v>43704</v>
      </c>
      <c r="C1250">
        <v>69.540000000000006</v>
      </c>
    </row>
    <row r="1251" spans="2:3">
      <c r="B1251" s="26">
        <v>43705</v>
      </c>
      <c r="C1251">
        <v>65.8</v>
      </c>
    </row>
    <row r="1252" spans="2:3">
      <c r="B1252" s="26">
        <v>43706</v>
      </c>
      <c r="C1252">
        <v>64.62</v>
      </c>
    </row>
    <row r="1253" spans="2:3">
      <c r="B1253" s="26">
        <v>43707</v>
      </c>
      <c r="C1253">
        <v>65.150000000000006</v>
      </c>
    </row>
    <row r="1254" spans="2:3">
      <c r="B1254" s="26">
        <v>43711</v>
      </c>
      <c r="C1254">
        <v>72.92</v>
      </c>
    </row>
    <row r="1255" spans="2:3">
      <c r="B1255" s="26">
        <v>43712</v>
      </c>
      <c r="C1255">
        <v>73.180000000000007</v>
      </c>
    </row>
    <row r="1256" spans="2:3">
      <c r="B1256" s="26">
        <v>43713</v>
      </c>
      <c r="C1256">
        <v>71.75</v>
      </c>
    </row>
    <row r="1257" spans="2:3">
      <c r="B1257" s="26">
        <v>43714</v>
      </c>
      <c r="C1257">
        <v>70.67</v>
      </c>
    </row>
    <row r="1258" spans="2:3">
      <c r="B1258" s="26">
        <v>43717</v>
      </c>
      <c r="C1258">
        <v>70.05</v>
      </c>
    </row>
    <row r="1259" spans="2:3">
      <c r="B1259" s="26">
        <v>43718</v>
      </c>
      <c r="C1259">
        <v>67.98</v>
      </c>
    </row>
    <row r="1260" spans="2:3">
      <c r="B1260" s="26">
        <v>43719</v>
      </c>
      <c r="C1260">
        <v>68.41</v>
      </c>
    </row>
    <row r="1261" spans="2:3">
      <c r="B1261" s="26">
        <v>43720</v>
      </c>
      <c r="C1261">
        <v>70.290000000000006</v>
      </c>
    </row>
    <row r="1262" spans="2:3">
      <c r="B1262" s="26">
        <v>43721</v>
      </c>
      <c r="C1262">
        <v>69.41</v>
      </c>
    </row>
    <row r="1263" spans="2:3">
      <c r="B1263" s="26">
        <v>43724</v>
      </c>
      <c r="C1263">
        <v>68.55</v>
      </c>
    </row>
    <row r="1264" spans="2:3">
      <c r="B1264" s="26">
        <v>43725</v>
      </c>
      <c r="C1264">
        <v>69.61</v>
      </c>
    </row>
    <row r="1265" spans="2:3">
      <c r="B1265" s="26">
        <v>43726</v>
      </c>
      <c r="C1265">
        <v>68.98</v>
      </c>
    </row>
    <row r="1266" spans="2:3">
      <c r="B1266" s="26">
        <v>43727</v>
      </c>
      <c r="C1266">
        <v>68.55</v>
      </c>
    </row>
    <row r="1267" spans="2:3">
      <c r="B1267" s="26">
        <v>43728</v>
      </c>
      <c r="C1267">
        <v>68.819999999999993</v>
      </c>
    </row>
    <row r="1268" spans="2:3">
      <c r="B1268" s="26">
        <v>43731</v>
      </c>
      <c r="C1268">
        <v>66.39</v>
      </c>
    </row>
    <row r="1269" spans="2:3">
      <c r="B1269" s="26">
        <v>43732</v>
      </c>
      <c r="C1269">
        <v>56.48</v>
      </c>
    </row>
    <row r="1270" spans="2:3">
      <c r="B1270" s="26">
        <v>43733</v>
      </c>
      <c r="C1270">
        <v>56.31</v>
      </c>
    </row>
    <row r="1271" spans="2:3">
      <c r="B1271" s="26">
        <v>43734</v>
      </c>
      <c r="C1271">
        <v>54.8</v>
      </c>
    </row>
    <row r="1272" spans="2:3">
      <c r="B1272" s="26">
        <v>43735</v>
      </c>
      <c r="C1272">
        <v>53.83</v>
      </c>
    </row>
    <row r="1273" spans="2:3">
      <c r="B1273" s="26">
        <v>43738</v>
      </c>
      <c r="C1273">
        <v>55.83</v>
      </c>
    </row>
    <row r="1274" spans="2:3">
      <c r="B1274" s="26">
        <v>43739</v>
      </c>
      <c r="C1274">
        <v>55.77</v>
      </c>
    </row>
    <row r="1275" spans="2:3">
      <c r="B1275" s="26">
        <v>43740</v>
      </c>
      <c r="C1275">
        <v>55.41</v>
      </c>
    </row>
    <row r="1276" spans="2:3">
      <c r="B1276" s="26">
        <v>43741</v>
      </c>
      <c r="C1276">
        <v>54.67</v>
      </c>
    </row>
    <row r="1277" spans="2:3">
      <c r="B1277" s="26">
        <v>43742</v>
      </c>
      <c r="C1277">
        <v>55.07</v>
      </c>
    </row>
    <row r="1278" spans="2:3">
      <c r="B1278" s="26">
        <v>43745</v>
      </c>
      <c r="C1278">
        <v>55.29</v>
      </c>
    </row>
    <row r="1279" spans="2:3">
      <c r="B1279" s="26">
        <v>43746</v>
      </c>
      <c r="C1279">
        <v>54.77</v>
      </c>
    </row>
    <row r="1280" spans="2:3">
      <c r="B1280" s="26">
        <v>43747</v>
      </c>
      <c r="C1280">
        <v>57.9</v>
      </c>
    </row>
    <row r="1281" spans="2:3">
      <c r="B1281" s="26">
        <v>43748</v>
      </c>
      <c r="C1281">
        <v>57.62</v>
      </c>
    </row>
    <row r="1282" spans="2:3">
      <c r="B1282" s="26">
        <v>43749</v>
      </c>
      <c r="C1282">
        <v>56.03</v>
      </c>
    </row>
    <row r="1283" spans="2:3">
      <c r="B1283" s="26">
        <v>43752</v>
      </c>
      <c r="C1283">
        <v>56.03</v>
      </c>
    </row>
    <row r="1284" spans="2:3">
      <c r="B1284" s="26">
        <v>43753</v>
      </c>
      <c r="C1284">
        <v>54.8</v>
      </c>
    </row>
    <row r="1285" spans="2:3">
      <c r="B1285" s="26">
        <v>43754</v>
      </c>
      <c r="C1285">
        <v>53.23</v>
      </c>
    </row>
    <row r="1286" spans="2:3">
      <c r="B1286" s="26">
        <v>43755</v>
      </c>
      <c r="C1286">
        <v>53.99</v>
      </c>
    </row>
    <row r="1287" spans="2:3">
      <c r="B1287" s="26">
        <v>43756</v>
      </c>
      <c r="C1287">
        <v>53.25</v>
      </c>
    </row>
    <row r="1288" spans="2:3">
      <c r="B1288" s="26">
        <v>43759</v>
      </c>
      <c r="C1288">
        <v>54.97</v>
      </c>
    </row>
    <row r="1289" spans="2:3">
      <c r="B1289" s="26">
        <v>43760</v>
      </c>
      <c r="C1289">
        <v>54.82</v>
      </c>
    </row>
    <row r="1290" spans="2:3">
      <c r="B1290" s="26">
        <v>43761</v>
      </c>
      <c r="C1290">
        <v>50</v>
      </c>
    </row>
    <row r="1291" spans="2:3">
      <c r="B1291" s="26">
        <v>43762</v>
      </c>
      <c r="C1291">
        <v>49.97</v>
      </c>
    </row>
    <row r="1292" spans="2:3">
      <c r="B1292" s="26">
        <v>43763</v>
      </c>
      <c r="C1292">
        <v>58.07</v>
      </c>
    </row>
    <row r="1293" spans="2:3">
      <c r="B1293" s="26">
        <v>43766</v>
      </c>
      <c r="C1293">
        <v>63.49</v>
      </c>
    </row>
    <row r="1294" spans="2:3">
      <c r="B1294" s="26">
        <v>43767</v>
      </c>
      <c r="C1294">
        <v>62.08</v>
      </c>
    </row>
    <row r="1295" spans="2:3">
      <c r="B1295" s="26">
        <v>43768</v>
      </c>
      <c r="C1295">
        <v>61.76</v>
      </c>
    </row>
    <row r="1296" spans="2:3">
      <c r="B1296" s="26">
        <v>43769</v>
      </c>
      <c r="C1296">
        <v>62</v>
      </c>
    </row>
    <row r="1297" spans="2:3">
      <c r="B1297" s="26">
        <v>43770</v>
      </c>
      <c r="C1297">
        <v>61.56</v>
      </c>
    </row>
    <row r="1298" spans="2:3">
      <c r="B1298" s="26">
        <v>43773</v>
      </c>
      <c r="C1298">
        <v>63.75</v>
      </c>
    </row>
    <row r="1299" spans="2:3">
      <c r="B1299" s="26">
        <v>43774</v>
      </c>
      <c r="C1299">
        <v>62.81</v>
      </c>
    </row>
    <row r="1300" spans="2:3">
      <c r="B1300" s="26">
        <v>43775</v>
      </c>
      <c r="C1300">
        <v>62.38</v>
      </c>
    </row>
    <row r="1301" spans="2:3">
      <c r="B1301" s="26">
        <v>43776</v>
      </c>
      <c r="C1301">
        <v>61.45</v>
      </c>
    </row>
    <row r="1302" spans="2:3">
      <c r="B1302" s="26">
        <v>43777</v>
      </c>
      <c r="C1302">
        <v>58.9</v>
      </c>
    </row>
    <row r="1303" spans="2:3">
      <c r="B1303" s="26">
        <v>43780</v>
      </c>
      <c r="C1303">
        <v>58.24</v>
      </c>
    </row>
    <row r="1304" spans="2:3">
      <c r="B1304" s="26">
        <v>43781</v>
      </c>
      <c r="C1304">
        <v>58.8</v>
      </c>
    </row>
    <row r="1305" spans="2:3">
      <c r="B1305" s="26">
        <v>43782</v>
      </c>
      <c r="C1305">
        <v>58.51</v>
      </c>
    </row>
    <row r="1306" spans="2:3">
      <c r="B1306" s="26">
        <v>43783</v>
      </c>
      <c r="C1306">
        <v>57.78</v>
      </c>
    </row>
    <row r="1307" spans="2:3">
      <c r="B1307" s="26">
        <v>43784</v>
      </c>
      <c r="C1307">
        <v>56.54</v>
      </c>
    </row>
    <row r="1308" spans="2:3">
      <c r="B1308" s="26">
        <v>43787</v>
      </c>
      <c r="C1308">
        <v>54.63</v>
      </c>
    </row>
    <row r="1309" spans="2:3">
      <c r="B1309" s="26">
        <v>43788</v>
      </c>
      <c r="C1309">
        <v>53.92</v>
      </c>
    </row>
    <row r="1310" spans="2:3">
      <c r="B1310" s="26">
        <v>43789</v>
      </c>
      <c r="C1310">
        <v>53.92</v>
      </c>
    </row>
    <row r="1311" spans="2:3">
      <c r="B1311" s="26">
        <v>43790</v>
      </c>
      <c r="C1311">
        <v>50.39</v>
      </c>
    </row>
    <row r="1312" spans="2:3">
      <c r="B1312" s="26">
        <v>43791</v>
      </c>
      <c r="C1312">
        <v>48.67</v>
      </c>
    </row>
    <row r="1313" spans="2:3">
      <c r="B1313" s="26">
        <v>43794</v>
      </c>
      <c r="C1313">
        <v>47.58</v>
      </c>
    </row>
    <row r="1314" spans="2:3">
      <c r="B1314" s="26">
        <v>43795</v>
      </c>
      <c r="C1314">
        <v>47.15</v>
      </c>
    </row>
    <row r="1315" spans="2:3">
      <c r="B1315" s="26">
        <v>43796</v>
      </c>
      <c r="C1315">
        <v>50.46</v>
      </c>
    </row>
    <row r="1316" spans="2:3">
      <c r="B1316" s="26">
        <v>43798</v>
      </c>
      <c r="C1316">
        <v>51.62</v>
      </c>
    </row>
    <row r="1317" spans="2:3">
      <c r="B1317" s="26">
        <v>43801</v>
      </c>
      <c r="C1317">
        <v>48.56</v>
      </c>
    </row>
    <row r="1318" spans="2:3">
      <c r="B1318" s="26">
        <v>43802</v>
      </c>
      <c r="C1318">
        <v>48.59</v>
      </c>
    </row>
    <row r="1319" spans="2:3">
      <c r="B1319" s="26">
        <v>43803</v>
      </c>
      <c r="C1319">
        <v>47.77</v>
      </c>
    </row>
    <row r="1320" spans="2:3">
      <c r="B1320" s="26">
        <v>43804</v>
      </c>
      <c r="C1320">
        <v>49.1</v>
      </c>
    </row>
    <row r="1321" spans="2:3">
      <c r="B1321" s="26">
        <v>43805</v>
      </c>
      <c r="C1321">
        <v>49.38</v>
      </c>
    </row>
    <row r="1322" spans="2:3">
      <c r="B1322" s="26">
        <v>43808</v>
      </c>
      <c r="C1322">
        <v>48.46</v>
      </c>
    </row>
    <row r="1323" spans="2:3">
      <c r="B1323" s="26">
        <v>43809</v>
      </c>
      <c r="C1323">
        <v>47.77</v>
      </c>
    </row>
    <row r="1324" spans="2:3">
      <c r="B1324" s="26">
        <v>43810</v>
      </c>
      <c r="C1324">
        <v>47.46</v>
      </c>
    </row>
    <row r="1325" spans="2:3">
      <c r="B1325" s="26">
        <v>43811</v>
      </c>
      <c r="C1325">
        <v>48.03</v>
      </c>
    </row>
    <row r="1326" spans="2:3">
      <c r="B1326" s="26">
        <v>43812</v>
      </c>
      <c r="C1326">
        <v>47.99</v>
      </c>
    </row>
    <row r="1327" spans="2:3">
      <c r="B1327" s="26">
        <v>43815</v>
      </c>
      <c r="C1327">
        <v>45.3</v>
      </c>
    </row>
    <row r="1328" spans="2:3">
      <c r="B1328" s="26">
        <v>43816</v>
      </c>
      <c r="C1328">
        <v>43.46</v>
      </c>
    </row>
    <row r="1329" spans="2:3">
      <c r="B1329" s="26">
        <v>43817</v>
      </c>
      <c r="C1329">
        <v>47.12</v>
      </c>
    </row>
    <row r="1330" spans="2:3">
      <c r="B1330" s="26">
        <v>43818</v>
      </c>
      <c r="C1330">
        <v>47.31</v>
      </c>
    </row>
    <row r="1331" spans="2:3">
      <c r="B1331" s="26">
        <v>43819</v>
      </c>
      <c r="C1331">
        <v>47.71</v>
      </c>
    </row>
    <row r="1332" spans="2:3">
      <c r="B1332" s="26">
        <v>43822</v>
      </c>
      <c r="C1332">
        <v>49.05</v>
      </c>
    </row>
    <row r="1333" spans="2:3">
      <c r="B1333" s="26">
        <v>43823</v>
      </c>
      <c r="C1333">
        <v>47.86</v>
      </c>
    </row>
    <row r="1334" spans="2:3">
      <c r="B1334" s="26">
        <v>43825</v>
      </c>
      <c r="C1334">
        <v>48.03</v>
      </c>
    </row>
    <row r="1335" spans="2:3">
      <c r="B1335" s="26">
        <v>43826</v>
      </c>
      <c r="C1335">
        <v>47.8</v>
      </c>
    </row>
    <row r="1336" spans="2:3">
      <c r="B1336" s="26">
        <v>43829</v>
      </c>
      <c r="C1336">
        <v>47.93</v>
      </c>
    </row>
    <row r="1337" spans="2:3">
      <c r="B1337" s="26">
        <v>43830</v>
      </c>
      <c r="C1337">
        <v>47.42</v>
      </c>
    </row>
    <row r="1338" spans="2:3">
      <c r="B1338" s="26">
        <v>43832</v>
      </c>
      <c r="C1338">
        <v>45.66</v>
      </c>
    </row>
    <row r="1339" spans="2:3">
      <c r="B1339" s="26">
        <v>43833</v>
      </c>
      <c r="C1339">
        <v>48.57</v>
      </c>
    </row>
    <row r="1340" spans="2:3">
      <c r="B1340" s="26">
        <v>43836</v>
      </c>
      <c r="C1340">
        <v>50.1</v>
      </c>
    </row>
    <row r="1341" spans="2:3">
      <c r="B1341" s="26">
        <v>43837</v>
      </c>
      <c r="C1341">
        <v>54.45</v>
      </c>
    </row>
    <row r="1342" spans="2:3">
      <c r="B1342" s="26">
        <v>43838</v>
      </c>
      <c r="C1342">
        <v>53.37</v>
      </c>
    </row>
    <row r="1343" spans="2:3">
      <c r="B1343" s="26">
        <v>43839</v>
      </c>
      <c r="C1343">
        <v>51.89</v>
      </c>
    </row>
    <row r="1344" spans="2:3">
      <c r="B1344" s="26">
        <v>43840</v>
      </c>
      <c r="C1344">
        <v>53.52</v>
      </c>
    </row>
    <row r="1345" spans="2:3">
      <c r="B1345" s="26">
        <v>43843</v>
      </c>
      <c r="C1345">
        <v>53.99</v>
      </c>
    </row>
    <row r="1346" spans="2:3">
      <c r="B1346" s="26">
        <v>43844</v>
      </c>
      <c r="C1346">
        <v>57.67</v>
      </c>
    </row>
    <row r="1347" spans="2:3">
      <c r="B1347" s="26">
        <v>43845</v>
      </c>
      <c r="C1347">
        <v>58.49</v>
      </c>
    </row>
    <row r="1348" spans="2:3">
      <c r="B1348" s="26">
        <v>43846</v>
      </c>
      <c r="C1348">
        <v>57.86</v>
      </c>
    </row>
    <row r="1349" spans="2:3">
      <c r="B1349" s="26">
        <v>43847</v>
      </c>
      <c r="C1349">
        <v>58.78</v>
      </c>
    </row>
    <row r="1350" spans="2:3">
      <c r="B1350" s="26">
        <v>43851</v>
      </c>
      <c r="C1350">
        <v>57.52</v>
      </c>
    </row>
    <row r="1351" spans="2:3">
      <c r="B1351" s="26">
        <v>43852</v>
      </c>
      <c r="C1351">
        <v>57.14</v>
      </c>
    </row>
    <row r="1352" spans="2:3">
      <c r="B1352" s="26">
        <v>43853</v>
      </c>
      <c r="C1352">
        <v>55.11</v>
      </c>
    </row>
    <row r="1353" spans="2:3">
      <c r="B1353" s="26">
        <v>43854</v>
      </c>
      <c r="C1353">
        <v>55.87</v>
      </c>
    </row>
    <row r="1354" spans="2:3">
      <c r="B1354" s="26">
        <v>43857</v>
      </c>
      <c r="C1354">
        <v>59.31</v>
      </c>
    </row>
    <row r="1355" spans="2:3">
      <c r="B1355" s="26">
        <v>43858</v>
      </c>
      <c r="C1355">
        <v>59.95</v>
      </c>
    </row>
    <row r="1356" spans="2:3">
      <c r="B1356" s="26">
        <v>43859</v>
      </c>
      <c r="C1356">
        <v>62.23</v>
      </c>
    </row>
    <row r="1357" spans="2:3">
      <c r="B1357" s="26">
        <v>43860</v>
      </c>
      <c r="C1357">
        <v>63.57</v>
      </c>
    </row>
    <row r="1358" spans="2:3">
      <c r="B1358" s="26">
        <v>43861</v>
      </c>
      <c r="C1358">
        <v>61.68</v>
      </c>
    </row>
    <row r="1359" spans="2:3">
      <c r="B1359" s="26">
        <v>43864</v>
      </c>
      <c r="C1359">
        <v>61.49</v>
      </c>
    </row>
    <row r="1360" spans="2:3">
      <c r="B1360" s="26">
        <v>43865</v>
      </c>
      <c r="C1360">
        <v>60.48</v>
      </c>
    </row>
    <row r="1361" spans="2:3">
      <c r="B1361" s="26">
        <v>43866</v>
      </c>
      <c r="C1361">
        <v>64.239999999999995</v>
      </c>
    </row>
    <row r="1362" spans="2:3">
      <c r="B1362" s="26">
        <v>43867</v>
      </c>
      <c r="C1362">
        <v>64.69</v>
      </c>
    </row>
    <row r="1363" spans="2:3">
      <c r="B1363" s="26">
        <v>43868</v>
      </c>
      <c r="C1363">
        <v>64.38</v>
      </c>
    </row>
    <row r="1364" spans="2:3">
      <c r="B1364" s="26">
        <v>43871</v>
      </c>
      <c r="C1364">
        <v>65.040000000000006</v>
      </c>
    </row>
    <row r="1365" spans="2:3">
      <c r="B1365" s="26">
        <v>43872</v>
      </c>
      <c r="C1365">
        <v>68.13</v>
      </c>
    </row>
    <row r="1366" spans="2:3">
      <c r="B1366" s="26">
        <v>43873</v>
      </c>
      <c r="C1366">
        <v>68.989999999999995</v>
      </c>
    </row>
    <row r="1367" spans="2:3">
      <c r="B1367" s="26">
        <v>43874</v>
      </c>
      <c r="C1367">
        <v>67.489999999999995</v>
      </c>
    </row>
    <row r="1368" spans="2:3">
      <c r="B1368" s="26">
        <v>43875</v>
      </c>
      <c r="C1368">
        <v>68.709999999999994</v>
      </c>
    </row>
    <row r="1369" spans="2:3">
      <c r="B1369" s="26">
        <v>43879</v>
      </c>
      <c r="C1369">
        <v>67.06</v>
      </c>
    </row>
    <row r="1370" spans="2:3">
      <c r="B1370" s="26">
        <v>43880</v>
      </c>
      <c r="C1370">
        <v>66.92</v>
      </c>
    </row>
    <row r="1371" spans="2:3">
      <c r="B1371" s="26">
        <v>43881</v>
      </c>
      <c r="C1371">
        <v>62.86</v>
      </c>
    </row>
    <row r="1372" spans="2:3">
      <c r="B1372" s="26">
        <v>43882</v>
      </c>
      <c r="C1372">
        <v>63.66</v>
      </c>
    </row>
    <row r="1373" spans="2:3">
      <c r="B1373" s="26">
        <v>43885</v>
      </c>
      <c r="C1373">
        <v>62.76</v>
      </c>
    </row>
    <row r="1374" spans="2:3">
      <c r="B1374" s="26">
        <v>43886</v>
      </c>
      <c r="C1374">
        <v>60.78</v>
      </c>
    </row>
    <row r="1375" spans="2:3">
      <c r="B1375" s="26">
        <v>43887</v>
      </c>
      <c r="C1375">
        <v>57.24</v>
      </c>
    </row>
    <row r="1376" spans="2:3">
      <c r="B1376" s="26">
        <v>43888</v>
      </c>
      <c r="C1376">
        <v>57.63</v>
      </c>
    </row>
    <row r="1377" spans="2:3">
      <c r="B1377" s="26">
        <v>43889</v>
      </c>
      <c r="C1377">
        <v>56.04</v>
      </c>
    </row>
    <row r="1378" spans="2:3">
      <c r="B1378" s="26">
        <v>43892</v>
      </c>
      <c r="C1378">
        <v>57.81</v>
      </c>
    </row>
    <row r="1379" spans="2:3">
      <c r="B1379" s="26">
        <v>43893</v>
      </c>
      <c r="C1379">
        <v>56.51</v>
      </c>
    </row>
    <row r="1380" spans="2:3">
      <c r="B1380" s="26">
        <v>43894</v>
      </c>
      <c r="C1380">
        <v>56.43</v>
      </c>
    </row>
    <row r="1381" spans="2:3">
      <c r="B1381" s="26">
        <v>43895</v>
      </c>
      <c r="C1381">
        <v>59.21</v>
      </c>
    </row>
    <row r="1382" spans="2:3">
      <c r="B1382" s="26">
        <v>43896</v>
      </c>
      <c r="C1382">
        <v>59.07</v>
      </c>
    </row>
    <row r="1383" spans="2:3">
      <c r="B1383" s="26">
        <v>43899</v>
      </c>
      <c r="C1383">
        <v>50.51</v>
      </c>
    </row>
    <row r="1384" spans="2:3">
      <c r="B1384" s="26">
        <v>43900</v>
      </c>
      <c r="C1384">
        <v>51.44</v>
      </c>
    </row>
    <row r="1385" spans="2:3">
      <c r="B1385" s="26">
        <v>43901</v>
      </c>
      <c r="C1385">
        <v>50.55</v>
      </c>
    </row>
    <row r="1386" spans="2:3">
      <c r="B1386" s="26">
        <v>43902</v>
      </c>
      <c r="C1386">
        <v>38.630000000000003</v>
      </c>
    </row>
    <row r="1387" spans="2:3">
      <c r="B1387" s="26">
        <v>43903</v>
      </c>
      <c r="C1387">
        <v>34.340000000000003</v>
      </c>
    </row>
    <row r="1388" spans="2:3">
      <c r="B1388" s="26">
        <v>43906</v>
      </c>
      <c r="C1388">
        <v>31.66</v>
      </c>
    </row>
    <row r="1389" spans="2:3">
      <c r="B1389" s="26">
        <v>43907</v>
      </c>
      <c r="C1389">
        <v>34.61</v>
      </c>
    </row>
    <row r="1390" spans="2:3">
      <c r="B1390" s="26">
        <v>43908</v>
      </c>
      <c r="C1390">
        <v>34.24</v>
      </c>
    </row>
    <row r="1391" spans="2:3">
      <c r="B1391" s="26">
        <v>43909</v>
      </c>
      <c r="C1391">
        <v>40.130000000000003</v>
      </c>
    </row>
    <row r="1392" spans="2:3">
      <c r="B1392" s="26">
        <v>43910</v>
      </c>
      <c r="C1392">
        <v>39.880000000000003</v>
      </c>
    </row>
    <row r="1393" spans="2:3">
      <c r="B1393" s="26">
        <v>43913</v>
      </c>
      <c r="C1393">
        <v>40.409999999999997</v>
      </c>
    </row>
    <row r="1394" spans="2:3">
      <c r="B1394" s="26">
        <v>43914</v>
      </c>
      <c r="C1394">
        <v>43.18</v>
      </c>
    </row>
    <row r="1395" spans="2:3">
      <c r="B1395" s="26">
        <v>43915</v>
      </c>
      <c r="C1395">
        <v>42.64</v>
      </c>
    </row>
    <row r="1396" spans="2:3">
      <c r="B1396" s="26">
        <v>43916</v>
      </c>
      <c r="C1396">
        <v>42.86</v>
      </c>
    </row>
    <row r="1397" spans="2:3">
      <c r="B1397" s="26">
        <v>43917</v>
      </c>
      <c r="C1397">
        <v>42.77</v>
      </c>
    </row>
    <row r="1398" spans="2:3">
      <c r="B1398" s="26">
        <v>43920</v>
      </c>
      <c r="C1398">
        <v>40.840000000000003</v>
      </c>
    </row>
    <row r="1399" spans="2:3">
      <c r="B1399" s="26">
        <v>43921</v>
      </c>
      <c r="C1399">
        <v>41.45</v>
      </c>
    </row>
    <row r="1400" spans="2:3">
      <c r="B1400" s="26">
        <v>43922</v>
      </c>
      <c r="C1400">
        <v>39.74</v>
      </c>
    </row>
    <row r="1401" spans="2:3">
      <c r="B1401" s="26">
        <v>43923</v>
      </c>
      <c r="C1401">
        <v>43.97</v>
      </c>
    </row>
    <row r="1402" spans="2:3">
      <c r="B1402" s="26">
        <v>43924</v>
      </c>
      <c r="C1402">
        <v>43.57</v>
      </c>
    </row>
    <row r="1403" spans="2:3">
      <c r="B1403" s="26">
        <v>43927</v>
      </c>
      <c r="C1403">
        <v>47</v>
      </c>
    </row>
    <row r="1404" spans="2:3">
      <c r="B1404" s="26">
        <v>43928</v>
      </c>
      <c r="C1404">
        <v>47.04</v>
      </c>
    </row>
    <row r="1405" spans="2:3">
      <c r="B1405" s="26">
        <v>43929</v>
      </c>
      <c r="C1405">
        <v>47.01</v>
      </c>
    </row>
    <row r="1406" spans="2:3">
      <c r="B1406" s="26">
        <v>43930</v>
      </c>
      <c r="C1406">
        <v>46.74</v>
      </c>
    </row>
    <row r="1407" spans="2:3">
      <c r="B1407" s="26">
        <v>43934</v>
      </c>
      <c r="C1407">
        <v>43.49</v>
      </c>
    </row>
    <row r="1408" spans="2:3">
      <c r="B1408" s="26">
        <v>43935</v>
      </c>
      <c r="C1408">
        <v>44.4</v>
      </c>
    </row>
    <row r="1409" spans="2:3">
      <c r="B1409" s="26">
        <v>43936</v>
      </c>
      <c r="C1409">
        <v>43.06</v>
      </c>
    </row>
    <row r="1410" spans="2:3">
      <c r="B1410" s="26">
        <v>43937</v>
      </c>
      <c r="C1410">
        <v>45.41</v>
      </c>
    </row>
    <row r="1411" spans="2:3">
      <c r="B1411" s="26">
        <v>43938</v>
      </c>
      <c r="C1411">
        <v>45.33</v>
      </c>
    </row>
    <row r="1412" spans="2:3">
      <c r="B1412" s="26">
        <v>43941</v>
      </c>
      <c r="C1412">
        <v>43.43</v>
      </c>
    </row>
    <row r="1413" spans="2:3">
      <c r="B1413" s="26">
        <v>43942</v>
      </c>
      <c r="C1413">
        <v>43.98</v>
      </c>
    </row>
    <row r="1414" spans="2:3">
      <c r="B1414" s="26">
        <v>43943</v>
      </c>
      <c r="C1414">
        <v>45.6</v>
      </c>
    </row>
    <row r="1415" spans="2:3">
      <c r="B1415" s="26">
        <v>43944</v>
      </c>
      <c r="C1415">
        <v>48.59</v>
      </c>
    </row>
    <row r="1416" spans="2:3">
      <c r="B1416" s="26">
        <v>43945</v>
      </c>
      <c r="C1416">
        <v>48.4</v>
      </c>
    </row>
    <row r="1417" spans="2:3">
      <c r="B1417" s="26">
        <v>43948</v>
      </c>
      <c r="C1417">
        <v>49.57</v>
      </c>
    </row>
    <row r="1418" spans="2:3">
      <c r="B1418" s="26">
        <v>43949</v>
      </c>
      <c r="C1418">
        <v>49.57</v>
      </c>
    </row>
    <row r="1419" spans="2:3">
      <c r="B1419" s="26">
        <v>43950</v>
      </c>
      <c r="C1419">
        <v>56.26</v>
      </c>
    </row>
    <row r="1420" spans="2:3">
      <c r="B1420" s="26">
        <v>43951</v>
      </c>
      <c r="C1420">
        <v>56.9</v>
      </c>
    </row>
    <row r="1421" spans="2:3">
      <c r="B1421" s="26">
        <v>43952</v>
      </c>
      <c r="C1421">
        <v>56.32</v>
      </c>
    </row>
    <row r="1422" spans="2:3">
      <c r="B1422" s="26">
        <v>43955</v>
      </c>
      <c r="C1422">
        <v>56.96</v>
      </c>
    </row>
    <row r="1423" spans="2:3">
      <c r="B1423" s="26">
        <v>43956</v>
      </c>
      <c r="C1423">
        <v>57.29</v>
      </c>
    </row>
    <row r="1424" spans="2:3">
      <c r="B1424" s="26">
        <v>43957</v>
      </c>
      <c r="C1424">
        <v>59.57</v>
      </c>
    </row>
    <row r="1425" spans="2:3">
      <c r="B1425" s="26">
        <v>43958</v>
      </c>
      <c r="C1425">
        <v>63.85</v>
      </c>
    </row>
    <row r="1426" spans="2:3">
      <c r="B1426" s="26">
        <v>43959</v>
      </c>
      <c r="C1426">
        <v>64</v>
      </c>
    </row>
    <row r="1427" spans="2:3">
      <c r="B1427" s="26">
        <v>43962</v>
      </c>
      <c r="C1427">
        <v>56.12</v>
      </c>
    </row>
    <row r="1428" spans="2:3">
      <c r="B1428" s="26">
        <v>43963</v>
      </c>
      <c r="C1428">
        <v>56.63</v>
      </c>
    </row>
    <row r="1429" spans="2:3">
      <c r="B1429" s="26">
        <v>43964</v>
      </c>
      <c r="C1429">
        <v>59.15</v>
      </c>
    </row>
    <row r="1430" spans="2:3">
      <c r="B1430" s="26">
        <v>43965</v>
      </c>
      <c r="C1430">
        <v>62.18</v>
      </c>
    </row>
    <row r="1431" spans="2:3">
      <c r="B1431" s="26">
        <v>43966</v>
      </c>
      <c r="C1431">
        <v>59.96</v>
      </c>
    </row>
    <row r="1432" spans="2:3">
      <c r="B1432" s="26">
        <v>43969</v>
      </c>
      <c r="C1432">
        <v>62.3</v>
      </c>
    </row>
    <row r="1433" spans="2:3">
      <c r="B1433" s="26">
        <v>43970</v>
      </c>
      <c r="C1433">
        <v>61.88</v>
      </c>
    </row>
    <row r="1434" spans="2:3">
      <c r="B1434" s="26">
        <v>43971</v>
      </c>
      <c r="C1434">
        <v>61.11</v>
      </c>
    </row>
    <row r="1435" spans="2:3">
      <c r="B1435" s="26">
        <v>43972</v>
      </c>
      <c r="C1435">
        <v>58.07</v>
      </c>
    </row>
    <row r="1436" spans="2:3">
      <c r="B1436" s="26">
        <v>43973</v>
      </c>
      <c r="C1436">
        <v>58.65</v>
      </c>
    </row>
    <row r="1437" spans="2:3">
      <c r="B1437" s="26">
        <v>43977</v>
      </c>
      <c r="C1437">
        <v>56.12</v>
      </c>
    </row>
    <row r="1438" spans="2:3">
      <c r="B1438" s="26">
        <v>43978</v>
      </c>
      <c r="C1438">
        <v>58.62</v>
      </c>
    </row>
    <row r="1439" spans="2:3">
      <c r="B1439" s="26">
        <v>43979</v>
      </c>
      <c r="C1439">
        <v>60.59</v>
      </c>
    </row>
    <row r="1440" spans="2:3">
      <c r="B1440" s="26">
        <v>43980</v>
      </c>
      <c r="C1440">
        <v>60.03</v>
      </c>
    </row>
    <row r="1441" spans="2:3">
      <c r="B1441" s="26">
        <v>43983</v>
      </c>
      <c r="C1441">
        <v>61.16</v>
      </c>
    </row>
    <row r="1442" spans="2:3">
      <c r="B1442" s="26">
        <v>43984</v>
      </c>
      <c r="C1442">
        <v>60.72</v>
      </c>
    </row>
    <row r="1443" spans="2:3">
      <c r="B1443" s="26">
        <v>43985</v>
      </c>
      <c r="C1443">
        <v>61.19</v>
      </c>
    </row>
    <row r="1444" spans="2:3">
      <c r="B1444" s="26">
        <v>43986</v>
      </c>
      <c r="C1444">
        <v>62.72</v>
      </c>
    </row>
    <row r="1445" spans="2:3">
      <c r="B1445" s="26">
        <v>43987</v>
      </c>
      <c r="C1445">
        <v>62.13</v>
      </c>
    </row>
    <row r="1446" spans="2:3">
      <c r="B1446" s="26">
        <v>43990</v>
      </c>
      <c r="C1446">
        <v>61.98</v>
      </c>
    </row>
    <row r="1447" spans="2:3">
      <c r="B1447" s="26">
        <v>43991</v>
      </c>
      <c r="C1447">
        <v>62.15</v>
      </c>
    </row>
    <row r="1448" spans="2:3">
      <c r="B1448" s="26">
        <v>43992</v>
      </c>
      <c r="C1448">
        <v>62.94</v>
      </c>
    </row>
    <row r="1449" spans="2:3">
      <c r="B1449" s="26">
        <v>43993</v>
      </c>
      <c r="C1449">
        <v>58.99</v>
      </c>
    </row>
    <row r="1450" spans="2:3">
      <c r="B1450" s="26">
        <v>43994</v>
      </c>
      <c r="C1450">
        <v>60.02</v>
      </c>
    </row>
    <row r="1451" spans="2:3">
      <c r="B1451" s="26">
        <v>43997</v>
      </c>
      <c r="C1451">
        <v>59.9</v>
      </c>
    </row>
    <row r="1452" spans="2:3">
      <c r="B1452" s="26">
        <v>43998</v>
      </c>
      <c r="C1452">
        <v>60.44</v>
      </c>
    </row>
    <row r="1453" spans="2:3">
      <c r="B1453" s="26">
        <v>43999</v>
      </c>
      <c r="C1453">
        <v>59.19</v>
      </c>
    </row>
    <row r="1454" spans="2:3">
      <c r="B1454" s="26">
        <v>44000</v>
      </c>
      <c r="C1454">
        <v>59.71</v>
      </c>
    </row>
    <row r="1455" spans="2:3">
      <c r="B1455" s="26">
        <v>44001</v>
      </c>
      <c r="C1455">
        <v>59.11</v>
      </c>
    </row>
    <row r="1456" spans="2:3">
      <c r="B1456" s="26">
        <v>44004</v>
      </c>
      <c r="C1456">
        <v>60.84</v>
      </c>
    </row>
    <row r="1457" spans="2:3">
      <c r="B1457" s="26">
        <v>44005</v>
      </c>
      <c r="C1457">
        <v>61.37</v>
      </c>
    </row>
    <row r="1458" spans="2:3">
      <c r="B1458" s="26">
        <v>44006</v>
      </c>
      <c r="C1458">
        <v>59.03</v>
      </c>
    </row>
    <row r="1459" spans="2:3">
      <c r="B1459" s="26">
        <v>44007</v>
      </c>
      <c r="C1459">
        <v>58.81</v>
      </c>
    </row>
    <row r="1460" spans="2:3">
      <c r="B1460" s="26">
        <v>44008</v>
      </c>
      <c r="C1460">
        <v>58.06</v>
      </c>
    </row>
    <row r="1461" spans="2:3">
      <c r="B1461" s="26">
        <v>44011</v>
      </c>
      <c r="C1461">
        <v>57.93</v>
      </c>
    </row>
    <row r="1462" spans="2:3">
      <c r="B1462" s="26">
        <v>44012</v>
      </c>
      <c r="C1462">
        <v>57.83</v>
      </c>
    </row>
    <row r="1463" spans="2:3">
      <c r="B1463" s="26">
        <v>44013</v>
      </c>
      <c r="C1463">
        <v>58.7</v>
      </c>
    </row>
    <row r="1464" spans="2:3">
      <c r="B1464" s="26">
        <v>44014</v>
      </c>
      <c r="C1464">
        <v>57.05</v>
      </c>
    </row>
    <row r="1465" spans="2:3">
      <c r="B1465" s="26">
        <v>44018</v>
      </c>
      <c r="C1465">
        <v>58.9</v>
      </c>
    </row>
    <row r="1466" spans="2:3">
      <c r="B1466" s="26">
        <v>44019</v>
      </c>
      <c r="C1466">
        <v>58.51</v>
      </c>
    </row>
    <row r="1467" spans="2:3">
      <c r="B1467" s="26">
        <v>44020</v>
      </c>
      <c r="C1467">
        <v>59.87</v>
      </c>
    </row>
    <row r="1468" spans="2:3">
      <c r="B1468" s="26">
        <v>44021</v>
      </c>
      <c r="C1468">
        <v>58.3</v>
      </c>
    </row>
    <row r="1469" spans="2:3">
      <c r="B1469" s="26">
        <v>44022</v>
      </c>
      <c r="C1469">
        <v>58.4</v>
      </c>
    </row>
    <row r="1470" spans="2:3">
      <c r="B1470" s="26">
        <v>44025</v>
      </c>
      <c r="C1470">
        <v>58.39</v>
      </c>
    </row>
    <row r="1471" spans="2:3">
      <c r="B1471" s="26">
        <v>44026</v>
      </c>
      <c r="C1471">
        <v>58.64</v>
      </c>
    </row>
    <row r="1472" spans="2:3">
      <c r="B1472" s="26">
        <v>44027</v>
      </c>
      <c r="C1472">
        <v>57.88</v>
      </c>
    </row>
    <row r="1473" spans="2:3">
      <c r="B1473" s="26">
        <v>44028</v>
      </c>
      <c r="C1473">
        <v>57.57</v>
      </c>
    </row>
    <row r="1474" spans="2:3">
      <c r="B1474" s="26">
        <v>44029</v>
      </c>
      <c r="C1474">
        <v>57.9</v>
      </c>
    </row>
    <row r="1475" spans="2:3">
      <c r="B1475" s="26">
        <v>44032</v>
      </c>
      <c r="C1475">
        <v>57.91</v>
      </c>
    </row>
    <row r="1476" spans="2:3">
      <c r="B1476" s="26">
        <v>44033</v>
      </c>
      <c r="C1476">
        <v>59.19</v>
      </c>
    </row>
    <row r="1477" spans="2:3">
      <c r="B1477" s="26">
        <v>44034</v>
      </c>
      <c r="C1477">
        <v>59.34</v>
      </c>
    </row>
    <row r="1478" spans="2:3">
      <c r="B1478" s="26">
        <v>44035</v>
      </c>
      <c r="C1478">
        <v>60.82</v>
      </c>
    </row>
    <row r="1479" spans="2:3">
      <c r="B1479" s="26">
        <v>44036</v>
      </c>
      <c r="C1479">
        <v>60.63</v>
      </c>
    </row>
    <row r="1480" spans="2:3">
      <c r="B1480" s="26">
        <v>44039</v>
      </c>
      <c r="C1480">
        <v>69.16</v>
      </c>
    </row>
    <row r="1481" spans="2:3">
      <c r="B1481" s="26">
        <v>44040</v>
      </c>
      <c r="C1481">
        <v>70.099999999999994</v>
      </c>
    </row>
    <row r="1482" spans="2:3">
      <c r="B1482" s="26">
        <v>44041</v>
      </c>
      <c r="C1482">
        <v>71.41</v>
      </c>
    </row>
    <row r="1483" spans="2:3">
      <c r="B1483" s="26">
        <v>44042</v>
      </c>
      <c r="C1483">
        <v>71.069999999999993</v>
      </c>
    </row>
    <row r="1484" spans="2:3">
      <c r="B1484" s="26">
        <v>44043</v>
      </c>
      <c r="C1484">
        <v>72.569999999999993</v>
      </c>
    </row>
    <row r="1485" spans="2:3">
      <c r="B1485" s="26">
        <v>44046</v>
      </c>
      <c r="C1485">
        <v>72.62</v>
      </c>
    </row>
    <row r="1486" spans="2:3">
      <c r="B1486" s="26">
        <v>44047</v>
      </c>
      <c r="C1486">
        <v>71.099999999999994</v>
      </c>
    </row>
    <row r="1487" spans="2:3">
      <c r="B1487" s="26">
        <v>44048</v>
      </c>
      <c r="C1487">
        <v>74.05</v>
      </c>
    </row>
    <row r="1488" spans="2:3">
      <c r="B1488" s="26">
        <v>44049</v>
      </c>
      <c r="C1488">
        <v>75.239999999999995</v>
      </c>
    </row>
    <row r="1489" spans="2:3">
      <c r="B1489" s="26">
        <v>44050</v>
      </c>
      <c r="C1489">
        <v>72.400000000000006</v>
      </c>
    </row>
    <row r="1490" spans="2:3">
      <c r="B1490" s="26">
        <v>44053</v>
      </c>
      <c r="C1490">
        <v>75.11</v>
      </c>
    </row>
    <row r="1491" spans="2:3">
      <c r="B1491" s="26">
        <v>44054</v>
      </c>
      <c r="C1491">
        <v>71.540000000000006</v>
      </c>
    </row>
    <row r="1492" spans="2:3">
      <c r="B1492" s="26">
        <v>44055</v>
      </c>
      <c r="C1492">
        <v>72.94</v>
      </c>
    </row>
    <row r="1493" spans="2:3">
      <c r="B1493" s="26">
        <v>44056</v>
      </c>
      <c r="C1493">
        <v>72.510000000000005</v>
      </c>
    </row>
    <row r="1494" spans="2:3">
      <c r="B1494" s="26">
        <v>44057</v>
      </c>
      <c r="C1494">
        <v>74.62</v>
      </c>
    </row>
    <row r="1495" spans="2:3">
      <c r="B1495" s="26">
        <v>44060</v>
      </c>
      <c r="C1495">
        <v>78.17</v>
      </c>
    </row>
    <row r="1496" spans="2:3">
      <c r="B1496" s="26">
        <v>44061</v>
      </c>
      <c r="C1496">
        <v>75.430000000000007</v>
      </c>
    </row>
    <row r="1497" spans="2:3">
      <c r="B1497" s="26">
        <v>44062</v>
      </c>
      <c r="C1497">
        <v>73.290000000000006</v>
      </c>
    </row>
    <row r="1498" spans="2:3">
      <c r="B1498" s="26">
        <v>44063</v>
      </c>
      <c r="C1498">
        <v>74.59</v>
      </c>
    </row>
    <row r="1499" spans="2:3">
      <c r="B1499" s="26">
        <v>44064</v>
      </c>
      <c r="C1499">
        <v>73.37</v>
      </c>
    </row>
    <row r="1500" spans="2:3">
      <c r="B1500" s="26">
        <v>44067</v>
      </c>
      <c r="C1500">
        <v>73.86</v>
      </c>
    </row>
    <row r="1501" spans="2:3">
      <c r="B1501" s="26">
        <v>44068</v>
      </c>
      <c r="C1501">
        <v>70.790000000000006</v>
      </c>
    </row>
    <row r="1502" spans="2:3">
      <c r="B1502" s="26">
        <v>44069</v>
      </c>
      <c r="C1502">
        <v>71.959999999999994</v>
      </c>
    </row>
    <row r="1503" spans="2:3">
      <c r="B1503" s="26">
        <v>44070</v>
      </c>
      <c r="C1503">
        <v>70.17</v>
      </c>
    </row>
    <row r="1504" spans="2:3">
      <c r="B1504" s="26">
        <v>44071</v>
      </c>
      <c r="C1504">
        <v>71.959999999999994</v>
      </c>
    </row>
    <row r="1505" spans="2:3">
      <c r="B1505" s="26">
        <v>44074</v>
      </c>
      <c r="C1505">
        <v>73.25</v>
      </c>
    </row>
    <row r="1506" spans="2:3">
      <c r="B1506" s="26">
        <v>44075</v>
      </c>
      <c r="C1506">
        <v>74.73</v>
      </c>
    </row>
    <row r="1507" spans="2:3">
      <c r="B1507" s="26">
        <v>44076</v>
      </c>
      <c r="C1507">
        <v>70.930000000000007</v>
      </c>
    </row>
    <row r="1508" spans="2:3">
      <c r="B1508" s="26">
        <v>44077</v>
      </c>
      <c r="C1508">
        <v>66.319999999999993</v>
      </c>
    </row>
    <row r="1509" spans="2:3">
      <c r="B1509" s="26">
        <v>44078</v>
      </c>
      <c r="C1509">
        <v>65.72</v>
      </c>
    </row>
    <row r="1510" spans="2:3">
      <c r="B1510" s="26">
        <v>44082</v>
      </c>
      <c r="C1510">
        <v>61.96</v>
      </c>
    </row>
    <row r="1511" spans="2:3">
      <c r="B1511" s="26">
        <v>44083</v>
      </c>
      <c r="C1511">
        <v>63.86</v>
      </c>
    </row>
    <row r="1512" spans="2:3">
      <c r="B1512" s="26">
        <v>44084</v>
      </c>
      <c r="C1512">
        <v>63.85</v>
      </c>
    </row>
    <row r="1513" spans="2:3">
      <c r="B1513" s="26">
        <v>44085</v>
      </c>
      <c r="C1513">
        <v>63.98</v>
      </c>
    </row>
    <row r="1514" spans="2:3">
      <c r="B1514" s="26">
        <v>44088</v>
      </c>
      <c r="C1514">
        <v>66.209999999999994</v>
      </c>
    </row>
    <row r="1515" spans="2:3">
      <c r="B1515" s="26">
        <v>44089</v>
      </c>
      <c r="C1515">
        <v>66.88</v>
      </c>
    </row>
    <row r="1516" spans="2:3">
      <c r="B1516" s="26">
        <v>44090</v>
      </c>
      <c r="C1516">
        <v>68.14</v>
      </c>
    </row>
    <row r="1517" spans="2:3">
      <c r="B1517" s="26">
        <v>44091</v>
      </c>
      <c r="C1517">
        <v>67.760000000000005</v>
      </c>
    </row>
    <row r="1518" spans="2:3">
      <c r="B1518" s="26">
        <v>44092</v>
      </c>
      <c r="C1518">
        <v>67.349999999999994</v>
      </c>
    </row>
    <row r="1519" spans="2:3">
      <c r="B1519" s="26">
        <v>44095</v>
      </c>
      <c r="C1519">
        <v>64.849999999999994</v>
      </c>
    </row>
    <row r="1520" spans="2:3">
      <c r="B1520" s="26">
        <v>44096</v>
      </c>
      <c r="C1520">
        <v>64.88</v>
      </c>
    </row>
    <row r="1521" spans="2:3">
      <c r="B1521" s="26">
        <v>44097</v>
      </c>
      <c r="C1521">
        <v>63.53</v>
      </c>
    </row>
    <row r="1522" spans="2:3">
      <c r="B1522" s="26">
        <v>44098</v>
      </c>
      <c r="C1522">
        <v>65.86</v>
      </c>
    </row>
    <row r="1523" spans="2:3">
      <c r="B1523" s="26">
        <v>44099</v>
      </c>
      <c r="C1523">
        <v>66.48</v>
      </c>
    </row>
    <row r="1524" spans="2:3">
      <c r="B1524" s="26">
        <v>44102</v>
      </c>
      <c r="C1524">
        <v>67.3</v>
      </c>
    </row>
    <row r="1525" spans="2:3">
      <c r="B1525" s="26">
        <v>44103</v>
      </c>
      <c r="C1525">
        <v>66.42</v>
      </c>
    </row>
    <row r="1526" spans="2:3">
      <c r="B1526" s="26">
        <v>44104</v>
      </c>
      <c r="C1526">
        <v>66.16</v>
      </c>
    </row>
    <row r="1527" spans="2:3">
      <c r="B1527" s="26">
        <v>44105</v>
      </c>
      <c r="C1527">
        <v>65.400000000000006</v>
      </c>
    </row>
    <row r="1528" spans="2:3">
      <c r="B1528" s="26">
        <v>44106</v>
      </c>
      <c r="C1528">
        <v>64.8</v>
      </c>
    </row>
    <row r="1529" spans="2:3">
      <c r="B1529" s="26">
        <v>44109</v>
      </c>
      <c r="C1529">
        <v>66.400000000000006</v>
      </c>
    </row>
    <row r="1530" spans="2:3">
      <c r="B1530" s="26">
        <v>44110</v>
      </c>
      <c r="C1530">
        <v>65.319999999999993</v>
      </c>
    </row>
    <row r="1531" spans="2:3">
      <c r="B1531" s="26">
        <v>44111</v>
      </c>
      <c r="C1531">
        <v>65.849999999999994</v>
      </c>
    </row>
    <row r="1532" spans="2:3">
      <c r="B1532" s="26">
        <v>44112</v>
      </c>
      <c r="C1532">
        <v>67.31</v>
      </c>
    </row>
    <row r="1533" spans="2:3">
      <c r="B1533" s="26">
        <v>44113</v>
      </c>
      <c r="C1533">
        <v>68.3</v>
      </c>
    </row>
    <row r="1534" spans="2:3">
      <c r="B1534" s="26">
        <v>44116</v>
      </c>
      <c r="C1534">
        <v>71.47</v>
      </c>
    </row>
    <row r="1535" spans="2:3">
      <c r="B1535" s="26">
        <v>44117</v>
      </c>
      <c r="C1535">
        <v>70.28</v>
      </c>
    </row>
    <row r="1536" spans="2:3">
      <c r="B1536" s="26">
        <v>44118</v>
      </c>
      <c r="C1536">
        <v>70.09</v>
      </c>
    </row>
    <row r="1537" spans="2:3">
      <c r="B1537" s="26">
        <v>44119</v>
      </c>
      <c r="C1537">
        <v>71.239999999999995</v>
      </c>
    </row>
    <row r="1538" spans="2:3">
      <c r="B1538" s="26">
        <v>44120</v>
      </c>
      <c r="C1538">
        <v>69.83</v>
      </c>
    </row>
    <row r="1539" spans="2:3">
      <c r="B1539" s="26">
        <v>44123</v>
      </c>
      <c r="C1539">
        <v>72.2</v>
      </c>
    </row>
    <row r="1540" spans="2:3">
      <c r="B1540" s="26">
        <v>44124</v>
      </c>
      <c r="C1540">
        <v>73.650000000000006</v>
      </c>
    </row>
    <row r="1541" spans="2:3">
      <c r="B1541" s="26">
        <v>44125</v>
      </c>
      <c r="C1541">
        <v>78.349999999999994</v>
      </c>
    </row>
    <row r="1542" spans="2:3">
      <c r="B1542" s="26">
        <v>44126</v>
      </c>
      <c r="C1542">
        <v>80.89</v>
      </c>
    </row>
    <row r="1543" spans="2:3">
      <c r="B1543" s="26">
        <v>44127</v>
      </c>
      <c r="C1543">
        <v>79.91</v>
      </c>
    </row>
    <row r="1544" spans="2:3">
      <c r="B1544" s="26">
        <v>44130</v>
      </c>
      <c r="C1544">
        <v>80.34</v>
      </c>
    </row>
    <row r="1545" spans="2:3">
      <c r="B1545" s="26">
        <v>44131</v>
      </c>
      <c r="C1545">
        <v>84.56</v>
      </c>
    </row>
    <row r="1546" spans="2:3">
      <c r="B1546" s="26">
        <v>44132</v>
      </c>
      <c r="C1546">
        <v>81.540000000000006</v>
      </c>
    </row>
    <row r="1547" spans="2:3">
      <c r="B1547" s="26">
        <v>44133</v>
      </c>
      <c r="C1547">
        <v>83.97</v>
      </c>
    </row>
    <row r="1548" spans="2:3">
      <c r="B1548" s="26">
        <v>44134</v>
      </c>
      <c r="C1548">
        <v>83.7</v>
      </c>
    </row>
    <row r="1549" spans="2:3">
      <c r="B1549" s="26">
        <v>44137</v>
      </c>
      <c r="C1549">
        <v>84.05</v>
      </c>
    </row>
    <row r="1550" spans="2:3">
      <c r="B1550" s="26">
        <v>44138</v>
      </c>
      <c r="C1550">
        <v>84.37</v>
      </c>
    </row>
    <row r="1551" spans="2:3">
      <c r="B1551" s="26">
        <v>44139</v>
      </c>
      <c r="C1551">
        <v>86.51</v>
      </c>
    </row>
    <row r="1552" spans="2:3">
      <c r="B1552" s="26">
        <v>44140</v>
      </c>
      <c r="C1552">
        <v>93.02</v>
      </c>
    </row>
    <row r="1553" spans="2:3">
      <c r="B1553" s="26">
        <v>44141</v>
      </c>
      <c r="C1553">
        <v>95.33</v>
      </c>
    </row>
    <row r="1554" spans="2:3">
      <c r="B1554" s="26">
        <v>44144</v>
      </c>
      <c r="C1554">
        <v>94.18</v>
      </c>
    </row>
    <row r="1555" spans="2:3">
      <c r="B1555" s="26">
        <v>44145</v>
      </c>
      <c r="C1555">
        <v>93.58</v>
      </c>
    </row>
    <row r="1556" spans="2:3">
      <c r="B1556" s="26">
        <v>44146</v>
      </c>
      <c r="C1556">
        <v>96.28</v>
      </c>
    </row>
    <row r="1557" spans="2:3">
      <c r="B1557" s="26">
        <v>44147</v>
      </c>
      <c r="C1557">
        <v>98.92</v>
      </c>
    </row>
    <row r="1558" spans="2:3">
      <c r="B1558" s="26">
        <v>44148</v>
      </c>
      <c r="C1558">
        <v>99.08</v>
      </c>
    </row>
    <row r="1559" spans="2:3">
      <c r="B1559" s="26">
        <v>44151</v>
      </c>
      <c r="C1559">
        <v>102.89</v>
      </c>
    </row>
    <row r="1560" spans="2:3">
      <c r="B1560" s="26">
        <v>44152</v>
      </c>
      <c r="C1560">
        <v>108.03</v>
      </c>
    </row>
    <row r="1561" spans="2:3">
      <c r="B1561" s="26">
        <v>44153</v>
      </c>
      <c r="C1561">
        <v>107.67</v>
      </c>
    </row>
    <row r="1562" spans="2:3">
      <c r="B1562" s="26">
        <v>44154</v>
      </c>
      <c r="C1562">
        <v>110.25</v>
      </c>
    </row>
    <row r="1563" spans="2:3">
      <c r="B1563" s="26">
        <v>44155</v>
      </c>
      <c r="C1563">
        <v>114.02</v>
      </c>
    </row>
    <row r="1564" spans="2:3">
      <c r="B1564" s="26">
        <v>44158</v>
      </c>
      <c r="C1564">
        <v>112.49</v>
      </c>
    </row>
    <row r="1565" spans="2:3">
      <c r="B1565" s="26">
        <v>44159</v>
      </c>
      <c r="C1565">
        <v>117.04</v>
      </c>
    </row>
    <row r="1566" spans="2:3">
      <c r="B1566" s="26">
        <v>44160</v>
      </c>
      <c r="C1566">
        <v>115.83</v>
      </c>
    </row>
    <row r="1567" spans="2:3">
      <c r="B1567" s="26">
        <v>44162</v>
      </c>
      <c r="C1567">
        <v>102.24</v>
      </c>
    </row>
    <row r="1568" spans="2:3">
      <c r="B1568" s="26">
        <v>44165</v>
      </c>
      <c r="C1568">
        <v>119.18</v>
      </c>
    </row>
    <row r="1569" spans="2:3">
      <c r="B1569" s="26">
        <v>44166</v>
      </c>
      <c r="C1569">
        <v>116.44</v>
      </c>
    </row>
    <row r="1570" spans="2:3">
      <c r="B1570" s="26">
        <v>44167</v>
      </c>
      <c r="C1570">
        <v>116.53</v>
      </c>
    </row>
    <row r="1571" spans="2:3">
      <c r="B1571" s="26">
        <v>44168</v>
      </c>
      <c r="C1571">
        <v>118.17</v>
      </c>
    </row>
    <row r="1572" spans="2:3">
      <c r="B1572" s="26">
        <v>44169</v>
      </c>
      <c r="C1572">
        <v>115.34</v>
      </c>
    </row>
    <row r="1573" spans="2:3">
      <c r="B1573" s="26">
        <v>44172</v>
      </c>
      <c r="C1573">
        <v>115.76</v>
      </c>
    </row>
    <row r="1574" spans="2:3">
      <c r="B1574" s="26">
        <v>44173</v>
      </c>
      <c r="C1574">
        <v>113.68</v>
      </c>
    </row>
    <row r="1575" spans="2:3">
      <c r="B1575" s="26">
        <v>44174</v>
      </c>
      <c r="C1575">
        <v>111.35</v>
      </c>
    </row>
    <row r="1576" spans="2:3">
      <c r="B1576" s="26">
        <v>44175</v>
      </c>
      <c r="C1576">
        <v>111.37</v>
      </c>
    </row>
    <row r="1577" spans="2:3">
      <c r="B1577" s="26">
        <v>44176</v>
      </c>
      <c r="C1577">
        <v>108.83</v>
      </c>
    </row>
    <row r="1578" spans="2:3">
      <c r="B1578" s="26">
        <v>44179</v>
      </c>
      <c r="C1578">
        <v>116.53</v>
      </c>
    </row>
    <row r="1579" spans="2:3">
      <c r="B1579" s="26">
        <v>44180</v>
      </c>
      <c r="C1579">
        <v>118.48</v>
      </c>
    </row>
    <row r="1580" spans="2:3">
      <c r="B1580" s="26">
        <v>44181</v>
      </c>
      <c r="C1580">
        <v>127.16</v>
      </c>
    </row>
    <row r="1581" spans="2:3">
      <c r="B1581" s="26">
        <v>44182</v>
      </c>
      <c r="C1581">
        <v>139.1</v>
      </c>
    </row>
    <row r="1582" spans="2:3">
      <c r="B1582" s="26">
        <v>44183</v>
      </c>
      <c r="C1582">
        <v>138.87</v>
      </c>
    </row>
    <row r="1583" spans="2:3">
      <c r="B1583" s="26">
        <v>44186</v>
      </c>
      <c r="C1583">
        <v>138.44999999999999</v>
      </c>
    </row>
    <row r="1584" spans="2:3">
      <c r="B1584" s="26">
        <v>44187</v>
      </c>
      <c r="C1584">
        <v>142.29</v>
      </c>
    </row>
    <row r="1585" spans="2:3">
      <c r="B1585" s="26">
        <v>44188</v>
      </c>
      <c r="C1585">
        <v>141.93</v>
      </c>
    </row>
    <row r="1586" spans="2:3">
      <c r="B1586" s="26">
        <v>44189</v>
      </c>
      <c r="C1586">
        <v>141.55000000000001</v>
      </c>
    </row>
    <row r="1587" spans="2:3">
      <c r="B1587" s="26">
        <v>44193</v>
      </c>
      <c r="C1587">
        <v>162.02000000000001</v>
      </c>
    </row>
    <row r="1588" spans="2:3">
      <c r="B1588" s="26">
        <v>44194</v>
      </c>
      <c r="C1588">
        <v>162.62</v>
      </c>
    </row>
    <row r="1589" spans="2:3">
      <c r="B1589" s="26">
        <v>44195</v>
      </c>
      <c r="C1589">
        <v>174.26</v>
      </c>
    </row>
    <row r="1590" spans="2:3">
      <c r="B1590" s="26">
        <v>44196</v>
      </c>
      <c r="C1590">
        <v>175.54</v>
      </c>
    </row>
    <row r="1591" spans="2:3">
      <c r="B1591" s="26">
        <v>44200</v>
      </c>
      <c r="C1591">
        <v>188.69</v>
      </c>
    </row>
    <row r="1592" spans="2:3">
      <c r="B1592" s="26">
        <v>44201</v>
      </c>
      <c r="C1592">
        <v>206.31</v>
      </c>
    </row>
    <row r="1593" spans="2:3">
      <c r="B1593" s="26">
        <v>44202</v>
      </c>
      <c r="C1593">
        <v>218.68</v>
      </c>
    </row>
    <row r="1594" spans="2:3">
      <c r="B1594" s="26">
        <v>44203</v>
      </c>
      <c r="C1594">
        <v>236.85</v>
      </c>
    </row>
    <row r="1595" spans="2:3">
      <c r="B1595" s="26">
        <v>44204</v>
      </c>
      <c r="C1595">
        <v>236.16</v>
      </c>
    </row>
    <row r="1596" spans="2:3">
      <c r="B1596" s="26">
        <v>44207</v>
      </c>
      <c r="C1596">
        <v>202.03</v>
      </c>
    </row>
    <row r="1597" spans="2:3">
      <c r="B1597" s="26">
        <v>44208</v>
      </c>
      <c r="C1597">
        <v>206.25</v>
      </c>
    </row>
    <row r="1598" spans="2:3">
      <c r="B1598" s="26">
        <v>44209</v>
      </c>
      <c r="C1598">
        <v>217.41</v>
      </c>
    </row>
    <row r="1599" spans="2:3">
      <c r="B1599" s="26">
        <v>44210</v>
      </c>
      <c r="C1599">
        <v>236.73</v>
      </c>
    </row>
    <row r="1600" spans="2:3">
      <c r="B1600" s="26">
        <v>44211</v>
      </c>
      <c r="C1600">
        <v>213.12</v>
      </c>
    </row>
    <row r="1601" spans="2:3">
      <c r="B1601" s="26">
        <v>44215</v>
      </c>
      <c r="C1601">
        <v>218.83</v>
      </c>
    </row>
    <row r="1602" spans="2:3">
      <c r="B1602" s="26">
        <v>44216</v>
      </c>
      <c r="C1602">
        <v>209.46</v>
      </c>
    </row>
    <row r="1603" spans="2:3">
      <c r="B1603" s="26">
        <v>44217</v>
      </c>
      <c r="C1603">
        <v>190.71</v>
      </c>
    </row>
    <row r="1604" spans="2:3">
      <c r="B1604" s="26">
        <v>44218</v>
      </c>
      <c r="C1604">
        <v>200.51</v>
      </c>
    </row>
    <row r="1605" spans="2:3">
      <c r="B1605" s="26">
        <v>44221</v>
      </c>
      <c r="C1605">
        <v>199.79</v>
      </c>
    </row>
    <row r="1606" spans="2:3">
      <c r="B1606" s="26">
        <v>44222</v>
      </c>
      <c r="C1606">
        <v>190.79</v>
      </c>
    </row>
    <row r="1607" spans="2:3">
      <c r="B1607" s="26">
        <v>44223</v>
      </c>
      <c r="C1607">
        <v>186.91</v>
      </c>
    </row>
    <row r="1608" spans="2:3">
      <c r="B1608" s="26">
        <v>44224</v>
      </c>
      <c r="C1608">
        <v>193.73</v>
      </c>
    </row>
    <row r="1609" spans="2:3">
      <c r="B1609" s="26">
        <v>44225</v>
      </c>
      <c r="C1609">
        <v>205.93</v>
      </c>
    </row>
    <row r="1610" spans="2:3">
      <c r="B1610" s="26">
        <v>44228</v>
      </c>
      <c r="C1610">
        <v>200.85</v>
      </c>
    </row>
    <row r="1611" spans="2:3">
      <c r="B1611" s="26">
        <v>44229</v>
      </c>
      <c r="C1611">
        <v>213.75</v>
      </c>
    </row>
    <row r="1612" spans="2:3">
      <c r="B1612" s="26">
        <v>44230</v>
      </c>
      <c r="C1612">
        <v>220.98</v>
      </c>
    </row>
    <row r="1613" spans="2:3">
      <c r="B1613" s="26">
        <v>44231</v>
      </c>
      <c r="C1613">
        <v>224.07</v>
      </c>
    </row>
    <row r="1614" spans="2:3">
      <c r="B1614" s="26">
        <v>44232</v>
      </c>
      <c r="C1614">
        <v>224.75</v>
      </c>
    </row>
    <row r="1615" spans="2:3">
      <c r="B1615" s="26">
        <v>44235</v>
      </c>
      <c r="C1615">
        <v>264.66000000000003</v>
      </c>
    </row>
    <row r="1616" spans="2:3">
      <c r="B1616" s="26">
        <v>44236</v>
      </c>
      <c r="C1616">
        <v>282.54000000000002</v>
      </c>
    </row>
    <row r="1617" spans="2:3">
      <c r="B1617" s="26">
        <v>44237</v>
      </c>
      <c r="C1617">
        <v>265.88</v>
      </c>
    </row>
    <row r="1618" spans="2:3">
      <c r="B1618" s="26">
        <v>44238</v>
      </c>
      <c r="C1618">
        <v>281.26</v>
      </c>
    </row>
    <row r="1619" spans="2:3">
      <c r="B1619" s="26">
        <v>44239</v>
      </c>
      <c r="C1619">
        <v>284.25</v>
      </c>
    </row>
    <row r="1620" spans="2:3">
      <c r="B1620" s="26">
        <v>44243</v>
      </c>
      <c r="C1620">
        <v>289.55</v>
      </c>
    </row>
    <row r="1621" spans="2:3">
      <c r="B1621" s="26">
        <v>44244</v>
      </c>
      <c r="C1621">
        <v>312.38</v>
      </c>
    </row>
    <row r="1622" spans="2:3">
      <c r="B1622" s="26">
        <v>44245</v>
      </c>
      <c r="C1622">
        <v>310.16000000000003</v>
      </c>
    </row>
    <row r="1623" spans="2:3">
      <c r="B1623" s="26">
        <v>44246</v>
      </c>
      <c r="C1623">
        <v>329.92</v>
      </c>
    </row>
    <row r="1624" spans="2:3">
      <c r="B1624" s="26">
        <v>44249</v>
      </c>
      <c r="C1624">
        <v>318.67</v>
      </c>
    </row>
    <row r="1625" spans="2:3">
      <c r="B1625" s="26">
        <v>44250</v>
      </c>
      <c r="C1625">
        <v>281.14999999999998</v>
      </c>
    </row>
    <row r="1626" spans="2:3">
      <c r="B1626" s="26">
        <v>44251</v>
      </c>
      <c r="C1626">
        <v>290.62</v>
      </c>
    </row>
    <row r="1627" spans="2:3">
      <c r="B1627" s="26">
        <v>44252</v>
      </c>
      <c r="C1627">
        <v>288.29000000000002</v>
      </c>
    </row>
    <row r="1628" spans="2:3">
      <c r="B1628" s="26">
        <v>44253</v>
      </c>
      <c r="C1628">
        <v>270.27</v>
      </c>
    </row>
    <row r="1629" spans="2:3">
      <c r="B1629" s="26">
        <v>44256</v>
      </c>
      <c r="C1629">
        <v>285.05</v>
      </c>
    </row>
    <row r="1630" spans="2:3">
      <c r="B1630" s="26">
        <v>44257</v>
      </c>
      <c r="C1630">
        <v>279.05</v>
      </c>
    </row>
    <row r="1631" spans="2:3">
      <c r="B1631" s="26">
        <v>44258</v>
      </c>
      <c r="C1631">
        <v>296.97000000000003</v>
      </c>
    </row>
    <row r="1632" spans="2:3">
      <c r="B1632" s="26">
        <v>44259</v>
      </c>
      <c r="C1632">
        <v>281.8</v>
      </c>
    </row>
    <row r="1633" spans="2:3">
      <c r="B1633" s="26">
        <v>44260</v>
      </c>
      <c r="C1633">
        <v>288.95999999999998</v>
      </c>
    </row>
    <row r="1634" spans="2:3">
      <c r="B1634" s="26">
        <v>44263</v>
      </c>
      <c r="C1634">
        <v>304.13</v>
      </c>
    </row>
    <row r="1635" spans="2:3">
      <c r="B1635" s="26">
        <v>44264</v>
      </c>
      <c r="C1635">
        <v>319.17</v>
      </c>
    </row>
    <row r="1636" spans="2:3">
      <c r="B1636" s="26">
        <v>44265</v>
      </c>
      <c r="C1636">
        <v>330.32</v>
      </c>
    </row>
    <row r="1637" spans="2:3">
      <c r="B1637" s="26">
        <v>44266</v>
      </c>
      <c r="C1637">
        <v>338.11</v>
      </c>
    </row>
    <row r="1638" spans="2:3">
      <c r="B1638" s="26">
        <v>44267</v>
      </c>
      <c r="C1638">
        <v>333.38</v>
      </c>
    </row>
    <row r="1639" spans="2:3">
      <c r="B1639" s="26">
        <v>44270</v>
      </c>
      <c r="C1639">
        <v>332.31</v>
      </c>
    </row>
    <row r="1640" spans="2:3">
      <c r="B1640" s="26">
        <v>44271</v>
      </c>
      <c r="C1640">
        <v>326.37</v>
      </c>
    </row>
    <row r="1641" spans="2:3">
      <c r="B1641" s="26">
        <v>44272</v>
      </c>
      <c r="C1641">
        <v>338.45</v>
      </c>
    </row>
    <row r="1642" spans="2:3">
      <c r="B1642" s="26">
        <v>44273</v>
      </c>
      <c r="C1642">
        <v>334.7</v>
      </c>
    </row>
    <row r="1643" spans="2:3">
      <c r="B1643" s="26">
        <v>44274</v>
      </c>
      <c r="C1643">
        <v>344.28</v>
      </c>
    </row>
    <row r="1644" spans="2:3">
      <c r="B1644" s="26">
        <v>44277</v>
      </c>
      <c r="C1644">
        <v>323.3</v>
      </c>
    </row>
    <row r="1645" spans="2:3">
      <c r="B1645" s="26">
        <v>44278</v>
      </c>
      <c r="C1645">
        <v>318.81</v>
      </c>
    </row>
    <row r="1646" spans="2:3">
      <c r="B1646" s="26">
        <v>44279</v>
      </c>
      <c r="C1646">
        <v>317.26</v>
      </c>
    </row>
    <row r="1647" spans="2:3">
      <c r="B1647" s="26">
        <v>44280</v>
      </c>
      <c r="C1647">
        <v>302.39999999999998</v>
      </c>
    </row>
    <row r="1648" spans="2:3">
      <c r="B1648" s="26">
        <v>44281</v>
      </c>
      <c r="C1648">
        <v>311.95999999999998</v>
      </c>
    </row>
    <row r="1649" spans="2:3">
      <c r="B1649" s="26">
        <v>44284</v>
      </c>
      <c r="C1649">
        <v>335.83</v>
      </c>
    </row>
    <row r="1650" spans="2:3">
      <c r="B1650" s="26">
        <v>44285</v>
      </c>
      <c r="C1650">
        <v>344.47</v>
      </c>
    </row>
    <row r="1651" spans="2:3">
      <c r="B1651" s="26">
        <v>44286</v>
      </c>
      <c r="C1651">
        <v>342.15</v>
      </c>
    </row>
    <row r="1652" spans="2:3">
      <c r="B1652" s="26">
        <v>44287</v>
      </c>
      <c r="C1652">
        <v>343.93</v>
      </c>
    </row>
    <row r="1653" spans="2:3">
      <c r="B1653" s="26">
        <v>44291</v>
      </c>
      <c r="C1653">
        <v>345.33</v>
      </c>
    </row>
    <row r="1654" spans="2:3">
      <c r="B1654" s="26">
        <v>44292</v>
      </c>
      <c r="C1654">
        <v>338.88</v>
      </c>
    </row>
    <row r="1655" spans="2:3">
      <c r="B1655" s="26">
        <v>44293</v>
      </c>
      <c r="C1655">
        <v>324.60000000000002</v>
      </c>
    </row>
    <row r="1656" spans="2:3">
      <c r="B1656" s="26">
        <v>44294</v>
      </c>
      <c r="C1656">
        <v>335.27</v>
      </c>
    </row>
    <row r="1657" spans="2:3">
      <c r="B1657" s="26">
        <v>44295</v>
      </c>
      <c r="C1657">
        <v>338.74</v>
      </c>
    </row>
    <row r="1658" spans="2:3">
      <c r="B1658" s="26">
        <v>44298</v>
      </c>
      <c r="C1658">
        <v>349.18</v>
      </c>
    </row>
    <row r="1659" spans="2:3">
      <c r="B1659" s="26">
        <v>44299</v>
      </c>
      <c r="C1659">
        <v>367.21</v>
      </c>
    </row>
    <row r="1660" spans="2:3">
      <c r="B1660" s="26">
        <v>44300</v>
      </c>
      <c r="C1660">
        <v>359.94</v>
      </c>
    </row>
    <row r="1661" spans="2:3">
      <c r="B1661" s="26">
        <v>44301</v>
      </c>
      <c r="C1661">
        <v>368.14</v>
      </c>
    </row>
    <row r="1662" spans="2:3">
      <c r="B1662" s="26">
        <v>44302</v>
      </c>
      <c r="C1662">
        <v>357.23</v>
      </c>
    </row>
    <row r="1663" spans="2:3">
      <c r="B1663" s="26">
        <v>44305</v>
      </c>
      <c r="C1663">
        <v>323.51</v>
      </c>
    </row>
    <row r="1664" spans="2:3">
      <c r="B1664" s="26">
        <v>44306</v>
      </c>
      <c r="C1664">
        <v>326.85000000000002</v>
      </c>
    </row>
    <row r="1665" spans="2:3">
      <c r="B1665" s="26">
        <v>44307</v>
      </c>
      <c r="C1665">
        <v>320.49</v>
      </c>
    </row>
    <row r="1666" spans="2:3">
      <c r="B1666" s="26">
        <v>44308</v>
      </c>
      <c r="C1666">
        <v>304.02</v>
      </c>
    </row>
    <row r="1667" spans="2:3">
      <c r="B1667" s="26">
        <v>44309</v>
      </c>
      <c r="C1667">
        <v>292.44</v>
      </c>
    </row>
    <row r="1668" spans="2:3">
      <c r="B1668" s="26">
        <v>44312</v>
      </c>
      <c r="C1668">
        <v>311.2</v>
      </c>
    </row>
    <row r="1669" spans="2:3">
      <c r="B1669" s="26">
        <v>44313</v>
      </c>
      <c r="C1669">
        <v>314.95999999999998</v>
      </c>
    </row>
    <row r="1670" spans="2:3">
      <c r="B1670" s="26">
        <v>44314</v>
      </c>
      <c r="C1670">
        <v>319.06</v>
      </c>
    </row>
    <row r="1671" spans="2:3">
      <c r="B1671" s="26">
        <v>44315</v>
      </c>
      <c r="C1671">
        <v>303.68</v>
      </c>
    </row>
    <row r="1672" spans="2:3">
      <c r="B1672" s="26">
        <v>44316</v>
      </c>
      <c r="C1672">
        <v>328.33</v>
      </c>
    </row>
    <row r="1673" spans="2:3">
      <c r="B1673" s="26">
        <v>44319</v>
      </c>
      <c r="C1673">
        <v>330.97</v>
      </c>
    </row>
    <row r="1674" spans="2:3">
      <c r="B1674" s="26">
        <v>44320</v>
      </c>
      <c r="C1674">
        <v>312.27</v>
      </c>
    </row>
    <row r="1675" spans="2:3">
      <c r="B1675" s="26">
        <v>44321</v>
      </c>
      <c r="C1675">
        <v>328.24</v>
      </c>
    </row>
    <row r="1676" spans="2:3">
      <c r="B1676" s="26">
        <v>44322</v>
      </c>
      <c r="C1676">
        <v>321.89</v>
      </c>
    </row>
    <row r="1677" spans="2:3">
      <c r="B1677" s="26">
        <v>44323</v>
      </c>
      <c r="C1677">
        <v>330.81</v>
      </c>
    </row>
    <row r="1678" spans="2:3">
      <c r="B1678" s="26">
        <v>44326</v>
      </c>
      <c r="C1678">
        <v>319.07</v>
      </c>
    </row>
    <row r="1679" spans="2:3">
      <c r="B1679" s="26">
        <v>44327</v>
      </c>
      <c r="C1679">
        <v>325.29000000000002</v>
      </c>
    </row>
    <row r="1680" spans="2:3">
      <c r="B1680" s="26">
        <v>44328</v>
      </c>
      <c r="C1680">
        <v>311.77999999999997</v>
      </c>
    </row>
    <row r="1681" spans="2:3">
      <c r="B1681" s="26">
        <v>44329</v>
      </c>
      <c r="C1681">
        <v>276.8</v>
      </c>
    </row>
    <row r="1682" spans="2:3">
      <c r="B1682" s="26">
        <v>44330</v>
      </c>
      <c r="C1682">
        <v>287.20999999999998</v>
      </c>
    </row>
    <row r="1683" spans="2:3">
      <c r="B1683" s="26">
        <v>44333</v>
      </c>
      <c r="C1683">
        <v>251.93</v>
      </c>
    </row>
    <row r="1684" spans="2:3">
      <c r="B1684" s="26">
        <v>44334</v>
      </c>
      <c r="C1684">
        <v>246.91</v>
      </c>
    </row>
    <row r="1685" spans="2:3">
      <c r="B1685" s="26">
        <v>44335</v>
      </c>
      <c r="C1685">
        <v>225.42</v>
      </c>
    </row>
    <row r="1686" spans="2:3">
      <c r="B1686" s="26">
        <v>44336</v>
      </c>
      <c r="C1686">
        <v>230.46</v>
      </c>
    </row>
    <row r="1687" spans="2:3">
      <c r="B1687" s="26">
        <v>44337</v>
      </c>
      <c r="C1687">
        <v>206.61</v>
      </c>
    </row>
    <row r="1688" spans="2:3">
      <c r="B1688" s="26">
        <v>44340</v>
      </c>
      <c r="C1688">
        <v>227.13</v>
      </c>
    </row>
    <row r="1689" spans="2:3">
      <c r="B1689" s="26">
        <v>44341</v>
      </c>
      <c r="C1689">
        <v>213.42</v>
      </c>
    </row>
    <row r="1690" spans="2:3">
      <c r="B1690" s="26">
        <v>44342</v>
      </c>
      <c r="C1690">
        <v>220.49</v>
      </c>
    </row>
    <row r="1691" spans="2:3">
      <c r="B1691" s="26">
        <v>44343</v>
      </c>
      <c r="C1691">
        <v>221.95</v>
      </c>
    </row>
    <row r="1692" spans="2:3">
      <c r="B1692" s="26">
        <v>44344</v>
      </c>
      <c r="C1692">
        <v>204.58</v>
      </c>
    </row>
    <row r="1693" spans="2:3">
      <c r="B1693" s="26">
        <v>44348</v>
      </c>
      <c r="C1693">
        <v>205.54</v>
      </c>
    </row>
    <row r="1694" spans="2:3">
      <c r="B1694" s="26">
        <v>44349</v>
      </c>
      <c r="C1694">
        <v>217.22</v>
      </c>
    </row>
    <row r="1695" spans="2:3">
      <c r="B1695" s="26">
        <v>44350</v>
      </c>
      <c r="C1695">
        <v>221.06</v>
      </c>
    </row>
    <row r="1696" spans="2:3">
      <c r="B1696" s="26">
        <v>44351</v>
      </c>
      <c r="C1696">
        <v>211.03</v>
      </c>
    </row>
    <row r="1697" spans="2:3">
      <c r="B1697" s="26">
        <v>44354</v>
      </c>
      <c r="C1697">
        <v>203.56</v>
      </c>
    </row>
    <row r="1698" spans="2:3">
      <c r="B1698" s="26">
        <v>44355</v>
      </c>
      <c r="C1698">
        <v>187.96</v>
      </c>
    </row>
    <row r="1699" spans="2:3">
      <c r="B1699" s="26">
        <v>44356</v>
      </c>
      <c r="C1699">
        <v>207.72</v>
      </c>
    </row>
    <row r="1700" spans="2:3">
      <c r="B1700" s="26">
        <v>44357</v>
      </c>
      <c r="C1700">
        <v>209.46</v>
      </c>
    </row>
    <row r="1701" spans="2:3">
      <c r="B1701" s="26">
        <v>44358</v>
      </c>
      <c r="C1701">
        <v>213.16</v>
      </c>
    </row>
    <row r="1702" spans="2:3">
      <c r="B1702" s="26">
        <v>44361</v>
      </c>
      <c r="C1702">
        <v>226.79</v>
      </c>
    </row>
    <row r="1703" spans="2:3">
      <c r="B1703" s="26">
        <v>44362</v>
      </c>
      <c r="C1703">
        <v>228.26</v>
      </c>
    </row>
    <row r="1704" spans="2:3">
      <c r="B1704" s="26">
        <v>44363</v>
      </c>
      <c r="C1704">
        <v>220.26</v>
      </c>
    </row>
    <row r="1705" spans="2:3">
      <c r="B1705" s="26">
        <v>44364</v>
      </c>
      <c r="C1705">
        <v>214.94</v>
      </c>
    </row>
    <row r="1706" spans="2:3">
      <c r="B1706" s="26">
        <v>44365</v>
      </c>
      <c r="C1706">
        <v>201.21</v>
      </c>
    </row>
    <row r="1707" spans="2:3">
      <c r="B1707" s="26">
        <v>44368</v>
      </c>
      <c r="C1707">
        <v>185.66</v>
      </c>
    </row>
    <row r="1708" spans="2:3">
      <c r="B1708" s="26">
        <v>44369</v>
      </c>
      <c r="C1708">
        <v>185.58</v>
      </c>
    </row>
    <row r="1709" spans="2:3">
      <c r="B1709" s="26">
        <v>44370</v>
      </c>
      <c r="C1709">
        <v>187.9</v>
      </c>
    </row>
    <row r="1710" spans="2:3">
      <c r="B1710" s="26">
        <v>44371</v>
      </c>
      <c r="C1710">
        <v>199.26</v>
      </c>
    </row>
    <row r="1711" spans="2:3">
      <c r="B1711" s="26">
        <v>44372</v>
      </c>
      <c r="C1711">
        <v>183.53</v>
      </c>
    </row>
    <row r="1712" spans="2:3">
      <c r="B1712" s="26">
        <v>44375</v>
      </c>
      <c r="C1712">
        <v>196.77</v>
      </c>
    </row>
    <row r="1713" spans="2:3">
      <c r="B1713" s="26">
        <v>44376</v>
      </c>
      <c r="C1713">
        <v>207.6</v>
      </c>
    </row>
    <row r="1714" spans="2:3">
      <c r="B1714" s="26">
        <v>44377</v>
      </c>
      <c r="C1714">
        <v>197.9</v>
      </c>
    </row>
    <row r="1715" spans="2:3">
      <c r="B1715" s="26">
        <v>44378</v>
      </c>
      <c r="C1715">
        <v>188.2</v>
      </c>
    </row>
    <row r="1716" spans="2:3">
      <c r="B1716" s="26">
        <v>44379</v>
      </c>
      <c r="C1716">
        <v>189.65</v>
      </c>
    </row>
    <row r="1717" spans="2:3">
      <c r="B1717" s="26">
        <v>44383</v>
      </c>
      <c r="C1717">
        <v>193.63</v>
      </c>
    </row>
    <row r="1718" spans="2:3">
      <c r="B1718" s="26">
        <v>44384</v>
      </c>
      <c r="C1718">
        <v>197.64</v>
      </c>
    </row>
    <row r="1719" spans="2:3">
      <c r="B1719" s="26">
        <v>44385</v>
      </c>
      <c r="C1719">
        <v>187.86</v>
      </c>
    </row>
    <row r="1720" spans="2:3">
      <c r="B1720" s="26">
        <v>44386</v>
      </c>
      <c r="C1720">
        <v>190.65</v>
      </c>
    </row>
    <row r="1721" spans="2:3">
      <c r="B1721" s="26">
        <v>44389</v>
      </c>
      <c r="C1721">
        <v>186.66</v>
      </c>
    </row>
    <row r="1722" spans="2:3">
      <c r="B1722" s="26">
        <v>44390</v>
      </c>
      <c r="C1722">
        <v>183.64</v>
      </c>
    </row>
    <row r="1723" spans="2:3">
      <c r="B1723" s="26">
        <v>44391</v>
      </c>
      <c r="C1723">
        <v>186.52</v>
      </c>
    </row>
    <row r="1724" spans="2:3">
      <c r="B1724" s="26">
        <v>44392</v>
      </c>
      <c r="C1724">
        <v>178.93</v>
      </c>
    </row>
    <row r="1725" spans="2:3">
      <c r="B1725" s="26">
        <v>44393</v>
      </c>
      <c r="C1725">
        <v>181.9</v>
      </c>
    </row>
    <row r="1726" spans="2:3">
      <c r="B1726" s="26">
        <v>44396</v>
      </c>
      <c r="C1726">
        <v>174.81</v>
      </c>
    </row>
    <row r="1727" spans="2:3">
      <c r="B1727" s="26">
        <v>44397</v>
      </c>
      <c r="C1727">
        <v>169.28</v>
      </c>
    </row>
    <row r="1728" spans="2:3">
      <c r="B1728" s="26">
        <v>44398</v>
      </c>
      <c r="C1728">
        <v>180.23</v>
      </c>
    </row>
    <row r="1729" spans="2:3">
      <c r="B1729" s="26">
        <v>44399</v>
      </c>
      <c r="C1729">
        <v>184.44</v>
      </c>
    </row>
    <row r="1730" spans="2:3">
      <c r="B1730" s="26">
        <v>44400</v>
      </c>
      <c r="C1730">
        <v>183.69</v>
      </c>
    </row>
    <row r="1731" spans="2:3">
      <c r="B1731" s="26">
        <v>44403</v>
      </c>
      <c r="C1731">
        <v>224.63</v>
      </c>
    </row>
    <row r="1732" spans="2:3">
      <c r="B1732" s="26">
        <v>44404</v>
      </c>
      <c r="C1732">
        <v>215.76</v>
      </c>
    </row>
    <row r="1733" spans="2:3">
      <c r="B1733" s="26">
        <v>44405</v>
      </c>
      <c r="C1733">
        <v>230.26</v>
      </c>
    </row>
    <row r="1734" spans="2:3">
      <c r="B1734" s="26">
        <v>44406</v>
      </c>
      <c r="C1734">
        <v>226.3</v>
      </c>
    </row>
    <row r="1735" spans="2:3">
      <c r="B1735" s="26">
        <v>44407</v>
      </c>
      <c r="C1735">
        <v>227.4</v>
      </c>
    </row>
    <row r="1736" spans="2:3">
      <c r="B1736" s="26">
        <v>44410</v>
      </c>
      <c r="C1736">
        <v>223.01</v>
      </c>
    </row>
    <row r="1737" spans="2:3">
      <c r="B1737" s="26">
        <v>44411</v>
      </c>
      <c r="C1737">
        <v>216.1</v>
      </c>
    </row>
    <row r="1738" spans="2:3">
      <c r="B1738" s="26">
        <v>44412</v>
      </c>
      <c r="C1738">
        <v>226.78</v>
      </c>
    </row>
    <row r="1739" spans="2:3">
      <c r="B1739" s="26">
        <v>44413</v>
      </c>
      <c r="C1739">
        <v>231.94</v>
      </c>
    </row>
    <row r="1740" spans="2:3">
      <c r="B1740" s="26">
        <v>44414</v>
      </c>
      <c r="C1740">
        <v>244.56</v>
      </c>
    </row>
    <row r="1741" spans="2:3">
      <c r="B1741" s="26">
        <v>44417</v>
      </c>
      <c r="C1741">
        <v>262.10000000000002</v>
      </c>
    </row>
    <row r="1742" spans="2:3">
      <c r="B1742" s="26">
        <v>44418</v>
      </c>
      <c r="C1742">
        <v>259.08</v>
      </c>
    </row>
    <row r="1743" spans="2:3">
      <c r="B1743" s="26">
        <v>44419</v>
      </c>
      <c r="C1743">
        <v>264.49</v>
      </c>
    </row>
    <row r="1744" spans="2:3">
      <c r="B1744" s="26">
        <v>44420</v>
      </c>
      <c r="C1744">
        <v>252.64</v>
      </c>
    </row>
    <row r="1745" spans="2:3">
      <c r="B1745" s="26">
        <v>44421</v>
      </c>
      <c r="C1745">
        <v>264.73</v>
      </c>
    </row>
    <row r="1746" spans="2:3">
      <c r="B1746" s="26">
        <v>44424</v>
      </c>
      <c r="C1746">
        <v>262.3</v>
      </c>
    </row>
    <row r="1747" spans="2:3">
      <c r="B1747" s="26">
        <v>44425</v>
      </c>
      <c r="C1747">
        <v>258.83999999999997</v>
      </c>
    </row>
    <row r="1748" spans="2:3">
      <c r="B1748" s="26">
        <v>44426</v>
      </c>
      <c r="C1748">
        <v>255.2</v>
      </c>
    </row>
    <row r="1749" spans="2:3">
      <c r="B1749" s="26">
        <v>44427</v>
      </c>
      <c r="C1749">
        <v>265.83999999999997</v>
      </c>
    </row>
    <row r="1750" spans="2:3">
      <c r="B1750" s="26">
        <v>44428</v>
      </c>
      <c r="C1750">
        <v>277.55</v>
      </c>
    </row>
    <row r="1751" spans="2:3">
      <c r="B1751" s="26">
        <v>44431</v>
      </c>
      <c r="C1751">
        <v>280.36</v>
      </c>
    </row>
    <row r="1752" spans="2:3">
      <c r="B1752" s="26">
        <v>44432</v>
      </c>
      <c r="C1752">
        <v>274.56</v>
      </c>
    </row>
    <row r="1753" spans="2:3">
      <c r="B1753" s="26">
        <v>44433</v>
      </c>
      <c r="C1753">
        <v>277.77999999999997</v>
      </c>
    </row>
    <row r="1754" spans="2:3">
      <c r="B1754" s="26">
        <v>44434</v>
      </c>
      <c r="C1754">
        <v>266.97000000000003</v>
      </c>
    </row>
    <row r="1755" spans="2:3">
      <c r="B1755" s="26">
        <v>44435</v>
      </c>
      <c r="C1755">
        <v>275.5</v>
      </c>
    </row>
    <row r="1756" spans="2:3">
      <c r="B1756" s="26">
        <v>44438</v>
      </c>
      <c r="C1756">
        <v>277.25</v>
      </c>
    </row>
    <row r="1757" spans="2:3">
      <c r="B1757" s="26">
        <v>44439</v>
      </c>
      <c r="C1757">
        <v>269.41000000000003</v>
      </c>
    </row>
    <row r="1758" spans="2:3">
      <c r="B1758" s="26">
        <v>44440</v>
      </c>
      <c r="C1758">
        <v>274.69</v>
      </c>
    </row>
    <row r="1759" spans="2:3">
      <c r="B1759" s="26">
        <v>44441</v>
      </c>
      <c r="C1759">
        <v>280.74</v>
      </c>
    </row>
    <row r="1760" spans="2:3">
      <c r="B1760" s="26">
        <v>44442</v>
      </c>
      <c r="C1760">
        <v>288.33999999999997</v>
      </c>
    </row>
    <row r="1761" spans="2:3">
      <c r="B1761" s="26">
        <v>44446</v>
      </c>
      <c r="C1761">
        <v>265.89999999999998</v>
      </c>
    </row>
    <row r="1762" spans="2:3">
      <c r="B1762" s="26">
        <v>44447</v>
      </c>
      <c r="C1762">
        <v>264.64</v>
      </c>
    </row>
    <row r="1763" spans="2:3">
      <c r="B1763" s="26">
        <v>44448</v>
      </c>
      <c r="C1763">
        <v>265.31</v>
      </c>
    </row>
    <row r="1764" spans="2:3">
      <c r="B1764" s="26">
        <v>44449</v>
      </c>
      <c r="C1764">
        <v>259.86</v>
      </c>
    </row>
    <row r="1765" spans="2:3">
      <c r="B1765" s="26">
        <v>44452</v>
      </c>
      <c r="C1765">
        <v>254.9</v>
      </c>
    </row>
    <row r="1766" spans="2:3">
      <c r="B1766" s="26">
        <v>44453</v>
      </c>
      <c r="C1766">
        <v>264.56</v>
      </c>
    </row>
    <row r="1767" spans="2:3">
      <c r="B1767" s="26">
        <v>44454</v>
      </c>
      <c r="C1767">
        <v>274.25</v>
      </c>
    </row>
    <row r="1768" spans="2:3">
      <c r="B1768" s="26">
        <v>44455</v>
      </c>
      <c r="C1768">
        <v>270.45</v>
      </c>
    </row>
    <row r="1769" spans="2:3">
      <c r="B1769" s="26">
        <v>44456</v>
      </c>
      <c r="C1769">
        <v>270.22000000000003</v>
      </c>
    </row>
    <row r="1770" spans="2:3">
      <c r="B1770" s="26">
        <v>44459</v>
      </c>
      <c r="C1770">
        <v>249.04</v>
      </c>
    </row>
    <row r="1771" spans="2:3">
      <c r="B1771" s="26">
        <v>44460</v>
      </c>
      <c r="C1771">
        <v>239.05</v>
      </c>
    </row>
    <row r="1772" spans="2:3">
      <c r="B1772" s="26">
        <v>44461</v>
      </c>
      <c r="C1772">
        <v>246.98</v>
      </c>
    </row>
    <row r="1773" spans="2:3">
      <c r="B1773" s="26">
        <v>44462</v>
      </c>
      <c r="C1773">
        <v>254.96</v>
      </c>
    </row>
    <row r="1774" spans="2:3">
      <c r="B1774" s="26">
        <v>44463</v>
      </c>
      <c r="C1774">
        <v>241.32</v>
      </c>
    </row>
    <row r="1775" spans="2:3">
      <c r="B1775" s="26">
        <v>44466</v>
      </c>
      <c r="C1775">
        <v>244.89</v>
      </c>
    </row>
    <row r="1776" spans="2:3">
      <c r="B1776" s="26">
        <v>44467</v>
      </c>
      <c r="C1776">
        <v>236.13</v>
      </c>
    </row>
    <row r="1777" spans="2:3">
      <c r="B1777" s="26">
        <v>44468</v>
      </c>
      <c r="C1777">
        <v>233.56</v>
      </c>
    </row>
    <row r="1778" spans="2:3">
      <c r="B1778" s="26">
        <v>44469</v>
      </c>
      <c r="C1778">
        <v>247.61</v>
      </c>
    </row>
    <row r="1779" spans="2:3">
      <c r="B1779" s="26">
        <v>44470</v>
      </c>
      <c r="C1779">
        <v>274.64999999999998</v>
      </c>
    </row>
    <row r="1780" spans="2:3">
      <c r="B1780" s="26">
        <v>44473</v>
      </c>
      <c r="C1780">
        <v>283.04000000000002</v>
      </c>
    </row>
    <row r="1781" spans="2:3">
      <c r="B1781" s="26">
        <v>44474</v>
      </c>
      <c r="C1781">
        <v>293.08</v>
      </c>
    </row>
    <row r="1782" spans="2:3">
      <c r="B1782" s="26">
        <v>44475</v>
      </c>
      <c r="C1782">
        <v>316.47000000000003</v>
      </c>
    </row>
    <row r="1783" spans="2:3">
      <c r="B1783" s="26">
        <v>44476</v>
      </c>
      <c r="C1783">
        <v>309.72000000000003</v>
      </c>
    </row>
    <row r="1784" spans="2:3">
      <c r="B1784" s="26">
        <v>44477</v>
      </c>
      <c r="C1784">
        <v>313.77</v>
      </c>
    </row>
    <row r="1785" spans="2:3">
      <c r="B1785" s="26">
        <v>44480</v>
      </c>
      <c r="C1785">
        <v>329.98</v>
      </c>
    </row>
    <row r="1786" spans="2:3">
      <c r="B1786" s="26">
        <v>44481</v>
      </c>
      <c r="C1786">
        <v>317.66000000000003</v>
      </c>
    </row>
    <row r="1787" spans="2:3">
      <c r="B1787" s="26">
        <v>44482</v>
      </c>
      <c r="C1787">
        <v>328.52</v>
      </c>
    </row>
    <row r="1788" spans="2:3">
      <c r="B1788" s="26">
        <v>44483</v>
      </c>
      <c r="C1788">
        <v>331.02</v>
      </c>
    </row>
    <row r="1789" spans="2:3">
      <c r="B1789" s="26">
        <v>44484</v>
      </c>
      <c r="C1789">
        <v>353.05</v>
      </c>
    </row>
    <row r="1790" spans="2:3">
      <c r="B1790" s="26">
        <v>44487</v>
      </c>
      <c r="C1790">
        <v>350.11</v>
      </c>
    </row>
    <row r="1791" spans="2:3">
      <c r="B1791" s="26">
        <v>44488</v>
      </c>
      <c r="C1791">
        <v>368.09</v>
      </c>
    </row>
    <row r="1792" spans="2:3">
      <c r="B1792" s="26">
        <v>44489</v>
      </c>
      <c r="C1792">
        <v>382.19</v>
      </c>
    </row>
    <row r="1793" spans="2:3">
      <c r="B1793" s="26">
        <v>44490</v>
      </c>
      <c r="C1793">
        <v>359.58</v>
      </c>
    </row>
    <row r="1794" spans="2:3">
      <c r="B1794" s="26">
        <v>44491</v>
      </c>
      <c r="C1794">
        <v>347.68</v>
      </c>
    </row>
    <row r="1795" spans="2:3">
      <c r="B1795" s="26">
        <v>44494</v>
      </c>
      <c r="C1795">
        <v>357.21</v>
      </c>
    </row>
    <row r="1796" spans="2:3">
      <c r="B1796" s="26">
        <v>44495</v>
      </c>
      <c r="C1796">
        <v>352.75</v>
      </c>
    </row>
    <row r="1797" spans="2:3">
      <c r="B1797" s="26">
        <v>44496</v>
      </c>
      <c r="C1797">
        <v>334.96</v>
      </c>
    </row>
    <row r="1798" spans="2:3">
      <c r="B1798" s="26">
        <v>44497</v>
      </c>
      <c r="C1798">
        <v>348.29</v>
      </c>
    </row>
    <row r="1799" spans="2:3">
      <c r="B1799" s="26">
        <v>44498</v>
      </c>
      <c r="C1799">
        <v>355.21</v>
      </c>
    </row>
    <row r="1800" spans="2:3">
      <c r="B1800" s="26">
        <v>44501</v>
      </c>
      <c r="C1800">
        <v>347.4</v>
      </c>
    </row>
    <row r="1801" spans="2:3">
      <c r="B1801" s="26">
        <v>44502</v>
      </c>
      <c r="C1801">
        <v>361.01</v>
      </c>
    </row>
    <row r="1802" spans="2:3">
      <c r="B1802" s="26">
        <v>44503</v>
      </c>
      <c r="C1802">
        <v>355.6</v>
      </c>
    </row>
    <row r="1803" spans="2:3">
      <c r="B1803" s="26">
        <v>44504</v>
      </c>
      <c r="C1803">
        <v>346.03</v>
      </c>
    </row>
    <row r="1804" spans="2:3">
      <c r="B1804" s="26">
        <v>44505</v>
      </c>
      <c r="C1804">
        <v>346.09</v>
      </c>
    </row>
    <row r="1805" spans="2:3">
      <c r="B1805" s="26">
        <v>44508</v>
      </c>
      <c r="C1805">
        <v>374.93</v>
      </c>
    </row>
    <row r="1806" spans="2:3">
      <c r="B1806" s="26">
        <v>44509</v>
      </c>
      <c r="C1806">
        <v>381.39</v>
      </c>
    </row>
    <row r="1807" spans="2:3">
      <c r="B1807" s="26">
        <v>44510</v>
      </c>
      <c r="C1807">
        <v>372.59</v>
      </c>
    </row>
    <row r="1808" spans="2:3">
      <c r="B1808" s="26">
        <v>44511</v>
      </c>
      <c r="C1808">
        <v>366.88</v>
      </c>
    </row>
    <row r="1809" spans="2:3">
      <c r="B1809" s="26">
        <v>44512</v>
      </c>
      <c r="C1809">
        <v>362.29</v>
      </c>
    </row>
    <row r="1810" spans="2:3">
      <c r="B1810" s="26">
        <v>44515</v>
      </c>
      <c r="C1810">
        <v>360.35</v>
      </c>
    </row>
    <row r="1811" spans="2:3">
      <c r="B1811" s="26">
        <v>44516</v>
      </c>
      <c r="C1811">
        <v>336.69</v>
      </c>
    </row>
    <row r="1812" spans="2:3">
      <c r="B1812" s="26">
        <v>44517</v>
      </c>
      <c r="C1812">
        <v>341.27</v>
      </c>
    </row>
    <row r="1813" spans="2:3">
      <c r="B1813" s="26">
        <v>44518</v>
      </c>
      <c r="C1813">
        <v>327.37</v>
      </c>
    </row>
    <row r="1814" spans="2:3">
      <c r="B1814" s="26">
        <v>44519</v>
      </c>
      <c r="C1814">
        <v>326.95999999999998</v>
      </c>
    </row>
    <row r="1815" spans="2:3">
      <c r="B1815" s="26">
        <v>44522</v>
      </c>
      <c r="C1815">
        <v>314.82</v>
      </c>
    </row>
    <row r="1816" spans="2:3">
      <c r="B1816" s="26">
        <v>44523</v>
      </c>
      <c r="C1816">
        <v>326.18</v>
      </c>
    </row>
    <row r="1817" spans="2:3">
      <c r="B1817" s="26">
        <v>44524</v>
      </c>
      <c r="C1817">
        <v>323.13</v>
      </c>
    </row>
    <row r="1818" spans="2:3">
      <c r="B1818" s="26">
        <v>44526</v>
      </c>
      <c r="C1818">
        <v>304.20999999999998</v>
      </c>
    </row>
    <row r="1819" spans="2:3">
      <c r="B1819" s="26">
        <v>44529</v>
      </c>
      <c r="C1819">
        <v>326.79000000000002</v>
      </c>
    </row>
    <row r="1820" spans="2:3">
      <c r="B1820" s="26">
        <v>44530</v>
      </c>
      <c r="C1820">
        <v>322.89999999999998</v>
      </c>
    </row>
    <row r="1821" spans="2:3">
      <c r="B1821" s="26">
        <v>44531</v>
      </c>
      <c r="C1821">
        <v>318.5</v>
      </c>
    </row>
    <row r="1822" spans="2:3">
      <c r="B1822" s="26">
        <v>44532</v>
      </c>
      <c r="C1822">
        <v>319.51</v>
      </c>
    </row>
    <row r="1823" spans="2:3">
      <c r="B1823" s="26">
        <v>44533</v>
      </c>
      <c r="C1823">
        <v>299.18</v>
      </c>
    </row>
    <row r="1824" spans="2:3">
      <c r="B1824" s="26">
        <v>44536</v>
      </c>
      <c r="C1824">
        <v>273.67</v>
      </c>
    </row>
    <row r="1825" spans="2:3">
      <c r="B1825" s="26">
        <v>44537</v>
      </c>
      <c r="C1825">
        <v>282.76</v>
      </c>
    </row>
    <row r="1826" spans="2:3">
      <c r="B1826" s="26">
        <v>44538</v>
      </c>
      <c r="C1826">
        <v>284.5</v>
      </c>
    </row>
    <row r="1827" spans="2:3">
      <c r="B1827" s="26">
        <v>44539</v>
      </c>
      <c r="C1827">
        <v>266.32</v>
      </c>
    </row>
    <row r="1828" spans="2:3">
      <c r="B1828" s="26">
        <v>44540</v>
      </c>
      <c r="C1828">
        <v>270.7</v>
      </c>
    </row>
    <row r="1829" spans="2:3">
      <c r="B1829" s="26">
        <v>44543</v>
      </c>
      <c r="C1829">
        <v>260.14</v>
      </c>
    </row>
    <row r="1830" spans="2:3">
      <c r="B1830" s="26">
        <v>44544</v>
      </c>
      <c r="C1830">
        <v>267.18</v>
      </c>
    </row>
    <row r="1831" spans="2:3">
      <c r="B1831" s="26">
        <v>44545</v>
      </c>
      <c r="C1831">
        <v>275.42</v>
      </c>
    </row>
    <row r="1832" spans="2:3">
      <c r="B1832" s="26">
        <v>44546</v>
      </c>
      <c r="C1832">
        <v>267.93</v>
      </c>
    </row>
    <row r="1833" spans="2:3">
      <c r="B1833" s="26">
        <v>44547</v>
      </c>
      <c r="C1833">
        <v>258.17</v>
      </c>
    </row>
    <row r="1834" spans="2:3">
      <c r="B1834" s="26">
        <v>44550</v>
      </c>
      <c r="C1834">
        <v>262.83</v>
      </c>
    </row>
    <row r="1835" spans="2:3">
      <c r="B1835" s="26">
        <v>44551</v>
      </c>
      <c r="C1835">
        <v>271.79000000000002</v>
      </c>
    </row>
    <row r="1836" spans="2:3">
      <c r="B1836" s="26">
        <v>44552</v>
      </c>
      <c r="C1836">
        <v>273.73</v>
      </c>
    </row>
    <row r="1837" spans="2:3">
      <c r="B1837" s="26">
        <v>44553</v>
      </c>
      <c r="C1837">
        <v>284.92</v>
      </c>
    </row>
    <row r="1838" spans="2:3">
      <c r="B1838" s="26">
        <v>44557</v>
      </c>
      <c r="C1838">
        <v>286.24</v>
      </c>
    </row>
    <row r="1839" spans="2:3">
      <c r="B1839" s="26">
        <v>44558</v>
      </c>
      <c r="C1839">
        <v>266.52999999999997</v>
      </c>
    </row>
    <row r="1840" spans="2:3">
      <c r="B1840" s="26">
        <v>44559</v>
      </c>
      <c r="C1840">
        <v>263.91000000000003</v>
      </c>
    </row>
    <row r="1841" spans="2:3">
      <c r="B1841" s="26">
        <v>44560</v>
      </c>
      <c r="C1841">
        <v>262.52</v>
      </c>
    </row>
    <row r="1842" spans="2:3">
      <c r="B1842" s="26">
        <v>44561</v>
      </c>
      <c r="C1842">
        <v>254.74</v>
      </c>
    </row>
    <row r="1843" spans="2:3">
      <c r="B1843" s="26">
        <v>44564</v>
      </c>
      <c r="C1843">
        <v>255.03</v>
      </c>
    </row>
    <row r="1844" spans="2:3">
      <c r="B1844" s="26">
        <v>44565</v>
      </c>
      <c r="C1844">
        <v>257.45999999999998</v>
      </c>
    </row>
    <row r="1845" spans="2:3">
      <c r="B1845" s="26">
        <v>44566</v>
      </c>
      <c r="C1845">
        <v>243.7</v>
      </c>
    </row>
    <row r="1846" spans="2:3">
      <c r="B1846" s="26">
        <v>44567</v>
      </c>
      <c r="C1846">
        <v>240.25</v>
      </c>
    </row>
    <row r="1847" spans="2:3">
      <c r="B1847" s="1">
        <v>44568</v>
      </c>
      <c r="C1847">
        <v>234.00880000000001</v>
      </c>
    </row>
    <row r="1848" spans="2:3">
      <c r="B1848" s="1">
        <v>44571</v>
      </c>
      <c r="C1848">
        <v>235.1216</v>
      </c>
    </row>
    <row r="1849" spans="2:3">
      <c r="B1849" s="1">
        <v>44572</v>
      </c>
      <c r="C1849">
        <v>236.4949</v>
      </c>
    </row>
    <row r="1850" spans="2:3">
      <c r="B1850" s="1">
        <v>44573</v>
      </c>
      <c r="C1850">
        <v>242.5752</v>
      </c>
    </row>
    <row r="1851" spans="2:3">
      <c r="B1851" s="1">
        <v>44574</v>
      </c>
      <c r="C1851">
        <v>236.66399999999999</v>
      </c>
    </row>
    <row r="1852" spans="2:3">
      <c r="B1852" s="1">
        <v>44575</v>
      </c>
      <c r="C1852">
        <v>239.6455</v>
      </c>
    </row>
    <row r="1853" spans="2:3">
      <c r="B1853" s="1">
        <v>44579</v>
      </c>
      <c r="C1853">
        <v>231.4</v>
      </c>
    </row>
    <row r="1854" spans="2:3">
      <c r="B1854" s="1">
        <v>44580</v>
      </c>
      <c r="C1854">
        <v>230.88</v>
      </c>
    </row>
    <row r="1855" spans="2:3">
      <c r="B1855" s="1">
        <v>44581</v>
      </c>
      <c r="C1855">
        <v>236.84</v>
      </c>
    </row>
    <row r="1856" spans="2:3">
      <c r="B1856" s="1">
        <v>44582</v>
      </c>
      <c r="C1856">
        <v>211.97</v>
      </c>
    </row>
    <row r="1857" spans="2:3">
      <c r="B1857" s="1">
        <v>44585</v>
      </c>
      <c r="C1857">
        <v>206.7</v>
      </c>
    </row>
    <row r="1858" spans="2:3">
      <c r="B1858" s="1">
        <v>44586</v>
      </c>
      <c r="C1858">
        <v>204.67</v>
      </c>
    </row>
    <row r="1859" spans="2:3">
      <c r="B1859" s="1">
        <v>44587</v>
      </c>
      <c r="C1859">
        <v>205.57</v>
      </c>
    </row>
    <row r="1860" spans="2:3">
      <c r="B1860" s="1">
        <v>44588</v>
      </c>
      <c r="C1860">
        <v>197.14</v>
      </c>
    </row>
    <row r="1861" spans="2:3">
      <c r="B1861" s="1">
        <v>44589</v>
      </c>
      <c r="C1861">
        <v>209.51</v>
      </c>
    </row>
    <row r="1862" spans="2:3">
      <c r="B1862" s="1">
        <v>44592</v>
      </c>
      <c r="C1862">
        <v>213.36</v>
      </c>
    </row>
    <row r="1863" spans="2:3">
      <c r="B1863" s="1">
        <v>44593</v>
      </c>
      <c r="C1863">
        <v>213.93</v>
      </c>
    </row>
    <row r="1864" spans="2:3">
      <c r="B1864" s="1">
        <v>44594</v>
      </c>
      <c r="C1864">
        <v>208.11</v>
      </c>
    </row>
    <row r="1865" spans="2:3">
      <c r="B1865" s="1">
        <v>44595</v>
      </c>
      <c r="C1865">
        <v>201.05</v>
      </c>
    </row>
    <row r="1866" spans="2:3">
      <c r="B1866" s="1">
        <v>44596</v>
      </c>
      <c r="C1866">
        <v>225.27</v>
      </c>
    </row>
    <row r="1867" spans="2:3">
      <c r="B1867" s="1">
        <v>44599</v>
      </c>
      <c r="C1867">
        <v>245.21</v>
      </c>
    </row>
    <row r="1868" spans="2:3">
      <c r="B1868" s="1">
        <v>44600</v>
      </c>
      <c r="C1868">
        <v>245.77</v>
      </c>
    </row>
    <row r="1869" spans="2:3">
      <c r="B1869" s="1">
        <v>44601</v>
      </c>
      <c r="C1869">
        <v>248.6</v>
      </c>
    </row>
    <row r="1870" spans="2:3">
      <c r="B1870" s="1">
        <v>44602</v>
      </c>
      <c r="C1870">
        <v>244.8</v>
      </c>
    </row>
    <row r="1871" spans="2:3">
      <c r="B1871" s="1">
        <v>44603</v>
      </c>
      <c r="C1871">
        <v>234.9</v>
      </c>
    </row>
    <row r="1872" spans="2:3">
      <c r="B1872" s="1">
        <v>44606</v>
      </c>
      <c r="C1872">
        <v>233.88</v>
      </c>
    </row>
    <row r="1873" spans="2:3">
      <c r="B1873" s="1">
        <v>44607</v>
      </c>
      <c r="C1873">
        <v>244.99</v>
      </c>
    </row>
    <row r="1874" spans="2:3">
      <c r="B1874" s="1">
        <v>44608</v>
      </c>
      <c r="C1874">
        <v>244.69</v>
      </c>
    </row>
    <row r="1875" spans="2:3">
      <c r="B1875" s="1">
        <v>44609</v>
      </c>
      <c r="C1875">
        <v>226.56</v>
      </c>
    </row>
    <row r="1876" spans="2:3">
      <c r="B1876" s="1">
        <v>44610</v>
      </c>
      <c r="C1876">
        <v>221.34</v>
      </c>
    </row>
    <row r="1877" spans="2:3">
      <c r="B1877" s="1">
        <v>44614</v>
      </c>
      <c r="C1877">
        <v>210.13</v>
      </c>
    </row>
    <row r="1878" spans="2:3">
      <c r="B1878" s="1">
        <v>44615</v>
      </c>
      <c r="C1878">
        <v>208.43</v>
      </c>
    </row>
    <row r="1879" spans="2:3">
      <c r="B1879" s="1">
        <v>44616</v>
      </c>
      <c r="C1879">
        <v>212.38</v>
      </c>
    </row>
    <row r="1880" spans="2:3">
      <c r="B1880" s="1">
        <v>44617</v>
      </c>
      <c r="C1880">
        <v>216.48</v>
      </c>
    </row>
    <row r="1881" spans="2:3">
      <c r="B1881" s="1">
        <v>44620</v>
      </c>
      <c r="C1881">
        <v>232.44</v>
      </c>
    </row>
    <row r="1882" spans="2:3">
      <c r="B1882" s="1">
        <v>44621</v>
      </c>
      <c r="C1882">
        <v>244.86</v>
      </c>
    </row>
    <row r="1883" spans="2:3">
      <c r="B1883" s="1">
        <v>44622</v>
      </c>
      <c r="C1883">
        <v>243.12</v>
      </c>
    </row>
    <row r="1884" spans="2:3">
      <c r="B1884" s="1">
        <v>44623</v>
      </c>
      <c r="C1884">
        <v>232.98</v>
      </c>
    </row>
    <row r="1885" spans="2:3">
      <c r="B1885" s="1">
        <v>44624</v>
      </c>
      <c r="C1885">
        <v>218.89</v>
      </c>
    </row>
    <row r="1886" spans="2:3">
      <c r="B1886" s="1">
        <v>44627</v>
      </c>
      <c r="C1886">
        <v>207.69</v>
      </c>
    </row>
    <row r="1887" spans="2:3">
      <c r="B1887" s="1">
        <v>44628</v>
      </c>
      <c r="C1887">
        <v>213.06</v>
      </c>
    </row>
    <row r="1888" spans="2:3">
      <c r="B1888" s="1">
        <v>44629</v>
      </c>
      <c r="C1888">
        <v>231.93</v>
      </c>
    </row>
    <row r="1889" spans="2:3">
      <c r="B1889" s="1">
        <v>44630</v>
      </c>
      <c r="C1889">
        <v>219.3</v>
      </c>
    </row>
    <row r="1890" spans="2:3">
      <c r="B1890" s="1">
        <v>44631</v>
      </c>
      <c r="C1890">
        <v>212.08</v>
      </c>
    </row>
    <row r="1891" spans="2:3">
      <c r="B1891" s="1">
        <v>44634</v>
      </c>
      <c r="C1891">
        <v>214.78</v>
      </c>
    </row>
    <row r="1892" spans="2:3">
      <c r="B1892" s="1">
        <v>44635</v>
      </c>
      <c r="C1892">
        <v>219.94</v>
      </c>
    </row>
    <row r="1893" spans="2:3">
      <c r="B1893" s="1">
        <v>44636</v>
      </c>
      <c r="C1893">
        <v>226.33</v>
      </c>
    </row>
    <row r="1894" spans="2:3">
      <c r="B1894" s="1">
        <v>44637</v>
      </c>
      <c r="C1894">
        <v>226.14</v>
      </c>
    </row>
    <row r="1895" spans="2:3">
      <c r="B1895" s="1">
        <v>44638</v>
      </c>
      <c r="C1895">
        <v>232.87</v>
      </c>
    </row>
    <row r="1896" spans="2:3">
      <c r="B1896" s="1">
        <v>44641</v>
      </c>
      <c r="C1896">
        <v>228.06</v>
      </c>
    </row>
    <row r="1897" spans="2:3">
      <c r="B1897" s="1">
        <v>44642</v>
      </c>
      <c r="C1897">
        <v>234.65</v>
      </c>
    </row>
    <row r="1898" spans="2:3">
      <c r="B1898" s="1">
        <v>44643</v>
      </c>
      <c r="C1898">
        <v>233.85</v>
      </c>
    </row>
    <row r="1899" spans="2:3">
      <c r="B1899" s="1">
        <v>44644</v>
      </c>
      <c r="C1899">
        <v>244.1</v>
      </c>
    </row>
    <row r="1900" spans="2:3">
      <c r="B1900" s="1">
        <v>44645</v>
      </c>
      <c r="C1900">
        <v>246.81</v>
      </c>
    </row>
    <row r="1901" spans="2:3">
      <c r="B1901" s="1">
        <v>44648</v>
      </c>
      <c r="C1901">
        <v>266.33</v>
      </c>
    </row>
    <row r="1902" spans="2:3">
      <c r="B1902" s="1">
        <v>44649</v>
      </c>
      <c r="C1902">
        <v>264.87</v>
      </c>
    </row>
    <row r="1903" spans="2:3">
      <c r="B1903" s="1">
        <v>44650</v>
      </c>
      <c r="C1903">
        <v>261.07</v>
      </c>
    </row>
    <row r="1904" spans="2:3">
      <c r="B1904" s="1">
        <v>44651</v>
      </c>
      <c r="C1904">
        <v>252.76</v>
      </c>
    </row>
    <row r="1905" spans="2:3">
      <c r="B1905" s="1">
        <v>44652</v>
      </c>
      <c r="C1905">
        <v>257.25</v>
      </c>
    </row>
    <row r="1906" spans="2:3">
      <c r="B1906" s="1">
        <v>44655</v>
      </c>
      <c r="C1906">
        <v>254.68</v>
      </c>
    </row>
    <row r="1907" spans="2:3">
      <c r="B1907" s="1">
        <v>44656</v>
      </c>
      <c r="C1907">
        <v>254.97</v>
      </c>
    </row>
    <row r="1908" spans="2:3">
      <c r="B1908" s="1">
        <v>44657</v>
      </c>
      <c r="C1908">
        <v>241.82</v>
      </c>
    </row>
    <row r="1909" spans="2:3">
      <c r="B1909" s="1">
        <v>44658</v>
      </c>
      <c r="C1909">
        <v>239.62</v>
      </c>
    </row>
    <row r="1910" spans="2:3">
      <c r="B1910" s="1">
        <v>44659</v>
      </c>
      <c r="C1910">
        <v>235.92</v>
      </c>
    </row>
    <row r="1911" spans="2:3">
      <c r="B1911" s="1">
        <v>44662</v>
      </c>
      <c r="C1911">
        <v>220.7</v>
      </c>
    </row>
    <row r="1912" spans="2:3">
      <c r="B1912" s="1">
        <v>44663</v>
      </c>
      <c r="C1912">
        <v>216.9</v>
      </c>
    </row>
    <row r="1913" spans="2:3">
      <c r="B1913" s="1">
        <v>44664</v>
      </c>
      <c r="C1913">
        <v>227.01</v>
      </c>
    </row>
    <row r="1914" spans="2:3">
      <c r="B1914" s="1">
        <v>44665</v>
      </c>
      <c r="C1914">
        <v>219.83</v>
      </c>
    </row>
    <row r="1915" spans="2:3">
      <c r="B1915" s="1">
        <v>44669</v>
      </c>
      <c r="C1915">
        <v>224.64</v>
      </c>
    </row>
    <row r="1916" spans="2:3">
      <c r="B1916" s="1">
        <v>44670</v>
      </c>
      <c r="C1916">
        <v>229.23</v>
      </c>
    </row>
    <row r="1917" spans="2:3">
      <c r="B1917" s="1">
        <v>44671</v>
      </c>
      <c r="C1917">
        <v>227.65</v>
      </c>
    </row>
    <row r="1918" spans="2:3">
      <c r="B1918" s="1">
        <v>44672</v>
      </c>
      <c r="C1918">
        <v>227.77</v>
      </c>
    </row>
    <row r="1919" spans="2:3">
      <c r="B1919" s="1">
        <v>44673</v>
      </c>
      <c r="C1919">
        <v>217.8</v>
      </c>
    </row>
    <row r="1920" spans="2:3">
      <c r="B1920" s="1">
        <v>44676</v>
      </c>
      <c r="C1920">
        <v>222.11</v>
      </c>
    </row>
    <row r="1921" spans="2:3">
      <c r="B1921" s="1">
        <v>44677</v>
      </c>
      <c r="C1921">
        <v>211.39</v>
      </c>
    </row>
    <row r="1922" spans="2:3">
      <c r="B1922" s="1">
        <v>44678</v>
      </c>
      <c r="C1922">
        <v>214.82</v>
      </c>
    </row>
    <row r="1923" spans="2:3">
      <c r="B1923" s="1">
        <v>44679</v>
      </c>
      <c r="C1923">
        <v>220.83</v>
      </c>
    </row>
    <row r="1924" spans="2:3">
      <c r="B1924" s="1">
        <v>44680</v>
      </c>
      <c r="C1924">
        <v>211.22</v>
      </c>
    </row>
    <row r="1925" spans="2:3">
      <c r="B1925" s="1">
        <v>44683</v>
      </c>
      <c r="C1925">
        <v>212.62</v>
      </c>
    </row>
    <row r="1926" spans="2:3">
      <c r="B1926" s="1">
        <v>44684</v>
      </c>
      <c r="C1926">
        <v>207.65</v>
      </c>
    </row>
    <row r="1927" spans="2:3">
      <c r="B1927" s="1">
        <v>44685</v>
      </c>
      <c r="C1927">
        <v>220.09</v>
      </c>
    </row>
    <row r="1928" spans="2:3">
      <c r="B1928" s="1">
        <v>44686</v>
      </c>
      <c r="C1928">
        <v>200.08</v>
      </c>
    </row>
    <row r="1929" spans="2:3">
      <c r="B1929" s="1">
        <v>44687</v>
      </c>
      <c r="C1929">
        <v>198.21</v>
      </c>
    </row>
    <row r="1930" spans="2:3">
      <c r="B1930" s="1">
        <v>44690</v>
      </c>
      <c r="C1930">
        <v>170.58</v>
      </c>
    </row>
    <row r="1931" spans="2:3">
      <c r="B1931" s="1">
        <v>44691</v>
      </c>
      <c r="C1931">
        <v>172.54</v>
      </c>
    </row>
    <row r="1932" spans="2:3">
      <c r="B1932" s="1">
        <v>44692</v>
      </c>
      <c r="C1932">
        <v>161</v>
      </c>
    </row>
    <row r="1933" spans="2:3">
      <c r="B1933" s="1">
        <v>44693</v>
      </c>
      <c r="C1933">
        <v>157.57</v>
      </c>
    </row>
    <row r="1934" spans="2:3">
      <c r="B1934" s="1">
        <v>44694</v>
      </c>
      <c r="C1934">
        <v>165.65</v>
      </c>
    </row>
    <row r="1935" spans="2:3">
      <c r="B1935" s="1">
        <v>44697</v>
      </c>
      <c r="C1935">
        <v>162.69999999999999</v>
      </c>
    </row>
    <row r="1936" spans="2:3">
      <c r="B1936" s="1">
        <v>44698</v>
      </c>
      <c r="C1936">
        <v>165.46</v>
      </c>
    </row>
    <row r="1937" spans="2:3">
      <c r="B1937" s="1">
        <v>44699</v>
      </c>
      <c r="C1937">
        <v>160.85</v>
      </c>
    </row>
    <row r="1938" spans="2:3">
      <c r="B1938" s="1">
        <v>44700</v>
      </c>
      <c r="C1938">
        <v>165.09</v>
      </c>
    </row>
    <row r="1939" spans="2:3">
      <c r="B1939" s="1">
        <v>44701</v>
      </c>
      <c r="C1939">
        <v>161.24</v>
      </c>
    </row>
    <row r="1940" spans="2:3">
      <c r="B1940" s="1">
        <v>44704</v>
      </c>
      <c r="C1940">
        <v>160.19999999999999</v>
      </c>
    </row>
    <row r="1941" spans="2:3">
      <c r="B1941" s="1">
        <v>44705</v>
      </c>
      <c r="C1941">
        <v>161.65</v>
      </c>
    </row>
    <row r="1942" spans="2:3">
      <c r="B1942" s="1">
        <v>44706</v>
      </c>
      <c r="C1942">
        <v>162.6</v>
      </c>
    </row>
    <row r="1943" spans="2:3">
      <c r="B1943" s="1">
        <v>44707</v>
      </c>
      <c r="C1943">
        <v>161.83000000000001</v>
      </c>
    </row>
    <row r="1944" spans="2:3">
      <c r="B1944" s="1">
        <v>44708</v>
      </c>
      <c r="C1944">
        <v>158.78</v>
      </c>
    </row>
    <row r="1945" spans="2:3">
      <c r="B1945" s="1">
        <v>44712</v>
      </c>
      <c r="C1945">
        <v>174.4</v>
      </c>
    </row>
    <row r="1946" spans="2:3">
      <c r="B1946" s="1">
        <v>44713</v>
      </c>
      <c r="C1946">
        <v>165.5</v>
      </c>
    </row>
    <row r="1947" spans="2:3">
      <c r="B1947" s="1">
        <v>44714</v>
      </c>
      <c r="C1947">
        <v>166.9</v>
      </c>
    </row>
    <row r="1948" spans="2:3">
      <c r="B1948" s="1">
        <v>44715</v>
      </c>
      <c r="C1948">
        <v>162.72</v>
      </c>
    </row>
    <row r="1949" spans="2:3">
      <c r="B1949" s="1">
        <v>44718</v>
      </c>
      <c r="C1949">
        <v>173.49</v>
      </c>
    </row>
    <row r="1950" spans="2:3">
      <c r="B1950" s="1">
        <v>44719</v>
      </c>
      <c r="C1950">
        <v>171.05</v>
      </c>
    </row>
    <row r="1951" spans="2:3">
      <c r="B1951" s="1">
        <v>44720</v>
      </c>
      <c r="C1951">
        <v>165.71</v>
      </c>
    </row>
    <row r="1952" spans="2:3">
      <c r="B1952" s="1">
        <v>44721</v>
      </c>
      <c r="C1952">
        <v>164.9</v>
      </c>
    </row>
    <row r="1953" spans="2:3">
      <c r="B1953" s="1">
        <v>44722</v>
      </c>
      <c r="C1953">
        <v>159.31</v>
      </c>
    </row>
    <row r="1954" spans="2:3">
      <c r="B1954" s="1">
        <v>44725</v>
      </c>
      <c r="C1954">
        <v>127.29</v>
      </c>
    </row>
    <row r="1955" spans="2:3">
      <c r="B1955" s="1">
        <v>44726</v>
      </c>
      <c r="C1955">
        <v>121.83</v>
      </c>
    </row>
    <row r="1956" spans="2:3">
      <c r="B1956" s="1">
        <v>44727</v>
      </c>
      <c r="C1956">
        <v>119.12</v>
      </c>
    </row>
    <row r="1957" spans="2:3">
      <c r="B1957" s="1">
        <v>44728</v>
      </c>
      <c r="C1957">
        <v>114.42</v>
      </c>
    </row>
    <row r="1958" spans="2:3">
      <c r="B1958" s="1">
        <v>44729</v>
      </c>
      <c r="C1958">
        <v>112.79</v>
      </c>
    </row>
    <row r="1959" spans="2:3">
      <c r="B1959" s="1">
        <v>44733</v>
      </c>
      <c r="C1959">
        <v>114.96</v>
      </c>
    </row>
    <row r="1960" spans="2:3">
      <c r="B1960" s="1">
        <v>44734</v>
      </c>
      <c r="C1960">
        <v>110.66</v>
      </c>
    </row>
    <row r="1961" spans="2:3">
      <c r="B1961" s="1">
        <v>44735</v>
      </c>
      <c r="C1961">
        <v>114.95</v>
      </c>
    </row>
    <row r="1962" spans="2:3">
      <c r="B1962" s="1">
        <v>44736</v>
      </c>
      <c r="C1962">
        <v>116.89</v>
      </c>
    </row>
    <row r="1963" spans="2:3">
      <c r="B1963" s="1">
        <v>44739</v>
      </c>
      <c r="C1963">
        <v>114.38</v>
      </c>
    </row>
    <row r="1964" spans="2:3">
      <c r="B1964" s="1">
        <v>44740</v>
      </c>
      <c r="C1964">
        <v>110.94</v>
      </c>
    </row>
    <row r="1965" spans="2:3">
      <c r="B1965" s="1">
        <v>44741</v>
      </c>
      <c r="C1965">
        <v>110.98</v>
      </c>
    </row>
    <row r="1966" spans="2:3">
      <c r="B1966" s="1">
        <v>44742</v>
      </c>
      <c r="C1966">
        <v>103.17</v>
      </c>
    </row>
    <row r="1967" spans="2:3">
      <c r="B1967" s="1">
        <v>44743</v>
      </c>
      <c r="C1967">
        <v>106.18</v>
      </c>
    </row>
    <row r="1968" spans="2:3">
      <c r="B1968" s="1">
        <v>44747</v>
      </c>
      <c r="C1968">
        <v>112.09</v>
      </c>
    </row>
    <row r="1969" spans="2:3">
      <c r="B1969" s="1">
        <v>44748</v>
      </c>
      <c r="C1969">
        <v>111.48</v>
      </c>
    </row>
    <row r="1970" spans="2:3">
      <c r="B1970" s="1">
        <v>44749</v>
      </c>
      <c r="C1970">
        <v>120.13</v>
      </c>
    </row>
    <row r="1971" spans="2:3">
      <c r="B1971" s="1">
        <v>44750</v>
      </c>
      <c r="C1971">
        <v>119.66</v>
      </c>
    </row>
    <row r="1972" spans="2:3">
      <c r="B1972" s="1">
        <v>44753</v>
      </c>
      <c r="C1972">
        <v>112.48</v>
      </c>
    </row>
    <row r="1973" spans="2:3">
      <c r="B1973" s="1">
        <v>44754</v>
      </c>
      <c r="C1973">
        <v>106.22</v>
      </c>
    </row>
    <row r="1974" spans="2:3">
      <c r="B1974" s="1">
        <v>44755</v>
      </c>
      <c r="C1974">
        <v>107.81</v>
      </c>
    </row>
    <row r="1975" spans="2:3">
      <c r="B1975" s="1">
        <v>44756</v>
      </c>
      <c r="C1975">
        <v>113.31</v>
      </c>
    </row>
    <row r="1976" spans="2:3">
      <c r="B1976" s="1">
        <v>44757</v>
      </c>
      <c r="C1976">
        <v>116.43</v>
      </c>
    </row>
    <row r="1977" spans="2:3">
      <c r="B1977" s="1">
        <v>44760</v>
      </c>
      <c r="C1977">
        <v>118.76</v>
      </c>
    </row>
    <row r="1978" spans="2:3">
      <c r="B1978" s="1">
        <v>44761</v>
      </c>
      <c r="C1978">
        <v>128.86000000000001</v>
      </c>
    </row>
    <row r="1979" spans="2:3">
      <c r="B1979" s="1">
        <v>44762</v>
      </c>
      <c r="C1979">
        <v>130.18</v>
      </c>
    </row>
    <row r="1980" spans="2:3">
      <c r="B1980" s="1">
        <v>44763</v>
      </c>
      <c r="C1980">
        <v>127.66</v>
      </c>
    </row>
    <row r="1981" spans="2:3">
      <c r="B1981" s="1">
        <v>44764</v>
      </c>
      <c r="C1981">
        <v>124.17</v>
      </c>
    </row>
    <row r="1982" spans="2:3">
      <c r="B1982" s="1">
        <v>44767</v>
      </c>
      <c r="C1982">
        <v>120.33</v>
      </c>
    </row>
    <row r="1983" spans="2:3">
      <c r="B1983" s="1">
        <v>44768</v>
      </c>
      <c r="C1983">
        <v>114.93</v>
      </c>
    </row>
    <row r="1984" spans="2:3">
      <c r="B1984" s="1">
        <v>44769</v>
      </c>
      <c r="C1984">
        <v>125.3</v>
      </c>
    </row>
    <row r="1985" spans="2:3">
      <c r="B1985" s="1">
        <v>44770</v>
      </c>
      <c r="C1985">
        <v>131.43</v>
      </c>
    </row>
    <row r="1986" spans="2:3">
      <c r="B1986" s="1">
        <v>44771</v>
      </c>
      <c r="C1986">
        <v>131.77000000000001</v>
      </c>
    </row>
    <row r="1987" spans="2:3">
      <c r="B1987" s="1">
        <v>44774</v>
      </c>
      <c r="C1987">
        <v>126.5</v>
      </c>
    </row>
    <row r="1988" spans="2:3">
      <c r="B1988" s="1">
        <v>44775</v>
      </c>
      <c r="C1988">
        <v>126.32</v>
      </c>
    </row>
    <row r="1989" spans="2:3">
      <c r="B1989" s="1">
        <v>44776</v>
      </c>
      <c r="C1989">
        <v>129.28</v>
      </c>
    </row>
    <row r="1990" spans="2:3">
      <c r="B1990" s="1">
        <v>44777</v>
      </c>
      <c r="C1990">
        <v>123.34</v>
      </c>
    </row>
    <row r="1991" spans="2:3">
      <c r="B1991" s="1">
        <v>44778</v>
      </c>
      <c r="C1991">
        <v>126.13</v>
      </c>
    </row>
    <row r="1992" spans="2:3">
      <c r="B1992" s="1">
        <v>44781</v>
      </c>
      <c r="C1992">
        <v>131.72</v>
      </c>
    </row>
    <row r="1993" spans="2:3">
      <c r="B1993" s="1">
        <v>44782</v>
      </c>
      <c r="C1993">
        <v>126.65</v>
      </c>
    </row>
    <row r="1994" spans="2:3">
      <c r="B1994" s="1">
        <v>44783</v>
      </c>
      <c r="C1994">
        <v>129.9</v>
      </c>
    </row>
    <row r="1995" spans="2:3">
      <c r="B1995" s="1">
        <v>44784</v>
      </c>
      <c r="C1995">
        <v>133.16999999999999</v>
      </c>
    </row>
    <row r="1996" spans="2:3">
      <c r="B1996" s="1">
        <v>44785</v>
      </c>
      <c r="C1996">
        <v>133.11000000000001</v>
      </c>
    </row>
    <row r="1997" spans="2:3">
      <c r="B1997" s="1">
        <v>44788</v>
      </c>
      <c r="C1997">
        <v>131.78</v>
      </c>
    </row>
    <row r="1998" spans="2:3">
      <c r="B1998" s="1">
        <v>44789</v>
      </c>
      <c r="C1998">
        <v>131.47999999999999</v>
      </c>
    </row>
    <row r="1999" spans="2:3">
      <c r="B1999" s="1">
        <v>44790</v>
      </c>
      <c r="C1999">
        <v>127.57</v>
      </c>
    </row>
    <row r="2000" spans="2:3">
      <c r="B2000" s="1">
        <v>44791</v>
      </c>
      <c r="C2000">
        <v>128.09</v>
      </c>
    </row>
    <row r="2001" spans="2:3">
      <c r="B2001" s="1">
        <v>44792</v>
      </c>
      <c r="C2001">
        <v>116.54</v>
      </c>
    </row>
    <row r="2002" spans="2:3">
      <c r="B2002" s="1">
        <v>44795</v>
      </c>
      <c r="C2002">
        <v>115.09</v>
      </c>
    </row>
    <row r="2003" spans="2:3">
      <c r="B2003" s="1">
        <v>44796</v>
      </c>
      <c r="C2003">
        <v>117.89</v>
      </c>
    </row>
    <row r="2004" spans="2:3">
      <c r="B2004" s="1">
        <v>44797</v>
      </c>
      <c r="C2004">
        <v>118.74</v>
      </c>
    </row>
    <row r="2005" spans="2:3">
      <c r="B2005" s="1">
        <v>44798</v>
      </c>
      <c r="C2005">
        <v>117.89</v>
      </c>
    </row>
    <row r="2006" spans="2:3">
      <c r="B2006" s="1">
        <v>44799</v>
      </c>
      <c r="C2006">
        <v>111.99</v>
      </c>
    </row>
    <row r="2007" spans="2:3">
      <c r="B2007" s="1">
        <v>44802</v>
      </c>
      <c r="C2007">
        <v>109.48</v>
      </c>
    </row>
    <row r="2008" spans="2:3">
      <c r="B2008" s="1">
        <v>44803</v>
      </c>
      <c r="C2008">
        <v>108.41</v>
      </c>
    </row>
    <row r="2009" spans="2:3">
      <c r="B2009" s="1">
        <v>44804</v>
      </c>
      <c r="C2009">
        <v>110.04</v>
      </c>
    </row>
    <row r="2010" spans="2:3">
      <c r="B2010" s="1">
        <v>44805</v>
      </c>
      <c r="C2010">
        <v>107.99</v>
      </c>
    </row>
    <row r="2011" spans="2:3">
      <c r="B2011" s="1">
        <v>44806</v>
      </c>
      <c r="C2011">
        <v>108.42</v>
      </c>
    </row>
    <row r="2012" spans="2:3">
      <c r="B2012" s="1">
        <v>44810</v>
      </c>
      <c r="C2012">
        <v>102.2</v>
      </c>
    </row>
    <row r="2013" spans="2:3">
      <c r="B2013" s="1">
        <v>44811</v>
      </c>
      <c r="C2013">
        <v>103.76</v>
      </c>
    </row>
    <row r="2014" spans="2:3">
      <c r="B2014" s="1">
        <v>44812</v>
      </c>
      <c r="C2014">
        <v>105.58</v>
      </c>
    </row>
    <row r="2015" spans="2:3">
      <c r="B2015" s="1">
        <v>44813</v>
      </c>
      <c r="C2015">
        <v>116.98</v>
      </c>
    </row>
    <row r="2016" spans="2:3">
      <c r="B2016" s="1">
        <v>44816</v>
      </c>
      <c r="C2016">
        <v>123.11</v>
      </c>
    </row>
    <row r="2017" spans="2:3">
      <c r="B2017" s="1">
        <v>44817</v>
      </c>
      <c r="C2017">
        <v>111</v>
      </c>
    </row>
    <row r="2018" spans="2:3">
      <c r="B2018" s="1">
        <v>44818</v>
      </c>
      <c r="C2018">
        <v>109.26</v>
      </c>
    </row>
    <row r="2019" spans="2:3">
      <c r="B2019" s="1">
        <v>44819</v>
      </c>
      <c r="C2019">
        <v>108.16</v>
      </c>
    </row>
    <row r="2020" spans="2:3">
      <c r="B2020" s="1">
        <v>44820</v>
      </c>
      <c r="C2020">
        <v>107.27</v>
      </c>
    </row>
    <row r="2021" spans="2:3">
      <c r="B2021" s="1">
        <v>44823</v>
      </c>
      <c r="C2021">
        <v>106.77</v>
      </c>
    </row>
    <row r="2022" spans="2:3">
      <c r="B2022" s="1">
        <v>44824</v>
      </c>
      <c r="C2022">
        <v>103.81</v>
      </c>
    </row>
    <row r="2023" spans="2:3">
      <c r="B2023" s="1">
        <v>44825</v>
      </c>
      <c r="C2023">
        <v>103.89</v>
      </c>
    </row>
    <row r="2024" spans="2:3">
      <c r="B2024" s="1">
        <v>44826</v>
      </c>
      <c r="C2024">
        <v>105.57</v>
      </c>
    </row>
    <row r="2025" spans="2:3">
      <c r="B2025" s="1">
        <v>44827</v>
      </c>
      <c r="C2025">
        <v>102.44</v>
      </c>
    </row>
    <row r="2026" spans="2:3">
      <c r="B2026" s="1">
        <v>44830</v>
      </c>
      <c r="C2026">
        <v>104.9</v>
      </c>
    </row>
    <row r="2027" spans="2:3">
      <c r="B2027" s="1">
        <v>44831</v>
      </c>
      <c r="C2027">
        <v>104.26</v>
      </c>
    </row>
    <row r="2028" spans="2:3">
      <c r="B2028" s="1">
        <v>44832</v>
      </c>
      <c r="C2028">
        <v>107.06</v>
      </c>
    </row>
    <row r="2029" spans="2:3">
      <c r="B2029" s="1">
        <v>44833</v>
      </c>
      <c r="C2029">
        <v>106.24</v>
      </c>
    </row>
    <row r="2030" spans="2:3">
      <c r="B2030" s="1">
        <v>44834</v>
      </c>
      <c r="C2030">
        <v>106.53</v>
      </c>
    </row>
    <row r="2031" spans="2:3">
      <c r="B2031" s="1">
        <v>44837</v>
      </c>
      <c r="C2031">
        <v>107.07</v>
      </c>
    </row>
    <row r="2032" spans="2:3">
      <c r="B2032" s="1">
        <v>44838</v>
      </c>
      <c r="C2032">
        <v>111.22</v>
      </c>
    </row>
    <row r="2033" spans="2:3">
      <c r="B2033" s="1">
        <v>44839</v>
      </c>
      <c r="C2033">
        <v>110.43</v>
      </c>
    </row>
    <row r="2034" spans="2:3">
      <c r="B2034" s="1">
        <v>44840</v>
      </c>
      <c r="C2034">
        <v>109.8</v>
      </c>
    </row>
    <row r="2035" spans="2:3">
      <c r="B2035" s="1">
        <v>44841</v>
      </c>
      <c r="C2035">
        <v>106.48</v>
      </c>
    </row>
    <row r="2036" spans="2:3">
      <c r="B2036" s="1">
        <v>44844</v>
      </c>
      <c r="C2036">
        <v>104.9</v>
      </c>
    </row>
    <row r="2037" spans="2:3">
      <c r="B2037" s="1">
        <v>44845</v>
      </c>
      <c r="C2037">
        <v>103.66</v>
      </c>
    </row>
    <row r="2038" spans="2:3">
      <c r="B2038" s="1">
        <v>44846</v>
      </c>
      <c r="C2038">
        <v>104.69</v>
      </c>
    </row>
    <row r="2039" spans="2:3">
      <c r="B2039" s="1">
        <v>44847</v>
      </c>
      <c r="C2039">
        <v>106.07</v>
      </c>
    </row>
    <row r="2040" spans="2:3">
      <c r="B2040" s="1">
        <v>44848</v>
      </c>
      <c r="C2040">
        <v>104.76</v>
      </c>
    </row>
    <row r="2041" spans="2:3">
      <c r="B2041" s="1">
        <v>44851</v>
      </c>
      <c r="C2041">
        <v>106.94</v>
      </c>
    </row>
    <row r="2042" spans="2:3">
      <c r="B2042" s="1">
        <v>44852</v>
      </c>
      <c r="C2042">
        <v>105.18</v>
      </c>
    </row>
    <row r="2043" spans="2:3">
      <c r="B2043" s="1">
        <v>44853</v>
      </c>
      <c r="C2043">
        <v>105.29</v>
      </c>
    </row>
    <row r="2044" spans="2:3">
      <c r="B2044" s="1">
        <v>44854</v>
      </c>
      <c r="C2044">
        <v>104.29</v>
      </c>
    </row>
    <row r="2045" spans="2:3">
      <c r="B2045" s="1">
        <v>44855</v>
      </c>
      <c r="C2045">
        <v>105.09</v>
      </c>
    </row>
    <row r="2046" spans="2:3">
      <c r="B2046" s="1">
        <v>44858</v>
      </c>
      <c r="C2046">
        <v>106</v>
      </c>
    </row>
    <row r="2047" spans="2:3">
      <c r="B2047" s="1">
        <v>44859</v>
      </c>
      <c r="C2047">
        <v>111.37</v>
      </c>
    </row>
    <row r="2048" spans="2:3">
      <c r="B2048" s="1">
        <v>44860</v>
      </c>
      <c r="C2048">
        <v>114.11</v>
      </c>
    </row>
    <row r="2049" spans="2:3">
      <c r="B2049" s="1">
        <v>44861</v>
      </c>
      <c r="C2049">
        <v>113.72</v>
      </c>
    </row>
    <row r="2050" spans="2:3">
      <c r="B2050" s="1">
        <v>44862</v>
      </c>
      <c r="C2050">
        <v>113.5</v>
      </c>
    </row>
    <row r="2051" spans="2:3">
      <c r="B2051" s="1">
        <v>44865</v>
      </c>
      <c r="C2051">
        <v>111.84</v>
      </c>
    </row>
    <row r="2052" spans="2:3">
      <c r="B2052" s="1">
        <v>44866</v>
      </c>
      <c r="C2052">
        <v>112.39</v>
      </c>
    </row>
    <row r="2053" spans="2:3">
      <c r="B2053" s="1">
        <v>44867</v>
      </c>
      <c r="C2053">
        <v>111.21</v>
      </c>
    </row>
    <row r="2054" spans="2:3">
      <c r="B2054" s="1">
        <v>44868</v>
      </c>
      <c r="C2054">
        <v>111.32</v>
      </c>
    </row>
    <row r="2055" spans="2:3">
      <c r="B2055" s="1">
        <v>44869</v>
      </c>
      <c r="C2055">
        <v>116.08</v>
      </c>
    </row>
    <row r="2056" spans="2:3">
      <c r="B2056" s="1">
        <v>44872</v>
      </c>
      <c r="C2056">
        <v>114.43</v>
      </c>
    </row>
    <row r="2057" spans="2:3">
      <c r="B2057" s="1">
        <v>44873</v>
      </c>
      <c r="C2057">
        <v>99.23</v>
      </c>
    </row>
    <row r="2058" spans="2:3">
      <c r="B2058" s="1">
        <v>44874</v>
      </c>
      <c r="C2058">
        <v>85.66</v>
      </c>
    </row>
    <row r="2059" spans="2:3">
      <c r="B2059" s="1">
        <v>44875</v>
      </c>
      <c r="C2059">
        <v>97.33</v>
      </c>
    </row>
    <row r="2060" spans="2:3">
      <c r="B2060" s="1">
        <v>44876</v>
      </c>
      <c r="C2060">
        <v>87.32</v>
      </c>
    </row>
    <row r="2061" spans="2:3">
      <c r="B2061" s="1">
        <v>44879</v>
      </c>
      <c r="C2061">
        <v>87.32</v>
      </c>
    </row>
    <row r="2062" spans="2:3">
      <c r="B2062" s="1">
        <v>44880</v>
      </c>
      <c r="C2062">
        <v>91.1</v>
      </c>
    </row>
    <row r="2063" spans="2:3">
      <c r="B2063" s="1">
        <v>44881</v>
      </c>
      <c r="C2063">
        <v>88.77</v>
      </c>
    </row>
    <row r="2064" spans="2:3">
      <c r="B2064" s="1">
        <v>44882</v>
      </c>
      <c r="C2064">
        <v>89.96</v>
      </c>
    </row>
    <row r="2065" spans="2:3">
      <c r="B2065" s="1">
        <v>44883</v>
      </c>
      <c r="C2065">
        <v>89.83</v>
      </c>
    </row>
    <row r="2066" spans="2:3">
      <c r="B2066" s="1">
        <v>44886</v>
      </c>
      <c r="C2066">
        <v>84.92</v>
      </c>
    </row>
    <row r="2067" spans="2:3">
      <c r="B2067" s="1">
        <v>44887</v>
      </c>
      <c r="C2067">
        <v>86.21</v>
      </c>
    </row>
    <row r="2068" spans="2:3">
      <c r="B2068" s="1">
        <v>44888</v>
      </c>
      <c r="C2068">
        <v>89.88</v>
      </c>
    </row>
    <row r="2069" spans="2:3">
      <c r="B2069" s="1">
        <v>44890</v>
      </c>
      <c r="C2069">
        <v>90.11</v>
      </c>
    </row>
    <row r="2070" spans="2:3">
      <c r="B2070" s="1">
        <v>44893</v>
      </c>
      <c r="C2070">
        <v>88.39</v>
      </c>
    </row>
    <row r="2071" spans="2:3">
      <c r="B2071" s="1">
        <v>44894</v>
      </c>
      <c r="C2071">
        <v>89.91</v>
      </c>
    </row>
    <row r="2072" spans="2:3">
      <c r="B2072" s="1">
        <v>44895</v>
      </c>
      <c r="C2072">
        <v>94.43</v>
      </c>
    </row>
    <row r="2073" spans="2:3">
      <c r="B2073" s="1">
        <v>44896</v>
      </c>
      <c r="C2073">
        <v>93.04</v>
      </c>
    </row>
    <row r="2074" spans="2:3">
      <c r="B2074" s="1">
        <v>44897</v>
      </c>
      <c r="C2074">
        <v>94</v>
      </c>
    </row>
    <row r="2075" spans="2:3">
      <c r="B2075" s="1">
        <v>44900</v>
      </c>
      <c r="C2075">
        <v>93.07</v>
      </c>
    </row>
    <row r="2076" spans="2:3">
      <c r="B2076" s="1">
        <v>44901</v>
      </c>
      <c r="C2076">
        <v>93.69</v>
      </c>
    </row>
    <row r="2077" spans="2:3">
      <c r="B2077" s="1">
        <v>44902</v>
      </c>
      <c r="C2077">
        <v>92.43</v>
      </c>
    </row>
    <row r="2078" spans="2:3">
      <c r="B2078" s="1">
        <v>44903</v>
      </c>
      <c r="C2078">
        <v>94.99</v>
      </c>
    </row>
    <row r="2079" spans="2:3">
      <c r="B2079" s="1">
        <v>44904</v>
      </c>
      <c r="C2079">
        <v>94.2</v>
      </c>
    </row>
    <row r="2080" spans="2:3">
      <c r="B2080" s="1">
        <v>44907</v>
      </c>
      <c r="C2080">
        <v>94.57</v>
      </c>
    </row>
    <row r="2081" spans="2:3">
      <c r="B2081" s="1">
        <v>44908</v>
      </c>
      <c r="C2081">
        <v>98.04</v>
      </c>
    </row>
    <row r="2082" spans="2:3">
      <c r="B2082" s="1">
        <v>44909</v>
      </c>
      <c r="C2082">
        <v>98.36</v>
      </c>
    </row>
    <row r="2083" spans="2:3">
      <c r="B2083" s="1">
        <v>44910</v>
      </c>
      <c r="C2083">
        <v>96.07</v>
      </c>
    </row>
    <row r="2084" spans="2:3">
      <c r="B2084" s="1">
        <v>44911</v>
      </c>
      <c r="C2084">
        <v>92.71</v>
      </c>
    </row>
    <row r="2085" spans="2:3">
      <c r="B2085" s="1">
        <v>44914</v>
      </c>
      <c r="C2085">
        <v>91.1</v>
      </c>
    </row>
    <row r="2086" spans="2:3">
      <c r="B2086" s="1">
        <v>44915</v>
      </c>
      <c r="C2086">
        <v>92.97</v>
      </c>
    </row>
    <row r="2087" spans="2:3">
      <c r="B2087" s="1">
        <v>44916</v>
      </c>
      <c r="C2087">
        <v>92.26</v>
      </c>
    </row>
    <row r="2088" spans="2:3">
      <c r="B2088" s="1">
        <v>44917</v>
      </c>
      <c r="C2088">
        <v>92.19</v>
      </c>
    </row>
    <row r="2089" spans="2:3">
      <c r="B2089" s="1">
        <v>44918</v>
      </c>
      <c r="C2089">
        <v>92.58</v>
      </c>
    </row>
    <row r="2090" spans="2:3">
      <c r="B2090" s="1">
        <v>44922</v>
      </c>
      <c r="C2090">
        <v>91.4</v>
      </c>
    </row>
    <row r="2091" spans="2:3">
      <c r="B2091" s="1">
        <v>44923</v>
      </c>
      <c r="C2091">
        <v>91.18</v>
      </c>
    </row>
    <row r="2092" spans="2:3">
      <c r="B2092" s="1">
        <v>44924</v>
      </c>
      <c r="C2092">
        <v>91.13</v>
      </c>
    </row>
    <row r="2093" spans="2:3">
      <c r="B2093" s="1">
        <v>44925</v>
      </c>
      <c r="C2093">
        <v>91.95</v>
      </c>
    </row>
    <row r="2094" spans="2:3">
      <c r="B2094" s="1">
        <v>44929</v>
      </c>
      <c r="C2094">
        <v>92.4</v>
      </c>
    </row>
    <row r="2095" spans="2:3">
      <c r="B2095" s="1">
        <v>44930</v>
      </c>
      <c r="C2095">
        <v>93.33</v>
      </c>
    </row>
    <row r="2096" spans="2:3">
      <c r="B2096" s="1">
        <v>44931</v>
      </c>
      <c r="C2096">
        <v>93.66</v>
      </c>
    </row>
    <row r="2097" spans="2:3">
      <c r="B2097" s="1">
        <v>44932</v>
      </c>
      <c r="C2097">
        <v>93.96</v>
      </c>
    </row>
    <row r="2098" spans="2:3">
      <c r="B2098" s="1">
        <v>44935</v>
      </c>
      <c r="C2098">
        <v>95.83</v>
      </c>
    </row>
    <row r="2099" spans="2:3">
      <c r="B2099" s="1">
        <v>44936</v>
      </c>
      <c r="C2099">
        <v>97.54</v>
      </c>
    </row>
    <row r="2100" spans="2:3">
      <c r="B2100" s="1">
        <v>44937</v>
      </c>
      <c r="C2100">
        <v>97.99</v>
      </c>
    </row>
    <row r="2101" spans="2:3">
      <c r="B2101" s="1">
        <v>44938</v>
      </c>
      <c r="C2101">
        <v>106.7</v>
      </c>
    </row>
    <row r="2102" spans="2:3">
      <c r="B2102" s="1">
        <v>44939</v>
      </c>
      <c r="C2102">
        <v>108.88</v>
      </c>
    </row>
    <row r="2103" spans="2:3">
      <c r="B2103" s="1">
        <v>44943</v>
      </c>
      <c r="C2103">
        <v>119.78</v>
      </c>
    </row>
    <row r="2104" spans="2:3">
      <c r="B2104" s="1">
        <v>44944</v>
      </c>
      <c r="C2104">
        <v>115.89</v>
      </c>
    </row>
    <row r="2105" spans="2:3">
      <c r="B2105" s="1">
        <v>44945</v>
      </c>
      <c r="C2105">
        <v>118.28</v>
      </c>
    </row>
    <row r="2106" spans="2:3">
      <c r="B2106" s="1">
        <v>44946</v>
      </c>
      <c r="C2106">
        <v>125.07</v>
      </c>
    </row>
    <row r="2107" spans="2:3">
      <c r="B2107" s="1">
        <v>44949</v>
      </c>
      <c r="C2107">
        <v>129.62</v>
      </c>
    </row>
    <row r="2108" spans="2:3">
      <c r="B2108" s="1">
        <v>44950</v>
      </c>
      <c r="C2108">
        <v>129.46</v>
      </c>
    </row>
    <row r="2109" spans="2:3">
      <c r="B2109" s="1">
        <v>44951</v>
      </c>
      <c r="C2109">
        <v>128.63</v>
      </c>
    </row>
    <row r="2110" spans="2:3">
      <c r="B2110" s="1">
        <v>44952</v>
      </c>
      <c r="C2110">
        <v>129.91</v>
      </c>
    </row>
    <row r="2111" spans="2:3">
      <c r="B2111" s="1">
        <v>44953</v>
      </c>
      <c r="C2111">
        <v>129.80000000000001</v>
      </c>
    </row>
    <row r="2112" spans="2:3">
      <c r="B2112" s="1">
        <v>44956</v>
      </c>
      <c r="C2112">
        <v>127.05</v>
      </c>
    </row>
    <row r="2113" spans="2:3">
      <c r="B2113" s="1">
        <v>44957</v>
      </c>
      <c r="C2113">
        <v>129.43</v>
      </c>
    </row>
    <row r="2114" spans="2:3">
      <c r="B2114" s="1">
        <v>44958</v>
      </c>
      <c r="C2114">
        <v>132.25</v>
      </c>
    </row>
    <row r="2115" spans="2:3">
      <c r="B2115" s="1">
        <v>44959</v>
      </c>
      <c r="C2115">
        <v>133.69</v>
      </c>
    </row>
    <row r="2116" spans="2:3">
      <c r="B2116" s="1">
        <v>44960</v>
      </c>
      <c r="C2116">
        <v>130.72999999999999</v>
      </c>
    </row>
    <row r="2117" spans="2:3">
      <c r="B2117" s="1">
        <v>44963</v>
      </c>
      <c r="C2117">
        <v>128.66999999999999</v>
      </c>
    </row>
    <row r="2118" spans="2:3">
      <c r="B2118" s="1">
        <v>44964</v>
      </c>
      <c r="C2118">
        <v>129.75</v>
      </c>
    </row>
    <row r="2119" spans="2:3">
      <c r="B2119" s="1">
        <v>44965</v>
      </c>
      <c r="C2119">
        <v>127.39</v>
      </c>
    </row>
    <row r="2120" spans="2:3">
      <c r="B2120" s="1">
        <v>44966</v>
      </c>
      <c r="C2120">
        <v>122.45</v>
      </c>
    </row>
    <row r="2121" spans="2:3">
      <c r="B2121" s="1">
        <v>44967</v>
      </c>
      <c r="C2121">
        <v>121.02</v>
      </c>
    </row>
    <row r="2122" spans="2:3">
      <c r="B2122" s="1">
        <v>44970</v>
      </c>
      <c r="C2122">
        <v>120.68</v>
      </c>
    </row>
    <row r="2123" spans="2:3">
      <c r="B2123" s="1">
        <v>44971</v>
      </c>
      <c r="C2123">
        <v>124.12</v>
      </c>
    </row>
    <row r="2124" spans="2:3">
      <c r="B2124" s="1">
        <v>44972</v>
      </c>
      <c r="C2124">
        <v>134.82</v>
      </c>
    </row>
    <row r="2125" spans="2:3">
      <c r="B2125" s="1">
        <v>44973</v>
      </c>
      <c r="C2125">
        <v>137.36000000000001</v>
      </c>
    </row>
    <row r="2126" spans="2:3">
      <c r="B2126" s="1">
        <v>44974</v>
      </c>
      <c r="C2126">
        <v>138.80000000000001</v>
      </c>
    </row>
    <row r="2127" spans="2:3">
      <c r="B2127" s="1">
        <v>44978</v>
      </c>
      <c r="C2127">
        <v>136.72</v>
      </c>
    </row>
    <row r="2128" spans="2:3">
      <c r="B2128" s="1">
        <v>44979</v>
      </c>
      <c r="C2128">
        <v>132.79</v>
      </c>
    </row>
    <row r="2129" spans="2:3">
      <c r="B2129" s="1">
        <v>44980</v>
      </c>
      <c r="C2129">
        <v>133.79</v>
      </c>
    </row>
    <row r="2130" spans="2:3">
      <c r="B2130" s="1">
        <v>44981</v>
      </c>
      <c r="C2130">
        <v>129.22</v>
      </c>
    </row>
    <row r="2131" spans="2:3">
      <c r="B2131" s="1">
        <v>44984</v>
      </c>
      <c r="C2131">
        <v>129.76</v>
      </c>
    </row>
    <row r="2132" spans="2:3">
      <c r="B2132" s="1">
        <v>44985</v>
      </c>
      <c r="C2132">
        <v>129.57</v>
      </c>
    </row>
    <row r="2133" spans="2:3">
      <c r="B2133" s="1">
        <v>44986</v>
      </c>
      <c r="C2133">
        <v>130.25</v>
      </c>
    </row>
    <row r="2134" spans="2:3">
      <c r="B2134" s="1">
        <v>44987</v>
      </c>
      <c r="C2134">
        <v>130.56</v>
      </c>
    </row>
    <row r="2135" spans="2:3">
      <c r="B2135" s="1">
        <v>44988</v>
      </c>
      <c r="C2135">
        <v>123.55</v>
      </c>
    </row>
    <row r="2136" spans="2:3">
      <c r="B2136" s="1">
        <v>44991</v>
      </c>
      <c r="C2136">
        <v>123.91</v>
      </c>
    </row>
    <row r="2137" spans="2:3">
      <c r="B2137" s="1">
        <v>44992</v>
      </c>
      <c r="C2137">
        <v>122.13</v>
      </c>
    </row>
    <row r="2138" spans="2:3">
      <c r="B2138" s="1">
        <v>44993</v>
      </c>
      <c r="C2138">
        <v>122.39</v>
      </c>
    </row>
    <row r="2139" spans="2:3">
      <c r="B2139" s="1">
        <v>44994</v>
      </c>
      <c r="C2139">
        <v>111.01</v>
      </c>
    </row>
    <row r="2140" spans="2:3">
      <c r="B2140" s="1">
        <v>44995</v>
      </c>
      <c r="C2140">
        <v>110.32</v>
      </c>
    </row>
    <row r="2141" spans="2:3">
      <c r="B2141" s="1">
        <v>44998</v>
      </c>
      <c r="C2141">
        <v>134.82</v>
      </c>
    </row>
    <row r="2142" spans="2:3">
      <c r="B2142" s="1">
        <v>44999</v>
      </c>
      <c r="C2142">
        <v>139.4</v>
      </c>
    </row>
    <row r="2143" spans="2:3">
      <c r="B2143" s="1">
        <v>45000</v>
      </c>
      <c r="C2143">
        <v>135.31</v>
      </c>
    </row>
    <row r="2144" spans="2:3">
      <c r="B2144" s="1">
        <v>45001</v>
      </c>
      <c r="C2144">
        <v>138.82</v>
      </c>
    </row>
    <row r="2145" spans="2:3">
      <c r="B2145" s="1">
        <v>45002</v>
      </c>
      <c r="C2145">
        <v>149.6</v>
      </c>
    </row>
    <row r="2146" spans="2:3">
      <c r="B2146" s="1">
        <v>45005</v>
      </c>
      <c r="C2146">
        <v>154.72</v>
      </c>
    </row>
    <row r="2147" spans="2:3">
      <c r="B2147" s="1">
        <v>45006</v>
      </c>
      <c r="C2147">
        <v>156.88</v>
      </c>
    </row>
    <row r="2148" spans="2:3">
      <c r="B2148" s="1">
        <v>45007</v>
      </c>
      <c r="C2148">
        <v>148.47</v>
      </c>
    </row>
    <row r="2149" spans="2:3">
      <c r="B2149" s="1">
        <v>45008</v>
      </c>
      <c r="C2149">
        <v>158.24</v>
      </c>
    </row>
    <row r="2150" spans="2:3">
      <c r="B2150" s="1">
        <v>45009</v>
      </c>
      <c r="C2150">
        <v>154.68</v>
      </c>
    </row>
    <row r="2151" spans="2:3">
      <c r="B2151" s="1">
        <v>45012</v>
      </c>
      <c r="C2151">
        <v>149.79</v>
      </c>
    </row>
    <row r="2152" spans="2:3">
      <c r="B2152" s="1">
        <v>45013</v>
      </c>
      <c r="C2152">
        <v>152.18</v>
      </c>
    </row>
    <row r="2153" spans="2:3">
      <c r="B2153" s="1">
        <v>45014</v>
      </c>
      <c r="C2153">
        <v>157.72999999999999</v>
      </c>
    </row>
    <row r="2154" spans="2:3">
      <c r="B2154" s="1">
        <v>45015</v>
      </c>
      <c r="C2154">
        <v>155.31</v>
      </c>
    </row>
    <row r="2155" spans="2:3">
      <c r="B2155" s="1">
        <v>45016</v>
      </c>
      <c r="C2155">
        <v>158.16</v>
      </c>
    </row>
    <row r="2156" spans="2:3">
      <c r="B2156" s="1">
        <v>45019</v>
      </c>
      <c r="C2156">
        <v>155.55000000000001</v>
      </c>
    </row>
    <row r="2157" spans="2:3">
      <c r="B2157" s="1">
        <v>45020</v>
      </c>
      <c r="C2157">
        <v>156.15</v>
      </c>
    </row>
    <row r="2158" spans="2:3">
      <c r="B2158" s="1">
        <v>45021</v>
      </c>
      <c r="C2158">
        <v>156.21</v>
      </c>
    </row>
    <row r="2159" spans="2:3">
      <c r="B2159" s="1">
        <v>45022</v>
      </c>
      <c r="C2159">
        <v>154.85</v>
      </c>
    </row>
    <row r="2160" spans="2:3">
      <c r="B2160" s="1">
        <v>45026</v>
      </c>
      <c r="C2160">
        <v>161.94</v>
      </c>
    </row>
    <row r="2161" spans="2:3">
      <c r="B2161" s="1">
        <v>45027</v>
      </c>
      <c r="C2161">
        <v>166.91</v>
      </c>
    </row>
    <row r="2162" spans="2:3">
      <c r="B2162" s="1">
        <v>45028</v>
      </c>
      <c r="C2162">
        <v>164.64</v>
      </c>
    </row>
    <row r="2163" spans="2:3">
      <c r="B2163" s="1">
        <v>45029</v>
      </c>
      <c r="C2163">
        <v>167.98</v>
      </c>
    </row>
    <row r="2164" spans="2:3">
      <c r="B2164" s="1">
        <v>45030</v>
      </c>
      <c r="C2164">
        <v>167.61</v>
      </c>
    </row>
    <row r="2165" spans="2:3">
      <c r="B2165" s="1">
        <v>45033</v>
      </c>
      <c r="C2165">
        <v>162.55000000000001</v>
      </c>
    </row>
    <row r="2166" spans="2:3">
      <c r="B2166" s="1">
        <v>45034</v>
      </c>
      <c r="C2166">
        <v>166.87</v>
      </c>
    </row>
    <row r="2167" spans="2:3">
      <c r="B2167" s="1">
        <v>45035</v>
      </c>
      <c r="C2167">
        <v>161.06</v>
      </c>
    </row>
    <row r="2168" spans="2:3">
      <c r="B2168" s="1">
        <v>45036</v>
      </c>
      <c r="C2168">
        <v>154.63999999999999</v>
      </c>
    </row>
    <row r="2169" spans="2:3">
      <c r="B2169" s="1">
        <v>45037</v>
      </c>
      <c r="C2169">
        <v>150.21</v>
      </c>
    </row>
    <row r="2170" spans="2:3">
      <c r="B2170" s="1">
        <v>45040</v>
      </c>
      <c r="C2170">
        <v>150.75</v>
      </c>
    </row>
    <row r="2171" spans="2:3">
      <c r="B2171" s="1">
        <v>45041</v>
      </c>
      <c r="C2171">
        <v>152.02000000000001</v>
      </c>
    </row>
    <row r="2172" spans="2:3">
      <c r="B2172" s="1">
        <v>45042</v>
      </c>
      <c r="C2172">
        <v>153.79</v>
      </c>
    </row>
    <row r="2173" spans="2:3">
      <c r="B2173" s="1">
        <v>45043</v>
      </c>
      <c r="C2173">
        <v>163.83000000000001</v>
      </c>
    </row>
    <row r="2174" spans="2:3">
      <c r="B2174" s="1">
        <v>45044</v>
      </c>
      <c r="C2174">
        <v>161.28</v>
      </c>
    </row>
    <row r="2175" spans="2:3">
      <c r="B2175" s="1">
        <v>45047</v>
      </c>
      <c r="C2175">
        <v>152.74</v>
      </c>
    </row>
    <row r="2176" spans="2:3">
      <c r="B2176" s="1">
        <v>45048</v>
      </c>
      <c r="C2176">
        <v>157.9</v>
      </c>
    </row>
    <row r="2177" spans="2:3">
      <c r="B2177" s="1">
        <v>45049</v>
      </c>
      <c r="C2177">
        <v>155.44999999999999</v>
      </c>
    </row>
    <row r="2178" spans="2:3">
      <c r="B2178" s="1">
        <v>45050</v>
      </c>
      <c r="C2178">
        <v>158.72999999999999</v>
      </c>
    </row>
    <row r="2179" spans="2:3">
      <c r="B2179" s="1">
        <v>45051</v>
      </c>
      <c r="C2179">
        <v>162.88</v>
      </c>
    </row>
    <row r="2180" spans="2:3">
      <c r="B2180" s="1">
        <v>45054</v>
      </c>
      <c r="C2180">
        <v>149.72</v>
      </c>
    </row>
    <row r="2181" spans="2:3">
      <c r="B2181" s="1">
        <v>45055</v>
      </c>
      <c r="C2181">
        <v>151.94</v>
      </c>
    </row>
    <row r="2182" spans="2:3">
      <c r="B2182" s="1">
        <v>45056</v>
      </c>
      <c r="C2182">
        <v>151.96</v>
      </c>
    </row>
    <row r="2183" spans="2:3">
      <c r="B2183" s="1">
        <v>45057</v>
      </c>
      <c r="C2183">
        <v>146.91999999999999</v>
      </c>
    </row>
    <row r="2184" spans="2:3">
      <c r="B2184" s="1">
        <v>45058</v>
      </c>
      <c r="C2184">
        <v>144.94</v>
      </c>
    </row>
    <row r="2185" spans="2:3">
      <c r="B2185" s="1">
        <v>45061</v>
      </c>
      <c r="C2185">
        <v>150.37</v>
      </c>
    </row>
    <row r="2186" spans="2:3">
      <c r="B2186" s="1">
        <v>45062</v>
      </c>
      <c r="C2186">
        <v>147.63999999999999</v>
      </c>
    </row>
    <row r="2187" spans="2:3">
      <c r="B2187" s="1">
        <v>45063</v>
      </c>
      <c r="C2187">
        <v>150.18</v>
      </c>
    </row>
    <row r="2188" spans="2:3">
      <c r="B2188" s="1">
        <v>45064</v>
      </c>
      <c r="C2188">
        <v>146.66</v>
      </c>
    </row>
    <row r="2189" spans="2:3">
      <c r="B2189" s="1">
        <v>45065</v>
      </c>
      <c r="C2189">
        <v>147.27000000000001</v>
      </c>
    </row>
    <row r="2190" spans="2:3">
      <c r="B2190" s="1">
        <v>45068</v>
      </c>
      <c r="C2190">
        <v>147.30000000000001</v>
      </c>
    </row>
    <row r="2191" spans="2:3">
      <c r="B2191" s="1">
        <v>45069</v>
      </c>
      <c r="C2191">
        <v>149.16999999999999</v>
      </c>
    </row>
    <row r="2192" spans="2:3">
      <c r="B2192" s="1">
        <v>45070</v>
      </c>
      <c r="C2192">
        <v>143.51</v>
      </c>
    </row>
    <row r="2193" spans="2:7">
      <c r="B2193" s="1">
        <v>45071</v>
      </c>
      <c r="C2193">
        <v>144.43</v>
      </c>
    </row>
    <row r="2194" spans="2:7">
      <c r="B2194" s="1">
        <v>45072</v>
      </c>
      <c r="C2194">
        <v>146.33000000000001</v>
      </c>
    </row>
    <row r="2195" spans="2:7">
      <c r="B2195" s="1">
        <v>45076</v>
      </c>
      <c r="C2195">
        <v>152.61000000000001</v>
      </c>
    </row>
    <row r="2196" spans="2:7">
      <c r="B2196" s="1">
        <v>45077</v>
      </c>
      <c r="C2196">
        <v>147.19999999999999</v>
      </c>
    </row>
    <row r="2197" spans="2:7">
      <c r="B2197" s="1">
        <v>45078</v>
      </c>
      <c r="C2197">
        <v>146.38</v>
      </c>
    </row>
    <row r="2198" spans="2:7">
      <c r="B2198" s="1">
        <v>45079</v>
      </c>
      <c r="C2198">
        <v>148.87</v>
      </c>
    </row>
    <row r="2199" spans="2:7">
      <c r="B2199" s="1">
        <v>45082</v>
      </c>
      <c r="C2199">
        <v>139.41999999999999</v>
      </c>
    </row>
    <row r="2200" spans="2:7">
      <c r="B2200" s="1">
        <v>45083</v>
      </c>
      <c r="C2200">
        <v>148.18</v>
      </c>
    </row>
    <row r="2201" spans="2:7">
      <c r="B2201" s="1">
        <v>45084</v>
      </c>
      <c r="C2201">
        <v>144.61000000000001</v>
      </c>
    </row>
    <row r="2202" spans="2:7">
      <c r="B2202" s="1">
        <v>45085</v>
      </c>
      <c r="C2202">
        <v>144.83000000000001</v>
      </c>
    </row>
    <row r="2203" spans="2:7">
      <c r="B2203" s="1">
        <v>45086</v>
      </c>
      <c r="C2203">
        <v>143.88999999999999</v>
      </c>
      <c r="F2203" s="32"/>
      <c r="G2203" s="31"/>
    </row>
    <row r="2204" spans="2:7">
      <c r="B2204" s="1">
        <v>45089</v>
      </c>
      <c r="C2204">
        <v>140.69999999999999</v>
      </c>
      <c r="F2204" s="32"/>
      <c r="G2204" s="31"/>
    </row>
    <row r="2205" spans="2:7">
      <c r="B2205" s="1">
        <v>45090</v>
      </c>
      <c r="C2205">
        <v>140.97999999999999</v>
      </c>
      <c r="F2205" s="32"/>
      <c r="G2205" s="31"/>
    </row>
    <row r="2206" spans="2:7">
      <c r="B2206" s="1">
        <v>45091</v>
      </c>
      <c r="C2206">
        <v>140.76</v>
      </c>
      <c r="F2206" s="32"/>
      <c r="G2206" s="31"/>
    </row>
    <row r="2207" spans="2:7">
      <c r="B2207" s="1">
        <v>45092</v>
      </c>
      <c r="C2207">
        <v>138.44999999999999</v>
      </c>
      <c r="F2207" s="32"/>
      <c r="G2207" s="31"/>
    </row>
    <row r="2208" spans="2:7">
      <c r="B2208" s="1">
        <v>45093</v>
      </c>
      <c r="C2208">
        <v>143.63999999999999</v>
      </c>
      <c r="F2208" s="32"/>
      <c r="G2208" s="31"/>
    </row>
    <row r="2209" spans="2:11">
      <c r="B2209" s="1">
        <v>45097</v>
      </c>
      <c r="C2209">
        <v>153.19999999999999</v>
      </c>
      <c r="F2209" s="32"/>
      <c r="G2209" s="31"/>
    </row>
    <row r="2210" spans="2:11">
      <c r="B2210" s="1">
        <v>45098</v>
      </c>
      <c r="C2210">
        <v>164.54</v>
      </c>
      <c r="F2210" s="32"/>
      <c r="G2210" s="31"/>
    </row>
    <row r="2211" spans="2:11">
      <c r="B2211" s="1">
        <v>45099</v>
      </c>
      <c r="C2211">
        <v>165.14</v>
      </c>
      <c r="F2211" s="32"/>
      <c r="G2211" s="31"/>
    </row>
    <row r="2212" spans="2:11">
      <c r="B2212" s="1">
        <v>45100</v>
      </c>
      <c r="C2212">
        <v>169.42</v>
      </c>
      <c r="F2212" s="32"/>
      <c r="G2212" s="31"/>
    </row>
    <row r="2213" spans="2:11">
      <c r="B2213" s="1">
        <v>45103</v>
      </c>
      <c r="C2213">
        <v>165.3</v>
      </c>
      <c r="F2213" s="32"/>
      <c r="G2213" s="31"/>
    </row>
    <row r="2214" spans="2:11">
      <c r="B2214" s="1">
        <v>45104</v>
      </c>
      <c r="C2214">
        <v>167.66</v>
      </c>
      <c r="F2214" s="32"/>
      <c r="G2214" s="31"/>
    </row>
    <row r="2215" spans="2:11">
      <c r="B2215" s="1">
        <v>45105</v>
      </c>
      <c r="C2215">
        <v>164.62</v>
      </c>
      <c r="F2215" s="32"/>
      <c r="G2215" s="31"/>
    </row>
    <row r="2216" spans="2:11">
      <c r="B2216" s="1">
        <v>45106</v>
      </c>
      <c r="C2216">
        <v>167.65</v>
      </c>
      <c r="F2216" s="32"/>
      <c r="G2216" s="31"/>
    </row>
    <row r="2217" spans="2:11">
      <c r="B2217" s="1">
        <v>45107</v>
      </c>
      <c r="C2217">
        <v>165.7</v>
      </c>
      <c r="F2217" s="32"/>
      <c r="G2217" s="31"/>
      <c r="J2217" s="32"/>
      <c r="K2217" s="31"/>
    </row>
    <row r="2218" spans="2:11">
      <c r="B2218" s="32">
        <v>45110</v>
      </c>
      <c r="C2218" s="31">
        <v>171.22</v>
      </c>
      <c r="F2218" s="32"/>
      <c r="G2218" s="31"/>
      <c r="J2218" s="32"/>
      <c r="K2218" s="31"/>
    </row>
    <row r="2219" spans="2:11">
      <c r="B2219" s="32">
        <v>45112</v>
      </c>
      <c r="C2219" s="31">
        <v>165.7</v>
      </c>
      <c r="F2219" s="32"/>
      <c r="G2219" s="31"/>
      <c r="J2219" s="32"/>
      <c r="K2219" s="31"/>
    </row>
    <row r="2220" spans="2:11">
      <c r="B2220" s="32">
        <v>45113</v>
      </c>
      <c r="C2220" s="31">
        <v>164.76</v>
      </c>
      <c r="F2220" s="32"/>
      <c r="G2220" s="31"/>
      <c r="J2220" s="32"/>
      <c r="K2220" s="31"/>
    </row>
    <row r="2221" spans="2:11">
      <c r="B2221" s="32">
        <v>45114</v>
      </c>
      <c r="C2221" s="31">
        <v>164.05</v>
      </c>
      <c r="F2221" s="32"/>
      <c r="G2221" s="31"/>
      <c r="J2221" s="32"/>
      <c r="K2221" s="31"/>
    </row>
    <row r="2222" spans="2:11">
      <c r="B2222" s="32">
        <v>45117</v>
      </c>
      <c r="C2222" s="31">
        <v>167.66</v>
      </c>
      <c r="F2222" s="32"/>
      <c r="G2222" s="31"/>
      <c r="J2222" s="32"/>
      <c r="K2222" s="31"/>
    </row>
    <row r="2223" spans="2:11">
      <c r="B2223" s="32">
        <v>45118</v>
      </c>
      <c r="C2223" s="31">
        <v>166.12</v>
      </c>
      <c r="F2223" s="32"/>
      <c r="G2223" s="31"/>
      <c r="J2223" s="32"/>
      <c r="K2223" s="31"/>
    </row>
    <row r="2224" spans="2:11">
      <c r="B2224" s="32">
        <v>45119</v>
      </c>
      <c r="C2224" s="31">
        <v>164.22</v>
      </c>
      <c r="F2224" s="32"/>
      <c r="G2224" s="31"/>
      <c r="J2224" s="32"/>
      <c r="K2224" s="31"/>
    </row>
    <row r="2225" spans="2:11">
      <c r="B2225" s="32">
        <v>45120</v>
      </c>
      <c r="C2225" s="31">
        <v>172.56</v>
      </c>
      <c r="F2225" s="32"/>
      <c r="G2225" s="31"/>
      <c r="J2225" s="32"/>
      <c r="K2225" s="31"/>
    </row>
    <row r="2226" spans="2:11">
      <c r="B2226" s="32">
        <v>45121</v>
      </c>
      <c r="C2226" s="31">
        <v>163.41</v>
      </c>
      <c r="F2226" s="32"/>
      <c r="G2226" s="31"/>
      <c r="J2226" s="32"/>
      <c r="K2226" s="31"/>
    </row>
    <row r="2227" spans="2:11">
      <c r="B2227" s="32">
        <v>45124</v>
      </c>
      <c r="C2227" s="31">
        <v>161.97999999999999</v>
      </c>
      <c r="F2227" s="32"/>
      <c r="G2227" s="31"/>
      <c r="J2227" s="32"/>
      <c r="K2227" s="31"/>
    </row>
    <row r="2228" spans="2:11">
      <c r="B2228" s="32">
        <v>45125</v>
      </c>
      <c r="C2228" s="31">
        <v>160.81</v>
      </c>
      <c r="F2228" s="32"/>
      <c r="G2228" s="31"/>
      <c r="J2228" s="32"/>
      <c r="K2228" s="31"/>
    </row>
    <row r="2229" spans="2:11">
      <c r="B2229" s="32">
        <v>45126</v>
      </c>
      <c r="C2229" s="31">
        <v>162.53</v>
      </c>
      <c r="F2229" s="32"/>
      <c r="G2229" s="31"/>
      <c r="J2229" s="32"/>
      <c r="K2229" s="31"/>
    </row>
    <row r="2230" spans="2:11">
      <c r="B2230" s="32">
        <v>45127</v>
      </c>
      <c r="C2230" s="31">
        <v>160.88999999999999</v>
      </c>
      <c r="F2230" s="32"/>
      <c r="G2230" s="31"/>
      <c r="J2230" s="32"/>
      <c r="K2230" s="31"/>
    </row>
    <row r="2231" spans="2:11">
      <c r="B2231" s="32">
        <v>45128</v>
      </c>
      <c r="C2231" s="31">
        <v>161.55000000000001</v>
      </c>
      <c r="F2231" s="32"/>
      <c r="G2231" s="31"/>
      <c r="J2231" s="32"/>
      <c r="K2231" s="31"/>
    </row>
    <row r="2232" spans="2:11">
      <c r="B2232" s="32">
        <v>45131</v>
      </c>
      <c r="C2232" s="31">
        <v>157.15</v>
      </c>
      <c r="F2232" s="32"/>
      <c r="G2232" s="31"/>
      <c r="J2232" s="32"/>
      <c r="K2232" s="31"/>
    </row>
    <row r="2233" spans="2:11">
      <c r="B2233" s="32">
        <v>45132</v>
      </c>
      <c r="C2233" s="31">
        <v>157.74</v>
      </c>
      <c r="J2233" s="32"/>
      <c r="K2233" s="31"/>
    </row>
    <row r="2234" spans="2:11">
      <c r="B2234" s="32">
        <v>45133</v>
      </c>
      <c r="C2234" s="31">
        <v>158.41</v>
      </c>
      <c r="J2234" s="32"/>
      <c r="K2234" s="31"/>
    </row>
    <row r="2235" spans="2:11">
      <c r="B2235" s="32">
        <v>45134</v>
      </c>
      <c r="C2235" s="31">
        <v>156.78</v>
      </c>
      <c r="J2235" s="32"/>
      <c r="K2235" s="31"/>
    </row>
    <row r="2236" spans="2:11">
      <c r="B2236" s="32">
        <v>45135</v>
      </c>
      <c r="C2236" s="31">
        <v>157.97</v>
      </c>
      <c r="J2236" s="32"/>
      <c r="K2236" s="31"/>
    </row>
    <row r="2237" spans="2:11">
      <c r="B2237" s="32">
        <v>45138</v>
      </c>
      <c r="C2237" s="31">
        <v>156.63999999999999</v>
      </c>
      <c r="J2237" s="32"/>
      <c r="K2237" s="31"/>
    </row>
    <row r="2238" spans="2:11">
      <c r="B2238" s="32">
        <v>45139</v>
      </c>
      <c r="C2238" s="31">
        <v>157.47</v>
      </c>
      <c r="J2238" s="32"/>
      <c r="K2238" s="31"/>
    </row>
    <row r="2239" spans="2:11">
      <c r="B2239" s="32">
        <v>45140</v>
      </c>
      <c r="C2239" s="31">
        <v>156.61000000000001</v>
      </c>
      <c r="J2239" s="32"/>
      <c r="K2239" s="31"/>
    </row>
    <row r="2240" spans="2:11">
      <c r="B2240" s="32">
        <v>45141</v>
      </c>
      <c r="C2240" s="31">
        <v>157.30000000000001</v>
      </c>
      <c r="J2240" s="32"/>
      <c r="K2240" s="31"/>
    </row>
    <row r="2241" spans="2:3">
      <c r="B2241" s="32">
        <v>45142</v>
      </c>
      <c r="C2241" s="31">
        <v>155.57</v>
      </c>
    </row>
    <row r="2242" spans="2:3">
      <c r="B2242" s="32">
        <v>45145</v>
      </c>
      <c r="C2242" s="31">
        <v>156.43</v>
      </c>
    </row>
    <row r="2243" spans="2:3">
      <c r="B2243" s="32">
        <v>45146</v>
      </c>
      <c r="C2243" s="31">
        <v>160.82</v>
      </c>
    </row>
    <row r="2244" spans="2:3">
      <c r="B2244" s="32">
        <v>45147</v>
      </c>
      <c r="C2244" s="31">
        <v>157.81</v>
      </c>
    </row>
    <row r="2245" spans="2:3">
      <c r="B2245" s="32">
        <v>45148</v>
      </c>
      <c r="C2245" s="31">
        <v>157.72</v>
      </c>
    </row>
    <row r="2246" spans="2:3">
      <c r="B2246" s="32">
        <v>45149</v>
      </c>
      <c r="C2246" s="31">
        <v>157.55000000000001</v>
      </c>
    </row>
    <row r="2247" spans="2:3">
      <c r="B2247" s="32">
        <v>45152</v>
      </c>
      <c r="C2247" s="31">
        <v>157.18</v>
      </c>
    </row>
    <row r="2248" spans="2:3">
      <c r="B2248" s="32">
        <v>45153</v>
      </c>
      <c r="C2248" s="31">
        <v>156.29</v>
      </c>
    </row>
    <row r="2249" spans="2:3">
      <c r="B2249" s="32">
        <v>45154</v>
      </c>
      <c r="C2249" s="31">
        <v>155.77000000000001</v>
      </c>
    </row>
    <row r="2250" spans="2:3">
      <c r="B2250" s="32">
        <v>45155</v>
      </c>
      <c r="C2250" s="31">
        <v>149.03</v>
      </c>
    </row>
    <row r="2251" spans="2:3">
      <c r="B2251" s="32">
        <v>45156</v>
      </c>
      <c r="C2251" s="31">
        <v>139.16</v>
      </c>
    </row>
    <row r="2252" spans="2:3">
      <c r="B2252" s="32">
        <v>45159</v>
      </c>
      <c r="C2252" s="31">
        <v>139.34</v>
      </c>
    </row>
    <row r="2253" spans="2:3">
      <c r="B2253" s="32">
        <v>45160</v>
      </c>
      <c r="C2253" s="31">
        <v>137.51</v>
      </c>
    </row>
    <row r="2254" spans="2:3">
      <c r="B2254" s="32">
        <v>45161</v>
      </c>
      <c r="C2254" s="31">
        <v>141.81</v>
      </c>
    </row>
    <row r="2255" spans="2:3">
      <c r="B2255" s="32">
        <v>45162</v>
      </c>
      <c r="C2255" s="31">
        <v>138.55000000000001</v>
      </c>
    </row>
    <row r="2256" spans="2:3">
      <c r="B2256" s="32">
        <v>45163</v>
      </c>
      <c r="C2256" s="31">
        <v>138.22999999999999</v>
      </c>
    </row>
    <row r="2257" spans="2:3">
      <c r="B2257" s="32">
        <v>45166</v>
      </c>
      <c r="C2257" s="31">
        <v>138.27000000000001</v>
      </c>
    </row>
    <row r="2258" spans="2:3">
      <c r="B2258" s="32">
        <v>45167</v>
      </c>
      <c r="C2258" s="31">
        <v>148.44999999999999</v>
      </c>
    </row>
    <row r="2259" spans="2:3">
      <c r="B2259" s="32">
        <v>45168</v>
      </c>
      <c r="C2259" s="31">
        <v>144.47</v>
      </c>
    </row>
    <row r="2260" spans="2:3">
      <c r="B2260" s="32">
        <v>45169</v>
      </c>
      <c r="C2260" s="31">
        <v>139.08000000000001</v>
      </c>
    </row>
    <row r="2261" spans="2:3">
      <c r="B2261" s="32">
        <v>45170</v>
      </c>
      <c r="C2261" s="31">
        <v>136.19999999999999</v>
      </c>
    </row>
    <row r="2262" spans="2:3">
      <c r="B2262" s="32">
        <v>45174</v>
      </c>
      <c r="C2262" s="31">
        <v>136.34</v>
      </c>
    </row>
    <row r="2263" spans="2:3">
      <c r="B2263" s="32">
        <v>45175</v>
      </c>
      <c r="C2263" s="31">
        <v>136.12</v>
      </c>
    </row>
    <row r="2264" spans="2:3">
      <c r="B2264" s="32">
        <v>45176</v>
      </c>
      <c r="C2264" s="31">
        <v>137.58000000000001</v>
      </c>
    </row>
    <row r="2265" spans="2:3">
      <c r="B2265" s="32">
        <v>45177</v>
      </c>
      <c r="C2265" s="31">
        <v>137.69999999999999</v>
      </c>
    </row>
    <row r="2266" spans="2:3">
      <c r="B2266" s="32">
        <v>45180</v>
      </c>
      <c r="C2266" s="31">
        <v>132.57</v>
      </c>
    </row>
    <row r="2267" spans="2:3">
      <c r="B2267" s="32">
        <v>45181</v>
      </c>
      <c r="C2267" s="31">
        <v>138.34</v>
      </c>
    </row>
    <row r="2268" spans="2:3">
      <c r="B2268" s="32">
        <v>45182</v>
      </c>
      <c r="C2268" s="31">
        <v>138.75</v>
      </c>
    </row>
    <row r="2269" spans="2:3">
      <c r="B2269" s="32">
        <v>45183</v>
      </c>
      <c r="C2269" s="31">
        <v>141.74</v>
      </c>
    </row>
    <row r="2270" spans="2:3">
      <c r="B2270" s="32">
        <v>45184</v>
      </c>
      <c r="C2270" s="31">
        <v>140.21</v>
      </c>
    </row>
    <row r="2271" spans="2:3">
      <c r="B2271" s="32">
        <v>45187</v>
      </c>
      <c r="C2271" s="31">
        <v>142.46</v>
      </c>
    </row>
    <row r="2272" spans="2:3">
      <c r="B2272" s="32">
        <v>45188</v>
      </c>
      <c r="C2272" s="31">
        <v>144.49</v>
      </c>
    </row>
    <row r="2273" spans="2:7">
      <c r="B2273" s="32">
        <v>45189</v>
      </c>
      <c r="C2273" s="31">
        <v>143.03</v>
      </c>
    </row>
    <row r="2274" spans="2:7">
      <c r="B2274" s="32">
        <v>45190</v>
      </c>
      <c r="C2274" s="31">
        <v>141.19999999999999</v>
      </c>
    </row>
    <row r="2275" spans="2:7">
      <c r="B2275" s="32">
        <v>45191</v>
      </c>
      <c r="C2275" s="31">
        <v>140.63999999999999</v>
      </c>
    </row>
    <row r="2276" spans="2:7">
      <c r="B2276" s="64">
        <v>45194</v>
      </c>
      <c r="C2276" s="63">
        <v>139.80000000000001</v>
      </c>
      <c r="F2276" s="64"/>
      <c r="G2276" s="63"/>
    </row>
    <row r="2277" spans="2:7">
      <c r="B2277" s="64">
        <v>45195</v>
      </c>
      <c r="C2277" s="63">
        <v>139.15</v>
      </c>
      <c r="F2277" s="64"/>
      <c r="G2277" s="63"/>
    </row>
    <row r="2278" spans="2:7">
      <c r="B2278" s="64">
        <v>45196</v>
      </c>
      <c r="C2278" s="63">
        <v>139.12</v>
      </c>
      <c r="F2278" s="64"/>
      <c r="G2278" s="63"/>
    </row>
    <row r="2279" spans="2:7">
      <c r="B2279" s="64">
        <v>45197</v>
      </c>
      <c r="C2279" s="63">
        <v>144.1</v>
      </c>
      <c r="F2279" s="64"/>
      <c r="G2279" s="63"/>
    </row>
    <row r="2280" spans="2:7">
      <c r="B2280" s="64">
        <v>45198</v>
      </c>
      <c r="C2280" s="63">
        <v>142.75</v>
      </c>
      <c r="F2280" s="64"/>
      <c r="G2280" s="63"/>
    </row>
    <row r="2281" spans="2:7">
      <c r="B2281" s="64">
        <v>45201</v>
      </c>
      <c r="C2281" s="63">
        <v>148.28</v>
      </c>
      <c r="F2281" s="64"/>
      <c r="G2281" s="63"/>
    </row>
    <row r="2282" spans="2:7">
      <c r="B2282" s="64">
        <v>45202</v>
      </c>
      <c r="C2282" s="63">
        <v>144.26</v>
      </c>
      <c r="F2282" s="64"/>
      <c r="G2282" s="63"/>
    </row>
    <row r="2283" spans="2:7">
      <c r="B2283" s="64">
        <v>45203</v>
      </c>
      <c r="C2283" s="63">
        <v>146.30000000000001</v>
      </c>
      <c r="F2283" s="64"/>
      <c r="G2283" s="63"/>
    </row>
    <row r="2284" spans="2:7">
      <c r="B2284" s="64">
        <v>45204</v>
      </c>
      <c r="C2284" s="63">
        <v>145.4</v>
      </c>
      <c r="F2284" s="64"/>
      <c r="G2284" s="63"/>
    </row>
    <row r="2285" spans="2:7">
      <c r="B2285" s="64">
        <v>45205</v>
      </c>
      <c r="C2285" s="63">
        <v>148.22999999999999</v>
      </c>
      <c r="F2285" s="64"/>
      <c r="G2285" s="63"/>
    </row>
    <row r="2286" spans="2:7">
      <c r="B2286" s="64">
        <v>45208</v>
      </c>
      <c r="C2286" s="63">
        <v>146.12</v>
      </c>
      <c r="F2286" s="64"/>
      <c r="G2286" s="63"/>
    </row>
    <row r="2287" spans="2:7">
      <c r="B2287" s="64">
        <v>45209</v>
      </c>
      <c r="C2287" s="63">
        <v>144.81</v>
      </c>
      <c r="F2287" s="64"/>
      <c r="G2287" s="63"/>
    </row>
    <row r="2288" spans="2:7">
      <c r="B2288" s="64">
        <v>45210</v>
      </c>
      <c r="C2288" s="63">
        <v>141.19999999999999</v>
      </c>
      <c r="F2288" s="64"/>
      <c r="G2288" s="63"/>
    </row>
    <row r="2289" spans="2:7">
      <c r="B2289" s="64">
        <v>45211</v>
      </c>
      <c r="C2289" s="63">
        <v>140.91999999999999</v>
      </c>
      <c r="F2289" s="64"/>
      <c r="G2289" s="63"/>
    </row>
    <row r="2290" spans="2:7">
      <c r="B2290" s="64">
        <v>45212</v>
      </c>
      <c r="C2290" s="63">
        <v>141.34</v>
      </c>
      <c r="F2290" s="64"/>
      <c r="G2290" s="63"/>
    </row>
    <row r="2291" spans="2:7">
      <c r="B2291" s="64">
        <v>45215</v>
      </c>
      <c r="C2291" s="63">
        <v>150.57</v>
      </c>
      <c r="F2291" s="64"/>
      <c r="G2291" s="63"/>
    </row>
    <row r="2292" spans="2:7">
      <c r="B2292" s="64">
        <v>45216</v>
      </c>
      <c r="C2292" s="63">
        <v>150.77000000000001</v>
      </c>
      <c r="F2292" s="64"/>
      <c r="G2292" s="63"/>
    </row>
    <row r="2293" spans="2:7">
      <c r="B2293" s="64">
        <v>45217</v>
      </c>
      <c r="C2293" s="63">
        <v>149.22</v>
      </c>
      <c r="F2293" s="64"/>
      <c r="G2293" s="63"/>
    </row>
    <row r="2294" spans="2:7">
      <c r="B2294" s="64">
        <v>45218</v>
      </c>
      <c r="C2294" s="63">
        <v>152.26</v>
      </c>
      <c r="F2294" s="64"/>
      <c r="G2294" s="63"/>
    </row>
    <row r="2295" spans="2:7">
      <c r="B2295" s="64">
        <v>45219</v>
      </c>
      <c r="C2295" s="63">
        <v>156.44</v>
      </c>
      <c r="F2295" s="64"/>
      <c r="G2295" s="63"/>
    </row>
    <row r="2296" spans="2:7">
      <c r="B2296" s="64">
        <v>45222</v>
      </c>
      <c r="C2296" s="63">
        <v>166.2</v>
      </c>
      <c r="F2296" s="64"/>
      <c r="G2296" s="63"/>
    </row>
    <row r="2297" spans="2:7">
      <c r="B2297" s="64">
        <v>45223</v>
      </c>
      <c r="C2297" s="63">
        <v>178.67</v>
      </c>
      <c r="F2297" s="64"/>
      <c r="G2297" s="63"/>
    </row>
    <row r="2298" spans="2:7">
      <c r="B2298" s="64">
        <v>45224</v>
      </c>
      <c r="C2298" s="63">
        <v>184.2</v>
      </c>
      <c r="F2298" s="64"/>
      <c r="G2298" s="63"/>
    </row>
    <row r="2299" spans="2:7">
      <c r="B2299" s="64">
        <v>45225</v>
      </c>
      <c r="C2299" s="63">
        <v>179.44</v>
      </c>
      <c r="F2299" s="64"/>
      <c r="G2299" s="63"/>
    </row>
    <row r="2300" spans="2:7">
      <c r="B2300" s="64">
        <v>45226</v>
      </c>
      <c r="C2300" s="63">
        <v>177.61</v>
      </c>
      <c r="F2300" s="64"/>
      <c r="G2300" s="63"/>
    </row>
    <row r="2301" spans="2:7">
      <c r="B2301" s="64">
        <v>45229</v>
      </c>
      <c r="C2301" s="63">
        <v>181.84</v>
      </c>
      <c r="F2301" s="64"/>
      <c r="G2301" s="63"/>
    </row>
    <row r="2302" spans="2:7">
      <c r="B2302" s="64">
        <v>45230</v>
      </c>
      <c r="C2302" s="63">
        <v>182.58</v>
      </c>
      <c r="F2302" s="64"/>
      <c r="G2302" s="63"/>
    </row>
    <row r="2303" spans="2:7">
      <c r="B2303" s="64">
        <v>45231</v>
      </c>
      <c r="C2303" s="63">
        <v>182.94</v>
      </c>
      <c r="F2303" s="64"/>
      <c r="G2303" s="63"/>
    </row>
    <row r="2304" spans="2:7">
      <c r="B2304" s="64">
        <v>45232</v>
      </c>
      <c r="C2304" s="63">
        <v>184.74</v>
      </c>
      <c r="F2304" s="64"/>
      <c r="G2304" s="63"/>
    </row>
    <row r="2305" spans="2:7">
      <c r="B2305" s="64">
        <v>45233</v>
      </c>
      <c r="C2305" s="63">
        <v>182.16</v>
      </c>
      <c r="F2305" s="64"/>
      <c r="G2305" s="63"/>
    </row>
    <row r="2306" spans="2:7">
      <c r="B2306" s="64">
        <v>45236</v>
      </c>
      <c r="C2306" s="63">
        <v>184.88</v>
      </c>
      <c r="F2306" s="64"/>
      <c r="G2306" s="63"/>
    </row>
    <row r="2307" spans="2:7">
      <c r="B2307" s="64">
        <v>45237</v>
      </c>
      <c r="C2307" s="63">
        <v>189.19</v>
      </c>
      <c r="F2307" s="64"/>
      <c r="G2307" s="63"/>
    </row>
    <row r="2308" spans="2:7">
      <c r="B2308" s="64">
        <v>45238</v>
      </c>
      <c r="C2308" s="63">
        <v>187.99</v>
      </c>
      <c r="F2308" s="64"/>
      <c r="G2308" s="63"/>
    </row>
    <row r="2309" spans="2:7">
      <c r="B2309" s="64">
        <v>45239</v>
      </c>
      <c r="C2309" s="63">
        <v>192.58</v>
      </c>
      <c r="F2309" s="64"/>
      <c r="G2309" s="63"/>
    </row>
    <row r="2310" spans="2:7">
      <c r="B2310" s="64">
        <v>45240</v>
      </c>
      <c r="C2310" s="63">
        <v>196.58</v>
      </c>
      <c r="F2310" s="64"/>
      <c r="G2310" s="63"/>
    </row>
    <row r="2311" spans="2:7">
      <c r="B2311" s="64">
        <v>45243</v>
      </c>
      <c r="C2311" s="63">
        <v>193.3</v>
      </c>
      <c r="F2311" s="64"/>
      <c r="G2311" s="63"/>
    </row>
    <row r="2312" spans="2:7">
      <c r="B2312" s="64">
        <v>45244</v>
      </c>
      <c r="C2312" s="63">
        <v>185.24</v>
      </c>
      <c r="F2312" s="64"/>
      <c r="G2312" s="63"/>
    </row>
    <row r="2313" spans="2:7">
      <c r="B2313" s="64">
        <v>45245</v>
      </c>
      <c r="C2313" s="63">
        <v>198.15</v>
      </c>
      <c r="F2313" s="64"/>
      <c r="G2313" s="63"/>
    </row>
    <row r="2314" spans="2:7">
      <c r="B2314" s="64">
        <v>45246</v>
      </c>
      <c r="C2314" s="63">
        <v>188.98</v>
      </c>
      <c r="F2314" s="64"/>
      <c r="G2314" s="63"/>
    </row>
    <row r="2315" spans="2:7">
      <c r="B2315" s="64">
        <v>45247</v>
      </c>
      <c r="C2315" s="63">
        <v>191.85</v>
      </c>
      <c r="F2315" s="64"/>
      <c r="G2315" s="63"/>
    </row>
    <row r="2316" spans="2:7">
      <c r="B2316" s="64">
        <v>45250</v>
      </c>
      <c r="C2316" s="63">
        <v>197.94</v>
      </c>
      <c r="F2316" s="64"/>
      <c r="G2316" s="63"/>
    </row>
    <row r="2317" spans="2:7">
      <c r="B2317" s="64">
        <v>45251</v>
      </c>
      <c r="C2317" s="63">
        <v>193.95</v>
      </c>
      <c r="F2317" s="64"/>
      <c r="G2317" s="63"/>
    </row>
    <row r="2318" spans="2:7">
      <c r="B2318" s="64">
        <v>45252</v>
      </c>
      <c r="C2318" s="63">
        <v>198.11</v>
      </c>
      <c r="F2318" s="64"/>
      <c r="G2318" s="63"/>
    </row>
    <row r="2319" spans="2:7">
      <c r="B2319" s="64">
        <v>45254</v>
      </c>
      <c r="C2319" s="63">
        <v>199.37</v>
      </c>
      <c r="F2319" s="64"/>
      <c r="G2319" s="63"/>
    </row>
    <row r="2320" spans="2:7">
      <c r="B2320" s="64">
        <v>45257</v>
      </c>
      <c r="C2320" s="63">
        <v>192.3</v>
      </c>
      <c r="F2320" s="64"/>
      <c r="G2320" s="63"/>
    </row>
    <row r="2321" spans="2:7">
      <c r="B2321" s="64">
        <v>45258</v>
      </c>
      <c r="C2321" s="63">
        <v>200.97</v>
      </c>
      <c r="F2321" s="64"/>
      <c r="G2321" s="63"/>
    </row>
    <row r="2322" spans="2:7">
      <c r="B2322" s="64">
        <v>45259</v>
      </c>
      <c r="C2322" s="63">
        <v>196.66</v>
      </c>
      <c r="F2322" s="64"/>
      <c r="G2322" s="63"/>
    </row>
    <row r="2323" spans="2:7">
      <c r="B2323" s="64">
        <v>45260</v>
      </c>
      <c r="C2323" s="63">
        <v>197.32</v>
      </c>
      <c r="F2323" s="64"/>
      <c r="G2323" s="63"/>
    </row>
    <row r="2324" spans="2:7">
      <c r="B2324" s="64">
        <v>45261</v>
      </c>
      <c r="C2324" s="63">
        <v>202.72</v>
      </c>
      <c r="F2324" s="64"/>
      <c r="G2324" s="63"/>
    </row>
    <row r="2325" spans="2:7">
      <c r="B2325" s="64">
        <v>45264</v>
      </c>
      <c r="C2325" s="63">
        <v>218.44</v>
      </c>
      <c r="F2325" s="64"/>
      <c r="G2325" s="63"/>
    </row>
    <row r="2326" spans="2:7">
      <c r="B2326" s="64">
        <v>45265</v>
      </c>
      <c r="C2326" s="63">
        <v>228.87</v>
      </c>
      <c r="F2326" s="64"/>
      <c r="G2326" s="63"/>
    </row>
    <row r="2327" spans="2:7">
      <c r="B2327" s="64">
        <v>45266</v>
      </c>
      <c r="C2327" s="63">
        <v>228.48</v>
      </c>
      <c r="F2327" s="64"/>
      <c r="G2327" s="63"/>
    </row>
    <row r="2328" spans="2:7">
      <c r="B2328" s="64">
        <v>45267</v>
      </c>
      <c r="C2328" s="63">
        <v>225.78</v>
      </c>
      <c r="F2328" s="64"/>
      <c r="G2328" s="63"/>
    </row>
    <row r="2329" spans="2:7">
      <c r="B2329" s="64">
        <v>45268</v>
      </c>
      <c r="C2329" s="63">
        <v>232.05</v>
      </c>
      <c r="F2329" s="64"/>
      <c r="G2329" s="63"/>
    </row>
    <row r="2330" spans="2:7">
      <c r="B2330" s="64">
        <v>45271</v>
      </c>
      <c r="C2330" s="63">
        <v>212.03</v>
      </c>
      <c r="F2330" s="64"/>
      <c r="G2330" s="63"/>
    </row>
    <row r="2331" spans="2:7">
      <c r="B2331" s="64">
        <v>45272</v>
      </c>
      <c r="C2331" s="63">
        <v>214.21</v>
      </c>
      <c r="F2331" s="64"/>
      <c r="G2331" s="63"/>
    </row>
    <row r="2332" spans="2:7">
      <c r="B2332" s="64">
        <v>45273</v>
      </c>
      <c r="C2332" s="63">
        <v>223.32</v>
      </c>
      <c r="F2332" s="64"/>
      <c r="G2332" s="63"/>
    </row>
    <row r="2333" spans="2:7">
      <c r="B2333" s="64">
        <v>45274</v>
      </c>
      <c r="C2333" s="63">
        <v>223.2</v>
      </c>
      <c r="F2333" s="64"/>
      <c r="G2333" s="63"/>
    </row>
    <row r="2334" spans="2:7">
      <c r="B2334" s="64">
        <v>45275</v>
      </c>
      <c r="C2334" s="63">
        <v>219.53</v>
      </c>
      <c r="F2334" s="64"/>
      <c r="G2334" s="63"/>
    </row>
    <row r="2335" spans="2:7">
      <c r="B2335" s="64">
        <v>45278</v>
      </c>
      <c r="C2335" s="63">
        <v>217.81</v>
      </c>
      <c r="F2335" s="64"/>
      <c r="G2335" s="63"/>
    </row>
    <row r="2336" spans="2:7">
      <c r="B2336" s="64">
        <v>45279</v>
      </c>
      <c r="C2336" s="63">
        <v>219</v>
      </c>
      <c r="F2336" s="64"/>
      <c r="G2336" s="63"/>
    </row>
    <row r="2337" spans="2:7">
      <c r="B2337" s="64">
        <v>45280</v>
      </c>
      <c r="C2337" s="63">
        <v>225.93</v>
      </c>
      <c r="F2337" s="64"/>
      <c r="G2337" s="63"/>
    </row>
    <row r="2338" spans="2:7">
      <c r="B2338" s="64">
        <v>45281</v>
      </c>
      <c r="C2338" s="63">
        <v>227.02</v>
      </c>
      <c r="F2338" s="64"/>
      <c r="G2338" s="63"/>
    </row>
    <row r="2339" spans="2:7">
      <c r="B2339" s="64">
        <v>45282</v>
      </c>
      <c r="C2339" s="63">
        <v>226.67</v>
      </c>
      <c r="F2339" s="64"/>
      <c r="G2339" s="63"/>
    </row>
    <row r="2340" spans="2:7">
      <c r="B2340" s="64">
        <v>45286</v>
      </c>
      <c r="C2340" s="63">
        <v>218.26</v>
      </c>
      <c r="F2340" s="64"/>
      <c r="G2340" s="63"/>
    </row>
    <row r="2341" spans="2:7">
      <c r="B2341" s="64">
        <v>45287</v>
      </c>
      <c r="C2341" s="63">
        <v>225.55</v>
      </c>
      <c r="F2341" s="64"/>
      <c r="G2341" s="63"/>
    </row>
    <row r="2342" spans="2:7">
      <c r="B2342" s="64">
        <v>45288</v>
      </c>
      <c r="C2342" s="63">
        <v>219.94</v>
      </c>
      <c r="F2342" s="64"/>
      <c r="G2342" s="63"/>
    </row>
    <row r="2343" spans="2:7">
      <c r="B2343" s="64">
        <v>45289</v>
      </c>
      <c r="C2343" s="63">
        <v>216.74</v>
      </c>
      <c r="F2343" s="64"/>
      <c r="G2343" s="63"/>
    </row>
    <row r="2344" spans="2:7">
      <c r="B2344" s="64">
        <v>45293</v>
      </c>
      <c r="C2344" s="63">
        <v>231.26</v>
      </c>
      <c r="F2344" s="64"/>
      <c r="G2344" s="63"/>
    </row>
    <row r="2345" spans="2:7">
      <c r="B2345" s="64">
        <v>45294</v>
      </c>
      <c r="C2345" s="63">
        <v>219.76</v>
      </c>
      <c r="F2345" s="64"/>
      <c r="G2345" s="63"/>
    </row>
    <row r="2346" spans="2:7">
      <c r="B2346" s="64">
        <v>45295</v>
      </c>
      <c r="C2346" s="63">
        <v>227.68</v>
      </c>
      <c r="F2346" s="64"/>
      <c r="G2346" s="63"/>
    </row>
    <row r="2347" spans="2:7">
      <c r="B2347" s="64">
        <v>45296</v>
      </c>
      <c r="C2347" s="63">
        <v>226.33</v>
      </c>
      <c r="F2347" s="64"/>
      <c r="G2347" s="63"/>
    </row>
    <row r="2348" spans="2:7">
      <c r="B2348" s="64">
        <v>45299</v>
      </c>
      <c r="C2348" s="63">
        <v>241.16</v>
      </c>
      <c r="F2348" s="64"/>
      <c r="G2348" s="63"/>
    </row>
    <row r="2349" spans="2:7">
      <c r="B2349" s="64">
        <v>45300</v>
      </c>
      <c r="C2349" s="63">
        <v>239.89</v>
      </c>
      <c r="F2349" s="64"/>
      <c r="G2349" s="63"/>
    </row>
    <row r="2350" spans="2:7">
      <c r="B2350" s="64">
        <v>45301</v>
      </c>
      <c r="C2350" s="63">
        <v>236.17</v>
      </c>
      <c r="F2350" s="64"/>
      <c r="G2350" s="63"/>
    </row>
    <row r="2351" spans="2:7">
      <c r="B2351" s="64">
        <v>45302</v>
      </c>
      <c r="C2351" s="63">
        <v>235.95</v>
      </c>
      <c r="F2351" s="64"/>
      <c r="G2351" s="63"/>
    </row>
    <row r="2352" spans="2:7">
      <c r="B2352" s="64">
        <v>45303</v>
      </c>
      <c r="C2352" s="63">
        <v>222.41</v>
      </c>
      <c r="F2352" s="64"/>
      <c r="G2352" s="63"/>
    </row>
    <row r="2353" spans="2:7">
      <c r="B2353" s="64">
        <v>45307</v>
      </c>
      <c r="C2353" s="63">
        <v>220.67</v>
      </c>
      <c r="F2353" s="64"/>
      <c r="G2353" s="63"/>
    </row>
    <row r="2354" spans="2:7">
      <c r="B2354" s="64">
        <v>45308</v>
      </c>
      <c r="C2354" s="63">
        <v>218.36</v>
      </c>
      <c r="F2354" s="64"/>
      <c r="G2354" s="63"/>
    </row>
    <row r="2355" spans="2:7">
      <c r="B2355" s="64">
        <v>45309</v>
      </c>
      <c r="C2355" s="63">
        <v>208.49</v>
      </c>
      <c r="F2355" s="64"/>
      <c r="G2355" s="63"/>
    </row>
    <row r="2356" spans="2:7">
      <c r="B2356" s="64">
        <v>45310</v>
      </c>
      <c r="C2356" s="63">
        <v>212.08</v>
      </c>
      <c r="F2356" s="64"/>
      <c r="G2356" s="63"/>
    </row>
    <row r="2357" spans="2:7">
      <c r="B2357" s="64">
        <v>45313</v>
      </c>
      <c r="C2357" s="63">
        <v>204.77</v>
      </c>
      <c r="F2357" s="64"/>
      <c r="G2357" s="63"/>
    </row>
    <row r="2358" spans="2:7">
      <c r="B2358" s="64">
        <v>45314</v>
      </c>
      <c r="C2358" s="63">
        <v>200.08</v>
      </c>
      <c r="F2358" s="64"/>
      <c r="G2358" s="63"/>
    </row>
    <row r="2359" spans="2:7">
      <c r="B2359" s="64">
        <v>45315</v>
      </c>
      <c r="C2359" s="63">
        <v>202.15</v>
      </c>
      <c r="F2359" s="64"/>
      <c r="G2359" s="63"/>
    </row>
    <row r="2360" spans="2:7">
      <c r="B2360" s="64">
        <v>45316</v>
      </c>
      <c r="C2360" s="63">
        <v>202.45</v>
      </c>
      <c r="F2360" s="64"/>
      <c r="G2360" s="63"/>
    </row>
    <row r="2361" spans="2:7">
      <c r="B2361" s="64">
        <v>45317</v>
      </c>
      <c r="C2361" s="63">
        <v>214.41</v>
      </c>
      <c r="F2361" s="64"/>
      <c r="G2361" s="63"/>
    </row>
    <row r="2362" spans="2:7">
      <c r="B2362" s="64">
        <v>45320</v>
      </c>
      <c r="C2362" s="63">
        <v>220.18</v>
      </c>
      <c r="F2362" s="64"/>
      <c r="G2362" s="63"/>
    </row>
    <row r="2363" spans="2:7">
      <c r="B2363" s="64">
        <v>45321</v>
      </c>
      <c r="C2363" s="63">
        <v>221.95</v>
      </c>
      <c r="F2363" s="64"/>
      <c r="G2363" s="63"/>
    </row>
    <row r="2364" spans="2:7">
      <c r="B2364" s="64">
        <v>45322</v>
      </c>
      <c r="C2364" s="63">
        <v>216.53</v>
      </c>
      <c r="F2364" s="64"/>
      <c r="G2364" s="63"/>
    </row>
    <row r="2365" spans="2:7">
      <c r="B2365" s="64">
        <v>45323</v>
      </c>
      <c r="C2365" s="63">
        <v>218.9</v>
      </c>
      <c r="F2365" s="64"/>
      <c r="G2365" s="63"/>
    </row>
    <row r="2366" spans="2:7">
      <c r="B2366" s="64">
        <v>45324</v>
      </c>
      <c r="C2366" s="63">
        <v>218.48</v>
      </c>
      <c r="F2366" s="64"/>
      <c r="G2366" s="63"/>
    </row>
    <row r="2367" spans="2:7">
      <c r="B2367" s="64">
        <v>45327</v>
      </c>
      <c r="C2367" s="63">
        <v>215.29</v>
      </c>
      <c r="F2367" s="64"/>
      <c r="G2367" s="63"/>
    </row>
    <row r="2368" spans="2:7">
      <c r="B2368" s="64">
        <v>45328</v>
      </c>
      <c r="C2368" s="63">
        <v>219.11</v>
      </c>
      <c r="F2368" s="64"/>
      <c r="G2368" s="63"/>
    </row>
    <row r="2369" spans="2:7">
      <c r="B2369" s="64">
        <v>45329</v>
      </c>
      <c r="C2369" s="63">
        <v>224.67</v>
      </c>
      <c r="F2369" s="64"/>
      <c r="G2369" s="63"/>
    </row>
    <row r="2370" spans="2:7">
      <c r="B2370" s="64">
        <v>45330</v>
      </c>
      <c r="C2370" s="63">
        <v>231.47</v>
      </c>
      <c r="F2370" s="64"/>
      <c r="G2370" s="63"/>
    </row>
    <row r="2371" spans="2:7">
      <c r="B2371" s="64">
        <v>45331</v>
      </c>
      <c r="C2371" s="63">
        <v>241.67</v>
      </c>
      <c r="F2371" s="64"/>
      <c r="G2371" s="63"/>
    </row>
    <row r="2372" spans="2:7">
      <c r="B2372" s="64">
        <v>45334</v>
      </c>
      <c r="C2372" s="63">
        <v>255.4</v>
      </c>
      <c r="F2372" s="64"/>
      <c r="G2372" s="63"/>
    </row>
    <row r="2373" spans="2:7">
      <c r="B2373" s="64">
        <v>45335</v>
      </c>
      <c r="C2373" s="63">
        <v>251.29</v>
      </c>
      <c r="F2373" s="64"/>
      <c r="G2373" s="63"/>
    </row>
    <row r="2374" spans="2:7">
      <c r="B2374" s="64">
        <v>45336</v>
      </c>
      <c r="C2374" s="63">
        <v>263.33</v>
      </c>
      <c r="F2374" s="64"/>
      <c r="G2374" s="63"/>
    </row>
    <row r="2375" spans="2:7">
      <c r="B2375" s="64">
        <v>45337</v>
      </c>
      <c r="C2375" s="63">
        <v>263.24</v>
      </c>
      <c r="F2375" s="64"/>
      <c r="G2375" s="63"/>
    </row>
    <row r="2376" spans="2:7">
      <c r="B2376" s="64">
        <v>45338</v>
      </c>
      <c r="C2376" s="63">
        <v>263.70999999999998</v>
      </c>
      <c r="F2376" s="64"/>
      <c r="G2376" s="63"/>
    </row>
    <row r="2377" spans="2:7">
      <c r="B2377" s="64">
        <v>45342</v>
      </c>
      <c r="C2377" s="63">
        <v>264.31</v>
      </c>
      <c r="F2377" s="64"/>
      <c r="G2377" s="63"/>
    </row>
    <row r="2378" spans="2:7">
      <c r="B2378" s="64">
        <v>45343</v>
      </c>
      <c r="C2378" s="63">
        <v>258.48</v>
      </c>
      <c r="F2378" s="64"/>
      <c r="G2378" s="63"/>
    </row>
    <row r="2379" spans="2:7">
      <c r="B2379" s="64">
        <v>45344</v>
      </c>
      <c r="C2379" s="63">
        <v>263.91000000000003</v>
      </c>
      <c r="F2379" s="64"/>
      <c r="G2379" s="63"/>
    </row>
    <row r="2380" spans="2:7">
      <c r="B2380" s="64">
        <v>45345</v>
      </c>
      <c r="C2380" s="63">
        <v>259.08</v>
      </c>
      <c r="F2380" s="64"/>
      <c r="G2380" s="63"/>
    </row>
    <row r="2381" spans="2:7">
      <c r="B2381" s="64">
        <v>45348</v>
      </c>
      <c r="C2381" s="63">
        <v>276.79000000000002</v>
      </c>
      <c r="F2381" s="64"/>
      <c r="G2381" s="63"/>
    </row>
    <row r="2382" spans="2:7">
      <c r="B2382" s="64">
        <v>45349</v>
      </c>
      <c r="C2382" s="63">
        <v>288.45</v>
      </c>
      <c r="F2382" s="64"/>
      <c r="G2382" s="63"/>
    </row>
    <row r="2383" spans="2:7">
      <c r="B2383" s="64">
        <v>45350</v>
      </c>
      <c r="C2383" s="63">
        <v>304.67</v>
      </c>
      <c r="F2383" s="64"/>
      <c r="G2383" s="63"/>
    </row>
    <row r="2384" spans="2:7">
      <c r="B2384" s="64">
        <v>45351</v>
      </c>
      <c r="C2384" s="63">
        <v>314.12</v>
      </c>
      <c r="F2384" s="64"/>
      <c r="G2384" s="63"/>
    </row>
    <row r="2385" spans="2:7">
      <c r="B2385" s="64">
        <v>45352</v>
      </c>
      <c r="C2385" s="63">
        <v>319.47000000000003</v>
      </c>
      <c r="F2385" s="64"/>
      <c r="G2385" s="63"/>
    </row>
    <row r="2386" spans="2:7">
      <c r="B2386" s="64">
        <v>45355</v>
      </c>
      <c r="C2386" s="63">
        <v>342.84</v>
      </c>
      <c r="F2386" s="64"/>
      <c r="G2386" s="63"/>
    </row>
    <row r="2387" spans="2:7">
      <c r="B2387" s="64">
        <v>45356</v>
      </c>
      <c r="C2387" s="63">
        <v>312.52999999999997</v>
      </c>
      <c r="F2387" s="64"/>
      <c r="G2387" s="63"/>
    </row>
    <row r="2388" spans="2:7">
      <c r="B2388" s="64">
        <v>45357</v>
      </c>
      <c r="C2388" s="63">
        <v>339.25</v>
      </c>
      <c r="F2388" s="64"/>
      <c r="G2388" s="63"/>
    </row>
    <row r="2389" spans="2:7">
      <c r="B2389" s="64">
        <v>45358</v>
      </c>
      <c r="C2389" s="63">
        <v>342.23</v>
      </c>
      <c r="F2389" s="64"/>
      <c r="G2389" s="63"/>
    </row>
    <row r="2390" spans="2:7">
      <c r="B2390" s="64">
        <v>45359</v>
      </c>
      <c r="C2390" s="63">
        <v>349.42</v>
      </c>
      <c r="F2390" s="64"/>
      <c r="G2390" s="63"/>
    </row>
    <row r="2391" spans="2:7">
      <c r="B2391" s="64">
        <v>45362</v>
      </c>
      <c r="C2391" s="63">
        <v>363.92</v>
      </c>
      <c r="F2391" s="64"/>
      <c r="G2391" s="63"/>
    </row>
    <row r="2392" spans="2:7">
      <c r="B2392" s="64">
        <v>45363</v>
      </c>
      <c r="C2392" s="63">
        <v>359.67</v>
      </c>
      <c r="F2392" s="64"/>
      <c r="G2392" s="63"/>
    </row>
    <row r="2393" spans="2:7">
      <c r="B2393" s="64">
        <v>45364</v>
      </c>
      <c r="C2393" s="63">
        <v>370.26</v>
      </c>
      <c r="F2393" s="64"/>
      <c r="G2393" s="63"/>
    </row>
    <row r="2394" spans="2:7">
      <c r="B2394" s="64">
        <v>45365</v>
      </c>
      <c r="C2394" s="63">
        <v>348.42</v>
      </c>
      <c r="F2394" s="64"/>
      <c r="G2394" s="63"/>
    </row>
    <row r="2395" spans="2:7">
      <c r="B2395" s="64">
        <v>45366</v>
      </c>
      <c r="C2395" s="63">
        <v>346.26</v>
      </c>
      <c r="F2395" s="64"/>
      <c r="G2395" s="63"/>
    </row>
    <row r="2396" spans="2:7">
      <c r="B2396" s="64">
        <v>45369</v>
      </c>
      <c r="C2396" s="63">
        <v>336.14</v>
      </c>
      <c r="F2396" s="64"/>
      <c r="G2396" s="63"/>
    </row>
    <row r="2397" spans="2:7">
      <c r="B2397" s="64">
        <v>45370</v>
      </c>
      <c r="C2397" s="63">
        <v>323.22000000000003</v>
      </c>
      <c r="F2397" s="64"/>
      <c r="G2397" s="63"/>
    </row>
    <row r="2398" spans="2:7">
      <c r="B2398" s="64">
        <v>45371</v>
      </c>
      <c r="C2398" s="63">
        <v>330.29</v>
      </c>
      <c r="F2398" s="64"/>
      <c r="G2398" s="63"/>
    </row>
    <row r="2399" spans="2:7">
      <c r="B2399" s="64">
        <v>45372</v>
      </c>
      <c r="C2399" s="63">
        <v>327.5</v>
      </c>
      <c r="F2399" s="64"/>
      <c r="G2399" s="63"/>
    </row>
    <row r="2400" spans="2:7">
      <c r="B2400" s="64">
        <v>45373</v>
      </c>
      <c r="C2400" s="63">
        <v>320.45999999999998</v>
      </c>
      <c r="F2400" s="64"/>
      <c r="G2400" s="63"/>
    </row>
    <row r="2401" spans="2:7">
      <c r="B2401" s="64">
        <v>45376</v>
      </c>
      <c r="C2401" s="63">
        <v>356.18</v>
      </c>
      <c r="F2401" s="64"/>
      <c r="G2401" s="63"/>
    </row>
    <row r="2402" spans="2:7">
      <c r="B2402" s="64">
        <v>45377</v>
      </c>
      <c r="C2402" s="63">
        <v>347.69</v>
      </c>
      <c r="F2402" s="64"/>
      <c r="G2402" s="63"/>
    </row>
    <row r="2403" spans="2:7">
      <c r="B2403" s="64">
        <v>45378</v>
      </c>
      <c r="C2403" s="63">
        <v>343.23</v>
      </c>
      <c r="F2403" s="64"/>
      <c r="G2403" s="63"/>
    </row>
    <row r="2404" spans="2:7">
      <c r="B2404" s="64">
        <v>45379</v>
      </c>
      <c r="C2404" s="63">
        <v>354.22</v>
      </c>
      <c r="F2404" s="64"/>
      <c r="G2404" s="63"/>
    </row>
    <row r="2405" spans="2:7">
      <c r="B2405" s="64">
        <v>45383</v>
      </c>
      <c r="C2405" s="63">
        <v>348.53</v>
      </c>
      <c r="F2405" s="64"/>
      <c r="G2405" s="63"/>
    </row>
    <row r="2406" spans="2:7">
      <c r="B2406" s="64">
        <v>45384</v>
      </c>
      <c r="C2406" s="63">
        <v>329.56</v>
      </c>
      <c r="F2406" s="64"/>
      <c r="G2406" s="63"/>
    </row>
    <row r="2407" spans="2:7">
      <c r="B2407" s="64">
        <v>45385</v>
      </c>
      <c r="C2407" s="63">
        <v>328.34</v>
      </c>
      <c r="F2407" s="64"/>
      <c r="G2407" s="63"/>
    </row>
    <row r="2408" spans="2:7">
      <c r="B2408" s="64">
        <v>45386</v>
      </c>
      <c r="C2408" s="63">
        <v>340.88</v>
      </c>
      <c r="F2408" s="64"/>
      <c r="G2408" s="63"/>
    </row>
    <row r="2409" spans="2:7">
      <c r="B2409" s="64">
        <v>45387</v>
      </c>
      <c r="C2409" s="63">
        <v>335.42</v>
      </c>
      <c r="F2409" s="64"/>
      <c r="G2409" s="63"/>
    </row>
    <row r="2410" spans="2:7">
      <c r="B2410" s="64">
        <v>45390</v>
      </c>
      <c r="C2410" s="63">
        <v>357.09</v>
      </c>
      <c r="F2410" s="64"/>
      <c r="G2410" s="63"/>
    </row>
    <row r="2411" spans="2:7">
      <c r="B2411" s="64">
        <v>45391</v>
      </c>
      <c r="C2411" s="63">
        <v>343.45</v>
      </c>
      <c r="F2411" s="64"/>
      <c r="G2411" s="63"/>
    </row>
    <row r="2412" spans="2:7">
      <c r="B2412" s="64">
        <v>45392</v>
      </c>
      <c r="C2412" s="63">
        <v>348.65</v>
      </c>
      <c r="F2412" s="64"/>
      <c r="G2412" s="63"/>
    </row>
    <row r="2413" spans="2:7">
      <c r="B2413" s="64">
        <v>45393</v>
      </c>
      <c r="C2413" s="63">
        <v>350.65</v>
      </c>
      <c r="F2413" s="64"/>
      <c r="G2413" s="63"/>
    </row>
    <row r="2414" spans="2:7">
      <c r="B2414" s="64">
        <v>45394</v>
      </c>
      <c r="C2414" s="63">
        <v>332.7</v>
      </c>
      <c r="F2414" s="64"/>
      <c r="G2414" s="63"/>
    </row>
    <row r="2415" spans="2:7">
      <c r="B2415" s="64">
        <v>45397</v>
      </c>
      <c r="C2415" s="63">
        <v>314.89999999999998</v>
      </c>
      <c r="F2415" s="64"/>
      <c r="G2415" s="63"/>
    </row>
    <row r="2416" spans="2:7">
      <c r="B2416" s="64">
        <v>45398</v>
      </c>
      <c r="C2416" s="63">
        <v>311.70999999999998</v>
      </c>
      <c r="F2416" s="64"/>
      <c r="G2416" s="63"/>
    </row>
    <row r="2417" spans="2:7">
      <c r="B2417" s="64">
        <v>45399</v>
      </c>
      <c r="C2417" s="63">
        <v>302.74</v>
      </c>
      <c r="F2417" s="64"/>
      <c r="G2417" s="63"/>
    </row>
    <row r="2418" spans="2:7">
      <c r="B2418" s="64">
        <v>45400</v>
      </c>
      <c r="C2418" s="63">
        <v>315.13</v>
      </c>
      <c r="F2418" s="64"/>
      <c r="G2418" s="63"/>
    </row>
    <row r="2419" spans="2:7">
      <c r="B2419" s="64">
        <v>45401</v>
      </c>
      <c r="C2419" s="63">
        <v>318.52</v>
      </c>
      <c r="F2419" s="64"/>
      <c r="G2419" s="63"/>
    </row>
    <row r="2420" spans="2:7">
      <c r="B2420" s="64">
        <v>45404</v>
      </c>
      <c r="C2420" s="63">
        <v>329.76</v>
      </c>
      <c r="F2420" s="64"/>
      <c r="G2420" s="63"/>
    </row>
    <row r="2421" spans="2:7">
      <c r="B2421" s="64">
        <v>45405</v>
      </c>
      <c r="C2421" s="63">
        <v>328.8</v>
      </c>
      <c r="F2421" s="64"/>
      <c r="G2421" s="63"/>
    </row>
    <row r="2422" spans="2:7">
      <c r="B2422" s="64">
        <v>45406</v>
      </c>
      <c r="C2422" s="63">
        <v>315.77</v>
      </c>
      <c r="F2422" s="64"/>
      <c r="G2422" s="63"/>
    </row>
    <row r="2423" spans="2:7">
      <c r="B2423" s="64">
        <v>45407</v>
      </c>
      <c r="C2423" s="63">
        <v>319.58999999999997</v>
      </c>
      <c r="F2423" s="64"/>
      <c r="G2423" s="63"/>
    </row>
    <row r="2424" spans="2:7">
      <c r="B2424" s="64">
        <v>45408</v>
      </c>
      <c r="C2424" s="63">
        <v>314.83999999999997</v>
      </c>
      <c r="F2424" s="64"/>
      <c r="G2424" s="63"/>
    </row>
    <row r="2425" spans="2:7">
      <c r="B2425" s="64">
        <v>45411</v>
      </c>
      <c r="C2425" s="63">
        <v>310.67</v>
      </c>
      <c r="F2425" s="64"/>
      <c r="G2425" s="63"/>
    </row>
    <row r="2426" spans="2:7">
      <c r="B2426" s="64">
        <v>45412</v>
      </c>
      <c r="C2426" s="63">
        <v>290.76</v>
      </c>
      <c r="F2426" s="64"/>
      <c r="G2426" s="63"/>
    </row>
    <row r="2427" spans="2:7">
      <c r="B2427" s="64">
        <v>45413</v>
      </c>
      <c r="C2427" s="63">
        <v>280.72000000000003</v>
      </c>
      <c r="F2427" s="64"/>
      <c r="G2427" s="63"/>
    </row>
    <row r="2428" spans="2:7">
      <c r="B2428" s="64">
        <v>45414</v>
      </c>
      <c r="C2428" s="63">
        <v>292.61</v>
      </c>
      <c r="F2428" s="64"/>
      <c r="G2428" s="63"/>
    </row>
    <row r="2429" spans="2:7">
      <c r="B2429" s="64">
        <v>45415</v>
      </c>
      <c r="C2429" s="63">
        <v>306.49</v>
      </c>
      <c r="F2429" s="64"/>
      <c r="G2429" s="63"/>
    </row>
    <row r="2430" spans="2:7">
      <c r="B2430" s="64">
        <v>45418</v>
      </c>
      <c r="C2430" s="63">
        <v>311.37</v>
      </c>
      <c r="F2430" s="64"/>
      <c r="G2430" s="63"/>
    </row>
    <row r="2431" spans="2:7">
      <c r="B2431" s="64">
        <v>45419</v>
      </c>
      <c r="C2431" s="63">
        <v>310.27999999999997</v>
      </c>
      <c r="F2431" s="64"/>
      <c r="G2431" s="63"/>
    </row>
    <row r="2432" spans="2:7">
      <c r="B2432" s="64">
        <v>45420</v>
      </c>
      <c r="C2432" s="63">
        <v>305.76</v>
      </c>
      <c r="F2432" s="64"/>
      <c r="G2432" s="63"/>
    </row>
    <row r="2433" spans="2:7">
      <c r="B2433" s="64">
        <v>45421</v>
      </c>
      <c r="C2433" s="63">
        <v>307.64</v>
      </c>
      <c r="F2433" s="64"/>
      <c r="G2433" s="63"/>
    </row>
    <row r="2434" spans="2:7">
      <c r="B2434" s="64">
        <v>45422</v>
      </c>
      <c r="C2434" s="63">
        <v>298.33999999999997</v>
      </c>
      <c r="F2434" s="64"/>
      <c r="G2434" s="63"/>
    </row>
    <row r="2435" spans="2:7">
      <c r="B2435" s="64">
        <v>45425</v>
      </c>
      <c r="C2435" s="63">
        <v>310.83</v>
      </c>
      <c r="F2435" s="64"/>
      <c r="G2435" s="63"/>
    </row>
    <row r="2436" spans="2:7">
      <c r="B2436" s="64">
        <v>45426</v>
      </c>
      <c r="C2436" s="63">
        <v>302.81</v>
      </c>
      <c r="F2436" s="64"/>
      <c r="G2436" s="63"/>
    </row>
    <row r="2437" spans="2:7">
      <c r="B2437" s="64">
        <v>45427</v>
      </c>
      <c r="C2437" s="63">
        <v>325.64999999999998</v>
      </c>
      <c r="F2437" s="64"/>
      <c r="G2437" s="63"/>
    </row>
    <row r="2438" spans="2:7">
      <c r="B2438" s="64">
        <v>45428</v>
      </c>
      <c r="C2438" s="63">
        <v>320.58</v>
      </c>
      <c r="F2438" s="64"/>
      <c r="G2438" s="63"/>
    </row>
    <row r="2439" spans="2:7">
      <c r="B2439" s="64">
        <v>45429</v>
      </c>
      <c r="C2439" s="63">
        <v>329.93</v>
      </c>
      <c r="F2439" s="64"/>
      <c r="G2439" s="63"/>
    </row>
    <row r="2440" spans="2:7">
      <c r="B2440" s="64">
        <v>45432</v>
      </c>
      <c r="C2440" s="63">
        <v>344.92</v>
      </c>
      <c r="F2440" s="64"/>
      <c r="G2440" s="63"/>
    </row>
    <row r="2441" spans="2:7">
      <c r="B2441" s="64">
        <v>45433</v>
      </c>
      <c r="C2441" s="63">
        <v>340.36</v>
      </c>
      <c r="F2441" s="64"/>
      <c r="G2441" s="63"/>
    </row>
    <row r="2442" spans="2:7">
      <c r="B2442" s="64">
        <v>45434</v>
      </c>
      <c r="C2442" s="63">
        <v>341.95</v>
      </c>
      <c r="F2442" s="64"/>
      <c r="G2442" s="63"/>
    </row>
    <row r="2443" spans="2:7">
      <c r="B2443" s="64">
        <v>45435</v>
      </c>
      <c r="C2443" s="63">
        <v>329.26</v>
      </c>
      <c r="F2443" s="64"/>
      <c r="G2443" s="63"/>
    </row>
    <row r="2444" spans="2:7">
      <c r="B2444" s="64">
        <v>45436</v>
      </c>
      <c r="C2444" s="63">
        <v>340.36</v>
      </c>
      <c r="F2444" s="64"/>
      <c r="G2444" s="63"/>
    </row>
    <row r="2445" spans="2:7">
      <c r="B2445" s="64">
        <v>45440</v>
      </c>
      <c r="C2445" s="63">
        <v>335.54</v>
      </c>
      <c r="F2445" s="64"/>
      <c r="G2445" s="63"/>
    </row>
    <row r="2446" spans="2:7">
      <c r="B2446" s="64">
        <v>45441</v>
      </c>
      <c r="C2446" s="63">
        <v>329.25</v>
      </c>
      <c r="F2446" s="64"/>
      <c r="G2446" s="63"/>
    </row>
    <row r="2447" spans="2:7">
      <c r="B2447" s="64">
        <v>45442</v>
      </c>
      <c r="C2447" s="63">
        <v>336.85</v>
      </c>
      <c r="F2447" s="64"/>
      <c r="G2447" s="63"/>
    </row>
    <row r="2448" spans="2:7">
      <c r="B2448" s="64">
        <v>45443</v>
      </c>
      <c r="C2448" s="63">
        <v>330.47</v>
      </c>
      <c r="F2448" s="64"/>
      <c r="G2448" s="63"/>
    </row>
    <row r="2449" spans="2:7">
      <c r="B2449" s="64">
        <v>45446</v>
      </c>
      <c r="C2449" s="63">
        <v>338.38</v>
      </c>
      <c r="F2449" s="64"/>
      <c r="G2449" s="63"/>
    </row>
    <row r="2450" spans="2:7">
      <c r="B2450" s="64">
        <v>45447</v>
      </c>
      <c r="C2450" s="63">
        <v>345.3</v>
      </c>
      <c r="F2450" s="64"/>
      <c r="G2450" s="63"/>
    </row>
    <row r="2451" spans="2:7">
      <c r="B2451" s="64">
        <v>45448</v>
      </c>
      <c r="C2451" s="63">
        <v>349.23</v>
      </c>
      <c r="F2451" s="64"/>
      <c r="G2451" s="63"/>
    </row>
    <row r="2452" spans="2:7">
      <c r="B2452" s="64">
        <v>45449</v>
      </c>
      <c r="C2452" s="63">
        <v>344.68</v>
      </c>
      <c r="F2452" s="64"/>
      <c r="G2452" s="63"/>
    </row>
    <row r="2453" spans="2:7">
      <c r="B2453" s="64">
        <v>45450</v>
      </c>
      <c r="C2453" s="63">
        <v>338.78</v>
      </c>
      <c r="F2453" s="64"/>
      <c r="G2453" s="63"/>
    </row>
    <row r="2454" spans="2:7">
      <c r="B2454" s="64">
        <v>45453</v>
      </c>
      <c r="C2454" s="63">
        <v>339.24</v>
      </c>
      <c r="F2454" s="64"/>
      <c r="G2454" s="63"/>
    </row>
    <row r="2455" spans="2:7">
      <c r="B2455" s="64">
        <v>45454</v>
      </c>
      <c r="C2455" s="63">
        <v>328.8</v>
      </c>
      <c r="F2455" s="64"/>
      <c r="G2455" s="63"/>
    </row>
    <row r="2456" spans="2:7">
      <c r="B2456" s="64">
        <v>45455</v>
      </c>
      <c r="C2456" s="63">
        <v>329.62</v>
      </c>
      <c r="F2456" s="64"/>
      <c r="G2456" s="63"/>
    </row>
    <row r="2457" spans="2:7">
      <c r="B2457" s="64">
        <v>45456</v>
      </c>
      <c r="C2457" s="63">
        <v>324.72000000000003</v>
      </c>
      <c r="F2457" s="64"/>
      <c r="G2457" s="63"/>
    </row>
    <row r="2458" spans="2:7">
      <c r="B2458" s="64">
        <v>45457</v>
      </c>
      <c r="C2458" s="63">
        <v>318.85000000000002</v>
      </c>
      <c r="F2458" s="64"/>
      <c r="G2458" s="63"/>
    </row>
    <row r="2459" spans="2:7">
      <c r="B2459" s="64">
        <v>45460</v>
      </c>
      <c r="C2459" s="63">
        <v>324.91000000000003</v>
      </c>
      <c r="F2459" s="64"/>
      <c r="G2459" s="63"/>
    </row>
    <row r="2460" spans="2:7">
      <c r="B2460" s="64">
        <v>45461</v>
      </c>
      <c r="C2460" s="63">
        <v>313.32</v>
      </c>
      <c r="F2460" s="64"/>
      <c r="G2460" s="63"/>
    </row>
    <row r="2461" spans="2:7">
      <c r="B2461" s="64">
        <v>45463</v>
      </c>
      <c r="C2461" s="63">
        <v>316.31</v>
      </c>
      <c r="F2461" s="64"/>
      <c r="G2461" s="63"/>
    </row>
    <row r="2462" spans="2:7">
      <c r="B2462" s="64">
        <v>45464</v>
      </c>
      <c r="C2462" s="63">
        <v>312.17</v>
      </c>
      <c r="F2462" s="64"/>
      <c r="G2462" s="63"/>
    </row>
    <row r="2463" spans="2:7">
      <c r="B2463" s="64">
        <v>45467</v>
      </c>
      <c r="C2463" s="63">
        <v>287.07</v>
      </c>
      <c r="F2463" s="64"/>
      <c r="G2463" s="63"/>
    </row>
    <row r="2464" spans="2:7">
      <c r="B2464" s="64">
        <v>45468</v>
      </c>
      <c r="C2464" s="63">
        <v>301.32</v>
      </c>
      <c r="F2464" s="64"/>
      <c r="G2464" s="63"/>
    </row>
    <row r="2465" spans="2:7">
      <c r="B2465" s="64">
        <v>45469</v>
      </c>
      <c r="C2465" s="63">
        <v>295.92</v>
      </c>
      <c r="F2465" s="64"/>
      <c r="G2465" s="63"/>
    </row>
    <row r="2466" spans="2:7">
      <c r="B2466" s="64">
        <v>45470</v>
      </c>
      <c r="C2466" s="63">
        <v>297.92</v>
      </c>
      <c r="F2466" s="64"/>
      <c r="G2466" s="63"/>
    </row>
    <row r="2467" spans="2:7">
      <c r="B2467" s="64">
        <v>45471</v>
      </c>
      <c r="C2467" s="63">
        <v>290.60000000000002</v>
      </c>
      <c r="F2467" s="64"/>
      <c r="G2467" s="63"/>
    </row>
    <row r="2468" spans="2:7">
      <c r="B2468" s="64">
        <v>45474</v>
      </c>
      <c r="C2468" s="63">
        <v>306.83</v>
      </c>
      <c r="F2468" s="64"/>
      <c r="G2468" s="63"/>
    </row>
    <row r="2469" spans="2:7">
      <c r="B2469" s="64">
        <v>45475</v>
      </c>
      <c r="C2469" s="63">
        <v>299.57</v>
      </c>
      <c r="F2469" s="64"/>
      <c r="G2469" s="63"/>
    </row>
    <row r="2470" spans="2:7">
      <c r="B2470" s="64">
        <v>45476</v>
      </c>
      <c r="C2470" s="63">
        <v>288.24</v>
      </c>
      <c r="F2470" s="64"/>
      <c r="G2470" s="63"/>
    </row>
    <row r="2471" spans="2:7">
      <c r="B2471" s="64">
        <v>45478</v>
      </c>
      <c r="C2471" s="63">
        <v>273.12</v>
      </c>
      <c r="F2471" s="64"/>
      <c r="G2471" s="63"/>
    </row>
    <row r="2472" spans="2:7">
      <c r="B2472" s="64">
        <v>45481</v>
      </c>
      <c r="C2472" s="63">
        <v>273.45999999999998</v>
      </c>
      <c r="F2472" s="64"/>
      <c r="G2472" s="63"/>
    </row>
    <row r="2473" spans="2:7">
      <c r="B2473" s="64">
        <v>45482</v>
      </c>
      <c r="C2473" s="63">
        <v>280.20999999999998</v>
      </c>
      <c r="F2473" s="64"/>
      <c r="G2473" s="63"/>
    </row>
    <row r="2474" spans="2:7">
      <c r="B2474" s="64">
        <v>45483</v>
      </c>
      <c r="C2474" s="63">
        <v>277.63</v>
      </c>
      <c r="F2474" s="64"/>
      <c r="G2474" s="63"/>
    </row>
    <row r="2475" spans="2:7">
      <c r="B2475" s="64">
        <v>45484</v>
      </c>
      <c r="C2475" s="63">
        <v>277.42</v>
      </c>
      <c r="F2475" s="64"/>
      <c r="G2475" s="63"/>
    </row>
    <row r="2476" spans="2:7">
      <c r="B2476" s="64">
        <v>45485</v>
      </c>
      <c r="C2476" s="63">
        <v>278.66000000000003</v>
      </c>
      <c r="F2476" s="64"/>
      <c r="G2476" s="63"/>
    </row>
    <row r="2477" spans="2:7">
      <c r="B2477" s="64">
        <v>45488</v>
      </c>
      <c r="C2477" s="63">
        <v>306.87</v>
      </c>
      <c r="F2477" s="64"/>
      <c r="G2477" s="63"/>
    </row>
    <row r="2478" spans="2:7">
      <c r="B2478" s="64">
        <v>45489</v>
      </c>
      <c r="C2478" s="63">
        <v>315.32</v>
      </c>
      <c r="F2478" s="64"/>
      <c r="G2478" s="63"/>
    </row>
    <row r="2479" spans="2:7">
      <c r="B2479" s="64">
        <v>45490</v>
      </c>
      <c r="C2479" s="63">
        <v>311.83999999999997</v>
      </c>
      <c r="F2479" s="64"/>
      <c r="G2479" s="63"/>
    </row>
    <row r="2480" spans="2:7">
      <c r="B2480" s="64">
        <v>45491</v>
      </c>
      <c r="C2480" s="63">
        <v>306.58999999999997</v>
      </c>
      <c r="F2480" s="64"/>
      <c r="G2480" s="63"/>
    </row>
    <row r="2481" spans="2:7">
      <c r="B2481" s="64">
        <v>45492</v>
      </c>
      <c r="C2481" s="63">
        <v>325.35000000000002</v>
      </c>
      <c r="F2481" s="64"/>
      <c r="G2481" s="63"/>
    </row>
    <row r="2482" spans="2:7">
      <c r="B2482" s="64">
        <v>45495</v>
      </c>
      <c r="C2482" s="63">
        <v>329.39</v>
      </c>
      <c r="F2482" s="64"/>
      <c r="G2482" s="63"/>
    </row>
    <row r="2483" spans="2:7">
      <c r="B2483" s="64">
        <v>45496</v>
      </c>
      <c r="C2483" s="63">
        <v>316.06</v>
      </c>
      <c r="F2483" s="64"/>
      <c r="G2483" s="63"/>
    </row>
    <row r="2484" spans="2:7">
      <c r="B2484" s="64">
        <v>45497</v>
      </c>
      <c r="C2484" s="63">
        <v>316.77</v>
      </c>
      <c r="F2484" s="64"/>
      <c r="G2484" s="63"/>
    </row>
    <row r="2485" spans="2:7">
      <c r="B2485" s="64">
        <v>45498</v>
      </c>
      <c r="C2485" s="63">
        <v>311.74</v>
      </c>
      <c r="F2485" s="64"/>
      <c r="G2485" s="63"/>
    </row>
    <row r="2486" spans="2:7">
      <c r="B2486" s="64">
        <v>45499</v>
      </c>
      <c r="C2486" s="63">
        <v>327.89</v>
      </c>
      <c r="F2486" s="64"/>
      <c r="G2486" s="63"/>
    </row>
    <row r="2487" spans="2:7">
      <c r="B2487" s="64">
        <v>45502</v>
      </c>
      <c r="C2487" s="63">
        <v>323.52999999999997</v>
      </c>
      <c r="F2487" s="64"/>
      <c r="G2487" s="63"/>
    </row>
    <row r="2488" spans="2:7">
      <c r="B2488" s="64">
        <v>45503</v>
      </c>
      <c r="C2488" s="63">
        <v>316.5</v>
      </c>
      <c r="F2488" s="64"/>
      <c r="G2488" s="63"/>
    </row>
    <row r="2489" spans="2:7">
      <c r="B2489" s="64">
        <v>45504</v>
      </c>
      <c r="C2489" s="63">
        <v>313.17</v>
      </c>
      <c r="F2489" s="64"/>
      <c r="G2489" s="63"/>
    </row>
    <row r="2490" spans="2:7">
      <c r="B2490" s="64">
        <v>45505</v>
      </c>
      <c r="C2490" s="63">
        <v>304.12</v>
      </c>
      <c r="F2490" s="64"/>
      <c r="G2490" s="63"/>
    </row>
    <row r="2491" spans="2:7">
      <c r="B2491" s="64">
        <v>45506</v>
      </c>
      <c r="C2491" s="63">
        <v>300.06</v>
      </c>
      <c r="F2491" s="64"/>
      <c r="G2491" s="63"/>
    </row>
    <row r="2492" spans="2:7">
      <c r="B2492" s="64">
        <v>45509</v>
      </c>
      <c r="C2492" s="63">
        <v>256.29000000000002</v>
      </c>
      <c r="F2492" s="64"/>
      <c r="G2492" s="63"/>
    </row>
    <row r="2493" spans="2:7">
      <c r="B2493" s="64">
        <v>45510</v>
      </c>
      <c r="C2493" s="63">
        <v>272.42</v>
      </c>
      <c r="F2493" s="64"/>
      <c r="G2493" s="63"/>
    </row>
    <row r="2494" spans="2:7">
      <c r="B2494" s="64">
        <v>45511</v>
      </c>
      <c r="C2494" s="63">
        <v>262.22000000000003</v>
      </c>
      <c r="F2494" s="64"/>
      <c r="G2494" s="63"/>
    </row>
    <row r="2495" spans="2:7">
      <c r="B2495" s="64">
        <v>45512</v>
      </c>
      <c r="C2495" s="63">
        <v>284.61</v>
      </c>
      <c r="F2495" s="64"/>
      <c r="G2495" s="63"/>
    </row>
    <row r="2496" spans="2:7">
      <c r="B2496" s="64">
        <v>45513</v>
      </c>
      <c r="C2496" s="63">
        <v>290.75</v>
      </c>
      <c r="F2496" s="64"/>
      <c r="G2496" s="63"/>
    </row>
    <row r="2497" spans="2:7">
      <c r="B2497" s="64">
        <v>45516</v>
      </c>
      <c r="C2497" s="63">
        <v>282.25</v>
      </c>
      <c r="F2497" s="64"/>
      <c r="G2497" s="63"/>
    </row>
    <row r="2498" spans="2:7">
      <c r="B2498" s="64">
        <v>45517</v>
      </c>
      <c r="C2498" s="63">
        <v>291.31</v>
      </c>
      <c r="F2498" s="64"/>
      <c r="G2498" s="63"/>
    </row>
    <row r="2499" spans="2:7">
      <c r="B2499" s="64">
        <v>45518</v>
      </c>
      <c r="C2499" s="63">
        <v>281.66000000000003</v>
      </c>
      <c r="F2499" s="64"/>
      <c r="G2499" s="63"/>
    </row>
    <row r="2500" spans="2:7">
      <c r="B2500" s="64">
        <v>45519</v>
      </c>
      <c r="C2500" s="63">
        <v>272.77999999999997</v>
      </c>
      <c r="F2500" s="64"/>
      <c r="G2500" s="63"/>
    </row>
    <row r="2501" spans="2:7">
      <c r="B2501" s="64">
        <v>45520</v>
      </c>
      <c r="C2501" s="63">
        <v>286.02</v>
      </c>
      <c r="F2501" s="64"/>
      <c r="G2501" s="63"/>
    </row>
    <row r="2502" spans="2:7">
      <c r="B2502" s="64">
        <v>45523</v>
      </c>
      <c r="C2502" s="63">
        <v>282.24</v>
      </c>
      <c r="F2502" s="64"/>
      <c r="G2502" s="63"/>
    </row>
    <row r="2503" spans="2:7">
      <c r="B2503" s="64">
        <v>45524</v>
      </c>
      <c r="C2503" s="63">
        <v>284.49</v>
      </c>
      <c r="F2503" s="64"/>
      <c r="G2503" s="63"/>
    </row>
    <row r="2504" spans="2:7">
      <c r="B2504" s="64">
        <v>45525</v>
      </c>
      <c r="C2504" s="63">
        <v>294.3</v>
      </c>
      <c r="F2504" s="64"/>
      <c r="G2504" s="63"/>
    </row>
    <row r="2505" spans="2:7">
      <c r="B2505" s="64">
        <v>45526</v>
      </c>
      <c r="C2505" s="63">
        <v>287.67</v>
      </c>
      <c r="F2505" s="64"/>
      <c r="G2505" s="63"/>
    </row>
    <row r="2506" spans="2:7">
      <c r="B2506" s="64">
        <v>45527</v>
      </c>
      <c r="C2506" s="63">
        <v>304.19</v>
      </c>
      <c r="F2506" s="64"/>
      <c r="G2506" s="63"/>
    </row>
    <row r="2507" spans="2:7">
      <c r="B2507" s="64">
        <v>45530</v>
      </c>
      <c r="C2507" s="63">
        <v>301.95999999999998</v>
      </c>
      <c r="F2507" s="64"/>
      <c r="G2507" s="63"/>
    </row>
    <row r="2508" spans="2:7">
      <c r="B2508" s="64">
        <v>45531</v>
      </c>
      <c r="C2508" s="63">
        <v>295.73</v>
      </c>
      <c r="F2508" s="64"/>
      <c r="G2508" s="63"/>
    </row>
    <row r="2509" spans="2:7">
      <c r="B2509" s="64">
        <v>45532</v>
      </c>
      <c r="C2509" s="63">
        <v>280.61</v>
      </c>
      <c r="F2509" s="64"/>
      <c r="G2509" s="63"/>
    </row>
    <row r="2510" spans="2:7">
      <c r="B2510" s="64">
        <v>45533</v>
      </c>
      <c r="C2510" s="63">
        <v>282.06</v>
      </c>
      <c r="F2510" s="64"/>
      <c r="G2510" s="63"/>
    </row>
    <row r="2511" spans="2:7">
      <c r="B2511" s="64">
        <v>45534</v>
      </c>
      <c r="C2511" s="63">
        <v>278.92</v>
      </c>
      <c r="F2511" s="64"/>
      <c r="G2511" s="63"/>
    </row>
    <row r="2512" spans="2:7">
      <c r="B2512" s="64">
        <v>45538</v>
      </c>
      <c r="C2512" s="63">
        <v>275.39999999999998</v>
      </c>
      <c r="F2512" s="64"/>
      <c r="G2512" s="63"/>
    </row>
    <row r="2513" spans="2:7">
      <c r="B2513" s="64">
        <v>45539</v>
      </c>
      <c r="C2513" s="63">
        <v>275.93</v>
      </c>
      <c r="F2513" s="64"/>
      <c r="G2513" s="63"/>
    </row>
    <row r="2514" spans="2:7">
      <c r="B2514" s="64">
        <v>45540</v>
      </c>
      <c r="C2514" s="63">
        <v>265.83</v>
      </c>
      <c r="F2514" s="64"/>
      <c r="G2514" s="63"/>
    </row>
    <row r="2515" spans="2:7">
      <c r="B2515" s="64">
        <v>45541</v>
      </c>
      <c r="C2515" s="63">
        <v>253.9</v>
      </c>
      <c r="F2515" s="64"/>
      <c r="G2515" s="63"/>
    </row>
    <row r="2516" spans="2:7">
      <c r="B2516" s="64">
        <v>45544</v>
      </c>
      <c r="C2516" s="63">
        <v>271.47000000000003</v>
      </c>
      <c r="F2516" s="64"/>
      <c r="G2516" s="63"/>
    </row>
    <row r="2517" spans="2:7">
      <c r="B2517" s="64">
        <v>45545</v>
      </c>
      <c r="C2517" s="63">
        <v>275.18</v>
      </c>
      <c r="F2517" s="64"/>
      <c r="G2517" s="63"/>
    </row>
    <row r="2518" spans="2:7">
      <c r="B2518" s="64">
        <v>45546</v>
      </c>
      <c r="C2518" s="63">
        <v>273.57</v>
      </c>
      <c r="F2518" s="64"/>
      <c r="G2518" s="63"/>
    </row>
    <row r="2519" spans="2:7">
      <c r="B2519" s="64">
        <v>45547</v>
      </c>
      <c r="C2519" s="63">
        <v>276.98</v>
      </c>
      <c r="F2519" s="64"/>
      <c r="G2519" s="63"/>
    </row>
    <row r="2520" spans="2:7">
      <c r="B2520" s="64">
        <v>45548</v>
      </c>
      <c r="C2520" s="63">
        <v>283.39999999999998</v>
      </c>
      <c r="F2520" s="64"/>
      <c r="G2520" s="63"/>
    </row>
    <row r="2521" spans="2:7">
      <c r="B2521" s="64">
        <v>45551</v>
      </c>
      <c r="C2521" s="63">
        <v>274.18</v>
      </c>
      <c r="F2521" s="64"/>
      <c r="G2521" s="63"/>
    </row>
    <row r="2522" spans="2:7">
      <c r="B2522" s="64">
        <v>45552</v>
      </c>
      <c r="C2522" s="63">
        <v>284.18</v>
      </c>
      <c r="F2522" s="64"/>
      <c r="G2522" s="63"/>
    </row>
    <row r="2523" spans="2:7">
      <c r="B2523" s="64">
        <v>45553</v>
      </c>
      <c r="C2523" s="63">
        <v>284.33</v>
      </c>
      <c r="F2523" s="64"/>
      <c r="G2523" s="63"/>
    </row>
    <row r="2524" spans="2:7">
      <c r="B2524" s="64">
        <v>45554</v>
      </c>
      <c r="C2524" s="63">
        <v>299.82</v>
      </c>
      <c r="F2524" s="64"/>
      <c r="G2524" s="63"/>
    </row>
    <row r="2525" spans="2:7">
      <c r="B2525" s="64">
        <v>45555</v>
      </c>
      <c r="C2525" s="63">
        <v>297.56</v>
      </c>
      <c r="F2525" s="64"/>
      <c r="G2525" s="63"/>
    </row>
    <row r="2526" spans="2:7">
      <c r="B2526" s="64">
        <v>45558</v>
      </c>
      <c r="C2526" s="63">
        <v>299.39999999999998</v>
      </c>
      <c r="F2526" s="64"/>
      <c r="G2526" s="63"/>
    </row>
    <row r="2527" spans="2:7">
      <c r="B2527" s="64">
        <v>45559</v>
      </c>
      <c r="C2527" s="63">
        <v>304.45999999999998</v>
      </c>
      <c r="F2527" s="64"/>
      <c r="G2527" s="63"/>
    </row>
    <row r="2528" spans="2:7">
      <c r="B2528" s="26"/>
    </row>
    <row r="2529" spans="2:2">
      <c r="B2529" s="26"/>
    </row>
    <row r="2530" spans="2:2">
      <c r="B2530" s="26"/>
    </row>
    <row r="2531" spans="2:2">
      <c r="B2531" s="26"/>
    </row>
    <row r="2532" spans="2:2">
      <c r="B2532" s="26"/>
    </row>
    <row r="2533" spans="2:2">
      <c r="B2533" s="26"/>
    </row>
    <row r="2534" spans="2:2">
      <c r="B2534" s="26"/>
    </row>
    <row r="2535" spans="2:2">
      <c r="B2535" s="26"/>
    </row>
    <row r="2536" spans="2:2">
      <c r="B2536" s="26"/>
    </row>
    <row r="2537" spans="2:2">
      <c r="B2537" s="26"/>
    </row>
    <row r="2538" spans="2:2">
      <c r="B2538" s="26"/>
    </row>
    <row r="2539" spans="2:2">
      <c r="B2539" s="26"/>
    </row>
    <row r="2540" spans="2:2">
      <c r="B2540" s="26"/>
    </row>
    <row r="2541" spans="2:2">
      <c r="B2541" s="26"/>
    </row>
    <row r="2542" spans="2:2">
      <c r="B2542" s="26"/>
    </row>
    <row r="2543" spans="2:2">
      <c r="B2543" s="26"/>
    </row>
    <row r="2544" spans="2:2">
      <c r="B2544" s="26"/>
    </row>
    <row r="2545" spans="2:2">
      <c r="B2545" s="26"/>
    </row>
    <row r="2546" spans="2:2">
      <c r="B2546" s="26"/>
    </row>
    <row r="2547" spans="2:2">
      <c r="B2547" s="26"/>
    </row>
    <row r="2548" spans="2:2">
      <c r="B2548" s="26"/>
    </row>
    <row r="2549" spans="2:2">
      <c r="B2549" s="26"/>
    </row>
    <row r="2550" spans="2:2">
      <c r="B2550" s="26"/>
    </row>
    <row r="2551" spans="2:2">
      <c r="B2551" s="26"/>
    </row>
    <row r="2552" spans="2:2">
      <c r="B2552" s="26"/>
    </row>
    <row r="2553" spans="2:2">
      <c r="B2553" s="26"/>
    </row>
    <row r="2554" spans="2:2">
      <c r="B2554" s="26"/>
    </row>
    <row r="2555" spans="2:2">
      <c r="B2555" s="26"/>
    </row>
    <row r="2556" spans="2:2">
      <c r="B2556" s="26"/>
    </row>
    <row r="2557" spans="2:2">
      <c r="B2557" s="26"/>
    </row>
    <row r="2558" spans="2:2">
      <c r="B2558" s="26"/>
    </row>
    <row r="2559" spans="2:2">
      <c r="B2559" s="26"/>
    </row>
    <row r="2560" spans="2:2">
      <c r="B2560" s="26"/>
    </row>
    <row r="2561" spans="2:2">
      <c r="B2561" s="26"/>
    </row>
    <row r="2562" spans="2:2">
      <c r="B2562" s="26"/>
    </row>
    <row r="2563" spans="2:2">
      <c r="B2563" s="26"/>
    </row>
    <row r="2564" spans="2:2">
      <c r="B2564" s="26"/>
    </row>
    <row r="2565" spans="2:2">
      <c r="B2565" s="26"/>
    </row>
    <row r="2566" spans="2:2">
      <c r="B2566" s="26"/>
    </row>
    <row r="2567" spans="2:2">
      <c r="B2567" s="26"/>
    </row>
    <row r="2568" spans="2:2">
      <c r="B2568" s="26"/>
    </row>
    <row r="2569" spans="2:2">
      <c r="B2569" s="26"/>
    </row>
    <row r="2570" spans="2:2">
      <c r="B2570" s="26"/>
    </row>
    <row r="2571" spans="2:2">
      <c r="B2571" s="26"/>
    </row>
    <row r="2572" spans="2:2">
      <c r="B2572" s="26"/>
    </row>
    <row r="2573" spans="2:2">
      <c r="B2573" s="26"/>
    </row>
    <row r="2574" spans="2:2">
      <c r="B2574" s="26"/>
    </row>
    <row r="2575" spans="2:2">
      <c r="B2575" s="26"/>
    </row>
    <row r="2576" spans="2:2">
      <c r="B2576" s="26"/>
    </row>
    <row r="2577" spans="2:2">
      <c r="B2577" s="26"/>
    </row>
    <row r="2578" spans="2:2">
      <c r="B2578" s="26"/>
    </row>
    <row r="2579" spans="2:2">
      <c r="B2579" s="26"/>
    </row>
    <row r="2580" spans="2:2">
      <c r="B2580" s="26"/>
    </row>
    <row r="2581" spans="2:2">
      <c r="B2581" s="26"/>
    </row>
    <row r="2582" spans="2:2">
      <c r="B2582" s="26"/>
    </row>
    <row r="2583" spans="2:2">
      <c r="B2583" s="26"/>
    </row>
    <row r="2584" spans="2:2">
      <c r="B2584" s="26"/>
    </row>
    <row r="2585" spans="2:2">
      <c r="B2585" s="26"/>
    </row>
  </sheetData>
  <sortState xmlns:xlrd2="http://schemas.microsoft.com/office/spreadsheetml/2017/richdata2" ref="O3045:T3056">
    <sortCondition ref="O3045:O3056"/>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A9BFC-10A8-4D16-BBD4-6823F6714893}">
  <dimension ref="A1:S3666"/>
  <sheetViews>
    <sheetView topLeftCell="A3642" workbookViewId="0">
      <selection activeCell="E3666" sqref="E3666"/>
    </sheetView>
  </sheetViews>
  <sheetFormatPr defaultRowHeight="15"/>
  <cols>
    <col min="1" max="1" width="11.42578125" customWidth="1"/>
    <col min="2" max="2" width="11" customWidth="1"/>
    <col min="13" max="13" width="17.42578125" customWidth="1"/>
    <col min="14" max="14" width="11" customWidth="1"/>
  </cols>
  <sheetData>
    <row r="1" spans="1:7">
      <c r="A1" t="s">
        <v>13</v>
      </c>
      <c r="B1" t="s">
        <v>7</v>
      </c>
      <c r="C1" t="s">
        <v>8</v>
      </c>
      <c r="D1" t="s">
        <v>9</v>
      </c>
      <c r="E1" t="s">
        <v>10</v>
      </c>
      <c r="F1" t="s">
        <v>12</v>
      </c>
      <c r="G1" t="s">
        <v>11</v>
      </c>
    </row>
    <row r="2" spans="1:7">
      <c r="A2" s="12">
        <v>41899</v>
      </c>
      <c r="B2">
        <v>465.864014</v>
      </c>
      <c r="C2">
        <v>468.17401100000001</v>
      </c>
      <c r="D2">
        <v>452.42199699999998</v>
      </c>
      <c r="E2">
        <v>457.33401500000002</v>
      </c>
      <c r="F2">
        <v>457.33401500000002</v>
      </c>
      <c r="G2">
        <v>21056800</v>
      </c>
    </row>
    <row r="3" spans="1:7">
      <c r="A3" s="12">
        <v>41900</v>
      </c>
      <c r="B3">
        <v>456.85998499999999</v>
      </c>
      <c r="C3">
        <v>456.85998499999999</v>
      </c>
      <c r="D3">
        <v>413.10400399999997</v>
      </c>
      <c r="E3">
        <v>424.44000199999999</v>
      </c>
      <c r="F3">
        <v>424.44000199999999</v>
      </c>
      <c r="G3">
        <v>34483200</v>
      </c>
    </row>
    <row r="4" spans="1:7">
      <c r="A4" s="12">
        <v>41901</v>
      </c>
      <c r="B4">
        <v>424.10299700000002</v>
      </c>
      <c r="C4">
        <v>427.834991</v>
      </c>
      <c r="D4">
        <v>384.53201300000001</v>
      </c>
      <c r="E4">
        <v>394.79599000000002</v>
      </c>
      <c r="F4">
        <v>394.79599000000002</v>
      </c>
      <c r="G4">
        <v>37919700</v>
      </c>
    </row>
    <row r="5" spans="1:7">
      <c r="A5" s="12">
        <v>41902</v>
      </c>
      <c r="B5">
        <v>394.67300399999999</v>
      </c>
      <c r="C5">
        <v>423.29599000000002</v>
      </c>
      <c r="D5">
        <v>389.88299599999999</v>
      </c>
      <c r="E5">
        <v>408.90399200000002</v>
      </c>
      <c r="F5">
        <v>408.90399200000002</v>
      </c>
      <c r="G5">
        <v>36863600</v>
      </c>
    </row>
    <row r="6" spans="1:7">
      <c r="A6" s="12">
        <v>41903</v>
      </c>
      <c r="B6">
        <v>408.084991</v>
      </c>
      <c r="C6">
        <v>412.425995</v>
      </c>
      <c r="D6">
        <v>393.18099999999998</v>
      </c>
      <c r="E6">
        <v>398.82101399999999</v>
      </c>
      <c r="F6">
        <v>398.82101399999999</v>
      </c>
      <c r="G6">
        <v>26580100</v>
      </c>
    </row>
    <row r="7" spans="1:7">
      <c r="A7" s="12">
        <v>41904</v>
      </c>
      <c r="B7">
        <v>399.10000600000001</v>
      </c>
      <c r="C7">
        <v>406.91598499999998</v>
      </c>
      <c r="D7">
        <v>397.13000499999998</v>
      </c>
      <c r="E7">
        <v>402.15200800000002</v>
      </c>
      <c r="F7">
        <v>402.15200800000002</v>
      </c>
      <c r="G7">
        <v>24127600</v>
      </c>
    </row>
    <row r="8" spans="1:7">
      <c r="A8" s="12">
        <v>41905</v>
      </c>
      <c r="B8">
        <v>402.09201000000002</v>
      </c>
      <c r="C8">
        <v>441.557007</v>
      </c>
      <c r="D8">
        <v>396.19699100000003</v>
      </c>
      <c r="E8">
        <v>435.79098499999998</v>
      </c>
      <c r="F8">
        <v>435.79098499999998</v>
      </c>
      <c r="G8">
        <v>45099500</v>
      </c>
    </row>
    <row r="9" spans="1:7">
      <c r="A9" s="12">
        <v>41906</v>
      </c>
      <c r="B9">
        <v>435.75100700000002</v>
      </c>
      <c r="C9">
        <v>436.11200000000002</v>
      </c>
      <c r="D9">
        <v>421.13198899999998</v>
      </c>
      <c r="E9">
        <v>423.20498700000002</v>
      </c>
      <c r="F9">
        <v>423.20498700000002</v>
      </c>
      <c r="G9">
        <v>30627700</v>
      </c>
    </row>
    <row r="10" spans="1:7">
      <c r="A10" s="12">
        <v>41907</v>
      </c>
      <c r="B10">
        <v>423.15600599999999</v>
      </c>
      <c r="C10">
        <v>423.51998900000001</v>
      </c>
      <c r="D10">
        <v>409.46798699999999</v>
      </c>
      <c r="E10">
        <v>411.574005</v>
      </c>
      <c r="F10">
        <v>411.574005</v>
      </c>
      <c r="G10">
        <v>26814400</v>
      </c>
    </row>
    <row r="11" spans="1:7">
      <c r="A11" s="12">
        <v>41908</v>
      </c>
      <c r="B11">
        <v>411.42898600000001</v>
      </c>
      <c r="C11">
        <v>414.93798800000002</v>
      </c>
      <c r="D11">
        <v>400.00900300000001</v>
      </c>
      <c r="E11">
        <v>404.42498799999998</v>
      </c>
      <c r="F11">
        <v>404.42498799999998</v>
      </c>
      <c r="G11">
        <v>21460800</v>
      </c>
    </row>
    <row r="12" spans="1:7">
      <c r="A12" s="12">
        <v>41909</v>
      </c>
      <c r="B12">
        <v>403.55599999999998</v>
      </c>
      <c r="C12">
        <v>406.62298600000003</v>
      </c>
      <c r="D12">
        <v>397.37200899999999</v>
      </c>
      <c r="E12">
        <v>399.51998900000001</v>
      </c>
      <c r="F12">
        <v>399.51998900000001</v>
      </c>
      <c r="G12">
        <v>15029300</v>
      </c>
    </row>
    <row r="13" spans="1:7">
      <c r="A13" s="12">
        <v>41910</v>
      </c>
      <c r="B13">
        <v>399.47100799999998</v>
      </c>
      <c r="C13">
        <v>401.016998</v>
      </c>
      <c r="D13">
        <v>374.33200099999999</v>
      </c>
      <c r="E13">
        <v>377.18099999999998</v>
      </c>
      <c r="F13">
        <v>377.18099999999998</v>
      </c>
      <c r="G13">
        <v>23613300</v>
      </c>
    </row>
    <row r="14" spans="1:7">
      <c r="A14" s="12">
        <v>41911</v>
      </c>
      <c r="B14">
        <v>376.92800899999997</v>
      </c>
      <c r="C14">
        <v>385.21099900000002</v>
      </c>
      <c r="D14">
        <v>372.23998999999998</v>
      </c>
      <c r="E14">
        <v>375.46701000000002</v>
      </c>
      <c r="F14">
        <v>375.46701000000002</v>
      </c>
      <c r="G14">
        <v>32497700</v>
      </c>
    </row>
    <row r="15" spans="1:7">
      <c r="A15" s="12">
        <v>41912</v>
      </c>
      <c r="B15">
        <v>376.08801299999999</v>
      </c>
      <c r="C15">
        <v>390.97699</v>
      </c>
      <c r="D15">
        <v>373.442993</v>
      </c>
      <c r="E15">
        <v>386.94400000000002</v>
      </c>
      <c r="F15">
        <v>386.94400000000002</v>
      </c>
      <c r="G15">
        <v>34707300</v>
      </c>
    </row>
    <row r="16" spans="1:7">
      <c r="A16" s="12">
        <v>41913</v>
      </c>
      <c r="B16">
        <v>387.42700200000002</v>
      </c>
      <c r="C16">
        <v>391.37899800000002</v>
      </c>
      <c r="D16">
        <v>380.77999899999998</v>
      </c>
      <c r="E16">
        <v>383.61498999999998</v>
      </c>
      <c r="F16">
        <v>383.61498999999998</v>
      </c>
      <c r="G16">
        <v>26229400</v>
      </c>
    </row>
    <row r="17" spans="1:7">
      <c r="A17" s="12">
        <v>41914</v>
      </c>
      <c r="B17">
        <v>383.98800699999998</v>
      </c>
      <c r="C17">
        <v>385.49700899999999</v>
      </c>
      <c r="D17">
        <v>372.94601399999999</v>
      </c>
      <c r="E17">
        <v>375.07199100000003</v>
      </c>
      <c r="F17">
        <v>375.07199100000003</v>
      </c>
      <c r="G17">
        <v>21777700</v>
      </c>
    </row>
    <row r="18" spans="1:7">
      <c r="A18" s="12">
        <v>41915</v>
      </c>
      <c r="B18">
        <v>375.18099999999998</v>
      </c>
      <c r="C18">
        <v>377.69500699999998</v>
      </c>
      <c r="D18">
        <v>357.85900900000001</v>
      </c>
      <c r="E18">
        <v>359.51199300000002</v>
      </c>
      <c r="F18">
        <v>359.51199300000002</v>
      </c>
      <c r="G18">
        <v>30901200</v>
      </c>
    </row>
    <row r="19" spans="1:7">
      <c r="A19" s="12">
        <v>41916</v>
      </c>
      <c r="B19">
        <v>359.891998</v>
      </c>
      <c r="C19">
        <v>364.48700000000002</v>
      </c>
      <c r="D19">
        <v>325.885986</v>
      </c>
      <c r="E19">
        <v>328.86599699999999</v>
      </c>
      <c r="F19">
        <v>328.86599699999999</v>
      </c>
      <c r="G19">
        <v>47236500</v>
      </c>
    </row>
    <row r="20" spans="1:7">
      <c r="A20" s="12">
        <v>41917</v>
      </c>
      <c r="B20">
        <v>328.91598499999998</v>
      </c>
      <c r="C20">
        <v>341.800995</v>
      </c>
      <c r="D20">
        <v>289.29599000000002</v>
      </c>
      <c r="E20">
        <v>320.51001000000002</v>
      </c>
      <c r="F20">
        <v>320.51001000000002</v>
      </c>
      <c r="G20">
        <v>83308096</v>
      </c>
    </row>
    <row r="21" spans="1:7">
      <c r="A21" s="12">
        <v>41918</v>
      </c>
      <c r="B21">
        <v>320.38900799999999</v>
      </c>
      <c r="C21">
        <v>345.13400300000001</v>
      </c>
      <c r="D21">
        <v>302.55999800000001</v>
      </c>
      <c r="E21">
        <v>330.07900999999998</v>
      </c>
      <c r="F21">
        <v>330.07900999999998</v>
      </c>
      <c r="G21">
        <v>79011800</v>
      </c>
    </row>
    <row r="22" spans="1:7">
      <c r="A22" s="12">
        <v>41919</v>
      </c>
      <c r="B22">
        <v>330.58401500000002</v>
      </c>
      <c r="C22">
        <v>339.24700899999999</v>
      </c>
      <c r="D22">
        <v>320.48199499999998</v>
      </c>
      <c r="E22">
        <v>336.18701199999998</v>
      </c>
      <c r="F22">
        <v>336.18701199999998</v>
      </c>
      <c r="G22">
        <v>49199900</v>
      </c>
    </row>
    <row r="23" spans="1:7">
      <c r="A23" s="12">
        <v>41920</v>
      </c>
      <c r="B23">
        <v>336.11599699999999</v>
      </c>
      <c r="C23">
        <v>354.364014</v>
      </c>
      <c r="D23">
        <v>327.18798800000002</v>
      </c>
      <c r="E23">
        <v>352.94000199999999</v>
      </c>
      <c r="F23">
        <v>352.94000199999999</v>
      </c>
      <c r="G23">
        <v>54736300</v>
      </c>
    </row>
    <row r="24" spans="1:7">
      <c r="A24" s="12">
        <v>41921</v>
      </c>
      <c r="B24">
        <v>352.74798600000003</v>
      </c>
      <c r="C24">
        <v>382.72601300000002</v>
      </c>
      <c r="D24">
        <v>347.68701199999998</v>
      </c>
      <c r="E24">
        <v>365.02600100000001</v>
      </c>
      <c r="F24">
        <v>365.02600100000001</v>
      </c>
      <c r="G24">
        <v>83641104</v>
      </c>
    </row>
    <row r="25" spans="1:7">
      <c r="A25" s="12">
        <v>41922</v>
      </c>
      <c r="B25">
        <v>364.68701199999998</v>
      </c>
      <c r="C25">
        <v>375.06698599999999</v>
      </c>
      <c r="D25">
        <v>352.96301299999999</v>
      </c>
      <c r="E25">
        <v>361.56201199999998</v>
      </c>
      <c r="F25">
        <v>361.56201199999998</v>
      </c>
      <c r="G25">
        <v>43665700</v>
      </c>
    </row>
    <row r="26" spans="1:7">
      <c r="A26" s="12">
        <v>41923</v>
      </c>
      <c r="B26">
        <v>361.36200000000002</v>
      </c>
      <c r="C26">
        <v>367.19101000000001</v>
      </c>
      <c r="D26">
        <v>355.95098899999999</v>
      </c>
      <c r="E26">
        <v>362.29901100000001</v>
      </c>
      <c r="F26">
        <v>362.29901100000001</v>
      </c>
      <c r="G26">
        <v>13345200</v>
      </c>
    </row>
    <row r="27" spans="1:7">
      <c r="A27" s="12">
        <v>41924</v>
      </c>
      <c r="B27">
        <v>362.60598800000002</v>
      </c>
      <c r="C27">
        <v>379.43301400000001</v>
      </c>
      <c r="D27">
        <v>356.14401199999998</v>
      </c>
      <c r="E27">
        <v>378.54901100000001</v>
      </c>
      <c r="F27">
        <v>378.54901100000001</v>
      </c>
      <c r="G27">
        <v>17552800</v>
      </c>
    </row>
    <row r="28" spans="1:7">
      <c r="A28" s="12">
        <v>41925</v>
      </c>
      <c r="B28">
        <v>377.92099000000002</v>
      </c>
      <c r="C28">
        <v>397.22601300000002</v>
      </c>
      <c r="D28">
        <v>368.89700299999998</v>
      </c>
      <c r="E28">
        <v>390.41400099999998</v>
      </c>
      <c r="F28">
        <v>390.41400099999998</v>
      </c>
      <c r="G28">
        <v>35221400</v>
      </c>
    </row>
    <row r="29" spans="1:7">
      <c r="A29" s="12">
        <v>41926</v>
      </c>
      <c r="B29">
        <v>391.69198599999999</v>
      </c>
      <c r="C29">
        <v>411.69799799999998</v>
      </c>
      <c r="D29">
        <v>391.324005</v>
      </c>
      <c r="E29">
        <v>400.86999500000002</v>
      </c>
      <c r="F29">
        <v>400.86999500000002</v>
      </c>
      <c r="G29">
        <v>38491500</v>
      </c>
    </row>
    <row r="30" spans="1:7">
      <c r="A30" s="12">
        <v>41927</v>
      </c>
      <c r="B30">
        <v>400.95498700000002</v>
      </c>
      <c r="C30">
        <v>402.22699</v>
      </c>
      <c r="D30">
        <v>388.76599099999999</v>
      </c>
      <c r="E30">
        <v>394.77301</v>
      </c>
      <c r="F30">
        <v>394.77301</v>
      </c>
      <c r="G30">
        <v>25267100</v>
      </c>
    </row>
    <row r="31" spans="1:7">
      <c r="A31" s="12">
        <v>41928</v>
      </c>
      <c r="B31">
        <v>394.51800500000002</v>
      </c>
      <c r="C31">
        <v>398.807007</v>
      </c>
      <c r="D31">
        <v>373.07000699999998</v>
      </c>
      <c r="E31">
        <v>382.55599999999998</v>
      </c>
      <c r="F31">
        <v>382.55599999999998</v>
      </c>
      <c r="G31">
        <v>26990000</v>
      </c>
    </row>
    <row r="32" spans="1:7">
      <c r="A32" s="12">
        <v>41929</v>
      </c>
      <c r="B32">
        <v>382.756012</v>
      </c>
      <c r="C32">
        <v>385.47799700000002</v>
      </c>
      <c r="D32">
        <v>375.38900799999999</v>
      </c>
      <c r="E32">
        <v>383.75799599999999</v>
      </c>
      <c r="F32">
        <v>383.75799599999999</v>
      </c>
      <c r="G32">
        <v>13600700</v>
      </c>
    </row>
    <row r="33" spans="1:7">
      <c r="A33" s="12">
        <v>41930</v>
      </c>
      <c r="B33">
        <v>383.97601300000002</v>
      </c>
      <c r="C33">
        <v>395.15798999999998</v>
      </c>
      <c r="D33">
        <v>378.97100799999998</v>
      </c>
      <c r="E33">
        <v>391.44198599999999</v>
      </c>
      <c r="F33">
        <v>391.44198599999999</v>
      </c>
      <c r="G33">
        <v>11416800</v>
      </c>
    </row>
    <row r="34" spans="1:7">
      <c r="A34" s="12">
        <v>41931</v>
      </c>
      <c r="B34">
        <v>391.25399800000002</v>
      </c>
      <c r="C34">
        <v>393.93899499999998</v>
      </c>
      <c r="D34">
        <v>386.45700099999999</v>
      </c>
      <c r="E34">
        <v>389.54599000000002</v>
      </c>
      <c r="F34">
        <v>389.54599000000002</v>
      </c>
      <c r="G34">
        <v>5914570</v>
      </c>
    </row>
    <row r="35" spans="1:7">
      <c r="A35" s="12">
        <v>41932</v>
      </c>
      <c r="B35">
        <v>389.23098800000002</v>
      </c>
      <c r="C35">
        <v>390.08401500000002</v>
      </c>
      <c r="D35">
        <v>378.25201399999997</v>
      </c>
      <c r="E35">
        <v>382.84500100000002</v>
      </c>
      <c r="F35">
        <v>382.84500100000002</v>
      </c>
      <c r="G35">
        <v>16419000</v>
      </c>
    </row>
    <row r="36" spans="1:7">
      <c r="A36" s="12">
        <v>41933</v>
      </c>
      <c r="B36">
        <v>382.42099000000002</v>
      </c>
      <c r="C36">
        <v>392.64599600000003</v>
      </c>
      <c r="D36">
        <v>380.83401500000002</v>
      </c>
      <c r="E36">
        <v>386.47500600000001</v>
      </c>
      <c r="F36">
        <v>386.47500600000001</v>
      </c>
      <c r="G36">
        <v>14188900</v>
      </c>
    </row>
    <row r="37" spans="1:7">
      <c r="A37" s="12">
        <v>41934</v>
      </c>
      <c r="B37">
        <v>386.11801100000002</v>
      </c>
      <c r="C37">
        <v>388.57598899999999</v>
      </c>
      <c r="D37">
        <v>382.24899299999998</v>
      </c>
      <c r="E37">
        <v>383.15798999999998</v>
      </c>
      <c r="F37">
        <v>383.15798999999998</v>
      </c>
      <c r="G37">
        <v>11641300</v>
      </c>
    </row>
    <row r="38" spans="1:7">
      <c r="A38" s="12">
        <v>41935</v>
      </c>
      <c r="B38">
        <v>382.96200599999997</v>
      </c>
      <c r="C38">
        <v>385.04800399999999</v>
      </c>
      <c r="D38">
        <v>356.44699100000003</v>
      </c>
      <c r="E38">
        <v>358.41699199999999</v>
      </c>
      <c r="F38">
        <v>358.41699199999999</v>
      </c>
      <c r="G38">
        <v>26456900</v>
      </c>
    </row>
    <row r="39" spans="1:7">
      <c r="A39" s="12">
        <v>41936</v>
      </c>
      <c r="B39">
        <v>358.591003</v>
      </c>
      <c r="C39">
        <v>364.34500100000002</v>
      </c>
      <c r="D39">
        <v>353.30499300000002</v>
      </c>
      <c r="E39">
        <v>358.34500100000002</v>
      </c>
      <c r="F39">
        <v>358.34500100000002</v>
      </c>
      <c r="G39">
        <v>15585700</v>
      </c>
    </row>
    <row r="40" spans="1:7">
      <c r="A40" s="12">
        <v>41937</v>
      </c>
      <c r="B40">
        <v>358.61099200000001</v>
      </c>
      <c r="C40">
        <v>359.86099200000001</v>
      </c>
      <c r="D40">
        <v>342.87701399999997</v>
      </c>
      <c r="E40">
        <v>347.27099600000003</v>
      </c>
      <c r="F40">
        <v>347.27099600000003</v>
      </c>
      <c r="G40">
        <v>18127500</v>
      </c>
    </row>
    <row r="41" spans="1:7">
      <c r="A41" s="12">
        <v>41938</v>
      </c>
      <c r="B41">
        <v>347.48700000000002</v>
      </c>
      <c r="C41">
        <v>359.22100799999998</v>
      </c>
      <c r="D41">
        <v>343.93099999999998</v>
      </c>
      <c r="E41">
        <v>354.70400999999998</v>
      </c>
      <c r="F41">
        <v>354.70400999999998</v>
      </c>
      <c r="G41">
        <v>11272500</v>
      </c>
    </row>
    <row r="42" spans="1:7">
      <c r="A42" s="12">
        <v>41939</v>
      </c>
      <c r="B42">
        <v>354.77700800000002</v>
      </c>
      <c r="C42">
        <v>358.63198899999998</v>
      </c>
      <c r="D42">
        <v>349.80898999999999</v>
      </c>
      <c r="E42">
        <v>352.989014</v>
      </c>
      <c r="F42">
        <v>352.989014</v>
      </c>
      <c r="G42">
        <v>13033000</v>
      </c>
    </row>
    <row r="43" spans="1:7">
      <c r="A43" s="12">
        <v>41940</v>
      </c>
      <c r="B43">
        <v>353.21499599999999</v>
      </c>
      <c r="C43">
        <v>359.98400900000001</v>
      </c>
      <c r="D43">
        <v>352.67898600000001</v>
      </c>
      <c r="E43">
        <v>357.61801100000002</v>
      </c>
      <c r="F43">
        <v>357.61801100000002</v>
      </c>
      <c r="G43">
        <v>7845880</v>
      </c>
    </row>
    <row r="44" spans="1:7">
      <c r="A44" s="12">
        <v>41941</v>
      </c>
      <c r="B44">
        <v>357.08898900000003</v>
      </c>
      <c r="C44">
        <v>357.83300800000001</v>
      </c>
      <c r="D44">
        <v>335.34298699999999</v>
      </c>
      <c r="E44">
        <v>335.591003</v>
      </c>
      <c r="F44">
        <v>335.591003</v>
      </c>
      <c r="G44">
        <v>18192700</v>
      </c>
    </row>
    <row r="45" spans="1:7">
      <c r="A45" s="12">
        <v>41942</v>
      </c>
      <c r="B45">
        <v>335.70901500000002</v>
      </c>
      <c r="C45">
        <v>350.91299400000003</v>
      </c>
      <c r="D45">
        <v>335.07199100000003</v>
      </c>
      <c r="E45">
        <v>345.30499300000002</v>
      </c>
      <c r="F45">
        <v>345.30499300000002</v>
      </c>
      <c r="G45">
        <v>30177900</v>
      </c>
    </row>
    <row r="46" spans="1:7">
      <c r="A46" s="12">
        <v>41943</v>
      </c>
      <c r="B46">
        <v>345.00900300000001</v>
      </c>
      <c r="C46">
        <v>348.04501299999998</v>
      </c>
      <c r="D46">
        <v>337.141998</v>
      </c>
      <c r="E46">
        <v>338.32101399999999</v>
      </c>
      <c r="F46">
        <v>338.32101399999999</v>
      </c>
      <c r="G46">
        <v>12545400</v>
      </c>
    </row>
    <row r="47" spans="1:7">
      <c r="A47" s="12">
        <v>41944</v>
      </c>
      <c r="B47">
        <v>338.64999399999999</v>
      </c>
      <c r="C47">
        <v>340.52899200000002</v>
      </c>
      <c r="D47">
        <v>321.05499300000002</v>
      </c>
      <c r="E47">
        <v>325.74899299999998</v>
      </c>
      <c r="F47">
        <v>325.74899299999998</v>
      </c>
      <c r="G47">
        <v>16677200</v>
      </c>
    </row>
    <row r="48" spans="1:7">
      <c r="A48" s="12">
        <v>41945</v>
      </c>
      <c r="B48">
        <v>326.07501200000002</v>
      </c>
      <c r="C48">
        <v>329.04998799999998</v>
      </c>
      <c r="D48">
        <v>320.62600700000002</v>
      </c>
      <c r="E48">
        <v>325.891998</v>
      </c>
      <c r="F48">
        <v>325.891998</v>
      </c>
      <c r="G48">
        <v>8603620</v>
      </c>
    </row>
    <row r="49" spans="1:7">
      <c r="A49" s="12">
        <v>41946</v>
      </c>
      <c r="B49">
        <v>325.56900000000002</v>
      </c>
      <c r="C49">
        <v>334.00201399999997</v>
      </c>
      <c r="D49">
        <v>325.48098800000002</v>
      </c>
      <c r="E49">
        <v>327.55398600000001</v>
      </c>
      <c r="F49">
        <v>327.55398600000001</v>
      </c>
      <c r="G49">
        <v>12948500</v>
      </c>
    </row>
    <row r="50" spans="1:7">
      <c r="A50" s="12">
        <v>41947</v>
      </c>
      <c r="B50">
        <v>327.16101099999997</v>
      </c>
      <c r="C50">
        <v>331.766998</v>
      </c>
      <c r="D50">
        <v>325.07699600000001</v>
      </c>
      <c r="E50">
        <v>330.49200400000001</v>
      </c>
      <c r="F50">
        <v>330.49200400000001</v>
      </c>
      <c r="G50">
        <v>15655500</v>
      </c>
    </row>
    <row r="51" spans="1:7">
      <c r="A51" s="12">
        <v>41948</v>
      </c>
      <c r="B51">
        <v>330.68301400000001</v>
      </c>
      <c r="C51">
        <v>343.368988</v>
      </c>
      <c r="D51">
        <v>330.68301400000001</v>
      </c>
      <c r="E51">
        <v>339.48599200000001</v>
      </c>
      <c r="F51">
        <v>339.48599200000001</v>
      </c>
      <c r="G51">
        <v>19817200</v>
      </c>
    </row>
    <row r="52" spans="1:7">
      <c r="A52" s="12">
        <v>41949</v>
      </c>
      <c r="B52">
        <v>339.45800800000001</v>
      </c>
      <c r="C52">
        <v>352.966003</v>
      </c>
      <c r="D52">
        <v>338.42401100000001</v>
      </c>
      <c r="E52">
        <v>349.290009</v>
      </c>
      <c r="F52">
        <v>349.290009</v>
      </c>
      <c r="G52">
        <v>18797000</v>
      </c>
    </row>
    <row r="53" spans="1:7">
      <c r="A53" s="12">
        <v>41950</v>
      </c>
      <c r="B53">
        <v>349.817993</v>
      </c>
      <c r="C53">
        <v>352.73199499999998</v>
      </c>
      <c r="D53">
        <v>341.77600100000001</v>
      </c>
      <c r="E53">
        <v>342.415009</v>
      </c>
      <c r="F53">
        <v>342.415009</v>
      </c>
      <c r="G53">
        <v>16834200</v>
      </c>
    </row>
    <row r="54" spans="1:7">
      <c r="A54" s="12">
        <v>41951</v>
      </c>
      <c r="B54">
        <v>342.15399200000002</v>
      </c>
      <c r="C54">
        <v>347.03201300000001</v>
      </c>
      <c r="D54">
        <v>342.15399200000002</v>
      </c>
      <c r="E54">
        <v>345.48800699999998</v>
      </c>
      <c r="F54">
        <v>345.48800699999998</v>
      </c>
      <c r="G54">
        <v>8535470</v>
      </c>
    </row>
    <row r="55" spans="1:7">
      <c r="A55" s="12">
        <v>41952</v>
      </c>
      <c r="B55">
        <v>345.37600700000002</v>
      </c>
      <c r="C55">
        <v>363.62600700000002</v>
      </c>
      <c r="D55">
        <v>344.25500499999998</v>
      </c>
      <c r="E55">
        <v>363.26400799999999</v>
      </c>
      <c r="F55">
        <v>363.26400799999999</v>
      </c>
      <c r="G55">
        <v>24205600</v>
      </c>
    </row>
    <row r="56" spans="1:7">
      <c r="A56" s="12">
        <v>41953</v>
      </c>
      <c r="B56">
        <v>362.26501500000001</v>
      </c>
      <c r="C56">
        <v>374.81601000000001</v>
      </c>
      <c r="D56">
        <v>357.56100500000002</v>
      </c>
      <c r="E56">
        <v>366.92401100000001</v>
      </c>
      <c r="F56">
        <v>366.92401100000001</v>
      </c>
      <c r="G56">
        <v>30450100</v>
      </c>
    </row>
    <row r="57" spans="1:7">
      <c r="A57" s="12">
        <v>41954</v>
      </c>
      <c r="B57">
        <v>365.85699499999998</v>
      </c>
      <c r="C57">
        <v>371.30999800000001</v>
      </c>
      <c r="D57">
        <v>363.73498499999999</v>
      </c>
      <c r="E57">
        <v>367.69500699999998</v>
      </c>
      <c r="F57">
        <v>367.69500699999998</v>
      </c>
      <c r="G57">
        <v>15838900</v>
      </c>
    </row>
    <row r="58" spans="1:7">
      <c r="A58" s="12">
        <v>41955</v>
      </c>
      <c r="B58">
        <v>367.98498499999999</v>
      </c>
      <c r="C58">
        <v>429.71798699999999</v>
      </c>
      <c r="D58">
        <v>367.98498499999999</v>
      </c>
      <c r="E58">
        <v>423.56100500000002</v>
      </c>
      <c r="F58">
        <v>423.56100500000002</v>
      </c>
      <c r="G58">
        <v>45783200</v>
      </c>
    </row>
    <row r="59" spans="1:7">
      <c r="A59" s="12">
        <v>41956</v>
      </c>
      <c r="B59">
        <v>427.27301</v>
      </c>
      <c r="C59">
        <v>457.09298699999999</v>
      </c>
      <c r="D59">
        <v>401.12298600000003</v>
      </c>
      <c r="E59">
        <v>420.73498499999999</v>
      </c>
      <c r="F59">
        <v>420.73498499999999</v>
      </c>
      <c r="G59">
        <v>58945000</v>
      </c>
    </row>
    <row r="60" spans="1:7">
      <c r="A60" s="12">
        <v>41957</v>
      </c>
      <c r="B60">
        <v>418.41699199999999</v>
      </c>
      <c r="C60">
        <v>419.25201399999997</v>
      </c>
      <c r="D60">
        <v>384.78900099999998</v>
      </c>
      <c r="E60">
        <v>397.817993</v>
      </c>
      <c r="F60">
        <v>397.817993</v>
      </c>
      <c r="G60">
        <v>29589200</v>
      </c>
    </row>
    <row r="61" spans="1:7">
      <c r="A61" s="12">
        <v>41958</v>
      </c>
      <c r="B61">
        <v>399.64999399999999</v>
      </c>
      <c r="C61">
        <v>405.52801499999998</v>
      </c>
      <c r="D61">
        <v>371.00799599999999</v>
      </c>
      <c r="E61">
        <v>376.13299599999999</v>
      </c>
      <c r="F61">
        <v>376.13299599999999</v>
      </c>
      <c r="G61">
        <v>15727500</v>
      </c>
    </row>
    <row r="62" spans="1:7">
      <c r="A62" s="12">
        <v>41959</v>
      </c>
      <c r="B62">
        <v>374.73001099999999</v>
      </c>
      <c r="C62">
        <v>390.79901100000001</v>
      </c>
      <c r="D62">
        <v>374.60199</v>
      </c>
      <c r="E62">
        <v>387.88198899999998</v>
      </c>
      <c r="F62">
        <v>387.88198899999998</v>
      </c>
      <c r="G62">
        <v>11905600</v>
      </c>
    </row>
    <row r="63" spans="1:7">
      <c r="A63" s="12">
        <v>41960</v>
      </c>
      <c r="B63">
        <v>388.34899899999999</v>
      </c>
      <c r="C63">
        <v>410.199005</v>
      </c>
      <c r="D63">
        <v>377.50201399999997</v>
      </c>
      <c r="E63">
        <v>387.40798999999998</v>
      </c>
      <c r="F63">
        <v>387.40798999999998</v>
      </c>
      <c r="G63">
        <v>41518800</v>
      </c>
    </row>
    <row r="64" spans="1:7">
      <c r="A64" s="12">
        <v>41961</v>
      </c>
      <c r="B64">
        <v>387.78500400000001</v>
      </c>
      <c r="C64">
        <v>392.40200800000002</v>
      </c>
      <c r="D64">
        <v>371.11700400000001</v>
      </c>
      <c r="E64">
        <v>375.19799799999998</v>
      </c>
      <c r="F64">
        <v>375.19799799999998</v>
      </c>
      <c r="G64">
        <v>32222500</v>
      </c>
    </row>
    <row r="65" spans="1:7">
      <c r="A65" s="12">
        <v>41962</v>
      </c>
      <c r="B65">
        <v>373.89599600000003</v>
      </c>
      <c r="C65">
        <v>386.48098800000002</v>
      </c>
      <c r="D65">
        <v>373.89599600000003</v>
      </c>
      <c r="E65">
        <v>380.55499300000002</v>
      </c>
      <c r="F65">
        <v>380.55499300000002</v>
      </c>
      <c r="G65">
        <v>18931800</v>
      </c>
    </row>
    <row r="66" spans="1:7">
      <c r="A66" s="12">
        <v>41963</v>
      </c>
      <c r="B66">
        <v>380.307007</v>
      </c>
      <c r="C66">
        <v>382.02499399999999</v>
      </c>
      <c r="D66">
        <v>356.78100599999999</v>
      </c>
      <c r="E66">
        <v>357.83999599999999</v>
      </c>
      <c r="F66">
        <v>357.83999599999999</v>
      </c>
      <c r="G66">
        <v>25233200</v>
      </c>
    </row>
    <row r="67" spans="1:7">
      <c r="A67" s="12">
        <v>41964</v>
      </c>
      <c r="B67">
        <v>357.87899800000002</v>
      </c>
      <c r="C67">
        <v>357.87899800000002</v>
      </c>
      <c r="D67">
        <v>344.11200000000002</v>
      </c>
      <c r="E67">
        <v>350.84799199999998</v>
      </c>
      <c r="F67">
        <v>350.84799199999998</v>
      </c>
      <c r="G67">
        <v>29850100</v>
      </c>
    </row>
    <row r="68" spans="1:7">
      <c r="A68" s="12">
        <v>41965</v>
      </c>
      <c r="B68">
        <v>351.60400399999997</v>
      </c>
      <c r="C68">
        <v>364.841003</v>
      </c>
      <c r="D68">
        <v>350.87799100000001</v>
      </c>
      <c r="E68">
        <v>352.92001299999998</v>
      </c>
      <c r="F68">
        <v>352.92001299999998</v>
      </c>
      <c r="G68">
        <v>15273000</v>
      </c>
    </row>
    <row r="69" spans="1:7">
      <c r="A69" s="12">
        <v>41966</v>
      </c>
      <c r="B69">
        <v>353.17498799999998</v>
      </c>
      <c r="C69">
        <v>370.84500100000002</v>
      </c>
      <c r="D69">
        <v>353.17498799999998</v>
      </c>
      <c r="E69">
        <v>367.57299799999998</v>
      </c>
      <c r="F69">
        <v>367.57299799999998</v>
      </c>
      <c r="G69">
        <v>15151600</v>
      </c>
    </row>
    <row r="70" spans="1:7">
      <c r="A70" s="12">
        <v>41967</v>
      </c>
      <c r="B70">
        <v>366.94799799999998</v>
      </c>
      <c r="C70">
        <v>387.20901500000002</v>
      </c>
      <c r="D70">
        <v>366.66900600000002</v>
      </c>
      <c r="E70">
        <v>376.90100100000001</v>
      </c>
      <c r="F70">
        <v>376.90100100000001</v>
      </c>
      <c r="G70">
        <v>30930100</v>
      </c>
    </row>
    <row r="71" spans="1:7">
      <c r="A71" s="12">
        <v>41968</v>
      </c>
      <c r="B71">
        <v>376.885986</v>
      </c>
      <c r="C71">
        <v>394.70098899999999</v>
      </c>
      <c r="D71">
        <v>374.783997</v>
      </c>
      <c r="E71">
        <v>375.34799199999998</v>
      </c>
      <c r="F71">
        <v>375.34799199999998</v>
      </c>
      <c r="G71">
        <v>25442200</v>
      </c>
    </row>
    <row r="72" spans="1:7">
      <c r="A72" s="12">
        <v>41969</v>
      </c>
      <c r="B72">
        <v>376.01901199999998</v>
      </c>
      <c r="C72">
        <v>377.69799799999998</v>
      </c>
      <c r="D72">
        <v>365.81601000000001</v>
      </c>
      <c r="E72">
        <v>368.36999500000002</v>
      </c>
      <c r="F72">
        <v>368.36999500000002</v>
      </c>
      <c r="G72">
        <v>18601700</v>
      </c>
    </row>
    <row r="73" spans="1:7">
      <c r="A73" s="12">
        <v>41970</v>
      </c>
      <c r="B73">
        <v>370.50201399999997</v>
      </c>
      <c r="C73">
        <v>373.99200400000001</v>
      </c>
      <c r="D73">
        <v>368.28201300000001</v>
      </c>
      <c r="E73">
        <v>369.67001299999998</v>
      </c>
      <c r="F73">
        <v>369.67001299999998</v>
      </c>
      <c r="G73">
        <v>8748030</v>
      </c>
    </row>
    <row r="74" spans="1:7">
      <c r="A74" s="12">
        <v>41971</v>
      </c>
      <c r="B74">
        <v>369.37399299999998</v>
      </c>
      <c r="C74">
        <v>382.83801299999999</v>
      </c>
      <c r="D74">
        <v>358.45498700000002</v>
      </c>
      <c r="E74">
        <v>376.44699100000003</v>
      </c>
      <c r="F74">
        <v>376.44699100000003</v>
      </c>
      <c r="G74">
        <v>22946500</v>
      </c>
    </row>
    <row r="75" spans="1:7">
      <c r="A75" s="12">
        <v>41972</v>
      </c>
      <c r="B75">
        <v>376.15200800000002</v>
      </c>
      <c r="C75">
        <v>387.60101300000002</v>
      </c>
      <c r="D75">
        <v>372.14498900000001</v>
      </c>
      <c r="E75">
        <v>375.49099699999999</v>
      </c>
      <c r="F75">
        <v>375.49099699999999</v>
      </c>
      <c r="G75">
        <v>15375600</v>
      </c>
    </row>
    <row r="76" spans="1:7">
      <c r="A76" s="12">
        <v>41973</v>
      </c>
      <c r="B76">
        <v>375.51001000000002</v>
      </c>
      <c r="C76">
        <v>382.52700800000002</v>
      </c>
      <c r="D76">
        <v>373.30898999999999</v>
      </c>
      <c r="E76">
        <v>378.04699699999998</v>
      </c>
      <c r="F76">
        <v>378.04699699999998</v>
      </c>
      <c r="G76">
        <v>9194440</v>
      </c>
    </row>
    <row r="77" spans="1:7">
      <c r="A77" s="12">
        <v>41974</v>
      </c>
      <c r="B77">
        <v>378.24899299999998</v>
      </c>
      <c r="C77">
        <v>383.66198700000001</v>
      </c>
      <c r="D77">
        <v>376.66900600000002</v>
      </c>
      <c r="E77">
        <v>379.24499500000002</v>
      </c>
      <c r="F77">
        <v>379.24499500000002</v>
      </c>
      <c r="G77">
        <v>11763000</v>
      </c>
    </row>
    <row r="78" spans="1:7">
      <c r="A78" s="12">
        <v>41975</v>
      </c>
      <c r="B78">
        <v>379.25</v>
      </c>
      <c r="C78">
        <v>384.03799400000003</v>
      </c>
      <c r="D78">
        <v>377.86300699999998</v>
      </c>
      <c r="E78">
        <v>381.31500199999999</v>
      </c>
      <c r="F78">
        <v>381.31500199999999</v>
      </c>
      <c r="G78">
        <v>12364100</v>
      </c>
    </row>
    <row r="79" spans="1:7">
      <c r="A79" s="12">
        <v>41976</v>
      </c>
      <c r="B79">
        <v>381.72198500000002</v>
      </c>
      <c r="C79">
        <v>383.02600100000001</v>
      </c>
      <c r="D79">
        <v>374.34600799999998</v>
      </c>
      <c r="E79">
        <v>375.01001000000002</v>
      </c>
      <c r="F79">
        <v>375.01001000000002</v>
      </c>
      <c r="G79">
        <v>13340100</v>
      </c>
    </row>
    <row r="80" spans="1:7">
      <c r="A80" s="12">
        <v>41977</v>
      </c>
      <c r="B80">
        <v>375.71798699999999</v>
      </c>
      <c r="C80">
        <v>378.65499899999998</v>
      </c>
      <c r="D80">
        <v>367.75900300000001</v>
      </c>
      <c r="E80">
        <v>369.60400399999997</v>
      </c>
      <c r="F80">
        <v>369.60400399999997</v>
      </c>
      <c r="G80">
        <v>14529600</v>
      </c>
    </row>
    <row r="81" spans="1:7">
      <c r="A81" s="12">
        <v>41978</v>
      </c>
      <c r="B81">
        <v>369.44198599999999</v>
      </c>
      <c r="C81">
        <v>379.19198599999999</v>
      </c>
      <c r="D81">
        <v>365.756012</v>
      </c>
      <c r="E81">
        <v>376.85400399999997</v>
      </c>
      <c r="F81">
        <v>376.85400399999997</v>
      </c>
      <c r="G81">
        <v>15181800</v>
      </c>
    </row>
    <row r="82" spans="1:7">
      <c r="A82" s="12">
        <v>41979</v>
      </c>
      <c r="B82">
        <v>376.75698899999998</v>
      </c>
      <c r="C82">
        <v>378.44799799999998</v>
      </c>
      <c r="D82">
        <v>370.94500699999998</v>
      </c>
      <c r="E82">
        <v>374.78500400000001</v>
      </c>
      <c r="F82">
        <v>374.78500400000001</v>
      </c>
      <c r="G82">
        <v>7009320</v>
      </c>
    </row>
    <row r="83" spans="1:7">
      <c r="A83" s="12">
        <v>41980</v>
      </c>
      <c r="B83">
        <v>374.83599900000002</v>
      </c>
      <c r="C83">
        <v>376.29199199999999</v>
      </c>
      <c r="D83">
        <v>373.27499399999999</v>
      </c>
      <c r="E83">
        <v>375.09500100000002</v>
      </c>
      <c r="F83">
        <v>375.09500100000002</v>
      </c>
      <c r="G83">
        <v>6491650</v>
      </c>
    </row>
    <row r="84" spans="1:7">
      <c r="A84" s="12">
        <v>41981</v>
      </c>
      <c r="B84">
        <v>374.96499599999999</v>
      </c>
      <c r="C84">
        <v>376.02899200000002</v>
      </c>
      <c r="D84">
        <v>361.885986</v>
      </c>
      <c r="E84">
        <v>361.908997</v>
      </c>
      <c r="F84">
        <v>361.908997</v>
      </c>
      <c r="G84">
        <v>18898700</v>
      </c>
    </row>
    <row r="85" spans="1:7">
      <c r="A85" s="12">
        <v>41982</v>
      </c>
      <c r="B85">
        <v>361.89498900000001</v>
      </c>
      <c r="C85">
        <v>363.06698599999999</v>
      </c>
      <c r="D85">
        <v>344.95098899999999</v>
      </c>
      <c r="E85">
        <v>352.21899400000001</v>
      </c>
      <c r="F85">
        <v>352.21899400000001</v>
      </c>
      <c r="G85">
        <v>32915500</v>
      </c>
    </row>
    <row r="86" spans="1:7">
      <c r="A86" s="12">
        <v>41983</v>
      </c>
      <c r="B86">
        <v>352.20498700000002</v>
      </c>
      <c r="C86">
        <v>352.38400300000001</v>
      </c>
      <c r="D86">
        <v>346.36498999999998</v>
      </c>
      <c r="E86">
        <v>346.36498999999998</v>
      </c>
      <c r="F86">
        <v>346.36498999999998</v>
      </c>
      <c r="G86">
        <v>16427700</v>
      </c>
    </row>
    <row r="87" spans="1:7">
      <c r="A87" s="12">
        <v>41984</v>
      </c>
      <c r="B87">
        <v>344.33999599999999</v>
      </c>
      <c r="C87">
        <v>361.35699499999998</v>
      </c>
      <c r="D87">
        <v>338.76299999999998</v>
      </c>
      <c r="E87">
        <v>350.506012</v>
      </c>
      <c r="F87">
        <v>350.506012</v>
      </c>
      <c r="G87">
        <v>32431300</v>
      </c>
    </row>
    <row r="88" spans="1:7">
      <c r="A88" s="12">
        <v>41985</v>
      </c>
      <c r="B88">
        <v>350.83300800000001</v>
      </c>
      <c r="C88">
        <v>352.983002</v>
      </c>
      <c r="D88">
        <v>349.29098499999998</v>
      </c>
      <c r="E88">
        <v>352.54199199999999</v>
      </c>
      <c r="F88">
        <v>352.54199199999999</v>
      </c>
      <c r="G88">
        <v>16989800</v>
      </c>
    </row>
    <row r="89" spans="1:7">
      <c r="A89" s="12">
        <v>41986</v>
      </c>
      <c r="B89">
        <v>352.381012</v>
      </c>
      <c r="C89">
        <v>352.381012</v>
      </c>
      <c r="D89">
        <v>346.58801299999999</v>
      </c>
      <c r="E89">
        <v>347.37600700000002</v>
      </c>
      <c r="F89">
        <v>347.37600700000002</v>
      </c>
      <c r="G89">
        <v>11675900</v>
      </c>
    </row>
    <row r="90" spans="1:7">
      <c r="A90" s="12">
        <v>41987</v>
      </c>
      <c r="B90">
        <v>346.72699</v>
      </c>
      <c r="C90">
        <v>353.31601000000001</v>
      </c>
      <c r="D90">
        <v>345.41799900000001</v>
      </c>
      <c r="E90">
        <v>351.63198899999998</v>
      </c>
      <c r="F90">
        <v>351.63198899999998</v>
      </c>
      <c r="G90">
        <v>12415200</v>
      </c>
    </row>
    <row r="91" spans="1:7">
      <c r="A91" s="12">
        <v>41988</v>
      </c>
      <c r="B91">
        <v>351.36099200000001</v>
      </c>
      <c r="C91">
        <v>351.81500199999999</v>
      </c>
      <c r="D91">
        <v>344.93398999999999</v>
      </c>
      <c r="E91">
        <v>345.34500100000002</v>
      </c>
      <c r="F91">
        <v>345.34500100000002</v>
      </c>
      <c r="G91">
        <v>17264200</v>
      </c>
    </row>
    <row r="92" spans="1:7">
      <c r="A92" s="12">
        <v>41989</v>
      </c>
      <c r="B92">
        <v>345.67300399999999</v>
      </c>
      <c r="C92">
        <v>345.85900900000001</v>
      </c>
      <c r="D92">
        <v>327.06201199999998</v>
      </c>
      <c r="E92">
        <v>327.06201199999998</v>
      </c>
      <c r="F92">
        <v>327.06201199999998</v>
      </c>
      <c r="G92">
        <v>30864900</v>
      </c>
    </row>
    <row r="93" spans="1:7">
      <c r="A93" s="12">
        <v>41990</v>
      </c>
      <c r="B93">
        <v>326.85501099999999</v>
      </c>
      <c r="C93">
        <v>333.95400999999998</v>
      </c>
      <c r="D93">
        <v>315.15200800000002</v>
      </c>
      <c r="E93">
        <v>319.77600100000001</v>
      </c>
      <c r="F93">
        <v>319.77600100000001</v>
      </c>
      <c r="G93">
        <v>37567900</v>
      </c>
    </row>
    <row r="94" spans="1:7">
      <c r="A94" s="12">
        <v>41991</v>
      </c>
      <c r="B94">
        <v>319.78500400000001</v>
      </c>
      <c r="C94">
        <v>323.70901500000002</v>
      </c>
      <c r="D94">
        <v>304.23199499999998</v>
      </c>
      <c r="E94">
        <v>311.39599600000003</v>
      </c>
      <c r="F94">
        <v>311.39599600000003</v>
      </c>
      <c r="G94">
        <v>39173000</v>
      </c>
    </row>
    <row r="95" spans="1:7">
      <c r="A95" s="12">
        <v>41992</v>
      </c>
      <c r="B95">
        <v>311.17898600000001</v>
      </c>
      <c r="C95">
        <v>318.53298999999998</v>
      </c>
      <c r="D95">
        <v>306.76901199999998</v>
      </c>
      <c r="E95">
        <v>317.84298699999999</v>
      </c>
      <c r="F95">
        <v>317.84298699999999</v>
      </c>
      <c r="G95">
        <v>23823100</v>
      </c>
    </row>
    <row r="96" spans="1:7">
      <c r="A96" s="12">
        <v>41993</v>
      </c>
      <c r="B96">
        <v>317.618988</v>
      </c>
      <c r="C96">
        <v>330.32501200000002</v>
      </c>
      <c r="D96">
        <v>316.04400600000002</v>
      </c>
      <c r="E96">
        <v>329.95599399999998</v>
      </c>
      <c r="F96">
        <v>329.95599399999998</v>
      </c>
      <c r="G96">
        <v>20856700</v>
      </c>
    </row>
    <row r="97" spans="1:7">
      <c r="A97" s="12">
        <v>41994</v>
      </c>
      <c r="B97">
        <v>329.54299900000001</v>
      </c>
      <c r="C97">
        <v>329.62899800000002</v>
      </c>
      <c r="D97">
        <v>318.90301499999998</v>
      </c>
      <c r="E97">
        <v>320.84298699999999</v>
      </c>
      <c r="F97">
        <v>320.84298699999999</v>
      </c>
      <c r="G97">
        <v>15207600</v>
      </c>
    </row>
    <row r="98" spans="1:7">
      <c r="A98" s="12">
        <v>41995</v>
      </c>
      <c r="B98">
        <v>321.067993</v>
      </c>
      <c r="C98">
        <v>334.11700400000001</v>
      </c>
      <c r="D98">
        <v>320.42498799999998</v>
      </c>
      <c r="E98">
        <v>331.885986</v>
      </c>
      <c r="F98">
        <v>331.885986</v>
      </c>
      <c r="G98">
        <v>22315100</v>
      </c>
    </row>
    <row r="99" spans="1:7">
      <c r="A99" s="12">
        <v>41996</v>
      </c>
      <c r="B99">
        <v>332.016998</v>
      </c>
      <c r="C99">
        <v>336.28698700000001</v>
      </c>
      <c r="D99">
        <v>329.60199</v>
      </c>
      <c r="E99">
        <v>334.57199100000003</v>
      </c>
      <c r="F99">
        <v>334.57199100000003</v>
      </c>
      <c r="G99">
        <v>16574200</v>
      </c>
    </row>
    <row r="100" spans="1:7">
      <c r="A100" s="12">
        <v>41997</v>
      </c>
      <c r="B100">
        <v>334.38501000000002</v>
      </c>
      <c r="C100">
        <v>334.74099699999999</v>
      </c>
      <c r="D100">
        <v>321.35699499999998</v>
      </c>
      <c r="E100">
        <v>322.533997</v>
      </c>
      <c r="F100">
        <v>322.533997</v>
      </c>
      <c r="G100">
        <v>15092300</v>
      </c>
    </row>
    <row r="101" spans="1:7">
      <c r="A101" s="12">
        <v>41998</v>
      </c>
      <c r="B101">
        <v>322.28601099999997</v>
      </c>
      <c r="C101">
        <v>322.67001299999998</v>
      </c>
      <c r="D101">
        <v>316.95800800000001</v>
      </c>
      <c r="E101">
        <v>319.00799599999999</v>
      </c>
      <c r="F101">
        <v>319.00799599999999</v>
      </c>
      <c r="G101">
        <v>9883640</v>
      </c>
    </row>
    <row r="102" spans="1:7">
      <c r="A102" s="12">
        <v>41999</v>
      </c>
      <c r="B102">
        <v>319.15200800000002</v>
      </c>
      <c r="C102">
        <v>331.42401100000001</v>
      </c>
      <c r="D102">
        <v>316.62701399999997</v>
      </c>
      <c r="E102">
        <v>327.92401100000001</v>
      </c>
      <c r="F102">
        <v>327.92401100000001</v>
      </c>
      <c r="G102">
        <v>16410500</v>
      </c>
    </row>
    <row r="103" spans="1:7">
      <c r="A103" s="12">
        <v>42000</v>
      </c>
      <c r="B103">
        <v>327.58300800000001</v>
      </c>
      <c r="C103">
        <v>328.91101099999997</v>
      </c>
      <c r="D103">
        <v>312.63000499999998</v>
      </c>
      <c r="E103">
        <v>315.86300699999998</v>
      </c>
      <c r="F103">
        <v>315.86300699999998</v>
      </c>
      <c r="G103">
        <v>15185200</v>
      </c>
    </row>
    <row r="104" spans="1:7">
      <c r="A104" s="12">
        <v>42001</v>
      </c>
      <c r="B104">
        <v>316.16000400000001</v>
      </c>
      <c r="C104">
        <v>320.02801499999998</v>
      </c>
      <c r="D104">
        <v>311.07800300000002</v>
      </c>
      <c r="E104">
        <v>317.239014</v>
      </c>
      <c r="F104">
        <v>317.239014</v>
      </c>
      <c r="G104">
        <v>11676600</v>
      </c>
    </row>
    <row r="105" spans="1:7">
      <c r="A105" s="12">
        <v>42002</v>
      </c>
      <c r="B105">
        <v>317.70098899999999</v>
      </c>
      <c r="C105">
        <v>320.266998</v>
      </c>
      <c r="D105">
        <v>312.307007</v>
      </c>
      <c r="E105">
        <v>312.67001299999998</v>
      </c>
      <c r="F105">
        <v>312.67001299999998</v>
      </c>
      <c r="G105">
        <v>12302500</v>
      </c>
    </row>
    <row r="106" spans="1:7">
      <c r="A106" s="12">
        <v>42003</v>
      </c>
      <c r="B106">
        <v>312.71899400000001</v>
      </c>
      <c r="C106">
        <v>314.80898999999999</v>
      </c>
      <c r="D106">
        <v>309.37298600000003</v>
      </c>
      <c r="E106">
        <v>310.73700000000002</v>
      </c>
      <c r="F106">
        <v>310.73700000000002</v>
      </c>
      <c r="G106">
        <v>12528300</v>
      </c>
    </row>
    <row r="107" spans="1:7">
      <c r="A107" s="12">
        <v>42004</v>
      </c>
      <c r="B107">
        <v>310.91400099999998</v>
      </c>
      <c r="C107">
        <v>320.192993</v>
      </c>
      <c r="D107">
        <v>310.21099900000002</v>
      </c>
      <c r="E107">
        <v>320.192993</v>
      </c>
      <c r="F107">
        <v>320.192993</v>
      </c>
      <c r="G107">
        <v>13942900</v>
      </c>
    </row>
    <row r="108" spans="1:7">
      <c r="A108" s="12">
        <v>42005</v>
      </c>
      <c r="B108">
        <v>320.43499800000001</v>
      </c>
      <c r="C108">
        <v>320.43499800000001</v>
      </c>
      <c r="D108">
        <v>314.00299100000001</v>
      </c>
      <c r="E108">
        <v>314.24899299999998</v>
      </c>
      <c r="F108">
        <v>314.24899299999998</v>
      </c>
      <c r="G108">
        <v>8036550</v>
      </c>
    </row>
    <row r="109" spans="1:7">
      <c r="A109" s="12">
        <v>42006</v>
      </c>
      <c r="B109">
        <v>314.07900999999998</v>
      </c>
      <c r="C109">
        <v>315.83898900000003</v>
      </c>
      <c r="D109">
        <v>313.56500199999999</v>
      </c>
      <c r="E109">
        <v>315.03201300000001</v>
      </c>
      <c r="F109">
        <v>315.03201300000001</v>
      </c>
      <c r="G109">
        <v>7860650</v>
      </c>
    </row>
    <row r="110" spans="1:7">
      <c r="A110" s="12">
        <v>42007</v>
      </c>
      <c r="B110">
        <v>314.84600799999998</v>
      </c>
      <c r="C110">
        <v>315.14999399999999</v>
      </c>
      <c r="D110">
        <v>281.08200099999999</v>
      </c>
      <c r="E110">
        <v>281.08200099999999</v>
      </c>
      <c r="F110">
        <v>281.08200099999999</v>
      </c>
      <c r="G110">
        <v>33054400</v>
      </c>
    </row>
    <row r="111" spans="1:7">
      <c r="A111" s="12">
        <v>42008</v>
      </c>
      <c r="B111">
        <v>281.14599600000003</v>
      </c>
      <c r="C111">
        <v>287.23001099999999</v>
      </c>
      <c r="D111">
        <v>257.61200000000002</v>
      </c>
      <c r="E111">
        <v>264.19500699999998</v>
      </c>
      <c r="F111">
        <v>264.19500699999998</v>
      </c>
      <c r="G111">
        <v>55629100</v>
      </c>
    </row>
    <row r="112" spans="1:7">
      <c r="A112" s="12">
        <v>42009</v>
      </c>
      <c r="B112">
        <v>265.08401500000002</v>
      </c>
      <c r="C112">
        <v>278.341003</v>
      </c>
      <c r="D112">
        <v>265.08401500000002</v>
      </c>
      <c r="E112">
        <v>274.47399899999999</v>
      </c>
      <c r="F112">
        <v>274.47399899999999</v>
      </c>
      <c r="G112">
        <v>43962800</v>
      </c>
    </row>
    <row r="113" spans="1:7">
      <c r="A113" s="12">
        <v>42010</v>
      </c>
      <c r="B113">
        <v>274.61099200000001</v>
      </c>
      <c r="C113">
        <v>287.55300899999997</v>
      </c>
      <c r="D113">
        <v>272.69601399999999</v>
      </c>
      <c r="E113">
        <v>286.18899499999998</v>
      </c>
      <c r="F113">
        <v>286.18899499999998</v>
      </c>
      <c r="G113">
        <v>23245700</v>
      </c>
    </row>
    <row r="114" spans="1:7">
      <c r="A114" s="12">
        <v>42011</v>
      </c>
      <c r="B114">
        <v>286.07699600000001</v>
      </c>
      <c r="C114">
        <v>298.75399800000002</v>
      </c>
      <c r="D114">
        <v>283.07900999999998</v>
      </c>
      <c r="E114">
        <v>294.33700599999997</v>
      </c>
      <c r="F114">
        <v>294.33700599999997</v>
      </c>
      <c r="G114">
        <v>24866800</v>
      </c>
    </row>
    <row r="115" spans="1:7">
      <c r="A115" s="12">
        <v>42012</v>
      </c>
      <c r="B115">
        <v>294.13501000000002</v>
      </c>
      <c r="C115">
        <v>294.13501000000002</v>
      </c>
      <c r="D115">
        <v>282.17498799999998</v>
      </c>
      <c r="E115">
        <v>283.34899899999999</v>
      </c>
      <c r="F115">
        <v>283.34899899999999</v>
      </c>
      <c r="G115">
        <v>19982500</v>
      </c>
    </row>
    <row r="116" spans="1:7">
      <c r="A116" s="12">
        <v>42013</v>
      </c>
      <c r="B116">
        <v>282.38299599999999</v>
      </c>
      <c r="C116">
        <v>291.114014</v>
      </c>
      <c r="D116">
        <v>280.53298999999998</v>
      </c>
      <c r="E116">
        <v>290.40798999999998</v>
      </c>
      <c r="F116">
        <v>290.40798999999998</v>
      </c>
      <c r="G116">
        <v>18718600</v>
      </c>
    </row>
    <row r="117" spans="1:7">
      <c r="A117" s="12">
        <v>42014</v>
      </c>
      <c r="B117">
        <v>287.30300899999997</v>
      </c>
      <c r="C117">
        <v>288.12701399999997</v>
      </c>
      <c r="D117">
        <v>273.966003</v>
      </c>
      <c r="E117">
        <v>274.79599000000002</v>
      </c>
      <c r="F117">
        <v>274.79599000000002</v>
      </c>
      <c r="G117">
        <v>15264300</v>
      </c>
    </row>
    <row r="118" spans="1:7">
      <c r="A118" s="12">
        <v>42015</v>
      </c>
      <c r="B118">
        <v>274.608002</v>
      </c>
      <c r="C118">
        <v>279.63799999999998</v>
      </c>
      <c r="D118">
        <v>265.03900099999998</v>
      </c>
      <c r="E118">
        <v>265.66000400000001</v>
      </c>
      <c r="F118">
        <v>265.66000400000001</v>
      </c>
      <c r="G118">
        <v>18200800</v>
      </c>
    </row>
    <row r="119" spans="1:7">
      <c r="A119" s="12">
        <v>42016</v>
      </c>
      <c r="B119">
        <v>266.14599600000003</v>
      </c>
      <c r="C119">
        <v>272.20300300000002</v>
      </c>
      <c r="D119">
        <v>265.20001200000002</v>
      </c>
      <c r="E119">
        <v>267.79599000000002</v>
      </c>
      <c r="F119">
        <v>267.79599000000002</v>
      </c>
      <c r="G119">
        <v>18880300</v>
      </c>
    </row>
    <row r="120" spans="1:7">
      <c r="A120" s="12">
        <v>42017</v>
      </c>
      <c r="B120">
        <v>267.39401199999998</v>
      </c>
      <c r="C120">
        <v>268.27700800000002</v>
      </c>
      <c r="D120">
        <v>219.90600599999999</v>
      </c>
      <c r="E120">
        <v>225.86099200000001</v>
      </c>
      <c r="F120">
        <v>225.86099200000001</v>
      </c>
      <c r="G120">
        <v>72843904</v>
      </c>
    </row>
    <row r="121" spans="1:7">
      <c r="A121" s="12">
        <v>42018</v>
      </c>
      <c r="B121">
        <v>223.89399700000001</v>
      </c>
      <c r="C121">
        <v>223.89399700000001</v>
      </c>
      <c r="D121">
        <v>171.509995</v>
      </c>
      <c r="E121">
        <v>178.10299699999999</v>
      </c>
      <c r="F121">
        <v>178.10299699999999</v>
      </c>
      <c r="G121">
        <v>97638704</v>
      </c>
    </row>
    <row r="122" spans="1:7">
      <c r="A122" s="12">
        <v>42019</v>
      </c>
      <c r="B122">
        <v>176.89700300000001</v>
      </c>
      <c r="C122">
        <v>229.067001</v>
      </c>
      <c r="D122">
        <v>176.89700300000001</v>
      </c>
      <c r="E122">
        <v>209.84399400000001</v>
      </c>
      <c r="F122">
        <v>209.84399400000001</v>
      </c>
      <c r="G122">
        <v>81773504</v>
      </c>
    </row>
    <row r="123" spans="1:7">
      <c r="A123" s="12">
        <v>42020</v>
      </c>
      <c r="B123">
        <v>209.070007</v>
      </c>
      <c r="C123">
        <v>221.591003</v>
      </c>
      <c r="D123">
        <v>199.770996</v>
      </c>
      <c r="E123">
        <v>208.09700000000001</v>
      </c>
      <c r="F123">
        <v>208.09700000000001</v>
      </c>
      <c r="G123">
        <v>38421000</v>
      </c>
    </row>
    <row r="124" spans="1:7">
      <c r="A124" s="12">
        <v>42021</v>
      </c>
      <c r="B124">
        <v>207.834</v>
      </c>
      <c r="C124">
        <v>211.73100299999999</v>
      </c>
      <c r="D124">
        <v>194.875</v>
      </c>
      <c r="E124">
        <v>199.259995</v>
      </c>
      <c r="F124">
        <v>199.259995</v>
      </c>
      <c r="G124">
        <v>23469700</v>
      </c>
    </row>
    <row r="125" spans="1:7">
      <c r="A125" s="12">
        <v>42022</v>
      </c>
      <c r="B125">
        <v>200.050003</v>
      </c>
      <c r="C125">
        <v>218.695007</v>
      </c>
      <c r="D125">
        <v>194.50599700000001</v>
      </c>
      <c r="E125">
        <v>210.33900499999999</v>
      </c>
      <c r="F125">
        <v>210.33900499999999</v>
      </c>
      <c r="G125">
        <v>30085100</v>
      </c>
    </row>
    <row r="126" spans="1:7">
      <c r="A126" s="12">
        <v>42023</v>
      </c>
      <c r="B126">
        <v>211.47099299999999</v>
      </c>
      <c r="C126">
        <v>216.72799699999999</v>
      </c>
      <c r="D126">
        <v>207.317993</v>
      </c>
      <c r="E126">
        <v>214.86099200000001</v>
      </c>
      <c r="F126">
        <v>214.86099200000001</v>
      </c>
      <c r="G126">
        <v>18658300</v>
      </c>
    </row>
    <row r="127" spans="1:7">
      <c r="A127" s="12">
        <v>42024</v>
      </c>
      <c r="B127">
        <v>212.90699799999999</v>
      </c>
      <c r="C127">
        <v>215.24099699999999</v>
      </c>
      <c r="D127">
        <v>205.15299999999999</v>
      </c>
      <c r="E127">
        <v>211.31500199999999</v>
      </c>
      <c r="F127">
        <v>211.31500199999999</v>
      </c>
      <c r="G127">
        <v>24051100</v>
      </c>
    </row>
    <row r="128" spans="1:7">
      <c r="A128" s="12">
        <v>42025</v>
      </c>
      <c r="B128">
        <v>211.378006</v>
      </c>
      <c r="C128">
        <v>227.787994</v>
      </c>
      <c r="D128">
        <v>211.212006</v>
      </c>
      <c r="E128">
        <v>226.89700300000001</v>
      </c>
      <c r="F128">
        <v>226.89700300000001</v>
      </c>
      <c r="G128">
        <v>29924600</v>
      </c>
    </row>
    <row r="129" spans="1:7">
      <c r="A129" s="12">
        <v>42026</v>
      </c>
      <c r="B129">
        <v>227.32200599999999</v>
      </c>
      <c r="C129">
        <v>237.01899700000001</v>
      </c>
      <c r="D129">
        <v>226.43400600000001</v>
      </c>
      <c r="E129">
        <v>233.40600599999999</v>
      </c>
      <c r="F129">
        <v>233.40600599999999</v>
      </c>
      <c r="G129">
        <v>33544600</v>
      </c>
    </row>
    <row r="130" spans="1:7">
      <c r="A130" s="12">
        <v>42027</v>
      </c>
      <c r="B130">
        <v>233.516998</v>
      </c>
      <c r="C130">
        <v>234.845001</v>
      </c>
      <c r="D130">
        <v>225.195999</v>
      </c>
      <c r="E130">
        <v>232.878998</v>
      </c>
      <c r="F130">
        <v>232.878998</v>
      </c>
      <c r="G130">
        <v>24621700</v>
      </c>
    </row>
    <row r="131" spans="1:7">
      <c r="A131" s="12">
        <v>42028</v>
      </c>
      <c r="B131">
        <v>232.699997</v>
      </c>
      <c r="C131">
        <v>248.21000699999999</v>
      </c>
      <c r="D131">
        <v>230.02200300000001</v>
      </c>
      <c r="E131">
        <v>247.84700000000001</v>
      </c>
      <c r="F131">
        <v>247.84700000000001</v>
      </c>
      <c r="G131">
        <v>24782500</v>
      </c>
    </row>
    <row r="132" spans="1:7">
      <c r="A132" s="12">
        <v>42029</v>
      </c>
      <c r="B132">
        <v>247.35200499999999</v>
      </c>
      <c r="C132">
        <v>255.074005</v>
      </c>
      <c r="D132">
        <v>243.88999899999999</v>
      </c>
      <c r="E132">
        <v>253.71800200000001</v>
      </c>
      <c r="F132">
        <v>253.71800200000001</v>
      </c>
      <c r="G132">
        <v>33582700</v>
      </c>
    </row>
    <row r="133" spans="1:7">
      <c r="A133" s="12">
        <v>42030</v>
      </c>
      <c r="B133">
        <v>254.07899499999999</v>
      </c>
      <c r="C133">
        <v>309.38400300000001</v>
      </c>
      <c r="D133">
        <v>254.07899499999999</v>
      </c>
      <c r="E133">
        <v>273.47299199999998</v>
      </c>
      <c r="F133">
        <v>273.47299199999998</v>
      </c>
      <c r="G133">
        <v>106794000</v>
      </c>
    </row>
    <row r="134" spans="1:7">
      <c r="A134" s="12">
        <v>42031</v>
      </c>
      <c r="B134">
        <v>273.16699199999999</v>
      </c>
      <c r="C134">
        <v>275.48001099999999</v>
      </c>
      <c r="D134">
        <v>250.65299999999999</v>
      </c>
      <c r="E134">
        <v>263.47500600000001</v>
      </c>
      <c r="F134">
        <v>263.47500600000001</v>
      </c>
      <c r="G134">
        <v>44399000</v>
      </c>
    </row>
    <row r="135" spans="1:7">
      <c r="A135" s="12">
        <v>42032</v>
      </c>
      <c r="B135">
        <v>263.35101300000002</v>
      </c>
      <c r="C135">
        <v>266.53500400000001</v>
      </c>
      <c r="D135">
        <v>227.04600500000001</v>
      </c>
      <c r="E135">
        <v>233.91499300000001</v>
      </c>
      <c r="F135">
        <v>233.91499300000001</v>
      </c>
      <c r="G135">
        <v>44352200</v>
      </c>
    </row>
    <row r="136" spans="1:7">
      <c r="A136" s="12">
        <v>42033</v>
      </c>
      <c r="B136">
        <v>233.348007</v>
      </c>
      <c r="C136">
        <v>238.705994</v>
      </c>
      <c r="D136">
        <v>220.712006</v>
      </c>
      <c r="E136">
        <v>233.51300000000001</v>
      </c>
      <c r="F136">
        <v>233.51300000000001</v>
      </c>
      <c r="G136">
        <v>32213400</v>
      </c>
    </row>
    <row r="137" spans="1:7">
      <c r="A137" s="12">
        <v>42034</v>
      </c>
      <c r="B137">
        <v>232.77200300000001</v>
      </c>
      <c r="C137">
        <v>242.850998</v>
      </c>
      <c r="D137">
        <v>225.83900499999999</v>
      </c>
      <c r="E137">
        <v>226.425003</v>
      </c>
      <c r="F137">
        <v>226.425003</v>
      </c>
      <c r="G137">
        <v>26605200</v>
      </c>
    </row>
    <row r="138" spans="1:7">
      <c r="A138" s="12">
        <v>42035</v>
      </c>
      <c r="B138">
        <v>226.44099399999999</v>
      </c>
      <c r="C138">
        <v>233.503998</v>
      </c>
      <c r="D138">
        <v>216.30900600000001</v>
      </c>
      <c r="E138">
        <v>217.46400499999999</v>
      </c>
      <c r="F138">
        <v>217.46400499999999</v>
      </c>
      <c r="G138">
        <v>23348200</v>
      </c>
    </row>
    <row r="139" spans="1:7">
      <c r="A139" s="12">
        <v>42036</v>
      </c>
      <c r="B139">
        <v>216.86700400000001</v>
      </c>
      <c r="C139">
        <v>231.574005</v>
      </c>
      <c r="D139">
        <v>212.01499899999999</v>
      </c>
      <c r="E139">
        <v>226.97200000000001</v>
      </c>
      <c r="F139">
        <v>226.97200000000001</v>
      </c>
      <c r="G139">
        <v>29128500</v>
      </c>
    </row>
    <row r="140" spans="1:7">
      <c r="A140" s="12">
        <v>42037</v>
      </c>
      <c r="B140">
        <v>226.49099699999999</v>
      </c>
      <c r="C140">
        <v>242.175003</v>
      </c>
      <c r="D140">
        <v>222.658997</v>
      </c>
      <c r="E140">
        <v>238.229004</v>
      </c>
      <c r="F140">
        <v>238.229004</v>
      </c>
      <c r="G140">
        <v>30612100</v>
      </c>
    </row>
    <row r="141" spans="1:7">
      <c r="A141" s="12">
        <v>42038</v>
      </c>
      <c r="B141">
        <v>237.45399499999999</v>
      </c>
      <c r="C141">
        <v>245.95700099999999</v>
      </c>
      <c r="D141">
        <v>224.483002</v>
      </c>
      <c r="E141">
        <v>227.26800499999999</v>
      </c>
      <c r="F141">
        <v>227.26800499999999</v>
      </c>
      <c r="G141">
        <v>40783700</v>
      </c>
    </row>
    <row r="142" spans="1:7">
      <c r="A142" s="12">
        <v>42039</v>
      </c>
      <c r="B142">
        <v>227.51100199999999</v>
      </c>
      <c r="C142">
        <v>230.057999</v>
      </c>
      <c r="D142">
        <v>221.11300700000001</v>
      </c>
      <c r="E142">
        <v>226.85299699999999</v>
      </c>
      <c r="F142">
        <v>226.85299699999999</v>
      </c>
      <c r="G142">
        <v>26594300</v>
      </c>
    </row>
    <row r="143" spans="1:7">
      <c r="A143" s="12">
        <v>42040</v>
      </c>
      <c r="B143">
        <v>227.66499300000001</v>
      </c>
      <c r="C143">
        <v>239.404999</v>
      </c>
      <c r="D143">
        <v>214.72500600000001</v>
      </c>
      <c r="E143">
        <v>217.11099200000001</v>
      </c>
      <c r="F143">
        <v>217.11099200000001</v>
      </c>
      <c r="G143">
        <v>22516400</v>
      </c>
    </row>
    <row r="144" spans="1:7">
      <c r="A144" s="12">
        <v>42041</v>
      </c>
      <c r="B144">
        <v>216.92300399999999</v>
      </c>
      <c r="C144">
        <v>230.509995</v>
      </c>
      <c r="D144">
        <v>216.23199500000001</v>
      </c>
      <c r="E144">
        <v>222.266006</v>
      </c>
      <c r="F144">
        <v>222.266006</v>
      </c>
      <c r="G144">
        <v>24435300</v>
      </c>
    </row>
    <row r="145" spans="1:7">
      <c r="A145" s="12">
        <v>42042</v>
      </c>
      <c r="B145">
        <v>222.63299599999999</v>
      </c>
      <c r="C145">
        <v>230.29899599999999</v>
      </c>
      <c r="D145">
        <v>222.60699500000001</v>
      </c>
      <c r="E145">
        <v>227.753998</v>
      </c>
      <c r="F145">
        <v>227.753998</v>
      </c>
      <c r="G145">
        <v>21604200</v>
      </c>
    </row>
    <row r="146" spans="1:7">
      <c r="A146" s="12">
        <v>42043</v>
      </c>
      <c r="B146">
        <v>227.692993</v>
      </c>
      <c r="C146">
        <v>229.43800400000001</v>
      </c>
      <c r="D146">
        <v>221.07699600000001</v>
      </c>
      <c r="E146">
        <v>223.412003</v>
      </c>
      <c r="F146">
        <v>223.412003</v>
      </c>
      <c r="G146">
        <v>17145200</v>
      </c>
    </row>
    <row r="147" spans="1:7">
      <c r="A147" s="12">
        <v>42044</v>
      </c>
      <c r="B147">
        <v>223.38900799999999</v>
      </c>
      <c r="C147">
        <v>223.97700499999999</v>
      </c>
      <c r="D147">
        <v>217.01899700000001</v>
      </c>
      <c r="E147">
        <v>220.11000100000001</v>
      </c>
      <c r="F147">
        <v>220.11000100000001</v>
      </c>
      <c r="G147">
        <v>27791300</v>
      </c>
    </row>
    <row r="148" spans="1:7">
      <c r="A148" s="12">
        <v>42045</v>
      </c>
      <c r="B148">
        <v>220.28199799999999</v>
      </c>
      <c r="C148">
        <v>221.807007</v>
      </c>
      <c r="D148">
        <v>215.33200099999999</v>
      </c>
      <c r="E148">
        <v>219.83900499999999</v>
      </c>
      <c r="F148">
        <v>219.83900499999999</v>
      </c>
      <c r="G148">
        <v>21115100</v>
      </c>
    </row>
    <row r="149" spans="1:7">
      <c r="A149" s="12">
        <v>42046</v>
      </c>
      <c r="B149">
        <v>219.73199500000001</v>
      </c>
      <c r="C149">
        <v>223.40600599999999</v>
      </c>
      <c r="D149">
        <v>218.074005</v>
      </c>
      <c r="E149">
        <v>219.18499800000001</v>
      </c>
      <c r="F149">
        <v>219.18499800000001</v>
      </c>
      <c r="G149">
        <v>17201900</v>
      </c>
    </row>
    <row r="150" spans="1:7">
      <c r="A150" s="12">
        <v>42047</v>
      </c>
      <c r="B150">
        <v>219.20799299999999</v>
      </c>
      <c r="C150">
        <v>222.199005</v>
      </c>
      <c r="D150">
        <v>217.61399800000001</v>
      </c>
      <c r="E150">
        <v>221.76400799999999</v>
      </c>
      <c r="F150">
        <v>221.76400799999999</v>
      </c>
      <c r="G150">
        <v>15206200</v>
      </c>
    </row>
    <row r="151" spans="1:7">
      <c r="A151" s="12">
        <v>42048</v>
      </c>
      <c r="B151">
        <v>221.96899400000001</v>
      </c>
      <c r="C151">
        <v>240.25900300000001</v>
      </c>
      <c r="D151">
        <v>221.26199299999999</v>
      </c>
      <c r="E151">
        <v>235.42700199999999</v>
      </c>
      <c r="F151">
        <v>235.42700199999999</v>
      </c>
      <c r="G151">
        <v>42744400</v>
      </c>
    </row>
    <row r="152" spans="1:7">
      <c r="A152" s="12">
        <v>42049</v>
      </c>
      <c r="B152">
        <v>235.52799999999999</v>
      </c>
      <c r="C152">
        <v>259.80801400000001</v>
      </c>
      <c r="D152">
        <v>235.52799999999999</v>
      </c>
      <c r="E152">
        <v>257.32101399999999</v>
      </c>
      <c r="F152">
        <v>257.32101399999999</v>
      </c>
      <c r="G152">
        <v>49732500</v>
      </c>
    </row>
    <row r="153" spans="1:7">
      <c r="A153" s="12">
        <v>42050</v>
      </c>
      <c r="B153">
        <v>257.50698899999998</v>
      </c>
      <c r="C153">
        <v>265.61099200000001</v>
      </c>
      <c r="D153">
        <v>227.68400600000001</v>
      </c>
      <c r="E153">
        <v>234.824997</v>
      </c>
      <c r="F153">
        <v>234.824997</v>
      </c>
      <c r="G153">
        <v>56552400</v>
      </c>
    </row>
    <row r="154" spans="1:7">
      <c r="A154" s="12">
        <v>42051</v>
      </c>
      <c r="B154">
        <v>234.824997</v>
      </c>
      <c r="C154">
        <v>239.520996</v>
      </c>
      <c r="D154">
        <v>229.02200300000001</v>
      </c>
      <c r="E154">
        <v>233.84300200000001</v>
      </c>
      <c r="F154">
        <v>233.84300200000001</v>
      </c>
      <c r="G154">
        <v>28153700</v>
      </c>
    </row>
    <row r="155" spans="1:7">
      <c r="A155" s="12">
        <v>42052</v>
      </c>
      <c r="B155">
        <v>233.421997</v>
      </c>
      <c r="C155">
        <v>245.77499399999999</v>
      </c>
      <c r="D155">
        <v>232.31399500000001</v>
      </c>
      <c r="E155">
        <v>243.61000100000001</v>
      </c>
      <c r="F155">
        <v>243.61000100000001</v>
      </c>
      <c r="G155">
        <v>27363100</v>
      </c>
    </row>
    <row r="156" spans="1:7">
      <c r="A156" s="12">
        <v>42053</v>
      </c>
      <c r="B156">
        <v>243.779999</v>
      </c>
      <c r="C156">
        <v>244.25100699999999</v>
      </c>
      <c r="D156">
        <v>232.33999600000001</v>
      </c>
      <c r="E156">
        <v>236.32600400000001</v>
      </c>
      <c r="F156">
        <v>236.32600400000001</v>
      </c>
      <c r="G156">
        <v>25200800</v>
      </c>
    </row>
    <row r="157" spans="1:7">
      <c r="A157" s="12">
        <v>42054</v>
      </c>
      <c r="B157">
        <v>236.41000399999999</v>
      </c>
      <c r="C157">
        <v>242.671997</v>
      </c>
      <c r="D157">
        <v>235.591995</v>
      </c>
      <c r="E157">
        <v>240.283005</v>
      </c>
      <c r="F157">
        <v>240.283005</v>
      </c>
      <c r="G157">
        <v>18270500</v>
      </c>
    </row>
    <row r="158" spans="1:7">
      <c r="A158" s="12">
        <v>42055</v>
      </c>
      <c r="B158">
        <v>240.25100699999999</v>
      </c>
      <c r="C158">
        <v>247.100998</v>
      </c>
      <c r="D158">
        <v>239.29899599999999</v>
      </c>
      <c r="E158">
        <v>243.77900700000001</v>
      </c>
      <c r="F158">
        <v>243.77900700000001</v>
      </c>
      <c r="G158">
        <v>23876700</v>
      </c>
    </row>
    <row r="159" spans="1:7">
      <c r="A159" s="12">
        <v>42056</v>
      </c>
      <c r="B159">
        <v>243.75199900000001</v>
      </c>
      <c r="C159">
        <v>255.320007</v>
      </c>
      <c r="D159">
        <v>243.18400600000001</v>
      </c>
      <c r="E159">
        <v>244.533997</v>
      </c>
      <c r="F159">
        <v>244.533997</v>
      </c>
      <c r="G159">
        <v>12284200</v>
      </c>
    </row>
    <row r="160" spans="1:7">
      <c r="A160" s="12">
        <v>42057</v>
      </c>
      <c r="B160">
        <v>244.544006</v>
      </c>
      <c r="C160">
        <v>246.391998</v>
      </c>
      <c r="D160">
        <v>233.850998</v>
      </c>
      <c r="E160">
        <v>235.97700499999999</v>
      </c>
      <c r="F160">
        <v>235.97700499999999</v>
      </c>
      <c r="G160">
        <v>19527000</v>
      </c>
    </row>
    <row r="161" spans="1:7">
      <c r="A161" s="12">
        <v>42058</v>
      </c>
      <c r="B161">
        <v>235.99499499999999</v>
      </c>
      <c r="C161">
        <v>240.108994</v>
      </c>
      <c r="D161">
        <v>232.42100500000001</v>
      </c>
      <c r="E161">
        <v>238.891998</v>
      </c>
      <c r="F161">
        <v>238.891998</v>
      </c>
      <c r="G161">
        <v>16400000</v>
      </c>
    </row>
    <row r="162" spans="1:7">
      <c r="A162" s="12">
        <v>42059</v>
      </c>
      <c r="B162">
        <v>238.99800099999999</v>
      </c>
      <c r="C162">
        <v>239.90100100000001</v>
      </c>
      <c r="D162">
        <v>236.401993</v>
      </c>
      <c r="E162">
        <v>238.73500100000001</v>
      </c>
      <c r="F162">
        <v>238.73500100000001</v>
      </c>
      <c r="G162">
        <v>14200400</v>
      </c>
    </row>
    <row r="163" spans="1:7">
      <c r="A163" s="12">
        <v>42060</v>
      </c>
      <c r="B163">
        <v>238.88999899999999</v>
      </c>
      <c r="C163">
        <v>239.33999600000001</v>
      </c>
      <c r="D163">
        <v>235.529999</v>
      </c>
      <c r="E163">
        <v>237.470001</v>
      </c>
      <c r="F163">
        <v>237.470001</v>
      </c>
      <c r="G163">
        <v>11496200</v>
      </c>
    </row>
    <row r="164" spans="1:7">
      <c r="A164" s="12">
        <v>42061</v>
      </c>
      <c r="B164">
        <v>237.337006</v>
      </c>
      <c r="C164">
        <v>237.71000699999999</v>
      </c>
      <c r="D164">
        <v>234.25700399999999</v>
      </c>
      <c r="E164">
        <v>236.425995</v>
      </c>
      <c r="F164">
        <v>236.425995</v>
      </c>
      <c r="G164">
        <v>13619400</v>
      </c>
    </row>
    <row r="165" spans="1:7">
      <c r="A165" s="12">
        <v>42062</v>
      </c>
      <c r="B165">
        <v>236.43600499999999</v>
      </c>
      <c r="C165">
        <v>256.65301499999998</v>
      </c>
      <c r="D165">
        <v>236.43600499999999</v>
      </c>
      <c r="E165">
        <v>253.828003</v>
      </c>
      <c r="F165">
        <v>253.828003</v>
      </c>
      <c r="G165">
        <v>44013900</v>
      </c>
    </row>
    <row r="166" spans="1:7">
      <c r="A166" s="12">
        <v>42063</v>
      </c>
      <c r="B166">
        <v>253.520004</v>
      </c>
      <c r="C166">
        <v>254.692001</v>
      </c>
      <c r="D166">
        <v>249.479004</v>
      </c>
      <c r="E166">
        <v>254.26300000000001</v>
      </c>
      <c r="F166">
        <v>254.26300000000001</v>
      </c>
      <c r="G166">
        <v>13949300</v>
      </c>
    </row>
    <row r="167" spans="1:7">
      <c r="A167" s="12">
        <v>42064</v>
      </c>
      <c r="B167">
        <v>254.283005</v>
      </c>
      <c r="C167">
        <v>261.66000400000001</v>
      </c>
      <c r="D167">
        <v>245.932999</v>
      </c>
      <c r="E167">
        <v>260.20199600000001</v>
      </c>
      <c r="F167">
        <v>260.20199600000001</v>
      </c>
      <c r="G167">
        <v>25213700</v>
      </c>
    </row>
    <row r="168" spans="1:7">
      <c r="A168" s="12">
        <v>42065</v>
      </c>
      <c r="B168">
        <v>260.35699499999998</v>
      </c>
      <c r="C168">
        <v>276.300995</v>
      </c>
      <c r="D168">
        <v>258.31298800000002</v>
      </c>
      <c r="E168">
        <v>275.67001299999998</v>
      </c>
      <c r="F168">
        <v>275.67001299999998</v>
      </c>
      <c r="G168">
        <v>40465700</v>
      </c>
    </row>
    <row r="169" spans="1:7">
      <c r="A169" s="12">
        <v>42066</v>
      </c>
      <c r="B169">
        <v>275.04599000000002</v>
      </c>
      <c r="C169">
        <v>285.79599000000002</v>
      </c>
      <c r="D169">
        <v>268.16101099999997</v>
      </c>
      <c r="E169">
        <v>281.70199600000001</v>
      </c>
      <c r="F169">
        <v>281.70199600000001</v>
      </c>
      <c r="G169">
        <v>50461300</v>
      </c>
    </row>
    <row r="170" spans="1:7">
      <c r="A170" s="12">
        <v>42067</v>
      </c>
      <c r="B170">
        <v>281.98998999999998</v>
      </c>
      <c r="C170">
        <v>284.22500600000001</v>
      </c>
      <c r="D170">
        <v>268.12600700000002</v>
      </c>
      <c r="E170">
        <v>273.09201000000002</v>
      </c>
      <c r="F170">
        <v>273.09201000000002</v>
      </c>
      <c r="G170">
        <v>41383000</v>
      </c>
    </row>
    <row r="171" spans="1:7">
      <c r="A171" s="12">
        <v>42068</v>
      </c>
      <c r="B171">
        <v>272.739014</v>
      </c>
      <c r="C171">
        <v>281.66699199999999</v>
      </c>
      <c r="D171">
        <v>264.76901199999998</v>
      </c>
      <c r="E171">
        <v>276.17800899999997</v>
      </c>
      <c r="F171">
        <v>276.17800899999997</v>
      </c>
      <c r="G171">
        <v>41302400</v>
      </c>
    </row>
    <row r="172" spans="1:7">
      <c r="A172" s="12">
        <v>42069</v>
      </c>
      <c r="B172">
        <v>275.60000600000001</v>
      </c>
      <c r="C172">
        <v>277.608002</v>
      </c>
      <c r="D172">
        <v>270.01501500000001</v>
      </c>
      <c r="E172">
        <v>272.72299199999998</v>
      </c>
      <c r="F172">
        <v>272.72299199999998</v>
      </c>
      <c r="G172">
        <v>28918900</v>
      </c>
    </row>
    <row r="173" spans="1:7">
      <c r="A173" s="12">
        <v>42070</v>
      </c>
      <c r="B173">
        <v>272.29400600000002</v>
      </c>
      <c r="C173">
        <v>277.85400399999997</v>
      </c>
      <c r="D173">
        <v>270.13299599999999</v>
      </c>
      <c r="E173">
        <v>276.260986</v>
      </c>
      <c r="F173">
        <v>276.260986</v>
      </c>
      <c r="G173">
        <v>17825900</v>
      </c>
    </row>
    <row r="174" spans="1:7">
      <c r="A174" s="12">
        <v>42071</v>
      </c>
      <c r="B174">
        <v>276.43301400000001</v>
      </c>
      <c r="C174">
        <v>277.858002</v>
      </c>
      <c r="D174">
        <v>272.56500199999999</v>
      </c>
      <c r="E174">
        <v>274.35400399999997</v>
      </c>
      <c r="F174">
        <v>274.35400399999997</v>
      </c>
      <c r="G174">
        <v>22067900</v>
      </c>
    </row>
    <row r="175" spans="1:7">
      <c r="A175" s="12">
        <v>42072</v>
      </c>
      <c r="B175">
        <v>274.81201199999998</v>
      </c>
      <c r="C175">
        <v>292.70098899999999</v>
      </c>
      <c r="D175">
        <v>273.89300500000002</v>
      </c>
      <c r="E175">
        <v>289.60699499999998</v>
      </c>
      <c r="F175">
        <v>289.60699499999998</v>
      </c>
      <c r="G175">
        <v>59178200</v>
      </c>
    </row>
    <row r="176" spans="1:7">
      <c r="A176" s="12">
        <v>42073</v>
      </c>
      <c r="B176">
        <v>289.86200000000002</v>
      </c>
      <c r="C176">
        <v>300.04400600000002</v>
      </c>
      <c r="D176">
        <v>289.74301100000002</v>
      </c>
      <c r="E176">
        <v>291.76001000000002</v>
      </c>
      <c r="F176">
        <v>291.76001000000002</v>
      </c>
      <c r="G176">
        <v>67770800</v>
      </c>
    </row>
    <row r="177" spans="1:7">
      <c r="A177" s="12">
        <v>42074</v>
      </c>
      <c r="B177">
        <v>291.52499399999999</v>
      </c>
      <c r="C177">
        <v>297.39099099999999</v>
      </c>
      <c r="D177">
        <v>290.50799599999999</v>
      </c>
      <c r="E177">
        <v>296.37899800000002</v>
      </c>
      <c r="F177">
        <v>296.37899800000002</v>
      </c>
      <c r="G177">
        <v>33963900</v>
      </c>
    </row>
    <row r="178" spans="1:7">
      <c r="A178" s="12">
        <v>42075</v>
      </c>
      <c r="B178">
        <v>296.12701399999997</v>
      </c>
      <c r="C178">
        <v>297.08801299999999</v>
      </c>
      <c r="D178">
        <v>292.41299400000003</v>
      </c>
      <c r="E178">
        <v>294.35400399999997</v>
      </c>
      <c r="F178">
        <v>294.35400399999997</v>
      </c>
      <c r="G178">
        <v>32585200</v>
      </c>
    </row>
    <row r="179" spans="1:7">
      <c r="A179" s="12">
        <v>42076</v>
      </c>
      <c r="B179">
        <v>294.11801100000002</v>
      </c>
      <c r="C179">
        <v>294.49798600000003</v>
      </c>
      <c r="D179">
        <v>285.33700599999997</v>
      </c>
      <c r="E179">
        <v>285.33700599999997</v>
      </c>
      <c r="F179">
        <v>285.33700599999997</v>
      </c>
      <c r="G179">
        <v>31421500</v>
      </c>
    </row>
    <row r="180" spans="1:7">
      <c r="A180" s="12">
        <v>42077</v>
      </c>
      <c r="B180">
        <v>284.44198599999999</v>
      </c>
      <c r="C180">
        <v>286.34201000000002</v>
      </c>
      <c r="D180">
        <v>280.97601300000002</v>
      </c>
      <c r="E180">
        <v>281.88501000000002</v>
      </c>
      <c r="F180">
        <v>281.88501000000002</v>
      </c>
      <c r="G180">
        <v>22612300</v>
      </c>
    </row>
    <row r="181" spans="1:7">
      <c r="A181" s="12">
        <v>42078</v>
      </c>
      <c r="B181">
        <v>281.42498799999998</v>
      </c>
      <c r="C181">
        <v>286.52899200000002</v>
      </c>
      <c r="D181">
        <v>280.99600199999998</v>
      </c>
      <c r="E181">
        <v>286.39300500000002</v>
      </c>
      <c r="F181">
        <v>286.39300500000002</v>
      </c>
      <c r="G181">
        <v>11970100</v>
      </c>
    </row>
    <row r="182" spans="1:7">
      <c r="A182" s="12">
        <v>42079</v>
      </c>
      <c r="B182">
        <v>285.68499800000001</v>
      </c>
      <c r="C182">
        <v>294.11200000000002</v>
      </c>
      <c r="D182">
        <v>285.68499800000001</v>
      </c>
      <c r="E182">
        <v>290.59298699999999</v>
      </c>
      <c r="F182">
        <v>290.59298699999999</v>
      </c>
      <c r="G182">
        <v>21516100</v>
      </c>
    </row>
    <row r="183" spans="1:7">
      <c r="A183" s="12">
        <v>42080</v>
      </c>
      <c r="B183">
        <v>290.59500100000002</v>
      </c>
      <c r="C183">
        <v>292.36498999999998</v>
      </c>
      <c r="D183">
        <v>284.37399299999998</v>
      </c>
      <c r="E183">
        <v>285.50500499999998</v>
      </c>
      <c r="F183">
        <v>285.50500499999998</v>
      </c>
      <c r="G183">
        <v>21497200</v>
      </c>
    </row>
    <row r="184" spans="1:7">
      <c r="A184" s="12">
        <v>42081</v>
      </c>
      <c r="B184">
        <v>285.06698599999999</v>
      </c>
      <c r="C184">
        <v>285.33599900000002</v>
      </c>
      <c r="D184">
        <v>249.86999499999999</v>
      </c>
      <c r="E184">
        <v>256.29901100000001</v>
      </c>
      <c r="F184">
        <v>256.29901100000001</v>
      </c>
      <c r="G184">
        <v>57008000</v>
      </c>
    </row>
    <row r="185" spans="1:7">
      <c r="A185" s="12">
        <v>42082</v>
      </c>
      <c r="B185">
        <v>255.88000500000001</v>
      </c>
      <c r="C185">
        <v>264.243988</v>
      </c>
      <c r="D185">
        <v>248.63600199999999</v>
      </c>
      <c r="E185">
        <v>260.92800899999997</v>
      </c>
      <c r="F185">
        <v>260.92800899999997</v>
      </c>
      <c r="G185">
        <v>52732000</v>
      </c>
    </row>
    <row r="186" spans="1:7">
      <c r="A186" s="12">
        <v>42083</v>
      </c>
      <c r="B186">
        <v>260.95599399999998</v>
      </c>
      <c r="C186">
        <v>264.84799199999998</v>
      </c>
      <c r="D186">
        <v>259.16198700000001</v>
      </c>
      <c r="E186">
        <v>261.74899299999998</v>
      </c>
      <c r="F186">
        <v>261.74899299999998</v>
      </c>
      <c r="G186">
        <v>18456700</v>
      </c>
    </row>
    <row r="187" spans="1:7">
      <c r="A187" s="12">
        <v>42084</v>
      </c>
      <c r="B187">
        <v>261.64401199999998</v>
      </c>
      <c r="C187">
        <v>262.19601399999999</v>
      </c>
      <c r="D187">
        <v>255.64999399999999</v>
      </c>
      <c r="E187">
        <v>260.02499399999999</v>
      </c>
      <c r="F187">
        <v>260.02499399999999</v>
      </c>
      <c r="G187">
        <v>17130100</v>
      </c>
    </row>
    <row r="188" spans="1:7">
      <c r="A188" s="12">
        <v>42085</v>
      </c>
      <c r="B188">
        <v>259.91699199999999</v>
      </c>
      <c r="C188">
        <v>269.74700899999999</v>
      </c>
      <c r="D188">
        <v>259.58999599999999</v>
      </c>
      <c r="E188">
        <v>267.959991</v>
      </c>
      <c r="F188">
        <v>267.959991</v>
      </c>
      <c r="G188">
        <v>18438100</v>
      </c>
    </row>
    <row r="189" spans="1:7">
      <c r="A189" s="12">
        <v>42086</v>
      </c>
      <c r="B189">
        <v>267.89498900000001</v>
      </c>
      <c r="C189">
        <v>277.29699699999998</v>
      </c>
      <c r="D189">
        <v>261.74499500000002</v>
      </c>
      <c r="E189">
        <v>266.73998999999998</v>
      </c>
      <c r="F189">
        <v>266.73998999999998</v>
      </c>
      <c r="G189">
        <v>22811900</v>
      </c>
    </row>
    <row r="190" spans="1:7">
      <c r="A190" s="12">
        <v>42087</v>
      </c>
      <c r="B190">
        <v>266.57699600000001</v>
      </c>
      <c r="C190">
        <v>267.00299100000001</v>
      </c>
      <c r="D190">
        <v>244.154999</v>
      </c>
      <c r="E190">
        <v>245.595001</v>
      </c>
      <c r="F190">
        <v>245.595001</v>
      </c>
      <c r="G190">
        <v>40073700</v>
      </c>
    </row>
    <row r="191" spans="1:7">
      <c r="A191" s="12">
        <v>42088</v>
      </c>
      <c r="B191">
        <v>247.47200000000001</v>
      </c>
      <c r="C191">
        <v>249.19000199999999</v>
      </c>
      <c r="D191">
        <v>236.51499899999999</v>
      </c>
      <c r="E191">
        <v>246.19700599999999</v>
      </c>
      <c r="F191">
        <v>246.19700599999999</v>
      </c>
      <c r="G191">
        <v>35866900</v>
      </c>
    </row>
    <row r="192" spans="1:7">
      <c r="A192" s="12">
        <v>42089</v>
      </c>
      <c r="B192">
        <v>246.27600100000001</v>
      </c>
      <c r="C192">
        <v>254.354004</v>
      </c>
      <c r="D192">
        <v>244.904999</v>
      </c>
      <c r="E192">
        <v>248.53199799999999</v>
      </c>
      <c r="F192">
        <v>248.53199799999999</v>
      </c>
      <c r="G192">
        <v>25730000</v>
      </c>
    </row>
    <row r="193" spans="1:7">
      <c r="A193" s="12">
        <v>42090</v>
      </c>
      <c r="B193">
        <v>248.56599399999999</v>
      </c>
      <c r="C193">
        <v>256.81100500000002</v>
      </c>
      <c r="D193">
        <v>245.212997</v>
      </c>
      <c r="E193">
        <v>247.02900700000001</v>
      </c>
      <c r="F193">
        <v>247.02900700000001</v>
      </c>
      <c r="G193">
        <v>17274900</v>
      </c>
    </row>
    <row r="194" spans="1:7">
      <c r="A194" s="12">
        <v>42091</v>
      </c>
      <c r="B194">
        <v>246.97500600000001</v>
      </c>
      <c r="C194">
        <v>254.20500200000001</v>
      </c>
      <c r="D194">
        <v>246.97500600000001</v>
      </c>
      <c r="E194">
        <v>252.79800399999999</v>
      </c>
      <c r="F194">
        <v>252.79800399999999</v>
      </c>
      <c r="G194">
        <v>16040900</v>
      </c>
    </row>
    <row r="195" spans="1:7">
      <c r="A195" s="12">
        <v>42092</v>
      </c>
      <c r="B195">
        <v>252.740005</v>
      </c>
      <c r="C195">
        <v>253.13900799999999</v>
      </c>
      <c r="D195">
        <v>240.85000600000001</v>
      </c>
      <c r="E195">
        <v>242.712997</v>
      </c>
      <c r="F195">
        <v>242.712997</v>
      </c>
      <c r="G195">
        <v>21699400</v>
      </c>
    </row>
    <row r="196" spans="1:7">
      <c r="A196" s="12">
        <v>42093</v>
      </c>
      <c r="B196">
        <v>242.878998</v>
      </c>
      <c r="C196">
        <v>249.24200400000001</v>
      </c>
      <c r="D196">
        <v>239.21400499999999</v>
      </c>
      <c r="E196">
        <v>247.52600100000001</v>
      </c>
      <c r="F196">
        <v>247.52600100000001</v>
      </c>
      <c r="G196">
        <v>23009600</v>
      </c>
    </row>
    <row r="197" spans="1:7">
      <c r="A197" s="12">
        <v>42094</v>
      </c>
      <c r="B197">
        <v>247.45399499999999</v>
      </c>
      <c r="C197">
        <v>248.729996</v>
      </c>
      <c r="D197">
        <v>242.73899800000001</v>
      </c>
      <c r="E197">
        <v>244.22399899999999</v>
      </c>
      <c r="F197">
        <v>244.22399899999999</v>
      </c>
      <c r="G197">
        <v>22672000</v>
      </c>
    </row>
    <row r="198" spans="1:7">
      <c r="A198" s="12">
        <v>42095</v>
      </c>
      <c r="B198">
        <v>244.223007</v>
      </c>
      <c r="C198">
        <v>247.541</v>
      </c>
      <c r="D198">
        <v>241.16000399999999</v>
      </c>
      <c r="E198">
        <v>247.27200300000001</v>
      </c>
      <c r="F198">
        <v>247.27200300000001</v>
      </c>
      <c r="G198">
        <v>22877200</v>
      </c>
    </row>
    <row r="199" spans="1:7">
      <c r="A199" s="12">
        <v>42096</v>
      </c>
      <c r="B199">
        <v>247.08900499999999</v>
      </c>
      <c r="C199">
        <v>254.46099899999999</v>
      </c>
      <c r="D199">
        <v>245.416</v>
      </c>
      <c r="E199">
        <v>253.00500500000001</v>
      </c>
      <c r="F199">
        <v>253.00500500000001</v>
      </c>
      <c r="G199">
        <v>26272600</v>
      </c>
    </row>
    <row r="200" spans="1:7">
      <c r="A200" s="12">
        <v>42097</v>
      </c>
      <c r="B200">
        <v>253.074005</v>
      </c>
      <c r="C200">
        <v>256.04299900000001</v>
      </c>
      <c r="D200">
        <v>251.878998</v>
      </c>
      <c r="E200">
        <v>254.32200599999999</v>
      </c>
      <c r="F200">
        <v>254.32200599999999</v>
      </c>
      <c r="G200">
        <v>23146600</v>
      </c>
    </row>
    <row r="201" spans="1:7">
      <c r="A201" s="12">
        <v>42098</v>
      </c>
      <c r="B201">
        <v>254.291</v>
      </c>
      <c r="C201">
        <v>255.25799599999999</v>
      </c>
      <c r="D201">
        <v>251.10000600000001</v>
      </c>
      <c r="E201">
        <v>253.69700599999999</v>
      </c>
      <c r="F201">
        <v>253.69700599999999</v>
      </c>
      <c r="G201">
        <v>12493500</v>
      </c>
    </row>
    <row r="202" spans="1:7">
      <c r="A202" s="12">
        <v>42099</v>
      </c>
      <c r="B202">
        <v>253.76100199999999</v>
      </c>
      <c r="C202">
        <v>260.67498799999998</v>
      </c>
      <c r="D202">
        <v>251.942001</v>
      </c>
      <c r="E202">
        <v>260.59799199999998</v>
      </c>
      <c r="F202">
        <v>260.59799199999998</v>
      </c>
      <c r="G202">
        <v>19649200</v>
      </c>
    </row>
    <row r="203" spans="1:7">
      <c r="A203" s="12">
        <v>42100</v>
      </c>
      <c r="B203">
        <v>260.72100799999998</v>
      </c>
      <c r="C203">
        <v>261.79800399999999</v>
      </c>
      <c r="D203">
        <v>254.574997</v>
      </c>
      <c r="E203">
        <v>255.49200400000001</v>
      </c>
      <c r="F203">
        <v>255.49200400000001</v>
      </c>
      <c r="G203">
        <v>20034200</v>
      </c>
    </row>
    <row r="204" spans="1:7">
      <c r="A204" s="12">
        <v>42101</v>
      </c>
      <c r="B204">
        <v>255.274002</v>
      </c>
      <c r="C204">
        <v>255.804993</v>
      </c>
      <c r="D204">
        <v>252.20500200000001</v>
      </c>
      <c r="E204">
        <v>253.179993</v>
      </c>
      <c r="F204">
        <v>253.179993</v>
      </c>
      <c r="G204">
        <v>18467400</v>
      </c>
    </row>
    <row r="205" spans="1:7">
      <c r="A205" s="12">
        <v>42102</v>
      </c>
      <c r="B205">
        <v>253.06399500000001</v>
      </c>
      <c r="C205">
        <v>253.84700000000001</v>
      </c>
      <c r="D205">
        <v>244.21499600000001</v>
      </c>
      <c r="E205">
        <v>245.02200300000001</v>
      </c>
      <c r="F205">
        <v>245.02200300000001</v>
      </c>
      <c r="G205">
        <v>30086400</v>
      </c>
    </row>
    <row r="206" spans="1:7">
      <c r="A206" s="12">
        <v>42103</v>
      </c>
      <c r="B206">
        <v>244.75100699999999</v>
      </c>
      <c r="C206">
        <v>246.11799600000001</v>
      </c>
      <c r="D206">
        <v>239.39999399999999</v>
      </c>
      <c r="E206">
        <v>243.675995</v>
      </c>
      <c r="F206">
        <v>243.675995</v>
      </c>
      <c r="G206">
        <v>21643500</v>
      </c>
    </row>
    <row r="207" spans="1:7">
      <c r="A207" s="12">
        <v>42104</v>
      </c>
      <c r="B207">
        <v>243.69399999999999</v>
      </c>
      <c r="C207">
        <v>243.69399999999999</v>
      </c>
      <c r="D207">
        <v>232.770996</v>
      </c>
      <c r="E207">
        <v>236.07200599999999</v>
      </c>
      <c r="F207">
        <v>236.07200599999999</v>
      </c>
      <c r="G207">
        <v>28882000</v>
      </c>
    </row>
    <row r="208" spans="1:7">
      <c r="A208" s="12">
        <v>42105</v>
      </c>
      <c r="B208">
        <v>236.016006</v>
      </c>
      <c r="C208">
        <v>239.537003</v>
      </c>
      <c r="D208">
        <v>234.175003</v>
      </c>
      <c r="E208">
        <v>236.55200199999999</v>
      </c>
      <c r="F208">
        <v>236.55200199999999</v>
      </c>
      <c r="G208">
        <v>16365200</v>
      </c>
    </row>
    <row r="209" spans="1:7">
      <c r="A209" s="12">
        <v>42106</v>
      </c>
      <c r="B209">
        <v>236.53500399999999</v>
      </c>
      <c r="C209">
        <v>237.72799699999999</v>
      </c>
      <c r="D209">
        <v>233.49499499999999</v>
      </c>
      <c r="E209">
        <v>236.15299999999999</v>
      </c>
      <c r="F209">
        <v>236.15299999999999</v>
      </c>
      <c r="G209">
        <v>12387900</v>
      </c>
    </row>
    <row r="210" spans="1:7">
      <c r="A210" s="12">
        <v>42107</v>
      </c>
      <c r="B210">
        <v>235.949997</v>
      </c>
      <c r="C210">
        <v>236.93499800000001</v>
      </c>
      <c r="D210">
        <v>221.996002</v>
      </c>
      <c r="E210">
        <v>224.587006</v>
      </c>
      <c r="F210">
        <v>224.587006</v>
      </c>
      <c r="G210">
        <v>31181800</v>
      </c>
    </row>
    <row r="211" spans="1:7">
      <c r="A211" s="12">
        <v>42108</v>
      </c>
      <c r="B211">
        <v>224.75900300000001</v>
      </c>
      <c r="C211">
        <v>224.975998</v>
      </c>
      <c r="D211">
        <v>216.32299800000001</v>
      </c>
      <c r="E211">
        <v>219.158997</v>
      </c>
      <c r="F211">
        <v>219.158997</v>
      </c>
      <c r="G211">
        <v>31719000</v>
      </c>
    </row>
    <row r="212" spans="1:7">
      <c r="A212" s="12">
        <v>42109</v>
      </c>
      <c r="B212">
        <v>219.07299800000001</v>
      </c>
      <c r="C212">
        <v>223.83299299999999</v>
      </c>
      <c r="D212">
        <v>218.649002</v>
      </c>
      <c r="E212">
        <v>223.83299299999999</v>
      </c>
      <c r="F212">
        <v>223.83299299999999</v>
      </c>
      <c r="G212">
        <v>22562000</v>
      </c>
    </row>
    <row r="213" spans="1:7">
      <c r="A213" s="12">
        <v>42110</v>
      </c>
      <c r="B213">
        <v>223.91700700000001</v>
      </c>
      <c r="C213">
        <v>229.671997</v>
      </c>
      <c r="D213">
        <v>223.91700700000001</v>
      </c>
      <c r="E213">
        <v>228.57299800000001</v>
      </c>
      <c r="F213">
        <v>228.57299800000001</v>
      </c>
      <c r="G213">
        <v>24805400</v>
      </c>
    </row>
    <row r="214" spans="1:7">
      <c r="A214" s="12">
        <v>42111</v>
      </c>
      <c r="B214">
        <v>228.574997</v>
      </c>
      <c r="C214">
        <v>228.90600599999999</v>
      </c>
      <c r="D214">
        <v>221.942001</v>
      </c>
      <c r="E214">
        <v>222.88200399999999</v>
      </c>
      <c r="F214">
        <v>222.88200399999999</v>
      </c>
      <c r="G214">
        <v>20429800</v>
      </c>
    </row>
    <row r="215" spans="1:7">
      <c r="A215" s="12">
        <v>42112</v>
      </c>
      <c r="B215">
        <v>222.85299699999999</v>
      </c>
      <c r="C215">
        <v>224.31599399999999</v>
      </c>
      <c r="D215">
        <v>220.87600699999999</v>
      </c>
      <c r="E215">
        <v>223.35600299999999</v>
      </c>
      <c r="F215">
        <v>223.35600299999999</v>
      </c>
      <c r="G215">
        <v>12939000</v>
      </c>
    </row>
    <row r="216" spans="1:7">
      <c r="A216" s="12">
        <v>42113</v>
      </c>
      <c r="B216">
        <v>223.455994</v>
      </c>
      <c r="C216">
        <v>226.35299699999999</v>
      </c>
      <c r="D216">
        <v>222.37300099999999</v>
      </c>
      <c r="E216">
        <v>222.60000600000001</v>
      </c>
      <c r="F216">
        <v>222.60000600000001</v>
      </c>
      <c r="G216">
        <v>15021500</v>
      </c>
    </row>
    <row r="217" spans="1:7">
      <c r="A217" s="12">
        <v>42114</v>
      </c>
      <c r="B217">
        <v>222.61199999999999</v>
      </c>
      <c r="C217">
        <v>226.350998</v>
      </c>
      <c r="D217">
        <v>221.97700499999999</v>
      </c>
      <c r="E217">
        <v>224.62600699999999</v>
      </c>
      <c r="F217">
        <v>224.62600699999999</v>
      </c>
      <c r="G217">
        <v>18364700</v>
      </c>
    </row>
    <row r="218" spans="1:7">
      <c r="A218" s="12">
        <v>42115</v>
      </c>
      <c r="B218">
        <v>224.61999499999999</v>
      </c>
      <c r="C218">
        <v>235.26899700000001</v>
      </c>
      <c r="D218">
        <v>224.300995</v>
      </c>
      <c r="E218">
        <v>235.26899700000001</v>
      </c>
      <c r="F218">
        <v>235.26899700000001</v>
      </c>
      <c r="G218">
        <v>24978000</v>
      </c>
    </row>
    <row r="219" spans="1:7">
      <c r="A219" s="12">
        <v>42116</v>
      </c>
      <c r="B219">
        <v>235.60200499999999</v>
      </c>
      <c r="C219">
        <v>237.908997</v>
      </c>
      <c r="D219">
        <v>233.475998</v>
      </c>
      <c r="E219">
        <v>234.175995</v>
      </c>
      <c r="F219">
        <v>234.175995</v>
      </c>
      <c r="G219">
        <v>23847900</v>
      </c>
    </row>
    <row r="220" spans="1:7">
      <c r="A220" s="12">
        <v>42117</v>
      </c>
      <c r="B220">
        <v>234.05299400000001</v>
      </c>
      <c r="C220">
        <v>236.47500600000001</v>
      </c>
      <c r="D220">
        <v>233.199005</v>
      </c>
      <c r="E220">
        <v>236.462006</v>
      </c>
      <c r="F220">
        <v>236.462006</v>
      </c>
      <c r="G220">
        <v>17036000</v>
      </c>
    </row>
    <row r="221" spans="1:7">
      <c r="A221" s="12">
        <v>42118</v>
      </c>
      <c r="B221">
        <v>235.970001</v>
      </c>
      <c r="C221">
        <v>236.304993</v>
      </c>
      <c r="D221">
        <v>229.932999</v>
      </c>
      <c r="E221">
        <v>231.26800499999999</v>
      </c>
      <c r="F221">
        <v>231.26800499999999</v>
      </c>
      <c r="G221">
        <v>21448700</v>
      </c>
    </row>
    <row r="222" spans="1:7">
      <c r="A222" s="12">
        <v>42119</v>
      </c>
      <c r="B222">
        <v>231.23500100000001</v>
      </c>
      <c r="C222">
        <v>232.56100499999999</v>
      </c>
      <c r="D222">
        <v>226.337006</v>
      </c>
      <c r="E222">
        <v>226.38999899999999</v>
      </c>
      <c r="F222">
        <v>226.38999899999999</v>
      </c>
      <c r="G222">
        <v>13957200</v>
      </c>
    </row>
    <row r="223" spans="1:7">
      <c r="A223" s="12">
        <v>42120</v>
      </c>
      <c r="B223">
        <v>226.41000399999999</v>
      </c>
      <c r="C223">
        <v>226.94399999999999</v>
      </c>
      <c r="D223">
        <v>214.87399300000001</v>
      </c>
      <c r="E223">
        <v>219.429993</v>
      </c>
      <c r="F223">
        <v>219.429993</v>
      </c>
      <c r="G223">
        <v>28943700</v>
      </c>
    </row>
    <row r="224" spans="1:7">
      <c r="A224" s="12">
        <v>42121</v>
      </c>
      <c r="B224">
        <v>219.429001</v>
      </c>
      <c r="C224">
        <v>233.304993</v>
      </c>
      <c r="D224">
        <v>218.02299500000001</v>
      </c>
      <c r="E224">
        <v>229.28599500000001</v>
      </c>
      <c r="F224">
        <v>229.28599500000001</v>
      </c>
      <c r="G224">
        <v>38574000</v>
      </c>
    </row>
    <row r="225" spans="1:7">
      <c r="A225" s="12">
        <v>42122</v>
      </c>
      <c r="B225">
        <v>228.96899400000001</v>
      </c>
      <c r="C225">
        <v>229.49499499999999</v>
      </c>
      <c r="D225">
        <v>223.06899999999999</v>
      </c>
      <c r="E225">
        <v>225.854996</v>
      </c>
      <c r="F225">
        <v>225.854996</v>
      </c>
      <c r="G225">
        <v>21469200</v>
      </c>
    </row>
    <row r="226" spans="1:7">
      <c r="A226" s="12">
        <v>42123</v>
      </c>
      <c r="B226">
        <v>225.591003</v>
      </c>
      <c r="C226">
        <v>227.03999300000001</v>
      </c>
      <c r="D226">
        <v>223.429993</v>
      </c>
      <c r="E226">
        <v>225.807999</v>
      </c>
      <c r="F226">
        <v>225.807999</v>
      </c>
      <c r="G226">
        <v>18936500</v>
      </c>
    </row>
    <row r="227" spans="1:7">
      <c r="A227" s="12">
        <v>42124</v>
      </c>
      <c r="B227">
        <v>225.692993</v>
      </c>
      <c r="C227">
        <v>239.56300400000001</v>
      </c>
      <c r="D227">
        <v>224.99299600000001</v>
      </c>
      <c r="E227">
        <v>236.145004</v>
      </c>
      <c r="F227">
        <v>236.145004</v>
      </c>
      <c r="G227">
        <v>33818600</v>
      </c>
    </row>
    <row r="228" spans="1:7">
      <c r="A228" s="12">
        <v>42125</v>
      </c>
      <c r="B228">
        <v>235.93899500000001</v>
      </c>
      <c r="C228">
        <v>238.966003</v>
      </c>
      <c r="D228">
        <v>232.07899499999999</v>
      </c>
      <c r="E228">
        <v>232.07899499999999</v>
      </c>
      <c r="F228">
        <v>232.07899499999999</v>
      </c>
      <c r="G228">
        <v>18815300</v>
      </c>
    </row>
    <row r="229" spans="1:7">
      <c r="A229" s="12">
        <v>42126</v>
      </c>
      <c r="B229">
        <v>232.341003</v>
      </c>
      <c r="C229">
        <v>235.72700499999999</v>
      </c>
      <c r="D229">
        <v>232.341003</v>
      </c>
      <c r="E229">
        <v>234.929993</v>
      </c>
      <c r="F229">
        <v>234.929993</v>
      </c>
      <c r="G229">
        <v>12535500</v>
      </c>
    </row>
    <row r="230" spans="1:7">
      <c r="A230" s="12">
        <v>42127</v>
      </c>
      <c r="B230">
        <v>234.88000500000001</v>
      </c>
      <c r="C230">
        <v>243.240005</v>
      </c>
      <c r="D230">
        <v>234.08299299999999</v>
      </c>
      <c r="E230">
        <v>240.358002</v>
      </c>
      <c r="F230">
        <v>240.358002</v>
      </c>
      <c r="G230">
        <v>18494100</v>
      </c>
    </row>
    <row r="231" spans="1:7">
      <c r="A231" s="12">
        <v>42128</v>
      </c>
      <c r="B231">
        <v>240.35600299999999</v>
      </c>
      <c r="C231">
        <v>242.63800000000001</v>
      </c>
      <c r="D231">
        <v>237.80999800000001</v>
      </c>
      <c r="E231">
        <v>239.01800499999999</v>
      </c>
      <c r="F231">
        <v>239.01800499999999</v>
      </c>
      <c r="G231">
        <v>21223400</v>
      </c>
    </row>
    <row r="232" spans="1:7">
      <c r="A232" s="12">
        <v>42129</v>
      </c>
      <c r="B232">
        <v>238.85200499999999</v>
      </c>
      <c r="C232">
        <v>239.20399499999999</v>
      </c>
      <c r="D232">
        <v>232.054001</v>
      </c>
      <c r="E232">
        <v>236.121002</v>
      </c>
      <c r="F232">
        <v>236.121002</v>
      </c>
      <c r="G232">
        <v>23929100</v>
      </c>
    </row>
    <row r="233" spans="1:7">
      <c r="A233" s="12">
        <v>42130</v>
      </c>
      <c r="B233">
        <v>236.24899300000001</v>
      </c>
      <c r="C233">
        <v>236.45399499999999</v>
      </c>
      <c r="D233">
        <v>229.23100299999999</v>
      </c>
      <c r="E233">
        <v>229.78199799999999</v>
      </c>
      <c r="F233">
        <v>229.78199799999999</v>
      </c>
      <c r="G233">
        <v>29587200</v>
      </c>
    </row>
    <row r="234" spans="1:7">
      <c r="A234" s="12">
        <v>42131</v>
      </c>
      <c r="B234">
        <v>229.662003</v>
      </c>
      <c r="C234">
        <v>239.104996</v>
      </c>
      <c r="D234">
        <v>228.57299800000001</v>
      </c>
      <c r="E234">
        <v>237.334</v>
      </c>
      <c r="F234">
        <v>237.334</v>
      </c>
      <c r="G234">
        <v>29064400</v>
      </c>
    </row>
    <row r="235" spans="1:7">
      <c r="A235" s="12">
        <v>42132</v>
      </c>
      <c r="B235">
        <v>237.20399499999999</v>
      </c>
      <c r="C235">
        <v>246.27499399999999</v>
      </c>
      <c r="D235">
        <v>236.274002</v>
      </c>
      <c r="E235">
        <v>243.86300700000001</v>
      </c>
      <c r="F235">
        <v>243.86300700000001</v>
      </c>
      <c r="G235">
        <v>27445500</v>
      </c>
    </row>
    <row r="236" spans="1:7">
      <c r="A236" s="12">
        <v>42133</v>
      </c>
      <c r="B236">
        <v>243.76899700000001</v>
      </c>
      <c r="C236">
        <v>247.804001</v>
      </c>
      <c r="D236">
        <v>239.63900799999999</v>
      </c>
      <c r="E236">
        <v>241.83200099999999</v>
      </c>
      <c r="F236">
        <v>241.83200099999999</v>
      </c>
      <c r="G236">
        <v>19790500</v>
      </c>
    </row>
    <row r="237" spans="1:7">
      <c r="A237" s="12">
        <v>42134</v>
      </c>
      <c r="B237">
        <v>241.729004</v>
      </c>
      <c r="C237">
        <v>244.067993</v>
      </c>
      <c r="D237">
        <v>238.84899899999999</v>
      </c>
      <c r="E237">
        <v>240.29600500000001</v>
      </c>
      <c r="F237">
        <v>240.29600500000001</v>
      </c>
      <c r="G237">
        <v>15019100</v>
      </c>
    </row>
    <row r="238" spans="1:7">
      <c r="A238" s="12">
        <v>42135</v>
      </c>
      <c r="B238">
        <v>240.29899599999999</v>
      </c>
      <c r="C238">
        <v>244.270004</v>
      </c>
      <c r="D238">
        <v>239.37600699999999</v>
      </c>
      <c r="E238">
        <v>242.158005</v>
      </c>
      <c r="F238">
        <v>242.158005</v>
      </c>
      <c r="G238">
        <v>20892300</v>
      </c>
    </row>
    <row r="239" spans="1:7">
      <c r="A239" s="12">
        <v>42136</v>
      </c>
      <c r="B239">
        <v>242.145004</v>
      </c>
      <c r="C239">
        <v>242.88099700000001</v>
      </c>
      <c r="D239">
        <v>240.09899899999999</v>
      </c>
      <c r="E239">
        <v>241.11199999999999</v>
      </c>
      <c r="F239">
        <v>241.11199999999999</v>
      </c>
      <c r="G239">
        <v>19282600</v>
      </c>
    </row>
    <row r="240" spans="1:7">
      <c r="A240" s="12">
        <v>42137</v>
      </c>
      <c r="B240">
        <v>241.39799500000001</v>
      </c>
      <c r="C240">
        <v>243.70399499999999</v>
      </c>
      <c r="D240">
        <v>235.04499799999999</v>
      </c>
      <c r="E240">
        <v>236.37699900000001</v>
      </c>
      <c r="F240">
        <v>236.37699900000001</v>
      </c>
      <c r="G240">
        <v>27180100</v>
      </c>
    </row>
    <row r="241" spans="1:7">
      <c r="A241" s="12">
        <v>42138</v>
      </c>
      <c r="B241">
        <v>236.21400499999999</v>
      </c>
      <c r="C241">
        <v>237.79899599999999</v>
      </c>
      <c r="D241">
        <v>234.057007</v>
      </c>
      <c r="E241">
        <v>236.929001</v>
      </c>
      <c r="F241">
        <v>236.929001</v>
      </c>
      <c r="G241">
        <v>24413700</v>
      </c>
    </row>
    <row r="242" spans="1:7">
      <c r="A242" s="12">
        <v>42139</v>
      </c>
      <c r="B242">
        <v>236.95500200000001</v>
      </c>
      <c r="C242">
        <v>238.753006</v>
      </c>
      <c r="D242">
        <v>236.79499799999999</v>
      </c>
      <c r="E242">
        <v>237.604996</v>
      </c>
      <c r="F242">
        <v>237.604996</v>
      </c>
      <c r="G242">
        <v>16329400</v>
      </c>
    </row>
    <row r="243" spans="1:7">
      <c r="A243" s="12">
        <v>42140</v>
      </c>
      <c r="B243">
        <v>237.64399700000001</v>
      </c>
      <c r="C243">
        <v>237.69700599999999</v>
      </c>
      <c r="D243">
        <v>235.29499799999999</v>
      </c>
      <c r="E243">
        <v>236.15299999999999</v>
      </c>
      <c r="F243">
        <v>236.15299999999999</v>
      </c>
      <c r="G243">
        <v>11089700</v>
      </c>
    </row>
    <row r="244" spans="1:7">
      <c r="A244" s="12">
        <v>42141</v>
      </c>
      <c r="B244">
        <v>236.009995</v>
      </c>
      <c r="C244">
        <v>238.02499399999999</v>
      </c>
      <c r="D244">
        <v>236.009995</v>
      </c>
      <c r="E244">
        <v>236.80200199999999</v>
      </c>
      <c r="F244">
        <v>236.80200199999999</v>
      </c>
      <c r="G244">
        <v>11134300</v>
      </c>
    </row>
    <row r="245" spans="1:7">
      <c r="A245" s="12">
        <v>42142</v>
      </c>
      <c r="B245">
        <v>236.88699299999999</v>
      </c>
      <c r="C245">
        <v>237.21000699999999</v>
      </c>
      <c r="D245">
        <v>232.46000699999999</v>
      </c>
      <c r="E245">
        <v>233.128006</v>
      </c>
      <c r="F245">
        <v>233.128006</v>
      </c>
      <c r="G245">
        <v>16780300</v>
      </c>
    </row>
    <row r="246" spans="1:7">
      <c r="A246" s="12">
        <v>42143</v>
      </c>
      <c r="B246">
        <v>233.037003</v>
      </c>
      <c r="C246">
        <v>234.15100100000001</v>
      </c>
      <c r="D246">
        <v>231.817001</v>
      </c>
      <c r="E246">
        <v>231.94700599999999</v>
      </c>
      <c r="F246">
        <v>231.94700599999999</v>
      </c>
      <c r="G246">
        <v>14241900</v>
      </c>
    </row>
    <row r="247" spans="1:7">
      <c r="A247" s="12">
        <v>42144</v>
      </c>
      <c r="B247">
        <v>231.88999899999999</v>
      </c>
      <c r="C247">
        <v>234.682999</v>
      </c>
      <c r="D247">
        <v>231.841995</v>
      </c>
      <c r="E247">
        <v>234.01800499999999</v>
      </c>
      <c r="F247">
        <v>234.01800499999999</v>
      </c>
      <c r="G247">
        <v>15499400</v>
      </c>
    </row>
    <row r="248" spans="1:7">
      <c r="A248" s="12">
        <v>42145</v>
      </c>
      <c r="B248">
        <v>234.016006</v>
      </c>
      <c r="C248">
        <v>236.24200400000001</v>
      </c>
      <c r="D248">
        <v>233.83500699999999</v>
      </c>
      <c r="E248">
        <v>235.34399400000001</v>
      </c>
      <c r="F248">
        <v>235.34399400000001</v>
      </c>
      <c r="G248">
        <v>15108900</v>
      </c>
    </row>
    <row r="249" spans="1:7">
      <c r="A249" s="12">
        <v>42146</v>
      </c>
      <c r="B249">
        <v>235.320999</v>
      </c>
      <c r="C249">
        <v>240.96899400000001</v>
      </c>
      <c r="D249">
        <v>235.05999800000001</v>
      </c>
      <c r="E249">
        <v>240.348007</v>
      </c>
      <c r="F249">
        <v>240.348007</v>
      </c>
      <c r="G249">
        <v>27003000</v>
      </c>
    </row>
    <row r="250" spans="1:7">
      <c r="A250" s="12">
        <v>42147</v>
      </c>
      <c r="B250">
        <v>240.28599500000001</v>
      </c>
      <c r="C250">
        <v>241.02499399999999</v>
      </c>
      <c r="D250">
        <v>238.69099399999999</v>
      </c>
      <c r="E250">
        <v>238.871994</v>
      </c>
      <c r="F250">
        <v>238.871994</v>
      </c>
      <c r="G250">
        <v>14605000</v>
      </c>
    </row>
    <row r="251" spans="1:7">
      <c r="A251" s="12">
        <v>42148</v>
      </c>
      <c r="B251">
        <v>238.975998</v>
      </c>
      <c r="C251">
        <v>241.97799699999999</v>
      </c>
      <c r="D251">
        <v>238.81100499999999</v>
      </c>
      <c r="E251">
        <v>240.953003</v>
      </c>
      <c r="F251">
        <v>240.953003</v>
      </c>
      <c r="G251">
        <v>11508000</v>
      </c>
    </row>
    <row r="252" spans="1:7">
      <c r="A252" s="12">
        <v>42149</v>
      </c>
      <c r="B252">
        <v>240.92700199999999</v>
      </c>
      <c r="C252">
        <v>241.020996</v>
      </c>
      <c r="D252">
        <v>236.63699299999999</v>
      </c>
      <c r="E252">
        <v>237.11000100000001</v>
      </c>
      <c r="F252">
        <v>237.11000100000001</v>
      </c>
      <c r="G252">
        <v>14423900</v>
      </c>
    </row>
    <row r="253" spans="1:7">
      <c r="A253" s="12">
        <v>42150</v>
      </c>
      <c r="B253">
        <v>237.104004</v>
      </c>
      <c r="C253">
        <v>238.24200400000001</v>
      </c>
      <c r="D253">
        <v>235.692001</v>
      </c>
      <c r="E253">
        <v>237.11599699999999</v>
      </c>
      <c r="F253">
        <v>237.11599699999999</v>
      </c>
      <c r="G253">
        <v>16425000</v>
      </c>
    </row>
    <row r="254" spans="1:7">
      <c r="A254" s="12">
        <v>42151</v>
      </c>
      <c r="B254">
        <v>237.06500199999999</v>
      </c>
      <c r="C254">
        <v>238.63600199999999</v>
      </c>
      <c r="D254">
        <v>236.695007</v>
      </c>
      <c r="E254">
        <v>237.283005</v>
      </c>
      <c r="F254">
        <v>237.283005</v>
      </c>
      <c r="G254">
        <v>18837000</v>
      </c>
    </row>
    <row r="255" spans="1:7">
      <c r="A255" s="12">
        <v>42152</v>
      </c>
      <c r="B255">
        <v>237.25700399999999</v>
      </c>
      <c r="C255">
        <v>237.824005</v>
      </c>
      <c r="D255">
        <v>236.651993</v>
      </c>
      <c r="E255">
        <v>237.408005</v>
      </c>
      <c r="F255">
        <v>237.408005</v>
      </c>
      <c r="G255">
        <v>13829600</v>
      </c>
    </row>
    <row r="256" spans="1:7">
      <c r="A256" s="12">
        <v>42153</v>
      </c>
      <c r="B256">
        <v>237.37699900000001</v>
      </c>
      <c r="C256">
        <v>237.52200300000001</v>
      </c>
      <c r="D256">
        <v>235.73100299999999</v>
      </c>
      <c r="E256">
        <v>237.09599299999999</v>
      </c>
      <c r="F256">
        <v>237.09599299999999</v>
      </c>
      <c r="G256">
        <v>14805000</v>
      </c>
    </row>
    <row r="257" spans="1:7">
      <c r="A257" s="12">
        <v>42154</v>
      </c>
      <c r="B257">
        <v>237.091995</v>
      </c>
      <c r="C257">
        <v>237.09300200000001</v>
      </c>
      <c r="D257">
        <v>232.04600500000001</v>
      </c>
      <c r="E257">
        <v>233.345001</v>
      </c>
      <c r="F257">
        <v>233.345001</v>
      </c>
      <c r="G257">
        <v>14098600</v>
      </c>
    </row>
    <row r="258" spans="1:7">
      <c r="A258" s="12">
        <v>42155</v>
      </c>
      <c r="B258">
        <v>233.134995</v>
      </c>
      <c r="C258">
        <v>233.25199900000001</v>
      </c>
      <c r="D258">
        <v>229.54200700000001</v>
      </c>
      <c r="E258">
        <v>230.19000199999999</v>
      </c>
      <c r="F258">
        <v>230.19000199999999</v>
      </c>
      <c r="G258">
        <v>14730800</v>
      </c>
    </row>
    <row r="259" spans="1:7">
      <c r="A259" s="12">
        <v>42156</v>
      </c>
      <c r="B259">
        <v>230.233002</v>
      </c>
      <c r="C259">
        <v>231.712997</v>
      </c>
      <c r="D259">
        <v>221.29600500000001</v>
      </c>
      <c r="E259">
        <v>222.925995</v>
      </c>
      <c r="F259">
        <v>222.925995</v>
      </c>
      <c r="G259">
        <v>26090500</v>
      </c>
    </row>
    <row r="260" spans="1:7">
      <c r="A260" s="12">
        <v>42157</v>
      </c>
      <c r="B260">
        <v>222.89399700000001</v>
      </c>
      <c r="C260">
        <v>226.416</v>
      </c>
      <c r="D260">
        <v>222.419006</v>
      </c>
      <c r="E260">
        <v>225.80299400000001</v>
      </c>
      <c r="F260">
        <v>225.80299400000001</v>
      </c>
      <c r="G260">
        <v>20459000</v>
      </c>
    </row>
    <row r="261" spans="1:7">
      <c r="A261" s="12">
        <v>42158</v>
      </c>
      <c r="B261">
        <v>225.73599200000001</v>
      </c>
      <c r="C261">
        <v>227.40400700000001</v>
      </c>
      <c r="D261">
        <v>223.929993</v>
      </c>
      <c r="E261">
        <v>225.87399300000001</v>
      </c>
      <c r="F261">
        <v>225.87399300000001</v>
      </c>
      <c r="G261">
        <v>17752400</v>
      </c>
    </row>
    <row r="262" spans="1:7">
      <c r="A262" s="12">
        <v>42159</v>
      </c>
      <c r="B262">
        <v>225.77200300000001</v>
      </c>
      <c r="C262">
        <v>226.580994</v>
      </c>
      <c r="D262">
        <v>224.054001</v>
      </c>
      <c r="E262">
        <v>224.324005</v>
      </c>
      <c r="F262">
        <v>224.324005</v>
      </c>
      <c r="G262">
        <v>14728100</v>
      </c>
    </row>
    <row r="263" spans="1:7">
      <c r="A263" s="12">
        <v>42160</v>
      </c>
      <c r="B263">
        <v>224.15400700000001</v>
      </c>
      <c r="C263">
        <v>225.96800200000001</v>
      </c>
      <c r="D263">
        <v>223.179001</v>
      </c>
      <c r="E263">
        <v>224.95199600000001</v>
      </c>
      <c r="F263">
        <v>224.95199600000001</v>
      </c>
      <c r="G263">
        <v>18056500</v>
      </c>
    </row>
    <row r="264" spans="1:7">
      <c r="A264" s="12">
        <v>42161</v>
      </c>
      <c r="B264">
        <v>225.00500500000001</v>
      </c>
      <c r="C264">
        <v>225.71899400000001</v>
      </c>
      <c r="D264">
        <v>224.378998</v>
      </c>
      <c r="E264">
        <v>225.61900299999999</v>
      </c>
      <c r="F264">
        <v>225.61900299999999</v>
      </c>
      <c r="G264">
        <v>11131500</v>
      </c>
    </row>
    <row r="265" spans="1:7">
      <c r="A265" s="12">
        <v>42162</v>
      </c>
      <c r="B265">
        <v>225.59599299999999</v>
      </c>
      <c r="C265">
        <v>226.19399999999999</v>
      </c>
      <c r="D265">
        <v>222.651993</v>
      </c>
      <c r="E265">
        <v>222.88099700000001</v>
      </c>
      <c r="F265">
        <v>222.88099700000001</v>
      </c>
      <c r="G265">
        <v>13318400</v>
      </c>
    </row>
    <row r="266" spans="1:7">
      <c r="A266" s="12">
        <v>42163</v>
      </c>
      <c r="B266">
        <v>222.878998</v>
      </c>
      <c r="C266">
        <v>229.46400499999999</v>
      </c>
      <c r="D266">
        <v>222.83900499999999</v>
      </c>
      <c r="E266">
        <v>228.48899800000001</v>
      </c>
      <c r="F266">
        <v>228.48899800000001</v>
      </c>
      <c r="G266">
        <v>23378400</v>
      </c>
    </row>
    <row r="267" spans="1:7">
      <c r="A267" s="12">
        <v>42164</v>
      </c>
      <c r="B267">
        <v>228.537994</v>
      </c>
      <c r="C267">
        <v>230.95399499999999</v>
      </c>
      <c r="D267">
        <v>227.929001</v>
      </c>
      <c r="E267">
        <v>229.04800399999999</v>
      </c>
      <c r="F267">
        <v>229.04800399999999</v>
      </c>
      <c r="G267">
        <v>28353100</v>
      </c>
    </row>
    <row r="268" spans="1:7">
      <c r="A268" s="12">
        <v>42165</v>
      </c>
      <c r="B268">
        <v>228.99499499999999</v>
      </c>
      <c r="C268">
        <v>229.78199799999999</v>
      </c>
      <c r="D268">
        <v>228.009995</v>
      </c>
      <c r="E268">
        <v>228.80299400000001</v>
      </c>
      <c r="F268">
        <v>228.80299400000001</v>
      </c>
      <c r="G268">
        <v>15904800</v>
      </c>
    </row>
    <row r="269" spans="1:7">
      <c r="A269" s="12">
        <v>42166</v>
      </c>
      <c r="B269">
        <v>228.854996</v>
      </c>
      <c r="C269">
        <v>230.287003</v>
      </c>
      <c r="D269">
        <v>228.766998</v>
      </c>
      <c r="E269">
        <v>229.70500200000001</v>
      </c>
      <c r="F269">
        <v>229.70500200000001</v>
      </c>
      <c r="G269">
        <v>14416000</v>
      </c>
    </row>
    <row r="270" spans="1:7">
      <c r="A270" s="12">
        <v>42167</v>
      </c>
      <c r="B270">
        <v>229.70500200000001</v>
      </c>
      <c r="C270">
        <v>231.057007</v>
      </c>
      <c r="D270">
        <v>229.31300400000001</v>
      </c>
      <c r="E270">
        <v>229.98199500000001</v>
      </c>
      <c r="F270">
        <v>229.98199500000001</v>
      </c>
      <c r="G270">
        <v>14017700</v>
      </c>
    </row>
    <row r="271" spans="1:7">
      <c r="A271" s="12">
        <v>42168</v>
      </c>
      <c r="B271">
        <v>229.91999799999999</v>
      </c>
      <c r="C271">
        <v>232.651993</v>
      </c>
      <c r="D271">
        <v>229.21000699999999</v>
      </c>
      <c r="E271">
        <v>232.401993</v>
      </c>
      <c r="F271">
        <v>232.401993</v>
      </c>
      <c r="G271">
        <v>13305300</v>
      </c>
    </row>
    <row r="272" spans="1:7">
      <c r="A272" s="12">
        <v>42169</v>
      </c>
      <c r="B272">
        <v>232.442001</v>
      </c>
      <c r="C272">
        <v>234.858002</v>
      </c>
      <c r="D272">
        <v>232.003998</v>
      </c>
      <c r="E272">
        <v>233.54299900000001</v>
      </c>
      <c r="F272">
        <v>233.54299900000001</v>
      </c>
      <c r="G272">
        <v>12165900</v>
      </c>
    </row>
    <row r="273" spans="1:7">
      <c r="A273" s="12">
        <v>42170</v>
      </c>
      <c r="B273">
        <v>233.421997</v>
      </c>
      <c r="C273">
        <v>237.83599899999999</v>
      </c>
      <c r="D273">
        <v>233.421997</v>
      </c>
      <c r="E273">
        <v>236.82299800000001</v>
      </c>
      <c r="F273">
        <v>236.82299800000001</v>
      </c>
      <c r="G273">
        <v>19912100</v>
      </c>
    </row>
    <row r="274" spans="1:7">
      <c r="A274" s="12">
        <v>42171</v>
      </c>
      <c r="B274">
        <v>236.76499899999999</v>
      </c>
      <c r="C274">
        <v>251.74200400000001</v>
      </c>
      <c r="D274">
        <v>236.121994</v>
      </c>
      <c r="E274">
        <v>250.895004</v>
      </c>
      <c r="F274">
        <v>250.895004</v>
      </c>
      <c r="G274">
        <v>41612000</v>
      </c>
    </row>
    <row r="275" spans="1:7">
      <c r="A275" s="12">
        <v>42172</v>
      </c>
      <c r="B275">
        <v>250.82299800000001</v>
      </c>
      <c r="C275">
        <v>256.85299700000002</v>
      </c>
      <c r="D275">
        <v>246.475998</v>
      </c>
      <c r="E275">
        <v>249.283997</v>
      </c>
      <c r="F275">
        <v>249.283997</v>
      </c>
      <c r="G275">
        <v>43858400</v>
      </c>
    </row>
    <row r="276" spans="1:7">
      <c r="A276" s="12">
        <v>42173</v>
      </c>
      <c r="B276">
        <v>249.42799400000001</v>
      </c>
      <c r="C276">
        <v>252.108002</v>
      </c>
      <c r="D276">
        <v>244.12699900000001</v>
      </c>
      <c r="E276">
        <v>249.00700399999999</v>
      </c>
      <c r="F276">
        <v>249.00700399999999</v>
      </c>
      <c r="G276">
        <v>30980200</v>
      </c>
    </row>
    <row r="277" spans="1:7">
      <c r="A277" s="12">
        <v>42174</v>
      </c>
      <c r="B277">
        <v>249.04299900000001</v>
      </c>
      <c r="C277">
        <v>250.97700499999999</v>
      </c>
      <c r="D277">
        <v>243.787003</v>
      </c>
      <c r="E277">
        <v>244.60600299999999</v>
      </c>
      <c r="F277">
        <v>244.60600299999999</v>
      </c>
      <c r="G277">
        <v>23965300</v>
      </c>
    </row>
    <row r="278" spans="1:7">
      <c r="A278" s="12">
        <v>42175</v>
      </c>
      <c r="B278">
        <v>244.529999</v>
      </c>
      <c r="C278">
        <v>245.828003</v>
      </c>
      <c r="D278">
        <v>240.62699900000001</v>
      </c>
      <c r="E278">
        <v>245.212006</v>
      </c>
      <c r="F278">
        <v>245.212006</v>
      </c>
      <c r="G278">
        <v>20608100</v>
      </c>
    </row>
    <row r="279" spans="1:7">
      <c r="A279" s="12">
        <v>42176</v>
      </c>
      <c r="B279">
        <v>245.10000600000001</v>
      </c>
      <c r="C279">
        <v>245.22399899999999</v>
      </c>
      <c r="D279">
        <v>241.88200399999999</v>
      </c>
      <c r="E279">
        <v>243.94399999999999</v>
      </c>
      <c r="F279">
        <v>243.94399999999999</v>
      </c>
      <c r="G279">
        <v>10600900</v>
      </c>
    </row>
    <row r="280" spans="1:7">
      <c r="A280" s="12">
        <v>42177</v>
      </c>
      <c r="B280">
        <v>243.96899400000001</v>
      </c>
      <c r="C280">
        <v>247.91700700000001</v>
      </c>
      <c r="D280">
        <v>243.77900700000001</v>
      </c>
      <c r="E280">
        <v>246.990005</v>
      </c>
      <c r="F280">
        <v>246.990005</v>
      </c>
      <c r="G280">
        <v>17692500</v>
      </c>
    </row>
    <row r="281" spans="1:7">
      <c r="A281" s="12">
        <v>42178</v>
      </c>
      <c r="B281">
        <v>246.92700199999999</v>
      </c>
      <c r="C281">
        <v>247.304001</v>
      </c>
      <c r="D281">
        <v>243.13299599999999</v>
      </c>
      <c r="E281">
        <v>244.29600500000001</v>
      </c>
      <c r="F281">
        <v>244.29600500000001</v>
      </c>
      <c r="G281">
        <v>15108700</v>
      </c>
    </row>
    <row r="282" spans="1:7">
      <c r="A282" s="12">
        <v>42179</v>
      </c>
      <c r="B282">
        <v>244.28199799999999</v>
      </c>
      <c r="C282">
        <v>244.341003</v>
      </c>
      <c r="D282">
        <v>240.51499899999999</v>
      </c>
      <c r="E282">
        <v>240.51499899999999</v>
      </c>
      <c r="F282">
        <v>240.51499899999999</v>
      </c>
      <c r="G282">
        <v>17344900</v>
      </c>
    </row>
    <row r="283" spans="1:7">
      <c r="A283" s="12">
        <v>42180</v>
      </c>
      <c r="B283">
        <v>240.365005</v>
      </c>
      <c r="C283">
        <v>243.33200099999999</v>
      </c>
      <c r="D283">
        <v>240.365005</v>
      </c>
      <c r="E283">
        <v>242.79899599999999</v>
      </c>
      <c r="F283">
        <v>242.79899599999999</v>
      </c>
      <c r="G283">
        <v>16133100</v>
      </c>
    </row>
    <row r="284" spans="1:7">
      <c r="A284" s="12">
        <v>42181</v>
      </c>
      <c r="B284">
        <v>242.604004</v>
      </c>
      <c r="C284">
        <v>243.74899300000001</v>
      </c>
      <c r="D284">
        <v>241.55299400000001</v>
      </c>
      <c r="E284">
        <v>243.59399400000001</v>
      </c>
      <c r="F284">
        <v>243.59399400000001</v>
      </c>
      <c r="G284">
        <v>13983500</v>
      </c>
    </row>
    <row r="285" spans="1:7">
      <c r="A285" s="12">
        <v>42182</v>
      </c>
      <c r="B285">
        <v>243.54899599999999</v>
      </c>
      <c r="C285">
        <v>251.33900499999999</v>
      </c>
      <c r="D285">
        <v>243.11700400000001</v>
      </c>
      <c r="E285">
        <v>250.990005</v>
      </c>
      <c r="F285">
        <v>250.990005</v>
      </c>
      <c r="G285">
        <v>20488600</v>
      </c>
    </row>
    <row r="286" spans="1:7">
      <c r="A286" s="12">
        <v>42183</v>
      </c>
      <c r="B286">
        <v>250.95500200000001</v>
      </c>
      <c r="C286">
        <v>251.171997</v>
      </c>
      <c r="D286">
        <v>247.43400600000001</v>
      </c>
      <c r="E286">
        <v>249.01100199999999</v>
      </c>
      <c r="F286">
        <v>249.01100199999999</v>
      </c>
      <c r="G286">
        <v>15137600</v>
      </c>
    </row>
    <row r="287" spans="1:7">
      <c r="A287" s="12">
        <v>42184</v>
      </c>
      <c r="B287">
        <v>248.72099299999999</v>
      </c>
      <c r="C287">
        <v>257.17300399999999</v>
      </c>
      <c r="D287">
        <v>248.580994</v>
      </c>
      <c r="E287">
        <v>257.06399499999998</v>
      </c>
      <c r="F287">
        <v>257.06399499999998</v>
      </c>
      <c r="G287">
        <v>34742900</v>
      </c>
    </row>
    <row r="288" spans="1:7">
      <c r="A288" s="12">
        <v>42185</v>
      </c>
      <c r="B288">
        <v>257.03601099999997</v>
      </c>
      <c r="C288">
        <v>267.86700400000001</v>
      </c>
      <c r="D288">
        <v>255.945999</v>
      </c>
      <c r="E288">
        <v>263.07199100000003</v>
      </c>
      <c r="F288">
        <v>263.07199100000003</v>
      </c>
      <c r="G288">
        <v>44533800</v>
      </c>
    </row>
    <row r="289" spans="1:7">
      <c r="A289" s="12">
        <v>42186</v>
      </c>
      <c r="B289">
        <v>263.34500100000002</v>
      </c>
      <c r="C289">
        <v>265.17199699999998</v>
      </c>
      <c r="D289">
        <v>255.774002</v>
      </c>
      <c r="E289">
        <v>258.62100199999998</v>
      </c>
      <c r="F289">
        <v>258.62100199999998</v>
      </c>
      <c r="G289">
        <v>27029800</v>
      </c>
    </row>
    <row r="290" spans="1:7">
      <c r="A290" s="12">
        <v>42187</v>
      </c>
      <c r="B290">
        <v>258.55200200000002</v>
      </c>
      <c r="C290">
        <v>261.631012</v>
      </c>
      <c r="D290">
        <v>254.11599699999999</v>
      </c>
      <c r="E290">
        <v>255.412003</v>
      </c>
      <c r="F290">
        <v>255.412003</v>
      </c>
      <c r="G290">
        <v>21551900</v>
      </c>
    </row>
    <row r="291" spans="1:7">
      <c r="A291" s="12">
        <v>42188</v>
      </c>
      <c r="B291">
        <v>255.459</v>
      </c>
      <c r="C291">
        <v>257.07699600000001</v>
      </c>
      <c r="D291">
        <v>253.50500500000001</v>
      </c>
      <c r="E291">
        <v>256.33599900000002</v>
      </c>
      <c r="F291">
        <v>256.33599900000002</v>
      </c>
      <c r="G291">
        <v>19033800</v>
      </c>
    </row>
    <row r="292" spans="1:7">
      <c r="A292" s="12">
        <v>42189</v>
      </c>
      <c r="B292">
        <v>256.49099699999999</v>
      </c>
      <c r="C292">
        <v>261.45700099999999</v>
      </c>
      <c r="D292">
        <v>254.199997</v>
      </c>
      <c r="E292">
        <v>260.885986</v>
      </c>
      <c r="F292">
        <v>260.885986</v>
      </c>
      <c r="G292">
        <v>15620400</v>
      </c>
    </row>
    <row r="293" spans="1:7">
      <c r="A293" s="12">
        <v>42190</v>
      </c>
      <c r="B293">
        <v>260.80499300000002</v>
      </c>
      <c r="C293">
        <v>274.506012</v>
      </c>
      <c r="D293">
        <v>258.70098899999999</v>
      </c>
      <c r="E293">
        <v>271.91299400000003</v>
      </c>
      <c r="F293">
        <v>271.91299400000003</v>
      </c>
      <c r="G293">
        <v>44156100</v>
      </c>
    </row>
    <row r="294" spans="1:7">
      <c r="A294" s="12">
        <v>42191</v>
      </c>
      <c r="B294">
        <v>271.108002</v>
      </c>
      <c r="C294">
        <v>277.42199699999998</v>
      </c>
      <c r="D294">
        <v>267.60000600000001</v>
      </c>
      <c r="E294">
        <v>269.02999899999998</v>
      </c>
      <c r="F294">
        <v>269.02999899999998</v>
      </c>
      <c r="G294">
        <v>49154800</v>
      </c>
    </row>
    <row r="295" spans="1:7">
      <c r="A295" s="12">
        <v>42192</v>
      </c>
      <c r="B295">
        <v>269.96301299999999</v>
      </c>
      <c r="C295">
        <v>271.341003</v>
      </c>
      <c r="D295">
        <v>264.83200099999999</v>
      </c>
      <c r="E295">
        <v>266.20700099999999</v>
      </c>
      <c r="F295">
        <v>266.20700099999999</v>
      </c>
      <c r="G295">
        <v>28857600</v>
      </c>
    </row>
    <row r="296" spans="1:7">
      <c r="A296" s="12">
        <v>42193</v>
      </c>
      <c r="B296">
        <v>265.98199499999998</v>
      </c>
      <c r="C296">
        <v>272.97100799999998</v>
      </c>
      <c r="D296">
        <v>264.385986</v>
      </c>
      <c r="E296">
        <v>270.78500400000001</v>
      </c>
      <c r="F296">
        <v>270.78500400000001</v>
      </c>
      <c r="G296">
        <v>36980200</v>
      </c>
    </row>
    <row r="297" spans="1:7">
      <c r="A297" s="12">
        <v>42194</v>
      </c>
      <c r="B297">
        <v>270.82699600000001</v>
      </c>
      <c r="C297">
        <v>272.334991</v>
      </c>
      <c r="D297">
        <v>267.08599900000002</v>
      </c>
      <c r="E297">
        <v>269.22799700000002</v>
      </c>
      <c r="F297">
        <v>269.22799700000002</v>
      </c>
      <c r="G297">
        <v>40301200</v>
      </c>
    </row>
    <row r="298" spans="1:7">
      <c r="A298" s="12">
        <v>42195</v>
      </c>
      <c r="B298">
        <v>269.15600599999999</v>
      </c>
      <c r="C298">
        <v>294.591003</v>
      </c>
      <c r="D298">
        <v>268.80200200000002</v>
      </c>
      <c r="E298">
        <v>284.89401199999998</v>
      </c>
      <c r="F298">
        <v>284.89401199999998</v>
      </c>
      <c r="G298">
        <v>100390000</v>
      </c>
    </row>
    <row r="299" spans="1:7">
      <c r="A299" s="12">
        <v>42196</v>
      </c>
      <c r="B299">
        <v>284.88000499999998</v>
      </c>
      <c r="C299">
        <v>298.506012</v>
      </c>
      <c r="D299">
        <v>283.52999899999998</v>
      </c>
      <c r="E299">
        <v>293.11498999999998</v>
      </c>
      <c r="F299">
        <v>293.11498999999998</v>
      </c>
      <c r="G299">
        <v>41109900</v>
      </c>
    </row>
    <row r="300" spans="1:7">
      <c r="A300" s="12">
        <v>42197</v>
      </c>
      <c r="B300">
        <v>293.14001500000001</v>
      </c>
      <c r="C300">
        <v>314.39401199999998</v>
      </c>
      <c r="D300">
        <v>292.50500499999998</v>
      </c>
      <c r="E300">
        <v>310.86700400000001</v>
      </c>
      <c r="F300">
        <v>310.86700400000001</v>
      </c>
      <c r="G300">
        <v>56405000</v>
      </c>
    </row>
    <row r="301" spans="1:7">
      <c r="A301" s="12">
        <v>42198</v>
      </c>
      <c r="B301">
        <v>310.82699600000001</v>
      </c>
      <c r="C301">
        <v>310.94799799999998</v>
      </c>
      <c r="D301">
        <v>281.010986</v>
      </c>
      <c r="E301">
        <v>292.05398600000001</v>
      </c>
      <c r="F301">
        <v>292.05398600000001</v>
      </c>
      <c r="G301">
        <v>62053900</v>
      </c>
    </row>
    <row r="302" spans="1:7">
      <c r="A302" s="12">
        <v>42199</v>
      </c>
      <c r="B302">
        <v>292.033997</v>
      </c>
      <c r="C302">
        <v>296.14700299999998</v>
      </c>
      <c r="D302">
        <v>286.63799999999998</v>
      </c>
      <c r="E302">
        <v>287.46398900000003</v>
      </c>
      <c r="F302">
        <v>287.46398900000003</v>
      </c>
      <c r="G302">
        <v>28727200</v>
      </c>
    </row>
    <row r="303" spans="1:7">
      <c r="A303" s="12">
        <v>42200</v>
      </c>
      <c r="B303">
        <v>288.04501299999998</v>
      </c>
      <c r="C303">
        <v>293.24798600000003</v>
      </c>
      <c r="D303">
        <v>285.36700400000001</v>
      </c>
      <c r="E303">
        <v>285.82900999999998</v>
      </c>
      <c r="F303">
        <v>285.82900999999998</v>
      </c>
      <c r="G303">
        <v>27486600</v>
      </c>
    </row>
    <row r="304" spans="1:7">
      <c r="A304" s="12">
        <v>42201</v>
      </c>
      <c r="B304">
        <v>286.04199199999999</v>
      </c>
      <c r="C304">
        <v>291.18301400000001</v>
      </c>
      <c r="D304">
        <v>275.23998999999998</v>
      </c>
      <c r="E304">
        <v>278.08898900000003</v>
      </c>
      <c r="F304">
        <v>278.08898900000003</v>
      </c>
      <c r="G304">
        <v>49482600</v>
      </c>
    </row>
    <row r="305" spans="1:7">
      <c r="A305" s="12">
        <v>42202</v>
      </c>
      <c r="B305">
        <v>278.091003</v>
      </c>
      <c r="C305">
        <v>280.27999899999998</v>
      </c>
      <c r="D305">
        <v>272.04299900000001</v>
      </c>
      <c r="E305">
        <v>279.47198500000002</v>
      </c>
      <c r="F305">
        <v>279.47198500000002</v>
      </c>
      <c r="G305">
        <v>27591400</v>
      </c>
    </row>
    <row r="306" spans="1:7">
      <c r="A306" s="12">
        <v>42203</v>
      </c>
      <c r="B306">
        <v>279.33099399999998</v>
      </c>
      <c r="C306">
        <v>282.52700800000002</v>
      </c>
      <c r="D306">
        <v>274.07501200000002</v>
      </c>
      <c r="E306">
        <v>274.90100100000001</v>
      </c>
      <c r="F306">
        <v>274.90100100000001</v>
      </c>
      <c r="G306">
        <v>25187100</v>
      </c>
    </row>
    <row r="307" spans="1:7">
      <c r="A307" s="12">
        <v>42204</v>
      </c>
      <c r="B307">
        <v>274.766998</v>
      </c>
      <c r="C307">
        <v>275.67001299999998</v>
      </c>
      <c r="D307">
        <v>272.51299999999998</v>
      </c>
      <c r="E307">
        <v>273.614014</v>
      </c>
      <c r="F307">
        <v>273.614014</v>
      </c>
      <c r="G307">
        <v>15332500</v>
      </c>
    </row>
    <row r="308" spans="1:7">
      <c r="A308" s="12">
        <v>42205</v>
      </c>
      <c r="B308">
        <v>273.49899299999998</v>
      </c>
      <c r="C308">
        <v>278.98098800000002</v>
      </c>
      <c r="D308">
        <v>272.959991</v>
      </c>
      <c r="E308">
        <v>278.98098800000002</v>
      </c>
      <c r="F308">
        <v>278.98098800000002</v>
      </c>
      <c r="G308">
        <v>22711400</v>
      </c>
    </row>
    <row r="309" spans="1:7">
      <c r="A309" s="12">
        <v>42206</v>
      </c>
      <c r="B309">
        <v>278.88198899999998</v>
      </c>
      <c r="C309">
        <v>280.54699699999998</v>
      </c>
      <c r="D309">
        <v>275.41900600000002</v>
      </c>
      <c r="E309">
        <v>275.83300800000001</v>
      </c>
      <c r="F309">
        <v>275.83300800000001</v>
      </c>
      <c r="G309">
        <v>22930700</v>
      </c>
    </row>
    <row r="310" spans="1:7">
      <c r="A310" s="12">
        <v>42207</v>
      </c>
      <c r="B310">
        <v>275.65701300000001</v>
      </c>
      <c r="C310">
        <v>277.66598499999998</v>
      </c>
      <c r="D310">
        <v>274.381012</v>
      </c>
      <c r="E310">
        <v>277.22198500000002</v>
      </c>
      <c r="F310">
        <v>277.22198500000002</v>
      </c>
      <c r="G310">
        <v>19389800</v>
      </c>
    </row>
    <row r="311" spans="1:7">
      <c r="A311" s="12">
        <v>42208</v>
      </c>
      <c r="B311">
        <v>277.341003</v>
      </c>
      <c r="C311">
        <v>278.11099200000001</v>
      </c>
      <c r="D311">
        <v>275.716003</v>
      </c>
      <c r="E311">
        <v>276.04901100000001</v>
      </c>
      <c r="F311">
        <v>276.04901100000001</v>
      </c>
      <c r="G311">
        <v>18531300</v>
      </c>
    </row>
    <row r="312" spans="1:7">
      <c r="A312" s="12">
        <v>42209</v>
      </c>
      <c r="B312">
        <v>276.00500499999998</v>
      </c>
      <c r="C312">
        <v>289.25299100000001</v>
      </c>
      <c r="D312">
        <v>275.25399800000002</v>
      </c>
      <c r="E312">
        <v>288.27801499999998</v>
      </c>
      <c r="F312">
        <v>288.27801499999998</v>
      </c>
      <c r="G312">
        <v>37199400</v>
      </c>
    </row>
    <row r="313" spans="1:7">
      <c r="A313" s="12">
        <v>42210</v>
      </c>
      <c r="B313">
        <v>288.16400099999998</v>
      </c>
      <c r="C313">
        <v>290.733002</v>
      </c>
      <c r="D313">
        <v>286.00201399999997</v>
      </c>
      <c r="E313">
        <v>288.69699100000003</v>
      </c>
      <c r="F313">
        <v>288.69699100000003</v>
      </c>
      <c r="G313">
        <v>20662200</v>
      </c>
    </row>
    <row r="314" spans="1:7">
      <c r="A314" s="12">
        <v>42211</v>
      </c>
      <c r="B314">
        <v>288.64001500000001</v>
      </c>
      <c r="C314">
        <v>293.05200200000002</v>
      </c>
      <c r="D314">
        <v>287.70599399999998</v>
      </c>
      <c r="E314">
        <v>292.68600500000002</v>
      </c>
      <c r="F314">
        <v>292.68600500000002</v>
      </c>
      <c r="G314">
        <v>16032300</v>
      </c>
    </row>
    <row r="315" spans="1:7">
      <c r="A315" s="12">
        <v>42212</v>
      </c>
      <c r="B315">
        <v>292.63900799999999</v>
      </c>
      <c r="C315">
        <v>297.77398699999998</v>
      </c>
      <c r="D315">
        <v>287.45001200000002</v>
      </c>
      <c r="E315">
        <v>293.62399299999998</v>
      </c>
      <c r="F315">
        <v>293.62399299999998</v>
      </c>
      <c r="G315">
        <v>30592000</v>
      </c>
    </row>
    <row r="316" spans="1:7">
      <c r="A316" s="12">
        <v>42213</v>
      </c>
      <c r="B316">
        <v>293.63299599999999</v>
      </c>
      <c r="C316">
        <v>296.64898699999998</v>
      </c>
      <c r="D316">
        <v>293.42300399999999</v>
      </c>
      <c r="E316">
        <v>294.42700200000002</v>
      </c>
      <c r="F316">
        <v>294.42700200000002</v>
      </c>
      <c r="G316">
        <v>25453600</v>
      </c>
    </row>
    <row r="317" spans="1:7">
      <c r="A317" s="12">
        <v>42214</v>
      </c>
      <c r="B317">
        <v>294.48400900000001</v>
      </c>
      <c r="C317">
        <v>294.53601099999997</v>
      </c>
      <c r="D317">
        <v>288.77700800000002</v>
      </c>
      <c r="E317">
        <v>289.58999599999999</v>
      </c>
      <c r="F317">
        <v>289.58999599999999</v>
      </c>
      <c r="G317">
        <v>24672600</v>
      </c>
    </row>
    <row r="318" spans="1:7">
      <c r="A318" s="12">
        <v>42215</v>
      </c>
      <c r="B318">
        <v>289.10299700000002</v>
      </c>
      <c r="C318">
        <v>290.12600700000002</v>
      </c>
      <c r="D318">
        <v>286.567993</v>
      </c>
      <c r="E318">
        <v>287.72198500000002</v>
      </c>
      <c r="F318">
        <v>287.72198500000002</v>
      </c>
      <c r="G318">
        <v>21635800</v>
      </c>
    </row>
    <row r="319" spans="1:7">
      <c r="A319" s="12">
        <v>42216</v>
      </c>
      <c r="B319">
        <v>287.69601399999999</v>
      </c>
      <c r="C319">
        <v>288.95901500000002</v>
      </c>
      <c r="D319">
        <v>282.34399400000001</v>
      </c>
      <c r="E319">
        <v>284.64999399999999</v>
      </c>
      <c r="F319">
        <v>284.64999399999999</v>
      </c>
      <c r="G319">
        <v>23629100</v>
      </c>
    </row>
    <row r="320" spans="1:7">
      <c r="A320" s="12">
        <v>42217</v>
      </c>
      <c r="B320">
        <v>284.68600500000002</v>
      </c>
      <c r="C320">
        <v>284.932007</v>
      </c>
      <c r="D320">
        <v>278.11200000000002</v>
      </c>
      <c r="E320">
        <v>281.60101300000002</v>
      </c>
      <c r="F320">
        <v>281.60101300000002</v>
      </c>
      <c r="G320">
        <v>18995000</v>
      </c>
    </row>
    <row r="321" spans="1:7">
      <c r="A321" s="12">
        <v>42218</v>
      </c>
      <c r="B321">
        <v>280.449005</v>
      </c>
      <c r="C321">
        <v>283.03201300000001</v>
      </c>
      <c r="D321">
        <v>277.52899200000002</v>
      </c>
      <c r="E321">
        <v>282.614014</v>
      </c>
      <c r="F321">
        <v>282.614014</v>
      </c>
      <c r="G321">
        <v>17722200</v>
      </c>
    </row>
    <row r="322" spans="1:7">
      <c r="A322" s="12">
        <v>42219</v>
      </c>
      <c r="B322">
        <v>282.80599999999998</v>
      </c>
      <c r="C322">
        <v>285.47100799999998</v>
      </c>
      <c r="D322">
        <v>280.233002</v>
      </c>
      <c r="E322">
        <v>281.22699</v>
      </c>
      <c r="F322">
        <v>281.22699</v>
      </c>
      <c r="G322">
        <v>21474100</v>
      </c>
    </row>
    <row r="323" spans="1:7">
      <c r="A323" s="12">
        <v>42220</v>
      </c>
      <c r="B323">
        <v>281.22500600000001</v>
      </c>
      <c r="C323">
        <v>285.71499599999999</v>
      </c>
      <c r="D323">
        <v>281.22500600000001</v>
      </c>
      <c r="E323">
        <v>285.21798699999999</v>
      </c>
      <c r="F323">
        <v>285.21798699999999</v>
      </c>
      <c r="G323">
        <v>21908700</v>
      </c>
    </row>
    <row r="324" spans="1:7">
      <c r="A324" s="12">
        <v>42221</v>
      </c>
      <c r="B324">
        <v>284.84698500000002</v>
      </c>
      <c r="C324">
        <v>285.50100700000002</v>
      </c>
      <c r="D324">
        <v>281.48800699999998</v>
      </c>
      <c r="E324">
        <v>281.88198899999998</v>
      </c>
      <c r="F324">
        <v>281.88198899999998</v>
      </c>
      <c r="G324">
        <v>20128000</v>
      </c>
    </row>
    <row r="325" spans="1:7">
      <c r="A325" s="12">
        <v>42222</v>
      </c>
      <c r="B325">
        <v>281.90600599999999</v>
      </c>
      <c r="C325">
        <v>281.90600599999999</v>
      </c>
      <c r="D325">
        <v>278.40301499999998</v>
      </c>
      <c r="E325">
        <v>278.57699600000001</v>
      </c>
      <c r="F325">
        <v>278.57699600000001</v>
      </c>
      <c r="G325">
        <v>18792100</v>
      </c>
    </row>
    <row r="326" spans="1:7">
      <c r="A326" s="12">
        <v>42223</v>
      </c>
      <c r="B326">
        <v>278.74099699999999</v>
      </c>
      <c r="C326">
        <v>280.391998</v>
      </c>
      <c r="D326">
        <v>276.36599699999999</v>
      </c>
      <c r="E326">
        <v>279.584991</v>
      </c>
      <c r="F326">
        <v>279.584991</v>
      </c>
      <c r="G326">
        <v>42484800</v>
      </c>
    </row>
    <row r="327" spans="1:7">
      <c r="A327" s="12">
        <v>42224</v>
      </c>
      <c r="B327">
        <v>279.74200400000001</v>
      </c>
      <c r="C327">
        <v>279.92800899999997</v>
      </c>
      <c r="D327">
        <v>260.709991</v>
      </c>
      <c r="E327">
        <v>260.99700899999999</v>
      </c>
      <c r="F327">
        <v>260.99700899999999</v>
      </c>
      <c r="G327">
        <v>58533000</v>
      </c>
    </row>
    <row r="328" spans="1:7">
      <c r="A328" s="12">
        <v>42225</v>
      </c>
      <c r="B328">
        <v>261.11599699999999</v>
      </c>
      <c r="C328">
        <v>267.00299100000001</v>
      </c>
      <c r="D328">
        <v>260.46798699999999</v>
      </c>
      <c r="E328">
        <v>265.08300800000001</v>
      </c>
      <c r="F328">
        <v>265.08300800000001</v>
      </c>
      <c r="G328">
        <v>23789600</v>
      </c>
    </row>
    <row r="329" spans="1:7">
      <c r="A329" s="12">
        <v>42226</v>
      </c>
      <c r="B329">
        <v>265.47799700000002</v>
      </c>
      <c r="C329">
        <v>267.03201300000001</v>
      </c>
      <c r="D329">
        <v>262.59600799999998</v>
      </c>
      <c r="E329">
        <v>264.47000100000002</v>
      </c>
      <c r="F329">
        <v>264.47000100000002</v>
      </c>
      <c r="G329">
        <v>20979400</v>
      </c>
    </row>
    <row r="330" spans="1:7">
      <c r="A330" s="12">
        <v>42227</v>
      </c>
      <c r="B330">
        <v>264.34201000000002</v>
      </c>
      <c r="C330">
        <v>270.385986</v>
      </c>
      <c r="D330">
        <v>264.09399400000001</v>
      </c>
      <c r="E330">
        <v>270.385986</v>
      </c>
      <c r="F330">
        <v>270.385986</v>
      </c>
      <c r="G330">
        <v>25433900</v>
      </c>
    </row>
    <row r="331" spans="1:7">
      <c r="A331" s="12">
        <v>42228</v>
      </c>
      <c r="B331">
        <v>270.59799199999998</v>
      </c>
      <c r="C331">
        <v>270.67300399999999</v>
      </c>
      <c r="D331">
        <v>265.46899400000001</v>
      </c>
      <c r="E331">
        <v>266.37600700000002</v>
      </c>
      <c r="F331">
        <v>266.37600700000002</v>
      </c>
      <c r="G331">
        <v>26815400</v>
      </c>
    </row>
    <row r="332" spans="1:7">
      <c r="A332" s="12">
        <v>42229</v>
      </c>
      <c r="B332">
        <v>266.18301400000001</v>
      </c>
      <c r="C332">
        <v>266.23199499999998</v>
      </c>
      <c r="D332">
        <v>262.841003</v>
      </c>
      <c r="E332">
        <v>264.07998700000002</v>
      </c>
      <c r="F332">
        <v>264.07998700000002</v>
      </c>
      <c r="G332">
        <v>27685500</v>
      </c>
    </row>
    <row r="333" spans="1:7">
      <c r="A333" s="12">
        <v>42230</v>
      </c>
      <c r="B333">
        <v>264.13198899999998</v>
      </c>
      <c r="C333">
        <v>267.466003</v>
      </c>
      <c r="D333">
        <v>261.47799700000002</v>
      </c>
      <c r="E333">
        <v>265.67999300000002</v>
      </c>
      <c r="F333">
        <v>265.67999300000002</v>
      </c>
      <c r="G333">
        <v>27091200</v>
      </c>
    </row>
    <row r="334" spans="1:7">
      <c r="A334" s="12">
        <v>42231</v>
      </c>
      <c r="B334">
        <v>265.52899200000002</v>
      </c>
      <c r="C334">
        <v>266.66699199999999</v>
      </c>
      <c r="D334">
        <v>261.29599000000002</v>
      </c>
      <c r="E334">
        <v>261.550995</v>
      </c>
      <c r="F334">
        <v>261.550995</v>
      </c>
      <c r="G334">
        <v>19321100</v>
      </c>
    </row>
    <row r="335" spans="1:7">
      <c r="A335" s="12">
        <v>42232</v>
      </c>
      <c r="B335">
        <v>261.86599699999999</v>
      </c>
      <c r="C335">
        <v>262.44000199999999</v>
      </c>
      <c r="D335">
        <v>257.04098499999998</v>
      </c>
      <c r="E335">
        <v>258.50698899999998</v>
      </c>
      <c r="F335">
        <v>258.50698899999998</v>
      </c>
      <c r="G335">
        <v>29717000</v>
      </c>
    </row>
    <row r="336" spans="1:7">
      <c r="A336" s="12">
        <v>42233</v>
      </c>
      <c r="B336">
        <v>258.48998999999998</v>
      </c>
      <c r="C336">
        <v>260.50500499999998</v>
      </c>
      <c r="D336">
        <v>257.11700400000001</v>
      </c>
      <c r="E336">
        <v>257.97601300000002</v>
      </c>
      <c r="F336">
        <v>257.97601300000002</v>
      </c>
      <c r="G336">
        <v>21617900</v>
      </c>
    </row>
    <row r="337" spans="1:7">
      <c r="A337" s="12">
        <v>42234</v>
      </c>
      <c r="B337">
        <v>257.925995</v>
      </c>
      <c r="C337">
        <v>257.99301100000002</v>
      </c>
      <c r="D337">
        <v>211.07899499999999</v>
      </c>
      <c r="E337">
        <v>211.07899499999999</v>
      </c>
      <c r="F337">
        <v>211.07899499999999</v>
      </c>
      <c r="G337">
        <v>42147200</v>
      </c>
    </row>
    <row r="338" spans="1:7">
      <c r="A338" s="12">
        <v>42235</v>
      </c>
      <c r="B338">
        <v>225.67100500000001</v>
      </c>
      <c r="C338">
        <v>237.408997</v>
      </c>
      <c r="D338">
        <v>222.766006</v>
      </c>
      <c r="E338">
        <v>226.68400600000001</v>
      </c>
      <c r="F338">
        <v>226.68400600000001</v>
      </c>
      <c r="G338">
        <v>60869200</v>
      </c>
    </row>
    <row r="339" spans="1:7">
      <c r="A339" s="12">
        <v>42236</v>
      </c>
      <c r="B339">
        <v>226.899002</v>
      </c>
      <c r="C339">
        <v>237.365005</v>
      </c>
      <c r="D339">
        <v>226.899002</v>
      </c>
      <c r="E339">
        <v>235.35000600000001</v>
      </c>
      <c r="F339">
        <v>235.35000600000001</v>
      </c>
      <c r="G339">
        <v>32275000</v>
      </c>
    </row>
    <row r="340" spans="1:7">
      <c r="A340" s="12">
        <v>42237</v>
      </c>
      <c r="B340">
        <v>235.354996</v>
      </c>
      <c r="C340">
        <v>236.432007</v>
      </c>
      <c r="D340">
        <v>231.72399899999999</v>
      </c>
      <c r="E340">
        <v>232.56899999999999</v>
      </c>
      <c r="F340">
        <v>232.56899999999999</v>
      </c>
      <c r="G340">
        <v>23173800</v>
      </c>
    </row>
    <row r="341" spans="1:7">
      <c r="A341" s="12">
        <v>42238</v>
      </c>
      <c r="B341">
        <v>232.662003</v>
      </c>
      <c r="C341">
        <v>234.95700099999999</v>
      </c>
      <c r="D341">
        <v>222.70399499999999</v>
      </c>
      <c r="E341">
        <v>230.38999899999999</v>
      </c>
      <c r="F341">
        <v>230.38999899999999</v>
      </c>
      <c r="G341">
        <v>23205900</v>
      </c>
    </row>
    <row r="342" spans="1:7">
      <c r="A342" s="12">
        <v>42239</v>
      </c>
      <c r="B342">
        <v>230.37600699999999</v>
      </c>
      <c r="C342">
        <v>232.70500200000001</v>
      </c>
      <c r="D342">
        <v>225.58000200000001</v>
      </c>
      <c r="E342">
        <v>228.169006</v>
      </c>
      <c r="F342">
        <v>228.169006</v>
      </c>
      <c r="G342">
        <v>18406600</v>
      </c>
    </row>
    <row r="343" spans="1:7">
      <c r="A343" s="12">
        <v>42240</v>
      </c>
      <c r="B343">
        <v>228.11199999999999</v>
      </c>
      <c r="C343">
        <v>228.13900799999999</v>
      </c>
      <c r="D343">
        <v>210.442993</v>
      </c>
      <c r="E343">
        <v>210.49499499999999</v>
      </c>
      <c r="F343">
        <v>210.49499499999999</v>
      </c>
      <c r="G343">
        <v>59220700</v>
      </c>
    </row>
    <row r="344" spans="1:7">
      <c r="A344" s="12">
        <v>42241</v>
      </c>
      <c r="B344">
        <v>210.067993</v>
      </c>
      <c r="C344">
        <v>226.320999</v>
      </c>
      <c r="D344">
        <v>199.567001</v>
      </c>
      <c r="E344">
        <v>221.608994</v>
      </c>
      <c r="F344">
        <v>221.608994</v>
      </c>
      <c r="G344">
        <v>61089200</v>
      </c>
    </row>
    <row r="345" spans="1:7">
      <c r="A345" s="12">
        <v>42242</v>
      </c>
      <c r="B345">
        <v>222.07600400000001</v>
      </c>
      <c r="C345">
        <v>231.182999</v>
      </c>
      <c r="D345">
        <v>220.20399499999999</v>
      </c>
      <c r="E345">
        <v>225.830994</v>
      </c>
      <c r="F345">
        <v>225.830994</v>
      </c>
      <c r="G345">
        <v>31808000</v>
      </c>
    </row>
    <row r="346" spans="1:7">
      <c r="A346" s="12">
        <v>42243</v>
      </c>
      <c r="B346">
        <v>226.050003</v>
      </c>
      <c r="C346">
        <v>228.64300499999999</v>
      </c>
      <c r="D346">
        <v>223.68400600000001</v>
      </c>
      <c r="E346">
        <v>224.76899700000001</v>
      </c>
      <c r="F346">
        <v>224.76899700000001</v>
      </c>
      <c r="G346">
        <v>21905400</v>
      </c>
    </row>
    <row r="347" spans="1:7">
      <c r="A347" s="12">
        <v>42244</v>
      </c>
      <c r="B347">
        <v>224.70100400000001</v>
      </c>
      <c r="C347">
        <v>235.21899400000001</v>
      </c>
      <c r="D347">
        <v>220.925995</v>
      </c>
      <c r="E347">
        <v>231.395996</v>
      </c>
      <c r="F347">
        <v>231.395996</v>
      </c>
      <c r="G347">
        <v>31336600</v>
      </c>
    </row>
    <row r="348" spans="1:7">
      <c r="A348" s="12">
        <v>42245</v>
      </c>
      <c r="B348">
        <v>231.54899599999999</v>
      </c>
      <c r="C348">
        <v>233.22200000000001</v>
      </c>
      <c r="D348">
        <v>227.33000200000001</v>
      </c>
      <c r="E348">
        <v>229.779999</v>
      </c>
      <c r="F348">
        <v>229.779999</v>
      </c>
      <c r="G348">
        <v>17142500</v>
      </c>
    </row>
    <row r="349" spans="1:7">
      <c r="A349" s="12">
        <v>42246</v>
      </c>
      <c r="B349">
        <v>229.895004</v>
      </c>
      <c r="C349">
        <v>232.067993</v>
      </c>
      <c r="D349">
        <v>226.246994</v>
      </c>
      <c r="E349">
        <v>228.76100199999999</v>
      </c>
      <c r="F349">
        <v>228.76100199999999</v>
      </c>
      <c r="G349">
        <v>19412600</v>
      </c>
    </row>
    <row r="350" spans="1:7">
      <c r="A350" s="12">
        <v>42247</v>
      </c>
      <c r="B350">
        <v>229.11399800000001</v>
      </c>
      <c r="C350">
        <v>231.955994</v>
      </c>
      <c r="D350">
        <v>225.91499300000001</v>
      </c>
      <c r="E350">
        <v>230.05600000000001</v>
      </c>
      <c r="F350">
        <v>230.05600000000001</v>
      </c>
      <c r="G350">
        <v>20710700</v>
      </c>
    </row>
    <row r="351" spans="1:7">
      <c r="A351" s="12">
        <v>42248</v>
      </c>
      <c r="B351">
        <v>230.25599700000001</v>
      </c>
      <c r="C351">
        <v>231.216003</v>
      </c>
      <c r="D351">
        <v>226.86000100000001</v>
      </c>
      <c r="E351">
        <v>228.121002</v>
      </c>
      <c r="F351">
        <v>228.121002</v>
      </c>
      <c r="G351">
        <v>20575200</v>
      </c>
    </row>
    <row r="352" spans="1:7">
      <c r="A352" s="12">
        <v>42249</v>
      </c>
      <c r="B352">
        <v>228.026993</v>
      </c>
      <c r="C352">
        <v>230.57699600000001</v>
      </c>
      <c r="D352">
        <v>226.47500600000001</v>
      </c>
      <c r="E352">
        <v>229.283997</v>
      </c>
      <c r="F352">
        <v>229.283997</v>
      </c>
      <c r="G352">
        <v>18760400</v>
      </c>
    </row>
    <row r="353" spans="1:7">
      <c r="A353" s="12">
        <v>42250</v>
      </c>
      <c r="B353">
        <v>229.324005</v>
      </c>
      <c r="C353">
        <v>229.604996</v>
      </c>
      <c r="D353">
        <v>226.66700700000001</v>
      </c>
      <c r="E353">
        <v>227.182999</v>
      </c>
      <c r="F353">
        <v>227.182999</v>
      </c>
      <c r="G353">
        <v>17482000</v>
      </c>
    </row>
    <row r="354" spans="1:7">
      <c r="A354" s="12">
        <v>42251</v>
      </c>
      <c r="B354">
        <v>227.21499600000001</v>
      </c>
      <c r="C354">
        <v>230.89999399999999</v>
      </c>
      <c r="D354">
        <v>227.050995</v>
      </c>
      <c r="E354">
        <v>230.29800399999999</v>
      </c>
      <c r="F354">
        <v>230.29800399999999</v>
      </c>
      <c r="G354">
        <v>20962400</v>
      </c>
    </row>
    <row r="355" spans="1:7">
      <c r="A355" s="12">
        <v>42252</v>
      </c>
      <c r="B355">
        <v>230.199005</v>
      </c>
      <c r="C355">
        <v>236.14300499999999</v>
      </c>
      <c r="D355">
        <v>229.442993</v>
      </c>
      <c r="E355">
        <v>235.01899700000001</v>
      </c>
      <c r="F355">
        <v>235.01899700000001</v>
      </c>
      <c r="G355">
        <v>20671400</v>
      </c>
    </row>
    <row r="356" spans="1:7">
      <c r="A356" s="12">
        <v>42253</v>
      </c>
      <c r="B356">
        <v>234.86999499999999</v>
      </c>
      <c r="C356">
        <v>242.912003</v>
      </c>
      <c r="D356">
        <v>234.68100000000001</v>
      </c>
      <c r="E356">
        <v>239.83999600000001</v>
      </c>
      <c r="F356">
        <v>239.83999600000001</v>
      </c>
      <c r="G356">
        <v>25473700</v>
      </c>
    </row>
    <row r="357" spans="1:7">
      <c r="A357" s="12">
        <v>42254</v>
      </c>
      <c r="B357">
        <v>239.93400600000001</v>
      </c>
      <c r="C357">
        <v>242.10600299999999</v>
      </c>
      <c r="D357">
        <v>238.72200000000001</v>
      </c>
      <c r="E357">
        <v>239.84700000000001</v>
      </c>
      <c r="F357">
        <v>239.84700000000001</v>
      </c>
      <c r="G357">
        <v>21192200</v>
      </c>
    </row>
    <row r="358" spans="1:7">
      <c r="A358" s="12">
        <v>42255</v>
      </c>
      <c r="B358">
        <v>239.84599299999999</v>
      </c>
      <c r="C358">
        <v>245.78100599999999</v>
      </c>
      <c r="D358">
        <v>239.67799400000001</v>
      </c>
      <c r="E358">
        <v>243.60699500000001</v>
      </c>
      <c r="F358">
        <v>243.60699500000001</v>
      </c>
      <c r="G358">
        <v>26879200</v>
      </c>
    </row>
    <row r="359" spans="1:7">
      <c r="A359" s="12">
        <v>42256</v>
      </c>
      <c r="B359">
        <v>243.41499300000001</v>
      </c>
      <c r="C359">
        <v>244.416</v>
      </c>
      <c r="D359">
        <v>237.820999</v>
      </c>
      <c r="E359">
        <v>238.16799900000001</v>
      </c>
      <c r="F359">
        <v>238.16799900000001</v>
      </c>
      <c r="G359">
        <v>23635700</v>
      </c>
    </row>
    <row r="360" spans="1:7">
      <c r="A360" s="12">
        <v>42257</v>
      </c>
      <c r="B360">
        <v>238.33599899999999</v>
      </c>
      <c r="C360">
        <v>241.29299900000001</v>
      </c>
      <c r="D360">
        <v>235.791</v>
      </c>
      <c r="E360">
        <v>238.47700499999999</v>
      </c>
      <c r="F360">
        <v>238.47700499999999</v>
      </c>
      <c r="G360">
        <v>21215500</v>
      </c>
    </row>
    <row r="361" spans="1:7">
      <c r="A361" s="12">
        <v>42258</v>
      </c>
      <c r="B361">
        <v>238.32899499999999</v>
      </c>
      <c r="C361">
        <v>241.169006</v>
      </c>
      <c r="D361">
        <v>238.32899499999999</v>
      </c>
      <c r="E361">
        <v>240.10699500000001</v>
      </c>
      <c r="F361">
        <v>240.10699500000001</v>
      </c>
      <c r="G361">
        <v>19224700</v>
      </c>
    </row>
    <row r="362" spans="1:7">
      <c r="A362" s="12">
        <v>42259</v>
      </c>
      <c r="B362">
        <v>239.854996</v>
      </c>
      <c r="C362">
        <v>240.12399300000001</v>
      </c>
      <c r="D362">
        <v>234.753998</v>
      </c>
      <c r="E362">
        <v>235.229004</v>
      </c>
      <c r="F362">
        <v>235.229004</v>
      </c>
      <c r="G362">
        <v>17962600</v>
      </c>
    </row>
    <row r="363" spans="1:7">
      <c r="A363" s="12">
        <v>42260</v>
      </c>
      <c r="B363">
        <v>235.24200400000001</v>
      </c>
      <c r="C363">
        <v>235.93499800000001</v>
      </c>
      <c r="D363">
        <v>229.33200099999999</v>
      </c>
      <c r="E363">
        <v>230.51199299999999</v>
      </c>
      <c r="F363">
        <v>230.51199299999999</v>
      </c>
      <c r="G363">
        <v>18478800</v>
      </c>
    </row>
    <row r="364" spans="1:7">
      <c r="A364" s="12">
        <v>42261</v>
      </c>
      <c r="B364">
        <v>230.608994</v>
      </c>
      <c r="C364">
        <v>232.44000199999999</v>
      </c>
      <c r="D364">
        <v>227.96099899999999</v>
      </c>
      <c r="E364">
        <v>230.64399700000001</v>
      </c>
      <c r="F364">
        <v>230.64399700000001</v>
      </c>
      <c r="G364">
        <v>20997800</v>
      </c>
    </row>
    <row r="365" spans="1:7">
      <c r="A365" s="12">
        <v>42262</v>
      </c>
      <c r="B365">
        <v>230.49200400000001</v>
      </c>
      <c r="C365">
        <v>259.182007</v>
      </c>
      <c r="D365">
        <v>229.82200599999999</v>
      </c>
      <c r="E365">
        <v>230.304001</v>
      </c>
      <c r="F365">
        <v>230.304001</v>
      </c>
      <c r="G365">
        <v>19177800</v>
      </c>
    </row>
    <row r="366" spans="1:7">
      <c r="A366" s="12">
        <v>42263</v>
      </c>
      <c r="B366">
        <v>230.25</v>
      </c>
      <c r="C366">
        <v>231.21499600000001</v>
      </c>
      <c r="D366">
        <v>227.401993</v>
      </c>
      <c r="E366">
        <v>229.091003</v>
      </c>
      <c r="F366">
        <v>229.091003</v>
      </c>
      <c r="G366">
        <v>20144200</v>
      </c>
    </row>
    <row r="367" spans="1:7">
      <c r="A367" s="12">
        <v>42264</v>
      </c>
      <c r="B367">
        <v>229.07600400000001</v>
      </c>
      <c r="C367">
        <v>230.28500399999999</v>
      </c>
      <c r="D367">
        <v>228.925995</v>
      </c>
      <c r="E367">
        <v>229.80999800000001</v>
      </c>
      <c r="F367">
        <v>229.80999800000001</v>
      </c>
      <c r="G367">
        <v>18935400</v>
      </c>
    </row>
    <row r="368" spans="1:7">
      <c r="A368" s="12">
        <v>42265</v>
      </c>
      <c r="B368">
        <v>233.520996</v>
      </c>
      <c r="C368">
        <v>234.35299699999999</v>
      </c>
      <c r="D368">
        <v>232.18499800000001</v>
      </c>
      <c r="E368">
        <v>232.97500600000001</v>
      </c>
      <c r="F368">
        <v>232.97500600000001</v>
      </c>
      <c r="G368">
        <v>20242200</v>
      </c>
    </row>
    <row r="369" spans="1:7">
      <c r="A369" s="12">
        <v>42266</v>
      </c>
      <c r="B369">
        <v>232.858002</v>
      </c>
      <c r="C369">
        <v>233.20500200000001</v>
      </c>
      <c r="D369">
        <v>231.08900499999999</v>
      </c>
      <c r="E369">
        <v>231.49299600000001</v>
      </c>
      <c r="F369">
        <v>231.49299600000001</v>
      </c>
      <c r="G369">
        <v>12712600</v>
      </c>
    </row>
    <row r="370" spans="1:7">
      <c r="A370" s="12">
        <v>42267</v>
      </c>
      <c r="B370">
        <v>231.399002</v>
      </c>
      <c r="C370">
        <v>232.365005</v>
      </c>
      <c r="D370">
        <v>230.91000399999999</v>
      </c>
      <c r="E370">
        <v>231.212006</v>
      </c>
      <c r="F370">
        <v>231.212006</v>
      </c>
      <c r="G370">
        <v>14444700</v>
      </c>
    </row>
    <row r="371" spans="1:7">
      <c r="A371" s="12">
        <v>42268</v>
      </c>
      <c r="B371">
        <v>231.216995</v>
      </c>
      <c r="C371">
        <v>231.216995</v>
      </c>
      <c r="D371">
        <v>226.520996</v>
      </c>
      <c r="E371">
        <v>227.08500699999999</v>
      </c>
      <c r="F371">
        <v>227.08500699999999</v>
      </c>
      <c r="G371">
        <v>19678800</v>
      </c>
    </row>
    <row r="372" spans="1:7">
      <c r="A372" s="12">
        <v>42269</v>
      </c>
      <c r="B372">
        <v>226.96899400000001</v>
      </c>
      <c r="C372">
        <v>232.38600199999999</v>
      </c>
      <c r="D372">
        <v>225.11700400000001</v>
      </c>
      <c r="E372">
        <v>230.61799600000001</v>
      </c>
      <c r="F372">
        <v>230.61799600000001</v>
      </c>
      <c r="G372">
        <v>25009300</v>
      </c>
    </row>
    <row r="373" spans="1:7">
      <c r="A373" s="12">
        <v>42270</v>
      </c>
      <c r="B373">
        <v>230.93600499999999</v>
      </c>
      <c r="C373">
        <v>231.83500699999999</v>
      </c>
      <c r="D373">
        <v>229.591003</v>
      </c>
      <c r="E373">
        <v>230.283005</v>
      </c>
      <c r="F373">
        <v>230.283005</v>
      </c>
      <c r="G373">
        <v>17254100</v>
      </c>
    </row>
    <row r="374" spans="1:7">
      <c r="A374" s="12">
        <v>42271</v>
      </c>
      <c r="B374">
        <v>230.358002</v>
      </c>
      <c r="C374">
        <v>235.649002</v>
      </c>
      <c r="D374">
        <v>230.29499799999999</v>
      </c>
      <c r="E374">
        <v>234.52900700000001</v>
      </c>
      <c r="F374">
        <v>234.52900700000001</v>
      </c>
      <c r="G374">
        <v>25097800</v>
      </c>
    </row>
    <row r="375" spans="1:7">
      <c r="A375" s="12">
        <v>42272</v>
      </c>
      <c r="B375">
        <v>234.36199999999999</v>
      </c>
      <c r="C375">
        <v>237.42700199999999</v>
      </c>
      <c r="D375">
        <v>233.68400600000001</v>
      </c>
      <c r="E375">
        <v>235.14399700000001</v>
      </c>
      <c r="F375">
        <v>235.14399700000001</v>
      </c>
      <c r="G375">
        <v>22363600</v>
      </c>
    </row>
    <row r="376" spans="1:7">
      <c r="A376" s="12">
        <v>42273</v>
      </c>
      <c r="B376">
        <v>235.07600400000001</v>
      </c>
      <c r="C376">
        <v>235.40299999999999</v>
      </c>
      <c r="D376">
        <v>233.358002</v>
      </c>
      <c r="E376">
        <v>234.33999600000001</v>
      </c>
      <c r="F376">
        <v>234.33999600000001</v>
      </c>
      <c r="G376">
        <v>13724100</v>
      </c>
    </row>
    <row r="377" spans="1:7">
      <c r="A377" s="12">
        <v>42274</v>
      </c>
      <c r="B377">
        <v>234.13900799999999</v>
      </c>
      <c r="C377">
        <v>234.52600100000001</v>
      </c>
      <c r="D377">
        <v>232.475998</v>
      </c>
      <c r="E377">
        <v>232.75700399999999</v>
      </c>
      <c r="F377">
        <v>232.75700399999999</v>
      </c>
      <c r="G377">
        <v>14179900</v>
      </c>
    </row>
    <row r="378" spans="1:7">
      <c r="A378" s="12">
        <v>42275</v>
      </c>
      <c r="B378">
        <v>232.83599899999999</v>
      </c>
      <c r="C378">
        <v>239.33900499999999</v>
      </c>
      <c r="D378">
        <v>232.466995</v>
      </c>
      <c r="E378">
        <v>239.141998</v>
      </c>
      <c r="F378">
        <v>239.141998</v>
      </c>
      <c r="G378">
        <v>24713000</v>
      </c>
    </row>
    <row r="379" spans="1:7">
      <c r="A379" s="12">
        <v>42276</v>
      </c>
      <c r="B379">
        <v>239.016006</v>
      </c>
      <c r="C379">
        <v>239.80200199999999</v>
      </c>
      <c r="D379">
        <v>235.92799400000001</v>
      </c>
      <c r="E379">
        <v>236.68699599999999</v>
      </c>
      <c r="F379">
        <v>236.68699599999999</v>
      </c>
      <c r="G379">
        <v>22691300</v>
      </c>
    </row>
    <row r="380" spans="1:7">
      <c r="A380" s="12">
        <v>42277</v>
      </c>
      <c r="B380">
        <v>236.63999899999999</v>
      </c>
      <c r="C380">
        <v>237.733994</v>
      </c>
      <c r="D380">
        <v>235.628998</v>
      </c>
      <c r="E380">
        <v>236.05999800000001</v>
      </c>
      <c r="F380">
        <v>236.05999800000001</v>
      </c>
      <c r="G380">
        <v>19743500</v>
      </c>
    </row>
    <row r="381" spans="1:7">
      <c r="A381" s="12">
        <v>42278</v>
      </c>
      <c r="B381">
        <v>236.003998</v>
      </c>
      <c r="C381">
        <v>238.445007</v>
      </c>
      <c r="D381">
        <v>235.61599699999999</v>
      </c>
      <c r="E381">
        <v>237.54899599999999</v>
      </c>
      <c r="F381">
        <v>237.54899599999999</v>
      </c>
      <c r="G381">
        <v>20488800</v>
      </c>
    </row>
    <row r="382" spans="1:7">
      <c r="A382" s="12">
        <v>42279</v>
      </c>
      <c r="B382">
        <v>237.26400799999999</v>
      </c>
      <c r="C382">
        <v>238.541</v>
      </c>
      <c r="D382">
        <v>236.60299699999999</v>
      </c>
      <c r="E382">
        <v>237.29299900000001</v>
      </c>
      <c r="F382">
        <v>237.29299900000001</v>
      </c>
      <c r="G382">
        <v>19677900</v>
      </c>
    </row>
    <row r="383" spans="1:7">
      <c r="A383" s="12">
        <v>42280</v>
      </c>
      <c r="B383">
        <v>237.20199600000001</v>
      </c>
      <c r="C383">
        <v>239.31500199999999</v>
      </c>
      <c r="D383">
        <v>236.94399999999999</v>
      </c>
      <c r="E383">
        <v>238.729996</v>
      </c>
      <c r="F383">
        <v>238.729996</v>
      </c>
      <c r="G383">
        <v>16482700</v>
      </c>
    </row>
    <row r="384" spans="1:7">
      <c r="A384" s="12">
        <v>42281</v>
      </c>
      <c r="B384">
        <v>238.53100599999999</v>
      </c>
      <c r="C384">
        <v>238.96800200000001</v>
      </c>
      <c r="D384">
        <v>237.94000199999999</v>
      </c>
      <c r="E384">
        <v>238.25900300000001</v>
      </c>
      <c r="F384">
        <v>238.25900300000001</v>
      </c>
      <c r="G384">
        <v>12999000</v>
      </c>
    </row>
    <row r="385" spans="1:7">
      <c r="A385" s="12">
        <v>42282</v>
      </c>
      <c r="B385">
        <v>238.14700300000001</v>
      </c>
      <c r="C385">
        <v>240.38299599999999</v>
      </c>
      <c r="D385">
        <v>237.03500399999999</v>
      </c>
      <c r="E385">
        <v>240.38299599999999</v>
      </c>
      <c r="F385">
        <v>240.38299599999999</v>
      </c>
      <c r="G385">
        <v>23335900</v>
      </c>
    </row>
    <row r="386" spans="1:7">
      <c r="A386" s="12">
        <v>42283</v>
      </c>
      <c r="B386">
        <v>240.36399800000001</v>
      </c>
      <c r="C386">
        <v>246.93499800000001</v>
      </c>
      <c r="D386">
        <v>240.13600199999999</v>
      </c>
      <c r="E386">
        <v>246.06300400000001</v>
      </c>
      <c r="F386">
        <v>246.06300400000001</v>
      </c>
      <c r="G386">
        <v>27535100</v>
      </c>
    </row>
    <row r="387" spans="1:7">
      <c r="A387" s="12">
        <v>42284</v>
      </c>
      <c r="B387">
        <v>246.16999799999999</v>
      </c>
      <c r="C387">
        <v>246.68100000000001</v>
      </c>
      <c r="D387">
        <v>242.58500699999999</v>
      </c>
      <c r="E387">
        <v>242.96899400000001</v>
      </c>
      <c r="F387">
        <v>242.96899400000001</v>
      </c>
      <c r="G387">
        <v>22999200</v>
      </c>
    </row>
    <row r="388" spans="1:7">
      <c r="A388" s="12">
        <v>42285</v>
      </c>
      <c r="B388">
        <v>243.074997</v>
      </c>
      <c r="C388">
        <v>244.25100699999999</v>
      </c>
      <c r="D388">
        <v>242.179001</v>
      </c>
      <c r="E388">
        <v>242.304001</v>
      </c>
      <c r="F388">
        <v>242.304001</v>
      </c>
      <c r="G388">
        <v>18515300</v>
      </c>
    </row>
    <row r="389" spans="1:7">
      <c r="A389" s="12">
        <v>42286</v>
      </c>
      <c r="B389">
        <v>242.49800099999999</v>
      </c>
      <c r="C389">
        <v>244.22799699999999</v>
      </c>
      <c r="D389">
        <v>242.121994</v>
      </c>
      <c r="E389">
        <v>243.93100000000001</v>
      </c>
      <c r="F389">
        <v>243.93100000000001</v>
      </c>
      <c r="G389">
        <v>17353100</v>
      </c>
    </row>
    <row r="390" spans="1:7">
      <c r="A390" s="12">
        <v>42287</v>
      </c>
      <c r="B390">
        <v>243.740005</v>
      </c>
      <c r="C390">
        <v>245.31899999999999</v>
      </c>
      <c r="D390">
        <v>243.074005</v>
      </c>
      <c r="E390">
        <v>244.94099399999999</v>
      </c>
      <c r="F390">
        <v>244.94099399999999</v>
      </c>
      <c r="G390">
        <v>15912700</v>
      </c>
    </row>
    <row r="391" spans="1:7">
      <c r="A391" s="12">
        <v>42288</v>
      </c>
      <c r="B391">
        <v>244.74200400000001</v>
      </c>
      <c r="C391">
        <v>247.24299600000001</v>
      </c>
      <c r="D391">
        <v>244.151993</v>
      </c>
      <c r="E391">
        <v>247.050003</v>
      </c>
      <c r="F391">
        <v>247.050003</v>
      </c>
      <c r="G391">
        <v>16827300</v>
      </c>
    </row>
    <row r="392" spans="1:7">
      <c r="A392" s="12">
        <v>42289</v>
      </c>
      <c r="B392">
        <v>246.875</v>
      </c>
      <c r="C392">
        <v>247.45399499999999</v>
      </c>
      <c r="D392">
        <v>245.179001</v>
      </c>
      <c r="E392">
        <v>245.307999</v>
      </c>
      <c r="F392">
        <v>245.307999</v>
      </c>
      <c r="G392">
        <v>17388300</v>
      </c>
    </row>
    <row r="393" spans="1:7">
      <c r="A393" s="12">
        <v>42290</v>
      </c>
      <c r="B393">
        <v>245.199997</v>
      </c>
      <c r="C393">
        <v>250.23599200000001</v>
      </c>
      <c r="D393">
        <v>243.75700399999999</v>
      </c>
      <c r="E393">
        <v>249.50799599999999</v>
      </c>
      <c r="F393">
        <v>249.50799599999999</v>
      </c>
      <c r="G393">
        <v>28198500</v>
      </c>
    </row>
    <row r="394" spans="1:7">
      <c r="A394" s="12">
        <v>42291</v>
      </c>
      <c r="B394">
        <v>249.49299600000001</v>
      </c>
      <c r="C394">
        <v>254.27499399999999</v>
      </c>
      <c r="D394">
        <v>248.90299999999999</v>
      </c>
      <c r="E394">
        <v>251.98899800000001</v>
      </c>
      <c r="F394">
        <v>251.98899800000001</v>
      </c>
      <c r="G394">
        <v>27462600</v>
      </c>
    </row>
    <row r="395" spans="1:7">
      <c r="A395" s="12">
        <v>42292</v>
      </c>
      <c r="B395">
        <v>252.10699500000001</v>
      </c>
      <c r="C395">
        <v>255.962006</v>
      </c>
      <c r="D395">
        <v>252.04600500000001</v>
      </c>
      <c r="E395">
        <v>254.320007</v>
      </c>
      <c r="F395">
        <v>254.320007</v>
      </c>
      <c r="G395">
        <v>25223500</v>
      </c>
    </row>
    <row r="396" spans="1:7">
      <c r="A396" s="12">
        <v>42293</v>
      </c>
      <c r="B396">
        <v>254.29600500000001</v>
      </c>
      <c r="C396">
        <v>266.13501000000002</v>
      </c>
      <c r="D396">
        <v>253.925995</v>
      </c>
      <c r="E396">
        <v>262.868988</v>
      </c>
      <c r="F396">
        <v>262.868988</v>
      </c>
      <c r="G396">
        <v>35901500</v>
      </c>
    </row>
    <row r="397" spans="1:7">
      <c r="A397" s="12">
        <v>42294</v>
      </c>
      <c r="B397">
        <v>262.74700899999999</v>
      </c>
      <c r="C397">
        <v>273.57800300000002</v>
      </c>
      <c r="D397">
        <v>262.36700400000001</v>
      </c>
      <c r="E397">
        <v>270.64001500000001</v>
      </c>
      <c r="F397">
        <v>270.64001500000001</v>
      </c>
      <c r="G397">
        <v>43199600</v>
      </c>
    </row>
    <row r="398" spans="1:7">
      <c r="A398" s="12">
        <v>42295</v>
      </c>
      <c r="B398">
        <v>270.90701300000001</v>
      </c>
      <c r="C398">
        <v>271.66799900000001</v>
      </c>
      <c r="D398">
        <v>260.77700800000002</v>
      </c>
      <c r="E398">
        <v>261.64300500000002</v>
      </c>
      <c r="F398">
        <v>261.64300500000002</v>
      </c>
      <c r="G398">
        <v>22434300</v>
      </c>
    </row>
    <row r="399" spans="1:7">
      <c r="A399" s="12">
        <v>42296</v>
      </c>
      <c r="B399">
        <v>261.86099200000001</v>
      </c>
      <c r="C399">
        <v>264.82000699999998</v>
      </c>
      <c r="D399">
        <v>260.95098899999999</v>
      </c>
      <c r="E399">
        <v>263.43701199999998</v>
      </c>
      <c r="F399">
        <v>263.43701199999998</v>
      </c>
      <c r="G399">
        <v>25258800</v>
      </c>
    </row>
    <row r="400" spans="1:7">
      <c r="A400" s="12">
        <v>42297</v>
      </c>
      <c r="B400">
        <v>263.57199100000003</v>
      </c>
      <c r="C400">
        <v>270.834991</v>
      </c>
      <c r="D400">
        <v>263.22699</v>
      </c>
      <c r="E400">
        <v>269.46301299999999</v>
      </c>
      <c r="F400">
        <v>269.46301299999999</v>
      </c>
      <c r="G400">
        <v>30889800</v>
      </c>
    </row>
    <row r="401" spans="1:7">
      <c r="A401" s="12">
        <v>42298</v>
      </c>
      <c r="B401">
        <v>269.30599999999998</v>
      </c>
      <c r="C401">
        <v>270.76998900000001</v>
      </c>
      <c r="D401">
        <v>263.83898900000003</v>
      </c>
      <c r="E401">
        <v>266.27200299999998</v>
      </c>
      <c r="F401">
        <v>266.27200299999998</v>
      </c>
      <c r="G401">
        <v>25637300</v>
      </c>
    </row>
    <row r="402" spans="1:7">
      <c r="A402" s="12">
        <v>42299</v>
      </c>
      <c r="B402">
        <v>266.49600199999998</v>
      </c>
      <c r="C402">
        <v>276.51001000000002</v>
      </c>
      <c r="D402">
        <v>266.13501000000002</v>
      </c>
      <c r="E402">
        <v>274.02301</v>
      </c>
      <c r="F402">
        <v>274.02301</v>
      </c>
      <c r="G402">
        <v>37808600</v>
      </c>
    </row>
    <row r="403" spans="1:7">
      <c r="A403" s="12">
        <v>42300</v>
      </c>
      <c r="B403">
        <v>273.64898699999998</v>
      </c>
      <c r="C403">
        <v>278.68398999999999</v>
      </c>
      <c r="D403">
        <v>273.54299900000001</v>
      </c>
      <c r="E403">
        <v>276.49600199999998</v>
      </c>
      <c r="F403">
        <v>276.49600199999998</v>
      </c>
      <c r="G403">
        <v>29442500</v>
      </c>
    </row>
    <row r="404" spans="1:7">
      <c r="A404" s="12">
        <v>42301</v>
      </c>
      <c r="B404">
        <v>276.50399800000002</v>
      </c>
      <c r="C404">
        <v>281.70599399999998</v>
      </c>
      <c r="D404">
        <v>276.50399800000002</v>
      </c>
      <c r="E404">
        <v>281.65399200000002</v>
      </c>
      <c r="F404">
        <v>281.65399200000002</v>
      </c>
      <c r="G404">
        <v>25942400</v>
      </c>
    </row>
    <row r="405" spans="1:7">
      <c r="A405" s="12">
        <v>42302</v>
      </c>
      <c r="B405">
        <v>281.44500699999998</v>
      </c>
      <c r="C405">
        <v>294.05898999999999</v>
      </c>
      <c r="D405">
        <v>281.44500699999998</v>
      </c>
      <c r="E405">
        <v>283.67999300000002</v>
      </c>
      <c r="F405">
        <v>283.67999300000002</v>
      </c>
      <c r="G405">
        <v>45717100</v>
      </c>
    </row>
    <row r="406" spans="1:7">
      <c r="A406" s="12">
        <v>42303</v>
      </c>
      <c r="B406">
        <v>283.62799100000001</v>
      </c>
      <c r="C406">
        <v>285.29998799999998</v>
      </c>
      <c r="D406">
        <v>280.51001000000002</v>
      </c>
      <c r="E406">
        <v>285.29998799999998</v>
      </c>
      <c r="F406">
        <v>285.29998799999998</v>
      </c>
      <c r="G406">
        <v>32108800</v>
      </c>
    </row>
    <row r="407" spans="1:7">
      <c r="A407" s="12">
        <v>42304</v>
      </c>
      <c r="B407">
        <v>285.18099999999998</v>
      </c>
      <c r="C407">
        <v>296.21200599999997</v>
      </c>
      <c r="D407">
        <v>285.00799599999999</v>
      </c>
      <c r="E407">
        <v>293.78799400000003</v>
      </c>
      <c r="F407">
        <v>293.78799400000003</v>
      </c>
      <c r="G407">
        <v>46331800</v>
      </c>
    </row>
    <row r="408" spans="1:7">
      <c r="A408" s="12">
        <v>42305</v>
      </c>
      <c r="B408">
        <v>293.70300300000002</v>
      </c>
      <c r="C408">
        <v>306.33099399999998</v>
      </c>
      <c r="D408">
        <v>293.70300300000002</v>
      </c>
      <c r="E408">
        <v>304.61801100000002</v>
      </c>
      <c r="F408">
        <v>304.61801100000002</v>
      </c>
      <c r="G408">
        <v>50808100</v>
      </c>
    </row>
    <row r="409" spans="1:7">
      <c r="A409" s="12">
        <v>42306</v>
      </c>
      <c r="B409">
        <v>304.324005</v>
      </c>
      <c r="C409">
        <v>318.17001299999998</v>
      </c>
      <c r="D409">
        <v>301.82299799999998</v>
      </c>
      <c r="E409">
        <v>313.85501099999999</v>
      </c>
      <c r="F409">
        <v>313.85501099999999</v>
      </c>
      <c r="G409">
        <v>64495900</v>
      </c>
    </row>
    <row r="410" spans="1:7">
      <c r="A410" s="12">
        <v>42307</v>
      </c>
      <c r="B410">
        <v>313.942993</v>
      </c>
      <c r="C410">
        <v>334.16900600000002</v>
      </c>
      <c r="D410">
        <v>313.94000199999999</v>
      </c>
      <c r="E410">
        <v>328.01501500000001</v>
      </c>
      <c r="F410">
        <v>328.01501500000001</v>
      </c>
      <c r="G410">
        <v>78305000</v>
      </c>
    </row>
    <row r="411" spans="1:7">
      <c r="A411" s="12">
        <v>42308</v>
      </c>
      <c r="B411">
        <v>328.51199300000002</v>
      </c>
      <c r="C411">
        <v>332.77700800000002</v>
      </c>
      <c r="D411">
        <v>309.25100700000002</v>
      </c>
      <c r="E411">
        <v>314.16598499999998</v>
      </c>
      <c r="F411">
        <v>314.16598499999998</v>
      </c>
      <c r="G411">
        <v>48598100</v>
      </c>
    </row>
    <row r="412" spans="1:7">
      <c r="A412" s="12">
        <v>42309</v>
      </c>
      <c r="B412">
        <v>315.00500499999998</v>
      </c>
      <c r="C412">
        <v>327.47198500000002</v>
      </c>
      <c r="D412">
        <v>311.881012</v>
      </c>
      <c r="E412">
        <v>325.43099999999998</v>
      </c>
      <c r="F412">
        <v>325.43099999999998</v>
      </c>
      <c r="G412">
        <v>37001100</v>
      </c>
    </row>
    <row r="413" spans="1:7">
      <c r="A413" s="12">
        <v>42310</v>
      </c>
      <c r="B413">
        <v>325.94198599999999</v>
      </c>
      <c r="C413">
        <v>365.35998499999999</v>
      </c>
      <c r="D413">
        <v>323.20901500000002</v>
      </c>
      <c r="E413">
        <v>361.18899499999998</v>
      </c>
      <c r="F413">
        <v>361.18899499999998</v>
      </c>
      <c r="G413">
        <v>101918000</v>
      </c>
    </row>
    <row r="414" spans="1:7">
      <c r="A414" s="12">
        <v>42311</v>
      </c>
      <c r="B414">
        <v>361.87298600000003</v>
      </c>
      <c r="C414">
        <v>417.89999399999999</v>
      </c>
      <c r="D414">
        <v>357.64700299999998</v>
      </c>
      <c r="E414">
        <v>403.41699199999999</v>
      </c>
      <c r="F414">
        <v>403.41699199999999</v>
      </c>
      <c r="G414">
        <v>206162000</v>
      </c>
    </row>
    <row r="415" spans="1:7">
      <c r="A415" s="12">
        <v>42312</v>
      </c>
      <c r="B415">
        <v>403.66400099999998</v>
      </c>
      <c r="C415">
        <v>495.56201199999998</v>
      </c>
      <c r="D415">
        <v>380.54800399999999</v>
      </c>
      <c r="E415">
        <v>411.56298800000002</v>
      </c>
      <c r="F415">
        <v>411.56298800000002</v>
      </c>
      <c r="G415">
        <v>263900000</v>
      </c>
    </row>
    <row r="416" spans="1:7">
      <c r="A416" s="12">
        <v>42313</v>
      </c>
      <c r="B416">
        <v>408.07699600000001</v>
      </c>
      <c r="C416">
        <v>447.56100500000002</v>
      </c>
      <c r="D416">
        <v>374.58099399999998</v>
      </c>
      <c r="E416">
        <v>386.35400399999997</v>
      </c>
      <c r="F416">
        <v>386.35400399999997</v>
      </c>
      <c r="G416">
        <v>151824992</v>
      </c>
    </row>
    <row r="417" spans="1:7">
      <c r="A417" s="12">
        <v>42314</v>
      </c>
      <c r="B417">
        <v>388.04699699999998</v>
      </c>
      <c r="C417">
        <v>395.83599900000002</v>
      </c>
      <c r="D417">
        <v>354.02499399999999</v>
      </c>
      <c r="E417">
        <v>374.47000100000002</v>
      </c>
      <c r="F417">
        <v>374.47000100000002</v>
      </c>
      <c r="G417">
        <v>122687000</v>
      </c>
    </row>
    <row r="418" spans="1:7">
      <c r="A418" s="12">
        <v>42315</v>
      </c>
      <c r="B418">
        <v>374.26901199999998</v>
      </c>
      <c r="C418">
        <v>390.58599900000002</v>
      </c>
      <c r="D418">
        <v>372.43301400000001</v>
      </c>
      <c r="E418">
        <v>386.48199499999998</v>
      </c>
      <c r="F418">
        <v>386.48199499999998</v>
      </c>
      <c r="G418">
        <v>56625100</v>
      </c>
    </row>
    <row r="419" spans="1:7">
      <c r="A419" s="12">
        <v>42316</v>
      </c>
      <c r="B419">
        <v>384.27801499999998</v>
      </c>
      <c r="C419">
        <v>389.89498900000001</v>
      </c>
      <c r="D419">
        <v>368.70001200000002</v>
      </c>
      <c r="E419">
        <v>373.36801100000002</v>
      </c>
      <c r="F419">
        <v>373.36801100000002</v>
      </c>
      <c r="G419">
        <v>51817600</v>
      </c>
    </row>
    <row r="420" spans="1:7">
      <c r="A420" s="12">
        <v>42317</v>
      </c>
      <c r="B420">
        <v>374.324005</v>
      </c>
      <c r="C420">
        <v>385.27801499999998</v>
      </c>
      <c r="D420">
        <v>362.89498900000001</v>
      </c>
      <c r="E420">
        <v>380.25698899999998</v>
      </c>
      <c r="F420">
        <v>380.25698899999998</v>
      </c>
      <c r="G420">
        <v>68224400</v>
      </c>
    </row>
    <row r="421" spans="1:7">
      <c r="A421" s="12">
        <v>42318</v>
      </c>
      <c r="B421">
        <v>379.98400900000001</v>
      </c>
      <c r="C421">
        <v>381.38699300000002</v>
      </c>
      <c r="D421">
        <v>329.108002</v>
      </c>
      <c r="E421">
        <v>336.81900000000002</v>
      </c>
      <c r="F421">
        <v>336.81900000000002</v>
      </c>
      <c r="G421">
        <v>95797904</v>
      </c>
    </row>
    <row r="422" spans="1:7">
      <c r="A422" s="12">
        <v>42319</v>
      </c>
      <c r="B422">
        <v>339.82000699999998</v>
      </c>
      <c r="C422">
        <v>340.584991</v>
      </c>
      <c r="D422">
        <v>300.99700899999999</v>
      </c>
      <c r="E422">
        <v>311.08401500000002</v>
      </c>
      <c r="F422">
        <v>311.08401500000002</v>
      </c>
      <c r="G422">
        <v>107070000</v>
      </c>
    </row>
    <row r="423" spans="1:7">
      <c r="A423" s="12">
        <v>42320</v>
      </c>
      <c r="B423">
        <v>314.07900999999998</v>
      </c>
      <c r="C423">
        <v>345.08099399999998</v>
      </c>
      <c r="D423">
        <v>313.35598800000002</v>
      </c>
      <c r="E423">
        <v>338.15200800000002</v>
      </c>
      <c r="F423">
        <v>338.15200800000002</v>
      </c>
      <c r="G423">
        <v>78477800</v>
      </c>
    </row>
    <row r="424" spans="1:7">
      <c r="A424" s="12">
        <v>42321</v>
      </c>
      <c r="B424">
        <v>338.49798600000003</v>
      </c>
      <c r="C424">
        <v>340.91400099999998</v>
      </c>
      <c r="D424">
        <v>326.07501200000002</v>
      </c>
      <c r="E424">
        <v>336.75299100000001</v>
      </c>
      <c r="F424">
        <v>336.75299100000001</v>
      </c>
      <c r="G424">
        <v>52003000</v>
      </c>
    </row>
    <row r="425" spans="1:7">
      <c r="A425" s="12">
        <v>42322</v>
      </c>
      <c r="B425">
        <v>336.62399299999998</v>
      </c>
      <c r="C425">
        <v>338.18099999999998</v>
      </c>
      <c r="D425">
        <v>329.97000100000002</v>
      </c>
      <c r="E425">
        <v>332.90600599999999</v>
      </c>
      <c r="F425">
        <v>332.90600599999999</v>
      </c>
      <c r="G425">
        <v>38612000</v>
      </c>
    </row>
    <row r="426" spans="1:7">
      <c r="A426" s="12">
        <v>42323</v>
      </c>
      <c r="B426">
        <v>333.050995</v>
      </c>
      <c r="C426">
        <v>334.66198700000001</v>
      </c>
      <c r="D426">
        <v>317.48998999999998</v>
      </c>
      <c r="E426">
        <v>320.16598499999998</v>
      </c>
      <c r="F426">
        <v>320.16598499999998</v>
      </c>
      <c r="G426">
        <v>44213100</v>
      </c>
    </row>
    <row r="427" spans="1:7">
      <c r="A427" s="12">
        <v>42324</v>
      </c>
      <c r="B427">
        <v>319.73498499999999</v>
      </c>
      <c r="C427">
        <v>331.62600700000002</v>
      </c>
      <c r="D427">
        <v>315.90499899999998</v>
      </c>
      <c r="E427">
        <v>330.75100700000002</v>
      </c>
      <c r="F427">
        <v>330.75100700000002</v>
      </c>
      <c r="G427">
        <v>47980100</v>
      </c>
    </row>
    <row r="428" spans="1:7">
      <c r="A428" s="12">
        <v>42325</v>
      </c>
      <c r="B428">
        <v>330.36200000000002</v>
      </c>
      <c r="C428">
        <v>338.35000600000001</v>
      </c>
      <c r="D428">
        <v>329.614014</v>
      </c>
      <c r="E428">
        <v>335.09399400000001</v>
      </c>
      <c r="F428">
        <v>335.09399400000001</v>
      </c>
      <c r="G428">
        <v>51001600</v>
      </c>
    </row>
    <row r="429" spans="1:7">
      <c r="A429" s="12">
        <v>42326</v>
      </c>
      <c r="B429">
        <v>334.59298699999999</v>
      </c>
      <c r="C429">
        <v>336.53100599999999</v>
      </c>
      <c r="D429">
        <v>330.64001500000001</v>
      </c>
      <c r="E429">
        <v>334.58999599999999</v>
      </c>
      <c r="F429">
        <v>334.58999599999999</v>
      </c>
      <c r="G429">
        <v>43783800</v>
      </c>
    </row>
    <row r="430" spans="1:7">
      <c r="A430" s="12">
        <v>42327</v>
      </c>
      <c r="B430">
        <v>334.67898600000001</v>
      </c>
      <c r="C430">
        <v>335.33401500000002</v>
      </c>
      <c r="D430">
        <v>325.27301</v>
      </c>
      <c r="E430">
        <v>326.14898699999998</v>
      </c>
      <c r="F430">
        <v>326.14898699999998</v>
      </c>
      <c r="G430">
        <v>45011100</v>
      </c>
    </row>
    <row r="431" spans="1:7">
      <c r="A431" s="12">
        <v>42328</v>
      </c>
      <c r="B431">
        <v>326.41101099999997</v>
      </c>
      <c r="C431">
        <v>326.47299199999998</v>
      </c>
      <c r="D431">
        <v>312.21701000000002</v>
      </c>
      <c r="E431">
        <v>322.02200299999998</v>
      </c>
      <c r="F431">
        <v>322.02200299999998</v>
      </c>
      <c r="G431">
        <v>53152900</v>
      </c>
    </row>
    <row r="432" spans="1:7">
      <c r="A432" s="12">
        <v>42329</v>
      </c>
      <c r="B432">
        <v>322.09201000000002</v>
      </c>
      <c r="C432">
        <v>328.158997</v>
      </c>
      <c r="D432">
        <v>319.59500100000002</v>
      </c>
      <c r="E432">
        <v>326.92700200000002</v>
      </c>
      <c r="F432">
        <v>326.92700200000002</v>
      </c>
      <c r="G432">
        <v>28200500</v>
      </c>
    </row>
    <row r="433" spans="1:7">
      <c r="A433" s="12">
        <v>42330</v>
      </c>
      <c r="B433">
        <v>326.97500600000001</v>
      </c>
      <c r="C433">
        <v>327.01001000000002</v>
      </c>
      <c r="D433">
        <v>321.25900300000001</v>
      </c>
      <c r="E433">
        <v>324.53601099999997</v>
      </c>
      <c r="F433">
        <v>324.53601099999997</v>
      </c>
      <c r="G433">
        <v>23439400</v>
      </c>
    </row>
    <row r="434" spans="1:7">
      <c r="A434" s="12">
        <v>42331</v>
      </c>
      <c r="B434">
        <v>324.35000600000001</v>
      </c>
      <c r="C434">
        <v>325.11801100000002</v>
      </c>
      <c r="D434">
        <v>321.290009</v>
      </c>
      <c r="E434">
        <v>323.04599000000002</v>
      </c>
      <c r="F434">
        <v>323.04599000000002</v>
      </c>
      <c r="G434">
        <v>27478900</v>
      </c>
    </row>
    <row r="435" spans="1:7">
      <c r="A435" s="12">
        <v>42332</v>
      </c>
      <c r="B435">
        <v>323.01400799999999</v>
      </c>
      <c r="C435">
        <v>323.05801400000001</v>
      </c>
      <c r="D435">
        <v>318.11801100000002</v>
      </c>
      <c r="E435">
        <v>320.04599000000002</v>
      </c>
      <c r="F435">
        <v>320.04599000000002</v>
      </c>
      <c r="G435">
        <v>29362600</v>
      </c>
    </row>
    <row r="436" spans="1:7">
      <c r="A436" s="12">
        <v>42333</v>
      </c>
      <c r="B436">
        <v>320.04501299999998</v>
      </c>
      <c r="C436">
        <v>329.13400300000001</v>
      </c>
      <c r="D436">
        <v>316.76998900000001</v>
      </c>
      <c r="E436">
        <v>328.20599399999998</v>
      </c>
      <c r="F436">
        <v>328.20599399999998</v>
      </c>
      <c r="G436">
        <v>41666900</v>
      </c>
    </row>
    <row r="437" spans="1:7">
      <c r="A437" s="12">
        <v>42334</v>
      </c>
      <c r="B437">
        <v>328.30300899999997</v>
      </c>
      <c r="C437">
        <v>366.75698899999998</v>
      </c>
      <c r="D437">
        <v>328.22900399999997</v>
      </c>
      <c r="E437">
        <v>352.68398999999999</v>
      </c>
      <c r="F437">
        <v>352.68398999999999</v>
      </c>
      <c r="G437">
        <v>106105000</v>
      </c>
    </row>
    <row r="438" spans="1:7">
      <c r="A438" s="12">
        <v>42335</v>
      </c>
      <c r="B438">
        <v>351.86099200000001</v>
      </c>
      <c r="C438">
        <v>363.58898900000003</v>
      </c>
      <c r="D438">
        <v>347.86999500000002</v>
      </c>
      <c r="E438">
        <v>358.04199199999999</v>
      </c>
      <c r="F438">
        <v>358.04199199999999</v>
      </c>
      <c r="G438">
        <v>55179100</v>
      </c>
    </row>
    <row r="439" spans="1:7">
      <c r="A439" s="12">
        <v>42336</v>
      </c>
      <c r="B439">
        <v>357.14099099999999</v>
      </c>
      <c r="C439">
        <v>359.53601099999997</v>
      </c>
      <c r="D439">
        <v>352.17199699999998</v>
      </c>
      <c r="E439">
        <v>357.381012</v>
      </c>
      <c r="F439">
        <v>357.381012</v>
      </c>
      <c r="G439">
        <v>36816600</v>
      </c>
    </row>
    <row r="440" spans="1:7">
      <c r="A440" s="12">
        <v>42337</v>
      </c>
      <c r="B440">
        <v>357.47198500000002</v>
      </c>
      <c r="C440">
        <v>371.93899499999998</v>
      </c>
      <c r="D440">
        <v>355.66598499999998</v>
      </c>
      <c r="E440">
        <v>371.29400600000002</v>
      </c>
      <c r="F440">
        <v>371.29400600000002</v>
      </c>
      <c r="G440">
        <v>40409300</v>
      </c>
    </row>
    <row r="441" spans="1:7">
      <c r="A441" s="12">
        <v>42338</v>
      </c>
      <c r="B441">
        <v>371.43701199999998</v>
      </c>
      <c r="C441">
        <v>382.36300699999998</v>
      </c>
      <c r="D441">
        <v>370.38299599999999</v>
      </c>
      <c r="E441">
        <v>377.32101399999999</v>
      </c>
      <c r="F441">
        <v>377.32101399999999</v>
      </c>
      <c r="G441">
        <v>71701600</v>
      </c>
    </row>
    <row r="442" spans="1:7">
      <c r="A442" s="12">
        <v>42339</v>
      </c>
      <c r="B442">
        <v>377.41400099999998</v>
      </c>
      <c r="C442">
        <v>378.93099999999998</v>
      </c>
      <c r="D442">
        <v>356.56298800000002</v>
      </c>
      <c r="E442">
        <v>362.48800699999998</v>
      </c>
      <c r="F442">
        <v>362.48800699999998</v>
      </c>
      <c r="G442">
        <v>60452200</v>
      </c>
    </row>
    <row r="443" spans="1:7">
      <c r="A443" s="12">
        <v>42340</v>
      </c>
      <c r="B443">
        <v>361.84500100000002</v>
      </c>
      <c r="C443">
        <v>362.23199499999998</v>
      </c>
      <c r="D443">
        <v>349.46499599999999</v>
      </c>
      <c r="E443">
        <v>359.18701199999998</v>
      </c>
      <c r="F443">
        <v>359.18701199999998</v>
      </c>
      <c r="G443">
        <v>54160500</v>
      </c>
    </row>
    <row r="444" spans="1:7">
      <c r="A444" s="12">
        <v>42341</v>
      </c>
      <c r="B444">
        <v>359.33099399999998</v>
      </c>
      <c r="C444">
        <v>370.27499399999999</v>
      </c>
      <c r="D444">
        <v>357.41198700000001</v>
      </c>
      <c r="E444">
        <v>361.04599000000002</v>
      </c>
      <c r="F444">
        <v>361.04599000000002</v>
      </c>
      <c r="G444">
        <v>50714900</v>
      </c>
    </row>
    <row r="445" spans="1:7">
      <c r="A445" s="12">
        <v>42342</v>
      </c>
      <c r="B445">
        <v>361.26199300000002</v>
      </c>
      <c r="C445">
        <v>363.51599099999999</v>
      </c>
      <c r="D445">
        <v>355.75698899999998</v>
      </c>
      <c r="E445">
        <v>363.18301400000001</v>
      </c>
      <c r="F445">
        <v>363.18301400000001</v>
      </c>
      <c r="G445">
        <v>35784100</v>
      </c>
    </row>
    <row r="446" spans="1:7">
      <c r="A446" s="12">
        <v>42343</v>
      </c>
      <c r="B446">
        <v>363.72100799999998</v>
      </c>
      <c r="C446">
        <v>389.78500400000001</v>
      </c>
      <c r="D446">
        <v>363.22900399999997</v>
      </c>
      <c r="E446">
        <v>388.949005</v>
      </c>
      <c r="F446">
        <v>388.949005</v>
      </c>
      <c r="G446">
        <v>66282200</v>
      </c>
    </row>
    <row r="447" spans="1:7">
      <c r="A447" s="12">
        <v>42344</v>
      </c>
      <c r="B447">
        <v>389.55499300000002</v>
      </c>
      <c r="C447">
        <v>402.80898999999999</v>
      </c>
      <c r="D447">
        <v>387.08898900000003</v>
      </c>
      <c r="E447">
        <v>388.78298999999998</v>
      </c>
      <c r="F447">
        <v>388.78298999999998</v>
      </c>
      <c r="G447">
        <v>77762000</v>
      </c>
    </row>
    <row r="448" spans="1:7">
      <c r="A448" s="12">
        <v>42345</v>
      </c>
      <c r="B448">
        <v>389.97799700000002</v>
      </c>
      <c r="C448">
        <v>399.96899400000001</v>
      </c>
      <c r="D448">
        <v>385.41101099999997</v>
      </c>
      <c r="E448">
        <v>395.53601099999997</v>
      </c>
      <c r="F448">
        <v>395.53601099999997</v>
      </c>
      <c r="G448">
        <v>63455800</v>
      </c>
    </row>
    <row r="449" spans="1:7">
      <c r="A449" s="12">
        <v>42346</v>
      </c>
      <c r="B449">
        <v>395.75399800000002</v>
      </c>
      <c r="C449">
        <v>415.56298800000002</v>
      </c>
      <c r="D449">
        <v>389.95001200000002</v>
      </c>
      <c r="E449">
        <v>415.56298800000002</v>
      </c>
      <c r="F449">
        <v>415.56298800000002</v>
      </c>
      <c r="G449">
        <v>57801400</v>
      </c>
    </row>
    <row r="450" spans="1:7">
      <c r="A450" s="12">
        <v>42347</v>
      </c>
      <c r="B450">
        <v>414.44101000000001</v>
      </c>
      <c r="C450">
        <v>423.11999500000002</v>
      </c>
      <c r="D450">
        <v>406.29098499999998</v>
      </c>
      <c r="E450">
        <v>417.56298800000002</v>
      </c>
      <c r="F450">
        <v>417.56298800000002</v>
      </c>
      <c r="G450">
        <v>90917200</v>
      </c>
    </row>
    <row r="451" spans="1:7">
      <c r="A451" s="12">
        <v>42348</v>
      </c>
      <c r="B451">
        <v>417.98800699999998</v>
      </c>
      <c r="C451">
        <v>419.50900300000001</v>
      </c>
      <c r="D451">
        <v>411.54800399999999</v>
      </c>
      <c r="E451">
        <v>415.47900399999997</v>
      </c>
      <c r="F451">
        <v>415.47900399999997</v>
      </c>
      <c r="G451">
        <v>52138900</v>
      </c>
    </row>
    <row r="452" spans="1:7">
      <c r="A452" s="12">
        <v>42349</v>
      </c>
      <c r="B452">
        <v>415.28100599999999</v>
      </c>
      <c r="C452">
        <v>451.93798800000002</v>
      </c>
      <c r="D452">
        <v>415.28100599999999</v>
      </c>
      <c r="E452">
        <v>451.93798800000002</v>
      </c>
      <c r="F452">
        <v>451.93798800000002</v>
      </c>
      <c r="G452">
        <v>110944000</v>
      </c>
    </row>
    <row r="453" spans="1:7">
      <c r="A453" s="12">
        <v>42350</v>
      </c>
      <c r="B453">
        <v>452.334991</v>
      </c>
      <c r="C453">
        <v>469.10299700000002</v>
      </c>
      <c r="D453">
        <v>410.74099699999999</v>
      </c>
      <c r="E453">
        <v>434.99700899999999</v>
      </c>
      <c r="F453">
        <v>434.99700899999999</v>
      </c>
      <c r="G453">
        <v>131969000</v>
      </c>
    </row>
    <row r="454" spans="1:7">
      <c r="A454" s="12">
        <v>42351</v>
      </c>
      <c r="B454">
        <v>431.66000400000001</v>
      </c>
      <c r="C454">
        <v>441.67999300000002</v>
      </c>
      <c r="D454">
        <v>426.26800500000002</v>
      </c>
      <c r="E454">
        <v>433.75500499999998</v>
      </c>
      <c r="F454">
        <v>433.75500499999998</v>
      </c>
      <c r="G454">
        <v>55050600</v>
      </c>
    </row>
    <row r="455" spans="1:7">
      <c r="A455" s="12">
        <v>42352</v>
      </c>
      <c r="B455">
        <v>433.27200299999998</v>
      </c>
      <c r="C455">
        <v>447.141998</v>
      </c>
      <c r="D455">
        <v>430.45599399999998</v>
      </c>
      <c r="E455">
        <v>444.182007</v>
      </c>
      <c r="F455">
        <v>444.182007</v>
      </c>
      <c r="G455">
        <v>130496000</v>
      </c>
    </row>
    <row r="456" spans="1:7">
      <c r="A456" s="12">
        <v>42353</v>
      </c>
      <c r="B456">
        <v>443.87799100000001</v>
      </c>
      <c r="C456">
        <v>465.32101399999999</v>
      </c>
      <c r="D456">
        <v>443.87799100000001</v>
      </c>
      <c r="E456">
        <v>465.32101399999999</v>
      </c>
      <c r="F456">
        <v>465.32101399999999</v>
      </c>
      <c r="G456">
        <v>83121104</v>
      </c>
    </row>
    <row r="457" spans="1:7">
      <c r="A457" s="12">
        <v>42354</v>
      </c>
      <c r="B457">
        <v>465.20800800000001</v>
      </c>
      <c r="C457">
        <v>465.20800800000001</v>
      </c>
      <c r="D457">
        <v>443.85101300000002</v>
      </c>
      <c r="E457">
        <v>454.93398999999999</v>
      </c>
      <c r="F457">
        <v>454.93398999999999</v>
      </c>
      <c r="G457">
        <v>107944000</v>
      </c>
    </row>
    <row r="458" spans="1:7">
      <c r="A458" s="12">
        <v>42355</v>
      </c>
      <c r="B458">
        <v>454.77700800000002</v>
      </c>
      <c r="C458">
        <v>457.85998499999999</v>
      </c>
      <c r="D458">
        <v>448.858002</v>
      </c>
      <c r="E458">
        <v>456.07800300000002</v>
      </c>
      <c r="F458">
        <v>456.07800300000002</v>
      </c>
      <c r="G458">
        <v>47978400</v>
      </c>
    </row>
    <row r="459" spans="1:7">
      <c r="A459" s="12">
        <v>42356</v>
      </c>
      <c r="B459">
        <v>455.84698500000002</v>
      </c>
      <c r="C459">
        <v>465.17700200000002</v>
      </c>
      <c r="D459">
        <v>454.94000199999999</v>
      </c>
      <c r="E459">
        <v>463.61599699999999</v>
      </c>
      <c r="F459">
        <v>463.61599699999999</v>
      </c>
      <c r="G459">
        <v>60220100</v>
      </c>
    </row>
    <row r="460" spans="1:7">
      <c r="A460" s="12">
        <v>42357</v>
      </c>
      <c r="B460">
        <v>463.55200200000002</v>
      </c>
      <c r="C460">
        <v>465.58099399999998</v>
      </c>
      <c r="D460">
        <v>456.76501500000001</v>
      </c>
      <c r="E460">
        <v>462.32199100000003</v>
      </c>
      <c r="F460">
        <v>462.32199100000003</v>
      </c>
      <c r="G460">
        <v>47892700</v>
      </c>
    </row>
    <row r="461" spans="1:7">
      <c r="A461" s="12">
        <v>42358</v>
      </c>
      <c r="B461">
        <v>462.23400900000001</v>
      </c>
      <c r="C461">
        <v>462.64498900000001</v>
      </c>
      <c r="D461">
        <v>434.33801299999999</v>
      </c>
      <c r="E461">
        <v>442.68499800000001</v>
      </c>
      <c r="F461">
        <v>442.68499800000001</v>
      </c>
      <c r="G461">
        <v>75409400</v>
      </c>
    </row>
    <row r="462" spans="1:7">
      <c r="A462" s="12">
        <v>42359</v>
      </c>
      <c r="B462">
        <v>442.83801299999999</v>
      </c>
      <c r="C462">
        <v>444.72900399999997</v>
      </c>
      <c r="D462">
        <v>427.31201199999998</v>
      </c>
      <c r="E462">
        <v>438.63900799999999</v>
      </c>
      <c r="F462">
        <v>438.63900799999999</v>
      </c>
      <c r="G462">
        <v>77639696</v>
      </c>
    </row>
    <row r="463" spans="1:7">
      <c r="A463" s="12">
        <v>42360</v>
      </c>
      <c r="B463">
        <v>437.43600500000002</v>
      </c>
      <c r="C463">
        <v>443.68798800000002</v>
      </c>
      <c r="D463">
        <v>435.51599099999999</v>
      </c>
      <c r="E463">
        <v>436.57199100000003</v>
      </c>
      <c r="F463">
        <v>436.57199100000003</v>
      </c>
      <c r="G463">
        <v>50840400</v>
      </c>
    </row>
    <row r="464" spans="1:7">
      <c r="A464" s="12">
        <v>42361</v>
      </c>
      <c r="B464">
        <v>436.72000100000002</v>
      </c>
      <c r="C464">
        <v>444.52899200000002</v>
      </c>
      <c r="D464">
        <v>436.618988</v>
      </c>
      <c r="E464">
        <v>442.40100100000001</v>
      </c>
      <c r="F464">
        <v>442.40100100000001</v>
      </c>
      <c r="G464">
        <v>47161400</v>
      </c>
    </row>
    <row r="465" spans="1:7">
      <c r="A465" s="12">
        <v>42362</v>
      </c>
      <c r="B465">
        <v>443.091003</v>
      </c>
      <c r="C465">
        <v>458.45599399999998</v>
      </c>
      <c r="D465">
        <v>443.07699600000001</v>
      </c>
      <c r="E465">
        <v>454.98498499999999</v>
      </c>
      <c r="F465">
        <v>454.98498499999999</v>
      </c>
      <c r="G465">
        <v>57157200</v>
      </c>
    </row>
    <row r="466" spans="1:7">
      <c r="A466" s="12">
        <v>42363</v>
      </c>
      <c r="B466">
        <v>454.85501099999999</v>
      </c>
      <c r="C466">
        <v>458.30499300000002</v>
      </c>
      <c r="D466">
        <v>452.07501200000002</v>
      </c>
      <c r="E466">
        <v>455.65301499999998</v>
      </c>
      <c r="F466">
        <v>455.65301499999998</v>
      </c>
      <c r="G466">
        <v>39078500</v>
      </c>
    </row>
    <row r="467" spans="1:7">
      <c r="A467" s="12">
        <v>42364</v>
      </c>
      <c r="B467">
        <v>455.756012</v>
      </c>
      <c r="C467">
        <v>457.489014</v>
      </c>
      <c r="D467">
        <v>405.76001000000002</v>
      </c>
      <c r="E467">
        <v>417.27398699999998</v>
      </c>
      <c r="F467">
        <v>417.27398699999998</v>
      </c>
      <c r="G467">
        <v>116166000</v>
      </c>
    </row>
    <row r="468" spans="1:7">
      <c r="A468" s="12">
        <v>42365</v>
      </c>
      <c r="B468">
        <v>416.51400799999999</v>
      </c>
      <c r="C468">
        <v>424.00698899999998</v>
      </c>
      <c r="D468">
        <v>408.88299599999999</v>
      </c>
      <c r="E468">
        <v>422.82299799999998</v>
      </c>
      <c r="F468">
        <v>422.82299799999998</v>
      </c>
      <c r="G468">
        <v>53591200</v>
      </c>
    </row>
    <row r="469" spans="1:7">
      <c r="A469" s="12">
        <v>42366</v>
      </c>
      <c r="B469">
        <v>423.34298699999999</v>
      </c>
      <c r="C469">
        <v>429.76901199999998</v>
      </c>
      <c r="D469">
        <v>418.48098800000002</v>
      </c>
      <c r="E469">
        <v>422.27899200000002</v>
      </c>
      <c r="F469">
        <v>422.27899200000002</v>
      </c>
      <c r="G469">
        <v>49638600</v>
      </c>
    </row>
    <row r="470" spans="1:7">
      <c r="A470" s="12">
        <v>42367</v>
      </c>
      <c r="B470">
        <v>422.09799199999998</v>
      </c>
      <c r="C470">
        <v>432.983002</v>
      </c>
      <c r="D470">
        <v>420.62701399999997</v>
      </c>
      <c r="E470">
        <v>432.983002</v>
      </c>
      <c r="F470">
        <v>432.983002</v>
      </c>
      <c r="G470">
        <v>51596500</v>
      </c>
    </row>
    <row r="471" spans="1:7">
      <c r="A471" s="12">
        <v>42368</v>
      </c>
      <c r="B471">
        <v>433.29998799999998</v>
      </c>
      <c r="C471">
        <v>434.38699300000002</v>
      </c>
      <c r="D471">
        <v>422.08401500000002</v>
      </c>
      <c r="E471">
        <v>426.61999500000002</v>
      </c>
      <c r="F471">
        <v>426.61999500000002</v>
      </c>
      <c r="G471">
        <v>46889400</v>
      </c>
    </row>
    <row r="472" spans="1:7">
      <c r="A472" s="12">
        <v>42369</v>
      </c>
      <c r="B472">
        <v>425.875</v>
      </c>
      <c r="C472">
        <v>432.92099000000002</v>
      </c>
      <c r="D472">
        <v>418.73498499999999</v>
      </c>
      <c r="E472">
        <v>430.56698599999999</v>
      </c>
      <c r="F472">
        <v>430.56698599999999</v>
      </c>
      <c r="G472">
        <v>45996600</v>
      </c>
    </row>
    <row r="473" spans="1:7">
      <c r="A473" s="12">
        <v>42370</v>
      </c>
      <c r="B473">
        <v>430.72100799999998</v>
      </c>
      <c r="C473">
        <v>436.24600199999998</v>
      </c>
      <c r="D473">
        <v>427.51501500000001</v>
      </c>
      <c r="E473">
        <v>434.33401500000002</v>
      </c>
      <c r="F473">
        <v>434.33401500000002</v>
      </c>
      <c r="G473">
        <v>36278900</v>
      </c>
    </row>
    <row r="474" spans="1:7">
      <c r="A474" s="12">
        <v>42371</v>
      </c>
      <c r="B474">
        <v>434.62200899999999</v>
      </c>
      <c r="C474">
        <v>436.06201199999998</v>
      </c>
      <c r="D474">
        <v>431.86999500000002</v>
      </c>
      <c r="E474">
        <v>433.43798800000002</v>
      </c>
      <c r="F474">
        <v>433.43798800000002</v>
      </c>
      <c r="G474">
        <v>30096600</v>
      </c>
    </row>
    <row r="475" spans="1:7">
      <c r="A475" s="12">
        <v>42372</v>
      </c>
      <c r="B475">
        <v>433.57800300000002</v>
      </c>
      <c r="C475">
        <v>433.74301100000002</v>
      </c>
      <c r="D475">
        <v>424.70599399999998</v>
      </c>
      <c r="E475">
        <v>430.010986</v>
      </c>
      <c r="F475">
        <v>430.010986</v>
      </c>
      <c r="G475">
        <v>39633800</v>
      </c>
    </row>
    <row r="476" spans="1:7">
      <c r="A476" s="12">
        <v>42373</v>
      </c>
      <c r="B476">
        <v>430.06100500000002</v>
      </c>
      <c r="C476">
        <v>434.516998</v>
      </c>
      <c r="D476">
        <v>429.08401500000002</v>
      </c>
      <c r="E476">
        <v>433.091003</v>
      </c>
      <c r="F476">
        <v>433.091003</v>
      </c>
      <c r="G476">
        <v>38477500</v>
      </c>
    </row>
    <row r="477" spans="1:7">
      <c r="A477" s="12">
        <v>42374</v>
      </c>
      <c r="B477">
        <v>433.06900000000002</v>
      </c>
      <c r="C477">
        <v>434.182007</v>
      </c>
      <c r="D477">
        <v>429.675995</v>
      </c>
      <c r="E477">
        <v>431.959991</v>
      </c>
      <c r="F477">
        <v>431.959991</v>
      </c>
      <c r="G477">
        <v>34522600</v>
      </c>
    </row>
    <row r="478" spans="1:7">
      <c r="A478" s="12">
        <v>42375</v>
      </c>
      <c r="B478">
        <v>431.85598800000002</v>
      </c>
      <c r="C478">
        <v>431.85598800000002</v>
      </c>
      <c r="D478">
        <v>426.341003</v>
      </c>
      <c r="E478">
        <v>429.10501099999999</v>
      </c>
      <c r="F478">
        <v>429.10501099999999</v>
      </c>
      <c r="G478">
        <v>34042500</v>
      </c>
    </row>
    <row r="479" spans="1:7">
      <c r="A479" s="12">
        <v>42376</v>
      </c>
      <c r="B479">
        <v>430.010986</v>
      </c>
      <c r="C479">
        <v>458.76599099999999</v>
      </c>
      <c r="D479">
        <v>429.07699600000001</v>
      </c>
      <c r="E479">
        <v>458.04800399999999</v>
      </c>
      <c r="F479">
        <v>458.04800399999999</v>
      </c>
      <c r="G479">
        <v>87562200</v>
      </c>
    </row>
    <row r="480" spans="1:7">
      <c r="A480" s="12">
        <v>42377</v>
      </c>
      <c r="B480">
        <v>457.53799400000003</v>
      </c>
      <c r="C480">
        <v>462.93398999999999</v>
      </c>
      <c r="D480">
        <v>447.93798800000002</v>
      </c>
      <c r="E480">
        <v>453.23001099999999</v>
      </c>
      <c r="F480">
        <v>453.23001099999999</v>
      </c>
      <c r="G480">
        <v>56993000</v>
      </c>
    </row>
    <row r="481" spans="1:7">
      <c r="A481" s="12">
        <v>42378</v>
      </c>
      <c r="B481">
        <v>453.38299599999999</v>
      </c>
      <c r="C481">
        <v>454.64001500000001</v>
      </c>
      <c r="D481">
        <v>446.88900799999999</v>
      </c>
      <c r="E481">
        <v>447.61099200000001</v>
      </c>
      <c r="F481">
        <v>447.61099200000001</v>
      </c>
      <c r="G481">
        <v>32278000</v>
      </c>
    </row>
    <row r="482" spans="1:7">
      <c r="A482" s="12">
        <v>42379</v>
      </c>
      <c r="B482">
        <v>448.23800699999998</v>
      </c>
      <c r="C482">
        <v>448.30898999999999</v>
      </c>
      <c r="D482">
        <v>440.35101300000002</v>
      </c>
      <c r="E482">
        <v>447.99099699999999</v>
      </c>
      <c r="F482">
        <v>447.99099699999999</v>
      </c>
      <c r="G482">
        <v>35995900</v>
      </c>
    </row>
    <row r="483" spans="1:7">
      <c r="A483" s="12">
        <v>42380</v>
      </c>
      <c r="B483">
        <v>448.69799799999998</v>
      </c>
      <c r="C483">
        <v>450.66198700000001</v>
      </c>
      <c r="D483">
        <v>443.85501099999999</v>
      </c>
      <c r="E483">
        <v>448.42800899999997</v>
      </c>
      <c r="F483">
        <v>448.42800899999997</v>
      </c>
      <c r="G483">
        <v>40450000</v>
      </c>
    </row>
    <row r="484" spans="1:7">
      <c r="A484" s="12">
        <v>42381</v>
      </c>
      <c r="B484">
        <v>448.182007</v>
      </c>
      <c r="C484">
        <v>448.182007</v>
      </c>
      <c r="D484">
        <v>435.69000199999999</v>
      </c>
      <c r="E484">
        <v>435.69000199999999</v>
      </c>
      <c r="F484">
        <v>435.69000199999999</v>
      </c>
      <c r="G484">
        <v>115607000</v>
      </c>
    </row>
    <row r="485" spans="1:7">
      <c r="A485" s="12">
        <v>42382</v>
      </c>
      <c r="B485">
        <v>434.665009</v>
      </c>
      <c r="C485">
        <v>435.18600500000002</v>
      </c>
      <c r="D485">
        <v>424.442993</v>
      </c>
      <c r="E485">
        <v>432.37100199999998</v>
      </c>
      <c r="F485">
        <v>432.37100199999998</v>
      </c>
      <c r="G485">
        <v>173888000</v>
      </c>
    </row>
    <row r="486" spans="1:7">
      <c r="A486" s="12">
        <v>42383</v>
      </c>
      <c r="B486">
        <v>432.28799400000003</v>
      </c>
      <c r="C486">
        <v>433.324005</v>
      </c>
      <c r="D486">
        <v>427.84500100000002</v>
      </c>
      <c r="E486">
        <v>430.30599999999998</v>
      </c>
      <c r="F486">
        <v>430.30599999999998</v>
      </c>
      <c r="G486">
        <v>43945500</v>
      </c>
    </row>
    <row r="487" spans="1:7">
      <c r="A487" s="12">
        <v>42384</v>
      </c>
      <c r="B487">
        <v>430.25500499999998</v>
      </c>
      <c r="C487">
        <v>430.25500499999998</v>
      </c>
      <c r="D487">
        <v>364.33099399999998</v>
      </c>
      <c r="E487">
        <v>364.33099399999998</v>
      </c>
      <c r="F487">
        <v>364.33099399999998</v>
      </c>
      <c r="G487">
        <v>153351008</v>
      </c>
    </row>
    <row r="488" spans="1:7">
      <c r="A488" s="12">
        <v>42385</v>
      </c>
      <c r="B488">
        <v>365.07299799999998</v>
      </c>
      <c r="C488">
        <v>390.557007</v>
      </c>
      <c r="D488">
        <v>354.91400099999998</v>
      </c>
      <c r="E488">
        <v>387.53601099999997</v>
      </c>
      <c r="F488">
        <v>387.53601099999997</v>
      </c>
      <c r="G488">
        <v>120352000</v>
      </c>
    </row>
    <row r="489" spans="1:7">
      <c r="A489" s="12">
        <v>42386</v>
      </c>
      <c r="B489">
        <v>387.15200800000002</v>
      </c>
      <c r="C489">
        <v>390.96499599999999</v>
      </c>
      <c r="D489">
        <v>380.09201000000002</v>
      </c>
      <c r="E489">
        <v>382.29901100000001</v>
      </c>
      <c r="F489">
        <v>382.29901100000001</v>
      </c>
      <c r="G489">
        <v>45319600</v>
      </c>
    </row>
    <row r="490" spans="1:7">
      <c r="A490" s="12">
        <v>42387</v>
      </c>
      <c r="B490">
        <v>381.733002</v>
      </c>
      <c r="C490">
        <v>388.10400399999997</v>
      </c>
      <c r="D490">
        <v>376.665009</v>
      </c>
      <c r="E490">
        <v>387.16799900000001</v>
      </c>
      <c r="F490">
        <v>387.16799900000001</v>
      </c>
      <c r="G490">
        <v>54403900</v>
      </c>
    </row>
    <row r="491" spans="1:7">
      <c r="A491" s="12">
        <v>42388</v>
      </c>
      <c r="B491">
        <v>387.02600100000001</v>
      </c>
      <c r="C491">
        <v>387.73001099999999</v>
      </c>
      <c r="D491">
        <v>378.97198500000002</v>
      </c>
      <c r="E491">
        <v>380.14898699999998</v>
      </c>
      <c r="F491">
        <v>380.14898699999998</v>
      </c>
      <c r="G491">
        <v>46819800</v>
      </c>
    </row>
    <row r="492" spans="1:7">
      <c r="A492" s="12">
        <v>42389</v>
      </c>
      <c r="B492">
        <v>379.73998999999998</v>
      </c>
      <c r="C492">
        <v>425.266998</v>
      </c>
      <c r="D492">
        <v>376.59899899999999</v>
      </c>
      <c r="E492">
        <v>420.23001099999999</v>
      </c>
      <c r="F492">
        <v>420.23001099999999</v>
      </c>
      <c r="G492">
        <v>121720000</v>
      </c>
    </row>
    <row r="493" spans="1:7">
      <c r="A493" s="12">
        <v>42390</v>
      </c>
      <c r="B493">
        <v>419.63198899999998</v>
      </c>
      <c r="C493">
        <v>422.87701399999997</v>
      </c>
      <c r="D493">
        <v>406.29998799999998</v>
      </c>
      <c r="E493">
        <v>410.26199300000002</v>
      </c>
      <c r="F493">
        <v>410.26199300000002</v>
      </c>
      <c r="G493">
        <v>68338000</v>
      </c>
    </row>
    <row r="494" spans="1:7">
      <c r="A494" s="12">
        <v>42391</v>
      </c>
      <c r="B494">
        <v>409.75100700000002</v>
      </c>
      <c r="C494">
        <v>410.41000400000001</v>
      </c>
      <c r="D494">
        <v>375.28201300000001</v>
      </c>
      <c r="E494">
        <v>382.49200400000001</v>
      </c>
      <c r="F494">
        <v>382.49200400000001</v>
      </c>
      <c r="G494">
        <v>91546600</v>
      </c>
    </row>
    <row r="495" spans="1:7">
      <c r="A495" s="12">
        <v>42392</v>
      </c>
      <c r="B495">
        <v>382.43398999999999</v>
      </c>
      <c r="C495">
        <v>394.54299900000001</v>
      </c>
      <c r="D495">
        <v>381.98098800000002</v>
      </c>
      <c r="E495">
        <v>387.49099699999999</v>
      </c>
      <c r="F495">
        <v>387.49099699999999</v>
      </c>
      <c r="G495">
        <v>56247400</v>
      </c>
    </row>
    <row r="496" spans="1:7">
      <c r="A496" s="12">
        <v>42393</v>
      </c>
      <c r="B496">
        <v>388.10199</v>
      </c>
      <c r="C496">
        <v>405.48498499999999</v>
      </c>
      <c r="D496">
        <v>387.51001000000002</v>
      </c>
      <c r="E496">
        <v>402.97100799999998</v>
      </c>
      <c r="F496">
        <v>402.97100799999998</v>
      </c>
      <c r="G496">
        <v>54824800</v>
      </c>
    </row>
    <row r="497" spans="1:7">
      <c r="A497" s="12">
        <v>42394</v>
      </c>
      <c r="B497">
        <v>402.31698599999999</v>
      </c>
      <c r="C497">
        <v>402.31698599999999</v>
      </c>
      <c r="D497">
        <v>388.55398600000001</v>
      </c>
      <c r="E497">
        <v>391.72601300000002</v>
      </c>
      <c r="F497">
        <v>391.72601300000002</v>
      </c>
      <c r="G497">
        <v>59062400</v>
      </c>
    </row>
    <row r="498" spans="1:7">
      <c r="A498" s="12">
        <v>42395</v>
      </c>
      <c r="B498">
        <v>392.00201399999997</v>
      </c>
      <c r="C498">
        <v>397.76599099999999</v>
      </c>
      <c r="D498">
        <v>390.57501200000002</v>
      </c>
      <c r="E498">
        <v>392.15301499999998</v>
      </c>
      <c r="F498">
        <v>392.15301499999998</v>
      </c>
      <c r="G498">
        <v>58147000</v>
      </c>
    </row>
    <row r="499" spans="1:7">
      <c r="A499" s="12">
        <v>42396</v>
      </c>
      <c r="B499">
        <v>392.44400000000002</v>
      </c>
      <c r="C499">
        <v>396.84298699999999</v>
      </c>
      <c r="D499">
        <v>391.78201300000001</v>
      </c>
      <c r="E499">
        <v>394.97198500000002</v>
      </c>
      <c r="F499">
        <v>394.97198500000002</v>
      </c>
      <c r="G499">
        <v>47424400</v>
      </c>
    </row>
    <row r="500" spans="1:7">
      <c r="A500" s="12">
        <v>42397</v>
      </c>
      <c r="B500">
        <v>395.14599600000003</v>
      </c>
      <c r="C500">
        <v>395.50201399999997</v>
      </c>
      <c r="D500">
        <v>379.73498499999999</v>
      </c>
      <c r="E500">
        <v>380.28900099999998</v>
      </c>
      <c r="F500">
        <v>380.28900099999998</v>
      </c>
      <c r="G500">
        <v>59247900</v>
      </c>
    </row>
    <row r="501" spans="1:7">
      <c r="A501" s="12">
        <v>42398</v>
      </c>
      <c r="B501">
        <v>380.108002</v>
      </c>
      <c r="C501">
        <v>384.37899800000002</v>
      </c>
      <c r="D501">
        <v>365.45199600000001</v>
      </c>
      <c r="E501">
        <v>379.47399899999999</v>
      </c>
      <c r="F501">
        <v>379.47399899999999</v>
      </c>
      <c r="G501">
        <v>86125296</v>
      </c>
    </row>
    <row r="502" spans="1:7">
      <c r="A502" s="12">
        <v>42399</v>
      </c>
      <c r="B502">
        <v>378.86498999999998</v>
      </c>
      <c r="C502">
        <v>380.91699199999999</v>
      </c>
      <c r="D502">
        <v>376.49099699999999</v>
      </c>
      <c r="E502">
        <v>378.25500499999998</v>
      </c>
      <c r="F502">
        <v>378.25500499999998</v>
      </c>
      <c r="G502">
        <v>30284400</v>
      </c>
    </row>
    <row r="503" spans="1:7">
      <c r="A503" s="12">
        <v>42400</v>
      </c>
      <c r="B503">
        <v>378.29299900000001</v>
      </c>
      <c r="C503">
        <v>380.34698500000002</v>
      </c>
      <c r="D503">
        <v>367.834991</v>
      </c>
      <c r="E503">
        <v>368.766998</v>
      </c>
      <c r="F503">
        <v>368.766998</v>
      </c>
      <c r="G503">
        <v>37894300</v>
      </c>
    </row>
    <row r="504" spans="1:7">
      <c r="A504" s="12">
        <v>42401</v>
      </c>
      <c r="B504">
        <v>369.35000600000001</v>
      </c>
      <c r="C504">
        <v>378.07199100000003</v>
      </c>
      <c r="D504">
        <v>367.95700099999999</v>
      </c>
      <c r="E504">
        <v>373.05599999999998</v>
      </c>
      <c r="F504">
        <v>373.05599999999998</v>
      </c>
      <c r="G504">
        <v>51656700</v>
      </c>
    </row>
    <row r="505" spans="1:7">
      <c r="A505" s="12">
        <v>42402</v>
      </c>
      <c r="B505">
        <v>372.92001299999998</v>
      </c>
      <c r="C505">
        <v>375.88299599999999</v>
      </c>
      <c r="D505">
        <v>372.92001299999998</v>
      </c>
      <c r="E505">
        <v>374.44799799999998</v>
      </c>
      <c r="F505">
        <v>374.44799799999998</v>
      </c>
      <c r="G505">
        <v>40378700</v>
      </c>
    </row>
    <row r="506" spans="1:7">
      <c r="A506" s="12">
        <v>42403</v>
      </c>
      <c r="B506">
        <v>374.64599600000003</v>
      </c>
      <c r="C506">
        <v>374.95001200000002</v>
      </c>
      <c r="D506">
        <v>368.04501299999998</v>
      </c>
      <c r="E506">
        <v>369.949005</v>
      </c>
      <c r="F506">
        <v>369.949005</v>
      </c>
      <c r="G506">
        <v>45933400</v>
      </c>
    </row>
    <row r="507" spans="1:7">
      <c r="A507" s="12">
        <v>42404</v>
      </c>
      <c r="B507">
        <v>370.17401100000001</v>
      </c>
      <c r="C507">
        <v>391.608002</v>
      </c>
      <c r="D507">
        <v>369.99301100000002</v>
      </c>
      <c r="E507">
        <v>389.59399400000001</v>
      </c>
      <c r="F507">
        <v>389.59399400000001</v>
      </c>
      <c r="G507">
        <v>69285504</v>
      </c>
    </row>
    <row r="508" spans="1:7">
      <c r="A508" s="12">
        <v>42405</v>
      </c>
      <c r="B508">
        <v>388.89801</v>
      </c>
      <c r="C508">
        <v>391.09399400000001</v>
      </c>
      <c r="D508">
        <v>385.57199100000003</v>
      </c>
      <c r="E508">
        <v>386.54901100000001</v>
      </c>
      <c r="F508">
        <v>386.54901100000001</v>
      </c>
      <c r="G508">
        <v>43825000</v>
      </c>
    </row>
    <row r="509" spans="1:7">
      <c r="A509" s="12">
        <v>42406</v>
      </c>
      <c r="B509">
        <v>386.58898900000003</v>
      </c>
      <c r="C509">
        <v>386.631012</v>
      </c>
      <c r="D509">
        <v>372.38699300000002</v>
      </c>
      <c r="E509">
        <v>376.52200299999998</v>
      </c>
      <c r="F509">
        <v>376.52200299999998</v>
      </c>
      <c r="G509">
        <v>49249300</v>
      </c>
    </row>
    <row r="510" spans="1:7">
      <c r="A510" s="12">
        <v>42407</v>
      </c>
      <c r="B510">
        <v>376.51400799999999</v>
      </c>
      <c r="C510">
        <v>380.87100199999998</v>
      </c>
      <c r="D510">
        <v>374.90301499999998</v>
      </c>
      <c r="E510">
        <v>376.61999500000002</v>
      </c>
      <c r="F510">
        <v>376.61999500000002</v>
      </c>
      <c r="G510">
        <v>37076300</v>
      </c>
    </row>
    <row r="511" spans="1:7">
      <c r="A511" s="12">
        <v>42408</v>
      </c>
      <c r="B511">
        <v>376.75698899999998</v>
      </c>
      <c r="C511">
        <v>379.87899800000002</v>
      </c>
      <c r="D511">
        <v>373.33401500000002</v>
      </c>
      <c r="E511">
        <v>373.44699100000003</v>
      </c>
      <c r="F511">
        <v>373.44699100000003</v>
      </c>
      <c r="G511">
        <v>47671100</v>
      </c>
    </row>
    <row r="512" spans="1:7">
      <c r="A512" s="12">
        <v>42409</v>
      </c>
      <c r="B512">
        <v>373.42300399999999</v>
      </c>
      <c r="C512">
        <v>377.24600199999998</v>
      </c>
      <c r="D512">
        <v>372.89801</v>
      </c>
      <c r="E512">
        <v>376.02899200000002</v>
      </c>
      <c r="F512">
        <v>376.02899200000002</v>
      </c>
      <c r="G512">
        <v>55318500</v>
      </c>
    </row>
    <row r="513" spans="1:7">
      <c r="A513" s="12">
        <v>42410</v>
      </c>
      <c r="B513">
        <v>376.14599600000003</v>
      </c>
      <c r="C513">
        <v>385.483002</v>
      </c>
      <c r="D513">
        <v>375.78298999999998</v>
      </c>
      <c r="E513">
        <v>381.64898699999998</v>
      </c>
      <c r="F513">
        <v>381.64898699999998</v>
      </c>
      <c r="G513">
        <v>85130896</v>
      </c>
    </row>
    <row r="514" spans="1:7">
      <c r="A514" s="12">
        <v>42411</v>
      </c>
      <c r="B514">
        <v>382.114014</v>
      </c>
      <c r="C514">
        <v>383.13000499999998</v>
      </c>
      <c r="D514">
        <v>376.39898699999998</v>
      </c>
      <c r="E514">
        <v>379.65399200000002</v>
      </c>
      <c r="F514">
        <v>379.65399200000002</v>
      </c>
      <c r="G514">
        <v>74375600</v>
      </c>
    </row>
    <row r="515" spans="1:7">
      <c r="A515" s="12">
        <v>42412</v>
      </c>
      <c r="B515">
        <v>379.68600500000002</v>
      </c>
      <c r="C515">
        <v>384.95400999999998</v>
      </c>
      <c r="D515">
        <v>379.60000600000001</v>
      </c>
      <c r="E515">
        <v>384.26299999999998</v>
      </c>
      <c r="F515">
        <v>384.26299999999998</v>
      </c>
      <c r="G515">
        <v>67042800</v>
      </c>
    </row>
    <row r="516" spans="1:7">
      <c r="A516" s="12">
        <v>42413</v>
      </c>
      <c r="B516">
        <v>384.64099099999999</v>
      </c>
      <c r="C516">
        <v>391.85998499999999</v>
      </c>
      <c r="D516">
        <v>384.64099099999999</v>
      </c>
      <c r="E516">
        <v>391.85998499999999</v>
      </c>
      <c r="F516">
        <v>391.85998499999999</v>
      </c>
      <c r="G516">
        <v>61911700</v>
      </c>
    </row>
    <row r="517" spans="1:7">
      <c r="A517" s="12">
        <v>42414</v>
      </c>
      <c r="B517">
        <v>392.932007</v>
      </c>
      <c r="C517">
        <v>407.23001099999999</v>
      </c>
      <c r="D517">
        <v>392.932007</v>
      </c>
      <c r="E517">
        <v>407.23001099999999</v>
      </c>
      <c r="F517">
        <v>407.23001099999999</v>
      </c>
      <c r="G517">
        <v>74469800</v>
      </c>
    </row>
    <row r="518" spans="1:7">
      <c r="A518" s="12">
        <v>42415</v>
      </c>
      <c r="B518">
        <v>407.567993</v>
      </c>
      <c r="C518">
        <v>410.381012</v>
      </c>
      <c r="D518">
        <v>397.74899299999998</v>
      </c>
      <c r="E518">
        <v>400.18499800000001</v>
      </c>
      <c r="F518">
        <v>400.18499800000001</v>
      </c>
      <c r="G518">
        <v>74070496</v>
      </c>
    </row>
    <row r="519" spans="1:7">
      <c r="A519" s="12">
        <v>42416</v>
      </c>
      <c r="B519">
        <v>401.432007</v>
      </c>
      <c r="C519">
        <v>408.94500699999998</v>
      </c>
      <c r="D519">
        <v>401.432007</v>
      </c>
      <c r="E519">
        <v>407.48800699999998</v>
      </c>
      <c r="F519">
        <v>407.48800699999998</v>
      </c>
      <c r="G519">
        <v>73093104</v>
      </c>
    </row>
    <row r="520" spans="1:7">
      <c r="A520" s="12">
        <v>42417</v>
      </c>
      <c r="B520">
        <v>407.65600599999999</v>
      </c>
      <c r="C520">
        <v>421.16699199999999</v>
      </c>
      <c r="D520">
        <v>406.783997</v>
      </c>
      <c r="E520">
        <v>416.32199100000003</v>
      </c>
      <c r="F520">
        <v>416.32199100000003</v>
      </c>
      <c r="G520">
        <v>83193600</v>
      </c>
    </row>
    <row r="521" spans="1:7">
      <c r="A521" s="12">
        <v>42418</v>
      </c>
      <c r="B521">
        <v>416.57199100000003</v>
      </c>
      <c r="C521">
        <v>425.99600199999998</v>
      </c>
      <c r="D521">
        <v>415.63799999999998</v>
      </c>
      <c r="E521">
        <v>422.37298600000003</v>
      </c>
      <c r="F521">
        <v>422.37298600000003</v>
      </c>
      <c r="G521">
        <v>76752600</v>
      </c>
    </row>
    <row r="522" spans="1:7">
      <c r="A522" s="12">
        <v>42419</v>
      </c>
      <c r="B522">
        <v>422.73001099999999</v>
      </c>
      <c r="C522">
        <v>423.10400399999997</v>
      </c>
      <c r="D522">
        <v>417.60400399999997</v>
      </c>
      <c r="E522">
        <v>420.78500400000001</v>
      </c>
      <c r="F522">
        <v>420.78500400000001</v>
      </c>
      <c r="G522">
        <v>55711300</v>
      </c>
    </row>
    <row r="523" spans="1:7">
      <c r="A523" s="12">
        <v>42420</v>
      </c>
      <c r="B523">
        <v>421.60101300000002</v>
      </c>
      <c r="C523">
        <v>441.98400900000001</v>
      </c>
      <c r="D523">
        <v>421.60101300000002</v>
      </c>
      <c r="E523">
        <v>437.16400099999998</v>
      </c>
      <c r="F523">
        <v>437.16400099999998</v>
      </c>
      <c r="G523">
        <v>93992096</v>
      </c>
    </row>
    <row r="524" spans="1:7">
      <c r="A524" s="12">
        <v>42421</v>
      </c>
      <c r="B524">
        <v>437.77301</v>
      </c>
      <c r="C524">
        <v>448.04599000000002</v>
      </c>
      <c r="D524">
        <v>429.07699600000001</v>
      </c>
      <c r="E524">
        <v>438.79800399999999</v>
      </c>
      <c r="F524">
        <v>438.79800399999999</v>
      </c>
      <c r="G524">
        <v>89820704</v>
      </c>
    </row>
    <row r="525" spans="1:7">
      <c r="A525" s="12">
        <v>42422</v>
      </c>
      <c r="B525">
        <v>438.989014</v>
      </c>
      <c r="C525">
        <v>439.04501299999998</v>
      </c>
      <c r="D525">
        <v>432.91699199999999</v>
      </c>
      <c r="E525">
        <v>437.74798600000003</v>
      </c>
      <c r="F525">
        <v>437.74798600000003</v>
      </c>
      <c r="G525">
        <v>85385200</v>
      </c>
    </row>
    <row r="526" spans="1:7">
      <c r="A526" s="12">
        <v>42423</v>
      </c>
      <c r="B526">
        <v>438.25500499999998</v>
      </c>
      <c r="C526">
        <v>439.858002</v>
      </c>
      <c r="D526">
        <v>417.82101399999999</v>
      </c>
      <c r="E526">
        <v>420.73599200000001</v>
      </c>
      <c r="F526">
        <v>420.73599200000001</v>
      </c>
      <c r="G526">
        <v>85244896</v>
      </c>
    </row>
    <row r="527" spans="1:7">
      <c r="A527" s="12">
        <v>42424</v>
      </c>
      <c r="B527">
        <v>420.95599399999998</v>
      </c>
      <c r="C527">
        <v>425.54998799999998</v>
      </c>
      <c r="D527">
        <v>413.90701300000001</v>
      </c>
      <c r="E527">
        <v>424.95498700000002</v>
      </c>
      <c r="F527">
        <v>424.95498700000002</v>
      </c>
      <c r="G527">
        <v>67743696</v>
      </c>
    </row>
    <row r="528" spans="1:7">
      <c r="A528" s="12">
        <v>42425</v>
      </c>
      <c r="B528">
        <v>425.03698700000001</v>
      </c>
      <c r="C528">
        <v>427.71899400000001</v>
      </c>
      <c r="D528">
        <v>420.415009</v>
      </c>
      <c r="E528">
        <v>424.54400600000002</v>
      </c>
      <c r="F528">
        <v>424.54400600000002</v>
      </c>
      <c r="G528">
        <v>70798000</v>
      </c>
    </row>
    <row r="529" spans="1:7">
      <c r="A529" s="12">
        <v>42426</v>
      </c>
      <c r="B529">
        <v>424.62899800000002</v>
      </c>
      <c r="C529">
        <v>432.15200800000002</v>
      </c>
      <c r="D529">
        <v>421.61999500000002</v>
      </c>
      <c r="E529">
        <v>432.15200800000002</v>
      </c>
      <c r="F529">
        <v>432.15200800000002</v>
      </c>
      <c r="G529">
        <v>61486000</v>
      </c>
    </row>
    <row r="530" spans="1:7">
      <c r="A530" s="12">
        <v>42427</v>
      </c>
      <c r="B530">
        <v>432.83898900000003</v>
      </c>
      <c r="C530">
        <v>434.23098800000002</v>
      </c>
      <c r="D530">
        <v>428.10299700000002</v>
      </c>
      <c r="E530">
        <v>432.51901199999998</v>
      </c>
      <c r="F530">
        <v>432.51901199999998</v>
      </c>
      <c r="G530">
        <v>41893600</v>
      </c>
    </row>
    <row r="531" spans="1:7">
      <c r="A531" s="12">
        <v>42428</v>
      </c>
      <c r="B531">
        <v>432.57101399999999</v>
      </c>
      <c r="C531">
        <v>435.68301400000001</v>
      </c>
      <c r="D531">
        <v>423.82000699999998</v>
      </c>
      <c r="E531">
        <v>433.50399800000002</v>
      </c>
      <c r="F531">
        <v>433.50399800000002</v>
      </c>
      <c r="G531">
        <v>53033400</v>
      </c>
    </row>
    <row r="532" spans="1:7">
      <c r="A532" s="12">
        <v>42429</v>
      </c>
      <c r="B532">
        <v>433.43798800000002</v>
      </c>
      <c r="C532">
        <v>441.50698899999998</v>
      </c>
      <c r="D532">
        <v>431.692993</v>
      </c>
      <c r="E532">
        <v>437.69699100000003</v>
      </c>
      <c r="F532">
        <v>437.69699100000003</v>
      </c>
      <c r="G532">
        <v>60694700</v>
      </c>
    </row>
    <row r="533" spans="1:7">
      <c r="A533" s="12">
        <v>42430</v>
      </c>
      <c r="B533">
        <v>437.91699199999999</v>
      </c>
      <c r="C533">
        <v>439.65301499999998</v>
      </c>
      <c r="D533">
        <v>432.31900000000002</v>
      </c>
      <c r="E533">
        <v>435.12298600000003</v>
      </c>
      <c r="F533">
        <v>435.12298600000003</v>
      </c>
      <c r="G533">
        <v>74895800</v>
      </c>
    </row>
    <row r="534" spans="1:7">
      <c r="A534" s="12">
        <v>42431</v>
      </c>
      <c r="B534">
        <v>435.131012</v>
      </c>
      <c r="C534">
        <v>435.91699199999999</v>
      </c>
      <c r="D534">
        <v>423.989014</v>
      </c>
      <c r="E534">
        <v>423.989014</v>
      </c>
      <c r="F534">
        <v>423.989014</v>
      </c>
      <c r="G534">
        <v>74955296</v>
      </c>
    </row>
    <row r="535" spans="1:7">
      <c r="A535" s="12">
        <v>42432</v>
      </c>
      <c r="B535">
        <v>423.91198700000001</v>
      </c>
      <c r="C535">
        <v>425.37298600000003</v>
      </c>
      <c r="D535">
        <v>419.41101099999997</v>
      </c>
      <c r="E535">
        <v>421.65100100000001</v>
      </c>
      <c r="F535">
        <v>421.65100100000001</v>
      </c>
      <c r="G535">
        <v>100484000</v>
      </c>
    </row>
    <row r="536" spans="1:7">
      <c r="A536" s="12">
        <v>42433</v>
      </c>
      <c r="B536">
        <v>421.83599900000002</v>
      </c>
      <c r="C536">
        <v>425.17800899999997</v>
      </c>
      <c r="D536">
        <v>410.93899499999998</v>
      </c>
      <c r="E536">
        <v>410.93899499999998</v>
      </c>
      <c r="F536">
        <v>410.93899499999998</v>
      </c>
      <c r="G536">
        <v>90856096</v>
      </c>
    </row>
    <row r="537" spans="1:7">
      <c r="A537" s="12">
        <v>42434</v>
      </c>
      <c r="B537">
        <v>410.78100599999999</v>
      </c>
      <c r="C537">
        <v>411.25698899999998</v>
      </c>
      <c r="D537">
        <v>394.03500400000001</v>
      </c>
      <c r="E537">
        <v>400.57000699999998</v>
      </c>
      <c r="F537">
        <v>400.57000699999998</v>
      </c>
      <c r="G537">
        <v>135384992</v>
      </c>
    </row>
    <row r="538" spans="1:7">
      <c r="A538" s="12">
        <v>42435</v>
      </c>
      <c r="B538">
        <v>400.52499399999999</v>
      </c>
      <c r="C538">
        <v>411.90701300000001</v>
      </c>
      <c r="D538">
        <v>395.77801499999998</v>
      </c>
      <c r="E538">
        <v>407.70700099999999</v>
      </c>
      <c r="F538">
        <v>407.70700099999999</v>
      </c>
      <c r="G538">
        <v>91212496</v>
      </c>
    </row>
    <row r="539" spans="1:7">
      <c r="A539" s="12">
        <v>42436</v>
      </c>
      <c r="B539">
        <v>407.75698899999998</v>
      </c>
      <c r="C539">
        <v>415.91699199999999</v>
      </c>
      <c r="D539">
        <v>406.30898999999999</v>
      </c>
      <c r="E539">
        <v>414.32101399999999</v>
      </c>
      <c r="F539">
        <v>414.32101399999999</v>
      </c>
      <c r="G539">
        <v>85762400</v>
      </c>
    </row>
    <row r="540" spans="1:7">
      <c r="A540" s="12">
        <v>42437</v>
      </c>
      <c r="B540">
        <v>414.46499599999999</v>
      </c>
      <c r="C540">
        <v>416.24301100000002</v>
      </c>
      <c r="D540">
        <v>411.09399400000001</v>
      </c>
      <c r="E540">
        <v>413.97198500000002</v>
      </c>
      <c r="F540">
        <v>413.97198500000002</v>
      </c>
      <c r="G540">
        <v>70311696</v>
      </c>
    </row>
    <row r="541" spans="1:7">
      <c r="A541" s="12">
        <v>42438</v>
      </c>
      <c r="B541">
        <v>413.89401199999998</v>
      </c>
      <c r="C541">
        <v>416.03201300000001</v>
      </c>
      <c r="D541">
        <v>411.60598800000002</v>
      </c>
      <c r="E541">
        <v>414.85998499999999</v>
      </c>
      <c r="F541">
        <v>414.85998499999999</v>
      </c>
      <c r="G541">
        <v>70012304</v>
      </c>
    </row>
    <row r="542" spans="1:7">
      <c r="A542" s="12">
        <v>42439</v>
      </c>
      <c r="B542">
        <v>414.743988</v>
      </c>
      <c r="C542">
        <v>417.51199300000002</v>
      </c>
      <c r="D542">
        <v>413.25100700000002</v>
      </c>
      <c r="E542">
        <v>417.131012</v>
      </c>
      <c r="F542">
        <v>417.131012</v>
      </c>
      <c r="G542">
        <v>81022896</v>
      </c>
    </row>
    <row r="543" spans="1:7">
      <c r="A543" s="12">
        <v>42440</v>
      </c>
      <c r="B543">
        <v>417.23800699999998</v>
      </c>
      <c r="C543">
        <v>423.925995</v>
      </c>
      <c r="D543">
        <v>417.01299999999998</v>
      </c>
      <c r="E543">
        <v>421.69000199999999</v>
      </c>
      <c r="F543">
        <v>421.69000199999999</v>
      </c>
      <c r="G543">
        <v>73969696</v>
      </c>
    </row>
    <row r="544" spans="1:7">
      <c r="A544" s="12">
        <v>42441</v>
      </c>
      <c r="B544">
        <v>421.60501099999999</v>
      </c>
      <c r="C544">
        <v>421.79501299999998</v>
      </c>
      <c r="D544">
        <v>410.09399400000001</v>
      </c>
      <c r="E544">
        <v>411.62399299999998</v>
      </c>
      <c r="F544">
        <v>411.62399299999998</v>
      </c>
      <c r="G544">
        <v>92712896</v>
      </c>
    </row>
    <row r="545" spans="1:7">
      <c r="A545" s="12">
        <v>42442</v>
      </c>
      <c r="B545">
        <v>411.64801</v>
      </c>
      <c r="C545">
        <v>416.60400399999997</v>
      </c>
      <c r="D545">
        <v>411.641998</v>
      </c>
      <c r="E545">
        <v>414.06500199999999</v>
      </c>
      <c r="F545">
        <v>414.06500199999999</v>
      </c>
      <c r="G545">
        <v>74322800</v>
      </c>
    </row>
    <row r="546" spans="1:7">
      <c r="A546" s="12">
        <v>42443</v>
      </c>
      <c r="B546">
        <v>414.20098899999999</v>
      </c>
      <c r="C546">
        <v>416.68398999999999</v>
      </c>
      <c r="D546">
        <v>414.20098899999999</v>
      </c>
      <c r="E546">
        <v>416.43798800000002</v>
      </c>
      <c r="F546">
        <v>416.43798800000002</v>
      </c>
      <c r="G546">
        <v>95259400</v>
      </c>
    </row>
    <row r="547" spans="1:7">
      <c r="A547" s="12">
        <v>42444</v>
      </c>
      <c r="B547">
        <v>416.38799999999998</v>
      </c>
      <c r="C547">
        <v>418.131012</v>
      </c>
      <c r="D547">
        <v>414.98498499999999</v>
      </c>
      <c r="E547">
        <v>416.82998700000002</v>
      </c>
      <c r="F547">
        <v>416.82998700000002</v>
      </c>
      <c r="G547">
        <v>66781700</v>
      </c>
    </row>
    <row r="548" spans="1:7">
      <c r="A548" s="12">
        <v>42445</v>
      </c>
      <c r="B548">
        <v>416.88799999999998</v>
      </c>
      <c r="C548">
        <v>417.68600500000002</v>
      </c>
      <c r="D548">
        <v>415.91198700000001</v>
      </c>
      <c r="E548">
        <v>417.010986</v>
      </c>
      <c r="F548">
        <v>417.010986</v>
      </c>
      <c r="G548">
        <v>65185800</v>
      </c>
    </row>
    <row r="549" spans="1:7">
      <c r="A549" s="12">
        <v>42446</v>
      </c>
      <c r="B549">
        <v>417.88900799999999</v>
      </c>
      <c r="C549">
        <v>420.99700899999999</v>
      </c>
      <c r="D549">
        <v>417.88900799999999</v>
      </c>
      <c r="E549">
        <v>420.62100199999998</v>
      </c>
      <c r="F549">
        <v>420.62100199999998</v>
      </c>
      <c r="G549">
        <v>83528600</v>
      </c>
    </row>
    <row r="550" spans="1:7">
      <c r="A550" s="12">
        <v>42447</v>
      </c>
      <c r="B550">
        <v>420.54699699999998</v>
      </c>
      <c r="C550">
        <v>420.54699699999998</v>
      </c>
      <c r="D550">
        <v>406.13699300000002</v>
      </c>
      <c r="E550">
        <v>409.54800399999999</v>
      </c>
      <c r="F550">
        <v>409.54800399999999</v>
      </c>
      <c r="G550">
        <v>104940000</v>
      </c>
    </row>
    <row r="551" spans="1:7">
      <c r="A551" s="12">
        <v>42448</v>
      </c>
      <c r="B551">
        <v>409.26501500000001</v>
      </c>
      <c r="C551">
        <v>410.98400900000001</v>
      </c>
      <c r="D551">
        <v>407.23001099999999</v>
      </c>
      <c r="E551">
        <v>410.44400000000002</v>
      </c>
      <c r="F551">
        <v>410.44400000000002</v>
      </c>
      <c r="G551">
        <v>58423000</v>
      </c>
    </row>
    <row r="552" spans="1:7">
      <c r="A552" s="12">
        <v>42449</v>
      </c>
      <c r="B552">
        <v>410.40100100000001</v>
      </c>
      <c r="C552">
        <v>414.625</v>
      </c>
      <c r="D552">
        <v>410.40100100000001</v>
      </c>
      <c r="E552">
        <v>413.75500499999998</v>
      </c>
      <c r="F552">
        <v>413.75500499999998</v>
      </c>
      <c r="G552">
        <v>45947900</v>
      </c>
    </row>
    <row r="553" spans="1:7">
      <c r="A553" s="12">
        <v>42450</v>
      </c>
      <c r="B553">
        <v>413.41799900000001</v>
      </c>
      <c r="C553">
        <v>413.41799900000001</v>
      </c>
      <c r="D553">
        <v>410.381012</v>
      </c>
      <c r="E553">
        <v>413.307007</v>
      </c>
      <c r="F553">
        <v>413.307007</v>
      </c>
      <c r="G553">
        <v>61655400</v>
      </c>
    </row>
    <row r="554" spans="1:7">
      <c r="A554" s="12">
        <v>42451</v>
      </c>
      <c r="B554">
        <v>413.13198899999998</v>
      </c>
      <c r="C554">
        <v>418.375</v>
      </c>
      <c r="D554">
        <v>412.53100599999999</v>
      </c>
      <c r="E554">
        <v>418.08898900000003</v>
      </c>
      <c r="F554">
        <v>418.08898900000003</v>
      </c>
      <c r="G554">
        <v>66813300</v>
      </c>
    </row>
    <row r="555" spans="1:7">
      <c r="A555" s="12">
        <v>42452</v>
      </c>
      <c r="B555">
        <v>418.16101099999997</v>
      </c>
      <c r="C555">
        <v>419.26800500000002</v>
      </c>
      <c r="D555">
        <v>417.364014</v>
      </c>
      <c r="E555">
        <v>418.04098499999998</v>
      </c>
      <c r="F555">
        <v>418.04098499999998</v>
      </c>
      <c r="G555">
        <v>61444200</v>
      </c>
    </row>
    <row r="556" spans="1:7">
      <c r="A556" s="12">
        <v>42453</v>
      </c>
      <c r="B556">
        <v>418.42401100000001</v>
      </c>
      <c r="C556">
        <v>418.67999300000002</v>
      </c>
      <c r="D556">
        <v>415.48599200000001</v>
      </c>
      <c r="E556">
        <v>416.39401199999998</v>
      </c>
      <c r="F556">
        <v>416.39401199999998</v>
      </c>
      <c r="G556">
        <v>68346704</v>
      </c>
    </row>
    <row r="557" spans="1:7">
      <c r="A557" s="12">
        <v>42454</v>
      </c>
      <c r="B557">
        <v>416.50799599999999</v>
      </c>
      <c r="C557">
        <v>418.07998700000002</v>
      </c>
      <c r="D557">
        <v>415.55801400000001</v>
      </c>
      <c r="E557">
        <v>417.17700200000002</v>
      </c>
      <c r="F557">
        <v>417.17700200000002</v>
      </c>
      <c r="G557">
        <v>52560000</v>
      </c>
    </row>
    <row r="558" spans="1:7">
      <c r="A558" s="12">
        <v>42455</v>
      </c>
      <c r="B558">
        <v>417.36498999999998</v>
      </c>
      <c r="C558">
        <v>418.98700000000002</v>
      </c>
      <c r="D558">
        <v>416.25900300000001</v>
      </c>
      <c r="E558">
        <v>417.94500699999998</v>
      </c>
      <c r="F558">
        <v>417.94500699999998</v>
      </c>
      <c r="G558">
        <v>44650400</v>
      </c>
    </row>
    <row r="559" spans="1:7">
      <c r="A559" s="12">
        <v>42456</v>
      </c>
      <c r="B559">
        <v>418.14001500000001</v>
      </c>
      <c r="C559">
        <v>428.79699699999998</v>
      </c>
      <c r="D559">
        <v>417.71099900000002</v>
      </c>
      <c r="E559">
        <v>426.76501500000001</v>
      </c>
      <c r="F559">
        <v>426.76501500000001</v>
      </c>
      <c r="G559">
        <v>71229400</v>
      </c>
    </row>
    <row r="560" spans="1:7">
      <c r="A560" s="12">
        <v>42457</v>
      </c>
      <c r="B560">
        <v>426.54800399999999</v>
      </c>
      <c r="C560">
        <v>426.85699499999998</v>
      </c>
      <c r="D560">
        <v>423.29299900000001</v>
      </c>
      <c r="E560">
        <v>424.23098800000002</v>
      </c>
      <c r="F560">
        <v>424.23098800000002</v>
      </c>
      <c r="G560">
        <v>68522800</v>
      </c>
    </row>
    <row r="561" spans="1:7">
      <c r="A561" s="12">
        <v>42458</v>
      </c>
      <c r="B561">
        <v>424.30398600000001</v>
      </c>
      <c r="C561">
        <v>426.20300300000002</v>
      </c>
      <c r="D561">
        <v>412.68099999999998</v>
      </c>
      <c r="E561">
        <v>416.51599099999999</v>
      </c>
      <c r="F561">
        <v>416.51599099999999</v>
      </c>
      <c r="G561">
        <v>75411504</v>
      </c>
    </row>
    <row r="562" spans="1:7">
      <c r="A562" s="12">
        <v>42459</v>
      </c>
      <c r="B562">
        <v>416.83401500000002</v>
      </c>
      <c r="C562">
        <v>416.83401500000002</v>
      </c>
      <c r="D562">
        <v>412.49600199999998</v>
      </c>
      <c r="E562">
        <v>414.81601000000001</v>
      </c>
      <c r="F562">
        <v>414.81601000000001</v>
      </c>
      <c r="G562">
        <v>66034100</v>
      </c>
    </row>
    <row r="563" spans="1:7">
      <c r="A563" s="12">
        <v>42460</v>
      </c>
      <c r="B563">
        <v>415.25698899999998</v>
      </c>
      <c r="C563">
        <v>418.368988</v>
      </c>
      <c r="D563">
        <v>415.25698899999998</v>
      </c>
      <c r="E563">
        <v>416.72900399999997</v>
      </c>
      <c r="F563">
        <v>416.72900399999997</v>
      </c>
      <c r="G563">
        <v>60215200</v>
      </c>
    </row>
    <row r="564" spans="1:7">
      <c r="A564" s="12">
        <v>42461</v>
      </c>
      <c r="B564">
        <v>416.76001000000002</v>
      </c>
      <c r="C564">
        <v>418.17300399999999</v>
      </c>
      <c r="D564">
        <v>415.83099399999998</v>
      </c>
      <c r="E564">
        <v>417.959991</v>
      </c>
      <c r="F564">
        <v>417.959991</v>
      </c>
      <c r="G564">
        <v>51235700</v>
      </c>
    </row>
    <row r="565" spans="1:7">
      <c r="A565" s="12">
        <v>42462</v>
      </c>
      <c r="B565">
        <v>418.42199699999998</v>
      </c>
      <c r="C565">
        <v>422.08099399999998</v>
      </c>
      <c r="D565">
        <v>418.42199699999998</v>
      </c>
      <c r="E565">
        <v>420.87298600000003</v>
      </c>
      <c r="F565">
        <v>420.87298600000003</v>
      </c>
      <c r="G565">
        <v>45681200</v>
      </c>
    </row>
    <row r="566" spans="1:7">
      <c r="A566" s="12">
        <v>42463</v>
      </c>
      <c r="B566">
        <v>421.17300399999999</v>
      </c>
      <c r="C566">
        <v>421.57998700000002</v>
      </c>
      <c r="D566">
        <v>419.69699100000003</v>
      </c>
      <c r="E566">
        <v>420.90399200000002</v>
      </c>
      <c r="F566">
        <v>420.90399200000002</v>
      </c>
      <c r="G566">
        <v>38053700</v>
      </c>
    </row>
    <row r="567" spans="1:7">
      <c r="A567" s="12">
        <v>42464</v>
      </c>
      <c r="B567">
        <v>421.29901100000001</v>
      </c>
      <c r="C567">
        <v>422.34298699999999</v>
      </c>
      <c r="D567">
        <v>419.60101300000002</v>
      </c>
      <c r="E567">
        <v>421.44400000000002</v>
      </c>
      <c r="F567">
        <v>421.44400000000002</v>
      </c>
      <c r="G567">
        <v>50634300</v>
      </c>
    </row>
    <row r="568" spans="1:7">
      <c r="A568" s="12">
        <v>42465</v>
      </c>
      <c r="B568">
        <v>421.016998</v>
      </c>
      <c r="C568">
        <v>424.25698899999998</v>
      </c>
      <c r="D568">
        <v>420.614014</v>
      </c>
      <c r="E568">
        <v>424.02999899999998</v>
      </c>
      <c r="F568">
        <v>424.02999899999998</v>
      </c>
      <c r="G568">
        <v>60718000</v>
      </c>
    </row>
    <row r="569" spans="1:7">
      <c r="A569" s="12">
        <v>42466</v>
      </c>
      <c r="B569">
        <v>424.283997</v>
      </c>
      <c r="C569">
        <v>424.52700800000002</v>
      </c>
      <c r="D569">
        <v>422.72900399999997</v>
      </c>
      <c r="E569">
        <v>423.41299400000003</v>
      </c>
      <c r="F569">
        <v>423.41299400000003</v>
      </c>
      <c r="G569">
        <v>59091000</v>
      </c>
    </row>
    <row r="570" spans="1:7">
      <c r="A570" s="12">
        <v>42467</v>
      </c>
      <c r="B570">
        <v>423.61999500000002</v>
      </c>
      <c r="C570">
        <v>423.65701300000001</v>
      </c>
      <c r="D570">
        <v>420.51800500000002</v>
      </c>
      <c r="E570">
        <v>422.74499500000002</v>
      </c>
      <c r="F570">
        <v>422.74499500000002</v>
      </c>
      <c r="G570">
        <v>57858600</v>
      </c>
    </row>
    <row r="571" spans="1:7">
      <c r="A571" s="12">
        <v>42468</v>
      </c>
      <c r="B571">
        <v>422.90701300000001</v>
      </c>
      <c r="C571">
        <v>425.36099200000001</v>
      </c>
      <c r="D571">
        <v>419.63501000000002</v>
      </c>
      <c r="E571">
        <v>420.34899899999999</v>
      </c>
      <c r="F571">
        <v>420.34899899999999</v>
      </c>
      <c r="G571">
        <v>63454700</v>
      </c>
    </row>
    <row r="572" spans="1:7">
      <c r="A572" s="12">
        <v>42469</v>
      </c>
      <c r="B572">
        <v>420.81100500000002</v>
      </c>
      <c r="C572">
        <v>420.89099099999999</v>
      </c>
      <c r="D572">
        <v>416.51501500000001</v>
      </c>
      <c r="E572">
        <v>419.41101099999997</v>
      </c>
      <c r="F572">
        <v>419.41101099999997</v>
      </c>
      <c r="G572">
        <v>49792700</v>
      </c>
    </row>
    <row r="573" spans="1:7">
      <c r="A573" s="12">
        <v>42470</v>
      </c>
      <c r="B573">
        <v>419.59201000000002</v>
      </c>
      <c r="C573">
        <v>422.43499800000001</v>
      </c>
      <c r="D573">
        <v>419.25698899999998</v>
      </c>
      <c r="E573">
        <v>421.56399499999998</v>
      </c>
      <c r="F573">
        <v>421.56399499999998</v>
      </c>
      <c r="G573">
        <v>73478600</v>
      </c>
    </row>
    <row r="574" spans="1:7">
      <c r="A574" s="12">
        <v>42471</v>
      </c>
      <c r="B574">
        <v>421.87200899999999</v>
      </c>
      <c r="C574">
        <v>422.739014</v>
      </c>
      <c r="D574">
        <v>420.53298999999998</v>
      </c>
      <c r="E574">
        <v>422.483002</v>
      </c>
      <c r="F574">
        <v>422.483002</v>
      </c>
      <c r="G574">
        <v>50747500</v>
      </c>
    </row>
    <row r="575" spans="1:7">
      <c r="A575" s="12">
        <v>42472</v>
      </c>
      <c r="B575">
        <v>422.84298699999999</v>
      </c>
      <c r="C575">
        <v>427.27700800000002</v>
      </c>
      <c r="D575">
        <v>422.84298699999999</v>
      </c>
      <c r="E575">
        <v>425.19000199999999</v>
      </c>
      <c r="F575">
        <v>425.19000199999999</v>
      </c>
      <c r="G575">
        <v>70728800</v>
      </c>
    </row>
    <row r="576" spans="1:7">
      <c r="A576" s="12">
        <v>42473</v>
      </c>
      <c r="B576">
        <v>425.63198899999998</v>
      </c>
      <c r="C576">
        <v>426.65798999999998</v>
      </c>
      <c r="D576">
        <v>422.91598499999998</v>
      </c>
      <c r="E576">
        <v>423.73400900000001</v>
      </c>
      <c r="F576">
        <v>423.73400900000001</v>
      </c>
      <c r="G576">
        <v>69060400</v>
      </c>
    </row>
    <row r="577" spans="1:7">
      <c r="A577" s="12">
        <v>42474</v>
      </c>
      <c r="B577">
        <v>423.93499800000001</v>
      </c>
      <c r="C577">
        <v>425.37100199999998</v>
      </c>
      <c r="D577">
        <v>423.01299999999998</v>
      </c>
      <c r="E577">
        <v>424.28201300000001</v>
      </c>
      <c r="F577">
        <v>424.28201300000001</v>
      </c>
      <c r="G577">
        <v>45281000</v>
      </c>
    </row>
    <row r="578" spans="1:7">
      <c r="A578" s="12">
        <v>42475</v>
      </c>
      <c r="B578">
        <v>424.42700200000002</v>
      </c>
      <c r="C578">
        <v>429.92800899999997</v>
      </c>
      <c r="D578">
        <v>424.42700200000002</v>
      </c>
      <c r="E578">
        <v>429.71301299999999</v>
      </c>
      <c r="F578">
        <v>429.71301299999999</v>
      </c>
      <c r="G578">
        <v>54801500</v>
      </c>
    </row>
    <row r="579" spans="1:7">
      <c r="A579" s="12">
        <v>42476</v>
      </c>
      <c r="B579">
        <v>429.57501200000002</v>
      </c>
      <c r="C579">
        <v>432.625</v>
      </c>
      <c r="D579">
        <v>428.98400900000001</v>
      </c>
      <c r="E579">
        <v>430.57199100000003</v>
      </c>
      <c r="F579">
        <v>430.57199100000003</v>
      </c>
      <c r="G579">
        <v>39392800</v>
      </c>
    </row>
    <row r="580" spans="1:7">
      <c r="A580" s="12">
        <v>42477</v>
      </c>
      <c r="B580">
        <v>430.635986</v>
      </c>
      <c r="C580">
        <v>431.37100199999998</v>
      </c>
      <c r="D580">
        <v>426.07900999999998</v>
      </c>
      <c r="E580">
        <v>427.39898699999998</v>
      </c>
      <c r="F580">
        <v>427.39898699999998</v>
      </c>
      <c r="G580">
        <v>52125900</v>
      </c>
    </row>
    <row r="581" spans="1:7">
      <c r="A581" s="12">
        <v>42478</v>
      </c>
      <c r="B581">
        <v>427.61099200000001</v>
      </c>
      <c r="C581">
        <v>429.27398699999998</v>
      </c>
      <c r="D581">
        <v>427.08599900000002</v>
      </c>
      <c r="E581">
        <v>428.591003</v>
      </c>
      <c r="F581">
        <v>428.591003</v>
      </c>
      <c r="G581">
        <v>55670900</v>
      </c>
    </row>
    <row r="582" spans="1:7">
      <c r="A582" s="12">
        <v>42479</v>
      </c>
      <c r="B582">
        <v>428.70300300000002</v>
      </c>
      <c r="C582">
        <v>436.01998900000001</v>
      </c>
      <c r="D582">
        <v>428.10400399999997</v>
      </c>
      <c r="E582">
        <v>435.50900300000001</v>
      </c>
      <c r="F582">
        <v>435.50900300000001</v>
      </c>
      <c r="G582">
        <v>52810500</v>
      </c>
    </row>
    <row r="583" spans="1:7">
      <c r="A583" s="12">
        <v>42480</v>
      </c>
      <c r="B583">
        <v>435.324005</v>
      </c>
      <c r="C583">
        <v>443.05398600000001</v>
      </c>
      <c r="D583">
        <v>434.40600599999999</v>
      </c>
      <c r="E583">
        <v>441.38900799999999</v>
      </c>
      <c r="F583">
        <v>441.38900799999999</v>
      </c>
      <c r="G583">
        <v>72890096</v>
      </c>
    </row>
    <row r="584" spans="1:7">
      <c r="A584" s="12">
        <v>42481</v>
      </c>
      <c r="B584">
        <v>441.41598499999998</v>
      </c>
      <c r="C584">
        <v>450.54800399999999</v>
      </c>
      <c r="D584">
        <v>440.95199600000001</v>
      </c>
      <c r="E584">
        <v>449.42498799999998</v>
      </c>
      <c r="F584">
        <v>449.42498799999998</v>
      </c>
      <c r="G584">
        <v>68204704</v>
      </c>
    </row>
    <row r="585" spans="1:7">
      <c r="A585" s="12">
        <v>42482</v>
      </c>
      <c r="B585">
        <v>449.68798800000002</v>
      </c>
      <c r="C585">
        <v>449.80999800000001</v>
      </c>
      <c r="D585">
        <v>444.14999399999999</v>
      </c>
      <c r="E585">
        <v>445.73700000000002</v>
      </c>
      <c r="F585">
        <v>445.73700000000002</v>
      </c>
      <c r="G585">
        <v>58804400</v>
      </c>
    </row>
    <row r="586" spans="1:7">
      <c r="A586" s="12">
        <v>42483</v>
      </c>
      <c r="B586">
        <v>445.86099200000001</v>
      </c>
      <c r="C586">
        <v>450.28201300000001</v>
      </c>
      <c r="D586">
        <v>444.33099399999998</v>
      </c>
      <c r="E586">
        <v>450.28201300000001</v>
      </c>
      <c r="F586">
        <v>450.28201300000001</v>
      </c>
      <c r="G586">
        <v>50485400</v>
      </c>
    </row>
    <row r="587" spans="1:7">
      <c r="A587" s="12">
        <v>42484</v>
      </c>
      <c r="B587">
        <v>450.55999800000001</v>
      </c>
      <c r="C587">
        <v>460.14599600000003</v>
      </c>
      <c r="D587">
        <v>448.92800899999997</v>
      </c>
      <c r="E587">
        <v>458.55499300000002</v>
      </c>
      <c r="F587">
        <v>458.55499300000002</v>
      </c>
      <c r="G587">
        <v>68198400</v>
      </c>
    </row>
    <row r="588" spans="1:7">
      <c r="A588" s="12">
        <v>42485</v>
      </c>
      <c r="B588">
        <v>459.12100199999998</v>
      </c>
      <c r="C588">
        <v>466.61999500000002</v>
      </c>
      <c r="D588">
        <v>453.59201000000002</v>
      </c>
      <c r="E588">
        <v>461.425995</v>
      </c>
      <c r="F588">
        <v>461.425995</v>
      </c>
      <c r="G588">
        <v>87091800</v>
      </c>
    </row>
    <row r="589" spans="1:7">
      <c r="A589" s="12">
        <v>42486</v>
      </c>
      <c r="B589">
        <v>461.64801</v>
      </c>
      <c r="C589">
        <v>467.96499599999999</v>
      </c>
      <c r="D589">
        <v>461.62100199999998</v>
      </c>
      <c r="E589">
        <v>466.08898900000003</v>
      </c>
      <c r="F589">
        <v>466.08898900000003</v>
      </c>
      <c r="G589">
        <v>78971904</v>
      </c>
    </row>
    <row r="590" spans="1:7">
      <c r="A590" s="12">
        <v>42487</v>
      </c>
      <c r="B590">
        <v>466.26199300000002</v>
      </c>
      <c r="C590">
        <v>467.07900999999998</v>
      </c>
      <c r="D590">
        <v>444.13400300000001</v>
      </c>
      <c r="E590">
        <v>444.68701199999998</v>
      </c>
      <c r="F590">
        <v>444.68701199999998</v>
      </c>
      <c r="G590">
        <v>93564896</v>
      </c>
    </row>
    <row r="591" spans="1:7">
      <c r="A591" s="12">
        <v>42488</v>
      </c>
      <c r="B591">
        <v>445.03799400000003</v>
      </c>
      <c r="C591">
        <v>449.550995</v>
      </c>
      <c r="D591">
        <v>436.64999399999999</v>
      </c>
      <c r="E591">
        <v>449.010986</v>
      </c>
      <c r="F591">
        <v>449.010986</v>
      </c>
      <c r="G591">
        <v>74064704</v>
      </c>
    </row>
    <row r="592" spans="1:7">
      <c r="A592" s="12">
        <v>42489</v>
      </c>
      <c r="B592">
        <v>449.40798999999998</v>
      </c>
      <c r="C592">
        <v>455.38400300000001</v>
      </c>
      <c r="D592">
        <v>446.016998</v>
      </c>
      <c r="E592">
        <v>455.09698500000002</v>
      </c>
      <c r="F592">
        <v>455.09698500000002</v>
      </c>
      <c r="G592">
        <v>49258500</v>
      </c>
    </row>
    <row r="593" spans="1:7">
      <c r="A593" s="12">
        <v>42490</v>
      </c>
      <c r="B593">
        <v>455.17800899999997</v>
      </c>
      <c r="C593">
        <v>455.58700599999997</v>
      </c>
      <c r="D593">
        <v>447.69699100000003</v>
      </c>
      <c r="E593">
        <v>448.317993</v>
      </c>
      <c r="F593">
        <v>448.317993</v>
      </c>
      <c r="G593">
        <v>69322600</v>
      </c>
    </row>
    <row r="594" spans="1:7">
      <c r="A594" s="12">
        <v>42491</v>
      </c>
      <c r="B594">
        <v>448.48400900000001</v>
      </c>
      <c r="C594">
        <v>452.47900399999997</v>
      </c>
      <c r="D594">
        <v>447.92700200000002</v>
      </c>
      <c r="E594">
        <v>451.875</v>
      </c>
      <c r="F594">
        <v>451.875</v>
      </c>
      <c r="G594">
        <v>40660100</v>
      </c>
    </row>
    <row r="595" spans="1:7">
      <c r="A595" s="12">
        <v>42492</v>
      </c>
      <c r="B595">
        <v>451.93301400000001</v>
      </c>
      <c r="C595">
        <v>452.44500699999998</v>
      </c>
      <c r="D595">
        <v>441.77600100000001</v>
      </c>
      <c r="E595">
        <v>444.66900600000002</v>
      </c>
      <c r="F595">
        <v>444.66900600000002</v>
      </c>
      <c r="G595">
        <v>92127000</v>
      </c>
    </row>
    <row r="596" spans="1:7">
      <c r="A596" s="12">
        <v>42493</v>
      </c>
      <c r="B596">
        <v>444.72699</v>
      </c>
      <c r="C596">
        <v>451.09698500000002</v>
      </c>
      <c r="D596">
        <v>442.61700400000001</v>
      </c>
      <c r="E596">
        <v>450.30398600000001</v>
      </c>
      <c r="F596">
        <v>450.30398600000001</v>
      </c>
      <c r="G596">
        <v>59366400</v>
      </c>
    </row>
    <row r="597" spans="1:7">
      <c r="A597" s="12">
        <v>42494</v>
      </c>
      <c r="B597">
        <v>450.18301400000001</v>
      </c>
      <c r="C597">
        <v>450.37799100000001</v>
      </c>
      <c r="D597">
        <v>445.63000499999998</v>
      </c>
      <c r="E597">
        <v>446.72198500000002</v>
      </c>
      <c r="F597">
        <v>446.72198500000002</v>
      </c>
      <c r="G597">
        <v>50407300</v>
      </c>
    </row>
    <row r="598" spans="1:7">
      <c r="A598" s="12">
        <v>42495</v>
      </c>
      <c r="B598">
        <v>446.71099900000002</v>
      </c>
      <c r="C598">
        <v>448.506012</v>
      </c>
      <c r="D598">
        <v>445.88299599999999</v>
      </c>
      <c r="E598">
        <v>447.97601300000002</v>
      </c>
      <c r="F598">
        <v>447.97601300000002</v>
      </c>
      <c r="G598">
        <v>50440800</v>
      </c>
    </row>
    <row r="599" spans="1:7">
      <c r="A599" s="12">
        <v>42496</v>
      </c>
      <c r="B599">
        <v>447.94198599999999</v>
      </c>
      <c r="C599">
        <v>461.375</v>
      </c>
      <c r="D599">
        <v>447.067993</v>
      </c>
      <c r="E599">
        <v>459.60299700000002</v>
      </c>
      <c r="F599">
        <v>459.60299700000002</v>
      </c>
      <c r="G599">
        <v>72796800</v>
      </c>
    </row>
    <row r="600" spans="1:7">
      <c r="A600" s="12">
        <v>42497</v>
      </c>
      <c r="B600">
        <v>459.63900799999999</v>
      </c>
      <c r="C600">
        <v>460.67498799999998</v>
      </c>
      <c r="D600">
        <v>457.324005</v>
      </c>
      <c r="E600">
        <v>458.53601099999997</v>
      </c>
      <c r="F600">
        <v>458.53601099999997</v>
      </c>
      <c r="G600">
        <v>38364500</v>
      </c>
    </row>
    <row r="601" spans="1:7">
      <c r="A601" s="12">
        <v>42498</v>
      </c>
      <c r="B601">
        <v>458.42898600000001</v>
      </c>
      <c r="C601">
        <v>459.41699199999999</v>
      </c>
      <c r="D601">
        <v>455.983002</v>
      </c>
      <c r="E601">
        <v>458.54800399999999</v>
      </c>
      <c r="F601">
        <v>458.54800399999999</v>
      </c>
      <c r="G601">
        <v>40315000</v>
      </c>
    </row>
    <row r="602" spans="1:7">
      <c r="A602" s="12">
        <v>42499</v>
      </c>
      <c r="B602">
        <v>458.20599399999998</v>
      </c>
      <c r="C602">
        <v>462.48098800000002</v>
      </c>
      <c r="D602">
        <v>456.53100599999999</v>
      </c>
      <c r="E602">
        <v>460.483002</v>
      </c>
      <c r="F602">
        <v>460.483002</v>
      </c>
      <c r="G602">
        <v>55493100</v>
      </c>
    </row>
    <row r="603" spans="1:7">
      <c r="A603" s="12">
        <v>42500</v>
      </c>
      <c r="B603">
        <v>460.51800500000002</v>
      </c>
      <c r="C603">
        <v>461.92898600000001</v>
      </c>
      <c r="D603">
        <v>448.95400999999998</v>
      </c>
      <c r="E603">
        <v>450.89498900000001</v>
      </c>
      <c r="F603">
        <v>450.89498900000001</v>
      </c>
      <c r="G603">
        <v>58956100</v>
      </c>
    </row>
    <row r="604" spans="1:7">
      <c r="A604" s="12">
        <v>42501</v>
      </c>
      <c r="B604">
        <v>450.864014</v>
      </c>
      <c r="C604">
        <v>454.57598899999999</v>
      </c>
      <c r="D604">
        <v>450.864014</v>
      </c>
      <c r="E604">
        <v>452.72799700000002</v>
      </c>
      <c r="F604">
        <v>452.72799700000002</v>
      </c>
      <c r="G604">
        <v>50605200</v>
      </c>
    </row>
    <row r="605" spans="1:7">
      <c r="A605" s="12">
        <v>42502</v>
      </c>
      <c r="B605">
        <v>452.44699100000003</v>
      </c>
      <c r="C605">
        <v>454.949005</v>
      </c>
      <c r="D605">
        <v>449.25</v>
      </c>
      <c r="E605">
        <v>454.76599099999999</v>
      </c>
      <c r="F605">
        <v>454.76599099999999</v>
      </c>
      <c r="G605">
        <v>59849300</v>
      </c>
    </row>
    <row r="606" spans="1:7">
      <c r="A606" s="12">
        <v>42503</v>
      </c>
      <c r="B606">
        <v>454.85000600000001</v>
      </c>
      <c r="C606">
        <v>457.05499300000002</v>
      </c>
      <c r="D606">
        <v>453.45300300000002</v>
      </c>
      <c r="E606">
        <v>455.67001299999998</v>
      </c>
      <c r="F606">
        <v>455.67001299999998</v>
      </c>
      <c r="G606">
        <v>60845000</v>
      </c>
    </row>
    <row r="607" spans="1:7">
      <c r="A607" s="12">
        <v>42504</v>
      </c>
      <c r="B607">
        <v>455.82299799999998</v>
      </c>
      <c r="C607">
        <v>456.83599900000002</v>
      </c>
      <c r="D607">
        <v>454.78601099999997</v>
      </c>
      <c r="E607">
        <v>455.67099000000002</v>
      </c>
      <c r="F607">
        <v>455.67099000000002</v>
      </c>
      <c r="G607">
        <v>37209000</v>
      </c>
    </row>
    <row r="608" spans="1:7">
      <c r="A608" s="12">
        <v>42505</v>
      </c>
      <c r="B608">
        <v>455.75900300000001</v>
      </c>
      <c r="C608">
        <v>458.69198599999999</v>
      </c>
      <c r="D608">
        <v>455.45901500000002</v>
      </c>
      <c r="E608">
        <v>457.567993</v>
      </c>
      <c r="F608">
        <v>457.567993</v>
      </c>
      <c r="G608">
        <v>28514000</v>
      </c>
    </row>
    <row r="609" spans="1:7">
      <c r="A609" s="12">
        <v>42506</v>
      </c>
      <c r="B609">
        <v>457.58599900000002</v>
      </c>
      <c r="C609">
        <v>458.20001200000002</v>
      </c>
      <c r="D609">
        <v>452.94500699999998</v>
      </c>
      <c r="E609">
        <v>454.16299400000003</v>
      </c>
      <c r="F609">
        <v>454.16299400000003</v>
      </c>
      <c r="G609">
        <v>59171500</v>
      </c>
    </row>
    <row r="610" spans="1:7">
      <c r="A610" s="12">
        <v>42507</v>
      </c>
      <c r="B610">
        <v>454.00900300000001</v>
      </c>
      <c r="C610">
        <v>455.07199100000003</v>
      </c>
      <c r="D610">
        <v>453.60501099999999</v>
      </c>
      <c r="E610">
        <v>453.78298999999998</v>
      </c>
      <c r="F610">
        <v>453.78298999999998</v>
      </c>
      <c r="G610">
        <v>64100300</v>
      </c>
    </row>
    <row r="611" spans="1:7">
      <c r="A611" s="12">
        <v>42508</v>
      </c>
      <c r="B611">
        <v>453.69101000000001</v>
      </c>
      <c r="C611">
        <v>455.99798600000003</v>
      </c>
      <c r="D611">
        <v>453.29901100000001</v>
      </c>
      <c r="E611">
        <v>454.618988</v>
      </c>
      <c r="F611">
        <v>454.618988</v>
      </c>
      <c r="G611">
        <v>86850096</v>
      </c>
    </row>
    <row r="612" spans="1:7">
      <c r="A612" s="12">
        <v>42509</v>
      </c>
      <c r="B612">
        <v>454.52398699999998</v>
      </c>
      <c r="C612">
        <v>454.63299599999999</v>
      </c>
      <c r="D612">
        <v>438.71499599999999</v>
      </c>
      <c r="E612">
        <v>438.71499599999999</v>
      </c>
      <c r="F612">
        <v>438.71499599999999</v>
      </c>
      <c r="G612">
        <v>96027400</v>
      </c>
    </row>
    <row r="613" spans="1:7">
      <c r="A613" s="12">
        <v>42510</v>
      </c>
      <c r="B613">
        <v>437.79299900000001</v>
      </c>
      <c r="C613">
        <v>444.05398600000001</v>
      </c>
      <c r="D613">
        <v>437.38900799999999</v>
      </c>
      <c r="E613">
        <v>442.675995</v>
      </c>
      <c r="F613">
        <v>442.675995</v>
      </c>
      <c r="G613">
        <v>81987904</v>
      </c>
    </row>
    <row r="614" spans="1:7">
      <c r="A614" s="12">
        <v>42511</v>
      </c>
      <c r="B614">
        <v>442.966003</v>
      </c>
      <c r="C614">
        <v>443.77801499999998</v>
      </c>
      <c r="D614">
        <v>441.70599399999998</v>
      </c>
      <c r="E614">
        <v>443.18798800000002</v>
      </c>
      <c r="F614">
        <v>443.18798800000002</v>
      </c>
      <c r="G614">
        <v>42762300</v>
      </c>
    </row>
    <row r="615" spans="1:7">
      <c r="A615" s="12">
        <v>42512</v>
      </c>
      <c r="B615">
        <v>443.21798699999999</v>
      </c>
      <c r="C615">
        <v>443.42700200000002</v>
      </c>
      <c r="D615">
        <v>439.03500400000001</v>
      </c>
      <c r="E615">
        <v>439.32299799999998</v>
      </c>
      <c r="F615">
        <v>439.32299799999998</v>
      </c>
      <c r="G615">
        <v>39657600</v>
      </c>
    </row>
    <row r="616" spans="1:7">
      <c r="A616" s="12">
        <v>42513</v>
      </c>
      <c r="B616">
        <v>439.34799199999998</v>
      </c>
      <c r="C616">
        <v>444.34500100000002</v>
      </c>
      <c r="D616">
        <v>438.82299799999998</v>
      </c>
      <c r="E616">
        <v>444.15499899999998</v>
      </c>
      <c r="F616">
        <v>444.15499899999998</v>
      </c>
      <c r="G616">
        <v>50582500</v>
      </c>
    </row>
    <row r="617" spans="1:7">
      <c r="A617" s="12">
        <v>42514</v>
      </c>
      <c r="B617">
        <v>444.29098499999998</v>
      </c>
      <c r="C617">
        <v>447.10000600000001</v>
      </c>
      <c r="D617">
        <v>443.92999300000002</v>
      </c>
      <c r="E617">
        <v>445.98098800000002</v>
      </c>
      <c r="F617">
        <v>445.98098800000002</v>
      </c>
      <c r="G617">
        <v>65783100</v>
      </c>
    </row>
    <row r="618" spans="1:7">
      <c r="A618" s="12">
        <v>42515</v>
      </c>
      <c r="B618">
        <v>446.06201199999998</v>
      </c>
      <c r="C618">
        <v>450.29800399999999</v>
      </c>
      <c r="D618">
        <v>446.06201199999998</v>
      </c>
      <c r="E618">
        <v>449.59899899999999</v>
      </c>
      <c r="F618">
        <v>449.59899899999999</v>
      </c>
      <c r="G618">
        <v>65231000</v>
      </c>
    </row>
    <row r="619" spans="1:7">
      <c r="A619" s="12">
        <v>42516</v>
      </c>
      <c r="B619">
        <v>449.67199699999998</v>
      </c>
      <c r="C619">
        <v>453.64401199999998</v>
      </c>
      <c r="D619">
        <v>447.89599600000003</v>
      </c>
      <c r="E619">
        <v>453.38400300000001</v>
      </c>
      <c r="F619">
        <v>453.38400300000001</v>
      </c>
      <c r="G619">
        <v>65203800</v>
      </c>
    </row>
    <row r="620" spans="1:7">
      <c r="A620" s="12">
        <v>42517</v>
      </c>
      <c r="B620">
        <v>453.52099600000003</v>
      </c>
      <c r="C620">
        <v>478.14898699999998</v>
      </c>
      <c r="D620">
        <v>453.52099600000003</v>
      </c>
      <c r="E620">
        <v>473.46398900000003</v>
      </c>
      <c r="F620">
        <v>473.46398900000003</v>
      </c>
      <c r="G620">
        <v>164780992</v>
      </c>
    </row>
    <row r="621" spans="1:7">
      <c r="A621" s="12">
        <v>42518</v>
      </c>
      <c r="B621">
        <v>473.02899200000002</v>
      </c>
      <c r="C621">
        <v>533.47302200000001</v>
      </c>
      <c r="D621">
        <v>472.699005</v>
      </c>
      <c r="E621">
        <v>530.03997800000002</v>
      </c>
      <c r="F621">
        <v>530.03997800000002</v>
      </c>
      <c r="G621">
        <v>181199008</v>
      </c>
    </row>
    <row r="622" spans="1:7">
      <c r="A622" s="12">
        <v>42519</v>
      </c>
      <c r="B622">
        <v>527.47699</v>
      </c>
      <c r="C622">
        <v>553.96002199999998</v>
      </c>
      <c r="D622">
        <v>512.17901600000005</v>
      </c>
      <c r="E622">
        <v>526.23297100000002</v>
      </c>
      <c r="F622">
        <v>526.23297100000002</v>
      </c>
      <c r="G622">
        <v>148736992</v>
      </c>
    </row>
    <row r="623" spans="1:7">
      <c r="A623" s="12">
        <v>42520</v>
      </c>
      <c r="B623">
        <v>528.47100799999998</v>
      </c>
      <c r="C623">
        <v>544.34899900000005</v>
      </c>
      <c r="D623">
        <v>522.96301300000005</v>
      </c>
      <c r="E623">
        <v>533.864014</v>
      </c>
      <c r="F623">
        <v>533.864014</v>
      </c>
      <c r="G623">
        <v>87958704</v>
      </c>
    </row>
    <row r="624" spans="1:7">
      <c r="A624" s="12">
        <v>42521</v>
      </c>
      <c r="B624">
        <v>534.19097899999997</v>
      </c>
      <c r="C624">
        <v>546.61798099999999</v>
      </c>
      <c r="D624">
        <v>520.66198699999995</v>
      </c>
      <c r="E624">
        <v>531.385986</v>
      </c>
      <c r="F624">
        <v>531.385986</v>
      </c>
      <c r="G624">
        <v>138450000</v>
      </c>
    </row>
    <row r="625" spans="1:7">
      <c r="A625" s="12">
        <v>42522</v>
      </c>
      <c r="B625">
        <v>531.10699499999998</v>
      </c>
      <c r="C625">
        <v>543.080017</v>
      </c>
      <c r="D625">
        <v>525.635986</v>
      </c>
      <c r="E625">
        <v>536.919983</v>
      </c>
      <c r="F625">
        <v>536.919983</v>
      </c>
      <c r="G625">
        <v>86061800</v>
      </c>
    </row>
    <row r="626" spans="1:7">
      <c r="A626" s="12">
        <v>42523</v>
      </c>
      <c r="B626">
        <v>536.51501499999995</v>
      </c>
      <c r="C626">
        <v>540.35199</v>
      </c>
      <c r="D626">
        <v>533.07800299999997</v>
      </c>
      <c r="E626">
        <v>537.97198500000002</v>
      </c>
      <c r="F626">
        <v>537.97198500000002</v>
      </c>
      <c r="G626">
        <v>60378200</v>
      </c>
    </row>
    <row r="627" spans="1:7">
      <c r="A627" s="12">
        <v>42524</v>
      </c>
      <c r="B627">
        <v>537.682007</v>
      </c>
      <c r="C627">
        <v>574.63800000000003</v>
      </c>
      <c r="D627">
        <v>536.919983</v>
      </c>
      <c r="E627">
        <v>569.19397000000004</v>
      </c>
      <c r="F627">
        <v>569.19397000000004</v>
      </c>
      <c r="G627">
        <v>122020000</v>
      </c>
    </row>
    <row r="628" spans="1:7">
      <c r="A628" s="12">
        <v>42525</v>
      </c>
      <c r="B628">
        <v>569.705017</v>
      </c>
      <c r="C628">
        <v>590.13201900000001</v>
      </c>
      <c r="D628">
        <v>564.237976</v>
      </c>
      <c r="E628">
        <v>572.72699</v>
      </c>
      <c r="F628">
        <v>572.72699</v>
      </c>
      <c r="G628">
        <v>94925296</v>
      </c>
    </row>
    <row r="629" spans="1:7">
      <c r="A629" s="12">
        <v>42526</v>
      </c>
      <c r="B629">
        <v>573.30798300000004</v>
      </c>
      <c r="C629">
        <v>582.80798300000004</v>
      </c>
      <c r="D629">
        <v>569.17797900000005</v>
      </c>
      <c r="E629">
        <v>574.97699</v>
      </c>
      <c r="F629">
        <v>574.97699</v>
      </c>
      <c r="G629">
        <v>68874096</v>
      </c>
    </row>
    <row r="630" spans="1:7">
      <c r="A630" s="12">
        <v>42527</v>
      </c>
      <c r="B630">
        <v>574.60199</v>
      </c>
      <c r="C630">
        <v>586.46997099999999</v>
      </c>
      <c r="D630">
        <v>574.60199</v>
      </c>
      <c r="E630">
        <v>585.53698699999995</v>
      </c>
      <c r="F630">
        <v>585.53698699999995</v>
      </c>
      <c r="G630">
        <v>72138896</v>
      </c>
    </row>
    <row r="631" spans="1:7">
      <c r="A631" s="12">
        <v>42528</v>
      </c>
      <c r="B631">
        <v>585.44500700000003</v>
      </c>
      <c r="C631">
        <v>590.25897199999997</v>
      </c>
      <c r="D631">
        <v>567.51397699999995</v>
      </c>
      <c r="E631">
        <v>576.59698500000002</v>
      </c>
      <c r="F631">
        <v>576.59698500000002</v>
      </c>
      <c r="G631">
        <v>107770000</v>
      </c>
    </row>
    <row r="632" spans="1:7">
      <c r="A632" s="12">
        <v>42529</v>
      </c>
      <c r="B632">
        <v>577.16699200000005</v>
      </c>
      <c r="C632">
        <v>582.83898899999997</v>
      </c>
      <c r="D632">
        <v>573.13000499999998</v>
      </c>
      <c r="E632">
        <v>581.64502000000005</v>
      </c>
      <c r="F632">
        <v>581.64502000000005</v>
      </c>
      <c r="G632">
        <v>80265800</v>
      </c>
    </row>
    <row r="633" spans="1:7">
      <c r="A633" s="12">
        <v>42530</v>
      </c>
      <c r="B633">
        <v>582.20300299999997</v>
      </c>
      <c r="C633">
        <v>582.20300299999997</v>
      </c>
      <c r="D633">
        <v>570.95098900000005</v>
      </c>
      <c r="E633">
        <v>574.63000499999998</v>
      </c>
      <c r="F633">
        <v>574.63000499999998</v>
      </c>
      <c r="G633">
        <v>71301000</v>
      </c>
    </row>
    <row r="634" spans="1:7">
      <c r="A634" s="12">
        <v>42531</v>
      </c>
      <c r="B634">
        <v>575.83697500000005</v>
      </c>
      <c r="C634">
        <v>579.12701400000003</v>
      </c>
      <c r="D634">
        <v>573.32501200000002</v>
      </c>
      <c r="E634">
        <v>577.46997099999999</v>
      </c>
      <c r="F634">
        <v>577.46997099999999</v>
      </c>
      <c r="G634">
        <v>66991900</v>
      </c>
    </row>
    <row r="635" spans="1:7">
      <c r="A635" s="12">
        <v>42532</v>
      </c>
      <c r="B635">
        <v>578.67401099999995</v>
      </c>
      <c r="C635">
        <v>607.11602800000003</v>
      </c>
      <c r="D635">
        <v>578.67401099999995</v>
      </c>
      <c r="E635">
        <v>606.72699</v>
      </c>
      <c r="F635">
        <v>606.72699</v>
      </c>
      <c r="G635">
        <v>82357000</v>
      </c>
    </row>
    <row r="636" spans="1:7">
      <c r="A636" s="12">
        <v>42533</v>
      </c>
      <c r="B636">
        <v>609.68402100000003</v>
      </c>
      <c r="C636">
        <v>684.84399399999995</v>
      </c>
      <c r="D636">
        <v>607.03900099999998</v>
      </c>
      <c r="E636">
        <v>672.783997</v>
      </c>
      <c r="F636">
        <v>672.783997</v>
      </c>
      <c r="G636">
        <v>277084992</v>
      </c>
    </row>
    <row r="637" spans="1:7">
      <c r="A637" s="12">
        <v>42534</v>
      </c>
      <c r="B637">
        <v>671.65399200000002</v>
      </c>
      <c r="C637">
        <v>716.00402799999995</v>
      </c>
      <c r="D637">
        <v>664.48699999999997</v>
      </c>
      <c r="E637">
        <v>704.37597700000003</v>
      </c>
      <c r="F637">
        <v>704.37597700000003</v>
      </c>
      <c r="G637">
        <v>243295008</v>
      </c>
    </row>
    <row r="638" spans="1:7">
      <c r="A638" s="12">
        <v>42535</v>
      </c>
      <c r="B638">
        <v>704.50402799999995</v>
      </c>
      <c r="C638">
        <v>704.50402799999995</v>
      </c>
      <c r="D638">
        <v>662.80401600000005</v>
      </c>
      <c r="E638">
        <v>685.55902100000003</v>
      </c>
      <c r="F638">
        <v>685.55902100000003</v>
      </c>
      <c r="G638">
        <v>186694000</v>
      </c>
    </row>
    <row r="639" spans="1:7">
      <c r="A639" s="12">
        <v>42536</v>
      </c>
      <c r="B639">
        <v>685.68499799999995</v>
      </c>
      <c r="C639">
        <v>696.30297900000005</v>
      </c>
      <c r="D639">
        <v>672.56097399999999</v>
      </c>
      <c r="E639">
        <v>694.46899399999995</v>
      </c>
      <c r="F639">
        <v>694.46899399999995</v>
      </c>
      <c r="G639">
        <v>99223800</v>
      </c>
    </row>
    <row r="640" spans="1:7">
      <c r="A640" s="12">
        <v>42537</v>
      </c>
      <c r="B640">
        <v>696.52301</v>
      </c>
      <c r="C640">
        <v>773.72198500000002</v>
      </c>
      <c r="D640">
        <v>696.52301</v>
      </c>
      <c r="E640">
        <v>766.30798300000004</v>
      </c>
      <c r="F640">
        <v>766.30798300000004</v>
      </c>
      <c r="G640">
        <v>271633984</v>
      </c>
    </row>
    <row r="641" spans="1:7">
      <c r="A641" s="12">
        <v>42538</v>
      </c>
      <c r="B641">
        <v>768.48699999999997</v>
      </c>
      <c r="C641">
        <v>775.35601799999995</v>
      </c>
      <c r="D641">
        <v>716.55602999999996</v>
      </c>
      <c r="E641">
        <v>748.908997</v>
      </c>
      <c r="F641">
        <v>748.908997</v>
      </c>
      <c r="G641">
        <v>363320992</v>
      </c>
    </row>
    <row r="642" spans="1:7">
      <c r="A642" s="12">
        <v>42539</v>
      </c>
      <c r="B642">
        <v>748.75598100000002</v>
      </c>
      <c r="C642">
        <v>777.98999000000003</v>
      </c>
      <c r="D642">
        <v>733.92901600000005</v>
      </c>
      <c r="E642">
        <v>756.22699</v>
      </c>
      <c r="F642">
        <v>756.22699</v>
      </c>
      <c r="G642">
        <v>252718000</v>
      </c>
    </row>
    <row r="643" spans="1:7">
      <c r="A643" s="12">
        <v>42540</v>
      </c>
      <c r="B643">
        <v>756.68798800000002</v>
      </c>
      <c r="C643">
        <v>766.62097200000005</v>
      </c>
      <c r="D643">
        <v>745.62799099999995</v>
      </c>
      <c r="E643">
        <v>763.78100600000005</v>
      </c>
      <c r="F643">
        <v>763.78100600000005</v>
      </c>
      <c r="G643">
        <v>136184992</v>
      </c>
    </row>
    <row r="644" spans="1:7">
      <c r="A644" s="12">
        <v>42541</v>
      </c>
      <c r="B644">
        <v>763.92700200000002</v>
      </c>
      <c r="C644">
        <v>764.08398399999999</v>
      </c>
      <c r="D644">
        <v>732.72699</v>
      </c>
      <c r="E644">
        <v>737.22601299999997</v>
      </c>
      <c r="F644">
        <v>737.22601299999997</v>
      </c>
      <c r="G644">
        <v>174511008</v>
      </c>
    </row>
    <row r="645" spans="1:7">
      <c r="A645" s="12">
        <v>42542</v>
      </c>
      <c r="B645">
        <v>735.88299600000005</v>
      </c>
      <c r="C645">
        <v>735.88299600000005</v>
      </c>
      <c r="D645">
        <v>639.07000700000003</v>
      </c>
      <c r="E645">
        <v>666.65197799999999</v>
      </c>
      <c r="F645">
        <v>666.65197799999999</v>
      </c>
      <c r="G645">
        <v>309944000</v>
      </c>
    </row>
    <row r="646" spans="1:7">
      <c r="A646" s="12">
        <v>42543</v>
      </c>
      <c r="B646">
        <v>665.91497800000002</v>
      </c>
      <c r="C646">
        <v>678.669983</v>
      </c>
      <c r="D646">
        <v>587.48297100000002</v>
      </c>
      <c r="E646">
        <v>596.11602800000003</v>
      </c>
      <c r="F646">
        <v>596.11602800000003</v>
      </c>
      <c r="G646">
        <v>266392992</v>
      </c>
    </row>
    <row r="647" spans="1:7">
      <c r="A647" s="12">
        <v>42544</v>
      </c>
      <c r="B647">
        <v>597.442993</v>
      </c>
      <c r="C647">
        <v>629.32702600000005</v>
      </c>
      <c r="D647">
        <v>558.13897699999995</v>
      </c>
      <c r="E647">
        <v>623.97699</v>
      </c>
      <c r="F647">
        <v>623.97699</v>
      </c>
      <c r="G647">
        <v>253462000</v>
      </c>
    </row>
    <row r="648" spans="1:7">
      <c r="A648" s="12">
        <v>42545</v>
      </c>
      <c r="B648">
        <v>625.57501200000002</v>
      </c>
      <c r="C648">
        <v>681.72699</v>
      </c>
      <c r="D648">
        <v>625.271973</v>
      </c>
      <c r="E648">
        <v>665.29901099999995</v>
      </c>
      <c r="F648">
        <v>665.29901099999995</v>
      </c>
      <c r="G648">
        <v>224316992</v>
      </c>
    </row>
    <row r="649" spans="1:7">
      <c r="A649" s="12">
        <v>42546</v>
      </c>
      <c r="B649">
        <v>665.28100600000005</v>
      </c>
      <c r="C649">
        <v>691.73101799999995</v>
      </c>
      <c r="D649">
        <v>646.55902100000003</v>
      </c>
      <c r="E649">
        <v>665.12298599999997</v>
      </c>
      <c r="F649">
        <v>665.12298599999997</v>
      </c>
      <c r="G649">
        <v>126656000</v>
      </c>
    </row>
    <row r="650" spans="1:7">
      <c r="A650" s="12">
        <v>42547</v>
      </c>
      <c r="B650">
        <v>665.93102999999996</v>
      </c>
      <c r="C650">
        <v>665.97997999999995</v>
      </c>
      <c r="D650">
        <v>616.93402100000003</v>
      </c>
      <c r="E650">
        <v>629.36700399999995</v>
      </c>
      <c r="F650">
        <v>629.36700399999995</v>
      </c>
      <c r="G650">
        <v>109225000</v>
      </c>
    </row>
    <row r="651" spans="1:7">
      <c r="A651" s="12">
        <v>42548</v>
      </c>
      <c r="B651">
        <v>629.34899900000005</v>
      </c>
      <c r="C651">
        <v>655.27502400000003</v>
      </c>
      <c r="D651">
        <v>620.52398700000003</v>
      </c>
      <c r="E651">
        <v>655.27502400000003</v>
      </c>
      <c r="F651">
        <v>655.27502400000003</v>
      </c>
      <c r="G651">
        <v>122134000</v>
      </c>
    </row>
    <row r="652" spans="1:7">
      <c r="A652" s="12">
        <v>42549</v>
      </c>
      <c r="B652">
        <v>658.10199</v>
      </c>
      <c r="C652">
        <v>659.24798599999997</v>
      </c>
      <c r="D652">
        <v>637.77301</v>
      </c>
      <c r="E652">
        <v>647.00097700000003</v>
      </c>
      <c r="F652">
        <v>647.00097700000003</v>
      </c>
      <c r="G652">
        <v>138384992</v>
      </c>
    </row>
    <row r="653" spans="1:7">
      <c r="A653" s="12">
        <v>42550</v>
      </c>
      <c r="B653">
        <v>644.12200900000005</v>
      </c>
      <c r="C653">
        <v>644.682007</v>
      </c>
      <c r="D653">
        <v>628.283997</v>
      </c>
      <c r="E653">
        <v>639.89001499999995</v>
      </c>
      <c r="F653">
        <v>639.89001499999995</v>
      </c>
      <c r="G653">
        <v>142456000</v>
      </c>
    </row>
    <row r="654" spans="1:7">
      <c r="A654" s="12">
        <v>42551</v>
      </c>
      <c r="B654">
        <v>640.591003</v>
      </c>
      <c r="C654">
        <v>675.40301499999998</v>
      </c>
      <c r="D654">
        <v>636.60797100000002</v>
      </c>
      <c r="E654">
        <v>673.33697500000005</v>
      </c>
      <c r="F654">
        <v>673.33697500000005</v>
      </c>
      <c r="G654">
        <v>138980000</v>
      </c>
    </row>
    <row r="655" spans="1:7">
      <c r="A655" s="12">
        <v>42552</v>
      </c>
      <c r="B655">
        <v>672.51501499999995</v>
      </c>
      <c r="C655">
        <v>686.15399200000002</v>
      </c>
      <c r="D655">
        <v>669.59399399999995</v>
      </c>
      <c r="E655">
        <v>676.296021</v>
      </c>
      <c r="F655">
        <v>676.296021</v>
      </c>
      <c r="G655">
        <v>134431008</v>
      </c>
    </row>
    <row r="656" spans="1:7">
      <c r="A656" s="12">
        <v>42553</v>
      </c>
      <c r="B656">
        <v>676.73400900000001</v>
      </c>
      <c r="C656">
        <v>703.70202600000005</v>
      </c>
      <c r="D656">
        <v>676.39898700000003</v>
      </c>
      <c r="E656">
        <v>703.70202600000005</v>
      </c>
      <c r="F656">
        <v>703.70202600000005</v>
      </c>
      <c r="G656">
        <v>112354000</v>
      </c>
    </row>
    <row r="657" spans="1:7">
      <c r="A657" s="12">
        <v>42554</v>
      </c>
      <c r="B657">
        <v>704.96801800000003</v>
      </c>
      <c r="C657">
        <v>704.96801800000003</v>
      </c>
      <c r="D657">
        <v>649.00897199999997</v>
      </c>
      <c r="E657">
        <v>658.66400099999998</v>
      </c>
      <c r="F657">
        <v>658.66400099999998</v>
      </c>
      <c r="G657">
        <v>129512000</v>
      </c>
    </row>
    <row r="658" spans="1:7">
      <c r="A658" s="12">
        <v>42555</v>
      </c>
      <c r="B658">
        <v>658.80401600000005</v>
      </c>
      <c r="C658">
        <v>683.66198699999995</v>
      </c>
      <c r="D658">
        <v>650.50799600000005</v>
      </c>
      <c r="E658">
        <v>683.66198699999995</v>
      </c>
      <c r="F658">
        <v>683.66198699999995</v>
      </c>
      <c r="G658">
        <v>92008400</v>
      </c>
    </row>
    <row r="659" spans="1:7">
      <c r="A659" s="12">
        <v>42556</v>
      </c>
      <c r="B659">
        <v>683.20898399999999</v>
      </c>
      <c r="C659">
        <v>683.49102800000003</v>
      </c>
      <c r="D659">
        <v>665.06597899999997</v>
      </c>
      <c r="E659">
        <v>670.62701400000003</v>
      </c>
      <c r="F659">
        <v>670.62701400000003</v>
      </c>
      <c r="G659">
        <v>130476000</v>
      </c>
    </row>
    <row r="660" spans="1:7">
      <c r="A660" s="12">
        <v>42557</v>
      </c>
      <c r="B660">
        <v>670.41803000000004</v>
      </c>
      <c r="C660">
        <v>681.89801</v>
      </c>
      <c r="D660">
        <v>670.41803000000004</v>
      </c>
      <c r="E660">
        <v>677.33099400000003</v>
      </c>
      <c r="F660">
        <v>677.33099400000003</v>
      </c>
      <c r="G660">
        <v>134960992</v>
      </c>
    </row>
    <row r="661" spans="1:7">
      <c r="A661" s="12">
        <v>42558</v>
      </c>
      <c r="B661">
        <v>678.09002699999996</v>
      </c>
      <c r="C661">
        <v>682.432007</v>
      </c>
      <c r="D661">
        <v>611.83398399999999</v>
      </c>
      <c r="E661">
        <v>640.56201199999998</v>
      </c>
      <c r="F661">
        <v>640.56201199999998</v>
      </c>
      <c r="G661">
        <v>258091008</v>
      </c>
    </row>
    <row r="662" spans="1:7">
      <c r="A662" s="12">
        <v>42559</v>
      </c>
      <c r="B662">
        <v>640.68798800000002</v>
      </c>
      <c r="C662">
        <v>666.70696999999996</v>
      </c>
      <c r="D662">
        <v>636.46698000000004</v>
      </c>
      <c r="E662">
        <v>666.52301</v>
      </c>
      <c r="F662">
        <v>666.52301</v>
      </c>
      <c r="G662">
        <v>141970000</v>
      </c>
    </row>
    <row r="663" spans="1:7">
      <c r="A663" s="12">
        <v>42560</v>
      </c>
      <c r="B663">
        <v>666.38397199999997</v>
      </c>
      <c r="C663">
        <v>666.38397199999997</v>
      </c>
      <c r="D663">
        <v>633.39898700000003</v>
      </c>
      <c r="E663">
        <v>650.96002199999998</v>
      </c>
      <c r="F663">
        <v>650.96002199999998</v>
      </c>
      <c r="G663">
        <v>180536000</v>
      </c>
    </row>
    <row r="664" spans="1:7">
      <c r="A664" s="12">
        <v>42561</v>
      </c>
      <c r="B664">
        <v>650.59899900000005</v>
      </c>
      <c r="C664">
        <v>652.29400599999997</v>
      </c>
      <c r="D664">
        <v>641.26397699999995</v>
      </c>
      <c r="E664">
        <v>649.35998500000005</v>
      </c>
      <c r="F664">
        <v>649.35998500000005</v>
      </c>
      <c r="G664">
        <v>102532000</v>
      </c>
    </row>
    <row r="665" spans="1:7">
      <c r="A665" s="12">
        <v>42562</v>
      </c>
      <c r="B665">
        <v>648.48400900000001</v>
      </c>
      <c r="C665">
        <v>659.62902799999995</v>
      </c>
      <c r="D665">
        <v>644.97997999999995</v>
      </c>
      <c r="E665">
        <v>647.658997</v>
      </c>
      <c r="F665">
        <v>647.658997</v>
      </c>
      <c r="G665">
        <v>107910000</v>
      </c>
    </row>
    <row r="666" spans="1:7">
      <c r="A666" s="12">
        <v>42563</v>
      </c>
      <c r="B666">
        <v>648.28301999999996</v>
      </c>
      <c r="C666">
        <v>675.25897199999997</v>
      </c>
      <c r="D666">
        <v>646.77899200000002</v>
      </c>
      <c r="E666">
        <v>664.55102499999998</v>
      </c>
      <c r="F666">
        <v>664.55102499999998</v>
      </c>
      <c r="G666">
        <v>138172992</v>
      </c>
    </row>
    <row r="667" spans="1:7">
      <c r="A667" s="12">
        <v>42564</v>
      </c>
      <c r="B667">
        <v>664.79699700000003</v>
      </c>
      <c r="C667">
        <v>668.70001200000002</v>
      </c>
      <c r="D667">
        <v>654.46801800000003</v>
      </c>
      <c r="E667">
        <v>654.46801800000003</v>
      </c>
      <c r="F667">
        <v>654.46801800000003</v>
      </c>
      <c r="G667">
        <v>131449000</v>
      </c>
    </row>
    <row r="668" spans="1:7">
      <c r="A668" s="12">
        <v>42565</v>
      </c>
      <c r="B668">
        <v>652.92297399999995</v>
      </c>
      <c r="C668">
        <v>662.90197799999999</v>
      </c>
      <c r="D668">
        <v>652.92297399999995</v>
      </c>
      <c r="E668">
        <v>658.07800299999997</v>
      </c>
      <c r="F668">
        <v>658.07800299999997</v>
      </c>
      <c r="G668">
        <v>98511400</v>
      </c>
    </row>
    <row r="669" spans="1:7">
      <c r="A669" s="12">
        <v>42566</v>
      </c>
      <c r="B669">
        <v>659.171021</v>
      </c>
      <c r="C669">
        <v>667.07702600000005</v>
      </c>
      <c r="D669">
        <v>659.03997800000002</v>
      </c>
      <c r="E669">
        <v>663.25500499999998</v>
      </c>
      <c r="F669">
        <v>663.25500499999998</v>
      </c>
      <c r="G669">
        <v>81673104</v>
      </c>
    </row>
    <row r="670" spans="1:7">
      <c r="A670" s="12">
        <v>42567</v>
      </c>
      <c r="B670">
        <v>663.78100600000005</v>
      </c>
      <c r="C670">
        <v>666.46002199999998</v>
      </c>
      <c r="D670">
        <v>659.33398399999999</v>
      </c>
      <c r="E670">
        <v>660.76702899999998</v>
      </c>
      <c r="F670">
        <v>660.76702899999998</v>
      </c>
      <c r="G670">
        <v>50330200</v>
      </c>
    </row>
    <row r="671" spans="1:7">
      <c r="A671" s="12">
        <v>42568</v>
      </c>
      <c r="B671">
        <v>661.99298099999999</v>
      </c>
      <c r="C671">
        <v>682.36499000000003</v>
      </c>
      <c r="D671">
        <v>661.99298099999999</v>
      </c>
      <c r="E671">
        <v>679.45898399999999</v>
      </c>
      <c r="F671">
        <v>679.45898399999999</v>
      </c>
      <c r="G671">
        <v>74407904</v>
      </c>
    </row>
    <row r="672" spans="1:7">
      <c r="A672" s="12">
        <v>42569</v>
      </c>
      <c r="B672">
        <v>679.80902100000003</v>
      </c>
      <c r="C672">
        <v>681.55499299999997</v>
      </c>
      <c r="D672">
        <v>668.625</v>
      </c>
      <c r="E672">
        <v>673.10601799999995</v>
      </c>
      <c r="F672">
        <v>673.10601799999995</v>
      </c>
      <c r="G672">
        <v>69465000</v>
      </c>
    </row>
    <row r="673" spans="1:7">
      <c r="A673" s="12">
        <v>42570</v>
      </c>
      <c r="B673">
        <v>672.737976</v>
      </c>
      <c r="C673">
        <v>673.27697799999999</v>
      </c>
      <c r="D673">
        <v>667.63201900000001</v>
      </c>
      <c r="E673">
        <v>672.864014</v>
      </c>
      <c r="F673">
        <v>672.864014</v>
      </c>
      <c r="G673">
        <v>61203300</v>
      </c>
    </row>
    <row r="674" spans="1:7">
      <c r="A674" s="12">
        <v>42571</v>
      </c>
      <c r="B674">
        <v>672.80602999999996</v>
      </c>
      <c r="C674">
        <v>672.92901600000005</v>
      </c>
      <c r="D674">
        <v>663.35998500000005</v>
      </c>
      <c r="E674">
        <v>665.68499799999995</v>
      </c>
      <c r="F674">
        <v>665.68499799999995</v>
      </c>
      <c r="G674">
        <v>94636400</v>
      </c>
    </row>
    <row r="675" spans="1:7">
      <c r="A675" s="12">
        <v>42572</v>
      </c>
      <c r="B675">
        <v>665.228027</v>
      </c>
      <c r="C675">
        <v>666.21899399999995</v>
      </c>
      <c r="D675">
        <v>660.41497800000002</v>
      </c>
      <c r="E675">
        <v>665.012024</v>
      </c>
      <c r="F675">
        <v>665.012024</v>
      </c>
      <c r="G675">
        <v>60491800</v>
      </c>
    </row>
    <row r="676" spans="1:7">
      <c r="A676" s="12">
        <v>42573</v>
      </c>
      <c r="B676">
        <v>664.92199700000003</v>
      </c>
      <c r="C676">
        <v>666.58300799999995</v>
      </c>
      <c r="D676">
        <v>646.72198500000002</v>
      </c>
      <c r="E676">
        <v>650.61901899999998</v>
      </c>
      <c r="F676">
        <v>650.61901899999998</v>
      </c>
      <c r="G676">
        <v>134169000</v>
      </c>
    </row>
    <row r="677" spans="1:7">
      <c r="A677" s="12">
        <v>42574</v>
      </c>
      <c r="B677">
        <v>650.72601299999997</v>
      </c>
      <c r="C677">
        <v>656.36602800000003</v>
      </c>
      <c r="D677">
        <v>648.52398700000003</v>
      </c>
      <c r="E677">
        <v>655.55602999999996</v>
      </c>
      <c r="F677">
        <v>655.55602999999996</v>
      </c>
      <c r="G677">
        <v>69532200</v>
      </c>
    </row>
    <row r="678" spans="1:7">
      <c r="A678" s="12">
        <v>42575</v>
      </c>
      <c r="B678">
        <v>655.40997300000004</v>
      </c>
      <c r="C678">
        <v>663.10998500000005</v>
      </c>
      <c r="D678">
        <v>652.79303000000004</v>
      </c>
      <c r="E678">
        <v>661.28497300000004</v>
      </c>
      <c r="F678">
        <v>661.28497300000004</v>
      </c>
      <c r="G678">
        <v>118184000</v>
      </c>
    </row>
    <row r="679" spans="1:7">
      <c r="A679" s="12">
        <v>42576</v>
      </c>
      <c r="B679">
        <v>661.26300000000003</v>
      </c>
      <c r="C679">
        <v>661.82800299999997</v>
      </c>
      <c r="D679">
        <v>653.39502000000005</v>
      </c>
      <c r="E679">
        <v>654.09698500000002</v>
      </c>
      <c r="F679">
        <v>654.09698500000002</v>
      </c>
      <c r="G679">
        <v>78176496</v>
      </c>
    </row>
    <row r="680" spans="1:7">
      <c r="A680" s="12">
        <v>42577</v>
      </c>
      <c r="B680">
        <v>654.22601299999997</v>
      </c>
      <c r="C680">
        <v>656.22497599999997</v>
      </c>
      <c r="D680">
        <v>645.87902799999995</v>
      </c>
      <c r="E680">
        <v>651.783997</v>
      </c>
      <c r="F680">
        <v>651.783997</v>
      </c>
      <c r="G680">
        <v>225135008</v>
      </c>
    </row>
    <row r="681" spans="1:7">
      <c r="A681" s="12">
        <v>42578</v>
      </c>
      <c r="B681">
        <v>651.62701400000003</v>
      </c>
      <c r="C681">
        <v>657.45599400000003</v>
      </c>
      <c r="D681">
        <v>648.44702099999995</v>
      </c>
      <c r="E681">
        <v>654.35199</v>
      </c>
      <c r="F681">
        <v>654.35199</v>
      </c>
      <c r="G681">
        <v>147460992</v>
      </c>
    </row>
    <row r="682" spans="1:7">
      <c r="A682" s="12">
        <v>42579</v>
      </c>
      <c r="B682">
        <v>654.49200399999995</v>
      </c>
      <c r="C682">
        <v>657.59497099999999</v>
      </c>
      <c r="D682">
        <v>654.49200399999995</v>
      </c>
      <c r="E682">
        <v>655.03497300000004</v>
      </c>
      <c r="F682">
        <v>655.03497300000004</v>
      </c>
      <c r="G682">
        <v>86428400</v>
      </c>
    </row>
    <row r="683" spans="1:7">
      <c r="A683" s="12">
        <v>42580</v>
      </c>
      <c r="B683">
        <v>655.11102300000005</v>
      </c>
      <c r="C683">
        <v>657.796021</v>
      </c>
      <c r="D683">
        <v>654.78601100000003</v>
      </c>
      <c r="E683">
        <v>656.99200399999995</v>
      </c>
      <c r="F683">
        <v>656.99200399999995</v>
      </c>
      <c r="G683">
        <v>60703500</v>
      </c>
    </row>
    <row r="684" spans="1:7">
      <c r="A684" s="12">
        <v>42581</v>
      </c>
      <c r="B684">
        <v>657.012024</v>
      </c>
      <c r="C684">
        <v>658.22302200000001</v>
      </c>
      <c r="D684">
        <v>654.20898399999999</v>
      </c>
      <c r="E684">
        <v>655.04699700000003</v>
      </c>
      <c r="F684">
        <v>655.04699700000003</v>
      </c>
      <c r="G684">
        <v>38456100</v>
      </c>
    </row>
    <row r="685" spans="1:7">
      <c r="A685" s="12">
        <v>42582</v>
      </c>
      <c r="B685">
        <v>655.09997599999997</v>
      </c>
      <c r="C685">
        <v>655.28497300000004</v>
      </c>
      <c r="D685">
        <v>624.36499000000003</v>
      </c>
      <c r="E685">
        <v>624.68102999999996</v>
      </c>
      <c r="F685">
        <v>624.68102999999996</v>
      </c>
      <c r="G685">
        <v>110818000</v>
      </c>
    </row>
    <row r="686" spans="1:7">
      <c r="A686" s="12">
        <v>42583</v>
      </c>
      <c r="B686">
        <v>624.60199</v>
      </c>
      <c r="C686">
        <v>626.11901899999998</v>
      </c>
      <c r="D686">
        <v>605.88397199999997</v>
      </c>
      <c r="E686">
        <v>606.271973</v>
      </c>
      <c r="F686">
        <v>606.271973</v>
      </c>
      <c r="G686">
        <v>121887000</v>
      </c>
    </row>
    <row r="687" spans="1:7">
      <c r="A687" s="12">
        <v>42584</v>
      </c>
      <c r="B687">
        <v>606.396973</v>
      </c>
      <c r="C687">
        <v>612.84802200000001</v>
      </c>
      <c r="D687">
        <v>531.33398399999999</v>
      </c>
      <c r="E687">
        <v>547.46502699999996</v>
      </c>
      <c r="F687">
        <v>547.46502699999996</v>
      </c>
      <c r="G687">
        <v>330932992</v>
      </c>
    </row>
    <row r="688" spans="1:7">
      <c r="A688" s="12">
        <v>42585</v>
      </c>
      <c r="B688">
        <v>548.65600600000005</v>
      </c>
      <c r="C688">
        <v>573.35998500000005</v>
      </c>
      <c r="D688">
        <v>541.54699700000003</v>
      </c>
      <c r="E688">
        <v>566.35497999999995</v>
      </c>
      <c r="F688">
        <v>566.35497999999995</v>
      </c>
      <c r="G688">
        <v>207982000</v>
      </c>
    </row>
    <row r="689" spans="1:7">
      <c r="A689" s="12">
        <v>42586</v>
      </c>
      <c r="B689">
        <v>566.328979</v>
      </c>
      <c r="C689">
        <v>579.49597200000005</v>
      </c>
      <c r="D689">
        <v>565.77697799999999</v>
      </c>
      <c r="E689">
        <v>578.28900099999998</v>
      </c>
      <c r="F689">
        <v>578.28900099999998</v>
      </c>
      <c r="G689">
        <v>125292000</v>
      </c>
    </row>
    <row r="690" spans="1:7">
      <c r="A690" s="12">
        <v>42587</v>
      </c>
      <c r="B690">
        <v>578.28100600000005</v>
      </c>
      <c r="C690">
        <v>578.28100600000005</v>
      </c>
      <c r="D690">
        <v>569.98199499999998</v>
      </c>
      <c r="E690">
        <v>575.04303000000004</v>
      </c>
      <c r="F690">
        <v>575.04303000000004</v>
      </c>
      <c r="G690">
        <v>66127900</v>
      </c>
    </row>
    <row r="691" spans="1:7">
      <c r="A691" s="12">
        <v>42588</v>
      </c>
      <c r="B691">
        <v>575.03002900000001</v>
      </c>
      <c r="C691">
        <v>588.39599599999997</v>
      </c>
      <c r="D691">
        <v>569.46899399999995</v>
      </c>
      <c r="E691">
        <v>587.77801499999998</v>
      </c>
      <c r="F691">
        <v>587.77801499999998</v>
      </c>
      <c r="G691">
        <v>80797296</v>
      </c>
    </row>
    <row r="692" spans="1:7">
      <c r="A692" s="12">
        <v>42589</v>
      </c>
      <c r="B692">
        <v>587.77099599999997</v>
      </c>
      <c r="C692">
        <v>597.51300000000003</v>
      </c>
      <c r="D692">
        <v>586.81597899999997</v>
      </c>
      <c r="E692">
        <v>592.69000200000005</v>
      </c>
      <c r="F692">
        <v>592.69000200000005</v>
      </c>
      <c r="G692">
        <v>82398400</v>
      </c>
    </row>
    <row r="693" spans="1:7">
      <c r="A693" s="12">
        <v>42590</v>
      </c>
      <c r="B693">
        <v>592.73602300000005</v>
      </c>
      <c r="C693">
        <v>592.99401899999998</v>
      </c>
      <c r="D693">
        <v>588.04699700000003</v>
      </c>
      <c r="E693">
        <v>591.05401600000005</v>
      </c>
      <c r="F693">
        <v>591.05401600000005</v>
      </c>
      <c r="G693">
        <v>61194100</v>
      </c>
    </row>
    <row r="694" spans="1:7">
      <c r="A694" s="12">
        <v>42591</v>
      </c>
      <c r="B694">
        <v>591.03802499999995</v>
      </c>
      <c r="C694">
        <v>591.091003</v>
      </c>
      <c r="D694">
        <v>584.79303000000004</v>
      </c>
      <c r="E694">
        <v>587.80102499999998</v>
      </c>
      <c r="F694">
        <v>587.80102499999998</v>
      </c>
      <c r="G694">
        <v>92228096</v>
      </c>
    </row>
    <row r="695" spans="1:7">
      <c r="A695" s="12">
        <v>42592</v>
      </c>
      <c r="B695">
        <v>587.64801</v>
      </c>
      <c r="C695">
        <v>599.98400900000001</v>
      </c>
      <c r="D695">
        <v>586.37097200000005</v>
      </c>
      <c r="E695">
        <v>592.103027</v>
      </c>
      <c r="F695">
        <v>592.103027</v>
      </c>
      <c r="G695">
        <v>102905000</v>
      </c>
    </row>
    <row r="696" spans="1:7">
      <c r="A696" s="12">
        <v>42593</v>
      </c>
      <c r="B696">
        <v>592.12402299999997</v>
      </c>
      <c r="C696">
        <v>597.54199200000005</v>
      </c>
      <c r="D696">
        <v>589.11999500000002</v>
      </c>
      <c r="E696">
        <v>589.11999500000002</v>
      </c>
      <c r="F696">
        <v>589.11999500000002</v>
      </c>
      <c r="G696">
        <v>74514400</v>
      </c>
    </row>
    <row r="697" spans="1:7">
      <c r="A697" s="12">
        <v>42594</v>
      </c>
      <c r="B697">
        <v>588.79797399999995</v>
      </c>
      <c r="C697">
        <v>589.90997300000004</v>
      </c>
      <c r="D697">
        <v>583.81097399999999</v>
      </c>
      <c r="E697">
        <v>587.55902100000003</v>
      </c>
      <c r="F697">
        <v>587.55902100000003</v>
      </c>
      <c r="G697">
        <v>69218000</v>
      </c>
    </row>
    <row r="698" spans="1:7">
      <c r="A698" s="12">
        <v>42595</v>
      </c>
      <c r="B698">
        <v>587.35699499999998</v>
      </c>
      <c r="C698">
        <v>589.77398700000003</v>
      </c>
      <c r="D698">
        <v>584.97900400000003</v>
      </c>
      <c r="E698">
        <v>585.58801300000005</v>
      </c>
      <c r="F698">
        <v>585.58801300000005</v>
      </c>
      <c r="G698">
        <v>43563000</v>
      </c>
    </row>
    <row r="699" spans="1:7">
      <c r="A699" s="12">
        <v>42596</v>
      </c>
      <c r="B699">
        <v>585.58898899999997</v>
      </c>
      <c r="C699">
        <v>585.66601600000001</v>
      </c>
      <c r="D699">
        <v>564.78100600000005</v>
      </c>
      <c r="E699">
        <v>570.47302200000001</v>
      </c>
      <c r="F699">
        <v>570.47302200000001</v>
      </c>
      <c r="G699">
        <v>60851100</v>
      </c>
    </row>
    <row r="700" spans="1:7">
      <c r="A700" s="12">
        <v>42597</v>
      </c>
      <c r="B700">
        <v>570.49401899999998</v>
      </c>
      <c r="C700">
        <v>573.580017</v>
      </c>
      <c r="D700">
        <v>563.23999000000003</v>
      </c>
      <c r="E700">
        <v>567.23999000000003</v>
      </c>
      <c r="F700">
        <v>567.23999000000003</v>
      </c>
      <c r="G700">
        <v>57262300</v>
      </c>
    </row>
    <row r="701" spans="1:7">
      <c r="A701" s="12">
        <v>42598</v>
      </c>
      <c r="B701">
        <v>567.24298099999999</v>
      </c>
      <c r="C701">
        <v>581.737976</v>
      </c>
      <c r="D701">
        <v>566.716003</v>
      </c>
      <c r="E701">
        <v>577.43902600000001</v>
      </c>
      <c r="F701">
        <v>577.43902600000001</v>
      </c>
      <c r="G701">
        <v>58405200</v>
      </c>
    </row>
    <row r="702" spans="1:7">
      <c r="A702" s="12">
        <v>42599</v>
      </c>
      <c r="B702">
        <v>577.760986</v>
      </c>
      <c r="C702">
        <v>580.89398200000005</v>
      </c>
      <c r="D702">
        <v>571.42999299999997</v>
      </c>
      <c r="E702">
        <v>573.216003</v>
      </c>
      <c r="F702">
        <v>573.216003</v>
      </c>
      <c r="G702">
        <v>54443000</v>
      </c>
    </row>
    <row r="703" spans="1:7">
      <c r="A703" s="12">
        <v>42600</v>
      </c>
      <c r="B703">
        <v>573.70696999999996</v>
      </c>
      <c r="C703">
        <v>577.79199200000005</v>
      </c>
      <c r="D703">
        <v>573.42999299999997</v>
      </c>
      <c r="E703">
        <v>574.317993</v>
      </c>
      <c r="F703">
        <v>574.317993</v>
      </c>
      <c r="G703">
        <v>59896600</v>
      </c>
    </row>
    <row r="704" spans="1:7">
      <c r="A704" s="12">
        <v>42601</v>
      </c>
      <c r="B704">
        <v>574.33898899999997</v>
      </c>
      <c r="C704">
        <v>578.237976</v>
      </c>
      <c r="D704">
        <v>574.182007</v>
      </c>
      <c r="E704">
        <v>575.63000499999998</v>
      </c>
      <c r="F704">
        <v>575.63000499999998</v>
      </c>
      <c r="G704">
        <v>50631600</v>
      </c>
    </row>
    <row r="705" spans="1:7">
      <c r="A705" s="12">
        <v>42602</v>
      </c>
      <c r="B705">
        <v>576.08398399999999</v>
      </c>
      <c r="C705">
        <v>582.817993</v>
      </c>
      <c r="D705">
        <v>575.45696999999996</v>
      </c>
      <c r="E705">
        <v>581.69702099999995</v>
      </c>
      <c r="F705">
        <v>581.69702099999995</v>
      </c>
      <c r="G705">
        <v>45301400</v>
      </c>
    </row>
    <row r="706" spans="1:7">
      <c r="A706" s="12">
        <v>42603</v>
      </c>
      <c r="B706">
        <v>581.93902600000001</v>
      </c>
      <c r="C706">
        <v>584.15801999999996</v>
      </c>
      <c r="D706">
        <v>580.21801800000003</v>
      </c>
      <c r="E706">
        <v>581.30798300000004</v>
      </c>
      <c r="F706">
        <v>581.30798300000004</v>
      </c>
      <c r="G706">
        <v>38299400</v>
      </c>
    </row>
    <row r="707" spans="1:7">
      <c r="A707" s="12">
        <v>42604</v>
      </c>
      <c r="B707">
        <v>581.31097399999999</v>
      </c>
      <c r="C707">
        <v>588.44799799999998</v>
      </c>
      <c r="D707">
        <v>580.59399399999995</v>
      </c>
      <c r="E707">
        <v>586.75299099999995</v>
      </c>
      <c r="F707">
        <v>586.75299099999995</v>
      </c>
      <c r="G707">
        <v>72844000</v>
      </c>
    </row>
    <row r="708" spans="1:7">
      <c r="A708" s="12">
        <v>42605</v>
      </c>
      <c r="B708">
        <v>586.77099599999997</v>
      </c>
      <c r="C708">
        <v>589.47399900000005</v>
      </c>
      <c r="D708">
        <v>581.63397199999997</v>
      </c>
      <c r="E708">
        <v>583.41497800000002</v>
      </c>
      <c r="F708">
        <v>583.41497800000002</v>
      </c>
      <c r="G708">
        <v>85349200</v>
      </c>
    </row>
    <row r="709" spans="1:7">
      <c r="A709" s="12">
        <v>42606</v>
      </c>
      <c r="B709">
        <v>583.41198699999995</v>
      </c>
      <c r="C709">
        <v>583.59002699999996</v>
      </c>
      <c r="D709">
        <v>579.85497999999995</v>
      </c>
      <c r="E709">
        <v>580.182007</v>
      </c>
      <c r="F709">
        <v>580.182007</v>
      </c>
      <c r="G709">
        <v>56328200</v>
      </c>
    </row>
    <row r="710" spans="1:7">
      <c r="A710" s="12">
        <v>42607</v>
      </c>
      <c r="B710">
        <v>580.17999299999997</v>
      </c>
      <c r="C710">
        <v>580.45098900000005</v>
      </c>
      <c r="D710">
        <v>575.16699200000005</v>
      </c>
      <c r="E710">
        <v>577.760986</v>
      </c>
      <c r="F710">
        <v>577.760986</v>
      </c>
      <c r="G710">
        <v>136130000</v>
      </c>
    </row>
    <row r="711" spans="1:7">
      <c r="A711" s="12">
        <v>42608</v>
      </c>
      <c r="B711">
        <v>577.75299099999995</v>
      </c>
      <c r="C711">
        <v>580.62298599999997</v>
      </c>
      <c r="D711">
        <v>576.85797100000002</v>
      </c>
      <c r="E711">
        <v>579.65100099999995</v>
      </c>
      <c r="F711">
        <v>579.65100099999995</v>
      </c>
      <c r="G711">
        <v>48856800</v>
      </c>
    </row>
    <row r="712" spans="1:7">
      <c r="A712" s="12">
        <v>42609</v>
      </c>
      <c r="B712">
        <v>579.45202600000005</v>
      </c>
      <c r="C712">
        <v>579.84497099999999</v>
      </c>
      <c r="D712">
        <v>568.63000499999998</v>
      </c>
      <c r="E712">
        <v>569.94702099999995</v>
      </c>
      <c r="F712">
        <v>569.94702099999995</v>
      </c>
      <c r="G712">
        <v>59698300</v>
      </c>
    </row>
    <row r="713" spans="1:7">
      <c r="A713" s="12">
        <v>42610</v>
      </c>
      <c r="B713">
        <v>569.830017</v>
      </c>
      <c r="C713">
        <v>574.03802499999995</v>
      </c>
      <c r="D713">
        <v>569.73999000000003</v>
      </c>
      <c r="E713">
        <v>573.91198699999995</v>
      </c>
      <c r="F713">
        <v>573.91198699999995</v>
      </c>
      <c r="G713">
        <v>86301600</v>
      </c>
    </row>
    <row r="714" spans="1:7">
      <c r="A714" s="12">
        <v>42611</v>
      </c>
      <c r="B714">
        <v>574.07098399999995</v>
      </c>
      <c r="C714">
        <v>576.27801499999998</v>
      </c>
      <c r="D714">
        <v>573.46502699999996</v>
      </c>
      <c r="E714">
        <v>574.10699499999998</v>
      </c>
      <c r="F714">
        <v>574.10699499999998</v>
      </c>
      <c r="G714">
        <v>110398000</v>
      </c>
    </row>
    <row r="715" spans="1:7">
      <c r="A715" s="12">
        <v>42612</v>
      </c>
      <c r="B715">
        <v>574.114014</v>
      </c>
      <c r="C715">
        <v>578.35699499999998</v>
      </c>
      <c r="D715">
        <v>574.114014</v>
      </c>
      <c r="E715">
        <v>577.50299099999995</v>
      </c>
      <c r="F715">
        <v>577.50299099999995</v>
      </c>
      <c r="G715">
        <v>70342400</v>
      </c>
    </row>
    <row r="716" spans="1:7">
      <c r="A716" s="12">
        <v>42613</v>
      </c>
      <c r="B716">
        <v>577.591003</v>
      </c>
      <c r="C716">
        <v>577.86102300000005</v>
      </c>
      <c r="D716">
        <v>573.64202899999998</v>
      </c>
      <c r="E716">
        <v>575.47198500000002</v>
      </c>
      <c r="F716">
        <v>575.47198500000002</v>
      </c>
      <c r="G716">
        <v>75840896</v>
      </c>
    </row>
    <row r="717" spans="1:7">
      <c r="A717" s="12">
        <v>42614</v>
      </c>
      <c r="B717">
        <v>575.546021</v>
      </c>
      <c r="C717">
        <v>576.31097399999999</v>
      </c>
      <c r="D717">
        <v>571.81402600000001</v>
      </c>
      <c r="E717">
        <v>572.30297900000005</v>
      </c>
      <c r="F717">
        <v>572.30297900000005</v>
      </c>
      <c r="G717">
        <v>76923400</v>
      </c>
    </row>
    <row r="718" spans="1:7">
      <c r="A718" s="12">
        <v>42615</v>
      </c>
      <c r="B718">
        <v>572.40997300000004</v>
      </c>
      <c r="C718">
        <v>575.64300500000002</v>
      </c>
      <c r="D718">
        <v>570.81097399999999</v>
      </c>
      <c r="E718">
        <v>575.53698699999995</v>
      </c>
      <c r="F718">
        <v>575.53698699999995</v>
      </c>
      <c r="G718">
        <v>79910800</v>
      </c>
    </row>
    <row r="719" spans="1:7">
      <c r="A719" s="12">
        <v>42616</v>
      </c>
      <c r="B719">
        <v>575.55499299999997</v>
      </c>
      <c r="C719">
        <v>599.5</v>
      </c>
      <c r="D719">
        <v>574.05602999999996</v>
      </c>
      <c r="E719">
        <v>598.21197500000005</v>
      </c>
      <c r="F719">
        <v>598.21197500000005</v>
      </c>
      <c r="G719">
        <v>159014000</v>
      </c>
    </row>
    <row r="720" spans="1:7">
      <c r="A720" s="12">
        <v>42617</v>
      </c>
      <c r="B720">
        <v>598.59002699999996</v>
      </c>
      <c r="C720">
        <v>611.83697500000005</v>
      </c>
      <c r="D720">
        <v>596.84802200000001</v>
      </c>
      <c r="E720">
        <v>608.63397199999997</v>
      </c>
      <c r="F720">
        <v>608.63397199999997</v>
      </c>
      <c r="G720">
        <v>97942896</v>
      </c>
    </row>
    <row r="721" spans="1:7">
      <c r="A721" s="12">
        <v>42618</v>
      </c>
      <c r="B721">
        <v>608.98999000000003</v>
      </c>
      <c r="C721">
        <v>609.05499299999997</v>
      </c>
      <c r="D721">
        <v>602.24200399999995</v>
      </c>
      <c r="E721">
        <v>606.59002699999996</v>
      </c>
      <c r="F721">
        <v>606.59002699999996</v>
      </c>
      <c r="G721">
        <v>82446800</v>
      </c>
    </row>
    <row r="722" spans="1:7">
      <c r="A722" s="12">
        <v>42619</v>
      </c>
      <c r="B722">
        <v>606.50598100000002</v>
      </c>
      <c r="C722">
        <v>610.830017</v>
      </c>
      <c r="D722">
        <v>605.091003</v>
      </c>
      <c r="E722">
        <v>610.43597399999999</v>
      </c>
      <c r="F722">
        <v>610.43597399999999</v>
      </c>
      <c r="G722">
        <v>78529104</v>
      </c>
    </row>
    <row r="723" spans="1:7">
      <c r="A723" s="12">
        <v>42620</v>
      </c>
      <c r="B723">
        <v>610.57299799999998</v>
      </c>
      <c r="C723">
        <v>614.544983</v>
      </c>
      <c r="D723">
        <v>608.51300000000003</v>
      </c>
      <c r="E723">
        <v>614.54400599999997</v>
      </c>
      <c r="F723">
        <v>614.54400599999997</v>
      </c>
      <c r="G723">
        <v>75032400</v>
      </c>
    </row>
    <row r="724" spans="1:7">
      <c r="A724" s="12">
        <v>42621</v>
      </c>
      <c r="B724">
        <v>614.63500999999997</v>
      </c>
      <c r="C724">
        <v>628.77002000000005</v>
      </c>
      <c r="D724">
        <v>613.84399399999995</v>
      </c>
      <c r="E724">
        <v>626.31597899999997</v>
      </c>
      <c r="F724">
        <v>626.31597899999997</v>
      </c>
      <c r="G724">
        <v>86713000</v>
      </c>
    </row>
    <row r="725" spans="1:7">
      <c r="A725" s="12">
        <v>42622</v>
      </c>
      <c r="B725">
        <v>626.35199</v>
      </c>
      <c r="C725">
        <v>626.830017</v>
      </c>
      <c r="D725">
        <v>620.26300000000003</v>
      </c>
      <c r="E725">
        <v>622.86102300000005</v>
      </c>
      <c r="F725">
        <v>622.86102300000005</v>
      </c>
      <c r="G725">
        <v>64550200</v>
      </c>
    </row>
    <row r="726" spans="1:7">
      <c r="A726" s="12">
        <v>42623</v>
      </c>
      <c r="B726">
        <v>622.92700200000002</v>
      </c>
      <c r="C726">
        <v>625.09497099999999</v>
      </c>
      <c r="D726">
        <v>622.39502000000005</v>
      </c>
      <c r="E726">
        <v>623.50897199999997</v>
      </c>
      <c r="F726">
        <v>623.50897199999997</v>
      </c>
      <c r="G726">
        <v>45016800</v>
      </c>
    </row>
    <row r="727" spans="1:7">
      <c r="A727" s="12">
        <v>42624</v>
      </c>
      <c r="B727">
        <v>623.42401099999995</v>
      </c>
      <c r="C727">
        <v>628.817993</v>
      </c>
      <c r="D727">
        <v>600.50598100000002</v>
      </c>
      <c r="E727">
        <v>606.71899399999995</v>
      </c>
      <c r="F727">
        <v>606.71899399999995</v>
      </c>
      <c r="G727">
        <v>73610800</v>
      </c>
    </row>
    <row r="728" spans="1:7">
      <c r="A728" s="12">
        <v>42625</v>
      </c>
      <c r="B728">
        <v>607.00500499999998</v>
      </c>
      <c r="C728">
        <v>608.45898399999999</v>
      </c>
      <c r="D728">
        <v>605.41101100000003</v>
      </c>
      <c r="E728">
        <v>608.24298099999999</v>
      </c>
      <c r="F728">
        <v>608.24298099999999</v>
      </c>
      <c r="G728">
        <v>72812304</v>
      </c>
    </row>
    <row r="729" spans="1:7">
      <c r="A729" s="12">
        <v>42626</v>
      </c>
      <c r="B729">
        <v>608.02502400000003</v>
      </c>
      <c r="C729">
        <v>611.192993</v>
      </c>
      <c r="D729">
        <v>606.92498799999998</v>
      </c>
      <c r="E729">
        <v>609.24102800000003</v>
      </c>
      <c r="F729">
        <v>609.24102800000003</v>
      </c>
      <c r="G729">
        <v>86920600</v>
      </c>
    </row>
    <row r="730" spans="1:7">
      <c r="A730" s="12">
        <v>42627</v>
      </c>
      <c r="B730">
        <v>608.841003</v>
      </c>
      <c r="C730">
        <v>611.95202600000005</v>
      </c>
      <c r="D730">
        <v>608.40997300000004</v>
      </c>
      <c r="E730">
        <v>610.68402100000003</v>
      </c>
      <c r="F730">
        <v>610.68402100000003</v>
      </c>
      <c r="G730">
        <v>47877700</v>
      </c>
    </row>
    <row r="731" spans="1:7">
      <c r="A731" s="12">
        <v>42628</v>
      </c>
      <c r="B731">
        <v>610.58801300000005</v>
      </c>
      <c r="C731">
        <v>611.08599900000002</v>
      </c>
      <c r="D731">
        <v>607.15502900000001</v>
      </c>
      <c r="E731">
        <v>607.15502900000001</v>
      </c>
      <c r="F731">
        <v>607.15502900000001</v>
      </c>
      <c r="G731">
        <v>59464600</v>
      </c>
    </row>
    <row r="732" spans="1:7">
      <c r="A732" s="12">
        <v>42629</v>
      </c>
      <c r="B732">
        <v>607.24597200000005</v>
      </c>
      <c r="C732">
        <v>609.260986</v>
      </c>
      <c r="D732">
        <v>606.73498500000005</v>
      </c>
      <c r="E732">
        <v>606.97302200000001</v>
      </c>
      <c r="F732">
        <v>606.97302200000001</v>
      </c>
      <c r="G732">
        <v>64963400</v>
      </c>
    </row>
    <row r="733" spans="1:7">
      <c r="A733" s="12">
        <v>42630</v>
      </c>
      <c r="B733">
        <v>607.21801800000003</v>
      </c>
      <c r="C733">
        <v>607.85998500000005</v>
      </c>
      <c r="D733">
        <v>605.19201699999996</v>
      </c>
      <c r="E733">
        <v>605.98400900000001</v>
      </c>
      <c r="F733">
        <v>605.98400900000001</v>
      </c>
      <c r="G733">
        <v>37140300</v>
      </c>
    </row>
    <row r="734" spans="1:7">
      <c r="A734" s="12">
        <v>42631</v>
      </c>
      <c r="B734">
        <v>606.28301999999996</v>
      </c>
      <c r="C734">
        <v>610.15801999999996</v>
      </c>
      <c r="D734">
        <v>605.85601799999995</v>
      </c>
      <c r="E734">
        <v>609.87402299999997</v>
      </c>
      <c r="F734">
        <v>609.87402299999997</v>
      </c>
      <c r="G734">
        <v>48679400</v>
      </c>
    </row>
    <row r="735" spans="1:7">
      <c r="A735" s="12">
        <v>42632</v>
      </c>
      <c r="B735">
        <v>609.87097200000005</v>
      </c>
      <c r="C735">
        <v>610.932007</v>
      </c>
      <c r="D735">
        <v>608.27002000000005</v>
      </c>
      <c r="E735">
        <v>609.22699</v>
      </c>
      <c r="F735">
        <v>609.22699</v>
      </c>
      <c r="G735">
        <v>54796400</v>
      </c>
    </row>
    <row r="736" spans="1:7">
      <c r="A736" s="12">
        <v>42633</v>
      </c>
      <c r="B736">
        <v>609.25402799999995</v>
      </c>
      <c r="C736">
        <v>609.52502400000003</v>
      </c>
      <c r="D736">
        <v>607.93798800000002</v>
      </c>
      <c r="E736">
        <v>608.31201199999998</v>
      </c>
      <c r="F736">
        <v>608.31201199999998</v>
      </c>
      <c r="G736">
        <v>72710896</v>
      </c>
    </row>
    <row r="737" spans="1:7">
      <c r="A737" s="12">
        <v>42634</v>
      </c>
      <c r="B737">
        <v>603.58801300000005</v>
      </c>
      <c r="C737">
        <v>603.58801300000005</v>
      </c>
      <c r="D737">
        <v>595.88299600000005</v>
      </c>
      <c r="E737">
        <v>597.14898700000003</v>
      </c>
      <c r="F737">
        <v>597.14898700000003</v>
      </c>
      <c r="G737">
        <v>82776200</v>
      </c>
    </row>
    <row r="738" spans="1:7">
      <c r="A738" s="12">
        <v>42635</v>
      </c>
      <c r="B738">
        <v>597.27899200000002</v>
      </c>
      <c r="C738">
        <v>598.48699999999997</v>
      </c>
      <c r="D738">
        <v>596.21301300000005</v>
      </c>
      <c r="E738">
        <v>596.29797399999995</v>
      </c>
      <c r="F738">
        <v>596.29797399999995</v>
      </c>
      <c r="G738">
        <v>67085300</v>
      </c>
    </row>
    <row r="739" spans="1:7">
      <c r="A739" s="12">
        <v>42636</v>
      </c>
      <c r="B739">
        <v>596.19897500000002</v>
      </c>
      <c r="C739">
        <v>603.205017</v>
      </c>
      <c r="D739">
        <v>595.78601100000003</v>
      </c>
      <c r="E739">
        <v>602.84198000000004</v>
      </c>
      <c r="F739">
        <v>602.84198000000004</v>
      </c>
      <c r="G739">
        <v>51067000</v>
      </c>
    </row>
    <row r="740" spans="1:7">
      <c r="A740" s="12">
        <v>42637</v>
      </c>
      <c r="B740">
        <v>602.96099900000002</v>
      </c>
      <c r="C740">
        <v>604.580017</v>
      </c>
      <c r="D740">
        <v>602.044983</v>
      </c>
      <c r="E740">
        <v>602.625</v>
      </c>
      <c r="F740">
        <v>602.625</v>
      </c>
      <c r="G740">
        <v>35359500</v>
      </c>
    </row>
    <row r="741" spans="1:7">
      <c r="A741" s="12">
        <v>42638</v>
      </c>
      <c r="B741">
        <v>602.74902299999997</v>
      </c>
      <c r="C741">
        <v>603.38098100000002</v>
      </c>
      <c r="D741">
        <v>599.71099900000002</v>
      </c>
      <c r="E741">
        <v>600.82598900000005</v>
      </c>
      <c r="F741">
        <v>600.82598900000005</v>
      </c>
      <c r="G741">
        <v>33977800</v>
      </c>
    </row>
    <row r="742" spans="1:7">
      <c r="A742" s="12">
        <v>42639</v>
      </c>
      <c r="B742">
        <v>600.807007</v>
      </c>
      <c r="C742">
        <v>608.14300500000002</v>
      </c>
      <c r="D742">
        <v>600.34899900000005</v>
      </c>
      <c r="E742">
        <v>608.04303000000004</v>
      </c>
      <c r="F742">
        <v>608.04303000000004</v>
      </c>
      <c r="G742">
        <v>59153800</v>
      </c>
    </row>
    <row r="743" spans="1:7">
      <c r="A743" s="12">
        <v>42640</v>
      </c>
      <c r="B743">
        <v>608.021973</v>
      </c>
      <c r="C743">
        <v>608.24798599999997</v>
      </c>
      <c r="D743">
        <v>604.10998500000005</v>
      </c>
      <c r="E743">
        <v>606.16601600000001</v>
      </c>
      <c r="F743">
        <v>606.16601600000001</v>
      </c>
      <c r="G743">
        <v>49422400</v>
      </c>
    </row>
    <row r="744" spans="1:7">
      <c r="A744" s="12">
        <v>42641</v>
      </c>
      <c r="B744">
        <v>606.24298099999999</v>
      </c>
      <c r="C744">
        <v>606.59002699999996</v>
      </c>
      <c r="D744">
        <v>604.60699499999998</v>
      </c>
      <c r="E744">
        <v>604.728027</v>
      </c>
      <c r="F744">
        <v>604.728027</v>
      </c>
      <c r="G744">
        <v>48722600</v>
      </c>
    </row>
    <row r="745" spans="1:7">
      <c r="A745" s="12">
        <v>42642</v>
      </c>
      <c r="B745">
        <v>605.01898200000005</v>
      </c>
      <c r="C745">
        <v>606.82397500000002</v>
      </c>
      <c r="D745">
        <v>604.84802200000001</v>
      </c>
      <c r="E745">
        <v>605.692993</v>
      </c>
      <c r="F745">
        <v>605.692993</v>
      </c>
      <c r="G745">
        <v>55658600</v>
      </c>
    </row>
    <row r="746" spans="1:7">
      <c r="A746" s="12">
        <v>42643</v>
      </c>
      <c r="B746">
        <v>605.71502699999996</v>
      </c>
      <c r="C746">
        <v>609.73498500000005</v>
      </c>
      <c r="D746">
        <v>604.14202899999998</v>
      </c>
      <c r="E746">
        <v>609.73498500000005</v>
      </c>
      <c r="F746">
        <v>609.73498500000005</v>
      </c>
      <c r="G746">
        <v>56122400</v>
      </c>
    </row>
    <row r="747" spans="1:7">
      <c r="A747" s="12">
        <v>42644</v>
      </c>
      <c r="B747">
        <v>609.92901600000005</v>
      </c>
      <c r="C747">
        <v>615.23699999999997</v>
      </c>
      <c r="D747">
        <v>609.92901600000005</v>
      </c>
      <c r="E747">
        <v>613.98297100000002</v>
      </c>
      <c r="F747">
        <v>613.98297100000002</v>
      </c>
      <c r="G747">
        <v>56357000</v>
      </c>
    </row>
    <row r="748" spans="1:7">
      <c r="A748" s="12">
        <v>42645</v>
      </c>
      <c r="B748">
        <v>613.94799799999998</v>
      </c>
      <c r="C748">
        <v>614.00500499999998</v>
      </c>
      <c r="D748">
        <v>609.682007</v>
      </c>
      <c r="E748">
        <v>610.89202899999998</v>
      </c>
      <c r="F748">
        <v>610.89202899999998</v>
      </c>
      <c r="G748">
        <v>39249800</v>
      </c>
    </row>
    <row r="749" spans="1:7">
      <c r="A749" s="12">
        <v>42646</v>
      </c>
      <c r="B749">
        <v>610.96801800000003</v>
      </c>
      <c r="C749">
        <v>612.567993</v>
      </c>
      <c r="D749">
        <v>610.455017</v>
      </c>
      <c r="E749">
        <v>612.13299600000005</v>
      </c>
      <c r="F749">
        <v>612.13299600000005</v>
      </c>
      <c r="G749">
        <v>46798300</v>
      </c>
    </row>
    <row r="750" spans="1:7">
      <c r="A750" s="12">
        <v>42647</v>
      </c>
      <c r="B750">
        <v>612.05200200000002</v>
      </c>
      <c r="C750">
        <v>612.05401600000005</v>
      </c>
      <c r="D750">
        <v>609.47900400000003</v>
      </c>
      <c r="E750">
        <v>610.203979</v>
      </c>
      <c r="F750">
        <v>610.203979</v>
      </c>
      <c r="G750">
        <v>49801600</v>
      </c>
    </row>
    <row r="751" spans="1:7">
      <c r="A751" s="12">
        <v>42648</v>
      </c>
      <c r="B751">
        <v>610.21801800000003</v>
      </c>
      <c r="C751">
        <v>613.81402600000001</v>
      </c>
      <c r="D751">
        <v>609.61700399999995</v>
      </c>
      <c r="E751">
        <v>612.510986</v>
      </c>
      <c r="F751">
        <v>612.510986</v>
      </c>
      <c r="G751">
        <v>68077504</v>
      </c>
    </row>
    <row r="752" spans="1:7">
      <c r="A752" s="12">
        <v>42649</v>
      </c>
      <c r="B752">
        <v>612.46997099999999</v>
      </c>
      <c r="C752">
        <v>613.81897000000004</v>
      </c>
      <c r="D752">
        <v>611.46899399999995</v>
      </c>
      <c r="E752">
        <v>613.02099599999997</v>
      </c>
      <c r="F752">
        <v>613.02099599999997</v>
      </c>
      <c r="G752">
        <v>56812100</v>
      </c>
    </row>
    <row r="753" spans="1:7">
      <c r="A753" s="12">
        <v>42650</v>
      </c>
      <c r="B753">
        <v>612.60797100000002</v>
      </c>
      <c r="C753">
        <v>617.91198699999995</v>
      </c>
      <c r="D753">
        <v>611.82098399999995</v>
      </c>
      <c r="E753">
        <v>617.12097200000005</v>
      </c>
      <c r="F753">
        <v>617.12097200000005</v>
      </c>
      <c r="G753">
        <v>64071400</v>
      </c>
    </row>
    <row r="754" spans="1:7">
      <c r="A754" s="12">
        <v>42651</v>
      </c>
      <c r="B754">
        <v>617.341003</v>
      </c>
      <c r="C754">
        <v>619.84899900000005</v>
      </c>
      <c r="D754">
        <v>617.341003</v>
      </c>
      <c r="E754">
        <v>619.10797100000002</v>
      </c>
      <c r="F754">
        <v>619.10797100000002</v>
      </c>
      <c r="G754">
        <v>42345900</v>
      </c>
    </row>
    <row r="755" spans="1:7">
      <c r="A755" s="12">
        <v>42652</v>
      </c>
      <c r="B755">
        <v>619.17199700000003</v>
      </c>
      <c r="C755">
        <v>619.19799799999998</v>
      </c>
      <c r="D755">
        <v>616.60699499999998</v>
      </c>
      <c r="E755">
        <v>616.75201400000003</v>
      </c>
      <c r="F755">
        <v>616.75201400000003</v>
      </c>
      <c r="G755">
        <v>39243400</v>
      </c>
    </row>
    <row r="756" spans="1:7">
      <c r="A756" s="12">
        <v>42653</v>
      </c>
      <c r="B756">
        <v>616.82202099999995</v>
      </c>
      <c r="C756">
        <v>621.317993</v>
      </c>
      <c r="D756">
        <v>616.19702099999995</v>
      </c>
      <c r="E756">
        <v>618.99401899999998</v>
      </c>
      <c r="F756">
        <v>618.99401899999998</v>
      </c>
      <c r="G756">
        <v>67481104</v>
      </c>
    </row>
    <row r="757" spans="1:7">
      <c r="A757" s="12">
        <v>42654</v>
      </c>
      <c r="B757">
        <v>619.237976</v>
      </c>
      <c r="C757">
        <v>642.080017</v>
      </c>
      <c r="D757">
        <v>618.5</v>
      </c>
      <c r="E757">
        <v>641.07202099999995</v>
      </c>
      <c r="F757">
        <v>641.07202099999995</v>
      </c>
      <c r="G757">
        <v>103590000</v>
      </c>
    </row>
    <row r="758" spans="1:7">
      <c r="A758" s="12">
        <v>42655</v>
      </c>
      <c r="B758">
        <v>640.87097200000005</v>
      </c>
      <c r="C758">
        <v>641.33697500000005</v>
      </c>
      <c r="D758">
        <v>635.96502699999996</v>
      </c>
      <c r="E758">
        <v>636.19201699999996</v>
      </c>
      <c r="F758">
        <v>636.19201699999996</v>
      </c>
      <c r="G758">
        <v>92370200</v>
      </c>
    </row>
    <row r="759" spans="1:7">
      <c r="A759" s="12">
        <v>42656</v>
      </c>
      <c r="B759">
        <v>636.03002900000001</v>
      </c>
      <c r="C759">
        <v>638.83300799999995</v>
      </c>
      <c r="D759">
        <v>635.02899200000002</v>
      </c>
      <c r="E759">
        <v>636.78601100000003</v>
      </c>
      <c r="F759">
        <v>636.78601100000003</v>
      </c>
      <c r="G759">
        <v>61620700</v>
      </c>
    </row>
    <row r="760" spans="1:7">
      <c r="A760" s="12">
        <v>42657</v>
      </c>
      <c r="B760">
        <v>637.00799600000005</v>
      </c>
      <c r="C760">
        <v>641.28497300000004</v>
      </c>
      <c r="D760">
        <v>637.00799600000005</v>
      </c>
      <c r="E760">
        <v>640.37799099999995</v>
      </c>
      <c r="F760">
        <v>640.37799099999995</v>
      </c>
      <c r="G760">
        <v>58144600</v>
      </c>
    </row>
    <row r="761" spans="1:7">
      <c r="A761" s="12">
        <v>42658</v>
      </c>
      <c r="B761">
        <v>640.31097399999999</v>
      </c>
      <c r="C761">
        <v>642.10199</v>
      </c>
      <c r="D761">
        <v>637.39001499999995</v>
      </c>
      <c r="E761">
        <v>638.64599599999997</v>
      </c>
      <c r="F761">
        <v>638.64599599999997</v>
      </c>
      <c r="G761">
        <v>39035400</v>
      </c>
    </row>
    <row r="762" spans="1:7">
      <c r="A762" s="12">
        <v>42659</v>
      </c>
      <c r="B762">
        <v>639.08300799999995</v>
      </c>
      <c r="C762">
        <v>642.89801</v>
      </c>
      <c r="D762">
        <v>638.90100099999995</v>
      </c>
      <c r="E762">
        <v>641.63098100000002</v>
      </c>
      <c r="F762">
        <v>641.63098100000002</v>
      </c>
      <c r="G762">
        <v>40298100</v>
      </c>
    </row>
    <row r="763" spans="1:7">
      <c r="A763" s="12">
        <v>42660</v>
      </c>
      <c r="B763">
        <v>641.817993</v>
      </c>
      <c r="C763">
        <v>642.32800299999997</v>
      </c>
      <c r="D763">
        <v>638.66302499999995</v>
      </c>
      <c r="E763">
        <v>639.192993</v>
      </c>
      <c r="F763">
        <v>639.192993</v>
      </c>
      <c r="G763">
        <v>58063600</v>
      </c>
    </row>
    <row r="764" spans="1:7">
      <c r="A764" s="12">
        <v>42661</v>
      </c>
      <c r="B764">
        <v>639.41101100000003</v>
      </c>
      <c r="C764">
        <v>640.73602300000005</v>
      </c>
      <c r="D764">
        <v>635.99597200000005</v>
      </c>
      <c r="E764">
        <v>637.96002199999998</v>
      </c>
      <c r="F764">
        <v>637.96002199999998</v>
      </c>
      <c r="G764">
        <v>65546700</v>
      </c>
    </row>
    <row r="765" spans="1:7">
      <c r="A765" s="12">
        <v>42662</v>
      </c>
      <c r="B765">
        <v>638.13397199999997</v>
      </c>
      <c r="C765">
        <v>638.87402299999997</v>
      </c>
      <c r="D765">
        <v>628.01300000000003</v>
      </c>
      <c r="E765">
        <v>630.52002000000005</v>
      </c>
      <c r="F765">
        <v>630.52002000000005</v>
      </c>
      <c r="G765">
        <v>69381696</v>
      </c>
    </row>
    <row r="766" spans="1:7">
      <c r="A766" s="12">
        <v>42663</v>
      </c>
      <c r="B766">
        <v>630.66302499999995</v>
      </c>
      <c r="C766">
        <v>631.91699200000005</v>
      </c>
      <c r="D766">
        <v>628.25799600000005</v>
      </c>
      <c r="E766">
        <v>630.85699499999998</v>
      </c>
      <c r="F766">
        <v>630.85699499999998</v>
      </c>
      <c r="G766">
        <v>56957300</v>
      </c>
    </row>
    <row r="767" spans="1:7">
      <c r="A767" s="12">
        <v>42664</v>
      </c>
      <c r="B767">
        <v>630.82501200000002</v>
      </c>
      <c r="C767">
        <v>634.09399399999995</v>
      </c>
      <c r="D767">
        <v>630.69397000000004</v>
      </c>
      <c r="E767">
        <v>632.82800299999997</v>
      </c>
      <c r="F767">
        <v>632.82800299999997</v>
      </c>
      <c r="G767">
        <v>55951000</v>
      </c>
    </row>
    <row r="768" spans="1:7">
      <c r="A768" s="12">
        <v>42665</v>
      </c>
      <c r="B768">
        <v>633.135986</v>
      </c>
      <c r="C768">
        <v>658.19702099999995</v>
      </c>
      <c r="D768">
        <v>632.84997599999997</v>
      </c>
      <c r="E768">
        <v>657.29400599999997</v>
      </c>
      <c r="F768">
        <v>657.29400599999997</v>
      </c>
      <c r="G768">
        <v>78556496</v>
      </c>
    </row>
    <row r="769" spans="1:7">
      <c r="A769" s="12">
        <v>42666</v>
      </c>
      <c r="B769">
        <v>657.62097200000005</v>
      </c>
      <c r="C769">
        <v>661.12902799999995</v>
      </c>
      <c r="D769">
        <v>653.885986</v>
      </c>
      <c r="E769">
        <v>657.07098399999995</v>
      </c>
      <c r="F769">
        <v>657.07098399999995</v>
      </c>
      <c r="G769">
        <v>54474600</v>
      </c>
    </row>
    <row r="770" spans="1:7">
      <c r="A770" s="12">
        <v>42667</v>
      </c>
      <c r="B770">
        <v>657.16101100000003</v>
      </c>
      <c r="C770">
        <v>657.25201400000003</v>
      </c>
      <c r="D770">
        <v>652.59497099999999</v>
      </c>
      <c r="E770">
        <v>653.760986</v>
      </c>
      <c r="F770">
        <v>653.760986</v>
      </c>
      <c r="G770">
        <v>62218200</v>
      </c>
    </row>
    <row r="771" spans="1:7">
      <c r="A771" s="12">
        <v>42668</v>
      </c>
      <c r="B771">
        <v>654.00201400000003</v>
      </c>
      <c r="C771">
        <v>664.42401099999995</v>
      </c>
      <c r="D771">
        <v>653.69799799999998</v>
      </c>
      <c r="E771">
        <v>657.58801300000005</v>
      </c>
      <c r="F771">
        <v>657.58801300000005</v>
      </c>
      <c r="G771">
        <v>90378800</v>
      </c>
    </row>
    <row r="772" spans="1:7">
      <c r="A772" s="12">
        <v>42669</v>
      </c>
      <c r="B772">
        <v>657.67797900000005</v>
      </c>
      <c r="C772">
        <v>679.728027</v>
      </c>
      <c r="D772">
        <v>657.67797900000005</v>
      </c>
      <c r="E772">
        <v>678.30401600000005</v>
      </c>
      <c r="F772">
        <v>678.30401600000005</v>
      </c>
      <c r="G772">
        <v>88877104</v>
      </c>
    </row>
    <row r="773" spans="1:7">
      <c r="A773" s="12">
        <v>42670</v>
      </c>
      <c r="B773">
        <v>678.21398899999997</v>
      </c>
      <c r="C773">
        <v>688.59399399999995</v>
      </c>
      <c r="D773">
        <v>678.03997800000002</v>
      </c>
      <c r="E773">
        <v>688.31298800000002</v>
      </c>
      <c r="F773">
        <v>688.31298800000002</v>
      </c>
      <c r="G773">
        <v>96105296</v>
      </c>
    </row>
    <row r="774" spans="1:7">
      <c r="A774" s="12">
        <v>42671</v>
      </c>
      <c r="B774">
        <v>688</v>
      </c>
      <c r="C774">
        <v>690.44397000000004</v>
      </c>
      <c r="D774">
        <v>684.16198699999995</v>
      </c>
      <c r="E774">
        <v>689.65100099999995</v>
      </c>
      <c r="F774">
        <v>689.65100099999995</v>
      </c>
      <c r="G774">
        <v>81145504</v>
      </c>
    </row>
    <row r="775" spans="1:7">
      <c r="A775" s="12">
        <v>42672</v>
      </c>
      <c r="B775">
        <v>690.28900099999998</v>
      </c>
      <c r="C775">
        <v>720.40197799999999</v>
      </c>
      <c r="D775">
        <v>690.05200200000002</v>
      </c>
      <c r="E775">
        <v>714.47900400000003</v>
      </c>
      <c r="F775">
        <v>714.47900400000003</v>
      </c>
      <c r="G775">
        <v>134760992</v>
      </c>
    </row>
    <row r="776" spans="1:7">
      <c r="A776" s="12">
        <v>42673</v>
      </c>
      <c r="B776">
        <v>714.11798099999999</v>
      </c>
      <c r="C776">
        <v>714.11798099999999</v>
      </c>
      <c r="D776">
        <v>696.47497599999997</v>
      </c>
      <c r="E776">
        <v>701.864014</v>
      </c>
      <c r="F776">
        <v>701.864014</v>
      </c>
      <c r="G776">
        <v>100665000</v>
      </c>
    </row>
    <row r="777" spans="1:7">
      <c r="A777" s="12">
        <v>42674</v>
      </c>
      <c r="B777">
        <v>702.64001499999995</v>
      </c>
      <c r="C777">
        <v>709.28900099999998</v>
      </c>
      <c r="D777">
        <v>691.682007</v>
      </c>
      <c r="E777">
        <v>700.97198500000002</v>
      </c>
      <c r="F777">
        <v>700.97198500000002</v>
      </c>
      <c r="G777">
        <v>97064400</v>
      </c>
    </row>
    <row r="778" spans="1:7">
      <c r="A778" s="12">
        <v>42675</v>
      </c>
      <c r="B778">
        <v>701.33697500000005</v>
      </c>
      <c r="C778">
        <v>736.45202600000005</v>
      </c>
      <c r="D778">
        <v>701.33697500000005</v>
      </c>
      <c r="E778">
        <v>729.79303000000004</v>
      </c>
      <c r="F778">
        <v>729.79303000000004</v>
      </c>
      <c r="G778">
        <v>130527000</v>
      </c>
    </row>
    <row r="779" spans="1:7">
      <c r="A779" s="12">
        <v>42676</v>
      </c>
      <c r="B779">
        <v>730.06597899999997</v>
      </c>
      <c r="C779">
        <v>740.828979</v>
      </c>
      <c r="D779">
        <v>722.34899900000005</v>
      </c>
      <c r="E779">
        <v>740.828979</v>
      </c>
      <c r="F779">
        <v>740.828979</v>
      </c>
      <c r="G779">
        <v>84865200</v>
      </c>
    </row>
    <row r="780" spans="1:7">
      <c r="A780" s="12">
        <v>42677</v>
      </c>
      <c r="B780">
        <v>742.34600799999998</v>
      </c>
      <c r="C780">
        <v>745.77301</v>
      </c>
      <c r="D780">
        <v>678.15600600000005</v>
      </c>
      <c r="E780">
        <v>688.70001200000002</v>
      </c>
      <c r="F780">
        <v>688.70001200000002</v>
      </c>
      <c r="G780">
        <v>172808000</v>
      </c>
    </row>
    <row r="781" spans="1:7">
      <c r="A781" s="12">
        <v>42678</v>
      </c>
      <c r="B781">
        <v>689.12402299999997</v>
      </c>
      <c r="C781">
        <v>706.92999299999997</v>
      </c>
      <c r="D781">
        <v>685.56298800000002</v>
      </c>
      <c r="E781">
        <v>703.23498500000005</v>
      </c>
      <c r="F781">
        <v>703.23498500000005</v>
      </c>
      <c r="G781">
        <v>99907696</v>
      </c>
    </row>
    <row r="782" spans="1:7">
      <c r="A782" s="12">
        <v>42679</v>
      </c>
      <c r="B782">
        <v>703.52502400000003</v>
      </c>
      <c r="C782">
        <v>707.51000999999997</v>
      </c>
      <c r="D782">
        <v>697.739014</v>
      </c>
      <c r="E782">
        <v>703.41803000000004</v>
      </c>
      <c r="F782">
        <v>703.41803000000004</v>
      </c>
      <c r="G782">
        <v>53752300</v>
      </c>
    </row>
    <row r="783" spans="1:7">
      <c r="A783" s="12">
        <v>42680</v>
      </c>
      <c r="B783">
        <v>703.81201199999998</v>
      </c>
      <c r="C783">
        <v>714.25799600000005</v>
      </c>
      <c r="D783">
        <v>699.55999799999995</v>
      </c>
      <c r="E783">
        <v>711.521973</v>
      </c>
      <c r="F783">
        <v>711.521973</v>
      </c>
      <c r="G783">
        <v>59902200</v>
      </c>
    </row>
    <row r="784" spans="1:7">
      <c r="A784" s="12">
        <v>42681</v>
      </c>
      <c r="B784">
        <v>710.73602300000005</v>
      </c>
      <c r="C784">
        <v>710.73602300000005</v>
      </c>
      <c r="D784">
        <v>699.90301499999998</v>
      </c>
      <c r="E784">
        <v>703.13098100000002</v>
      </c>
      <c r="F784">
        <v>703.13098100000002</v>
      </c>
      <c r="G784">
        <v>65047100</v>
      </c>
    </row>
    <row r="785" spans="1:7">
      <c r="A785" s="12">
        <v>42682</v>
      </c>
      <c r="B785">
        <v>703.08898899999997</v>
      </c>
      <c r="C785">
        <v>712.98699999999997</v>
      </c>
      <c r="D785">
        <v>702.39001499999995</v>
      </c>
      <c r="E785">
        <v>709.84802200000001</v>
      </c>
      <c r="F785">
        <v>709.84802200000001</v>
      </c>
      <c r="G785">
        <v>79660800</v>
      </c>
    </row>
    <row r="786" spans="1:7">
      <c r="A786" s="12">
        <v>42683</v>
      </c>
      <c r="B786">
        <v>709.82501200000002</v>
      </c>
      <c r="C786">
        <v>740.046021</v>
      </c>
      <c r="D786">
        <v>708.60998500000005</v>
      </c>
      <c r="E786">
        <v>723.27301</v>
      </c>
      <c r="F786">
        <v>723.27301</v>
      </c>
      <c r="G786">
        <v>132429000</v>
      </c>
    </row>
    <row r="787" spans="1:7">
      <c r="A787" s="12">
        <v>42684</v>
      </c>
      <c r="B787">
        <v>722.84399399999995</v>
      </c>
      <c r="C787">
        <v>723.01800500000002</v>
      </c>
      <c r="D787">
        <v>711.21002199999998</v>
      </c>
      <c r="E787">
        <v>715.533997</v>
      </c>
      <c r="F787">
        <v>715.533997</v>
      </c>
      <c r="G787">
        <v>68807800</v>
      </c>
    </row>
    <row r="788" spans="1:7">
      <c r="A788" s="12">
        <v>42685</v>
      </c>
      <c r="B788">
        <v>715.55499299999997</v>
      </c>
      <c r="C788">
        <v>718.317993</v>
      </c>
      <c r="D788">
        <v>714.40997300000004</v>
      </c>
      <c r="E788">
        <v>716.41101100000003</v>
      </c>
      <c r="F788">
        <v>716.41101100000003</v>
      </c>
      <c r="G788">
        <v>63119700</v>
      </c>
    </row>
    <row r="789" spans="1:7">
      <c r="A789" s="12">
        <v>42686</v>
      </c>
      <c r="B789">
        <v>716.75201400000003</v>
      </c>
      <c r="C789">
        <v>717.14801</v>
      </c>
      <c r="D789">
        <v>704.03497300000004</v>
      </c>
      <c r="E789">
        <v>705.05401600000005</v>
      </c>
      <c r="F789">
        <v>705.05401600000005</v>
      </c>
      <c r="G789">
        <v>64622500</v>
      </c>
    </row>
    <row r="790" spans="1:7">
      <c r="A790" s="12">
        <v>42687</v>
      </c>
      <c r="B790">
        <v>705.19598399999995</v>
      </c>
      <c r="C790">
        <v>705.25701900000001</v>
      </c>
      <c r="D790">
        <v>687.31500200000005</v>
      </c>
      <c r="E790">
        <v>702.03100600000005</v>
      </c>
      <c r="F790">
        <v>702.03100600000005</v>
      </c>
      <c r="G790">
        <v>80318096</v>
      </c>
    </row>
    <row r="791" spans="1:7">
      <c r="A791" s="12">
        <v>42688</v>
      </c>
      <c r="B791">
        <v>701.99700900000005</v>
      </c>
      <c r="C791">
        <v>706.283997</v>
      </c>
      <c r="D791">
        <v>699.80798300000004</v>
      </c>
      <c r="E791">
        <v>705.02099599999997</v>
      </c>
      <c r="F791">
        <v>705.02099599999997</v>
      </c>
      <c r="G791">
        <v>62993000</v>
      </c>
    </row>
    <row r="792" spans="1:7">
      <c r="A792" s="12">
        <v>42689</v>
      </c>
      <c r="B792">
        <v>705.79400599999997</v>
      </c>
      <c r="C792">
        <v>715.71801800000003</v>
      </c>
      <c r="D792">
        <v>705.26000999999997</v>
      </c>
      <c r="E792">
        <v>711.61901899999998</v>
      </c>
      <c r="F792">
        <v>711.61901899999998</v>
      </c>
      <c r="G792">
        <v>72038496</v>
      </c>
    </row>
    <row r="793" spans="1:7">
      <c r="A793" s="12">
        <v>42690</v>
      </c>
      <c r="B793">
        <v>711.16699200000005</v>
      </c>
      <c r="C793">
        <v>747.61499000000003</v>
      </c>
      <c r="D793">
        <v>709.03900099999998</v>
      </c>
      <c r="E793">
        <v>744.19799799999998</v>
      </c>
      <c r="F793">
        <v>744.19799799999998</v>
      </c>
      <c r="G793">
        <v>141294000</v>
      </c>
    </row>
    <row r="794" spans="1:7">
      <c r="A794" s="12">
        <v>42691</v>
      </c>
      <c r="B794">
        <v>744.87597700000003</v>
      </c>
      <c r="C794">
        <v>755.64502000000005</v>
      </c>
      <c r="D794">
        <v>739.510986</v>
      </c>
      <c r="E794">
        <v>740.97699</v>
      </c>
      <c r="F794">
        <v>740.97699</v>
      </c>
      <c r="G794">
        <v>108579000</v>
      </c>
    </row>
    <row r="795" spans="1:7">
      <c r="A795" s="12">
        <v>42692</v>
      </c>
      <c r="B795">
        <v>740.705017</v>
      </c>
      <c r="C795">
        <v>752.88201900000001</v>
      </c>
      <c r="D795">
        <v>736.89001499999995</v>
      </c>
      <c r="E795">
        <v>751.58502199999998</v>
      </c>
      <c r="F795">
        <v>751.58502199999998</v>
      </c>
      <c r="G795">
        <v>87363104</v>
      </c>
    </row>
    <row r="796" spans="1:7">
      <c r="A796" s="12">
        <v>42693</v>
      </c>
      <c r="B796">
        <v>751.83300799999995</v>
      </c>
      <c r="C796">
        <v>756.23699999999997</v>
      </c>
      <c r="D796">
        <v>744.46698000000004</v>
      </c>
      <c r="E796">
        <v>751.61602800000003</v>
      </c>
      <c r="F796">
        <v>751.61602800000003</v>
      </c>
      <c r="G796">
        <v>110608000</v>
      </c>
    </row>
    <row r="797" spans="1:7">
      <c r="A797" s="12">
        <v>42694</v>
      </c>
      <c r="B797">
        <v>751.87902799999995</v>
      </c>
      <c r="C797">
        <v>755.47997999999995</v>
      </c>
      <c r="D797">
        <v>717.94397000000004</v>
      </c>
      <c r="E797">
        <v>731.02600099999995</v>
      </c>
      <c r="F797">
        <v>731.02600099999995</v>
      </c>
      <c r="G797">
        <v>154116000</v>
      </c>
    </row>
    <row r="798" spans="1:7">
      <c r="A798" s="12">
        <v>42695</v>
      </c>
      <c r="B798">
        <v>731.26501499999995</v>
      </c>
      <c r="C798">
        <v>741.72198500000002</v>
      </c>
      <c r="D798">
        <v>730.51000999999997</v>
      </c>
      <c r="E798">
        <v>739.24798599999997</v>
      </c>
      <c r="F798">
        <v>739.24798599999997</v>
      </c>
      <c r="G798">
        <v>60802400</v>
      </c>
    </row>
    <row r="799" spans="1:7">
      <c r="A799" s="12">
        <v>42696</v>
      </c>
      <c r="B799">
        <v>739.64300500000002</v>
      </c>
      <c r="C799">
        <v>753.86999500000002</v>
      </c>
      <c r="D799">
        <v>736.52697799999999</v>
      </c>
      <c r="E799">
        <v>751.34698500000002</v>
      </c>
      <c r="F799">
        <v>751.34698500000002</v>
      </c>
      <c r="G799">
        <v>129906000</v>
      </c>
    </row>
    <row r="800" spans="1:7">
      <c r="A800" s="12">
        <v>42697</v>
      </c>
      <c r="B800">
        <v>751.74102800000003</v>
      </c>
      <c r="C800">
        <v>752.25</v>
      </c>
      <c r="D800">
        <v>738.92401099999995</v>
      </c>
      <c r="E800">
        <v>744.59399399999995</v>
      </c>
      <c r="F800">
        <v>744.59399399999995</v>
      </c>
      <c r="G800">
        <v>76543800</v>
      </c>
    </row>
    <row r="801" spans="1:7">
      <c r="A801" s="12">
        <v>42698</v>
      </c>
      <c r="B801">
        <v>744.61999500000002</v>
      </c>
      <c r="C801">
        <v>746.83196999999996</v>
      </c>
      <c r="D801">
        <v>733.48999000000003</v>
      </c>
      <c r="E801">
        <v>740.28900099999998</v>
      </c>
      <c r="F801">
        <v>740.28900099999998</v>
      </c>
      <c r="G801">
        <v>85919296</v>
      </c>
    </row>
    <row r="802" spans="1:7">
      <c r="A802" s="12">
        <v>42699</v>
      </c>
      <c r="B802">
        <v>740.44201699999996</v>
      </c>
      <c r="C802">
        <v>741.64898700000003</v>
      </c>
      <c r="D802">
        <v>734.591003</v>
      </c>
      <c r="E802">
        <v>741.64898700000003</v>
      </c>
      <c r="F802">
        <v>741.64898700000003</v>
      </c>
      <c r="G802">
        <v>67807600</v>
      </c>
    </row>
    <row r="803" spans="1:7">
      <c r="A803" s="12">
        <v>42700</v>
      </c>
      <c r="B803">
        <v>741.510986</v>
      </c>
      <c r="C803">
        <v>742.21398899999997</v>
      </c>
      <c r="D803">
        <v>729.625</v>
      </c>
      <c r="E803">
        <v>735.38201900000001</v>
      </c>
      <c r="F803">
        <v>735.38201900000001</v>
      </c>
      <c r="G803">
        <v>54962700</v>
      </c>
    </row>
    <row r="804" spans="1:7">
      <c r="A804" s="12">
        <v>42701</v>
      </c>
      <c r="B804">
        <v>735.43701199999998</v>
      </c>
      <c r="C804">
        <v>739.01800500000002</v>
      </c>
      <c r="D804">
        <v>731.08502199999998</v>
      </c>
      <c r="E804">
        <v>732.03497300000004</v>
      </c>
      <c r="F804">
        <v>732.03497300000004</v>
      </c>
      <c r="G804">
        <v>52601800</v>
      </c>
    </row>
    <row r="805" spans="1:7">
      <c r="A805" s="12">
        <v>42702</v>
      </c>
      <c r="B805">
        <v>732.48400900000001</v>
      </c>
      <c r="C805">
        <v>738.00598100000002</v>
      </c>
      <c r="D805">
        <v>732.48400900000001</v>
      </c>
      <c r="E805">
        <v>735.81298800000002</v>
      </c>
      <c r="F805">
        <v>735.81298800000002</v>
      </c>
      <c r="G805">
        <v>61888600</v>
      </c>
    </row>
    <row r="806" spans="1:7">
      <c r="A806" s="12">
        <v>42703</v>
      </c>
      <c r="B806">
        <v>736.328979</v>
      </c>
      <c r="C806">
        <v>737.47100799999998</v>
      </c>
      <c r="D806">
        <v>734.55902100000003</v>
      </c>
      <c r="E806">
        <v>735.60400400000003</v>
      </c>
      <c r="F806">
        <v>735.60400400000003</v>
      </c>
      <c r="G806">
        <v>68511104</v>
      </c>
    </row>
    <row r="807" spans="1:7">
      <c r="A807" s="12">
        <v>42704</v>
      </c>
      <c r="B807">
        <v>736.283997</v>
      </c>
      <c r="C807">
        <v>747.92901600000005</v>
      </c>
      <c r="D807">
        <v>736.26501499999995</v>
      </c>
      <c r="E807">
        <v>745.69097899999997</v>
      </c>
      <c r="F807">
        <v>745.69097899999997</v>
      </c>
      <c r="G807">
        <v>84070800</v>
      </c>
    </row>
    <row r="808" spans="1:7">
      <c r="A808" s="12">
        <v>42705</v>
      </c>
      <c r="B808">
        <v>746.046021</v>
      </c>
      <c r="C808">
        <v>758.27502400000003</v>
      </c>
      <c r="D808">
        <v>746.046021</v>
      </c>
      <c r="E808">
        <v>756.77398700000003</v>
      </c>
      <c r="F808">
        <v>756.77398700000003</v>
      </c>
      <c r="G808">
        <v>80461904</v>
      </c>
    </row>
    <row r="809" spans="1:7">
      <c r="A809" s="12">
        <v>42706</v>
      </c>
      <c r="B809">
        <v>757.544983</v>
      </c>
      <c r="C809">
        <v>781.296021</v>
      </c>
      <c r="D809">
        <v>757.544983</v>
      </c>
      <c r="E809">
        <v>777.94397000000004</v>
      </c>
      <c r="F809">
        <v>777.94397000000004</v>
      </c>
      <c r="G809">
        <v>127605000</v>
      </c>
    </row>
    <row r="810" spans="1:7">
      <c r="A810" s="12">
        <v>42707</v>
      </c>
      <c r="B810">
        <v>778.24798599999997</v>
      </c>
      <c r="C810">
        <v>778.24798599999997</v>
      </c>
      <c r="D810">
        <v>764.85601799999995</v>
      </c>
      <c r="E810">
        <v>771.15502900000001</v>
      </c>
      <c r="F810">
        <v>771.15502900000001</v>
      </c>
      <c r="G810">
        <v>69547296</v>
      </c>
    </row>
    <row r="811" spans="1:7">
      <c r="A811" s="12">
        <v>42708</v>
      </c>
      <c r="B811">
        <v>771.63800000000003</v>
      </c>
      <c r="C811">
        <v>773.87200900000005</v>
      </c>
      <c r="D811">
        <v>768.16101100000003</v>
      </c>
      <c r="E811">
        <v>773.87200900000005</v>
      </c>
      <c r="F811">
        <v>773.87200900000005</v>
      </c>
      <c r="G811">
        <v>60557900</v>
      </c>
    </row>
    <row r="812" spans="1:7">
      <c r="A812" s="12">
        <v>42709</v>
      </c>
      <c r="B812">
        <v>773.39398200000005</v>
      </c>
      <c r="C812">
        <v>773.46801800000003</v>
      </c>
      <c r="D812">
        <v>751.71301300000005</v>
      </c>
      <c r="E812">
        <v>758.70001200000002</v>
      </c>
      <c r="F812">
        <v>758.70001200000002</v>
      </c>
      <c r="G812">
        <v>106363000</v>
      </c>
    </row>
    <row r="813" spans="1:7">
      <c r="A813" s="12">
        <v>42710</v>
      </c>
      <c r="B813">
        <v>758.71997099999999</v>
      </c>
      <c r="C813">
        <v>765.62200900000005</v>
      </c>
      <c r="D813">
        <v>758.71997099999999</v>
      </c>
      <c r="E813">
        <v>764.22399900000005</v>
      </c>
      <c r="F813">
        <v>764.22399900000005</v>
      </c>
      <c r="G813">
        <v>116218000</v>
      </c>
    </row>
    <row r="814" spans="1:7">
      <c r="A814" s="12">
        <v>42711</v>
      </c>
      <c r="B814">
        <v>764.21099900000002</v>
      </c>
      <c r="C814">
        <v>771.54303000000004</v>
      </c>
      <c r="D814">
        <v>759.75</v>
      </c>
      <c r="E814">
        <v>768.13201900000001</v>
      </c>
      <c r="F814">
        <v>768.13201900000001</v>
      </c>
      <c r="G814">
        <v>96426096</v>
      </c>
    </row>
    <row r="815" spans="1:7">
      <c r="A815" s="12">
        <v>42712</v>
      </c>
      <c r="B815">
        <v>768.07598900000005</v>
      </c>
      <c r="C815">
        <v>774.69799799999998</v>
      </c>
      <c r="D815">
        <v>765.94598399999995</v>
      </c>
      <c r="E815">
        <v>770.80999799999995</v>
      </c>
      <c r="F815">
        <v>770.80999799999995</v>
      </c>
      <c r="G815">
        <v>80111904</v>
      </c>
    </row>
    <row r="816" spans="1:7">
      <c r="A816" s="12">
        <v>42713</v>
      </c>
      <c r="B816">
        <v>769.94397000000004</v>
      </c>
      <c r="C816">
        <v>774.52801499999998</v>
      </c>
      <c r="D816">
        <v>769.64898700000003</v>
      </c>
      <c r="E816">
        <v>772.79400599999997</v>
      </c>
      <c r="F816">
        <v>772.79400599999997</v>
      </c>
      <c r="G816">
        <v>68705296</v>
      </c>
    </row>
    <row r="817" spans="1:7">
      <c r="A817" s="12">
        <v>42714</v>
      </c>
      <c r="B817">
        <v>773.02301</v>
      </c>
      <c r="C817">
        <v>777.09198000000004</v>
      </c>
      <c r="D817">
        <v>772.90997300000004</v>
      </c>
      <c r="E817">
        <v>774.65002400000003</v>
      </c>
      <c r="F817">
        <v>774.65002400000003</v>
      </c>
      <c r="G817">
        <v>53843100</v>
      </c>
    </row>
    <row r="818" spans="1:7">
      <c r="A818" s="12">
        <v>42715</v>
      </c>
      <c r="B818">
        <v>774.75201400000003</v>
      </c>
      <c r="C818">
        <v>774.79797399999995</v>
      </c>
      <c r="D818">
        <v>765.41198699999995</v>
      </c>
      <c r="E818">
        <v>769.73101799999995</v>
      </c>
      <c r="F818">
        <v>769.73101799999995</v>
      </c>
      <c r="G818">
        <v>57313400</v>
      </c>
    </row>
    <row r="819" spans="1:7">
      <c r="A819" s="12">
        <v>42716</v>
      </c>
      <c r="B819">
        <v>770.03997800000002</v>
      </c>
      <c r="C819">
        <v>781.92199700000003</v>
      </c>
      <c r="D819">
        <v>770.03997800000002</v>
      </c>
      <c r="E819">
        <v>780.08697500000005</v>
      </c>
      <c r="F819">
        <v>780.08697500000005</v>
      </c>
      <c r="G819">
        <v>76571000</v>
      </c>
    </row>
    <row r="820" spans="1:7">
      <c r="A820" s="12">
        <v>42717</v>
      </c>
      <c r="B820">
        <v>780.646973</v>
      </c>
      <c r="C820">
        <v>788.46002199999998</v>
      </c>
      <c r="D820">
        <v>777.96197500000005</v>
      </c>
      <c r="E820">
        <v>780.55602999999996</v>
      </c>
      <c r="F820">
        <v>780.55602999999996</v>
      </c>
      <c r="G820">
        <v>81645600</v>
      </c>
    </row>
    <row r="821" spans="1:7">
      <c r="A821" s="12">
        <v>42718</v>
      </c>
      <c r="B821">
        <v>780.00500499999998</v>
      </c>
      <c r="C821">
        <v>782.033997</v>
      </c>
      <c r="D821">
        <v>776.83898899999997</v>
      </c>
      <c r="E821">
        <v>781.48101799999995</v>
      </c>
      <c r="F821">
        <v>781.48101799999995</v>
      </c>
      <c r="G821">
        <v>75979000</v>
      </c>
    </row>
    <row r="822" spans="1:7">
      <c r="A822" s="12">
        <v>42719</v>
      </c>
      <c r="B822">
        <v>780.07000700000003</v>
      </c>
      <c r="C822">
        <v>781.43499799999995</v>
      </c>
      <c r="D822">
        <v>777.80200200000002</v>
      </c>
      <c r="E822">
        <v>778.08801300000005</v>
      </c>
      <c r="F822">
        <v>778.08801300000005</v>
      </c>
      <c r="G822">
        <v>81580096</v>
      </c>
    </row>
    <row r="823" spans="1:7">
      <c r="A823" s="12">
        <v>42720</v>
      </c>
      <c r="B823">
        <v>778.96301300000005</v>
      </c>
      <c r="C823">
        <v>785.03198199999997</v>
      </c>
      <c r="D823">
        <v>778.96301300000005</v>
      </c>
      <c r="E823">
        <v>784.90698199999997</v>
      </c>
      <c r="F823">
        <v>784.90698199999997</v>
      </c>
      <c r="G823">
        <v>83608200</v>
      </c>
    </row>
    <row r="824" spans="1:7">
      <c r="A824" s="12">
        <v>42721</v>
      </c>
      <c r="B824">
        <v>785.16601600000001</v>
      </c>
      <c r="C824">
        <v>792.50897199999997</v>
      </c>
      <c r="D824">
        <v>784.864014</v>
      </c>
      <c r="E824">
        <v>790.828979</v>
      </c>
      <c r="F824">
        <v>790.828979</v>
      </c>
      <c r="G824">
        <v>78989800</v>
      </c>
    </row>
    <row r="825" spans="1:7">
      <c r="A825" s="12">
        <v>42722</v>
      </c>
      <c r="B825">
        <v>791.00799600000005</v>
      </c>
      <c r="C825">
        <v>794.73699999999997</v>
      </c>
      <c r="D825">
        <v>788.02600099999995</v>
      </c>
      <c r="E825">
        <v>790.53002900000001</v>
      </c>
      <c r="F825">
        <v>790.53002900000001</v>
      </c>
      <c r="G825">
        <v>60524400</v>
      </c>
    </row>
    <row r="826" spans="1:7">
      <c r="A826" s="12">
        <v>42723</v>
      </c>
      <c r="B826">
        <v>790.69201699999996</v>
      </c>
      <c r="C826">
        <v>793.61102300000005</v>
      </c>
      <c r="D826">
        <v>790.32000700000003</v>
      </c>
      <c r="E826">
        <v>792.71398899999997</v>
      </c>
      <c r="F826">
        <v>792.71398899999997</v>
      </c>
      <c r="G826">
        <v>74886400</v>
      </c>
    </row>
    <row r="827" spans="1:7">
      <c r="A827" s="12">
        <v>42724</v>
      </c>
      <c r="B827">
        <v>792.24700900000005</v>
      </c>
      <c r="C827">
        <v>801.33697500000005</v>
      </c>
      <c r="D827">
        <v>791.49700900000005</v>
      </c>
      <c r="E827">
        <v>800.87597700000003</v>
      </c>
      <c r="F827">
        <v>800.87597700000003</v>
      </c>
      <c r="G827">
        <v>99629296</v>
      </c>
    </row>
    <row r="828" spans="1:7">
      <c r="A828" s="12">
        <v>42725</v>
      </c>
      <c r="B828">
        <v>800.64398200000005</v>
      </c>
      <c r="C828">
        <v>834.28100600000005</v>
      </c>
      <c r="D828">
        <v>799.40502900000001</v>
      </c>
      <c r="E828">
        <v>834.28100600000005</v>
      </c>
      <c r="F828">
        <v>834.28100600000005</v>
      </c>
      <c r="G828">
        <v>155576000</v>
      </c>
    </row>
    <row r="829" spans="1:7">
      <c r="A829" s="12">
        <v>42726</v>
      </c>
      <c r="B829">
        <v>834.17999299999997</v>
      </c>
      <c r="C829">
        <v>875.78198199999997</v>
      </c>
      <c r="D829">
        <v>834.14898700000003</v>
      </c>
      <c r="E829">
        <v>864.53997800000002</v>
      </c>
      <c r="F829">
        <v>864.53997800000002</v>
      </c>
      <c r="G829">
        <v>200027008</v>
      </c>
    </row>
    <row r="830" spans="1:7">
      <c r="A830" s="12">
        <v>42727</v>
      </c>
      <c r="B830">
        <v>864.88800000000003</v>
      </c>
      <c r="C830">
        <v>925.11700399999995</v>
      </c>
      <c r="D830">
        <v>864.67700200000002</v>
      </c>
      <c r="E830">
        <v>921.98400900000001</v>
      </c>
      <c r="F830">
        <v>921.98400900000001</v>
      </c>
      <c r="G830">
        <v>275564000</v>
      </c>
    </row>
    <row r="831" spans="1:7">
      <c r="A831" s="12">
        <v>42728</v>
      </c>
      <c r="B831">
        <v>922.17999299999997</v>
      </c>
      <c r="C831">
        <v>923.47900400000003</v>
      </c>
      <c r="D831">
        <v>886.33502199999998</v>
      </c>
      <c r="E831">
        <v>898.82202099999995</v>
      </c>
      <c r="F831">
        <v>898.82202099999995</v>
      </c>
      <c r="G831">
        <v>137727008</v>
      </c>
    </row>
    <row r="832" spans="1:7">
      <c r="A832" s="12">
        <v>42729</v>
      </c>
      <c r="B832">
        <v>899.65197799999999</v>
      </c>
      <c r="C832">
        <v>899.65197799999999</v>
      </c>
      <c r="D832">
        <v>862.42401099999995</v>
      </c>
      <c r="E832">
        <v>896.18298300000004</v>
      </c>
      <c r="F832">
        <v>896.18298300000004</v>
      </c>
      <c r="G832">
        <v>143664992</v>
      </c>
    </row>
    <row r="833" spans="1:7">
      <c r="A833" s="12">
        <v>42730</v>
      </c>
      <c r="B833">
        <v>896.90502900000001</v>
      </c>
      <c r="C833">
        <v>913.18402100000003</v>
      </c>
      <c r="D833">
        <v>896.89801</v>
      </c>
      <c r="E833">
        <v>907.60998500000005</v>
      </c>
      <c r="F833">
        <v>907.60998500000005</v>
      </c>
      <c r="G833">
        <v>123771000</v>
      </c>
    </row>
    <row r="834" spans="1:7">
      <c r="A834" s="12">
        <v>42731</v>
      </c>
      <c r="B834">
        <v>908.35400400000003</v>
      </c>
      <c r="C834">
        <v>940.04797399999995</v>
      </c>
      <c r="D834">
        <v>904.25500499999998</v>
      </c>
      <c r="E834">
        <v>933.19799799999998</v>
      </c>
      <c r="F834">
        <v>933.19799799999998</v>
      </c>
      <c r="G834">
        <v>167308000</v>
      </c>
    </row>
    <row r="835" spans="1:7">
      <c r="A835" s="12">
        <v>42732</v>
      </c>
      <c r="B835">
        <v>934.83099400000003</v>
      </c>
      <c r="C835">
        <v>975.921021</v>
      </c>
      <c r="D835">
        <v>934.83099400000003</v>
      </c>
      <c r="E835">
        <v>975.921021</v>
      </c>
      <c r="F835">
        <v>975.921021</v>
      </c>
      <c r="G835">
        <v>236630000</v>
      </c>
    </row>
    <row r="836" spans="1:7">
      <c r="A836" s="12">
        <v>42733</v>
      </c>
      <c r="B836">
        <v>975.125</v>
      </c>
      <c r="C836">
        <v>979.396973</v>
      </c>
      <c r="D836">
        <v>954.50299099999995</v>
      </c>
      <c r="E836">
        <v>973.49700900000005</v>
      </c>
      <c r="F836">
        <v>973.49700900000005</v>
      </c>
      <c r="G836">
        <v>199320000</v>
      </c>
    </row>
    <row r="837" spans="1:7">
      <c r="A837" s="12">
        <v>42734</v>
      </c>
      <c r="B837">
        <v>972.53497300000004</v>
      </c>
      <c r="C837">
        <v>972.53497300000004</v>
      </c>
      <c r="D837">
        <v>934.83300799999995</v>
      </c>
      <c r="E837">
        <v>961.237976</v>
      </c>
      <c r="F837">
        <v>961.237976</v>
      </c>
      <c r="G837">
        <v>187474000</v>
      </c>
    </row>
    <row r="838" spans="1:7">
      <c r="A838" s="12">
        <v>42735</v>
      </c>
      <c r="B838">
        <v>960.62701400000003</v>
      </c>
      <c r="C838">
        <v>963.74298099999999</v>
      </c>
      <c r="D838">
        <v>947.23602300000005</v>
      </c>
      <c r="E838">
        <v>963.74298099999999</v>
      </c>
      <c r="F838">
        <v>963.74298099999999</v>
      </c>
      <c r="G838">
        <v>99135104</v>
      </c>
    </row>
    <row r="839" spans="1:7">
      <c r="A839" s="12">
        <v>42736</v>
      </c>
      <c r="B839">
        <v>963.65801999999996</v>
      </c>
      <c r="C839">
        <v>1003.080017</v>
      </c>
      <c r="D839">
        <v>958.69897500000002</v>
      </c>
      <c r="E839">
        <v>998.32501200000002</v>
      </c>
      <c r="F839">
        <v>998.32501200000002</v>
      </c>
      <c r="G839">
        <v>147775008</v>
      </c>
    </row>
    <row r="840" spans="1:7">
      <c r="A840" s="12">
        <v>42737</v>
      </c>
      <c r="B840">
        <v>998.61700399999995</v>
      </c>
      <c r="C840">
        <v>1031.3900149999999</v>
      </c>
      <c r="D840">
        <v>996.70202600000005</v>
      </c>
      <c r="E840">
        <v>1021.75</v>
      </c>
      <c r="F840">
        <v>1021.75</v>
      </c>
      <c r="G840">
        <v>222184992</v>
      </c>
    </row>
    <row r="841" spans="1:7">
      <c r="A841" s="12">
        <v>42738</v>
      </c>
      <c r="B841">
        <v>1021.599976</v>
      </c>
      <c r="C841">
        <v>1044.079956</v>
      </c>
      <c r="D841">
        <v>1021.599976</v>
      </c>
      <c r="E841">
        <v>1043.839966</v>
      </c>
      <c r="F841">
        <v>1043.839966</v>
      </c>
      <c r="G841">
        <v>185168000</v>
      </c>
    </row>
    <row r="842" spans="1:7">
      <c r="A842" s="12">
        <v>42739</v>
      </c>
      <c r="B842">
        <v>1044.400024</v>
      </c>
      <c r="C842">
        <v>1159.420044</v>
      </c>
      <c r="D842">
        <v>1044.400024</v>
      </c>
      <c r="E842">
        <v>1154.7299800000001</v>
      </c>
      <c r="F842">
        <v>1154.7299800000001</v>
      </c>
      <c r="G842">
        <v>344945984</v>
      </c>
    </row>
    <row r="843" spans="1:7">
      <c r="A843" s="12">
        <v>42740</v>
      </c>
      <c r="B843">
        <v>1156.7299800000001</v>
      </c>
      <c r="C843">
        <v>1191.099976</v>
      </c>
      <c r="D843">
        <v>910.41699200000005</v>
      </c>
      <c r="E843">
        <v>1013.380005</v>
      </c>
      <c r="F843">
        <v>1013.380005</v>
      </c>
      <c r="G843">
        <v>510199008</v>
      </c>
    </row>
    <row r="844" spans="1:7">
      <c r="A844" s="12">
        <v>42741</v>
      </c>
      <c r="B844">
        <v>1014.23999</v>
      </c>
      <c r="C844">
        <v>1046.8100589999999</v>
      </c>
      <c r="D844">
        <v>883.94397000000004</v>
      </c>
      <c r="E844">
        <v>902.20098900000005</v>
      </c>
      <c r="F844">
        <v>902.20098900000005</v>
      </c>
      <c r="G844">
        <v>351876000</v>
      </c>
    </row>
    <row r="845" spans="1:7">
      <c r="A845" s="12">
        <v>42742</v>
      </c>
      <c r="B845">
        <v>903.48699999999997</v>
      </c>
      <c r="C845">
        <v>908.58502199999998</v>
      </c>
      <c r="D845">
        <v>823.55602999999996</v>
      </c>
      <c r="E845">
        <v>908.58502199999998</v>
      </c>
      <c r="F845">
        <v>908.58502199999998</v>
      </c>
      <c r="G845">
        <v>279550016</v>
      </c>
    </row>
    <row r="846" spans="1:7">
      <c r="A846" s="12">
        <v>42743</v>
      </c>
      <c r="B846">
        <v>908.17498799999998</v>
      </c>
      <c r="C846">
        <v>942.72399900000005</v>
      </c>
      <c r="D846">
        <v>887.24902299999997</v>
      </c>
      <c r="E846">
        <v>911.19897500000002</v>
      </c>
      <c r="F846">
        <v>911.19897500000002</v>
      </c>
      <c r="G846">
        <v>158715008</v>
      </c>
    </row>
    <row r="847" spans="1:7">
      <c r="A847" s="12">
        <v>42744</v>
      </c>
      <c r="B847">
        <v>913.24401899999998</v>
      </c>
      <c r="C847">
        <v>913.68597399999999</v>
      </c>
      <c r="D847">
        <v>879.807007</v>
      </c>
      <c r="E847">
        <v>902.82800299999997</v>
      </c>
      <c r="F847">
        <v>902.82800299999997</v>
      </c>
      <c r="G847">
        <v>141876992</v>
      </c>
    </row>
    <row r="848" spans="1:7">
      <c r="A848" s="12">
        <v>42745</v>
      </c>
      <c r="B848">
        <v>902.44000200000005</v>
      </c>
      <c r="C848">
        <v>914.87298599999997</v>
      </c>
      <c r="D848">
        <v>901.05999799999995</v>
      </c>
      <c r="E848">
        <v>907.67901600000005</v>
      </c>
      <c r="F848">
        <v>907.67901600000005</v>
      </c>
      <c r="G848">
        <v>115808000</v>
      </c>
    </row>
    <row r="849" spans="1:7">
      <c r="A849" s="12">
        <v>42746</v>
      </c>
      <c r="B849">
        <v>908.11499000000003</v>
      </c>
      <c r="C849">
        <v>919.44799799999998</v>
      </c>
      <c r="D849">
        <v>762.76501499999995</v>
      </c>
      <c r="E849">
        <v>777.75701900000001</v>
      </c>
      <c r="F849">
        <v>777.75701900000001</v>
      </c>
      <c r="G849">
        <v>310928992</v>
      </c>
    </row>
    <row r="850" spans="1:7">
      <c r="A850" s="12">
        <v>42747</v>
      </c>
      <c r="B850">
        <v>775.17797900000005</v>
      </c>
      <c r="C850">
        <v>826.24597200000005</v>
      </c>
      <c r="D850">
        <v>755.75598100000002</v>
      </c>
      <c r="E850">
        <v>804.83398399999999</v>
      </c>
      <c r="F850">
        <v>804.83398399999999</v>
      </c>
      <c r="G850">
        <v>222326000</v>
      </c>
    </row>
    <row r="851" spans="1:7">
      <c r="A851" s="12">
        <v>42748</v>
      </c>
      <c r="B851">
        <v>803.73699999999997</v>
      </c>
      <c r="C851">
        <v>829.00097700000003</v>
      </c>
      <c r="D851">
        <v>780.00299099999995</v>
      </c>
      <c r="E851">
        <v>823.98400900000001</v>
      </c>
      <c r="F851">
        <v>823.98400900000001</v>
      </c>
      <c r="G851">
        <v>168968000</v>
      </c>
    </row>
    <row r="852" spans="1:7">
      <c r="A852" s="12">
        <v>42749</v>
      </c>
      <c r="B852">
        <v>825.14202899999998</v>
      </c>
      <c r="C852">
        <v>835.08502199999998</v>
      </c>
      <c r="D852">
        <v>812.45599400000003</v>
      </c>
      <c r="E852">
        <v>818.41198699999995</v>
      </c>
      <c r="F852">
        <v>818.41198699999995</v>
      </c>
      <c r="G852">
        <v>93063296</v>
      </c>
    </row>
    <row r="853" spans="1:7">
      <c r="A853" s="12">
        <v>42750</v>
      </c>
      <c r="B853">
        <v>818.14202899999998</v>
      </c>
      <c r="C853">
        <v>823.307007</v>
      </c>
      <c r="D853">
        <v>812.87097200000005</v>
      </c>
      <c r="E853">
        <v>821.79797399999995</v>
      </c>
      <c r="F853">
        <v>821.79797399999995</v>
      </c>
      <c r="G853">
        <v>71013600</v>
      </c>
    </row>
    <row r="854" spans="1:7">
      <c r="A854" s="12">
        <v>42751</v>
      </c>
      <c r="B854">
        <v>821.78301999999996</v>
      </c>
      <c r="C854">
        <v>834.53002900000001</v>
      </c>
      <c r="D854">
        <v>820.27099599999997</v>
      </c>
      <c r="E854">
        <v>831.533997</v>
      </c>
      <c r="F854">
        <v>831.533997</v>
      </c>
      <c r="G854">
        <v>82755200</v>
      </c>
    </row>
    <row r="855" spans="1:7">
      <c r="A855" s="12">
        <v>42752</v>
      </c>
      <c r="B855">
        <v>830.94598399999995</v>
      </c>
      <c r="C855">
        <v>910.56097399999999</v>
      </c>
      <c r="D855">
        <v>830.796021</v>
      </c>
      <c r="E855">
        <v>907.93798800000002</v>
      </c>
      <c r="F855">
        <v>907.93798800000002</v>
      </c>
      <c r="G855">
        <v>155095008</v>
      </c>
    </row>
    <row r="856" spans="1:7">
      <c r="A856" s="12">
        <v>42753</v>
      </c>
      <c r="B856">
        <v>909.37298599999997</v>
      </c>
      <c r="C856">
        <v>917.49902299999997</v>
      </c>
      <c r="D856">
        <v>858.30401600000005</v>
      </c>
      <c r="E856">
        <v>886.61798099999999</v>
      </c>
      <c r="F856">
        <v>886.61798099999999</v>
      </c>
      <c r="G856">
        <v>225676992</v>
      </c>
    </row>
    <row r="857" spans="1:7">
      <c r="A857" s="12">
        <v>42754</v>
      </c>
      <c r="B857">
        <v>888.33502199999998</v>
      </c>
      <c r="C857">
        <v>904.614014</v>
      </c>
      <c r="D857">
        <v>884.33801300000005</v>
      </c>
      <c r="E857">
        <v>899.07299799999998</v>
      </c>
      <c r="F857">
        <v>899.07299799999998</v>
      </c>
      <c r="G857">
        <v>105625000</v>
      </c>
    </row>
    <row r="858" spans="1:7">
      <c r="A858" s="12">
        <v>42755</v>
      </c>
      <c r="B858">
        <v>898.17199700000003</v>
      </c>
      <c r="C858">
        <v>899.39801</v>
      </c>
      <c r="D858">
        <v>887.00799600000005</v>
      </c>
      <c r="E858">
        <v>895.02600099999995</v>
      </c>
      <c r="F858">
        <v>895.02600099999995</v>
      </c>
      <c r="G858">
        <v>86728400</v>
      </c>
    </row>
    <row r="859" spans="1:7">
      <c r="A859" s="12">
        <v>42756</v>
      </c>
      <c r="B859">
        <v>895.54901099999995</v>
      </c>
      <c r="C859">
        <v>927.36700399999995</v>
      </c>
      <c r="D859">
        <v>895.53497300000004</v>
      </c>
      <c r="E859">
        <v>921.78900099999998</v>
      </c>
      <c r="F859">
        <v>921.78900099999998</v>
      </c>
      <c r="G859">
        <v>111158000</v>
      </c>
    </row>
    <row r="860" spans="1:7">
      <c r="A860" s="12">
        <v>42757</v>
      </c>
      <c r="B860">
        <v>922.205017</v>
      </c>
      <c r="C860">
        <v>937.52502400000003</v>
      </c>
      <c r="D860">
        <v>897.56402600000001</v>
      </c>
      <c r="E860">
        <v>924.67297399999995</v>
      </c>
      <c r="F860">
        <v>924.67297399999995</v>
      </c>
      <c r="G860">
        <v>116573000</v>
      </c>
    </row>
    <row r="861" spans="1:7">
      <c r="A861" s="12">
        <v>42758</v>
      </c>
      <c r="B861">
        <v>925.49902299999997</v>
      </c>
      <c r="C861">
        <v>928.26599099999999</v>
      </c>
      <c r="D861">
        <v>916.737976</v>
      </c>
      <c r="E861">
        <v>921.012024</v>
      </c>
      <c r="F861">
        <v>921.012024</v>
      </c>
      <c r="G861">
        <v>73588600</v>
      </c>
    </row>
    <row r="862" spans="1:7">
      <c r="A862" s="12">
        <v>42759</v>
      </c>
      <c r="B862">
        <v>910.67700200000002</v>
      </c>
      <c r="C862">
        <v>924.14502000000005</v>
      </c>
      <c r="D862">
        <v>892.28601100000003</v>
      </c>
      <c r="E862">
        <v>892.68701199999998</v>
      </c>
      <c r="F862">
        <v>892.68701199999998</v>
      </c>
      <c r="G862">
        <v>111349000</v>
      </c>
    </row>
    <row r="863" spans="1:7">
      <c r="A863" s="12">
        <v>42760</v>
      </c>
      <c r="B863">
        <v>891.92401099999995</v>
      </c>
      <c r="C863">
        <v>903.25201400000003</v>
      </c>
      <c r="D863">
        <v>891.68701199999998</v>
      </c>
      <c r="E863">
        <v>901.54199200000005</v>
      </c>
      <c r="F863">
        <v>901.54199200000005</v>
      </c>
      <c r="G863">
        <v>120831000</v>
      </c>
    </row>
    <row r="864" spans="1:7">
      <c r="A864" s="12">
        <v>42761</v>
      </c>
      <c r="B864">
        <v>902.39502000000005</v>
      </c>
      <c r="C864">
        <v>919.32598900000005</v>
      </c>
      <c r="D864">
        <v>902.22399900000005</v>
      </c>
      <c r="E864">
        <v>917.58599900000002</v>
      </c>
      <c r="F864">
        <v>917.58599900000002</v>
      </c>
      <c r="G864">
        <v>131958000</v>
      </c>
    </row>
    <row r="865" spans="1:7">
      <c r="A865" s="12">
        <v>42762</v>
      </c>
      <c r="B865">
        <v>918.35900900000001</v>
      </c>
      <c r="C865">
        <v>923.22302200000001</v>
      </c>
      <c r="D865">
        <v>915.84600799999998</v>
      </c>
      <c r="E865">
        <v>919.75</v>
      </c>
      <c r="F865">
        <v>919.75</v>
      </c>
      <c r="G865">
        <v>125594000</v>
      </c>
    </row>
    <row r="866" spans="1:7">
      <c r="A866" s="12">
        <v>42763</v>
      </c>
      <c r="B866">
        <v>919.81097399999999</v>
      </c>
      <c r="C866">
        <v>923.91101100000003</v>
      </c>
      <c r="D866">
        <v>919.81097399999999</v>
      </c>
      <c r="E866">
        <v>921.59002699999996</v>
      </c>
      <c r="F866">
        <v>921.59002699999996</v>
      </c>
      <c r="G866">
        <v>68979600</v>
      </c>
    </row>
    <row r="867" spans="1:7">
      <c r="A867" s="12">
        <v>42764</v>
      </c>
      <c r="B867">
        <v>922.06701699999996</v>
      </c>
      <c r="C867">
        <v>923.41803000000004</v>
      </c>
      <c r="D867">
        <v>919.14801</v>
      </c>
      <c r="E867">
        <v>919.49597200000005</v>
      </c>
      <c r="F867">
        <v>919.49597200000005</v>
      </c>
      <c r="G867">
        <v>60851700</v>
      </c>
    </row>
    <row r="868" spans="1:7">
      <c r="A868" s="12">
        <v>42765</v>
      </c>
      <c r="B868">
        <v>920.15100099999995</v>
      </c>
      <c r="C868">
        <v>923.04797399999995</v>
      </c>
      <c r="D868">
        <v>919.47399900000005</v>
      </c>
      <c r="E868">
        <v>920.38201900000001</v>
      </c>
      <c r="F868">
        <v>920.38201900000001</v>
      </c>
      <c r="G868">
        <v>78227296</v>
      </c>
    </row>
    <row r="869" spans="1:7">
      <c r="A869" s="12">
        <v>42766</v>
      </c>
      <c r="B869">
        <v>920.95898399999999</v>
      </c>
      <c r="C869">
        <v>972.01898200000005</v>
      </c>
      <c r="D869">
        <v>920.95898399999999</v>
      </c>
      <c r="E869">
        <v>970.40301499999998</v>
      </c>
      <c r="F869">
        <v>970.40301499999998</v>
      </c>
      <c r="G869">
        <v>164582000</v>
      </c>
    </row>
    <row r="870" spans="1:7">
      <c r="A870" s="12">
        <v>42767</v>
      </c>
      <c r="B870">
        <v>970.94097899999997</v>
      </c>
      <c r="C870">
        <v>989.114014</v>
      </c>
      <c r="D870">
        <v>970.74200399999995</v>
      </c>
      <c r="E870">
        <v>989.02301</v>
      </c>
      <c r="F870">
        <v>989.02301</v>
      </c>
      <c r="G870">
        <v>150110000</v>
      </c>
    </row>
    <row r="871" spans="1:7">
      <c r="A871" s="12">
        <v>42768</v>
      </c>
      <c r="B871">
        <v>990.00097700000003</v>
      </c>
      <c r="C871">
        <v>1013.52002</v>
      </c>
      <c r="D871">
        <v>983.22100799999998</v>
      </c>
      <c r="E871">
        <v>1011.799988</v>
      </c>
      <c r="F871">
        <v>1011.799988</v>
      </c>
      <c r="G871">
        <v>145820992</v>
      </c>
    </row>
    <row r="872" spans="1:7">
      <c r="A872" s="12">
        <v>42769</v>
      </c>
      <c r="B872">
        <v>1011.460022</v>
      </c>
      <c r="C872">
        <v>1033.869995</v>
      </c>
      <c r="D872">
        <v>1008.789978</v>
      </c>
      <c r="E872">
        <v>1029.910034</v>
      </c>
      <c r="F872">
        <v>1029.910034</v>
      </c>
      <c r="G872">
        <v>201278000</v>
      </c>
    </row>
    <row r="873" spans="1:7">
      <c r="A873" s="12">
        <v>42770</v>
      </c>
      <c r="B873">
        <v>1031.329956</v>
      </c>
      <c r="C873">
        <v>1045.900024</v>
      </c>
      <c r="D873">
        <v>1015.159973</v>
      </c>
      <c r="E873">
        <v>1042.900024</v>
      </c>
      <c r="F873">
        <v>1042.900024</v>
      </c>
      <c r="G873">
        <v>155064000</v>
      </c>
    </row>
    <row r="874" spans="1:7">
      <c r="A874" s="12">
        <v>42771</v>
      </c>
      <c r="B874">
        <v>1043.5200199999999</v>
      </c>
      <c r="C874">
        <v>1043.630005</v>
      </c>
      <c r="D874">
        <v>1022.369995</v>
      </c>
      <c r="E874">
        <v>1027.339966</v>
      </c>
      <c r="F874">
        <v>1027.339966</v>
      </c>
      <c r="G874">
        <v>114208000</v>
      </c>
    </row>
    <row r="875" spans="1:7">
      <c r="A875" s="12">
        <v>42772</v>
      </c>
      <c r="B875">
        <v>1028.400024</v>
      </c>
      <c r="C875">
        <v>1044.6400149999999</v>
      </c>
      <c r="D875">
        <v>1028.160034</v>
      </c>
      <c r="E875">
        <v>1038.150024</v>
      </c>
      <c r="F875">
        <v>1038.150024</v>
      </c>
      <c r="G875">
        <v>111762000</v>
      </c>
    </row>
    <row r="876" spans="1:7">
      <c r="A876" s="12">
        <v>42773</v>
      </c>
      <c r="B876">
        <v>1040.1400149999999</v>
      </c>
      <c r="C876">
        <v>1061.9300539999999</v>
      </c>
      <c r="D876">
        <v>1040.1400149999999</v>
      </c>
      <c r="E876">
        <v>1061.349976</v>
      </c>
      <c r="F876">
        <v>1061.349976</v>
      </c>
      <c r="G876">
        <v>146007008</v>
      </c>
    </row>
    <row r="877" spans="1:7">
      <c r="A877" s="12">
        <v>42774</v>
      </c>
      <c r="B877">
        <v>1062.3199460000001</v>
      </c>
      <c r="C877">
        <v>1078.969971</v>
      </c>
      <c r="D877">
        <v>1037.48999</v>
      </c>
      <c r="E877">
        <v>1063.0699460000001</v>
      </c>
      <c r="F877">
        <v>1063.0699460000001</v>
      </c>
      <c r="G877">
        <v>201855008</v>
      </c>
    </row>
    <row r="878" spans="1:7">
      <c r="A878" s="12">
        <v>42775</v>
      </c>
      <c r="B878">
        <v>1064.6999510000001</v>
      </c>
      <c r="C878">
        <v>1088.98999</v>
      </c>
      <c r="D878">
        <v>953.34399399999995</v>
      </c>
      <c r="E878">
        <v>994.38299600000005</v>
      </c>
      <c r="F878">
        <v>994.38299600000005</v>
      </c>
      <c r="G878">
        <v>407220000</v>
      </c>
    </row>
    <row r="879" spans="1:7">
      <c r="A879" s="12">
        <v>42776</v>
      </c>
      <c r="B879">
        <v>995.63201900000001</v>
      </c>
      <c r="C879">
        <v>998.90502900000001</v>
      </c>
      <c r="D879">
        <v>946.69097899999997</v>
      </c>
      <c r="E879">
        <v>988.67401099999995</v>
      </c>
      <c r="F879">
        <v>988.67401099999995</v>
      </c>
      <c r="G879">
        <v>190452000</v>
      </c>
    </row>
    <row r="880" spans="1:7">
      <c r="A880" s="12">
        <v>42777</v>
      </c>
      <c r="B880">
        <v>988.89801</v>
      </c>
      <c r="C880">
        <v>1009.289978</v>
      </c>
      <c r="D880">
        <v>982.830017</v>
      </c>
      <c r="E880">
        <v>1004.450012</v>
      </c>
      <c r="F880">
        <v>1004.450012</v>
      </c>
      <c r="G880">
        <v>102261000</v>
      </c>
    </row>
    <row r="881" spans="1:7">
      <c r="A881" s="12">
        <v>42778</v>
      </c>
      <c r="B881">
        <v>1003.52002</v>
      </c>
      <c r="C881">
        <v>1004.76001</v>
      </c>
      <c r="D881">
        <v>996.921021</v>
      </c>
      <c r="E881">
        <v>999.18102999999996</v>
      </c>
      <c r="F881">
        <v>999.18102999999996</v>
      </c>
      <c r="G881">
        <v>67530000</v>
      </c>
    </row>
    <row r="882" spans="1:7">
      <c r="A882" s="12">
        <v>42779</v>
      </c>
      <c r="B882">
        <v>998.88500999999997</v>
      </c>
      <c r="C882">
        <v>1002.099976</v>
      </c>
      <c r="D882">
        <v>976.00201400000003</v>
      </c>
      <c r="E882">
        <v>990.64202899999998</v>
      </c>
      <c r="F882">
        <v>990.64202899999998</v>
      </c>
      <c r="G882">
        <v>100607000</v>
      </c>
    </row>
    <row r="883" spans="1:7">
      <c r="A883" s="12">
        <v>42780</v>
      </c>
      <c r="B883">
        <v>991.73498500000005</v>
      </c>
      <c r="C883">
        <v>1011.51001</v>
      </c>
      <c r="D883">
        <v>986.47100799999998</v>
      </c>
      <c r="E883">
        <v>1004.549988</v>
      </c>
      <c r="F883">
        <v>1004.549988</v>
      </c>
      <c r="G883">
        <v>137946000</v>
      </c>
    </row>
    <row r="884" spans="1:7">
      <c r="A884" s="12">
        <v>42781</v>
      </c>
      <c r="B884">
        <v>1006.210022</v>
      </c>
      <c r="C884">
        <v>1008.840027</v>
      </c>
      <c r="D884">
        <v>1001.580017</v>
      </c>
      <c r="E884">
        <v>1007.47998</v>
      </c>
      <c r="F884">
        <v>1007.47998</v>
      </c>
      <c r="G884">
        <v>89759400</v>
      </c>
    </row>
    <row r="885" spans="1:7">
      <c r="A885" s="12">
        <v>42782</v>
      </c>
      <c r="B885">
        <v>1007.650024</v>
      </c>
      <c r="C885">
        <v>1033.369995</v>
      </c>
      <c r="D885">
        <v>1007.650024</v>
      </c>
      <c r="E885">
        <v>1027.4399410000001</v>
      </c>
      <c r="F885">
        <v>1027.4399410000001</v>
      </c>
      <c r="G885">
        <v>122277000</v>
      </c>
    </row>
    <row r="886" spans="1:7">
      <c r="A886" s="12">
        <v>42783</v>
      </c>
      <c r="B886">
        <v>1026.119995</v>
      </c>
      <c r="C886">
        <v>1053.170044</v>
      </c>
      <c r="D886">
        <v>1025.6400149999999</v>
      </c>
      <c r="E886">
        <v>1046.209961</v>
      </c>
      <c r="F886">
        <v>1046.209961</v>
      </c>
      <c r="G886">
        <v>136474000</v>
      </c>
    </row>
    <row r="887" spans="1:7">
      <c r="A887" s="12">
        <v>42784</v>
      </c>
      <c r="B887">
        <v>1049.209961</v>
      </c>
      <c r="C887">
        <v>1061.099976</v>
      </c>
      <c r="D887">
        <v>1046.959961</v>
      </c>
      <c r="E887">
        <v>1054.420044</v>
      </c>
      <c r="F887">
        <v>1054.420044</v>
      </c>
      <c r="G887">
        <v>99073504</v>
      </c>
    </row>
    <row r="888" spans="1:7">
      <c r="A888" s="12">
        <v>42785</v>
      </c>
      <c r="B888">
        <v>1054.76001</v>
      </c>
      <c r="C888">
        <v>1056.8100589999999</v>
      </c>
      <c r="D888">
        <v>1043.459961</v>
      </c>
      <c r="E888">
        <v>1047.869995</v>
      </c>
      <c r="F888">
        <v>1047.869995</v>
      </c>
      <c r="G888">
        <v>77423296</v>
      </c>
    </row>
    <row r="889" spans="1:7">
      <c r="A889" s="12">
        <v>42786</v>
      </c>
      <c r="B889">
        <v>1048.6899410000001</v>
      </c>
      <c r="C889">
        <v>1080.48999</v>
      </c>
      <c r="D889">
        <v>1041.6899410000001</v>
      </c>
      <c r="E889">
        <v>1079.9799800000001</v>
      </c>
      <c r="F889">
        <v>1079.9799800000001</v>
      </c>
      <c r="G889">
        <v>109478000</v>
      </c>
    </row>
    <row r="890" spans="1:7">
      <c r="A890" s="12">
        <v>42787</v>
      </c>
      <c r="B890">
        <v>1079.280029</v>
      </c>
      <c r="C890">
        <v>1117.25</v>
      </c>
      <c r="D890">
        <v>1076.9300539999999</v>
      </c>
      <c r="E890">
        <v>1115.3000489999999</v>
      </c>
      <c r="F890">
        <v>1115.3000489999999</v>
      </c>
      <c r="G890">
        <v>186868992</v>
      </c>
    </row>
    <row r="891" spans="1:7">
      <c r="A891" s="12">
        <v>42788</v>
      </c>
      <c r="B891">
        <v>1114.8000489999999</v>
      </c>
      <c r="C891">
        <v>1125.3900149999999</v>
      </c>
      <c r="D891">
        <v>1100.5500489999999</v>
      </c>
      <c r="E891">
        <v>1117.4399410000001</v>
      </c>
      <c r="F891">
        <v>1117.4399410000001</v>
      </c>
      <c r="G891">
        <v>136100000</v>
      </c>
    </row>
    <row r="892" spans="1:7">
      <c r="A892" s="12">
        <v>42789</v>
      </c>
      <c r="B892">
        <v>1117.2700199999999</v>
      </c>
      <c r="C892">
        <v>1176.619995</v>
      </c>
      <c r="D892">
        <v>1116.959961</v>
      </c>
      <c r="E892">
        <v>1166.719971</v>
      </c>
      <c r="F892">
        <v>1166.719971</v>
      </c>
      <c r="G892">
        <v>189454000</v>
      </c>
    </row>
    <row r="893" spans="1:7">
      <c r="A893" s="12">
        <v>42790</v>
      </c>
      <c r="B893">
        <v>1172.709961</v>
      </c>
      <c r="C893">
        <v>1200.3900149999999</v>
      </c>
      <c r="D893">
        <v>1131.959961</v>
      </c>
      <c r="E893">
        <v>1173.6800539999999</v>
      </c>
      <c r="F893">
        <v>1173.6800539999999</v>
      </c>
      <c r="G893">
        <v>330759008</v>
      </c>
    </row>
    <row r="894" spans="1:7">
      <c r="A894" s="12">
        <v>42791</v>
      </c>
      <c r="B894">
        <v>1170.410034</v>
      </c>
      <c r="C894">
        <v>1174.849976</v>
      </c>
      <c r="D894">
        <v>1124.589966</v>
      </c>
      <c r="E894">
        <v>1143.839966</v>
      </c>
      <c r="F894">
        <v>1143.839966</v>
      </c>
      <c r="G894">
        <v>139960992</v>
      </c>
    </row>
    <row r="895" spans="1:7">
      <c r="A895" s="12">
        <v>42792</v>
      </c>
      <c r="B895">
        <v>1144.2700199999999</v>
      </c>
      <c r="C895">
        <v>1167.469971</v>
      </c>
      <c r="D895">
        <v>1130.1999510000001</v>
      </c>
      <c r="E895">
        <v>1165.1999510000001</v>
      </c>
      <c r="F895">
        <v>1165.1999510000001</v>
      </c>
      <c r="G895">
        <v>116486000</v>
      </c>
    </row>
    <row r="896" spans="1:7">
      <c r="A896" s="12">
        <v>42793</v>
      </c>
      <c r="B896">
        <v>1163.780029</v>
      </c>
      <c r="C896">
        <v>1181.9799800000001</v>
      </c>
      <c r="D896">
        <v>1163.380005</v>
      </c>
      <c r="E896">
        <v>1179.969971</v>
      </c>
      <c r="F896">
        <v>1179.969971</v>
      </c>
      <c r="G896">
        <v>131570000</v>
      </c>
    </row>
    <row r="897" spans="1:7">
      <c r="A897" s="12">
        <v>42794</v>
      </c>
      <c r="B897">
        <v>1180.719971</v>
      </c>
      <c r="C897">
        <v>1193.25</v>
      </c>
      <c r="D897">
        <v>1171.8199460000001</v>
      </c>
      <c r="E897">
        <v>1179.969971</v>
      </c>
      <c r="F897">
        <v>1179.969971</v>
      </c>
      <c r="G897">
        <v>184956000</v>
      </c>
    </row>
    <row r="898" spans="1:7">
      <c r="A898" s="12">
        <v>42795</v>
      </c>
      <c r="B898">
        <v>1180.040039</v>
      </c>
      <c r="C898">
        <v>1222.5</v>
      </c>
      <c r="D898">
        <v>1179.6899410000001</v>
      </c>
      <c r="E898">
        <v>1222.5</v>
      </c>
      <c r="F898">
        <v>1222.5</v>
      </c>
      <c r="G898">
        <v>229056992</v>
      </c>
    </row>
    <row r="899" spans="1:7">
      <c r="A899" s="12">
        <v>42796</v>
      </c>
      <c r="B899">
        <v>1224.6800539999999</v>
      </c>
      <c r="C899">
        <v>1262.130005</v>
      </c>
      <c r="D899">
        <v>1215.619995</v>
      </c>
      <c r="E899">
        <v>1251.01001</v>
      </c>
      <c r="F899">
        <v>1251.01001</v>
      </c>
      <c r="G899">
        <v>368275008</v>
      </c>
    </row>
    <row r="900" spans="1:7">
      <c r="A900" s="12">
        <v>42797</v>
      </c>
      <c r="B900">
        <v>1250.709961</v>
      </c>
      <c r="C900">
        <v>1280.3100589999999</v>
      </c>
      <c r="D900">
        <v>1250.709961</v>
      </c>
      <c r="E900">
        <v>1274.98999</v>
      </c>
      <c r="F900">
        <v>1274.98999</v>
      </c>
      <c r="G900">
        <v>315739008</v>
      </c>
    </row>
    <row r="901" spans="1:7">
      <c r="A901" s="12">
        <v>42798</v>
      </c>
      <c r="B901">
        <v>1277.4300539999999</v>
      </c>
      <c r="C901">
        <v>1279.400024</v>
      </c>
      <c r="D901">
        <v>1230.51001</v>
      </c>
      <c r="E901">
        <v>1255.150024</v>
      </c>
      <c r="F901">
        <v>1255.150024</v>
      </c>
      <c r="G901">
        <v>183270000</v>
      </c>
    </row>
    <row r="902" spans="1:7">
      <c r="A902" s="12">
        <v>42799</v>
      </c>
      <c r="B902">
        <v>1254.290039</v>
      </c>
      <c r="C902">
        <v>1267.290039</v>
      </c>
      <c r="D902">
        <v>1238.0600589999999</v>
      </c>
      <c r="E902">
        <v>1267.119995</v>
      </c>
      <c r="F902">
        <v>1267.119995</v>
      </c>
      <c r="G902">
        <v>134127000</v>
      </c>
    </row>
    <row r="903" spans="1:7">
      <c r="A903" s="12">
        <v>42800</v>
      </c>
      <c r="B903">
        <v>1267.469971</v>
      </c>
      <c r="C903">
        <v>1276</v>
      </c>
      <c r="D903">
        <v>1264.599976</v>
      </c>
      <c r="E903">
        <v>1272.829956</v>
      </c>
      <c r="F903">
        <v>1272.829956</v>
      </c>
      <c r="G903">
        <v>153656992</v>
      </c>
    </row>
    <row r="904" spans="1:7">
      <c r="A904" s="12">
        <v>42801</v>
      </c>
      <c r="B904">
        <v>1273.209961</v>
      </c>
      <c r="C904">
        <v>1275.5500489999999</v>
      </c>
      <c r="D904">
        <v>1204.8000489999999</v>
      </c>
      <c r="E904">
        <v>1223.540039</v>
      </c>
      <c r="F904">
        <v>1223.540039</v>
      </c>
      <c r="G904">
        <v>291256000</v>
      </c>
    </row>
    <row r="905" spans="1:7">
      <c r="A905" s="12">
        <v>42802</v>
      </c>
      <c r="B905">
        <v>1223.2299800000001</v>
      </c>
      <c r="C905">
        <v>1232.160034</v>
      </c>
      <c r="D905">
        <v>1148.079956</v>
      </c>
      <c r="E905">
        <v>1150</v>
      </c>
      <c r="F905">
        <v>1150</v>
      </c>
      <c r="G905">
        <v>332603008</v>
      </c>
    </row>
    <row r="906" spans="1:7">
      <c r="A906" s="12">
        <v>42803</v>
      </c>
      <c r="B906">
        <v>1150.349976</v>
      </c>
      <c r="C906">
        <v>1197.459961</v>
      </c>
      <c r="D906">
        <v>1141.2299800000001</v>
      </c>
      <c r="E906">
        <v>1188.48999</v>
      </c>
      <c r="F906">
        <v>1188.48999</v>
      </c>
      <c r="G906">
        <v>212283008</v>
      </c>
    </row>
    <row r="907" spans="1:7">
      <c r="A907" s="12">
        <v>42804</v>
      </c>
      <c r="B907">
        <v>1189.3599850000001</v>
      </c>
      <c r="C907">
        <v>1270.469971</v>
      </c>
      <c r="D907">
        <v>1077.25</v>
      </c>
      <c r="E907">
        <v>1116.719971</v>
      </c>
      <c r="F907">
        <v>1116.719971</v>
      </c>
      <c r="G907">
        <v>563795968</v>
      </c>
    </row>
    <row r="908" spans="1:7">
      <c r="A908" s="12">
        <v>42805</v>
      </c>
      <c r="B908">
        <v>1116.3199460000001</v>
      </c>
      <c r="C908">
        <v>1193.829956</v>
      </c>
      <c r="D908">
        <v>1116.3199460000001</v>
      </c>
      <c r="E908">
        <v>1175.829956</v>
      </c>
      <c r="F908">
        <v>1175.829956</v>
      </c>
      <c r="G908">
        <v>283320000</v>
      </c>
    </row>
    <row r="909" spans="1:7">
      <c r="A909" s="12">
        <v>42806</v>
      </c>
      <c r="B909">
        <v>1176.619995</v>
      </c>
      <c r="C909">
        <v>1226.9799800000001</v>
      </c>
      <c r="D909">
        <v>1175.3599850000001</v>
      </c>
      <c r="E909">
        <v>1221.380005</v>
      </c>
      <c r="F909">
        <v>1221.380005</v>
      </c>
      <c r="G909">
        <v>227176000</v>
      </c>
    </row>
    <row r="910" spans="1:7">
      <c r="A910" s="12">
        <v>42807</v>
      </c>
      <c r="B910">
        <v>1221.780029</v>
      </c>
      <c r="C910">
        <v>1237.369995</v>
      </c>
      <c r="D910">
        <v>1217.030029</v>
      </c>
      <c r="E910">
        <v>1231.920044</v>
      </c>
      <c r="F910">
        <v>1231.920044</v>
      </c>
      <c r="G910">
        <v>380276992</v>
      </c>
    </row>
    <row r="911" spans="1:7">
      <c r="A911" s="12">
        <v>42808</v>
      </c>
      <c r="B911">
        <v>1232.160034</v>
      </c>
      <c r="C911">
        <v>1244.8100589999999</v>
      </c>
      <c r="D911">
        <v>1220.719971</v>
      </c>
      <c r="E911">
        <v>1240</v>
      </c>
      <c r="F911">
        <v>1240</v>
      </c>
      <c r="G911">
        <v>245306000</v>
      </c>
    </row>
    <row r="912" spans="1:7">
      <c r="A912" s="12">
        <v>42809</v>
      </c>
      <c r="B912">
        <v>1240.160034</v>
      </c>
      <c r="C912">
        <v>1251.6099850000001</v>
      </c>
      <c r="D912">
        <v>1239.75</v>
      </c>
      <c r="E912">
        <v>1249.6099850000001</v>
      </c>
      <c r="F912">
        <v>1249.6099850000001</v>
      </c>
      <c r="G912">
        <v>297804992</v>
      </c>
    </row>
    <row r="913" spans="1:7">
      <c r="A913" s="12">
        <v>42810</v>
      </c>
      <c r="B913">
        <v>1251.329956</v>
      </c>
      <c r="C913">
        <v>1257.9799800000001</v>
      </c>
      <c r="D913">
        <v>1152.4399410000001</v>
      </c>
      <c r="E913">
        <v>1187.8100589999999</v>
      </c>
      <c r="F913">
        <v>1187.8100589999999</v>
      </c>
      <c r="G913">
        <v>638568000</v>
      </c>
    </row>
    <row r="914" spans="1:7">
      <c r="A914" s="12">
        <v>42811</v>
      </c>
      <c r="B914">
        <v>1180.160034</v>
      </c>
      <c r="C914">
        <v>1180.160034</v>
      </c>
      <c r="D914">
        <v>1099.5699460000001</v>
      </c>
      <c r="E914">
        <v>1100.2299800000001</v>
      </c>
      <c r="F914">
        <v>1100.2299800000001</v>
      </c>
      <c r="G914">
        <v>706598976</v>
      </c>
    </row>
    <row r="915" spans="1:7">
      <c r="A915" s="12">
        <v>42812</v>
      </c>
      <c r="B915">
        <v>1099.6899410000001</v>
      </c>
      <c r="C915">
        <v>1114.0699460000001</v>
      </c>
      <c r="D915">
        <v>957.65502900000001</v>
      </c>
      <c r="E915">
        <v>973.817993</v>
      </c>
      <c r="F915">
        <v>973.817993</v>
      </c>
      <c r="G915">
        <v>621302016</v>
      </c>
    </row>
    <row r="916" spans="1:7">
      <c r="A916" s="12">
        <v>42813</v>
      </c>
      <c r="B916">
        <v>976.72997999999995</v>
      </c>
      <c r="C916">
        <v>1069.910034</v>
      </c>
      <c r="D916">
        <v>976.72997999999995</v>
      </c>
      <c r="E916">
        <v>1036.73999</v>
      </c>
      <c r="F916">
        <v>1036.73999</v>
      </c>
      <c r="G916">
        <v>406648000</v>
      </c>
    </row>
    <row r="917" spans="1:7">
      <c r="A917" s="12">
        <v>42814</v>
      </c>
      <c r="B917">
        <v>1037.23999</v>
      </c>
      <c r="C917">
        <v>1063.030029</v>
      </c>
      <c r="D917">
        <v>1036.6800539999999</v>
      </c>
      <c r="E917">
        <v>1054.2299800000001</v>
      </c>
      <c r="F917">
        <v>1054.2299800000001</v>
      </c>
      <c r="G917">
        <v>286529984</v>
      </c>
    </row>
    <row r="918" spans="1:7">
      <c r="A918" s="12">
        <v>42815</v>
      </c>
      <c r="B918">
        <v>1055.3599850000001</v>
      </c>
      <c r="C918">
        <v>1122.4300539999999</v>
      </c>
      <c r="D918">
        <v>1055.3599850000001</v>
      </c>
      <c r="E918">
        <v>1120.540039</v>
      </c>
      <c r="F918">
        <v>1120.540039</v>
      </c>
      <c r="G918">
        <v>337391008</v>
      </c>
    </row>
    <row r="919" spans="1:7">
      <c r="A919" s="12">
        <v>42816</v>
      </c>
      <c r="B919">
        <v>1120.650024</v>
      </c>
      <c r="C919">
        <v>1120.650024</v>
      </c>
      <c r="D919">
        <v>1014.210022</v>
      </c>
      <c r="E919">
        <v>1049.1400149999999</v>
      </c>
      <c r="F919">
        <v>1049.1400149999999</v>
      </c>
      <c r="G919">
        <v>380840992</v>
      </c>
    </row>
    <row r="920" spans="1:7">
      <c r="A920" s="12">
        <v>42817</v>
      </c>
      <c r="B920">
        <v>1050.0500489999999</v>
      </c>
      <c r="C920">
        <v>1058.01001</v>
      </c>
      <c r="D920">
        <v>1028.9300539999999</v>
      </c>
      <c r="E920">
        <v>1038.589966</v>
      </c>
      <c r="F920">
        <v>1038.589966</v>
      </c>
      <c r="G920">
        <v>248540000</v>
      </c>
    </row>
    <row r="921" spans="1:7">
      <c r="A921" s="12">
        <v>42818</v>
      </c>
      <c r="B921">
        <v>1038.4499510000001</v>
      </c>
      <c r="C921">
        <v>1040.469971</v>
      </c>
      <c r="D921">
        <v>934.35797100000002</v>
      </c>
      <c r="E921">
        <v>937.52002000000005</v>
      </c>
      <c r="F921">
        <v>937.52002000000005</v>
      </c>
      <c r="G921">
        <v>491038016</v>
      </c>
    </row>
    <row r="922" spans="1:7">
      <c r="A922" s="12">
        <v>42819</v>
      </c>
      <c r="B922">
        <v>936.53997800000002</v>
      </c>
      <c r="C922">
        <v>975.760986</v>
      </c>
      <c r="D922">
        <v>903.71301300000005</v>
      </c>
      <c r="E922">
        <v>972.77899200000002</v>
      </c>
      <c r="F922">
        <v>972.77899200000002</v>
      </c>
      <c r="G922">
        <v>435803008</v>
      </c>
    </row>
    <row r="923" spans="1:7">
      <c r="A923" s="12">
        <v>42820</v>
      </c>
      <c r="B923">
        <v>974.01501499999995</v>
      </c>
      <c r="C923">
        <v>1007.960022</v>
      </c>
      <c r="D923">
        <v>954.18597399999999</v>
      </c>
      <c r="E923">
        <v>966.72497599999997</v>
      </c>
      <c r="F923">
        <v>966.72497599999997</v>
      </c>
      <c r="G923">
        <v>303668000</v>
      </c>
    </row>
    <row r="924" spans="1:7">
      <c r="A924" s="12">
        <v>42821</v>
      </c>
      <c r="B924">
        <v>972.05499299999997</v>
      </c>
      <c r="C924">
        <v>1046.400024</v>
      </c>
      <c r="D924">
        <v>971.98400900000001</v>
      </c>
      <c r="E924">
        <v>1045.7700199999999</v>
      </c>
      <c r="F924">
        <v>1045.7700199999999</v>
      </c>
      <c r="G924">
        <v>372535008</v>
      </c>
    </row>
    <row r="925" spans="1:7">
      <c r="A925" s="12">
        <v>42822</v>
      </c>
      <c r="B925">
        <v>1044.579956</v>
      </c>
      <c r="C925">
        <v>1064.650024</v>
      </c>
      <c r="D925">
        <v>1027.7299800000001</v>
      </c>
      <c r="E925">
        <v>1047.150024</v>
      </c>
      <c r="F925">
        <v>1047.150024</v>
      </c>
      <c r="G925">
        <v>326332000</v>
      </c>
    </row>
    <row r="926" spans="1:7">
      <c r="A926" s="12">
        <v>42823</v>
      </c>
      <c r="B926">
        <v>1046.079956</v>
      </c>
      <c r="C926">
        <v>1055.130005</v>
      </c>
      <c r="D926">
        <v>1015.880005</v>
      </c>
      <c r="E926">
        <v>1039.969971</v>
      </c>
      <c r="F926">
        <v>1039.969971</v>
      </c>
      <c r="G926">
        <v>298457984</v>
      </c>
    </row>
    <row r="927" spans="1:7">
      <c r="A927" s="12">
        <v>42824</v>
      </c>
      <c r="B927">
        <v>1042.209961</v>
      </c>
      <c r="C927">
        <v>1049.290039</v>
      </c>
      <c r="D927">
        <v>1020.039978</v>
      </c>
      <c r="E927">
        <v>1026.4300539999999</v>
      </c>
      <c r="F927">
        <v>1026.4300539999999</v>
      </c>
      <c r="G927">
        <v>352968992</v>
      </c>
    </row>
    <row r="928" spans="1:7">
      <c r="A928" s="12">
        <v>42825</v>
      </c>
      <c r="B928">
        <v>1026.6400149999999</v>
      </c>
      <c r="C928">
        <v>1074.920044</v>
      </c>
      <c r="D928">
        <v>1026.6400149999999</v>
      </c>
      <c r="E928">
        <v>1071.790039</v>
      </c>
      <c r="F928">
        <v>1071.790039</v>
      </c>
      <c r="G928">
        <v>447287008</v>
      </c>
    </row>
    <row r="929" spans="1:7">
      <c r="A929" s="12">
        <v>42826</v>
      </c>
      <c r="B929">
        <v>1071.709961</v>
      </c>
      <c r="C929">
        <v>1091.719971</v>
      </c>
      <c r="D929">
        <v>1061.089966</v>
      </c>
      <c r="E929">
        <v>1080.5</v>
      </c>
      <c r="F929">
        <v>1080.5</v>
      </c>
      <c r="G929">
        <v>289633984</v>
      </c>
    </row>
    <row r="930" spans="1:7">
      <c r="A930" s="12">
        <v>42827</v>
      </c>
      <c r="B930">
        <v>1080.6099850000001</v>
      </c>
      <c r="C930">
        <v>1107.589966</v>
      </c>
      <c r="D930">
        <v>1075.4499510000001</v>
      </c>
      <c r="E930">
        <v>1102.170044</v>
      </c>
      <c r="F930">
        <v>1102.170044</v>
      </c>
      <c r="G930">
        <v>514187008</v>
      </c>
    </row>
    <row r="931" spans="1:7">
      <c r="A931" s="12">
        <v>42828</v>
      </c>
      <c r="B931">
        <v>1102.9499510000001</v>
      </c>
      <c r="C931">
        <v>1151.73999</v>
      </c>
      <c r="D931">
        <v>1102.9499510000001</v>
      </c>
      <c r="E931">
        <v>1143.8100589999999</v>
      </c>
      <c r="F931">
        <v>1143.8100589999999</v>
      </c>
      <c r="G931">
        <v>580444032</v>
      </c>
    </row>
    <row r="932" spans="1:7">
      <c r="A932" s="12">
        <v>42829</v>
      </c>
      <c r="B932">
        <v>1145.5200199999999</v>
      </c>
      <c r="C932">
        <v>1156.4399410000001</v>
      </c>
      <c r="D932">
        <v>1120.5200199999999</v>
      </c>
      <c r="E932">
        <v>1133.25</v>
      </c>
      <c r="F932">
        <v>1133.25</v>
      </c>
      <c r="G932">
        <v>436310016</v>
      </c>
    </row>
    <row r="933" spans="1:7">
      <c r="A933" s="12">
        <v>42830</v>
      </c>
      <c r="B933">
        <v>1134.1400149999999</v>
      </c>
      <c r="C933">
        <v>1135.089966</v>
      </c>
      <c r="D933">
        <v>1113.630005</v>
      </c>
      <c r="E933">
        <v>1124.780029</v>
      </c>
      <c r="F933">
        <v>1124.780029</v>
      </c>
      <c r="G933">
        <v>414784000</v>
      </c>
    </row>
    <row r="934" spans="1:7">
      <c r="A934" s="12">
        <v>42831</v>
      </c>
      <c r="B934">
        <v>1125.8100589999999</v>
      </c>
      <c r="C934">
        <v>1188.369995</v>
      </c>
      <c r="D934">
        <v>1125.8100589999999</v>
      </c>
      <c r="E934">
        <v>1182.6800539999999</v>
      </c>
      <c r="F934">
        <v>1182.6800539999999</v>
      </c>
      <c r="G934">
        <v>511222016</v>
      </c>
    </row>
    <row r="935" spans="1:7">
      <c r="A935" s="12">
        <v>42832</v>
      </c>
      <c r="B935">
        <v>1178.9399410000001</v>
      </c>
      <c r="C935">
        <v>1186.579956</v>
      </c>
      <c r="D935">
        <v>1163.3900149999999</v>
      </c>
      <c r="E935">
        <v>1176.900024</v>
      </c>
      <c r="F935">
        <v>1176.900024</v>
      </c>
      <c r="G935">
        <v>317022016</v>
      </c>
    </row>
    <row r="936" spans="1:7">
      <c r="A936" s="12">
        <v>42833</v>
      </c>
      <c r="B936">
        <v>1172.650024</v>
      </c>
      <c r="C936">
        <v>1184.9799800000001</v>
      </c>
      <c r="D936">
        <v>1162.579956</v>
      </c>
      <c r="E936">
        <v>1175.9499510000001</v>
      </c>
      <c r="F936">
        <v>1175.9499510000001</v>
      </c>
      <c r="G936">
        <v>209312000</v>
      </c>
    </row>
    <row r="937" spans="1:7">
      <c r="A937" s="12">
        <v>42834</v>
      </c>
      <c r="B937">
        <v>1176.5699460000001</v>
      </c>
      <c r="C937">
        <v>1197.209961</v>
      </c>
      <c r="D937">
        <v>1171.8599850000001</v>
      </c>
      <c r="E937">
        <v>1187.869995</v>
      </c>
      <c r="F937">
        <v>1187.869995</v>
      </c>
      <c r="G937">
        <v>242343008</v>
      </c>
    </row>
    <row r="938" spans="1:7">
      <c r="A938" s="12">
        <v>42835</v>
      </c>
      <c r="B938">
        <v>1187.3000489999999</v>
      </c>
      <c r="C938">
        <v>1190.339966</v>
      </c>
      <c r="D938">
        <v>1179.040039</v>
      </c>
      <c r="E938">
        <v>1187.130005</v>
      </c>
      <c r="F938">
        <v>1187.130005</v>
      </c>
      <c r="G938">
        <v>215883008</v>
      </c>
    </row>
    <row r="939" spans="1:7">
      <c r="A939" s="12">
        <v>42836</v>
      </c>
      <c r="B939">
        <v>1187.459961</v>
      </c>
      <c r="C939">
        <v>1208.0699460000001</v>
      </c>
      <c r="D939">
        <v>1187.459961</v>
      </c>
      <c r="E939">
        <v>1205.01001</v>
      </c>
      <c r="F939">
        <v>1205.01001</v>
      </c>
      <c r="G939">
        <v>216182000</v>
      </c>
    </row>
    <row r="940" spans="1:7">
      <c r="A940" s="12">
        <v>42837</v>
      </c>
      <c r="B940">
        <v>1204.8100589999999</v>
      </c>
      <c r="C940">
        <v>1207.1400149999999</v>
      </c>
      <c r="D940">
        <v>1196.76001</v>
      </c>
      <c r="E940">
        <v>1200.369995</v>
      </c>
      <c r="F940">
        <v>1200.369995</v>
      </c>
      <c r="G940">
        <v>288702016</v>
      </c>
    </row>
    <row r="941" spans="1:7">
      <c r="A941" s="12">
        <v>42838</v>
      </c>
      <c r="B941">
        <v>1201.0200199999999</v>
      </c>
      <c r="C941">
        <v>1205.8900149999999</v>
      </c>
      <c r="D941">
        <v>1156.4399410000001</v>
      </c>
      <c r="E941">
        <v>1169.280029</v>
      </c>
      <c r="F941">
        <v>1169.280029</v>
      </c>
      <c r="G941">
        <v>351968992</v>
      </c>
    </row>
    <row r="942" spans="1:7">
      <c r="A942" s="12">
        <v>42839</v>
      </c>
      <c r="B942">
        <v>1170.329956</v>
      </c>
      <c r="C942">
        <v>1190.8000489999999</v>
      </c>
      <c r="D942">
        <v>1159.790039</v>
      </c>
      <c r="E942">
        <v>1167.540039</v>
      </c>
      <c r="F942">
        <v>1167.540039</v>
      </c>
      <c r="G942">
        <v>254827008</v>
      </c>
    </row>
    <row r="943" spans="1:7">
      <c r="A943" s="12">
        <v>42840</v>
      </c>
      <c r="B943">
        <v>1167.3000489999999</v>
      </c>
      <c r="C943">
        <v>1188</v>
      </c>
      <c r="D943">
        <v>1164.959961</v>
      </c>
      <c r="E943">
        <v>1172.5200199999999</v>
      </c>
      <c r="F943">
        <v>1172.5200199999999</v>
      </c>
      <c r="G943">
        <v>203559008</v>
      </c>
    </row>
    <row r="944" spans="1:7">
      <c r="A944" s="12">
        <v>42841</v>
      </c>
      <c r="B944">
        <v>1172.6099850000001</v>
      </c>
      <c r="C944">
        <v>1187.219971</v>
      </c>
      <c r="D944">
        <v>1172.6099850000001</v>
      </c>
      <c r="E944">
        <v>1182.9399410000001</v>
      </c>
      <c r="F944">
        <v>1182.9399410000001</v>
      </c>
      <c r="G944">
        <v>183231008</v>
      </c>
    </row>
    <row r="945" spans="1:7">
      <c r="A945" s="12">
        <v>42842</v>
      </c>
      <c r="B945">
        <v>1183.25</v>
      </c>
      <c r="C945">
        <v>1194.900024</v>
      </c>
      <c r="D945">
        <v>1172.650024</v>
      </c>
      <c r="E945">
        <v>1193.910034</v>
      </c>
      <c r="F945">
        <v>1193.910034</v>
      </c>
      <c r="G945">
        <v>253206000</v>
      </c>
    </row>
    <row r="946" spans="1:7">
      <c r="A946" s="12">
        <v>42843</v>
      </c>
      <c r="B946">
        <v>1193.7700199999999</v>
      </c>
      <c r="C946">
        <v>1217.5699460000001</v>
      </c>
      <c r="D946">
        <v>1193.7700199999999</v>
      </c>
      <c r="E946">
        <v>1211.670044</v>
      </c>
      <c r="F946">
        <v>1211.670044</v>
      </c>
      <c r="G946">
        <v>270524000</v>
      </c>
    </row>
    <row r="947" spans="1:7">
      <c r="A947" s="12">
        <v>42844</v>
      </c>
      <c r="B947">
        <v>1212.130005</v>
      </c>
      <c r="C947">
        <v>1215.51001</v>
      </c>
      <c r="D947">
        <v>1205.079956</v>
      </c>
      <c r="E947">
        <v>1210.290039</v>
      </c>
      <c r="F947">
        <v>1210.290039</v>
      </c>
      <c r="G947">
        <v>288060992</v>
      </c>
    </row>
    <row r="948" spans="1:7">
      <c r="A948" s="12">
        <v>42845</v>
      </c>
      <c r="B948">
        <v>1211.079956</v>
      </c>
      <c r="C948">
        <v>1240.790039</v>
      </c>
      <c r="D948">
        <v>1208.410034</v>
      </c>
      <c r="E948">
        <v>1229.079956</v>
      </c>
      <c r="F948">
        <v>1229.079956</v>
      </c>
      <c r="G948">
        <v>315108000</v>
      </c>
    </row>
    <row r="949" spans="1:7">
      <c r="A949" s="12">
        <v>42846</v>
      </c>
      <c r="B949">
        <v>1229.420044</v>
      </c>
      <c r="C949">
        <v>1235.9399410000001</v>
      </c>
      <c r="D949">
        <v>1215.5600589999999</v>
      </c>
      <c r="E949">
        <v>1222.0500489999999</v>
      </c>
      <c r="F949">
        <v>1222.0500489999999</v>
      </c>
      <c r="G949">
        <v>272167008</v>
      </c>
    </row>
    <row r="950" spans="1:7">
      <c r="A950" s="12">
        <v>42847</v>
      </c>
      <c r="B950">
        <v>1222.709961</v>
      </c>
      <c r="C950">
        <v>1235.5600589999999</v>
      </c>
      <c r="D950">
        <v>1208.469971</v>
      </c>
      <c r="E950">
        <v>1231.709961</v>
      </c>
      <c r="F950">
        <v>1231.709961</v>
      </c>
      <c r="G950">
        <v>249320000</v>
      </c>
    </row>
    <row r="951" spans="1:7">
      <c r="A951" s="12">
        <v>42848</v>
      </c>
      <c r="B951">
        <v>1231.920044</v>
      </c>
      <c r="C951">
        <v>1232.1999510000001</v>
      </c>
      <c r="D951">
        <v>1203.9399410000001</v>
      </c>
      <c r="E951">
        <v>1207.209961</v>
      </c>
      <c r="F951">
        <v>1207.209961</v>
      </c>
      <c r="G951">
        <v>258951008</v>
      </c>
    </row>
    <row r="952" spans="1:7">
      <c r="A952" s="12">
        <v>42849</v>
      </c>
      <c r="B952">
        <v>1209.630005</v>
      </c>
      <c r="C952">
        <v>1250.9399410000001</v>
      </c>
      <c r="D952">
        <v>1209.630005</v>
      </c>
      <c r="E952">
        <v>1250.150024</v>
      </c>
      <c r="F952">
        <v>1250.150024</v>
      </c>
      <c r="G952">
        <v>235806000</v>
      </c>
    </row>
    <row r="953" spans="1:7">
      <c r="A953" s="12">
        <v>42850</v>
      </c>
      <c r="B953">
        <v>1250.4499510000001</v>
      </c>
      <c r="C953">
        <v>1267.579956</v>
      </c>
      <c r="D953">
        <v>1249.969971</v>
      </c>
      <c r="E953">
        <v>1265.48999</v>
      </c>
      <c r="F953">
        <v>1265.48999</v>
      </c>
      <c r="G953">
        <v>242556000</v>
      </c>
    </row>
    <row r="954" spans="1:7">
      <c r="A954" s="12">
        <v>42851</v>
      </c>
      <c r="B954">
        <v>1265.98999</v>
      </c>
      <c r="C954">
        <v>1294.829956</v>
      </c>
      <c r="D954">
        <v>1265.9300539999999</v>
      </c>
      <c r="E954">
        <v>1281.079956</v>
      </c>
      <c r="F954">
        <v>1281.079956</v>
      </c>
      <c r="G954">
        <v>329631008</v>
      </c>
    </row>
    <row r="955" spans="1:7">
      <c r="A955" s="12">
        <v>42852</v>
      </c>
      <c r="B955">
        <v>1281.880005</v>
      </c>
      <c r="C955">
        <v>1319.6999510000001</v>
      </c>
      <c r="D955">
        <v>1281.3000489999999</v>
      </c>
      <c r="E955">
        <v>1317.7299800000001</v>
      </c>
      <c r="F955">
        <v>1317.7299800000001</v>
      </c>
      <c r="G955">
        <v>449196992</v>
      </c>
    </row>
    <row r="956" spans="1:7">
      <c r="A956" s="12">
        <v>42853</v>
      </c>
      <c r="B956">
        <v>1317.73999</v>
      </c>
      <c r="C956">
        <v>1331.280029</v>
      </c>
      <c r="D956">
        <v>1292.369995</v>
      </c>
      <c r="E956">
        <v>1316.4799800000001</v>
      </c>
      <c r="F956">
        <v>1316.4799800000001</v>
      </c>
      <c r="G956">
        <v>527488992</v>
      </c>
    </row>
    <row r="957" spans="1:7">
      <c r="A957" s="12">
        <v>42854</v>
      </c>
      <c r="B957">
        <v>1317.839966</v>
      </c>
      <c r="C957">
        <v>1327.1999510000001</v>
      </c>
      <c r="D957">
        <v>1315.209961</v>
      </c>
      <c r="E957">
        <v>1321.790039</v>
      </c>
      <c r="F957">
        <v>1321.790039</v>
      </c>
      <c r="G957">
        <v>422705984</v>
      </c>
    </row>
    <row r="958" spans="1:7">
      <c r="A958" s="12">
        <v>42855</v>
      </c>
      <c r="B958">
        <v>1321.869995</v>
      </c>
      <c r="C958">
        <v>1347.910034</v>
      </c>
      <c r="D958">
        <v>1314.920044</v>
      </c>
      <c r="E958">
        <v>1347.8900149999999</v>
      </c>
      <c r="F958">
        <v>1347.8900149999999</v>
      </c>
      <c r="G958">
        <v>413115008</v>
      </c>
    </row>
    <row r="959" spans="1:7">
      <c r="A959" s="12">
        <v>42856</v>
      </c>
      <c r="B959">
        <v>1348.3000489999999</v>
      </c>
      <c r="C959">
        <v>1434.3199460000001</v>
      </c>
      <c r="D959">
        <v>1348.3000489999999</v>
      </c>
      <c r="E959">
        <v>1421.599976</v>
      </c>
      <c r="F959">
        <v>1421.599976</v>
      </c>
      <c r="G959">
        <v>713624000</v>
      </c>
    </row>
    <row r="960" spans="1:7">
      <c r="A960" s="12">
        <v>42857</v>
      </c>
      <c r="B960">
        <v>1421.030029</v>
      </c>
      <c r="C960">
        <v>1473.900024</v>
      </c>
      <c r="D960">
        <v>1415.6899410000001</v>
      </c>
      <c r="E960">
        <v>1452.8199460000001</v>
      </c>
      <c r="F960">
        <v>1452.8199460000001</v>
      </c>
      <c r="G960">
        <v>477337984</v>
      </c>
    </row>
    <row r="961" spans="1:7">
      <c r="A961" s="12">
        <v>42858</v>
      </c>
      <c r="B961">
        <v>1453.780029</v>
      </c>
      <c r="C961">
        <v>1492.7700199999999</v>
      </c>
      <c r="D961">
        <v>1447.48999</v>
      </c>
      <c r="E961">
        <v>1490.089966</v>
      </c>
      <c r="F961">
        <v>1490.089966</v>
      </c>
      <c r="G961">
        <v>583795968</v>
      </c>
    </row>
    <row r="962" spans="1:7">
      <c r="A962" s="12">
        <v>42859</v>
      </c>
      <c r="B962">
        <v>1490.719971</v>
      </c>
      <c r="C962">
        <v>1608.910034</v>
      </c>
      <c r="D962">
        <v>1490.719971</v>
      </c>
      <c r="E962">
        <v>1537.670044</v>
      </c>
      <c r="F962">
        <v>1537.670044</v>
      </c>
      <c r="G962">
        <v>933548992</v>
      </c>
    </row>
    <row r="963" spans="1:7">
      <c r="A963" s="12">
        <v>42860</v>
      </c>
      <c r="B963">
        <v>1540.869995</v>
      </c>
      <c r="C963">
        <v>1618.030029</v>
      </c>
      <c r="D963">
        <v>1530.3100589999999</v>
      </c>
      <c r="E963">
        <v>1555.4499510000001</v>
      </c>
      <c r="F963">
        <v>1555.4499510000001</v>
      </c>
      <c r="G963">
        <v>946035968</v>
      </c>
    </row>
    <row r="964" spans="1:7">
      <c r="A964" s="12">
        <v>42861</v>
      </c>
      <c r="B964">
        <v>1556.8100589999999</v>
      </c>
      <c r="C964">
        <v>1578.8000489999999</v>
      </c>
      <c r="D964">
        <v>1542.5</v>
      </c>
      <c r="E964">
        <v>1578.8000489999999</v>
      </c>
      <c r="F964">
        <v>1578.8000489999999</v>
      </c>
      <c r="G964">
        <v>582529984</v>
      </c>
    </row>
    <row r="965" spans="1:7">
      <c r="A965" s="12">
        <v>42862</v>
      </c>
      <c r="B965">
        <v>1579.469971</v>
      </c>
      <c r="C965">
        <v>1596.719971</v>
      </c>
      <c r="D965">
        <v>1559.76001</v>
      </c>
      <c r="E965">
        <v>1596.709961</v>
      </c>
      <c r="F965">
        <v>1596.709961</v>
      </c>
      <c r="G965">
        <v>1080029952</v>
      </c>
    </row>
    <row r="966" spans="1:7">
      <c r="A966" s="12">
        <v>42863</v>
      </c>
      <c r="B966">
        <v>1596.920044</v>
      </c>
      <c r="C966">
        <v>1723.349976</v>
      </c>
      <c r="D966">
        <v>1596.920044</v>
      </c>
      <c r="E966">
        <v>1723.349976</v>
      </c>
      <c r="F966">
        <v>1723.349976</v>
      </c>
      <c r="G966">
        <v>1340320000</v>
      </c>
    </row>
    <row r="967" spans="1:7">
      <c r="A967" s="12">
        <v>42864</v>
      </c>
      <c r="B967">
        <v>1723.8900149999999</v>
      </c>
      <c r="C967">
        <v>1833.48999</v>
      </c>
      <c r="D967">
        <v>1716.3000489999999</v>
      </c>
      <c r="E967">
        <v>1755.3599850000001</v>
      </c>
      <c r="F967">
        <v>1755.3599850000001</v>
      </c>
      <c r="G967">
        <v>1167920000</v>
      </c>
    </row>
    <row r="968" spans="1:7">
      <c r="A968" s="12">
        <v>42865</v>
      </c>
      <c r="B968">
        <v>1756.5200199999999</v>
      </c>
      <c r="C968">
        <v>1788.4399410000001</v>
      </c>
      <c r="D968">
        <v>1719.099976</v>
      </c>
      <c r="E968">
        <v>1787.130005</v>
      </c>
      <c r="F968">
        <v>1787.130005</v>
      </c>
      <c r="G968">
        <v>915723008</v>
      </c>
    </row>
    <row r="969" spans="1:7">
      <c r="A969" s="12">
        <v>42866</v>
      </c>
      <c r="B969">
        <v>1780.369995</v>
      </c>
      <c r="C969">
        <v>1873.9300539999999</v>
      </c>
      <c r="D969">
        <v>1755.349976</v>
      </c>
      <c r="E969">
        <v>1848.5699460000001</v>
      </c>
      <c r="F969">
        <v>1848.5699460000001</v>
      </c>
      <c r="G969">
        <v>799489984</v>
      </c>
    </row>
    <row r="970" spans="1:7">
      <c r="A970" s="12">
        <v>42867</v>
      </c>
      <c r="B970">
        <v>1845.76001</v>
      </c>
      <c r="C970">
        <v>1856.150024</v>
      </c>
      <c r="D970">
        <v>1694.01001</v>
      </c>
      <c r="E970">
        <v>1724.23999</v>
      </c>
      <c r="F970">
        <v>1724.23999</v>
      </c>
      <c r="G970">
        <v>740984000</v>
      </c>
    </row>
    <row r="971" spans="1:7">
      <c r="A971" s="12">
        <v>42868</v>
      </c>
      <c r="B971">
        <v>1723.119995</v>
      </c>
      <c r="C971">
        <v>1812.98999</v>
      </c>
      <c r="D971">
        <v>1651.079956</v>
      </c>
      <c r="E971">
        <v>1804.910034</v>
      </c>
      <c r="F971">
        <v>1804.910034</v>
      </c>
      <c r="G971">
        <v>579635008</v>
      </c>
    </row>
    <row r="972" spans="1:7">
      <c r="A972" s="12">
        <v>42869</v>
      </c>
      <c r="B972">
        <v>1800.8599850000001</v>
      </c>
      <c r="C972">
        <v>1831.420044</v>
      </c>
      <c r="D972">
        <v>1776.619995</v>
      </c>
      <c r="E972">
        <v>1808.910034</v>
      </c>
      <c r="F972">
        <v>1808.910034</v>
      </c>
      <c r="G972">
        <v>437196000</v>
      </c>
    </row>
    <row r="973" spans="1:7">
      <c r="A973" s="12">
        <v>42870</v>
      </c>
      <c r="B973">
        <v>1808.4399410000001</v>
      </c>
      <c r="C973">
        <v>1812.8000489999999</v>
      </c>
      <c r="D973">
        <v>1708.540039</v>
      </c>
      <c r="E973">
        <v>1738.4300539999999</v>
      </c>
      <c r="F973">
        <v>1738.4300539999999</v>
      </c>
      <c r="G973">
        <v>731529024</v>
      </c>
    </row>
    <row r="974" spans="1:7">
      <c r="A974" s="12">
        <v>42871</v>
      </c>
      <c r="B974">
        <v>1741.6999510000001</v>
      </c>
      <c r="C974">
        <v>1785.9399410000001</v>
      </c>
      <c r="D974">
        <v>1686.540039</v>
      </c>
      <c r="E974">
        <v>1734.4499510000001</v>
      </c>
      <c r="F974">
        <v>1734.4499510000001</v>
      </c>
      <c r="G974">
        <v>959044992</v>
      </c>
    </row>
    <row r="975" spans="1:7">
      <c r="A975" s="12">
        <v>42872</v>
      </c>
      <c r="B975">
        <v>1726.7299800000001</v>
      </c>
      <c r="C975">
        <v>1864.0500489999999</v>
      </c>
      <c r="D975">
        <v>1661.910034</v>
      </c>
      <c r="E975">
        <v>1839.089966</v>
      </c>
      <c r="F975">
        <v>1839.089966</v>
      </c>
      <c r="G975">
        <v>1064729984</v>
      </c>
    </row>
    <row r="976" spans="1:7">
      <c r="A976" s="12">
        <v>42873</v>
      </c>
      <c r="B976">
        <v>1818.6999510000001</v>
      </c>
      <c r="C976">
        <v>1904.4799800000001</v>
      </c>
      <c r="D976">
        <v>1807.119995</v>
      </c>
      <c r="E976">
        <v>1888.650024</v>
      </c>
      <c r="F976">
        <v>1888.650024</v>
      </c>
      <c r="G976">
        <v>894321024</v>
      </c>
    </row>
    <row r="977" spans="1:7">
      <c r="A977" s="12">
        <v>42874</v>
      </c>
      <c r="B977">
        <v>1897.369995</v>
      </c>
      <c r="C977">
        <v>2004.5200199999999</v>
      </c>
      <c r="D977">
        <v>1890.25</v>
      </c>
      <c r="E977">
        <v>1987.709961</v>
      </c>
      <c r="F977">
        <v>1987.709961</v>
      </c>
      <c r="G977">
        <v>1157289984</v>
      </c>
    </row>
    <row r="978" spans="1:7">
      <c r="A978" s="12">
        <v>42875</v>
      </c>
      <c r="B978">
        <v>1984.23999</v>
      </c>
      <c r="C978">
        <v>2084.7299800000001</v>
      </c>
      <c r="D978">
        <v>1974.920044</v>
      </c>
      <c r="E978">
        <v>2084.7299800000001</v>
      </c>
      <c r="F978">
        <v>2084.7299800000001</v>
      </c>
      <c r="G978">
        <v>961336000</v>
      </c>
    </row>
    <row r="979" spans="1:7">
      <c r="A979" s="12">
        <v>42876</v>
      </c>
      <c r="B979">
        <v>2067.030029</v>
      </c>
      <c r="C979">
        <v>2119.080078</v>
      </c>
      <c r="D979">
        <v>2037.5</v>
      </c>
      <c r="E979">
        <v>2041.1999510000001</v>
      </c>
      <c r="F979">
        <v>2041.1999510000001</v>
      </c>
      <c r="G979">
        <v>1147859968</v>
      </c>
    </row>
    <row r="980" spans="1:7">
      <c r="A980" s="12">
        <v>42877</v>
      </c>
      <c r="B980">
        <v>2043.1899410000001</v>
      </c>
      <c r="C980">
        <v>2303.8999020000001</v>
      </c>
      <c r="D980">
        <v>2017.869995</v>
      </c>
      <c r="E980">
        <v>2173.3999020000001</v>
      </c>
      <c r="F980">
        <v>2173.3999020000001</v>
      </c>
      <c r="G980">
        <v>1942220032</v>
      </c>
    </row>
    <row r="981" spans="1:7">
      <c r="A981" s="12">
        <v>42878</v>
      </c>
      <c r="B981">
        <v>2191.5600589999999</v>
      </c>
      <c r="C981">
        <v>2320.820068</v>
      </c>
      <c r="D981">
        <v>2178.5</v>
      </c>
      <c r="E981">
        <v>2320.419922</v>
      </c>
      <c r="F981">
        <v>2320.419922</v>
      </c>
      <c r="G981">
        <v>1378749952</v>
      </c>
    </row>
    <row r="982" spans="1:7">
      <c r="A982" s="12">
        <v>42879</v>
      </c>
      <c r="B982">
        <v>2321.3701169999999</v>
      </c>
      <c r="C982">
        <v>2523.719971</v>
      </c>
      <c r="D982">
        <v>2321.3701169999999</v>
      </c>
      <c r="E982">
        <v>2443.639893</v>
      </c>
      <c r="F982">
        <v>2443.639893</v>
      </c>
      <c r="G982">
        <v>1725379968</v>
      </c>
    </row>
    <row r="983" spans="1:7">
      <c r="A983" s="12">
        <v>42880</v>
      </c>
      <c r="B983">
        <v>2446.23999</v>
      </c>
      <c r="C983">
        <v>2763.709961</v>
      </c>
      <c r="D983">
        <v>2285.3000489999999</v>
      </c>
      <c r="E983">
        <v>2304.9799800000001</v>
      </c>
      <c r="F983">
        <v>2304.9799800000001</v>
      </c>
      <c r="G983">
        <v>2406700032</v>
      </c>
    </row>
    <row r="984" spans="1:7">
      <c r="A984" s="12">
        <v>42881</v>
      </c>
      <c r="B984">
        <v>2320.889893</v>
      </c>
      <c r="C984">
        <v>2573.790039</v>
      </c>
      <c r="D984">
        <v>2071.98999</v>
      </c>
      <c r="E984">
        <v>2202.419922</v>
      </c>
      <c r="F984">
        <v>2202.419922</v>
      </c>
      <c r="G984">
        <v>1763480064</v>
      </c>
    </row>
    <row r="985" spans="1:7">
      <c r="A985" s="12">
        <v>42882</v>
      </c>
      <c r="B985">
        <v>2196.2700199999999</v>
      </c>
      <c r="C985">
        <v>2260.1999510000001</v>
      </c>
      <c r="D985">
        <v>1855.829956</v>
      </c>
      <c r="E985">
        <v>2038.869995</v>
      </c>
      <c r="F985">
        <v>2038.869995</v>
      </c>
      <c r="G985">
        <v>1700480000</v>
      </c>
    </row>
    <row r="986" spans="1:7">
      <c r="A986" s="12">
        <v>42883</v>
      </c>
      <c r="B986">
        <v>2054.080078</v>
      </c>
      <c r="C986">
        <v>2267.3400879999999</v>
      </c>
      <c r="D986">
        <v>2054.080078</v>
      </c>
      <c r="E986">
        <v>2155.8000489999999</v>
      </c>
      <c r="F986">
        <v>2155.8000489999999</v>
      </c>
      <c r="G986">
        <v>1147139968</v>
      </c>
    </row>
    <row r="987" spans="1:7">
      <c r="A987" s="12">
        <v>42884</v>
      </c>
      <c r="B987">
        <v>2159.429932</v>
      </c>
      <c r="C987">
        <v>2307.0500489999999</v>
      </c>
      <c r="D987">
        <v>2107.169922</v>
      </c>
      <c r="E987">
        <v>2255.610107</v>
      </c>
      <c r="F987">
        <v>2255.610107</v>
      </c>
      <c r="G987">
        <v>994625024</v>
      </c>
    </row>
    <row r="988" spans="1:7">
      <c r="A988" s="12">
        <v>42885</v>
      </c>
      <c r="B988">
        <v>2255.360107</v>
      </c>
      <c r="C988">
        <v>2301.959961</v>
      </c>
      <c r="D988">
        <v>2124.570068</v>
      </c>
      <c r="E988">
        <v>2175.469971</v>
      </c>
      <c r="F988">
        <v>2175.469971</v>
      </c>
      <c r="G988">
        <v>1443970048</v>
      </c>
    </row>
    <row r="989" spans="1:7">
      <c r="A989" s="12">
        <v>42886</v>
      </c>
      <c r="B989">
        <v>2187.1899410000001</v>
      </c>
      <c r="C989">
        <v>2311.080078</v>
      </c>
      <c r="D989">
        <v>2145.570068</v>
      </c>
      <c r="E989">
        <v>2286.4099120000001</v>
      </c>
      <c r="F989">
        <v>2286.4099120000001</v>
      </c>
      <c r="G989">
        <v>1544829952</v>
      </c>
    </row>
    <row r="990" spans="1:7">
      <c r="A990" s="12">
        <v>42887</v>
      </c>
      <c r="B990">
        <v>2288.330078</v>
      </c>
      <c r="C990">
        <v>2448.389893</v>
      </c>
      <c r="D990">
        <v>2288.330078</v>
      </c>
      <c r="E990">
        <v>2407.8798830000001</v>
      </c>
      <c r="F990">
        <v>2407.8798830000001</v>
      </c>
      <c r="G990">
        <v>1653180032</v>
      </c>
    </row>
    <row r="991" spans="1:7">
      <c r="A991" s="12">
        <v>42888</v>
      </c>
      <c r="B991">
        <v>2404.030029</v>
      </c>
      <c r="C991">
        <v>2488.5500489999999</v>
      </c>
      <c r="D991">
        <v>2373.320068</v>
      </c>
      <c r="E991">
        <v>2488.5500489999999</v>
      </c>
      <c r="F991">
        <v>2488.5500489999999</v>
      </c>
      <c r="G991">
        <v>1317030016</v>
      </c>
    </row>
    <row r="992" spans="1:7">
      <c r="A992" s="12">
        <v>42889</v>
      </c>
      <c r="B992">
        <v>2493.719971</v>
      </c>
      <c r="C992">
        <v>2581.9099120000001</v>
      </c>
      <c r="D992">
        <v>2423.570068</v>
      </c>
      <c r="E992">
        <v>2515.3500979999999</v>
      </c>
      <c r="F992">
        <v>2515.3500979999999</v>
      </c>
      <c r="G992">
        <v>1514950016</v>
      </c>
    </row>
    <row r="993" spans="1:7">
      <c r="A993" s="12">
        <v>42890</v>
      </c>
      <c r="B993">
        <v>2547.790039</v>
      </c>
      <c r="C993">
        <v>2585.889893</v>
      </c>
      <c r="D993">
        <v>2452.540039</v>
      </c>
      <c r="E993">
        <v>2511.8100589999999</v>
      </c>
      <c r="F993">
        <v>2511.8100589999999</v>
      </c>
      <c r="G993">
        <v>1355120000</v>
      </c>
    </row>
    <row r="994" spans="1:7">
      <c r="A994" s="12">
        <v>42891</v>
      </c>
      <c r="B994">
        <v>2512.3999020000001</v>
      </c>
      <c r="C994">
        <v>2686.8100589999999</v>
      </c>
      <c r="D994">
        <v>2510.219971</v>
      </c>
      <c r="E994">
        <v>2686.8100589999999</v>
      </c>
      <c r="F994">
        <v>2686.8100589999999</v>
      </c>
      <c r="G994">
        <v>1369309952</v>
      </c>
    </row>
    <row r="995" spans="1:7">
      <c r="A995" s="12">
        <v>42892</v>
      </c>
      <c r="B995">
        <v>2690.8400879999999</v>
      </c>
      <c r="C995">
        <v>2999.9099120000001</v>
      </c>
      <c r="D995">
        <v>2690.8400879999999</v>
      </c>
      <c r="E995">
        <v>2863.1999510000001</v>
      </c>
      <c r="F995">
        <v>2863.1999510000001</v>
      </c>
      <c r="G995">
        <v>2089609984</v>
      </c>
    </row>
    <row r="996" spans="1:7">
      <c r="A996" s="12">
        <v>42893</v>
      </c>
      <c r="B996">
        <v>2869.3798830000001</v>
      </c>
      <c r="C996">
        <v>2869.3798830000001</v>
      </c>
      <c r="D996">
        <v>2700.5600589999999</v>
      </c>
      <c r="E996">
        <v>2732.1599120000001</v>
      </c>
      <c r="F996">
        <v>2732.1599120000001</v>
      </c>
      <c r="G996">
        <v>1517709952</v>
      </c>
    </row>
    <row r="997" spans="1:7">
      <c r="A997" s="12">
        <v>42894</v>
      </c>
      <c r="B997">
        <v>2720.48999</v>
      </c>
      <c r="C997">
        <v>2815.3000489999999</v>
      </c>
      <c r="D997">
        <v>2670.9499510000001</v>
      </c>
      <c r="E997">
        <v>2805.6201169999999</v>
      </c>
      <c r="F997">
        <v>2805.6201169999999</v>
      </c>
      <c r="G997">
        <v>1281170048</v>
      </c>
    </row>
    <row r="998" spans="1:7">
      <c r="A998" s="12">
        <v>42895</v>
      </c>
      <c r="B998">
        <v>2807.4399410000001</v>
      </c>
      <c r="C998">
        <v>2901.709961</v>
      </c>
      <c r="D998">
        <v>2795.6201169999999</v>
      </c>
      <c r="E998">
        <v>2823.8100589999999</v>
      </c>
      <c r="F998">
        <v>2823.8100589999999</v>
      </c>
      <c r="G998">
        <v>1348950016</v>
      </c>
    </row>
    <row r="999" spans="1:7">
      <c r="A999" s="12">
        <v>42896</v>
      </c>
      <c r="B999">
        <v>2828.139893</v>
      </c>
      <c r="C999">
        <v>2950.98999</v>
      </c>
      <c r="D999">
        <v>2746.5500489999999</v>
      </c>
      <c r="E999">
        <v>2947.709961</v>
      </c>
      <c r="F999">
        <v>2947.709961</v>
      </c>
      <c r="G999">
        <v>2018889984</v>
      </c>
    </row>
    <row r="1000" spans="1:7">
      <c r="A1000" s="12">
        <v>42897</v>
      </c>
      <c r="B1000">
        <v>2942.4099120000001</v>
      </c>
      <c r="C1000">
        <v>2996.6000979999999</v>
      </c>
      <c r="D1000">
        <v>2840.530029</v>
      </c>
      <c r="E1000">
        <v>2958.110107</v>
      </c>
      <c r="F1000">
        <v>2958.110107</v>
      </c>
      <c r="G1000">
        <v>1752400000</v>
      </c>
    </row>
    <row r="1001" spans="1:7">
      <c r="A1001" s="12">
        <v>42898</v>
      </c>
      <c r="B1001">
        <v>2953.219971</v>
      </c>
      <c r="C1001">
        <v>2997.26001</v>
      </c>
      <c r="D1001">
        <v>2518.5600589999999</v>
      </c>
      <c r="E1001">
        <v>2659.6298830000001</v>
      </c>
      <c r="F1001">
        <v>2659.6298830000001</v>
      </c>
      <c r="G1001">
        <v>2569530112</v>
      </c>
    </row>
    <row r="1002" spans="1:7">
      <c r="A1002" s="12">
        <v>42899</v>
      </c>
      <c r="B1002">
        <v>2680.9099120000001</v>
      </c>
      <c r="C1002">
        <v>2789.040039</v>
      </c>
      <c r="D1002">
        <v>2650.3798830000001</v>
      </c>
      <c r="E1002">
        <v>2717.0200199999999</v>
      </c>
      <c r="F1002">
        <v>2717.0200199999999</v>
      </c>
      <c r="G1002">
        <v>1781200000</v>
      </c>
    </row>
    <row r="1003" spans="1:7">
      <c r="A1003" s="12">
        <v>42900</v>
      </c>
      <c r="B1003">
        <v>2716.8798830000001</v>
      </c>
      <c r="C1003">
        <v>2786.830078</v>
      </c>
      <c r="D1003">
        <v>2412.9399410000001</v>
      </c>
      <c r="E1003">
        <v>2506.3701169999999</v>
      </c>
      <c r="F1003">
        <v>2506.3701169999999</v>
      </c>
      <c r="G1003">
        <v>1696560000</v>
      </c>
    </row>
    <row r="1004" spans="1:7">
      <c r="A1004" s="12">
        <v>42901</v>
      </c>
      <c r="B1004">
        <v>2499.580078</v>
      </c>
      <c r="C1004">
        <v>2534.709961</v>
      </c>
      <c r="D1004">
        <v>2212.959961</v>
      </c>
      <c r="E1004">
        <v>2464.580078</v>
      </c>
      <c r="F1004">
        <v>2464.580078</v>
      </c>
      <c r="G1004">
        <v>2026259968</v>
      </c>
    </row>
    <row r="1005" spans="1:7">
      <c r="A1005" s="12">
        <v>42902</v>
      </c>
      <c r="B1005">
        <v>2469.570068</v>
      </c>
      <c r="C1005">
        <v>2539.919922</v>
      </c>
      <c r="D1005">
        <v>2385.1499020000001</v>
      </c>
      <c r="E1005">
        <v>2518.5600589999999</v>
      </c>
      <c r="F1005">
        <v>2518.5600589999999</v>
      </c>
      <c r="G1005">
        <v>1195190016</v>
      </c>
    </row>
    <row r="1006" spans="1:7">
      <c r="A1006" s="12">
        <v>42903</v>
      </c>
      <c r="B1006">
        <v>2514.01001</v>
      </c>
      <c r="C1006">
        <v>2685.1899410000001</v>
      </c>
      <c r="D1006">
        <v>2484.959961</v>
      </c>
      <c r="E1006">
        <v>2655.8798830000001</v>
      </c>
      <c r="F1006">
        <v>2655.8798830000001</v>
      </c>
      <c r="G1006">
        <v>1534509952</v>
      </c>
    </row>
    <row r="1007" spans="1:7">
      <c r="A1007" s="12">
        <v>42904</v>
      </c>
      <c r="B1007">
        <v>2655.3500979999999</v>
      </c>
      <c r="C1007">
        <v>2662.1000979999999</v>
      </c>
      <c r="D1007">
        <v>2516.330078</v>
      </c>
      <c r="E1007">
        <v>2548.290039</v>
      </c>
      <c r="F1007">
        <v>2548.290039</v>
      </c>
      <c r="G1007">
        <v>1178659968</v>
      </c>
    </row>
    <row r="1008" spans="1:7">
      <c r="A1008" s="12">
        <v>42905</v>
      </c>
      <c r="B1008">
        <v>2549.030029</v>
      </c>
      <c r="C1008">
        <v>2662.8500979999999</v>
      </c>
      <c r="D1008">
        <v>2549.030029</v>
      </c>
      <c r="E1008">
        <v>2589.6000979999999</v>
      </c>
      <c r="F1008">
        <v>2589.6000979999999</v>
      </c>
      <c r="G1008">
        <v>1446840064</v>
      </c>
    </row>
    <row r="1009" spans="1:7">
      <c r="A1009" s="12">
        <v>42906</v>
      </c>
      <c r="B1009">
        <v>2591.26001</v>
      </c>
      <c r="C1009">
        <v>2763.4499510000001</v>
      </c>
      <c r="D1009">
        <v>2589.820068</v>
      </c>
      <c r="E1009">
        <v>2721.790039</v>
      </c>
      <c r="F1009">
        <v>2721.790039</v>
      </c>
      <c r="G1009">
        <v>1854189952</v>
      </c>
    </row>
    <row r="1010" spans="1:7">
      <c r="A1010" s="12">
        <v>42907</v>
      </c>
      <c r="B1010">
        <v>2709.429932</v>
      </c>
      <c r="C1010">
        <v>2772.01001</v>
      </c>
      <c r="D1010">
        <v>2660.3999020000001</v>
      </c>
      <c r="E1010">
        <v>2689.1000979999999</v>
      </c>
      <c r="F1010">
        <v>2689.1000979999999</v>
      </c>
      <c r="G1010">
        <v>1626579968</v>
      </c>
    </row>
    <row r="1011" spans="1:7">
      <c r="A1011" s="12">
        <v>42908</v>
      </c>
      <c r="B1011">
        <v>2691.030029</v>
      </c>
      <c r="C1011">
        <v>2723.73999</v>
      </c>
      <c r="D1011">
        <v>2642.360107</v>
      </c>
      <c r="E1011">
        <v>2705.4099120000001</v>
      </c>
      <c r="F1011">
        <v>2705.4099120000001</v>
      </c>
      <c r="G1011">
        <v>1097939968</v>
      </c>
    </row>
    <row r="1012" spans="1:7">
      <c r="A1012" s="12">
        <v>42909</v>
      </c>
      <c r="B1012">
        <v>2707.3400879999999</v>
      </c>
      <c r="C1012">
        <v>2765.169922</v>
      </c>
      <c r="D1012">
        <v>2706.3701169999999</v>
      </c>
      <c r="E1012">
        <v>2744.9099120000001</v>
      </c>
      <c r="F1012">
        <v>2744.9099120000001</v>
      </c>
      <c r="G1012">
        <v>961318976</v>
      </c>
    </row>
    <row r="1013" spans="1:7">
      <c r="A1013" s="12">
        <v>42910</v>
      </c>
      <c r="B1013">
        <v>2738.5200199999999</v>
      </c>
      <c r="C1013">
        <v>2757.9399410000001</v>
      </c>
      <c r="D1013">
        <v>2583.1899410000001</v>
      </c>
      <c r="E1013">
        <v>2608.719971</v>
      </c>
      <c r="F1013">
        <v>2608.719971</v>
      </c>
      <c r="G1013">
        <v>982750016</v>
      </c>
    </row>
    <row r="1014" spans="1:7">
      <c r="A1014" s="12">
        <v>42911</v>
      </c>
      <c r="B1014">
        <v>2607.25</v>
      </c>
      <c r="C1014">
        <v>2682.26001</v>
      </c>
      <c r="D1014">
        <v>2552.1201169999999</v>
      </c>
      <c r="E1014">
        <v>2589.4099120000001</v>
      </c>
      <c r="F1014">
        <v>2589.4099120000001</v>
      </c>
      <c r="G1014">
        <v>1161100032</v>
      </c>
    </row>
    <row r="1015" spans="1:7">
      <c r="A1015" s="12">
        <v>42912</v>
      </c>
      <c r="B1015">
        <v>2590.570068</v>
      </c>
      <c r="C1015">
        <v>2615.25</v>
      </c>
      <c r="D1015">
        <v>2376.290039</v>
      </c>
      <c r="E1015">
        <v>2478.4499510000001</v>
      </c>
      <c r="F1015">
        <v>2478.4499510000001</v>
      </c>
      <c r="G1015">
        <v>1663280000</v>
      </c>
    </row>
    <row r="1016" spans="1:7">
      <c r="A1016" s="12">
        <v>42913</v>
      </c>
      <c r="B1016">
        <v>2478.4499510000001</v>
      </c>
      <c r="C1016">
        <v>2552.4499510000001</v>
      </c>
      <c r="D1016">
        <v>2332.98999</v>
      </c>
      <c r="E1016">
        <v>2552.4499510000001</v>
      </c>
      <c r="F1016">
        <v>2552.4499510000001</v>
      </c>
      <c r="G1016">
        <v>1489789952</v>
      </c>
    </row>
    <row r="1017" spans="1:7">
      <c r="A1017" s="12">
        <v>42914</v>
      </c>
      <c r="B1017">
        <v>2553.030029</v>
      </c>
      <c r="C1017">
        <v>2603.9799800000001</v>
      </c>
      <c r="D1017">
        <v>2484.419922</v>
      </c>
      <c r="E1017">
        <v>2574.790039</v>
      </c>
      <c r="F1017">
        <v>2574.790039</v>
      </c>
      <c r="G1017">
        <v>1183869952</v>
      </c>
    </row>
    <row r="1018" spans="1:7">
      <c r="A1018" s="12">
        <v>42915</v>
      </c>
      <c r="B1018">
        <v>2567.5600589999999</v>
      </c>
      <c r="C1018">
        <v>2588.830078</v>
      </c>
      <c r="D1018">
        <v>2510.4799800000001</v>
      </c>
      <c r="E1018">
        <v>2539.320068</v>
      </c>
      <c r="F1018">
        <v>2539.320068</v>
      </c>
      <c r="G1018">
        <v>949979008</v>
      </c>
    </row>
    <row r="1019" spans="1:7">
      <c r="A1019" s="12">
        <v>42916</v>
      </c>
      <c r="B1019">
        <v>2539.23999</v>
      </c>
      <c r="C1019">
        <v>2559.25</v>
      </c>
      <c r="D1019">
        <v>2478.429932</v>
      </c>
      <c r="E1019">
        <v>2480.8400879999999</v>
      </c>
      <c r="F1019">
        <v>2480.8400879999999</v>
      </c>
      <c r="G1019">
        <v>860273024</v>
      </c>
    </row>
    <row r="1020" spans="1:7">
      <c r="A1020" s="12">
        <v>42917</v>
      </c>
      <c r="B1020">
        <v>2492.6000979999999</v>
      </c>
      <c r="C1020">
        <v>2515.2700199999999</v>
      </c>
      <c r="D1020">
        <v>2419.2299800000001</v>
      </c>
      <c r="E1020">
        <v>2434.5500489999999</v>
      </c>
      <c r="F1020">
        <v>2434.5500489999999</v>
      </c>
      <c r="G1020">
        <v>779913984</v>
      </c>
    </row>
    <row r="1021" spans="1:7">
      <c r="A1021" s="12">
        <v>42918</v>
      </c>
      <c r="B1021">
        <v>2436.3999020000001</v>
      </c>
      <c r="C1021">
        <v>2514.280029</v>
      </c>
      <c r="D1021">
        <v>2394.8400879999999</v>
      </c>
      <c r="E1021">
        <v>2506.469971</v>
      </c>
      <c r="F1021">
        <v>2506.469971</v>
      </c>
      <c r="G1021">
        <v>803747008</v>
      </c>
    </row>
    <row r="1022" spans="1:7">
      <c r="A1022" s="12">
        <v>42919</v>
      </c>
      <c r="B1022">
        <v>2498.5600589999999</v>
      </c>
      <c r="C1022">
        <v>2595</v>
      </c>
      <c r="D1022">
        <v>2480.469971</v>
      </c>
      <c r="E1022">
        <v>2564.0600589999999</v>
      </c>
      <c r="F1022">
        <v>2564.0600589999999</v>
      </c>
      <c r="G1022">
        <v>964112000</v>
      </c>
    </row>
    <row r="1023" spans="1:7">
      <c r="A1023" s="12">
        <v>42920</v>
      </c>
      <c r="B1023">
        <v>2561</v>
      </c>
      <c r="C1023">
        <v>2631.5900879999999</v>
      </c>
      <c r="D1023">
        <v>2559.3500979999999</v>
      </c>
      <c r="E1023">
        <v>2601.639893</v>
      </c>
      <c r="F1023">
        <v>2601.639893</v>
      </c>
      <c r="G1023">
        <v>985516032</v>
      </c>
    </row>
    <row r="1024" spans="1:7">
      <c r="A1024" s="12">
        <v>42921</v>
      </c>
      <c r="B1024">
        <v>2602.8701169999999</v>
      </c>
      <c r="C1024">
        <v>2622.6499020000001</v>
      </c>
      <c r="D1024">
        <v>2538.5500489999999</v>
      </c>
      <c r="E1024">
        <v>2601.98999</v>
      </c>
      <c r="F1024">
        <v>2601.98999</v>
      </c>
      <c r="G1024">
        <v>941566016</v>
      </c>
    </row>
    <row r="1025" spans="1:7">
      <c r="A1025" s="12">
        <v>42922</v>
      </c>
      <c r="B1025">
        <v>2608.1000979999999</v>
      </c>
      <c r="C1025">
        <v>2616.719971</v>
      </c>
      <c r="D1025">
        <v>2581.6899410000001</v>
      </c>
      <c r="E1025">
        <v>2608.5600589999999</v>
      </c>
      <c r="F1025">
        <v>2608.5600589999999</v>
      </c>
      <c r="G1025">
        <v>761956992</v>
      </c>
    </row>
    <row r="1026" spans="1:7">
      <c r="A1026" s="12">
        <v>42923</v>
      </c>
      <c r="B1026">
        <v>2608.5900879999999</v>
      </c>
      <c r="C1026">
        <v>2916.139893</v>
      </c>
      <c r="D1026">
        <v>2498.8701169999999</v>
      </c>
      <c r="E1026">
        <v>2518.6599120000001</v>
      </c>
      <c r="F1026">
        <v>2518.6599120000001</v>
      </c>
      <c r="G1026">
        <v>917411968</v>
      </c>
    </row>
    <row r="1027" spans="1:7">
      <c r="A1027" s="12">
        <v>42924</v>
      </c>
      <c r="B1027">
        <v>2520.2700199999999</v>
      </c>
      <c r="C1027">
        <v>2571.3400879999999</v>
      </c>
      <c r="D1027">
        <v>2492.3100589999999</v>
      </c>
      <c r="E1027">
        <v>2571.3400879999999</v>
      </c>
      <c r="F1027">
        <v>2571.3400879999999</v>
      </c>
      <c r="G1027">
        <v>733329984</v>
      </c>
    </row>
    <row r="1028" spans="1:7">
      <c r="A1028" s="12">
        <v>42925</v>
      </c>
      <c r="B1028">
        <v>2572.610107</v>
      </c>
      <c r="C1028">
        <v>2635.48999</v>
      </c>
      <c r="D1028">
        <v>2517.5900879999999</v>
      </c>
      <c r="E1028">
        <v>2518.4399410000001</v>
      </c>
      <c r="F1028">
        <v>2518.4399410000001</v>
      </c>
      <c r="G1028">
        <v>527856000</v>
      </c>
    </row>
    <row r="1029" spans="1:7">
      <c r="A1029" s="12">
        <v>42926</v>
      </c>
      <c r="B1029">
        <v>2525.25</v>
      </c>
      <c r="C1029">
        <v>2537.1599120000001</v>
      </c>
      <c r="D1029">
        <v>2321.1298830000001</v>
      </c>
      <c r="E1029">
        <v>2372.5600589999999</v>
      </c>
      <c r="F1029">
        <v>2372.5600589999999</v>
      </c>
      <c r="G1029">
        <v>1111200000</v>
      </c>
    </row>
    <row r="1030" spans="1:7">
      <c r="A1030" s="12">
        <v>42927</v>
      </c>
      <c r="B1030">
        <v>2385.889893</v>
      </c>
      <c r="C1030">
        <v>2413.469971</v>
      </c>
      <c r="D1030">
        <v>2296.8100589999999</v>
      </c>
      <c r="E1030">
        <v>2337.790039</v>
      </c>
      <c r="F1030">
        <v>2337.790039</v>
      </c>
      <c r="G1030">
        <v>1329760000</v>
      </c>
    </row>
    <row r="1031" spans="1:7">
      <c r="A1031" s="12">
        <v>42928</v>
      </c>
      <c r="B1031">
        <v>2332.7700199999999</v>
      </c>
      <c r="C1031">
        <v>2423.709961</v>
      </c>
      <c r="D1031">
        <v>2275.139893</v>
      </c>
      <c r="E1031">
        <v>2398.8400879999999</v>
      </c>
      <c r="F1031">
        <v>2398.8400879999999</v>
      </c>
      <c r="G1031">
        <v>1117410048</v>
      </c>
    </row>
    <row r="1032" spans="1:7">
      <c r="A1032" s="12">
        <v>42929</v>
      </c>
      <c r="B1032">
        <v>2402.6999510000001</v>
      </c>
      <c r="C1032">
        <v>2425.219971</v>
      </c>
      <c r="D1032">
        <v>2340.830078</v>
      </c>
      <c r="E1032">
        <v>2357.8999020000001</v>
      </c>
      <c r="F1032">
        <v>2357.8999020000001</v>
      </c>
      <c r="G1032">
        <v>835769984</v>
      </c>
    </row>
    <row r="1033" spans="1:7">
      <c r="A1033" s="12">
        <v>42930</v>
      </c>
      <c r="B1033">
        <v>2360.5900879999999</v>
      </c>
      <c r="C1033">
        <v>2363.25</v>
      </c>
      <c r="D1033">
        <v>2183.219971</v>
      </c>
      <c r="E1033">
        <v>2233.3400879999999</v>
      </c>
      <c r="F1033">
        <v>2233.3400879999999</v>
      </c>
      <c r="G1033">
        <v>882502976</v>
      </c>
    </row>
    <row r="1034" spans="1:7">
      <c r="A1034" s="12">
        <v>42931</v>
      </c>
      <c r="B1034">
        <v>2230.1201169999999</v>
      </c>
      <c r="C1034">
        <v>2231.139893</v>
      </c>
      <c r="D1034">
        <v>1990.410034</v>
      </c>
      <c r="E1034">
        <v>1998.8599850000001</v>
      </c>
      <c r="F1034">
        <v>1998.8599850000001</v>
      </c>
      <c r="G1034">
        <v>993608000</v>
      </c>
    </row>
    <row r="1035" spans="1:7">
      <c r="A1035" s="12">
        <v>42932</v>
      </c>
      <c r="B1035">
        <v>1991.9799800000001</v>
      </c>
      <c r="C1035">
        <v>2058.7700199999999</v>
      </c>
      <c r="D1035">
        <v>1843.030029</v>
      </c>
      <c r="E1035">
        <v>1929.8199460000001</v>
      </c>
      <c r="F1035">
        <v>1929.8199460000001</v>
      </c>
      <c r="G1035">
        <v>1182870016</v>
      </c>
    </row>
    <row r="1036" spans="1:7">
      <c r="A1036" s="12">
        <v>42933</v>
      </c>
      <c r="B1036">
        <v>1932.619995</v>
      </c>
      <c r="C1036">
        <v>2230.48999</v>
      </c>
      <c r="D1036">
        <v>1932.619995</v>
      </c>
      <c r="E1036">
        <v>2228.4099120000001</v>
      </c>
      <c r="F1036">
        <v>2228.4099120000001</v>
      </c>
      <c r="G1036">
        <v>1201760000</v>
      </c>
    </row>
    <row r="1037" spans="1:7">
      <c r="A1037" s="12">
        <v>42934</v>
      </c>
      <c r="B1037">
        <v>2233.5200199999999</v>
      </c>
      <c r="C1037">
        <v>2387.610107</v>
      </c>
      <c r="D1037">
        <v>2164.7700199999999</v>
      </c>
      <c r="E1037">
        <v>2318.8798830000001</v>
      </c>
      <c r="F1037">
        <v>2318.8798830000001</v>
      </c>
      <c r="G1037">
        <v>1512450048</v>
      </c>
    </row>
    <row r="1038" spans="1:7">
      <c r="A1038" s="12">
        <v>42935</v>
      </c>
      <c r="B1038">
        <v>2323.080078</v>
      </c>
      <c r="C1038">
        <v>2397.169922</v>
      </c>
      <c r="D1038">
        <v>2260.2299800000001</v>
      </c>
      <c r="E1038">
        <v>2273.429932</v>
      </c>
      <c r="F1038">
        <v>2273.429932</v>
      </c>
      <c r="G1038">
        <v>1245100032</v>
      </c>
    </row>
    <row r="1039" spans="1:7">
      <c r="A1039" s="12">
        <v>42936</v>
      </c>
      <c r="B1039">
        <v>2269.889893</v>
      </c>
      <c r="C1039">
        <v>2900.6999510000001</v>
      </c>
      <c r="D1039">
        <v>2269.889893</v>
      </c>
      <c r="E1039">
        <v>2817.6000979999999</v>
      </c>
      <c r="F1039">
        <v>2817.6000979999999</v>
      </c>
      <c r="G1039">
        <v>2249260032</v>
      </c>
    </row>
    <row r="1040" spans="1:7">
      <c r="A1040" s="12">
        <v>42937</v>
      </c>
      <c r="B1040">
        <v>2838.4099120000001</v>
      </c>
      <c r="C1040">
        <v>2838.4099120000001</v>
      </c>
      <c r="D1040">
        <v>2621.8500979999999</v>
      </c>
      <c r="E1040">
        <v>2667.76001</v>
      </c>
      <c r="F1040">
        <v>2667.76001</v>
      </c>
      <c r="G1040">
        <v>1489449984</v>
      </c>
    </row>
    <row r="1041" spans="1:7">
      <c r="A1041" s="12">
        <v>42938</v>
      </c>
      <c r="B1041">
        <v>2668.6298830000001</v>
      </c>
      <c r="C1041">
        <v>2862.419922</v>
      </c>
      <c r="D1041">
        <v>2657.709961</v>
      </c>
      <c r="E1041">
        <v>2810.1201169999999</v>
      </c>
      <c r="F1041">
        <v>2810.1201169999999</v>
      </c>
      <c r="G1041">
        <v>1177129984</v>
      </c>
    </row>
    <row r="1042" spans="1:7">
      <c r="A1042" s="12">
        <v>42939</v>
      </c>
      <c r="B1042">
        <v>2808.1000979999999</v>
      </c>
      <c r="C1042">
        <v>2832.179932</v>
      </c>
      <c r="D1042">
        <v>2653.9399410000001</v>
      </c>
      <c r="E1042">
        <v>2730.3999020000001</v>
      </c>
      <c r="F1042">
        <v>2730.3999020000001</v>
      </c>
      <c r="G1042">
        <v>1072840000</v>
      </c>
    </row>
    <row r="1043" spans="1:7">
      <c r="A1043" s="12">
        <v>42940</v>
      </c>
      <c r="B1043">
        <v>2732.6999510000001</v>
      </c>
      <c r="C1043">
        <v>2777.26001</v>
      </c>
      <c r="D1043">
        <v>2699.1899410000001</v>
      </c>
      <c r="E1043">
        <v>2754.860107</v>
      </c>
      <c r="F1043">
        <v>2754.860107</v>
      </c>
      <c r="G1043">
        <v>866473984</v>
      </c>
    </row>
    <row r="1044" spans="1:7">
      <c r="A1044" s="12">
        <v>42941</v>
      </c>
      <c r="B1044">
        <v>2757.5</v>
      </c>
      <c r="C1044">
        <v>2768.080078</v>
      </c>
      <c r="D1044">
        <v>2480.959961</v>
      </c>
      <c r="E1044">
        <v>2576.4799800000001</v>
      </c>
      <c r="F1044">
        <v>2576.4799800000001</v>
      </c>
      <c r="G1044">
        <v>1460089984</v>
      </c>
    </row>
    <row r="1045" spans="1:7">
      <c r="A1045" s="12">
        <v>42942</v>
      </c>
      <c r="B1045">
        <v>2577.7700199999999</v>
      </c>
      <c r="C1045">
        <v>2610.76001</v>
      </c>
      <c r="D1045">
        <v>2450.8000489999999</v>
      </c>
      <c r="E1045">
        <v>2529.4499510000001</v>
      </c>
      <c r="F1045">
        <v>2529.4499510000001</v>
      </c>
      <c r="G1045">
        <v>937404032</v>
      </c>
    </row>
    <row r="1046" spans="1:7">
      <c r="A1046" s="12">
        <v>42943</v>
      </c>
      <c r="B1046">
        <v>2538.709961</v>
      </c>
      <c r="C1046">
        <v>2693.320068</v>
      </c>
      <c r="D1046">
        <v>2529.3400879999999</v>
      </c>
      <c r="E1046">
        <v>2671.780029</v>
      </c>
      <c r="F1046">
        <v>2671.780029</v>
      </c>
      <c r="G1046">
        <v>789104000</v>
      </c>
    </row>
    <row r="1047" spans="1:7">
      <c r="A1047" s="12">
        <v>42944</v>
      </c>
      <c r="B1047">
        <v>2679.7299800000001</v>
      </c>
      <c r="C1047">
        <v>2897.4499510000001</v>
      </c>
      <c r="D1047">
        <v>2679.7299800000001</v>
      </c>
      <c r="E1047">
        <v>2809.01001</v>
      </c>
      <c r="F1047">
        <v>2809.01001</v>
      </c>
      <c r="G1047">
        <v>1380099968</v>
      </c>
    </row>
    <row r="1048" spans="1:7">
      <c r="A1048" s="12">
        <v>42945</v>
      </c>
      <c r="B1048">
        <v>2807.0200199999999</v>
      </c>
      <c r="C1048">
        <v>2808.76001</v>
      </c>
      <c r="D1048">
        <v>2692.8000489999999</v>
      </c>
      <c r="E1048">
        <v>2726.4499510000001</v>
      </c>
      <c r="F1048">
        <v>2726.4499510000001</v>
      </c>
      <c r="G1048">
        <v>803745984</v>
      </c>
    </row>
    <row r="1049" spans="1:7">
      <c r="A1049" s="12">
        <v>42946</v>
      </c>
      <c r="B1049">
        <v>2724.389893</v>
      </c>
      <c r="C1049">
        <v>2758.530029</v>
      </c>
      <c r="D1049">
        <v>2644.8500979999999</v>
      </c>
      <c r="E1049">
        <v>2757.179932</v>
      </c>
      <c r="F1049">
        <v>2757.179932</v>
      </c>
      <c r="G1049">
        <v>705942976</v>
      </c>
    </row>
    <row r="1050" spans="1:7">
      <c r="A1050" s="12">
        <v>42947</v>
      </c>
      <c r="B1050">
        <v>2763.23999</v>
      </c>
      <c r="C1050">
        <v>2889.6201169999999</v>
      </c>
      <c r="D1050">
        <v>2720.610107</v>
      </c>
      <c r="E1050">
        <v>2875.3400879999999</v>
      </c>
      <c r="F1050">
        <v>2875.3400879999999</v>
      </c>
      <c r="G1050">
        <v>860574976</v>
      </c>
    </row>
    <row r="1051" spans="1:7">
      <c r="A1051" s="12">
        <v>42948</v>
      </c>
      <c r="B1051">
        <v>2871.3000489999999</v>
      </c>
      <c r="C1051">
        <v>2921.3500979999999</v>
      </c>
      <c r="D1051">
        <v>2685.610107</v>
      </c>
      <c r="E1051">
        <v>2718.26001</v>
      </c>
      <c r="F1051">
        <v>2718.26001</v>
      </c>
      <c r="G1051">
        <v>1324669952</v>
      </c>
    </row>
    <row r="1052" spans="1:7">
      <c r="A1052" s="12">
        <v>42949</v>
      </c>
      <c r="B1052">
        <v>2727.1298830000001</v>
      </c>
      <c r="C1052">
        <v>2762.530029</v>
      </c>
      <c r="D1052">
        <v>2668.5900879999999</v>
      </c>
      <c r="E1052">
        <v>2710.669922</v>
      </c>
      <c r="F1052">
        <v>2710.669922</v>
      </c>
      <c r="G1052">
        <v>1094950016</v>
      </c>
    </row>
    <row r="1053" spans="1:7">
      <c r="A1053" s="12">
        <v>42950</v>
      </c>
      <c r="B1053">
        <v>2709.5600589999999</v>
      </c>
      <c r="C1053">
        <v>2813.3100589999999</v>
      </c>
      <c r="D1053">
        <v>2685.139893</v>
      </c>
      <c r="E1053">
        <v>2804.7299800000001</v>
      </c>
      <c r="F1053">
        <v>2804.7299800000001</v>
      </c>
      <c r="G1053">
        <v>804796992</v>
      </c>
    </row>
    <row r="1054" spans="1:7">
      <c r="A1054" s="12">
        <v>42951</v>
      </c>
      <c r="B1054">
        <v>2806.929932</v>
      </c>
      <c r="C1054">
        <v>2899.330078</v>
      </c>
      <c r="D1054">
        <v>2743.719971</v>
      </c>
      <c r="E1054">
        <v>2895.889893</v>
      </c>
      <c r="F1054">
        <v>2895.889893</v>
      </c>
      <c r="G1054">
        <v>1002120000</v>
      </c>
    </row>
    <row r="1055" spans="1:7">
      <c r="A1055" s="12">
        <v>42952</v>
      </c>
      <c r="B1055">
        <v>2897.6298830000001</v>
      </c>
      <c r="C1055">
        <v>3290.01001</v>
      </c>
      <c r="D1055">
        <v>2874.830078</v>
      </c>
      <c r="E1055">
        <v>3252.9099120000001</v>
      </c>
      <c r="F1055">
        <v>3252.9099120000001</v>
      </c>
      <c r="G1055">
        <v>1945699968</v>
      </c>
    </row>
    <row r="1056" spans="1:7">
      <c r="A1056" s="12">
        <v>42953</v>
      </c>
      <c r="B1056">
        <v>3257.610107</v>
      </c>
      <c r="C1056">
        <v>3293.290039</v>
      </c>
      <c r="D1056">
        <v>3155.6000979999999</v>
      </c>
      <c r="E1056">
        <v>3213.9399410000001</v>
      </c>
      <c r="F1056">
        <v>3213.9399410000001</v>
      </c>
      <c r="G1056">
        <v>1105030016</v>
      </c>
    </row>
    <row r="1057" spans="1:7">
      <c r="A1057" s="12">
        <v>42954</v>
      </c>
      <c r="B1057">
        <v>3212.780029</v>
      </c>
      <c r="C1057">
        <v>3397.679932</v>
      </c>
      <c r="D1057">
        <v>3180.889893</v>
      </c>
      <c r="E1057">
        <v>3378.9399410000001</v>
      </c>
      <c r="F1057">
        <v>3378.9399410000001</v>
      </c>
      <c r="G1057">
        <v>1482279936</v>
      </c>
    </row>
    <row r="1058" spans="1:7">
      <c r="A1058" s="12">
        <v>42955</v>
      </c>
      <c r="B1058">
        <v>3370.219971</v>
      </c>
      <c r="C1058">
        <v>3484.8500979999999</v>
      </c>
      <c r="D1058">
        <v>3345.830078</v>
      </c>
      <c r="E1058">
        <v>3419.9399410000001</v>
      </c>
      <c r="F1058">
        <v>3419.9399410000001</v>
      </c>
      <c r="G1058">
        <v>1752760064</v>
      </c>
    </row>
    <row r="1059" spans="1:7">
      <c r="A1059" s="12">
        <v>42956</v>
      </c>
      <c r="B1059">
        <v>3420.3999020000001</v>
      </c>
      <c r="C1059">
        <v>3422.76001</v>
      </c>
      <c r="D1059">
        <v>3247.669922</v>
      </c>
      <c r="E1059">
        <v>3342.469971</v>
      </c>
      <c r="F1059">
        <v>3342.469971</v>
      </c>
      <c r="G1059">
        <v>1468960000</v>
      </c>
    </row>
    <row r="1060" spans="1:7">
      <c r="A1060" s="12">
        <v>42957</v>
      </c>
      <c r="B1060">
        <v>3341.8400879999999</v>
      </c>
      <c r="C1060">
        <v>3453.4499510000001</v>
      </c>
      <c r="D1060">
        <v>3319.469971</v>
      </c>
      <c r="E1060">
        <v>3381.280029</v>
      </c>
      <c r="F1060">
        <v>3381.280029</v>
      </c>
      <c r="G1060">
        <v>1515110016</v>
      </c>
    </row>
    <row r="1061" spans="1:7">
      <c r="A1061" s="12">
        <v>42958</v>
      </c>
      <c r="B1061">
        <v>3373.820068</v>
      </c>
      <c r="C1061">
        <v>3679.719971</v>
      </c>
      <c r="D1061">
        <v>3372.1201169999999</v>
      </c>
      <c r="E1061">
        <v>3650.6201169999999</v>
      </c>
      <c r="F1061">
        <v>3650.6201169999999</v>
      </c>
      <c r="G1061">
        <v>2021190016</v>
      </c>
    </row>
    <row r="1062" spans="1:7">
      <c r="A1062" s="12">
        <v>42959</v>
      </c>
      <c r="B1062">
        <v>3650.6298830000001</v>
      </c>
      <c r="C1062">
        <v>3949.919922</v>
      </c>
      <c r="D1062">
        <v>3613.6999510000001</v>
      </c>
      <c r="E1062">
        <v>3884.709961</v>
      </c>
      <c r="F1062">
        <v>3884.709961</v>
      </c>
      <c r="G1062">
        <v>2219589888</v>
      </c>
    </row>
    <row r="1063" spans="1:7">
      <c r="A1063" s="12">
        <v>42960</v>
      </c>
      <c r="B1063">
        <v>3880.040039</v>
      </c>
      <c r="C1063">
        <v>4208.3901370000003</v>
      </c>
      <c r="D1063">
        <v>3857.8000489999999</v>
      </c>
      <c r="E1063">
        <v>4073.26001</v>
      </c>
      <c r="F1063">
        <v>4073.26001</v>
      </c>
      <c r="G1063">
        <v>3159089920</v>
      </c>
    </row>
    <row r="1064" spans="1:7">
      <c r="A1064" s="12">
        <v>42961</v>
      </c>
      <c r="B1064">
        <v>4066.1000979999999</v>
      </c>
      <c r="C1064">
        <v>4325.1298829999996</v>
      </c>
      <c r="D1064">
        <v>3989.1599120000001</v>
      </c>
      <c r="E1064">
        <v>4325.1298829999996</v>
      </c>
      <c r="F1064">
        <v>4325.1298829999996</v>
      </c>
      <c r="G1064">
        <v>2463089920</v>
      </c>
    </row>
    <row r="1065" spans="1:7">
      <c r="A1065" s="12">
        <v>42962</v>
      </c>
      <c r="B1065">
        <v>4326.9902339999999</v>
      </c>
      <c r="C1065">
        <v>4455.9702150000003</v>
      </c>
      <c r="D1065">
        <v>3906.179932</v>
      </c>
      <c r="E1065">
        <v>4181.9301759999998</v>
      </c>
      <c r="F1065">
        <v>4181.9301759999998</v>
      </c>
      <c r="G1065">
        <v>3258050048</v>
      </c>
    </row>
    <row r="1066" spans="1:7">
      <c r="A1066" s="12">
        <v>42963</v>
      </c>
      <c r="B1066">
        <v>4200.3398440000001</v>
      </c>
      <c r="C1066">
        <v>4381.2299800000001</v>
      </c>
      <c r="D1066">
        <v>3994.419922</v>
      </c>
      <c r="E1066">
        <v>4376.6298829999996</v>
      </c>
      <c r="F1066">
        <v>4376.6298829999996</v>
      </c>
      <c r="G1066">
        <v>2272039936</v>
      </c>
    </row>
    <row r="1067" spans="1:7">
      <c r="A1067" s="12">
        <v>42964</v>
      </c>
      <c r="B1067">
        <v>4384.4399409999996</v>
      </c>
      <c r="C1067">
        <v>4484.7001950000003</v>
      </c>
      <c r="D1067">
        <v>4243.7099609999996</v>
      </c>
      <c r="E1067">
        <v>4331.6899409999996</v>
      </c>
      <c r="F1067">
        <v>4331.6899409999996</v>
      </c>
      <c r="G1067">
        <v>2553359872</v>
      </c>
    </row>
    <row r="1068" spans="1:7">
      <c r="A1068" s="12">
        <v>42965</v>
      </c>
      <c r="B1068">
        <v>4324.3398440000001</v>
      </c>
      <c r="C1068">
        <v>4370.1298829999996</v>
      </c>
      <c r="D1068">
        <v>4015.3999020000001</v>
      </c>
      <c r="E1068">
        <v>4160.6201170000004</v>
      </c>
      <c r="F1068">
        <v>4160.6201170000004</v>
      </c>
      <c r="G1068">
        <v>2941710080</v>
      </c>
    </row>
    <row r="1069" spans="1:7">
      <c r="A1069" s="12">
        <v>42966</v>
      </c>
      <c r="B1069">
        <v>4137.75</v>
      </c>
      <c r="C1069">
        <v>4243.2597660000001</v>
      </c>
      <c r="D1069">
        <v>3970.5500489999999</v>
      </c>
      <c r="E1069">
        <v>4193.7001950000003</v>
      </c>
      <c r="F1069">
        <v>4193.7001950000003</v>
      </c>
      <c r="G1069">
        <v>2975820032</v>
      </c>
    </row>
    <row r="1070" spans="1:7">
      <c r="A1070" s="12">
        <v>42967</v>
      </c>
      <c r="B1070">
        <v>4189.3100590000004</v>
      </c>
      <c r="C1070">
        <v>4196.2900390000004</v>
      </c>
      <c r="D1070">
        <v>4069.8798830000001</v>
      </c>
      <c r="E1070">
        <v>4087.6599120000001</v>
      </c>
      <c r="F1070">
        <v>4087.6599120000001</v>
      </c>
      <c r="G1070">
        <v>2109769984</v>
      </c>
    </row>
    <row r="1071" spans="1:7">
      <c r="A1071" s="12">
        <v>42968</v>
      </c>
      <c r="B1071">
        <v>4090.4799800000001</v>
      </c>
      <c r="C1071">
        <v>4109.1401370000003</v>
      </c>
      <c r="D1071">
        <v>3988.6000979999999</v>
      </c>
      <c r="E1071">
        <v>4001.73999</v>
      </c>
      <c r="F1071">
        <v>4001.73999</v>
      </c>
      <c r="G1071">
        <v>2800890112</v>
      </c>
    </row>
    <row r="1072" spans="1:7">
      <c r="A1072" s="12">
        <v>42969</v>
      </c>
      <c r="B1072">
        <v>3998.3500979999999</v>
      </c>
      <c r="C1072">
        <v>4128.7597660000001</v>
      </c>
      <c r="D1072">
        <v>3674.580078</v>
      </c>
      <c r="E1072">
        <v>4100.5200199999999</v>
      </c>
      <c r="F1072">
        <v>4100.5200199999999</v>
      </c>
      <c r="G1072">
        <v>3764239872</v>
      </c>
    </row>
    <row r="1073" spans="1:7">
      <c r="A1073" s="12">
        <v>42970</v>
      </c>
      <c r="B1073">
        <v>4089.01001</v>
      </c>
      <c r="C1073">
        <v>4255.7797849999997</v>
      </c>
      <c r="D1073">
        <v>4078.4099120000001</v>
      </c>
      <c r="E1073">
        <v>4151.5200199999999</v>
      </c>
      <c r="F1073">
        <v>4151.5200199999999</v>
      </c>
      <c r="G1073">
        <v>2369819904</v>
      </c>
    </row>
    <row r="1074" spans="1:7">
      <c r="A1074" s="12">
        <v>42971</v>
      </c>
      <c r="B1074">
        <v>4137.6000979999999</v>
      </c>
      <c r="C1074">
        <v>4376.3901370000003</v>
      </c>
      <c r="D1074">
        <v>4130.2597660000001</v>
      </c>
      <c r="E1074">
        <v>4334.6801759999998</v>
      </c>
      <c r="F1074">
        <v>4334.6801759999998</v>
      </c>
      <c r="G1074">
        <v>2037750016</v>
      </c>
    </row>
    <row r="1075" spans="1:7">
      <c r="A1075" s="12">
        <v>42972</v>
      </c>
      <c r="B1075">
        <v>4332.8198240000002</v>
      </c>
      <c r="C1075">
        <v>4455.7001950000003</v>
      </c>
      <c r="D1075">
        <v>4307.3500979999999</v>
      </c>
      <c r="E1075">
        <v>4371.6000979999999</v>
      </c>
      <c r="F1075">
        <v>4371.6000979999999</v>
      </c>
      <c r="G1075">
        <v>1727970048</v>
      </c>
    </row>
    <row r="1076" spans="1:7">
      <c r="A1076" s="12">
        <v>42973</v>
      </c>
      <c r="B1076">
        <v>4372.0600590000004</v>
      </c>
      <c r="C1076">
        <v>4379.2797849999997</v>
      </c>
      <c r="D1076">
        <v>4269.5200199999999</v>
      </c>
      <c r="E1076">
        <v>4352.3999020000001</v>
      </c>
      <c r="F1076">
        <v>4352.3999020000001</v>
      </c>
      <c r="G1076">
        <v>1511609984</v>
      </c>
    </row>
    <row r="1077" spans="1:7">
      <c r="A1077" s="12">
        <v>42974</v>
      </c>
      <c r="B1077">
        <v>4345.1000979999999</v>
      </c>
      <c r="C1077">
        <v>4416.5898440000001</v>
      </c>
      <c r="D1077">
        <v>4317.2900390000004</v>
      </c>
      <c r="E1077">
        <v>4382.8798829999996</v>
      </c>
      <c r="F1077">
        <v>4382.8798829999996</v>
      </c>
      <c r="G1077">
        <v>1537459968</v>
      </c>
    </row>
    <row r="1078" spans="1:7">
      <c r="A1078" s="12">
        <v>42975</v>
      </c>
      <c r="B1078">
        <v>4384.4501950000003</v>
      </c>
      <c r="C1078">
        <v>4403.9301759999998</v>
      </c>
      <c r="D1078">
        <v>4224.6401370000003</v>
      </c>
      <c r="E1078">
        <v>4382.6601559999999</v>
      </c>
      <c r="F1078">
        <v>4382.6601559999999</v>
      </c>
      <c r="G1078">
        <v>1959330048</v>
      </c>
    </row>
    <row r="1079" spans="1:7">
      <c r="A1079" s="12">
        <v>42976</v>
      </c>
      <c r="B1079">
        <v>4389.2099609999996</v>
      </c>
      <c r="C1079">
        <v>4625.6801759999998</v>
      </c>
      <c r="D1079">
        <v>4352.1298829999996</v>
      </c>
      <c r="E1079">
        <v>4579.0200199999999</v>
      </c>
      <c r="F1079">
        <v>4579.0200199999999</v>
      </c>
      <c r="G1079">
        <v>2486080000</v>
      </c>
    </row>
    <row r="1080" spans="1:7">
      <c r="A1080" s="12">
        <v>42977</v>
      </c>
      <c r="B1080">
        <v>4570.3598629999997</v>
      </c>
      <c r="C1080">
        <v>4626.5200199999999</v>
      </c>
      <c r="D1080">
        <v>4471.4101559999999</v>
      </c>
      <c r="E1080">
        <v>4565.2998049999997</v>
      </c>
      <c r="F1080">
        <v>4565.2998049999997</v>
      </c>
      <c r="G1080">
        <v>1937849984</v>
      </c>
    </row>
    <row r="1081" spans="1:7">
      <c r="A1081" s="12">
        <v>42978</v>
      </c>
      <c r="B1081">
        <v>4555.5898440000001</v>
      </c>
      <c r="C1081">
        <v>4736.0498049999997</v>
      </c>
      <c r="D1081">
        <v>4549.3999020000001</v>
      </c>
      <c r="E1081">
        <v>4703.3901370000003</v>
      </c>
      <c r="F1081">
        <v>4703.3901370000003</v>
      </c>
      <c r="G1081">
        <v>1944930048</v>
      </c>
    </row>
    <row r="1082" spans="1:7">
      <c r="A1082" s="12">
        <v>42979</v>
      </c>
      <c r="B1082">
        <v>4701.7597660000001</v>
      </c>
      <c r="C1082">
        <v>4892.0097660000001</v>
      </c>
      <c r="D1082">
        <v>4678.5297849999997</v>
      </c>
      <c r="E1082">
        <v>4892.0097660000001</v>
      </c>
      <c r="F1082">
        <v>4892.0097660000001</v>
      </c>
      <c r="G1082">
        <v>2599079936</v>
      </c>
    </row>
    <row r="1083" spans="1:7">
      <c r="A1083" s="12">
        <v>42980</v>
      </c>
      <c r="B1083">
        <v>4901.419922</v>
      </c>
      <c r="C1083">
        <v>4975.0400390000004</v>
      </c>
      <c r="D1083">
        <v>4469.2402339999999</v>
      </c>
      <c r="E1083">
        <v>4578.7700199999999</v>
      </c>
      <c r="F1083">
        <v>4578.7700199999999</v>
      </c>
      <c r="G1083">
        <v>2722139904</v>
      </c>
    </row>
    <row r="1084" spans="1:7">
      <c r="A1084" s="12">
        <v>42981</v>
      </c>
      <c r="B1084">
        <v>4585.2700199999999</v>
      </c>
      <c r="C1084">
        <v>4714.080078</v>
      </c>
      <c r="D1084">
        <v>4417.5898440000001</v>
      </c>
      <c r="E1084">
        <v>4582.9599609999996</v>
      </c>
      <c r="F1084">
        <v>4582.9599609999996</v>
      </c>
      <c r="G1084">
        <v>1933190016</v>
      </c>
    </row>
    <row r="1085" spans="1:7">
      <c r="A1085" s="12">
        <v>42982</v>
      </c>
      <c r="B1085">
        <v>4591.6298829999996</v>
      </c>
      <c r="C1085">
        <v>4591.6298829999996</v>
      </c>
      <c r="D1085">
        <v>4108.3999020000001</v>
      </c>
      <c r="E1085">
        <v>4236.3100590000004</v>
      </c>
      <c r="F1085">
        <v>4236.3100590000004</v>
      </c>
      <c r="G1085">
        <v>2987330048</v>
      </c>
    </row>
    <row r="1086" spans="1:7">
      <c r="A1086" s="12">
        <v>42983</v>
      </c>
      <c r="B1086">
        <v>4228.2900390000004</v>
      </c>
      <c r="C1086">
        <v>4427.8398440000001</v>
      </c>
      <c r="D1086">
        <v>3998.110107</v>
      </c>
      <c r="E1086">
        <v>4376.5297849999997</v>
      </c>
      <c r="F1086">
        <v>4376.5297849999997</v>
      </c>
      <c r="G1086">
        <v>2697969920</v>
      </c>
    </row>
    <row r="1087" spans="1:7">
      <c r="A1087" s="12">
        <v>42984</v>
      </c>
      <c r="B1087">
        <v>4376.5898440000001</v>
      </c>
      <c r="C1087">
        <v>4617.25</v>
      </c>
      <c r="D1087">
        <v>4376.5898440000001</v>
      </c>
      <c r="E1087">
        <v>4597.1201170000004</v>
      </c>
      <c r="F1087">
        <v>4597.1201170000004</v>
      </c>
      <c r="G1087">
        <v>2172100096</v>
      </c>
    </row>
    <row r="1088" spans="1:7">
      <c r="A1088" s="12">
        <v>42985</v>
      </c>
      <c r="B1088">
        <v>4589.1401370000003</v>
      </c>
      <c r="C1088">
        <v>4655.0400390000004</v>
      </c>
      <c r="D1088">
        <v>4491.330078</v>
      </c>
      <c r="E1088">
        <v>4599.8798829999996</v>
      </c>
      <c r="F1088">
        <v>4599.8798829999996</v>
      </c>
      <c r="G1088">
        <v>1844620032</v>
      </c>
    </row>
    <row r="1089" spans="1:7">
      <c r="A1089" s="12">
        <v>42986</v>
      </c>
      <c r="B1089">
        <v>4605.1601559999999</v>
      </c>
      <c r="C1089">
        <v>4661</v>
      </c>
      <c r="D1089">
        <v>4075.179932</v>
      </c>
      <c r="E1089">
        <v>4228.75</v>
      </c>
      <c r="F1089">
        <v>4228.75</v>
      </c>
      <c r="G1089">
        <v>2700890112</v>
      </c>
    </row>
    <row r="1090" spans="1:7">
      <c r="A1090" s="12">
        <v>42987</v>
      </c>
      <c r="B1090">
        <v>4229.8100590000004</v>
      </c>
      <c r="C1090">
        <v>4308.8198240000002</v>
      </c>
      <c r="D1090">
        <v>4114.1098629999997</v>
      </c>
      <c r="E1090">
        <v>4226.0600590000004</v>
      </c>
      <c r="F1090">
        <v>4226.0600590000004</v>
      </c>
      <c r="G1090">
        <v>1386230016</v>
      </c>
    </row>
    <row r="1091" spans="1:7">
      <c r="A1091" s="12">
        <v>42988</v>
      </c>
      <c r="B1091">
        <v>4229.3398440000001</v>
      </c>
      <c r="C1091">
        <v>4245.4399409999996</v>
      </c>
      <c r="D1091">
        <v>3951.040039</v>
      </c>
      <c r="E1091">
        <v>4122.9399409999996</v>
      </c>
      <c r="F1091">
        <v>4122.9399409999996</v>
      </c>
      <c r="G1091">
        <v>1679090048</v>
      </c>
    </row>
    <row r="1092" spans="1:7">
      <c r="A1092" s="12">
        <v>42989</v>
      </c>
      <c r="B1092">
        <v>4122.4702150000003</v>
      </c>
      <c r="C1092">
        <v>4261.669922</v>
      </c>
      <c r="D1092">
        <v>4099.3999020000001</v>
      </c>
      <c r="E1092">
        <v>4161.2700199999999</v>
      </c>
      <c r="F1092">
        <v>4161.2700199999999</v>
      </c>
      <c r="G1092">
        <v>1557330048</v>
      </c>
    </row>
    <row r="1093" spans="1:7">
      <c r="A1093" s="12">
        <v>42990</v>
      </c>
      <c r="B1093">
        <v>4168.8798829999996</v>
      </c>
      <c r="C1093">
        <v>4344.6499020000001</v>
      </c>
      <c r="D1093">
        <v>4085.219971</v>
      </c>
      <c r="E1093">
        <v>4130.8100590000004</v>
      </c>
      <c r="F1093">
        <v>4130.8100590000004</v>
      </c>
      <c r="G1093">
        <v>1864530048</v>
      </c>
    </row>
    <row r="1094" spans="1:7">
      <c r="A1094" s="12">
        <v>42991</v>
      </c>
      <c r="B1094">
        <v>4131.9799800000001</v>
      </c>
      <c r="C1094">
        <v>4131.9799800000001</v>
      </c>
      <c r="D1094">
        <v>3789.919922</v>
      </c>
      <c r="E1094">
        <v>3882.5900879999999</v>
      </c>
      <c r="F1094">
        <v>3882.5900879999999</v>
      </c>
      <c r="G1094">
        <v>2219409920</v>
      </c>
    </row>
    <row r="1095" spans="1:7">
      <c r="A1095" s="12">
        <v>42992</v>
      </c>
      <c r="B1095">
        <v>3875.3701169999999</v>
      </c>
      <c r="C1095">
        <v>3920.6000979999999</v>
      </c>
      <c r="D1095">
        <v>3153.860107</v>
      </c>
      <c r="E1095">
        <v>3154.9499510000001</v>
      </c>
      <c r="F1095">
        <v>3154.9499510000001</v>
      </c>
      <c r="G1095">
        <v>2716310016</v>
      </c>
    </row>
    <row r="1096" spans="1:7">
      <c r="A1096" s="12">
        <v>42993</v>
      </c>
      <c r="B1096">
        <v>3166.3000489999999</v>
      </c>
      <c r="C1096">
        <v>3733.4499510000001</v>
      </c>
      <c r="D1096">
        <v>2946.6201169999999</v>
      </c>
      <c r="E1096">
        <v>3637.5200199999999</v>
      </c>
      <c r="F1096">
        <v>3637.5200199999999</v>
      </c>
      <c r="G1096">
        <v>4148069888</v>
      </c>
    </row>
    <row r="1097" spans="1:7">
      <c r="A1097" s="12">
        <v>42994</v>
      </c>
      <c r="B1097">
        <v>3637.75</v>
      </c>
      <c r="C1097">
        <v>3808.8400879999999</v>
      </c>
      <c r="D1097">
        <v>3487.790039</v>
      </c>
      <c r="E1097">
        <v>3625.040039</v>
      </c>
      <c r="F1097">
        <v>3625.040039</v>
      </c>
      <c r="G1097">
        <v>1818400000</v>
      </c>
    </row>
    <row r="1098" spans="1:7">
      <c r="A1098" s="12">
        <v>42995</v>
      </c>
      <c r="B1098">
        <v>3606.280029</v>
      </c>
      <c r="C1098">
        <v>3664.8100589999999</v>
      </c>
      <c r="D1098">
        <v>3445.639893</v>
      </c>
      <c r="E1098">
        <v>3582.8798830000001</v>
      </c>
      <c r="F1098">
        <v>3582.8798830000001</v>
      </c>
      <c r="G1098">
        <v>1239149952</v>
      </c>
    </row>
    <row r="1099" spans="1:7">
      <c r="A1099" s="12">
        <v>42996</v>
      </c>
      <c r="B1099">
        <v>3591.0900879999999</v>
      </c>
      <c r="C1099">
        <v>4079.2299800000001</v>
      </c>
      <c r="D1099">
        <v>3591.0900879999999</v>
      </c>
      <c r="E1099">
        <v>4065.1999510000001</v>
      </c>
      <c r="F1099">
        <v>4065.1999510000001</v>
      </c>
      <c r="G1099">
        <v>1943209984</v>
      </c>
    </row>
    <row r="1100" spans="1:7">
      <c r="A1100" s="12">
        <v>42997</v>
      </c>
      <c r="B1100">
        <v>4073.790039</v>
      </c>
      <c r="C1100">
        <v>4094.070068</v>
      </c>
      <c r="D1100">
        <v>3868.8701169999999</v>
      </c>
      <c r="E1100">
        <v>3924.969971</v>
      </c>
      <c r="F1100">
        <v>3924.969971</v>
      </c>
      <c r="G1100">
        <v>1563980032</v>
      </c>
    </row>
    <row r="1101" spans="1:7">
      <c r="A1101" s="12">
        <v>42998</v>
      </c>
      <c r="B1101">
        <v>3916.360107</v>
      </c>
      <c r="C1101">
        <v>4031.389893</v>
      </c>
      <c r="D1101">
        <v>3857.7299800000001</v>
      </c>
      <c r="E1101">
        <v>3905.9499510000001</v>
      </c>
      <c r="F1101">
        <v>3905.9499510000001</v>
      </c>
      <c r="G1101">
        <v>1213830016</v>
      </c>
    </row>
    <row r="1102" spans="1:7">
      <c r="A1102" s="12">
        <v>42999</v>
      </c>
      <c r="B1102">
        <v>3901.469971</v>
      </c>
      <c r="C1102">
        <v>3916.419922</v>
      </c>
      <c r="D1102">
        <v>3613.6298830000001</v>
      </c>
      <c r="E1102">
        <v>3631.040039</v>
      </c>
      <c r="F1102">
        <v>3631.040039</v>
      </c>
      <c r="G1102">
        <v>1411480064</v>
      </c>
    </row>
    <row r="1103" spans="1:7">
      <c r="A1103" s="12">
        <v>43000</v>
      </c>
      <c r="B1103">
        <v>3628.0200199999999</v>
      </c>
      <c r="C1103">
        <v>3758.2700199999999</v>
      </c>
      <c r="D1103">
        <v>3553.530029</v>
      </c>
      <c r="E1103">
        <v>3630.6999510000001</v>
      </c>
      <c r="F1103">
        <v>3630.6999510000001</v>
      </c>
      <c r="G1103">
        <v>1194829952</v>
      </c>
    </row>
    <row r="1104" spans="1:7">
      <c r="A1104" s="12">
        <v>43001</v>
      </c>
      <c r="B1104">
        <v>3629.919922</v>
      </c>
      <c r="C1104">
        <v>3819.209961</v>
      </c>
      <c r="D1104">
        <v>3594.580078</v>
      </c>
      <c r="E1104">
        <v>3792.3999020000001</v>
      </c>
      <c r="F1104">
        <v>3792.3999020000001</v>
      </c>
      <c r="G1104">
        <v>928113984</v>
      </c>
    </row>
    <row r="1105" spans="1:7">
      <c r="A1105" s="12">
        <v>43002</v>
      </c>
      <c r="B1105">
        <v>3796.1499020000001</v>
      </c>
      <c r="C1105">
        <v>3796.1499020000001</v>
      </c>
      <c r="D1105">
        <v>3666.8999020000001</v>
      </c>
      <c r="E1105">
        <v>3682.8400879999999</v>
      </c>
      <c r="F1105">
        <v>3682.8400879999999</v>
      </c>
      <c r="G1105">
        <v>768014976</v>
      </c>
    </row>
    <row r="1106" spans="1:7">
      <c r="A1106" s="12">
        <v>43003</v>
      </c>
      <c r="B1106">
        <v>3681.580078</v>
      </c>
      <c r="C1106">
        <v>3950.25</v>
      </c>
      <c r="D1106">
        <v>3681.580078</v>
      </c>
      <c r="E1106">
        <v>3926.070068</v>
      </c>
      <c r="F1106">
        <v>3926.070068</v>
      </c>
      <c r="G1106">
        <v>1374210048</v>
      </c>
    </row>
    <row r="1107" spans="1:7">
      <c r="A1107" s="12">
        <v>43004</v>
      </c>
      <c r="B1107">
        <v>3928.4099120000001</v>
      </c>
      <c r="C1107">
        <v>3969.889893</v>
      </c>
      <c r="D1107">
        <v>3869.8999020000001</v>
      </c>
      <c r="E1107">
        <v>3892.3500979999999</v>
      </c>
      <c r="F1107">
        <v>3892.3500979999999</v>
      </c>
      <c r="G1107">
        <v>1043740032</v>
      </c>
    </row>
    <row r="1108" spans="1:7">
      <c r="A1108" s="12">
        <v>43005</v>
      </c>
      <c r="B1108">
        <v>3892.9399410000001</v>
      </c>
      <c r="C1108">
        <v>4210.0498049999997</v>
      </c>
      <c r="D1108">
        <v>3884.820068</v>
      </c>
      <c r="E1108">
        <v>4200.669922</v>
      </c>
      <c r="F1108">
        <v>4200.669922</v>
      </c>
      <c r="G1108">
        <v>1686880000</v>
      </c>
    </row>
    <row r="1109" spans="1:7">
      <c r="A1109" s="12">
        <v>43006</v>
      </c>
      <c r="B1109">
        <v>4197.1298829999996</v>
      </c>
      <c r="C1109">
        <v>4279.3100590000004</v>
      </c>
      <c r="D1109">
        <v>4109.7001950000003</v>
      </c>
      <c r="E1109">
        <v>4174.7299800000001</v>
      </c>
      <c r="F1109">
        <v>4174.7299800000001</v>
      </c>
      <c r="G1109">
        <v>1712320000</v>
      </c>
    </row>
    <row r="1110" spans="1:7">
      <c r="A1110" s="12">
        <v>43007</v>
      </c>
      <c r="B1110">
        <v>4171.6201170000004</v>
      </c>
      <c r="C1110">
        <v>4214.6298829999996</v>
      </c>
      <c r="D1110">
        <v>4039.290039</v>
      </c>
      <c r="E1110">
        <v>4163.0698240000002</v>
      </c>
      <c r="F1110">
        <v>4163.0698240000002</v>
      </c>
      <c r="G1110">
        <v>1367049984</v>
      </c>
    </row>
    <row r="1111" spans="1:7">
      <c r="A1111" s="12">
        <v>43008</v>
      </c>
      <c r="B1111">
        <v>4166.1098629999997</v>
      </c>
      <c r="C1111">
        <v>4358.4301759999998</v>
      </c>
      <c r="D1111">
        <v>4160.8598629999997</v>
      </c>
      <c r="E1111">
        <v>4338.7099609999996</v>
      </c>
      <c r="F1111">
        <v>4338.7099609999996</v>
      </c>
      <c r="G1111">
        <v>1207449984</v>
      </c>
    </row>
    <row r="1112" spans="1:7">
      <c r="A1112" s="12">
        <v>43009</v>
      </c>
      <c r="B1112">
        <v>4341.0498049999997</v>
      </c>
      <c r="C1112">
        <v>4403.7402339999999</v>
      </c>
      <c r="D1112">
        <v>4269.8100590000004</v>
      </c>
      <c r="E1112">
        <v>4403.7402339999999</v>
      </c>
      <c r="F1112">
        <v>4403.7402339999999</v>
      </c>
      <c r="G1112">
        <v>1208210048</v>
      </c>
    </row>
    <row r="1113" spans="1:7">
      <c r="A1113" s="12">
        <v>43010</v>
      </c>
      <c r="B1113">
        <v>4395.8100590000004</v>
      </c>
      <c r="C1113">
        <v>4470.2299800000001</v>
      </c>
      <c r="D1113">
        <v>4377.4599609999996</v>
      </c>
      <c r="E1113">
        <v>4409.3198240000002</v>
      </c>
      <c r="F1113">
        <v>4409.3198240000002</v>
      </c>
      <c r="G1113">
        <v>1431730048</v>
      </c>
    </row>
    <row r="1114" spans="1:7">
      <c r="A1114" s="12">
        <v>43011</v>
      </c>
      <c r="B1114">
        <v>4408.4599609999996</v>
      </c>
      <c r="C1114">
        <v>4432.4702150000003</v>
      </c>
      <c r="D1114">
        <v>4258.8901370000003</v>
      </c>
      <c r="E1114">
        <v>4317.4799800000001</v>
      </c>
      <c r="F1114">
        <v>4317.4799800000001</v>
      </c>
      <c r="G1114">
        <v>1288019968</v>
      </c>
    </row>
    <row r="1115" spans="1:7">
      <c r="A1115" s="12">
        <v>43012</v>
      </c>
      <c r="B1115">
        <v>4319.3701170000004</v>
      </c>
      <c r="C1115">
        <v>4352.3100590000004</v>
      </c>
      <c r="D1115">
        <v>4210.419922</v>
      </c>
      <c r="E1115">
        <v>4229.3598629999997</v>
      </c>
      <c r="F1115">
        <v>4229.3598629999997</v>
      </c>
      <c r="G1115">
        <v>1116770048</v>
      </c>
    </row>
    <row r="1116" spans="1:7">
      <c r="A1116" s="12">
        <v>43013</v>
      </c>
      <c r="B1116">
        <v>4229.8798829999996</v>
      </c>
      <c r="C1116">
        <v>4362.6401370000003</v>
      </c>
      <c r="D1116">
        <v>4164.0498049999997</v>
      </c>
      <c r="E1116">
        <v>4328.4101559999999</v>
      </c>
      <c r="F1116">
        <v>4328.4101559999999</v>
      </c>
      <c r="G1116">
        <v>1161769984</v>
      </c>
    </row>
    <row r="1117" spans="1:7">
      <c r="A1117" s="12">
        <v>43014</v>
      </c>
      <c r="B1117">
        <v>4324.4599609999996</v>
      </c>
      <c r="C1117">
        <v>4413.2700199999999</v>
      </c>
      <c r="D1117">
        <v>4320.5297849999997</v>
      </c>
      <c r="E1117">
        <v>4370.8100590000004</v>
      </c>
      <c r="F1117">
        <v>4370.8100590000004</v>
      </c>
      <c r="G1117">
        <v>1069939968</v>
      </c>
    </row>
    <row r="1118" spans="1:7">
      <c r="A1118" s="12">
        <v>43015</v>
      </c>
      <c r="B1118">
        <v>4369.3500979999999</v>
      </c>
      <c r="C1118">
        <v>4443.8798829999996</v>
      </c>
      <c r="D1118">
        <v>4321.0498049999997</v>
      </c>
      <c r="E1118">
        <v>4426.8901370000003</v>
      </c>
      <c r="F1118">
        <v>4426.8901370000003</v>
      </c>
      <c r="G1118">
        <v>906928000</v>
      </c>
    </row>
    <row r="1119" spans="1:7">
      <c r="A1119" s="12">
        <v>43016</v>
      </c>
      <c r="B1119">
        <v>4429.669922</v>
      </c>
      <c r="C1119">
        <v>4624.1401370000003</v>
      </c>
      <c r="D1119">
        <v>4405.6401370000003</v>
      </c>
      <c r="E1119">
        <v>4610.4799800000001</v>
      </c>
      <c r="F1119">
        <v>4610.4799800000001</v>
      </c>
      <c r="G1119">
        <v>1313869952</v>
      </c>
    </row>
    <row r="1120" spans="1:7">
      <c r="A1120" s="12">
        <v>43017</v>
      </c>
      <c r="B1120">
        <v>4614.5200199999999</v>
      </c>
      <c r="C1120">
        <v>4878.7099609999996</v>
      </c>
      <c r="D1120">
        <v>4564.25</v>
      </c>
      <c r="E1120">
        <v>4772.0200199999999</v>
      </c>
      <c r="F1120">
        <v>4772.0200199999999</v>
      </c>
      <c r="G1120">
        <v>1968739968</v>
      </c>
    </row>
    <row r="1121" spans="1:7">
      <c r="A1121" s="12">
        <v>43018</v>
      </c>
      <c r="B1121">
        <v>4776.2099609999996</v>
      </c>
      <c r="C1121">
        <v>4922.169922</v>
      </c>
      <c r="D1121">
        <v>4765.1000979999999</v>
      </c>
      <c r="E1121">
        <v>4781.9902339999999</v>
      </c>
      <c r="F1121">
        <v>4781.9902339999999</v>
      </c>
      <c r="G1121">
        <v>1597139968</v>
      </c>
    </row>
    <row r="1122" spans="1:7">
      <c r="A1122" s="12">
        <v>43019</v>
      </c>
      <c r="B1122">
        <v>4789.25</v>
      </c>
      <c r="C1122">
        <v>4873.7299800000001</v>
      </c>
      <c r="D1122">
        <v>4751.6298829999996</v>
      </c>
      <c r="E1122">
        <v>4826.4799800000001</v>
      </c>
      <c r="F1122">
        <v>4826.4799800000001</v>
      </c>
      <c r="G1122">
        <v>1222279936</v>
      </c>
    </row>
    <row r="1123" spans="1:7">
      <c r="A1123" s="12">
        <v>43020</v>
      </c>
      <c r="B1123">
        <v>4829.580078</v>
      </c>
      <c r="C1123">
        <v>5446.9101559999999</v>
      </c>
      <c r="D1123">
        <v>4822</v>
      </c>
      <c r="E1123">
        <v>5446.9101559999999</v>
      </c>
      <c r="F1123">
        <v>5446.9101559999999</v>
      </c>
      <c r="G1123">
        <v>2791610112</v>
      </c>
    </row>
    <row r="1124" spans="1:7">
      <c r="A1124" s="12">
        <v>43021</v>
      </c>
      <c r="B1124">
        <v>5464.1601559999999</v>
      </c>
      <c r="C1124">
        <v>5840.2998049999997</v>
      </c>
      <c r="D1124">
        <v>5436.8500979999999</v>
      </c>
      <c r="E1124">
        <v>5647.2099609999996</v>
      </c>
      <c r="F1124">
        <v>5647.2099609999996</v>
      </c>
      <c r="G1124">
        <v>3615480064</v>
      </c>
    </row>
    <row r="1125" spans="1:7">
      <c r="A1125" s="12">
        <v>43022</v>
      </c>
      <c r="B1125">
        <v>5643.5297849999997</v>
      </c>
      <c r="C1125">
        <v>5837.7001950000003</v>
      </c>
      <c r="D1125">
        <v>5591.6401370000003</v>
      </c>
      <c r="E1125">
        <v>5831.7900390000004</v>
      </c>
      <c r="F1125">
        <v>5831.7900390000004</v>
      </c>
      <c r="G1125">
        <v>1669030016</v>
      </c>
    </row>
    <row r="1126" spans="1:7">
      <c r="A1126" s="12">
        <v>43023</v>
      </c>
      <c r="B1126">
        <v>5835.9599609999996</v>
      </c>
      <c r="C1126">
        <v>5852.4799800000001</v>
      </c>
      <c r="D1126">
        <v>5478.6098629999997</v>
      </c>
      <c r="E1126">
        <v>5678.1899409999996</v>
      </c>
      <c r="F1126">
        <v>5678.1899409999996</v>
      </c>
      <c r="G1126">
        <v>1976039936</v>
      </c>
    </row>
    <row r="1127" spans="1:7">
      <c r="A1127" s="12">
        <v>43024</v>
      </c>
      <c r="B1127">
        <v>5687.5698240000002</v>
      </c>
      <c r="C1127">
        <v>5776.2299800000001</v>
      </c>
      <c r="D1127">
        <v>5544.2099609999996</v>
      </c>
      <c r="E1127">
        <v>5725.5898440000001</v>
      </c>
      <c r="F1127">
        <v>5725.5898440000001</v>
      </c>
      <c r="G1127">
        <v>2008070016</v>
      </c>
    </row>
    <row r="1128" spans="1:7">
      <c r="A1128" s="12">
        <v>43025</v>
      </c>
      <c r="B1128">
        <v>5741.580078</v>
      </c>
      <c r="C1128">
        <v>5800.3500979999999</v>
      </c>
      <c r="D1128">
        <v>5472.7202150000003</v>
      </c>
      <c r="E1128">
        <v>5605.5097660000001</v>
      </c>
      <c r="F1128">
        <v>5605.5097660000001</v>
      </c>
      <c r="G1128">
        <v>1821570048</v>
      </c>
    </row>
    <row r="1129" spans="1:7">
      <c r="A1129" s="12">
        <v>43026</v>
      </c>
      <c r="B1129">
        <v>5603.8198240000002</v>
      </c>
      <c r="C1129">
        <v>5603.8198240000002</v>
      </c>
      <c r="D1129">
        <v>5151.4399409999996</v>
      </c>
      <c r="E1129">
        <v>5590.6899409999996</v>
      </c>
      <c r="F1129">
        <v>5590.6899409999996</v>
      </c>
      <c r="G1129">
        <v>2399269888</v>
      </c>
    </row>
    <row r="1130" spans="1:7">
      <c r="A1130" s="12">
        <v>43027</v>
      </c>
      <c r="B1130">
        <v>5583.7402339999999</v>
      </c>
      <c r="C1130">
        <v>5744.3500979999999</v>
      </c>
      <c r="D1130">
        <v>5531.0600590000004</v>
      </c>
      <c r="E1130">
        <v>5708.5200199999999</v>
      </c>
      <c r="F1130">
        <v>5708.5200199999999</v>
      </c>
      <c r="G1130">
        <v>1780540032</v>
      </c>
    </row>
    <row r="1131" spans="1:7">
      <c r="A1131" s="12">
        <v>43028</v>
      </c>
      <c r="B1131">
        <v>5708.1098629999997</v>
      </c>
      <c r="C1131">
        <v>6060.1098629999997</v>
      </c>
      <c r="D1131">
        <v>5627.2299800000001</v>
      </c>
      <c r="E1131">
        <v>6011.4501950000003</v>
      </c>
      <c r="F1131">
        <v>6011.4501950000003</v>
      </c>
      <c r="G1131">
        <v>2354429952</v>
      </c>
    </row>
    <row r="1132" spans="1:7">
      <c r="A1132" s="12">
        <v>43029</v>
      </c>
      <c r="B1132">
        <v>5996.7900390000004</v>
      </c>
      <c r="C1132">
        <v>6194.8798829999996</v>
      </c>
      <c r="D1132">
        <v>5965.0698240000002</v>
      </c>
      <c r="E1132">
        <v>6031.6000979999999</v>
      </c>
      <c r="F1132">
        <v>6031.6000979999999</v>
      </c>
      <c r="G1132">
        <v>2207099904</v>
      </c>
    </row>
    <row r="1133" spans="1:7">
      <c r="A1133" s="12">
        <v>43030</v>
      </c>
      <c r="B1133">
        <v>6036.6601559999999</v>
      </c>
      <c r="C1133">
        <v>6076.2597660000001</v>
      </c>
      <c r="D1133">
        <v>5792.3398440000001</v>
      </c>
      <c r="E1133">
        <v>6008.419922</v>
      </c>
      <c r="F1133">
        <v>6008.419922</v>
      </c>
      <c r="G1133">
        <v>2034630016</v>
      </c>
    </row>
    <row r="1134" spans="1:7">
      <c r="A1134" s="12">
        <v>43031</v>
      </c>
      <c r="B1134">
        <v>6006</v>
      </c>
      <c r="C1134">
        <v>6075.5898440000001</v>
      </c>
      <c r="D1134">
        <v>5732.4702150000003</v>
      </c>
      <c r="E1134">
        <v>5930.3198240000002</v>
      </c>
      <c r="F1134">
        <v>5930.3198240000002</v>
      </c>
      <c r="G1134">
        <v>2401840128</v>
      </c>
    </row>
    <row r="1135" spans="1:7">
      <c r="A1135" s="12">
        <v>43032</v>
      </c>
      <c r="B1135">
        <v>5935.5200199999999</v>
      </c>
      <c r="C1135">
        <v>5935.5200199999999</v>
      </c>
      <c r="D1135">
        <v>5504.1801759999998</v>
      </c>
      <c r="E1135">
        <v>5526.6401370000003</v>
      </c>
      <c r="F1135">
        <v>5526.6401370000003</v>
      </c>
      <c r="G1135">
        <v>2735699968</v>
      </c>
    </row>
    <row r="1136" spans="1:7">
      <c r="A1136" s="12">
        <v>43033</v>
      </c>
      <c r="B1136">
        <v>5524.6000979999999</v>
      </c>
      <c r="C1136">
        <v>5754.330078</v>
      </c>
      <c r="D1136">
        <v>5397.8798829999996</v>
      </c>
      <c r="E1136">
        <v>5750.7998049999997</v>
      </c>
      <c r="F1136">
        <v>5750.7998049999997</v>
      </c>
      <c r="G1136">
        <v>1966989952</v>
      </c>
    </row>
    <row r="1137" spans="1:7">
      <c r="A1137" s="12">
        <v>43034</v>
      </c>
      <c r="B1137">
        <v>5747.9501950000003</v>
      </c>
      <c r="C1137">
        <v>5976.7998049999997</v>
      </c>
      <c r="D1137">
        <v>5721.2202150000003</v>
      </c>
      <c r="E1137">
        <v>5904.830078</v>
      </c>
      <c r="F1137">
        <v>5904.830078</v>
      </c>
      <c r="G1137">
        <v>1905040000</v>
      </c>
    </row>
    <row r="1138" spans="1:7">
      <c r="A1138" s="12">
        <v>43035</v>
      </c>
      <c r="B1138">
        <v>5899.7402339999999</v>
      </c>
      <c r="C1138">
        <v>5988.3901370000003</v>
      </c>
      <c r="D1138">
        <v>5728.8198240000002</v>
      </c>
      <c r="E1138">
        <v>5780.8999020000001</v>
      </c>
      <c r="F1138">
        <v>5780.8999020000001</v>
      </c>
      <c r="G1138">
        <v>1710130048</v>
      </c>
    </row>
    <row r="1139" spans="1:7">
      <c r="A1139" s="12">
        <v>43036</v>
      </c>
      <c r="B1139">
        <v>5787.8198240000002</v>
      </c>
      <c r="C1139">
        <v>5876.7202150000003</v>
      </c>
      <c r="D1139">
        <v>5689.1899409999996</v>
      </c>
      <c r="E1139">
        <v>5753.0898440000001</v>
      </c>
      <c r="F1139">
        <v>5753.0898440000001</v>
      </c>
      <c r="G1139">
        <v>1403920000</v>
      </c>
    </row>
    <row r="1140" spans="1:7">
      <c r="A1140" s="12">
        <v>43037</v>
      </c>
      <c r="B1140">
        <v>5754.4399409999996</v>
      </c>
      <c r="C1140">
        <v>6255.7099609999996</v>
      </c>
      <c r="D1140">
        <v>5724.580078</v>
      </c>
      <c r="E1140">
        <v>6153.8500979999999</v>
      </c>
      <c r="F1140">
        <v>6153.8500979999999</v>
      </c>
      <c r="G1140">
        <v>2859040000</v>
      </c>
    </row>
    <row r="1141" spans="1:7">
      <c r="A1141" s="12">
        <v>43038</v>
      </c>
      <c r="B1141">
        <v>6114.8500979999999</v>
      </c>
      <c r="C1141">
        <v>6214.9902339999999</v>
      </c>
      <c r="D1141">
        <v>6040.8500979999999</v>
      </c>
      <c r="E1141">
        <v>6130.5297849999997</v>
      </c>
      <c r="F1141">
        <v>6130.5297849999997</v>
      </c>
      <c r="G1141">
        <v>1772150016</v>
      </c>
    </row>
    <row r="1142" spans="1:7">
      <c r="A1142" s="12">
        <v>43039</v>
      </c>
      <c r="B1142">
        <v>6132.0200199999999</v>
      </c>
      <c r="C1142">
        <v>6470.4301759999998</v>
      </c>
      <c r="D1142">
        <v>6103.330078</v>
      </c>
      <c r="E1142">
        <v>6468.3999020000001</v>
      </c>
      <c r="F1142">
        <v>6468.3999020000001</v>
      </c>
      <c r="G1142">
        <v>2311379968</v>
      </c>
    </row>
    <row r="1143" spans="1:7">
      <c r="A1143" s="12">
        <v>43040</v>
      </c>
      <c r="B1143">
        <v>6440.9702150000003</v>
      </c>
      <c r="C1143">
        <v>6767.3100590000004</v>
      </c>
      <c r="D1143">
        <v>6377.8798829999996</v>
      </c>
      <c r="E1143">
        <v>6767.3100590000004</v>
      </c>
      <c r="F1143">
        <v>6767.3100590000004</v>
      </c>
      <c r="G1143">
        <v>2870320128</v>
      </c>
    </row>
    <row r="1144" spans="1:7">
      <c r="A1144" s="12">
        <v>43041</v>
      </c>
      <c r="B1144">
        <v>6777.7700199999999</v>
      </c>
      <c r="C1144">
        <v>7367.330078</v>
      </c>
      <c r="D1144">
        <v>6758.7202150000003</v>
      </c>
      <c r="E1144">
        <v>7078.5</v>
      </c>
      <c r="F1144">
        <v>7078.5</v>
      </c>
      <c r="G1144">
        <v>4653770240</v>
      </c>
    </row>
    <row r="1145" spans="1:7">
      <c r="A1145" s="12">
        <v>43042</v>
      </c>
      <c r="B1145">
        <v>7087.5297849999997</v>
      </c>
      <c r="C1145">
        <v>7461.2900390000004</v>
      </c>
      <c r="D1145">
        <v>7002.9399409999996</v>
      </c>
      <c r="E1145">
        <v>7207.7597660000001</v>
      </c>
      <c r="F1145">
        <v>7207.7597660000001</v>
      </c>
      <c r="G1145">
        <v>3369860096</v>
      </c>
    </row>
    <row r="1146" spans="1:7">
      <c r="A1146" s="12">
        <v>43043</v>
      </c>
      <c r="B1146">
        <v>7164.4799800000001</v>
      </c>
      <c r="C1146">
        <v>7492.8598629999997</v>
      </c>
      <c r="D1146">
        <v>7031.2797849999997</v>
      </c>
      <c r="E1146">
        <v>7379.9501950000003</v>
      </c>
      <c r="F1146">
        <v>7379.9501950000003</v>
      </c>
      <c r="G1146">
        <v>2483800064</v>
      </c>
    </row>
    <row r="1147" spans="1:7">
      <c r="A1147" s="12">
        <v>43044</v>
      </c>
      <c r="B1147">
        <v>7404.5200199999999</v>
      </c>
      <c r="C1147">
        <v>7617.4799800000001</v>
      </c>
      <c r="D1147">
        <v>7333.1899409999996</v>
      </c>
      <c r="E1147">
        <v>7407.4101559999999</v>
      </c>
      <c r="F1147">
        <v>7407.4101559999999</v>
      </c>
      <c r="G1147">
        <v>2380410112</v>
      </c>
    </row>
    <row r="1148" spans="1:7">
      <c r="A1148" s="12">
        <v>43045</v>
      </c>
      <c r="B1148">
        <v>7403.2202150000003</v>
      </c>
      <c r="C1148">
        <v>7445.7700199999999</v>
      </c>
      <c r="D1148">
        <v>7007.3100590000004</v>
      </c>
      <c r="E1148">
        <v>7022.7597660000001</v>
      </c>
      <c r="F1148">
        <v>7022.7597660000001</v>
      </c>
      <c r="G1148">
        <v>3111899904</v>
      </c>
    </row>
    <row r="1149" spans="1:7">
      <c r="A1149" s="12">
        <v>43046</v>
      </c>
      <c r="B1149">
        <v>7023.1000979999999</v>
      </c>
      <c r="C1149">
        <v>7253.3198240000002</v>
      </c>
      <c r="D1149">
        <v>7023.1000979999999</v>
      </c>
      <c r="E1149">
        <v>7144.3798829999996</v>
      </c>
      <c r="F1149">
        <v>7144.3798829999996</v>
      </c>
      <c r="G1149">
        <v>2326340096</v>
      </c>
    </row>
    <row r="1150" spans="1:7">
      <c r="A1150" s="12">
        <v>43047</v>
      </c>
      <c r="B1150">
        <v>7141.3798829999996</v>
      </c>
      <c r="C1150">
        <v>7776.419922</v>
      </c>
      <c r="D1150">
        <v>7114.0200199999999</v>
      </c>
      <c r="E1150">
        <v>7459.6899409999996</v>
      </c>
      <c r="F1150">
        <v>7459.6899409999996</v>
      </c>
      <c r="G1150">
        <v>4602200064</v>
      </c>
    </row>
    <row r="1151" spans="1:7">
      <c r="A1151" s="12">
        <v>43048</v>
      </c>
      <c r="B1151">
        <v>7446.830078</v>
      </c>
      <c r="C1151">
        <v>7446.830078</v>
      </c>
      <c r="D1151">
        <v>7101.5200199999999</v>
      </c>
      <c r="E1151">
        <v>7143.580078</v>
      </c>
      <c r="F1151">
        <v>7143.580078</v>
      </c>
      <c r="G1151">
        <v>3226249984</v>
      </c>
    </row>
    <row r="1152" spans="1:7">
      <c r="A1152" s="12">
        <v>43049</v>
      </c>
      <c r="B1152">
        <v>7173.7299800000001</v>
      </c>
      <c r="C1152">
        <v>7312</v>
      </c>
      <c r="D1152">
        <v>6436.8701170000004</v>
      </c>
      <c r="E1152">
        <v>6618.1401370000003</v>
      </c>
      <c r="F1152">
        <v>6618.1401370000003</v>
      </c>
      <c r="G1152">
        <v>5208249856</v>
      </c>
    </row>
    <row r="1153" spans="1:7">
      <c r="A1153" s="12">
        <v>43050</v>
      </c>
      <c r="B1153">
        <v>6618.6098629999997</v>
      </c>
      <c r="C1153">
        <v>6873.1499020000001</v>
      </c>
      <c r="D1153">
        <v>6204.2202150000003</v>
      </c>
      <c r="E1153">
        <v>6357.6000979999999</v>
      </c>
      <c r="F1153">
        <v>6357.6000979999999</v>
      </c>
      <c r="G1153">
        <v>4908680192</v>
      </c>
    </row>
    <row r="1154" spans="1:7">
      <c r="A1154" s="12">
        <v>43051</v>
      </c>
      <c r="B1154">
        <v>6295.4501950000003</v>
      </c>
      <c r="C1154">
        <v>6625.0498049999997</v>
      </c>
      <c r="D1154">
        <v>5519.0097660000001</v>
      </c>
      <c r="E1154">
        <v>5950.0698240000002</v>
      </c>
      <c r="F1154">
        <v>5950.0698240000002</v>
      </c>
      <c r="G1154">
        <v>8957349888</v>
      </c>
    </row>
    <row r="1155" spans="1:7">
      <c r="A1155" s="12">
        <v>43052</v>
      </c>
      <c r="B1155">
        <v>5938.25</v>
      </c>
      <c r="C1155">
        <v>6811.1899409999996</v>
      </c>
      <c r="D1155">
        <v>5844.2900390000004</v>
      </c>
      <c r="E1155">
        <v>6559.4902339999999</v>
      </c>
      <c r="F1155">
        <v>6559.4902339999999</v>
      </c>
      <c r="G1155">
        <v>6263249920</v>
      </c>
    </row>
    <row r="1156" spans="1:7">
      <c r="A1156" s="12">
        <v>43053</v>
      </c>
      <c r="B1156">
        <v>6561.4799800000001</v>
      </c>
      <c r="C1156">
        <v>6764.9799800000001</v>
      </c>
      <c r="D1156">
        <v>6461.75</v>
      </c>
      <c r="E1156">
        <v>6635.75</v>
      </c>
      <c r="F1156">
        <v>6635.75</v>
      </c>
      <c r="G1156">
        <v>3197110016</v>
      </c>
    </row>
    <row r="1157" spans="1:7">
      <c r="A1157" s="12">
        <v>43054</v>
      </c>
      <c r="B1157">
        <v>6634.7597660000001</v>
      </c>
      <c r="C1157">
        <v>7342.25</v>
      </c>
      <c r="D1157">
        <v>6634.7597660000001</v>
      </c>
      <c r="E1157">
        <v>7315.5400390000004</v>
      </c>
      <c r="F1157">
        <v>7315.5400390000004</v>
      </c>
      <c r="G1157">
        <v>4200880128</v>
      </c>
    </row>
    <row r="1158" spans="1:7">
      <c r="A1158" s="12">
        <v>43055</v>
      </c>
      <c r="B1158">
        <v>7323.2402339999999</v>
      </c>
      <c r="C1158">
        <v>7967.3798829999996</v>
      </c>
      <c r="D1158">
        <v>7176.580078</v>
      </c>
      <c r="E1158">
        <v>7871.6899409999996</v>
      </c>
      <c r="F1158">
        <v>7871.6899409999996</v>
      </c>
      <c r="G1158">
        <v>5123809792</v>
      </c>
    </row>
    <row r="1159" spans="1:7">
      <c r="A1159" s="12">
        <v>43056</v>
      </c>
      <c r="B1159">
        <v>7853.5698240000002</v>
      </c>
      <c r="C1159">
        <v>8004.5898440000001</v>
      </c>
      <c r="D1159">
        <v>7561.0898440000001</v>
      </c>
      <c r="E1159">
        <v>7708.9902339999999</v>
      </c>
      <c r="F1159">
        <v>7708.9902339999999</v>
      </c>
      <c r="G1159">
        <v>4651670016</v>
      </c>
    </row>
    <row r="1160" spans="1:7">
      <c r="A1160" s="12">
        <v>43057</v>
      </c>
      <c r="B1160">
        <v>7697.2099609999996</v>
      </c>
      <c r="C1160">
        <v>7884.9902339999999</v>
      </c>
      <c r="D1160">
        <v>7463.4399409999996</v>
      </c>
      <c r="E1160">
        <v>7790.1499020000001</v>
      </c>
      <c r="F1160">
        <v>7790.1499020000001</v>
      </c>
      <c r="G1160">
        <v>3667190016</v>
      </c>
    </row>
    <row r="1161" spans="1:7">
      <c r="A1161" s="12">
        <v>43058</v>
      </c>
      <c r="B1161">
        <v>7766.0297849999997</v>
      </c>
      <c r="C1161">
        <v>8101.9101559999999</v>
      </c>
      <c r="D1161">
        <v>7694.1000979999999</v>
      </c>
      <c r="E1161">
        <v>8036.4902339999999</v>
      </c>
      <c r="F1161">
        <v>8036.4902339999999</v>
      </c>
      <c r="G1161">
        <v>3149319936</v>
      </c>
    </row>
    <row r="1162" spans="1:7">
      <c r="A1162" s="12">
        <v>43059</v>
      </c>
      <c r="B1162">
        <v>8039.0698240000002</v>
      </c>
      <c r="C1162">
        <v>8336.8603519999997</v>
      </c>
      <c r="D1162">
        <v>7949.3598629999997</v>
      </c>
      <c r="E1162">
        <v>8200.6396480000003</v>
      </c>
      <c r="F1162">
        <v>8200.6396480000003</v>
      </c>
      <c r="G1162">
        <v>3488450048</v>
      </c>
    </row>
    <row r="1163" spans="1:7">
      <c r="A1163" s="12">
        <v>43060</v>
      </c>
      <c r="B1163">
        <v>8205.7402340000008</v>
      </c>
      <c r="C1163">
        <v>8348.6601559999999</v>
      </c>
      <c r="D1163">
        <v>7762.7099609999996</v>
      </c>
      <c r="E1163">
        <v>8071.2597660000001</v>
      </c>
      <c r="F1163">
        <v>8071.2597660000001</v>
      </c>
      <c r="G1163">
        <v>4277609984</v>
      </c>
    </row>
    <row r="1164" spans="1:7">
      <c r="A1164" s="12">
        <v>43061</v>
      </c>
      <c r="B1164">
        <v>8077.9501950000003</v>
      </c>
      <c r="C1164">
        <v>8302.2597659999992</v>
      </c>
      <c r="D1164">
        <v>8075.4702150000003</v>
      </c>
      <c r="E1164">
        <v>8253.5498050000006</v>
      </c>
      <c r="F1164">
        <v>8253.5498050000006</v>
      </c>
      <c r="G1164">
        <v>3633530112</v>
      </c>
    </row>
    <row r="1165" spans="1:7">
      <c r="A1165" s="12">
        <v>43062</v>
      </c>
      <c r="B1165">
        <v>8232.3798829999996</v>
      </c>
      <c r="C1165">
        <v>8267.4003909999992</v>
      </c>
      <c r="D1165">
        <v>8038.7700199999999</v>
      </c>
      <c r="E1165">
        <v>8038.7700199999999</v>
      </c>
      <c r="F1165">
        <v>8038.7700199999999</v>
      </c>
      <c r="G1165">
        <v>4225179904</v>
      </c>
    </row>
    <row r="1166" spans="1:7">
      <c r="A1166" s="12">
        <v>43063</v>
      </c>
      <c r="B1166">
        <v>8074.0200199999999</v>
      </c>
      <c r="C1166">
        <v>8374.1601559999999</v>
      </c>
      <c r="D1166">
        <v>7940.9301759999998</v>
      </c>
      <c r="E1166">
        <v>8253.6904300000006</v>
      </c>
      <c r="F1166">
        <v>8253.6904300000006</v>
      </c>
      <c r="G1166">
        <v>5058610176</v>
      </c>
    </row>
    <row r="1167" spans="1:7">
      <c r="A1167" s="12">
        <v>43064</v>
      </c>
      <c r="B1167">
        <v>8241.7099610000005</v>
      </c>
      <c r="C1167">
        <v>8790.9199219999991</v>
      </c>
      <c r="D1167">
        <v>8191.1499020000001</v>
      </c>
      <c r="E1167">
        <v>8790.9199219999991</v>
      </c>
      <c r="F1167">
        <v>8790.9199219999991</v>
      </c>
      <c r="G1167">
        <v>4342060032</v>
      </c>
    </row>
    <row r="1168" spans="1:7">
      <c r="A1168" s="12">
        <v>43065</v>
      </c>
      <c r="B1168">
        <v>8789.0400389999995</v>
      </c>
      <c r="C1168">
        <v>9522.9296880000002</v>
      </c>
      <c r="D1168">
        <v>8775.5898440000001</v>
      </c>
      <c r="E1168">
        <v>9330.5498050000006</v>
      </c>
      <c r="F1168">
        <v>9330.5498050000006</v>
      </c>
      <c r="G1168">
        <v>5475579904</v>
      </c>
    </row>
    <row r="1169" spans="1:7">
      <c r="A1169" s="12">
        <v>43066</v>
      </c>
      <c r="B1169">
        <v>9352.7197269999997</v>
      </c>
      <c r="C1169">
        <v>9818.3496090000008</v>
      </c>
      <c r="D1169">
        <v>9352.7197269999997</v>
      </c>
      <c r="E1169">
        <v>9818.3496090000008</v>
      </c>
      <c r="F1169">
        <v>9818.3496090000008</v>
      </c>
      <c r="G1169">
        <v>5653320192</v>
      </c>
    </row>
    <row r="1170" spans="1:7">
      <c r="A1170" s="12">
        <v>43067</v>
      </c>
      <c r="B1170">
        <v>9823.4296880000002</v>
      </c>
      <c r="C1170">
        <v>10125.700194999999</v>
      </c>
      <c r="D1170">
        <v>9736.2998050000006</v>
      </c>
      <c r="E1170">
        <v>10058.799805000001</v>
      </c>
      <c r="F1170">
        <v>10058.799805000001</v>
      </c>
      <c r="G1170">
        <v>6348819968</v>
      </c>
    </row>
    <row r="1171" spans="1:7">
      <c r="A1171" s="12">
        <v>43068</v>
      </c>
      <c r="B1171">
        <v>10077.400390999999</v>
      </c>
      <c r="C1171">
        <v>11517.400390999999</v>
      </c>
      <c r="D1171">
        <v>9601.0302730000003</v>
      </c>
      <c r="E1171">
        <v>9888.6103519999997</v>
      </c>
      <c r="F1171">
        <v>9888.6103519999997</v>
      </c>
      <c r="G1171">
        <v>11568799744</v>
      </c>
    </row>
    <row r="1172" spans="1:7">
      <c r="A1172" s="12">
        <v>43069</v>
      </c>
      <c r="B1172">
        <v>9906.7900389999995</v>
      </c>
      <c r="C1172">
        <v>10801</v>
      </c>
      <c r="D1172">
        <v>9202.0498050000006</v>
      </c>
      <c r="E1172">
        <v>10233.599609000001</v>
      </c>
      <c r="F1172">
        <v>10233.599609000001</v>
      </c>
      <c r="G1172">
        <v>8310689792</v>
      </c>
    </row>
    <row r="1173" spans="1:7">
      <c r="A1173" s="12">
        <v>43070</v>
      </c>
      <c r="B1173">
        <v>10198.599609000001</v>
      </c>
      <c r="C1173">
        <v>11046.700194999999</v>
      </c>
      <c r="D1173">
        <v>9694.6503909999992</v>
      </c>
      <c r="E1173">
        <v>10975.599609000001</v>
      </c>
      <c r="F1173">
        <v>10975.599609000001</v>
      </c>
      <c r="G1173">
        <v>6783119872</v>
      </c>
    </row>
    <row r="1174" spans="1:7">
      <c r="A1174" s="12">
        <v>43071</v>
      </c>
      <c r="B1174">
        <v>10978.299805000001</v>
      </c>
      <c r="C1174">
        <v>11320.200194999999</v>
      </c>
      <c r="D1174">
        <v>10905.099609000001</v>
      </c>
      <c r="E1174">
        <v>11074.599609000001</v>
      </c>
      <c r="F1174">
        <v>11074.599609000001</v>
      </c>
      <c r="G1174">
        <v>5138500096</v>
      </c>
    </row>
    <row r="1175" spans="1:7">
      <c r="A1175" s="12">
        <v>43072</v>
      </c>
      <c r="B1175">
        <v>11082.700194999999</v>
      </c>
      <c r="C1175">
        <v>11858.700194999999</v>
      </c>
      <c r="D1175">
        <v>10862</v>
      </c>
      <c r="E1175">
        <v>11323.200194999999</v>
      </c>
      <c r="F1175">
        <v>11323.200194999999</v>
      </c>
      <c r="G1175">
        <v>6608309760</v>
      </c>
    </row>
    <row r="1176" spans="1:7">
      <c r="A1176" s="12">
        <v>43073</v>
      </c>
      <c r="B1176">
        <v>11315.400390999999</v>
      </c>
      <c r="C1176">
        <v>11657.200194999999</v>
      </c>
      <c r="D1176">
        <v>11081.799805000001</v>
      </c>
      <c r="E1176">
        <v>11657.200194999999</v>
      </c>
      <c r="F1176">
        <v>11657.200194999999</v>
      </c>
      <c r="G1176">
        <v>6132409856</v>
      </c>
    </row>
    <row r="1177" spans="1:7">
      <c r="A1177" s="12">
        <v>43074</v>
      </c>
      <c r="B1177">
        <v>11685.700194999999</v>
      </c>
      <c r="C1177">
        <v>12032</v>
      </c>
      <c r="D1177">
        <v>11604.599609000001</v>
      </c>
      <c r="E1177">
        <v>11916.700194999999</v>
      </c>
      <c r="F1177">
        <v>11916.700194999999</v>
      </c>
      <c r="G1177">
        <v>6895260160</v>
      </c>
    </row>
    <row r="1178" spans="1:7">
      <c r="A1178" s="12">
        <v>43075</v>
      </c>
      <c r="B1178">
        <v>11923.400390999999</v>
      </c>
      <c r="C1178">
        <v>14369.099609000001</v>
      </c>
      <c r="D1178">
        <v>11923.400390999999</v>
      </c>
      <c r="E1178">
        <v>14291.5</v>
      </c>
      <c r="F1178">
        <v>14291.5</v>
      </c>
      <c r="G1178">
        <v>12656300032</v>
      </c>
    </row>
    <row r="1179" spans="1:7">
      <c r="A1179" s="12">
        <v>43076</v>
      </c>
      <c r="B1179">
        <v>14266.099609000001</v>
      </c>
      <c r="C1179">
        <v>17899.699218999998</v>
      </c>
      <c r="D1179">
        <v>14057.299805000001</v>
      </c>
      <c r="E1179">
        <v>17899.699218999998</v>
      </c>
      <c r="F1179">
        <v>17899.699218999998</v>
      </c>
      <c r="G1179">
        <v>17950699520</v>
      </c>
    </row>
    <row r="1180" spans="1:7">
      <c r="A1180" s="12">
        <v>43077</v>
      </c>
      <c r="B1180">
        <v>17802.900390999999</v>
      </c>
      <c r="C1180">
        <v>18353.400390999999</v>
      </c>
      <c r="D1180">
        <v>14336.900390999999</v>
      </c>
      <c r="E1180">
        <v>16569.400390999999</v>
      </c>
      <c r="F1180">
        <v>16569.400390999999</v>
      </c>
      <c r="G1180">
        <v>21135998976</v>
      </c>
    </row>
    <row r="1181" spans="1:7">
      <c r="A1181" s="12">
        <v>43078</v>
      </c>
      <c r="B1181">
        <v>16523.300781000002</v>
      </c>
      <c r="C1181">
        <v>16783</v>
      </c>
      <c r="D1181">
        <v>13674.900390999999</v>
      </c>
      <c r="E1181">
        <v>15178.200194999999</v>
      </c>
      <c r="F1181">
        <v>15178.200194999999</v>
      </c>
      <c r="G1181">
        <v>13911300096</v>
      </c>
    </row>
    <row r="1182" spans="1:7">
      <c r="A1182" s="12">
        <v>43079</v>
      </c>
      <c r="B1182">
        <v>15168.400390999999</v>
      </c>
      <c r="C1182">
        <v>15850.599609000001</v>
      </c>
      <c r="D1182">
        <v>13226.599609000001</v>
      </c>
      <c r="E1182">
        <v>15455.400390999999</v>
      </c>
      <c r="F1182">
        <v>15455.400390999999</v>
      </c>
      <c r="G1182">
        <v>13433299968</v>
      </c>
    </row>
    <row r="1183" spans="1:7">
      <c r="A1183" s="12">
        <v>43080</v>
      </c>
      <c r="B1183">
        <v>15427.400390999999</v>
      </c>
      <c r="C1183">
        <v>17513.900390999999</v>
      </c>
      <c r="D1183">
        <v>15404.799805000001</v>
      </c>
      <c r="E1183">
        <v>16936.800781000002</v>
      </c>
      <c r="F1183">
        <v>16936.800781000002</v>
      </c>
      <c r="G1183">
        <v>12153900032</v>
      </c>
    </row>
    <row r="1184" spans="1:7">
      <c r="A1184" s="12">
        <v>43081</v>
      </c>
      <c r="B1184">
        <v>16919.800781000002</v>
      </c>
      <c r="C1184">
        <v>17781.800781000002</v>
      </c>
      <c r="D1184">
        <v>16571.599609000001</v>
      </c>
      <c r="E1184">
        <v>17415.400390999999</v>
      </c>
      <c r="F1184">
        <v>17415.400390999999</v>
      </c>
      <c r="G1184">
        <v>14603799552</v>
      </c>
    </row>
    <row r="1185" spans="1:7">
      <c r="A1185" s="12">
        <v>43082</v>
      </c>
      <c r="B1185">
        <v>17500</v>
      </c>
      <c r="C1185">
        <v>17653.099609000001</v>
      </c>
      <c r="D1185">
        <v>16039.700194999999</v>
      </c>
      <c r="E1185">
        <v>16408.199218999998</v>
      </c>
      <c r="F1185">
        <v>16408.199218999998</v>
      </c>
      <c r="G1185">
        <v>12976900096</v>
      </c>
    </row>
    <row r="1186" spans="1:7">
      <c r="A1186" s="12">
        <v>43083</v>
      </c>
      <c r="B1186">
        <v>16384.599609000001</v>
      </c>
      <c r="C1186">
        <v>17085.800781000002</v>
      </c>
      <c r="D1186">
        <v>16185.900390999999</v>
      </c>
      <c r="E1186">
        <v>16564</v>
      </c>
      <c r="F1186">
        <v>16564</v>
      </c>
      <c r="G1186">
        <v>13777399808</v>
      </c>
    </row>
    <row r="1187" spans="1:7">
      <c r="A1187" s="12">
        <v>43084</v>
      </c>
      <c r="B1187">
        <v>16601.300781000002</v>
      </c>
      <c r="C1187">
        <v>18154.099609000001</v>
      </c>
      <c r="D1187">
        <v>16601.300781000002</v>
      </c>
      <c r="E1187">
        <v>17706.900390999999</v>
      </c>
      <c r="F1187">
        <v>17706.900390999999</v>
      </c>
      <c r="G1187">
        <v>14309999616</v>
      </c>
    </row>
    <row r="1188" spans="1:7">
      <c r="A1188" s="12">
        <v>43085</v>
      </c>
      <c r="B1188">
        <v>17760.300781000002</v>
      </c>
      <c r="C1188">
        <v>19716.699218999998</v>
      </c>
      <c r="D1188">
        <v>17515.300781000002</v>
      </c>
      <c r="E1188">
        <v>19497.400390999999</v>
      </c>
      <c r="F1188">
        <v>19497.400390999999</v>
      </c>
      <c r="G1188">
        <v>12740599808</v>
      </c>
    </row>
    <row r="1189" spans="1:7">
      <c r="A1189" s="12">
        <v>43086</v>
      </c>
      <c r="B1189">
        <v>19475.800781000002</v>
      </c>
      <c r="C1189">
        <v>20089</v>
      </c>
      <c r="D1189">
        <v>18974.099609000001</v>
      </c>
      <c r="E1189">
        <v>19140.800781000002</v>
      </c>
      <c r="F1189">
        <v>19140.800781000002</v>
      </c>
      <c r="G1189">
        <v>13314599936</v>
      </c>
    </row>
    <row r="1190" spans="1:7">
      <c r="A1190" s="12">
        <v>43087</v>
      </c>
      <c r="B1190">
        <v>19106.400390999999</v>
      </c>
      <c r="C1190">
        <v>19371</v>
      </c>
      <c r="D1190">
        <v>18355.900390999999</v>
      </c>
      <c r="E1190">
        <v>19114.199218999998</v>
      </c>
      <c r="F1190">
        <v>19114.199218999998</v>
      </c>
      <c r="G1190">
        <v>14839499776</v>
      </c>
    </row>
    <row r="1191" spans="1:7">
      <c r="A1191" s="12">
        <v>43088</v>
      </c>
      <c r="B1191">
        <v>19118.300781000002</v>
      </c>
      <c r="C1191">
        <v>19177.800781000002</v>
      </c>
      <c r="D1191">
        <v>17275.400390999999</v>
      </c>
      <c r="E1191">
        <v>17776.699218999998</v>
      </c>
      <c r="F1191">
        <v>17776.699218999998</v>
      </c>
      <c r="G1191">
        <v>16894499840</v>
      </c>
    </row>
    <row r="1192" spans="1:7">
      <c r="A1192" s="12">
        <v>43089</v>
      </c>
      <c r="B1192">
        <v>17760.300781000002</v>
      </c>
      <c r="C1192">
        <v>17934.699218999998</v>
      </c>
      <c r="D1192">
        <v>16077.700194999999</v>
      </c>
      <c r="E1192">
        <v>16624.599609000001</v>
      </c>
      <c r="F1192">
        <v>16624.599609000001</v>
      </c>
      <c r="G1192">
        <v>22149699584</v>
      </c>
    </row>
    <row r="1193" spans="1:7">
      <c r="A1193" s="12">
        <v>43090</v>
      </c>
      <c r="B1193">
        <v>16642.400390999999</v>
      </c>
      <c r="C1193">
        <v>17567.699218999998</v>
      </c>
      <c r="D1193">
        <v>15342.700194999999</v>
      </c>
      <c r="E1193">
        <v>15802.900390999999</v>
      </c>
      <c r="F1193">
        <v>15802.900390999999</v>
      </c>
      <c r="G1193">
        <v>16516599808</v>
      </c>
    </row>
    <row r="1194" spans="1:7">
      <c r="A1194" s="12">
        <v>43091</v>
      </c>
      <c r="B1194">
        <v>15898</v>
      </c>
      <c r="C1194">
        <v>15943.400390999999</v>
      </c>
      <c r="D1194">
        <v>11833</v>
      </c>
      <c r="E1194">
        <v>13831.799805000001</v>
      </c>
      <c r="F1194">
        <v>13831.799805000001</v>
      </c>
      <c r="G1194">
        <v>22197999616</v>
      </c>
    </row>
    <row r="1195" spans="1:7">
      <c r="A1195" s="12">
        <v>43092</v>
      </c>
      <c r="B1195">
        <v>13948.700194999999</v>
      </c>
      <c r="C1195">
        <v>15603.200194999999</v>
      </c>
      <c r="D1195">
        <v>13828.799805000001</v>
      </c>
      <c r="E1195">
        <v>14699.200194999999</v>
      </c>
      <c r="F1195">
        <v>14699.200194999999</v>
      </c>
      <c r="G1195">
        <v>13086000128</v>
      </c>
    </row>
    <row r="1196" spans="1:7">
      <c r="A1196" s="12">
        <v>43093</v>
      </c>
      <c r="B1196">
        <v>14608.200194999999</v>
      </c>
      <c r="C1196">
        <v>14626</v>
      </c>
      <c r="D1196">
        <v>12747.700194999999</v>
      </c>
      <c r="E1196">
        <v>13925.799805000001</v>
      </c>
      <c r="F1196">
        <v>13925.799805000001</v>
      </c>
      <c r="G1196">
        <v>11572299776</v>
      </c>
    </row>
    <row r="1197" spans="1:7">
      <c r="A1197" s="12">
        <v>43094</v>
      </c>
      <c r="B1197">
        <v>13995.900390999999</v>
      </c>
      <c r="C1197">
        <v>14593</v>
      </c>
      <c r="D1197">
        <v>13448.900390999999</v>
      </c>
      <c r="E1197">
        <v>14026.599609000001</v>
      </c>
      <c r="F1197">
        <v>14026.599609000001</v>
      </c>
      <c r="G1197">
        <v>10664699904</v>
      </c>
    </row>
    <row r="1198" spans="1:7">
      <c r="A1198" s="12">
        <v>43095</v>
      </c>
      <c r="B1198">
        <v>14036.599609000001</v>
      </c>
      <c r="C1198">
        <v>16461.199218999998</v>
      </c>
      <c r="D1198">
        <v>14028.900390999999</v>
      </c>
      <c r="E1198">
        <v>16099.799805000001</v>
      </c>
      <c r="F1198">
        <v>16099.799805000001</v>
      </c>
      <c r="G1198">
        <v>13454300160</v>
      </c>
    </row>
    <row r="1199" spans="1:7">
      <c r="A1199" s="12">
        <v>43096</v>
      </c>
      <c r="B1199">
        <v>16163.5</v>
      </c>
      <c r="C1199">
        <v>16930.900390999999</v>
      </c>
      <c r="D1199">
        <v>15114.299805000001</v>
      </c>
      <c r="E1199">
        <v>15838.5</v>
      </c>
      <c r="F1199">
        <v>15838.5</v>
      </c>
      <c r="G1199">
        <v>12487600128</v>
      </c>
    </row>
    <row r="1200" spans="1:7">
      <c r="A1200" s="12">
        <v>43097</v>
      </c>
      <c r="B1200">
        <v>15864.099609000001</v>
      </c>
      <c r="C1200">
        <v>15888.400390999999</v>
      </c>
      <c r="D1200">
        <v>13937.299805000001</v>
      </c>
      <c r="E1200">
        <v>14606.5</v>
      </c>
      <c r="F1200">
        <v>14606.5</v>
      </c>
      <c r="G1200">
        <v>12336499712</v>
      </c>
    </row>
    <row r="1201" spans="1:7">
      <c r="A1201" s="12">
        <v>43098</v>
      </c>
      <c r="B1201">
        <v>14695.799805000001</v>
      </c>
      <c r="C1201">
        <v>15279</v>
      </c>
      <c r="D1201">
        <v>14307</v>
      </c>
      <c r="E1201">
        <v>14656.200194999999</v>
      </c>
      <c r="F1201">
        <v>14656.200194999999</v>
      </c>
      <c r="G1201">
        <v>13025500160</v>
      </c>
    </row>
    <row r="1202" spans="1:7">
      <c r="A1202" s="12">
        <v>43099</v>
      </c>
      <c r="B1202">
        <v>14681.900390999999</v>
      </c>
      <c r="C1202">
        <v>14681.900390999999</v>
      </c>
      <c r="D1202">
        <v>12350.099609000001</v>
      </c>
      <c r="E1202">
        <v>12952.200194999999</v>
      </c>
      <c r="F1202">
        <v>12952.200194999999</v>
      </c>
      <c r="G1202">
        <v>14452599808</v>
      </c>
    </row>
    <row r="1203" spans="1:7">
      <c r="A1203" s="12">
        <v>43100</v>
      </c>
      <c r="B1203">
        <v>12897.700194999999</v>
      </c>
      <c r="C1203">
        <v>14377.400390999999</v>
      </c>
      <c r="D1203">
        <v>12755.599609000001</v>
      </c>
      <c r="E1203">
        <v>14156.400390999999</v>
      </c>
      <c r="F1203">
        <v>14156.400390999999</v>
      </c>
      <c r="G1203">
        <v>12136299520</v>
      </c>
    </row>
    <row r="1204" spans="1:7">
      <c r="A1204" s="12">
        <v>43101</v>
      </c>
      <c r="B1204">
        <v>14112.200194999999</v>
      </c>
      <c r="C1204">
        <v>14112.200194999999</v>
      </c>
      <c r="D1204">
        <v>13154.700194999999</v>
      </c>
      <c r="E1204">
        <v>13657.200194999999</v>
      </c>
      <c r="F1204">
        <v>13657.200194999999</v>
      </c>
      <c r="G1204">
        <v>10291200000</v>
      </c>
    </row>
    <row r="1205" spans="1:7">
      <c r="A1205" s="12">
        <v>43102</v>
      </c>
      <c r="B1205">
        <v>13625</v>
      </c>
      <c r="C1205">
        <v>15444.599609000001</v>
      </c>
      <c r="D1205">
        <v>13163.599609000001</v>
      </c>
      <c r="E1205">
        <v>14982.099609000001</v>
      </c>
      <c r="F1205">
        <v>14982.099609000001</v>
      </c>
      <c r="G1205">
        <v>16846600192</v>
      </c>
    </row>
    <row r="1206" spans="1:7">
      <c r="A1206" s="12">
        <v>43103</v>
      </c>
      <c r="B1206">
        <v>14978.200194999999</v>
      </c>
      <c r="C1206">
        <v>15572.799805000001</v>
      </c>
      <c r="D1206">
        <v>14844.5</v>
      </c>
      <c r="E1206">
        <v>15201</v>
      </c>
      <c r="F1206">
        <v>15201</v>
      </c>
      <c r="G1206">
        <v>16871900160</v>
      </c>
    </row>
    <row r="1207" spans="1:7">
      <c r="A1207" s="12">
        <v>43104</v>
      </c>
      <c r="B1207">
        <v>15270.700194999999</v>
      </c>
      <c r="C1207">
        <v>15739.700194999999</v>
      </c>
      <c r="D1207">
        <v>14522.200194999999</v>
      </c>
      <c r="E1207">
        <v>15599.200194999999</v>
      </c>
      <c r="F1207">
        <v>15599.200194999999</v>
      </c>
      <c r="G1207">
        <v>21783199744</v>
      </c>
    </row>
    <row r="1208" spans="1:7">
      <c r="A1208" s="12">
        <v>43105</v>
      </c>
      <c r="B1208">
        <v>15477.200194999999</v>
      </c>
      <c r="C1208">
        <v>17705.199218999998</v>
      </c>
      <c r="D1208">
        <v>15202.799805000001</v>
      </c>
      <c r="E1208">
        <v>17429.5</v>
      </c>
      <c r="F1208">
        <v>17429.5</v>
      </c>
      <c r="G1208">
        <v>23840899072</v>
      </c>
    </row>
    <row r="1209" spans="1:7">
      <c r="A1209" s="12">
        <v>43106</v>
      </c>
      <c r="B1209">
        <v>17462.099609000001</v>
      </c>
      <c r="C1209">
        <v>17712.400390999999</v>
      </c>
      <c r="D1209">
        <v>16764.599609000001</v>
      </c>
      <c r="E1209">
        <v>17527</v>
      </c>
      <c r="F1209">
        <v>17527</v>
      </c>
      <c r="G1209">
        <v>18314600448</v>
      </c>
    </row>
    <row r="1210" spans="1:7">
      <c r="A1210" s="12">
        <v>43107</v>
      </c>
      <c r="B1210">
        <v>17527.300781000002</v>
      </c>
      <c r="C1210">
        <v>17579.599609000001</v>
      </c>
      <c r="D1210">
        <v>16087.700194999999</v>
      </c>
      <c r="E1210">
        <v>16477.599609000001</v>
      </c>
      <c r="F1210">
        <v>16477.599609000001</v>
      </c>
      <c r="G1210">
        <v>15866000384</v>
      </c>
    </row>
    <row r="1211" spans="1:7">
      <c r="A1211" s="12">
        <v>43108</v>
      </c>
      <c r="B1211">
        <v>16476.199218999998</v>
      </c>
      <c r="C1211">
        <v>16537.900390999999</v>
      </c>
      <c r="D1211">
        <v>14208.200194999999</v>
      </c>
      <c r="E1211">
        <v>15170.099609000001</v>
      </c>
      <c r="F1211">
        <v>15170.099609000001</v>
      </c>
      <c r="G1211">
        <v>18413899776</v>
      </c>
    </row>
    <row r="1212" spans="1:7">
      <c r="A1212" s="12">
        <v>43109</v>
      </c>
      <c r="B1212">
        <v>15123.700194999999</v>
      </c>
      <c r="C1212">
        <v>15497.5</v>
      </c>
      <c r="D1212">
        <v>14424</v>
      </c>
      <c r="E1212">
        <v>14595.400390999999</v>
      </c>
      <c r="F1212">
        <v>14595.400390999999</v>
      </c>
      <c r="G1212">
        <v>16659999744</v>
      </c>
    </row>
    <row r="1213" spans="1:7">
      <c r="A1213" s="12">
        <v>43110</v>
      </c>
      <c r="B1213">
        <v>14588.5</v>
      </c>
      <c r="C1213">
        <v>14973.299805000001</v>
      </c>
      <c r="D1213">
        <v>13691.200194999999</v>
      </c>
      <c r="E1213">
        <v>14973.299805000001</v>
      </c>
      <c r="F1213">
        <v>14973.299805000001</v>
      </c>
      <c r="G1213">
        <v>18500800512</v>
      </c>
    </row>
    <row r="1214" spans="1:7">
      <c r="A1214" s="12">
        <v>43111</v>
      </c>
      <c r="B1214">
        <v>14968.200194999999</v>
      </c>
      <c r="C1214">
        <v>15018.799805000001</v>
      </c>
      <c r="D1214">
        <v>13105.900390999999</v>
      </c>
      <c r="E1214">
        <v>13405.799805000001</v>
      </c>
      <c r="F1214">
        <v>13405.799805000001</v>
      </c>
      <c r="G1214">
        <v>16534099968</v>
      </c>
    </row>
    <row r="1215" spans="1:7">
      <c r="A1215" s="12">
        <v>43112</v>
      </c>
      <c r="B1215">
        <v>13453.900390999999</v>
      </c>
      <c r="C1215">
        <v>14229.900390999999</v>
      </c>
      <c r="D1215">
        <v>13158.099609000001</v>
      </c>
      <c r="E1215">
        <v>13980.599609000001</v>
      </c>
      <c r="F1215">
        <v>13980.599609000001</v>
      </c>
      <c r="G1215">
        <v>12065699840</v>
      </c>
    </row>
    <row r="1216" spans="1:7">
      <c r="A1216" s="12">
        <v>43113</v>
      </c>
      <c r="B1216">
        <v>13952.400390999999</v>
      </c>
      <c r="C1216">
        <v>14659.5</v>
      </c>
      <c r="D1216">
        <v>13952.400390999999</v>
      </c>
      <c r="E1216">
        <v>14360.200194999999</v>
      </c>
      <c r="F1216">
        <v>14360.200194999999</v>
      </c>
      <c r="G1216">
        <v>12763599872</v>
      </c>
    </row>
    <row r="1217" spans="1:7">
      <c r="A1217" s="12">
        <v>43114</v>
      </c>
      <c r="B1217">
        <v>14370.799805000001</v>
      </c>
      <c r="C1217">
        <v>14511.799805000001</v>
      </c>
      <c r="D1217">
        <v>13268</v>
      </c>
      <c r="E1217">
        <v>13772</v>
      </c>
      <c r="F1217">
        <v>13772</v>
      </c>
      <c r="G1217">
        <v>11084099584</v>
      </c>
    </row>
    <row r="1218" spans="1:7">
      <c r="A1218" s="12">
        <v>43115</v>
      </c>
      <c r="B1218">
        <v>13767.299805000001</v>
      </c>
      <c r="C1218">
        <v>14445.5</v>
      </c>
      <c r="D1218">
        <v>13641.700194999999</v>
      </c>
      <c r="E1218">
        <v>13819.799805000001</v>
      </c>
      <c r="F1218">
        <v>13819.799805000001</v>
      </c>
      <c r="G1218">
        <v>12750799872</v>
      </c>
    </row>
    <row r="1219" spans="1:7">
      <c r="A1219" s="12">
        <v>43116</v>
      </c>
      <c r="B1219">
        <v>13836.099609000001</v>
      </c>
      <c r="C1219">
        <v>13843.099609000001</v>
      </c>
      <c r="D1219">
        <v>10194.900390999999</v>
      </c>
      <c r="E1219">
        <v>11490.5</v>
      </c>
      <c r="F1219">
        <v>11490.5</v>
      </c>
      <c r="G1219">
        <v>18853799936</v>
      </c>
    </row>
    <row r="1220" spans="1:7">
      <c r="A1220" s="12">
        <v>43117</v>
      </c>
      <c r="B1220">
        <v>11431.099609000001</v>
      </c>
      <c r="C1220">
        <v>11678</v>
      </c>
      <c r="D1220">
        <v>9402.2900389999995</v>
      </c>
      <c r="E1220">
        <v>11188.599609000001</v>
      </c>
      <c r="F1220">
        <v>11188.599609000001</v>
      </c>
      <c r="G1220">
        <v>18830600192</v>
      </c>
    </row>
    <row r="1221" spans="1:7">
      <c r="A1221" s="12">
        <v>43118</v>
      </c>
      <c r="B1221">
        <v>11198.799805000001</v>
      </c>
      <c r="C1221">
        <v>12107.299805000001</v>
      </c>
      <c r="D1221">
        <v>10942.5</v>
      </c>
      <c r="E1221">
        <v>11474.900390999999</v>
      </c>
      <c r="F1221">
        <v>11474.900390999999</v>
      </c>
      <c r="G1221">
        <v>15020399616</v>
      </c>
    </row>
    <row r="1222" spans="1:7">
      <c r="A1222" s="12">
        <v>43119</v>
      </c>
      <c r="B1222">
        <v>11429.799805000001</v>
      </c>
      <c r="C1222">
        <v>11992.799805000001</v>
      </c>
      <c r="D1222">
        <v>11172.099609000001</v>
      </c>
      <c r="E1222">
        <v>11607.400390999999</v>
      </c>
      <c r="F1222">
        <v>11607.400390999999</v>
      </c>
      <c r="G1222">
        <v>10740400128</v>
      </c>
    </row>
    <row r="1223" spans="1:7">
      <c r="A1223" s="12">
        <v>43120</v>
      </c>
      <c r="B1223">
        <v>11656.200194999999</v>
      </c>
      <c r="C1223">
        <v>13103</v>
      </c>
      <c r="D1223">
        <v>11656.200194999999</v>
      </c>
      <c r="E1223">
        <v>12899.200194999999</v>
      </c>
      <c r="F1223">
        <v>12899.200194999999</v>
      </c>
      <c r="G1223">
        <v>11801700352</v>
      </c>
    </row>
    <row r="1224" spans="1:7">
      <c r="A1224" s="12">
        <v>43121</v>
      </c>
      <c r="B1224">
        <v>12889.200194999999</v>
      </c>
      <c r="C1224">
        <v>12895.900390999999</v>
      </c>
      <c r="D1224">
        <v>11288.200194999999</v>
      </c>
      <c r="E1224">
        <v>11600.099609000001</v>
      </c>
      <c r="F1224">
        <v>11600.099609000001</v>
      </c>
      <c r="G1224">
        <v>9935179776</v>
      </c>
    </row>
    <row r="1225" spans="1:7">
      <c r="A1225" s="12">
        <v>43122</v>
      </c>
      <c r="B1225">
        <v>11633.099609000001</v>
      </c>
      <c r="C1225">
        <v>11966.400390999999</v>
      </c>
      <c r="D1225">
        <v>10240.200194999999</v>
      </c>
      <c r="E1225">
        <v>10931.400390999999</v>
      </c>
      <c r="F1225">
        <v>10931.400390999999</v>
      </c>
      <c r="G1225">
        <v>10537400320</v>
      </c>
    </row>
    <row r="1226" spans="1:7">
      <c r="A1226" s="12">
        <v>43123</v>
      </c>
      <c r="B1226">
        <v>10944.5</v>
      </c>
      <c r="C1226">
        <v>11377.599609000001</v>
      </c>
      <c r="D1226">
        <v>10129.700194999999</v>
      </c>
      <c r="E1226">
        <v>10868.400390999999</v>
      </c>
      <c r="F1226">
        <v>10868.400390999999</v>
      </c>
      <c r="G1226">
        <v>9660609536</v>
      </c>
    </row>
    <row r="1227" spans="1:7">
      <c r="A1227" s="12">
        <v>43124</v>
      </c>
      <c r="B1227">
        <v>10903.400390999999</v>
      </c>
      <c r="C1227">
        <v>11501.400390999999</v>
      </c>
      <c r="D1227">
        <v>10639.799805000001</v>
      </c>
      <c r="E1227">
        <v>11359.400390999999</v>
      </c>
      <c r="F1227">
        <v>11359.400390999999</v>
      </c>
      <c r="G1227">
        <v>9940989952</v>
      </c>
    </row>
    <row r="1228" spans="1:7">
      <c r="A1228" s="12">
        <v>43125</v>
      </c>
      <c r="B1228">
        <v>11421.700194999999</v>
      </c>
      <c r="C1228">
        <v>11785.700194999999</v>
      </c>
      <c r="D1228">
        <v>11057.400390999999</v>
      </c>
      <c r="E1228">
        <v>11259.400390999999</v>
      </c>
      <c r="F1228">
        <v>11259.400390999999</v>
      </c>
      <c r="G1228">
        <v>8873169920</v>
      </c>
    </row>
    <row r="1229" spans="1:7">
      <c r="A1229" s="12">
        <v>43126</v>
      </c>
      <c r="B1229">
        <v>11256</v>
      </c>
      <c r="C1229">
        <v>11656.700194999999</v>
      </c>
      <c r="D1229">
        <v>10470.299805000001</v>
      </c>
      <c r="E1229">
        <v>11171.400390999999</v>
      </c>
      <c r="F1229">
        <v>11171.400390999999</v>
      </c>
      <c r="G1229">
        <v>9746199552</v>
      </c>
    </row>
    <row r="1230" spans="1:7">
      <c r="A1230" s="12">
        <v>43127</v>
      </c>
      <c r="B1230">
        <v>11174.900390999999</v>
      </c>
      <c r="C1230">
        <v>11614.900390999999</v>
      </c>
      <c r="D1230">
        <v>10989.200194999999</v>
      </c>
      <c r="E1230">
        <v>11440.700194999999</v>
      </c>
      <c r="F1230">
        <v>11440.700194999999</v>
      </c>
      <c r="G1230">
        <v>7583269888</v>
      </c>
    </row>
    <row r="1231" spans="1:7">
      <c r="A1231" s="12">
        <v>43128</v>
      </c>
      <c r="B1231">
        <v>11475.299805000001</v>
      </c>
      <c r="C1231">
        <v>12040.299805000001</v>
      </c>
      <c r="D1231">
        <v>11475.299805000001</v>
      </c>
      <c r="E1231">
        <v>11786.299805000001</v>
      </c>
      <c r="F1231">
        <v>11786.299805000001</v>
      </c>
      <c r="G1231">
        <v>8350360064</v>
      </c>
    </row>
    <row r="1232" spans="1:7">
      <c r="A1232" s="12">
        <v>43129</v>
      </c>
      <c r="B1232">
        <v>11755.5</v>
      </c>
      <c r="C1232">
        <v>11875.599609000001</v>
      </c>
      <c r="D1232">
        <v>11179.200194999999</v>
      </c>
      <c r="E1232">
        <v>11296.400390999999</v>
      </c>
      <c r="F1232">
        <v>11296.400390999999</v>
      </c>
      <c r="G1232">
        <v>7107359744</v>
      </c>
    </row>
    <row r="1233" spans="1:7">
      <c r="A1233" s="12">
        <v>43130</v>
      </c>
      <c r="B1233">
        <v>11306.799805000001</v>
      </c>
      <c r="C1233">
        <v>11307.200194999999</v>
      </c>
      <c r="D1233">
        <v>10036.200194999999</v>
      </c>
      <c r="E1233">
        <v>10106.299805000001</v>
      </c>
      <c r="F1233">
        <v>10106.299805000001</v>
      </c>
      <c r="G1233">
        <v>8637859840</v>
      </c>
    </row>
    <row r="1234" spans="1:7">
      <c r="A1234" s="12">
        <v>43131</v>
      </c>
      <c r="B1234">
        <v>10108.200194999999</v>
      </c>
      <c r="C1234">
        <v>10381.599609000001</v>
      </c>
      <c r="D1234">
        <v>9777.4199219999991</v>
      </c>
      <c r="E1234">
        <v>10221.099609000001</v>
      </c>
      <c r="F1234">
        <v>10221.099609000001</v>
      </c>
      <c r="G1234">
        <v>8041160192</v>
      </c>
    </row>
    <row r="1235" spans="1:7">
      <c r="A1235" s="12">
        <v>43132</v>
      </c>
      <c r="B1235">
        <v>10237.299805000001</v>
      </c>
      <c r="C1235">
        <v>10288.799805000001</v>
      </c>
      <c r="D1235">
        <v>8812.2802730000003</v>
      </c>
      <c r="E1235">
        <v>9170.5400389999995</v>
      </c>
      <c r="F1235">
        <v>9170.5400389999995</v>
      </c>
      <c r="G1235">
        <v>9959400448</v>
      </c>
    </row>
    <row r="1236" spans="1:7">
      <c r="A1236" s="12">
        <v>43133</v>
      </c>
      <c r="B1236">
        <v>9142.2802730000003</v>
      </c>
      <c r="C1236">
        <v>9142.2802730000003</v>
      </c>
      <c r="D1236">
        <v>7796.4902339999999</v>
      </c>
      <c r="E1236">
        <v>8830.75</v>
      </c>
      <c r="F1236">
        <v>8830.75</v>
      </c>
      <c r="G1236">
        <v>12726899712</v>
      </c>
    </row>
    <row r="1237" spans="1:7">
      <c r="A1237" s="12">
        <v>43134</v>
      </c>
      <c r="B1237">
        <v>8852.1201170000004</v>
      </c>
      <c r="C1237">
        <v>9430.75</v>
      </c>
      <c r="D1237">
        <v>8251.6298829999996</v>
      </c>
      <c r="E1237">
        <v>9174.9101559999999</v>
      </c>
      <c r="F1237">
        <v>9174.9101559999999</v>
      </c>
      <c r="G1237">
        <v>7263790080</v>
      </c>
    </row>
    <row r="1238" spans="1:7">
      <c r="A1238" s="12">
        <v>43135</v>
      </c>
      <c r="B1238">
        <v>9175.7001949999994</v>
      </c>
      <c r="C1238">
        <v>9334.8701170000004</v>
      </c>
      <c r="D1238">
        <v>8031.2202150000003</v>
      </c>
      <c r="E1238">
        <v>8277.0097659999992</v>
      </c>
      <c r="F1238">
        <v>8277.0097659999992</v>
      </c>
      <c r="G1238">
        <v>7073549824</v>
      </c>
    </row>
    <row r="1239" spans="1:7">
      <c r="A1239" s="12">
        <v>43136</v>
      </c>
      <c r="B1239">
        <v>8270.5400389999995</v>
      </c>
      <c r="C1239">
        <v>8364.8398440000001</v>
      </c>
      <c r="D1239">
        <v>6756.6801759999998</v>
      </c>
      <c r="E1239">
        <v>6955.2700199999999</v>
      </c>
      <c r="F1239">
        <v>6955.2700199999999</v>
      </c>
      <c r="G1239">
        <v>9285289984</v>
      </c>
    </row>
    <row r="1240" spans="1:7">
      <c r="A1240" s="12">
        <v>43137</v>
      </c>
      <c r="B1240">
        <v>7051.75</v>
      </c>
      <c r="C1240">
        <v>7850.7001950000003</v>
      </c>
      <c r="D1240">
        <v>6048.2597660000001</v>
      </c>
      <c r="E1240">
        <v>7754</v>
      </c>
      <c r="F1240">
        <v>7754</v>
      </c>
      <c r="G1240">
        <v>13999800320</v>
      </c>
    </row>
    <row r="1241" spans="1:7">
      <c r="A1241" s="12">
        <v>43138</v>
      </c>
      <c r="B1241">
        <v>7755.4902339999999</v>
      </c>
      <c r="C1241">
        <v>8509.1103519999997</v>
      </c>
      <c r="D1241">
        <v>7236.7900390000004</v>
      </c>
      <c r="E1241">
        <v>7621.2998049999997</v>
      </c>
      <c r="F1241">
        <v>7621.2998049999997</v>
      </c>
      <c r="G1241">
        <v>9169280000</v>
      </c>
    </row>
    <row r="1242" spans="1:7">
      <c r="A1242" s="12">
        <v>43139</v>
      </c>
      <c r="B1242">
        <v>7637.8598629999997</v>
      </c>
      <c r="C1242">
        <v>8558.7695309999999</v>
      </c>
      <c r="D1242">
        <v>7637.8598629999997</v>
      </c>
      <c r="E1242">
        <v>8265.5898440000001</v>
      </c>
      <c r="F1242">
        <v>8265.5898440000001</v>
      </c>
      <c r="G1242">
        <v>9346750464</v>
      </c>
    </row>
    <row r="1243" spans="1:7">
      <c r="A1243" s="12">
        <v>43140</v>
      </c>
      <c r="B1243">
        <v>8271.8398440000001</v>
      </c>
      <c r="C1243">
        <v>8736.9804690000001</v>
      </c>
      <c r="D1243">
        <v>7884.7099609999996</v>
      </c>
      <c r="E1243">
        <v>8736.9804690000001</v>
      </c>
      <c r="F1243">
        <v>8736.9804690000001</v>
      </c>
      <c r="G1243">
        <v>6784820224</v>
      </c>
    </row>
    <row r="1244" spans="1:7">
      <c r="A1244" s="12">
        <v>43141</v>
      </c>
      <c r="B1244">
        <v>8720.0800780000009</v>
      </c>
      <c r="C1244">
        <v>9122.5498050000006</v>
      </c>
      <c r="D1244">
        <v>8295.4697269999997</v>
      </c>
      <c r="E1244">
        <v>8621.9003909999992</v>
      </c>
      <c r="F1244">
        <v>8621.9003909999992</v>
      </c>
      <c r="G1244">
        <v>7780960256</v>
      </c>
    </row>
    <row r="1245" spans="1:7">
      <c r="A1245" s="12">
        <v>43142</v>
      </c>
      <c r="B1245">
        <v>8616.1298829999996</v>
      </c>
      <c r="C1245">
        <v>8616.1298829999996</v>
      </c>
      <c r="D1245">
        <v>7931.1000979999999</v>
      </c>
      <c r="E1245">
        <v>8129.9702150000003</v>
      </c>
      <c r="F1245">
        <v>8129.9702150000003</v>
      </c>
      <c r="G1245">
        <v>6122189824</v>
      </c>
    </row>
    <row r="1246" spans="1:7">
      <c r="A1246" s="12">
        <v>43143</v>
      </c>
      <c r="B1246">
        <v>8141.4301759999998</v>
      </c>
      <c r="C1246">
        <v>8985.9199219999991</v>
      </c>
      <c r="D1246">
        <v>8141.4301759999998</v>
      </c>
      <c r="E1246">
        <v>8926.5703130000002</v>
      </c>
      <c r="F1246">
        <v>8926.5703130000002</v>
      </c>
      <c r="G1246">
        <v>6256439808</v>
      </c>
    </row>
    <row r="1247" spans="1:7">
      <c r="A1247" s="12">
        <v>43144</v>
      </c>
      <c r="B1247">
        <v>8926.7197269999997</v>
      </c>
      <c r="C1247">
        <v>8958.4697269999997</v>
      </c>
      <c r="D1247">
        <v>8455.4101559999999</v>
      </c>
      <c r="E1247">
        <v>8598.3095699999994</v>
      </c>
      <c r="F1247">
        <v>8598.3095699999994</v>
      </c>
      <c r="G1247">
        <v>5696719872</v>
      </c>
    </row>
    <row r="1248" spans="1:7">
      <c r="A1248" s="12">
        <v>43145</v>
      </c>
      <c r="B1248">
        <v>8599.9199219999991</v>
      </c>
      <c r="C1248">
        <v>9518.5400389999995</v>
      </c>
      <c r="D1248">
        <v>8599.9199219999991</v>
      </c>
      <c r="E1248">
        <v>9494.6298829999996</v>
      </c>
      <c r="F1248">
        <v>9494.6298829999996</v>
      </c>
      <c r="G1248">
        <v>7909819904</v>
      </c>
    </row>
    <row r="1249" spans="1:7">
      <c r="A1249" s="12">
        <v>43146</v>
      </c>
      <c r="B1249">
        <v>9488.3203130000002</v>
      </c>
      <c r="C1249">
        <v>10234.799805000001</v>
      </c>
      <c r="D1249">
        <v>9395.5800780000009</v>
      </c>
      <c r="E1249">
        <v>10166.400390999999</v>
      </c>
      <c r="F1249">
        <v>10166.400390999999</v>
      </c>
      <c r="G1249">
        <v>9062540288</v>
      </c>
    </row>
    <row r="1250" spans="1:7">
      <c r="A1250" s="12">
        <v>43147</v>
      </c>
      <c r="B1250">
        <v>10135.700194999999</v>
      </c>
      <c r="C1250">
        <v>10324.099609000001</v>
      </c>
      <c r="D1250">
        <v>9824.8203130000002</v>
      </c>
      <c r="E1250">
        <v>10233.900390999999</v>
      </c>
      <c r="F1250">
        <v>10233.900390999999</v>
      </c>
      <c r="G1250">
        <v>7296159744</v>
      </c>
    </row>
    <row r="1251" spans="1:7">
      <c r="A1251" s="12">
        <v>43148</v>
      </c>
      <c r="B1251">
        <v>10207.5</v>
      </c>
      <c r="C1251">
        <v>11139.5</v>
      </c>
      <c r="D1251">
        <v>10149.400390999999</v>
      </c>
      <c r="E1251">
        <v>11112.700194999999</v>
      </c>
      <c r="F1251">
        <v>11112.700194999999</v>
      </c>
      <c r="G1251">
        <v>8660880384</v>
      </c>
    </row>
    <row r="1252" spans="1:7">
      <c r="A1252" s="12">
        <v>43149</v>
      </c>
      <c r="B1252">
        <v>11123.400390999999</v>
      </c>
      <c r="C1252">
        <v>11349.799805000001</v>
      </c>
      <c r="D1252">
        <v>10326</v>
      </c>
      <c r="E1252">
        <v>10551.799805000001</v>
      </c>
      <c r="F1252">
        <v>10551.799805000001</v>
      </c>
      <c r="G1252">
        <v>8744009728</v>
      </c>
    </row>
    <row r="1253" spans="1:7">
      <c r="A1253" s="12">
        <v>43150</v>
      </c>
      <c r="B1253">
        <v>10552.599609000001</v>
      </c>
      <c r="C1253">
        <v>11273.799805000001</v>
      </c>
      <c r="D1253">
        <v>10513.200194999999</v>
      </c>
      <c r="E1253">
        <v>11225.299805000001</v>
      </c>
      <c r="F1253">
        <v>11225.299805000001</v>
      </c>
      <c r="G1253">
        <v>7652089856</v>
      </c>
    </row>
    <row r="1254" spans="1:7">
      <c r="A1254" s="12">
        <v>43151</v>
      </c>
      <c r="B1254">
        <v>11231.799805000001</v>
      </c>
      <c r="C1254">
        <v>11958.5</v>
      </c>
      <c r="D1254">
        <v>11231.799805000001</v>
      </c>
      <c r="E1254">
        <v>11403.700194999999</v>
      </c>
      <c r="F1254">
        <v>11403.700194999999</v>
      </c>
      <c r="G1254">
        <v>9926540288</v>
      </c>
    </row>
    <row r="1255" spans="1:7">
      <c r="A1255" s="12">
        <v>43152</v>
      </c>
      <c r="B1255">
        <v>11372.200194999999</v>
      </c>
      <c r="C1255">
        <v>11418.5</v>
      </c>
      <c r="D1255">
        <v>10479.099609000001</v>
      </c>
      <c r="E1255">
        <v>10690.400390999999</v>
      </c>
      <c r="F1255">
        <v>10690.400390999999</v>
      </c>
      <c r="G1255">
        <v>9405339648</v>
      </c>
    </row>
    <row r="1256" spans="1:7">
      <c r="A1256" s="12">
        <v>43153</v>
      </c>
      <c r="B1256">
        <v>10660.400390999999</v>
      </c>
      <c r="C1256">
        <v>11039.099609000001</v>
      </c>
      <c r="D1256">
        <v>9939.0898440000001</v>
      </c>
      <c r="E1256">
        <v>10005</v>
      </c>
      <c r="F1256">
        <v>10005</v>
      </c>
      <c r="G1256">
        <v>8040079872</v>
      </c>
    </row>
    <row r="1257" spans="1:7">
      <c r="A1257" s="12">
        <v>43154</v>
      </c>
      <c r="B1257">
        <v>9937.0703130000002</v>
      </c>
      <c r="C1257">
        <v>10487.299805000001</v>
      </c>
      <c r="D1257">
        <v>9734.5595699999994</v>
      </c>
      <c r="E1257">
        <v>10301.099609000001</v>
      </c>
      <c r="F1257">
        <v>10301.099609000001</v>
      </c>
      <c r="G1257">
        <v>7739500032</v>
      </c>
    </row>
    <row r="1258" spans="1:7">
      <c r="A1258" s="12">
        <v>43155</v>
      </c>
      <c r="B1258">
        <v>10287.700194999999</v>
      </c>
      <c r="C1258">
        <v>10597.200194999999</v>
      </c>
      <c r="D1258">
        <v>9546.9697269999997</v>
      </c>
      <c r="E1258">
        <v>9813.0703130000002</v>
      </c>
      <c r="F1258">
        <v>9813.0703130000002</v>
      </c>
      <c r="G1258">
        <v>6917929984</v>
      </c>
    </row>
    <row r="1259" spans="1:7">
      <c r="A1259" s="12">
        <v>43156</v>
      </c>
      <c r="B1259">
        <v>9796.4199219999991</v>
      </c>
      <c r="C1259">
        <v>9923.2197269999997</v>
      </c>
      <c r="D1259">
        <v>9407.0595699999994</v>
      </c>
      <c r="E1259">
        <v>9664.7304690000001</v>
      </c>
      <c r="F1259">
        <v>9664.7304690000001</v>
      </c>
      <c r="G1259">
        <v>5706939904</v>
      </c>
    </row>
    <row r="1260" spans="1:7">
      <c r="A1260" s="12">
        <v>43157</v>
      </c>
      <c r="B1260">
        <v>9669.4296880000002</v>
      </c>
      <c r="C1260">
        <v>10475</v>
      </c>
      <c r="D1260">
        <v>9501.7304690000001</v>
      </c>
      <c r="E1260">
        <v>10366.700194999999</v>
      </c>
      <c r="F1260">
        <v>10366.700194999999</v>
      </c>
      <c r="G1260">
        <v>7287690240</v>
      </c>
    </row>
    <row r="1261" spans="1:7">
      <c r="A1261" s="12">
        <v>43158</v>
      </c>
      <c r="B1261">
        <v>10393.900390999999</v>
      </c>
      <c r="C1261">
        <v>10878.5</v>
      </c>
      <c r="D1261">
        <v>10246.099609000001</v>
      </c>
      <c r="E1261">
        <v>10725.599609000001</v>
      </c>
      <c r="F1261">
        <v>10725.599609000001</v>
      </c>
      <c r="G1261">
        <v>6966179840</v>
      </c>
    </row>
    <row r="1262" spans="1:7">
      <c r="A1262" s="12">
        <v>43159</v>
      </c>
      <c r="B1262">
        <v>10687.200194999999</v>
      </c>
      <c r="C1262">
        <v>11089.799805000001</v>
      </c>
      <c r="D1262">
        <v>10393.099609000001</v>
      </c>
      <c r="E1262">
        <v>10397.900390999999</v>
      </c>
      <c r="F1262">
        <v>10397.900390999999</v>
      </c>
      <c r="G1262">
        <v>6936189952</v>
      </c>
    </row>
    <row r="1263" spans="1:7">
      <c r="A1263" s="12">
        <v>43160</v>
      </c>
      <c r="B1263">
        <v>10385</v>
      </c>
      <c r="C1263">
        <v>11052.299805000001</v>
      </c>
      <c r="D1263">
        <v>10352.700194999999</v>
      </c>
      <c r="E1263">
        <v>10951</v>
      </c>
      <c r="F1263">
        <v>10951</v>
      </c>
      <c r="G1263">
        <v>7317279744</v>
      </c>
    </row>
    <row r="1264" spans="1:7">
      <c r="A1264" s="12">
        <v>43161</v>
      </c>
      <c r="B1264">
        <v>10977.400390999999</v>
      </c>
      <c r="C1264">
        <v>11189</v>
      </c>
      <c r="D1264">
        <v>10850.099609000001</v>
      </c>
      <c r="E1264">
        <v>11086.400390999999</v>
      </c>
      <c r="F1264">
        <v>11086.400390999999</v>
      </c>
      <c r="G1264">
        <v>7620590080</v>
      </c>
    </row>
    <row r="1265" spans="1:7">
      <c r="A1265" s="12">
        <v>43162</v>
      </c>
      <c r="B1265">
        <v>11101.900390999999</v>
      </c>
      <c r="C1265">
        <v>11528.200194999999</v>
      </c>
      <c r="D1265">
        <v>11002.400390999999</v>
      </c>
      <c r="E1265">
        <v>11489.700194999999</v>
      </c>
      <c r="F1265">
        <v>11489.700194999999</v>
      </c>
      <c r="G1265">
        <v>6690570240</v>
      </c>
    </row>
    <row r="1266" spans="1:7">
      <c r="A1266" s="12">
        <v>43163</v>
      </c>
      <c r="B1266">
        <v>11497.400390999999</v>
      </c>
      <c r="C1266">
        <v>11512.599609000001</v>
      </c>
      <c r="D1266">
        <v>11136.099609000001</v>
      </c>
      <c r="E1266">
        <v>11512.599609000001</v>
      </c>
      <c r="F1266">
        <v>11512.599609000001</v>
      </c>
      <c r="G1266">
        <v>6084149760</v>
      </c>
    </row>
    <row r="1267" spans="1:7">
      <c r="A1267" s="12">
        <v>43164</v>
      </c>
      <c r="B1267">
        <v>11532.400390999999</v>
      </c>
      <c r="C1267">
        <v>11704.099609000001</v>
      </c>
      <c r="D1267">
        <v>11443.900390999999</v>
      </c>
      <c r="E1267">
        <v>11573.299805000001</v>
      </c>
      <c r="F1267">
        <v>11573.299805000001</v>
      </c>
      <c r="G1267">
        <v>6468539904</v>
      </c>
    </row>
    <row r="1268" spans="1:7">
      <c r="A1268" s="12">
        <v>43165</v>
      </c>
      <c r="B1268">
        <v>11500.099609000001</v>
      </c>
      <c r="C1268">
        <v>11500.099609000001</v>
      </c>
      <c r="D1268">
        <v>10694.299805000001</v>
      </c>
      <c r="E1268">
        <v>10779.900390999999</v>
      </c>
      <c r="F1268">
        <v>10779.900390999999</v>
      </c>
      <c r="G1268">
        <v>6832169984</v>
      </c>
    </row>
    <row r="1269" spans="1:7">
      <c r="A1269" s="12">
        <v>43166</v>
      </c>
      <c r="B1269">
        <v>10803.900390999999</v>
      </c>
      <c r="C1269">
        <v>10929.5</v>
      </c>
      <c r="D1269">
        <v>9692.1201170000004</v>
      </c>
      <c r="E1269">
        <v>9965.5703130000002</v>
      </c>
      <c r="F1269">
        <v>9965.5703130000002</v>
      </c>
      <c r="G1269">
        <v>8797910016</v>
      </c>
    </row>
    <row r="1270" spans="1:7">
      <c r="A1270" s="12">
        <v>43167</v>
      </c>
      <c r="B1270">
        <v>9951.4404300000006</v>
      </c>
      <c r="C1270">
        <v>10147.400390999999</v>
      </c>
      <c r="D1270">
        <v>9335.8701170000004</v>
      </c>
      <c r="E1270">
        <v>9395.0097659999992</v>
      </c>
      <c r="F1270">
        <v>9395.0097659999992</v>
      </c>
      <c r="G1270">
        <v>7186089984</v>
      </c>
    </row>
    <row r="1271" spans="1:7">
      <c r="A1271" s="12">
        <v>43168</v>
      </c>
      <c r="B1271">
        <v>9414.6904300000006</v>
      </c>
      <c r="C1271">
        <v>9466.3496090000008</v>
      </c>
      <c r="D1271">
        <v>8513.0302730000003</v>
      </c>
      <c r="E1271">
        <v>9337.5498050000006</v>
      </c>
      <c r="F1271">
        <v>9337.5498050000006</v>
      </c>
      <c r="G1271">
        <v>8704190464</v>
      </c>
    </row>
    <row r="1272" spans="1:7">
      <c r="A1272" s="12">
        <v>43169</v>
      </c>
      <c r="B1272">
        <v>9350.5898440000001</v>
      </c>
      <c r="C1272">
        <v>9531.3203130000002</v>
      </c>
      <c r="D1272">
        <v>8828.4697269999997</v>
      </c>
      <c r="E1272">
        <v>8866</v>
      </c>
      <c r="F1272">
        <v>8866</v>
      </c>
      <c r="G1272">
        <v>5386319872</v>
      </c>
    </row>
    <row r="1273" spans="1:7">
      <c r="A1273" s="12">
        <v>43170</v>
      </c>
      <c r="B1273">
        <v>8852.7802730000003</v>
      </c>
      <c r="C1273">
        <v>9711.8896480000003</v>
      </c>
      <c r="D1273">
        <v>8607.1201170000004</v>
      </c>
      <c r="E1273">
        <v>9578.6298829999996</v>
      </c>
      <c r="F1273">
        <v>9578.6298829999996</v>
      </c>
      <c r="G1273">
        <v>6296370176</v>
      </c>
    </row>
    <row r="1274" spans="1:7">
      <c r="A1274" s="12">
        <v>43171</v>
      </c>
      <c r="B1274">
        <v>9602.9296880000002</v>
      </c>
      <c r="C1274">
        <v>9937.5</v>
      </c>
      <c r="D1274">
        <v>8956.4296880000002</v>
      </c>
      <c r="E1274">
        <v>9205.1201170000004</v>
      </c>
      <c r="F1274">
        <v>9205.1201170000004</v>
      </c>
      <c r="G1274">
        <v>6457399808</v>
      </c>
    </row>
    <row r="1275" spans="1:7">
      <c r="A1275" s="12">
        <v>43172</v>
      </c>
      <c r="B1275">
        <v>9173.0400389999995</v>
      </c>
      <c r="C1275">
        <v>9470.3798829999996</v>
      </c>
      <c r="D1275">
        <v>8958.1904300000006</v>
      </c>
      <c r="E1275">
        <v>9194.8496090000008</v>
      </c>
      <c r="F1275">
        <v>9194.8496090000008</v>
      </c>
      <c r="G1275">
        <v>5991139840</v>
      </c>
    </row>
    <row r="1276" spans="1:7">
      <c r="A1276" s="12">
        <v>43173</v>
      </c>
      <c r="B1276">
        <v>9214.6503909999992</v>
      </c>
      <c r="C1276">
        <v>9355.8496090000008</v>
      </c>
      <c r="D1276">
        <v>8068.5898440000001</v>
      </c>
      <c r="E1276">
        <v>8269.8095699999994</v>
      </c>
      <c r="F1276">
        <v>8269.8095699999994</v>
      </c>
      <c r="G1276">
        <v>6438230016</v>
      </c>
    </row>
    <row r="1277" spans="1:7">
      <c r="A1277" s="12">
        <v>43174</v>
      </c>
      <c r="B1277">
        <v>8290.7597659999992</v>
      </c>
      <c r="C1277">
        <v>8428.3496090000008</v>
      </c>
      <c r="D1277">
        <v>7783.0498049999997</v>
      </c>
      <c r="E1277">
        <v>8300.8603519999997</v>
      </c>
      <c r="F1277">
        <v>8300.8603519999997</v>
      </c>
      <c r="G1277">
        <v>6834429952</v>
      </c>
    </row>
    <row r="1278" spans="1:7">
      <c r="A1278" s="12">
        <v>43175</v>
      </c>
      <c r="B1278">
        <v>8322.9101559999999</v>
      </c>
      <c r="C1278">
        <v>8585.1503909999992</v>
      </c>
      <c r="D1278">
        <v>8005.3100590000004</v>
      </c>
      <c r="E1278">
        <v>8338.3496090000008</v>
      </c>
      <c r="F1278">
        <v>8338.3496090000008</v>
      </c>
      <c r="G1278">
        <v>5289379840</v>
      </c>
    </row>
    <row r="1279" spans="1:7">
      <c r="A1279" s="12">
        <v>43176</v>
      </c>
      <c r="B1279">
        <v>8321.9101559999999</v>
      </c>
      <c r="C1279">
        <v>8346.5302730000003</v>
      </c>
      <c r="D1279">
        <v>7812.8198240000002</v>
      </c>
      <c r="E1279">
        <v>7916.8798829999996</v>
      </c>
      <c r="F1279">
        <v>7916.8798829999996</v>
      </c>
      <c r="G1279">
        <v>4426149888</v>
      </c>
    </row>
    <row r="1280" spans="1:7">
      <c r="A1280" s="12">
        <v>43177</v>
      </c>
      <c r="B1280">
        <v>7890.5200199999999</v>
      </c>
      <c r="C1280">
        <v>8245.5097659999992</v>
      </c>
      <c r="D1280">
        <v>7397.9902339999999</v>
      </c>
      <c r="E1280">
        <v>8223.6796880000002</v>
      </c>
      <c r="F1280">
        <v>8223.6796880000002</v>
      </c>
      <c r="G1280">
        <v>6639190016</v>
      </c>
    </row>
    <row r="1281" spans="1:7">
      <c r="A1281" s="12">
        <v>43178</v>
      </c>
      <c r="B1281">
        <v>8344.1201170000004</v>
      </c>
      <c r="C1281">
        <v>8675.8701170000004</v>
      </c>
      <c r="D1281">
        <v>8182.3999020000001</v>
      </c>
      <c r="E1281">
        <v>8630.6503909999992</v>
      </c>
      <c r="F1281">
        <v>8630.6503909999992</v>
      </c>
      <c r="G1281">
        <v>6729110016</v>
      </c>
    </row>
    <row r="1282" spans="1:7">
      <c r="A1282" s="12">
        <v>43179</v>
      </c>
      <c r="B1282">
        <v>8619.6699219999991</v>
      </c>
      <c r="C1282">
        <v>9051.0195309999999</v>
      </c>
      <c r="D1282">
        <v>8389.8896480000003</v>
      </c>
      <c r="E1282">
        <v>8913.4697269999997</v>
      </c>
      <c r="F1282">
        <v>8913.4697269999997</v>
      </c>
      <c r="G1282">
        <v>6361789952</v>
      </c>
    </row>
    <row r="1283" spans="1:7">
      <c r="A1283" s="12">
        <v>43180</v>
      </c>
      <c r="B1283">
        <v>8937.4804690000001</v>
      </c>
      <c r="C1283">
        <v>9177.3701170000004</v>
      </c>
      <c r="D1283">
        <v>8846.3300780000009</v>
      </c>
      <c r="E1283">
        <v>8929.2802730000003</v>
      </c>
      <c r="F1283">
        <v>8929.2802730000003</v>
      </c>
      <c r="G1283">
        <v>6043129856</v>
      </c>
    </row>
    <row r="1284" spans="1:7">
      <c r="A1284" s="12">
        <v>43181</v>
      </c>
      <c r="B1284">
        <v>8939.4404300000006</v>
      </c>
      <c r="C1284">
        <v>9100.7099610000005</v>
      </c>
      <c r="D1284">
        <v>8564.9003909999992</v>
      </c>
      <c r="E1284">
        <v>8728.4697269999997</v>
      </c>
      <c r="F1284">
        <v>8728.4697269999997</v>
      </c>
      <c r="G1284">
        <v>5530390016</v>
      </c>
    </row>
    <row r="1285" spans="1:7">
      <c r="A1285" s="12">
        <v>43182</v>
      </c>
      <c r="B1285">
        <v>8736.25</v>
      </c>
      <c r="C1285">
        <v>8879.6201170000004</v>
      </c>
      <c r="D1285">
        <v>8360.6201170000004</v>
      </c>
      <c r="E1285">
        <v>8879.6201170000004</v>
      </c>
      <c r="F1285">
        <v>8879.6201170000004</v>
      </c>
      <c r="G1285">
        <v>5954120192</v>
      </c>
    </row>
    <row r="1286" spans="1:7">
      <c r="A1286" s="12">
        <v>43183</v>
      </c>
      <c r="B1286">
        <v>8901.9501949999994</v>
      </c>
      <c r="C1286">
        <v>8996.1796880000002</v>
      </c>
      <c r="D1286">
        <v>8665.7001949999994</v>
      </c>
      <c r="E1286">
        <v>8668.1201170000004</v>
      </c>
      <c r="F1286">
        <v>8668.1201170000004</v>
      </c>
      <c r="G1286">
        <v>5664600064</v>
      </c>
    </row>
    <row r="1287" spans="1:7">
      <c r="A1287" s="12">
        <v>43184</v>
      </c>
      <c r="B1287">
        <v>8612.8095699999994</v>
      </c>
      <c r="C1287">
        <v>8682.0097659999992</v>
      </c>
      <c r="D1287">
        <v>8449.0996090000008</v>
      </c>
      <c r="E1287">
        <v>8495.7802730000003</v>
      </c>
      <c r="F1287">
        <v>8495.7802730000003</v>
      </c>
      <c r="G1287">
        <v>4569880064</v>
      </c>
    </row>
    <row r="1288" spans="1:7">
      <c r="A1288" s="12">
        <v>43185</v>
      </c>
      <c r="B1288">
        <v>8498.4697269999997</v>
      </c>
      <c r="C1288">
        <v>8530.0800780000009</v>
      </c>
      <c r="D1288">
        <v>7921.4301759999998</v>
      </c>
      <c r="E1288">
        <v>8209.4003909999992</v>
      </c>
      <c r="F1288">
        <v>8209.4003909999992</v>
      </c>
      <c r="G1288">
        <v>5921039872</v>
      </c>
    </row>
    <row r="1289" spans="1:7">
      <c r="A1289" s="12">
        <v>43186</v>
      </c>
      <c r="B1289">
        <v>8200</v>
      </c>
      <c r="C1289">
        <v>8232.7802730000003</v>
      </c>
      <c r="D1289">
        <v>7797.2797849999997</v>
      </c>
      <c r="E1289">
        <v>7833.0400390000004</v>
      </c>
      <c r="F1289">
        <v>7833.0400390000004</v>
      </c>
      <c r="G1289">
        <v>5378250240</v>
      </c>
    </row>
    <row r="1290" spans="1:7">
      <c r="A1290" s="12">
        <v>43187</v>
      </c>
      <c r="B1290">
        <v>7836.830078</v>
      </c>
      <c r="C1290">
        <v>8122.8901370000003</v>
      </c>
      <c r="D1290">
        <v>7809.169922</v>
      </c>
      <c r="E1290">
        <v>7954.4799800000001</v>
      </c>
      <c r="F1290">
        <v>7954.4799800000001</v>
      </c>
      <c r="G1290">
        <v>4935289856</v>
      </c>
    </row>
    <row r="1291" spans="1:7">
      <c r="A1291" s="12">
        <v>43188</v>
      </c>
      <c r="B1291">
        <v>7979.0698240000002</v>
      </c>
      <c r="C1291">
        <v>7994.330078</v>
      </c>
      <c r="D1291">
        <v>7081.3798829999996</v>
      </c>
      <c r="E1291">
        <v>7165.7001950000003</v>
      </c>
      <c r="F1291">
        <v>7165.7001950000003</v>
      </c>
      <c r="G1291">
        <v>6361229824</v>
      </c>
    </row>
    <row r="1292" spans="1:7">
      <c r="A1292" s="12">
        <v>43189</v>
      </c>
      <c r="B1292">
        <v>7171.4501950000003</v>
      </c>
      <c r="C1292">
        <v>7276.6601559999999</v>
      </c>
      <c r="D1292">
        <v>6683.9301759999998</v>
      </c>
      <c r="E1292">
        <v>6890.5200199999999</v>
      </c>
      <c r="F1292">
        <v>6890.5200199999999</v>
      </c>
      <c r="G1292">
        <v>6289509888</v>
      </c>
    </row>
    <row r="1293" spans="1:7">
      <c r="A1293" s="12">
        <v>43190</v>
      </c>
      <c r="B1293">
        <v>6892.4799800000001</v>
      </c>
      <c r="C1293">
        <v>7207.8500979999999</v>
      </c>
      <c r="D1293">
        <v>6863.5200199999999</v>
      </c>
      <c r="E1293">
        <v>6973.5297849999997</v>
      </c>
      <c r="F1293">
        <v>6973.5297849999997</v>
      </c>
      <c r="G1293">
        <v>4553269760</v>
      </c>
    </row>
    <row r="1294" spans="1:7">
      <c r="A1294" s="12">
        <v>43191</v>
      </c>
      <c r="B1294">
        <v>7003.0600590000004</v>
      </c>
      <c r="C1294">
        <v>7060.9501950000003</v>
      </c>
      <c r="D1294">
        <v>6526.8701170000004</v>
      </c>
      <c r="E1294">
        <v>6844.2299800000001</v>
      </c>
      <c r="F1294">
        <v>6844.2299800000001</v>
      </c>
      <c r="G1294">
        <v>4532100096</v>
      </c>
    </row>
    <row r="1295" spans="1:7">
      <c r="A1295" s="12">
        <v>43192</v>
      </c>
      <c r="B1295">
        <v>6844.8598629999997</v>
      </c>
      <c r="C1295">
        <v>7135.4702150000003</v>
      </c>
      <c r="D1295">
        <v>6816.580078</v>
      </c>
      <c r="E1295">
        <v>7083.7998049999997</v>
      </c>
      <c r="F1295">
        <v>7083.7998049999997</v>
      </c>
      <c r="G1295">
        <v>4333440000</v>
      </c>
    </row>
    <row r="1296" spans="1:7">
      <c r="A1296" s="12">
        <v>43193</v>
      </c>
      <c r="B1296">
        <v>7102.2597660000001</v>
      </c>
      <c r="C1296">
        <v>7530.9399409999996</v>
      </c>
      <c r="D1296">
        <v>7072.4902339999999</v>
      </c>
      <c r="E1296">
        <v>7456.1098629999997</v>
      </c>
      <c r="F1296">
        <v>7456.1098629999997</v>
      </c>
      <c r="G1296">
        <v>5499700224</v>
      </c>
    </row>
    <row r="1297" spans="1:7">
      <c r="A1297" s="12">
        <v>43194</v>
      </c>
      <c r="B1297">
        <v>7456.4101559999999</v>
      </c>
      <c r="C1297">
        <v>7469.8798829999996</v>
      </c>
      <c r="D1297">
        <v>6803.8798829999996</v>
      </c>
      <c r="E1297">
        <v>6853.8398440000001</v>
      </c>
      <c r="F1297">
        <v>6853.8398440000001</v>
      </c>
      <c r="G1297">
        <v>4936000000</v>
      </c>
    </row>
    <row r="1298" spans="1:7">
      <c r="A1298" s="12">
        <v>43195</v>
      </c>
      <c r="B1298">
        <v>6848.6499020000001</v>
      </c>
      <c r="C1298">
        <v>6933.8198240000002</v>
      </c>
      <c r="D1298">
        <v>6644.7998049999997</v>
      </c>
      <c r="E1298">
        <v>6811.4702150000003</v>
      </c>
      <c r="F1298">
        <v>6811.4702150000003</v>
      </c>
      <c r="G1298">
        <v>5639320064</v>
      </c>
    </row>
    <row r="1299" spans="1:7">
      <c r="A1299" s="12">
        <v>43196</v>
      </c>
      <c r="B1299">
        <v>6815.9599609999996</v>
      </c>
      <c r="C1299">
        <v>6857.4902339999999</v>
      </c>
      <c r="D1299">
        <v>6575</v>
      </c>
      <c r="E1299">
        <v>6636.3198240000002</v>
      </c>
      <c r="F1299">
        <v>6636.3198240000002</v>
      </c>
      <c r="G1299">
        <v>3766810112</v>
      </c>
    </row>
    <row r="1300" spans="1:7">
      <c r="A1300" s="12">
        <v>43197</v>
      </c>
      <c r="B1300">
        <v>6630.5097660000001</v>
      </c>
      <c r="C1300">
        <v>7050.5400390000004</v>
      </c>
      <c r="D1300">
        <v>6630.5097660000001</v>
      </c>
      <c r="E1300">
        <v>6911.0898440000001</v>
      </c>
      <c r="F1300">
        <v>6911.0898440000001</v>
      </c>
      <c r="G1300">
        <v>3976610048</v>
      </c>
    </row>
    <row r="1301" spans="1:7">
      <c r="A1301" s="12">
        <v>43198</v>
      </c>
      <c r="B1301">
        <v>6919.9799800000001</v>
      </c>
      <c r="C1301">
        <v>7111.5600590000004</v>
      </c>
      <c r="D1301">
        <v>6919.9799800000001</v>
      </c>
      <c r="E1301">
        <v>7023.5200199999999</v>
      </c>
      <c r="F1301">
        <v>7023.5200199999999</v>
      </c>
      <c r="G1301">
        <v>3652499968</v>
      </c>
    </row>
    <row r="1302" spans="1:7">
      <c r="A1302" s="12">
        <v>43199</v>
      </c>
      <c r="B1302">
        <v>7044.3198240000002</v>
      </c>
      <c r="C1302">
        <v>7178.1098629999997</v>
      </c>
      <c r="D1302">
        <v>6661.9902339999999</v>
      </c>
      <c r="E1302">
        <v>6770.7299800000001</v>
      </c>
      <c r="F1302">
        <v>6770.7299800000001</v>
      </c>
      <c r="G1302">
        <v>4894060032</v>
      </c>
    </row>
    <row r="1303" spans="1:7">
      <c r="A1303" s="12">
        <v>43200</v>
      </c>
      <c r="B1303">
        <v>6795.4399409999996</v>
      </c>
      <c r="C1303">
        <v>6872.4101559999999</v>
      </c>
      <c r="D1303">
        <v>6704.1499020000001</v>
      </c>
      <c r="E1303">
        <v>6834.7597660000001</v>
      </c>
      <c r="F1303">
        <v>6834.7597660000001</v>
      </c>
      <c r="G1303">
        <v>4272750080</v>
      </c>
    </row>
    <row r="1304" spans="1:7">
      <c r="A1304" s="12">
        <v>43201</v>
      </c>
      <c r="B1304">
        <v>6843.4702150000003</v>
      </c>
      <c r="C1304">
        <v>6968.3198240000002</v>
      </c>
      <c r="D1304">
        <v>6817.5898440000001</v>
      </c>
      <c r="E1304">
        <v>6968.3198240000002</v>
      </c>
      <c r="F1304">
        <v>6968.3198240000002</v>
      </c>
      <c r="G1304">
        <v>4641889792</v>
      </c>
    </row>
    <row r="1305" spans="1:7">
      <c r="A1305" s="12">
        <v>43202</v>
      </c>
      <c r="B1305">
        <v>6955.3798829999996</v>
      </c>
      <c r="C1305">
        <v>7899.2299800000001</v>
      </c>
      <c r="D1305">
        <v>6806.5097660000001</v>
      </c>
      <c r="E1305">
        <v>7889.25</v>
      </c>
      <c r="F1305">
        <v>7889.25</v>
      </c>
      <c r="G1305">
        <v>8906250240</v>
      </c>
    </row>
    <row r="1306" spans="1:7">
      <c r="A1306" s="12">
        <v>43203</v>
      </c>
      <c r="B1306">
        <v>7901.0898440000001</v>
      </c>
      <c r="C1306">
        <v>8183.9599609999996</v>
      </c>
      <c r="D1306">
        <v>7758.9301759999998</v>
      </c>
      <c r="E1306">
        <v>7895.9599609999996</v>
      </c>
      <c r="F1306">
        <v>7895.9599609999996</v>
      </c>
      <c r="G1306">
        <v>7764460032</v>
      </c>
    </row>
    <row r="1307" spans="1:7">
      <c r="A1307" s="12">
        <v>43204</v>
      </c>
      <c r="B1307">
        <v>7874.669922</v>
      </c>
      <c r="C1307">
        <v>8140.7099609999996</v>
      </c>
      <c r="D1307">
        <v>7846</v>
      </c>
      <c r="E1307">
        <v>7986.2402339999999</v>
      </c>
      <c r="F1307">
        <v>7986.2402339999999</v>
      </c>
      <c r="G1307">
        <v>5191430144</v>
      </c>
    </row>
    <row r="1308" spans="1:7">
      <c r="A1308" s="12">
        <v>43205</v>
      </c>
      <c r="B1308">
        <v>7999.330078</v>
      </c>
      <c r="C1308">
        <v>8338.4199219999991</v>
      </c>
      <c r="D1308">
        <v>7999.330078</v>
      </c>
      <c r="E1308">
        <v>8329.1103519999997</v>
      </c>
      <c r="F1308">
        <v>8329.1103519999997</v>
      </c>
      <c r="G1308">
        <v>5244480000</v>
      </c>
    </row>
    <row r="1309" spans="1:7">
      <c r="A1309" s="12">
        <v>43206</v>
      </c>
      <c r="B1309">
        <v>8337.5703130000002</v>
      </c>
      <c r="C1309">
        <v>8371.1503909999992</v>
      </c>
      <c r="D1309">
        <v>7925.7299800000001</v>
      </c>
      <c r="E1309">
        <v>8058.669922</v>
      </c>
      <c r="F1309">
        <v>8058.669922</v>
      </c>
      <c r="G1309">
        <v>5631309824</v>
      </c>
    </row>
    <row r="1310" spans="1:7">
      <c r="A1310" s="12">
        <v>43207</v>
      </c>
      <c r="B1310">
        <v>8071.6601559999999</v>
      </c>
      <c r="C1310">
        <v>8285.9599610000005</v>
      </c>
      <c r="D1310">
        <v>7881.7202150000003</v>
      </c>
      <c r="E1310">
        <v>7902.0898440000001</v>
      </c>
      <c r="F1310">
        <v>7902.0898440000001</v>
      </c>
      <c r="G1310">
        <v>6900879872</v>
      </c>
    </row>
    <row r="1311" spans="1:7">
      <c r="A1311" s="12">
        <v>43208</v>
      </c>
      <c r="B1311">
        <v>7944.4301759999998</v>
      </c>
      <c r="C1311">
        <v>8197.7998050000006</v>
      </c>
      <c r="D1311">
        <v>7886.0097660000001</v>
      </c>
      <c r="E1311">
        <v>8163.419922</v>
      </c>
      <c r="F1311">
        <v>8163.419922</v>
      </c>
      <c r="G1311">
        <v>6529909760</v>
      </c>
    </row>
    <row r="1312" spans="1:7">
      <c r="A1312" s="12">
        <v>43209</v>
      </c>
      <c r="B1312">
        <v>8159.2700199999999</v>
      </c>
      <c r="C1312">
        <v>8298.6904300000006</v>
      </c>
      <c r="D1312">
        <v>8138.7797849999997</v>
      </c>
      <c r="E1312">
        <v>8294.3095699999994</v>
      </c>
      <c r="F1312">
        <v>8294.3095699999994</v>
      </c>
      <c r="G1312">
        <v>7063209984</v>
      </c>
    </row>
    <row r="1313" spans="1:7">
      <c r="A1313" s="12">
        <v>43210</v>
      </c>
      <c r="B1313">
        <v>8286.8798829999996</v>
      </c>
      <c r="C1313">
        <v>8880.2304690000001</v>
      </c>
      <c r="D1313">
        <v>8244.5400389999995</v>
      </c>
      <c r="E1313">
        <v>8845.8300780000009</v>
      </c>
      <c r="F1313">
        <v>8845.8300780000009</v>
      </c>
      <c r="G1313">
        <v>8438110208</v>
      </c>
    </row>
    <row r="1314" spans="1:7">
      <c r="A1314" s="12">
        <v>43211</v>
      </c>
      <c r="B1314">
        <v>8848.7900389999995</v>
      </c>
      <c r="C1314">
        <v>8997.5703130000002</v>
      </c>
      <c r="D1314">
        <v>8652.1503909999992</v>
      </c>
      <c r="E1314">
        <v>8895.5800780000009</v>
      </c>
      <c r="F1314">
        <v>8895.5800780000009</v>
      </c>
      <c r="G1314">
        <v>7548550144</v>
      </c>
    </row>
    <row r="1315" spans="1:7">
      <c r="A1315" s="12">
        <v>43212</v>
      </c>
      <c r="B1315">
        <v>8925.0595699999994</v>
      </c>
      <c r="C1315">
        <v>9001.6396480000003</v>
      </c>
      <c r="D1315">
        <v>8779.6103519999997</v>
      </c>
      <c r="E1315">
        <v>8802.4599610000005</v>
      </c>
      <c r="F1315">
        <v>8802.4599610000005</v>
      </c>
      <c r="G1315">
        <v>6629899776</v>
      </c>
    </row>
    <row r="1316" spans="1:7">
      <c r="A1316" s="12">
        <v>43213</v>
      </c>
      <c r="B1316">
        <v>8794.3896480000003</v>
      </c>
      <c r="C1316">
        <v>8958.5498050000006</v>
      </c>
      <c r="D1316">
        <v>8788.8095699999994</v>
      </c>
      <c r="E1316">
        <v>8930.8798829999996</v>
      </c>
      <c r="F1316">
        <v>8930.8798829999996</v>
      </c>
      <c r="G1316">
        <v>6925190144</v>
      </c>
    </row>
    <row r="1317" spans="1:7">
      <c r="A1317" s="12">
        <v>43214</v>
      </c>
      <c r="B1317">
        <v>8934.3398440000001</v>
      </c>
      <c r="C1317">
        <v>9732.6103519999997</v>
      </c>
      <c r="D1317">
        <v>8927.8300780000009</v>
      </c>
      <c r="E1317">
        <v>9697.5</v>
      </c>
      <c r="F1317">
        <v>9697.5</v>
      </c>
      <c r="G1317">
        <v>10678800384</v>
      </c>
    </row>
    <row r="1318" spans="1:7">
      <c r="A1318" s="12">
        <v>43215</v>
      </c>
      <c r="B1318">
        <v>9701.0302730000003</v>
      </c>
      <c r="C1318">
        <v>9745.3203130000002</v>
      </c>
      <c r="D1318">
        <v>8799.8398440000001</v>
      </c>
      <c r="E1318">
        <v>8845.7402340000008</v>
      </c>
      <c r="F1318">
        <v>8845.7402340000008</v>
      </c>
      <c r="G1318">
        <v>11083100160</v>
      </c>
    </row>
    <row r="1319" spans="1:7">
      <c r="A1319" s="12">
        <v>43216</v>
      </c>
      <c r="B1319">
        <v>8867.3203130000002</v>
      </c>
      <c r="C1319">
        <v>9281.5097659999992</v>
      </c>
      <c r="D1319">
        <v>8727.0898440000001</v>
      </c>
      <c r="E1319">
        <v>9281.5097659999992</v>
      </c>
      <c r="F1319">
        <v>9281.5097659999992</v>
      </c>
      <c r="G1319">
        <v>8970559488</v>
      </c>
    </row>
    <row r="1320" spans="1:7">
      <c r="A1320" s="12">
        <v>43217</v>
      </c>
      <c r="B1320">
        <v>9290.6298829999996</v>
      </c>
      <c r="C1320">
        <v>9375.4697269999997</v>
      </c>
      <c r="D1320">
        <v>8987.0498050000006</v>
      </c>
      <c r="E1320">
        <v>8987.0498050000006</v>
      </c>
      <c r="F1320">
        <v>8987.0498050000006</v>
      </c>
      <c r="G1320">
        <v>7566289920</v>
      </c>
    </row>
    <row r="1321" spans="1:7">
      <c r="A1321" s="12">
        <v>43218</v>
      </c>
      <c r="B1321">
        <v>8939.2695309999999</v>
      </c>
      <c r="C1321">
        <v>9412.0898440000001</v>
      </c>
      <c r="D1321">
        <v>8931.9902340000008</v>
      </c>
      <c r="E1321">
        <v>9348.4804690000001</v>
      </c>
      <c r="F1321">
        <v>9348.4804690000001</v>
      </c>
      <c r="G1321">
        <v>7805479936</v>
      </c>
    </row>
    <row r="1322" spans="1:7">
      <c r="A1322" s="12">
        <v>43219</v>
      </c>
      <c r="B1322">
        <v>9346.4101559999999</v>
      </c>
      <c r="C1322">
        <v>9531.4902340000008</v>
      </c>
      <c r="D1322">
        <v>9193.7099610000005</v>
      </c>
      <c r="E1322">
        <v>9419.0800780000009</v>
      </c>
      <c r="F1322">
        <v>9419.0800780000009</v>
      </c>
      <c r="G1322">
        <v>8853000192</v>
      </c>
    </row>
    <row r="1323" spans="1:7">
      <c r="A1323" s="12">
        <v>43220</v>
      </c>
      <c r="B1323">
        <v>9426.1103519999997</v>
      </c>
      <c r="C1323">
        <v>9477.1396480000003</v>
      </c>
      <c r="D1323">
        <v>9166.8095699999994</v>
      </c>
      <c r="E1323">
        <v>9240.5498050000006</v>
      </c>
      <c r="F1323">
        <v>9240.5498050000006</v>
      </c>
      <c r="G1323">
        <v>8673920000</v>
      </c>
    </row>
    <row r="1324" spans="1:7">
      <c r="A1324" s="12">
        <v>43221</v>
      </c>
      <c r="B1324">
        <v>9251.4697269999997</v>
      </c>
      <c r="C1324">
        <v>9255.8798829999996</v>
      </c>
      <c r="D1324">
        <v>8891.0498050000006</v>
      </c>
      <c r="E1324">
        <v>9119.0097659999992</v>
      </c>
      <c r="F1324">
        <v>9119.0097659999992</v>
      </c>
      <c r="G1324">
        <v>7713019904</v>
      </c>
    </row>
    <row r="1325" spans="1:7">
      <c r="A1325" s="12">
        <v>43222</v>
      </c>
      <c r="B1325">
        <v>9104.5996090000008</v>
      </c>
      <c r="C1325">
        <v>9256.5195309999999</v>
      </c>
      <c r="D1325">
        <v>9015.1396480000003</v>
      </c>
      <c r="E1325">
        <v>9235.9199219999991</v>
      </c>
      <c r="F1325">
        <v>9235.9199219999991</v>
      </c>
      <c r="G1325">
        <v>7558159872</v>
      </c>
    </row>
    <row r="1326" spans="1:7">
      <c r="A1326" s="12">
        <v>43223</v>
      </c>
      <c r="B1326">
        <v>9233.9697269999997</v>
      </c>
      <c r="C1326">
        <v>9798.3300780000009</v>
      </c>
      <c r="D1326">
        <v>9188.1503909999992</v>
      </c>
      <c r="E1326">
        <v>9743.8603519999997</v>
      </c>
      <c r="F1326">
        <v>9743.8603519999997</v>
      </c>
      <c r="G1326">
        <v>10207299584</v>
      </c>
    </row>
    <row r="1327" spans="1:7">
      <c r="A1327" s="12">
        <v>43224</v>
      </c>
      <c r="B1327">
        <v>9695.5</v>
      </c>
      <c r="C1327">
        <v>9779.2001949999994</v>
      </c>
      <c r="D1327">
        <v>9585.9599610000005</v>
      </c>
      <c r="E1327">
        <v>9700.7597659999992</v>
      </c>
      <c r="F1327">
        <v>9700.7597659999992</v>
      </c>
      <c r="G1327">
        <v>8217829888</v>
      </c>
    </row>
    <row r="1328" spans="1:7">
      <c r="A1328" s="12">
        <v>43225</v>
      </c>
      <c r="B1328">
        <v>9700.2802730000003</v>
      </c>
      <c r="C1328">
        <v>9964.5</v>
      </c>
      <c r="D1328">
        <v>9695.1201170000004</v>
      </c>
      <c r="E1328">
        <v>9858.1503909999992</v>
      </c>
      <c r="F1328">
        <v>9858.1503909999992</v>
      </c>
      <c r="G1328">
        <v>7651939840</v>
      </c>
    </row>
    <row r="1329" spans="1:7">
      <c r="A1329" s="12">
        <v>43226</v>
      </c>
      <c r="B1329">
        <v>9845.3095699999994</v>
      </c>
      <c r="C1329">
        <v>9940.1396480000003</v>
      </c>
      <c r="D1329">
        <v>9465.25</v>
      </c>
      <c r="E1329">
        <v>9654.7998050000006</v>
      </c>
      <c r="F1329">
        <v>9654.7998050000006</v>
      </c>
      <c r="G1329">
        <v>7222280192</v>
      </c>
    </row>
    <row r="1330" spans="1:7">
      <c r="A1330" s="12">
        <v>43227</v>
      </c>
      <c r="B1330">
        <v>9645.6699219999991</v>
      </c>
      <c r="C1330">
        <v>9665.8496090000008</v>
      </c>
      <c r="D1330">
        <v>9231.5302730000003</v>
      </c>
      <c r="E1330">
        <v>9373.0097659999992</v>
      </c>
      <c r="F1330">
        <v>9373.0097659999992</v>
      </c>
      <c r="G1330">
        <v>7394019840</v>
      </c>
    </row>
    <row r="1331" spans="1:7">
      <c r="A1331" s="12">
        <v>43228</v>
      </c>
      <c r="B1331">
        <v>9380.8701170000004</v>
      </c>
      <c r="C1331">
        <v>9462.75</v>
      </c>
      <c r="D1331">
        <v>9127.7695309999999</v>
      </c>
      <c r="E1331">
        <v>9234.8203130000002</v>
      </c>
      <c r="F1331">
        <v>9234.8203130000002</v>
      </c>
      <c r="G1331">
        <v>7415869952</v>
      </c>
    </row>
    <row r="1332" spans="1:7">
      <c r="A1332" s="12">
        <v>43229</v>
      </c>
      <c r="B1332">
        <v>9223.7304690000001</v>
      </c>
      <c r="C1332">
        <v>9374.7597659999992</v>
      </c>
      <c r="D1332">
        <v>9031.6201170000004</v>
      </c>
      <c r="E1332">
        <v>9325.1796880000002</v>
      </c>
      <c r="F1332">
        <v>9325.1796880000002</v>
      </c>
      <c r="G1332">
        <v>7226890240</v>
      </c>
    </row>
    <row r="1333" spans="1:7">
      <c r="A1333" s="12">
        <v>43230</v>
      </c>
      <c r="B1333">
        <v>9325.9599610000005</v>
      </c>
      <c r="C1333">
        <v>9396.0400389999995</v>
      </c>
      <c r="D1333">
        <v>9040.5195309999999</v>
      </c>
      <c r="E1333">
        <v>9043.9404300000006</v>
      </c>
      <c r="F1333">
        <v>9043.9404300000006</v>
      </c>
      <c r="G1333">
        <v>6906699776</v>
      </c>
    </row>
    <row r="1334" spans="1:7">
      <c r="A1334" s="12">
        <v>43231</v>
      </c>
      <c r="B1334">
        <v>9052.9599610000005</v>
      </c>
      <c r="C1334">
        <v>9052.9599610000005</v>
      </c>
      <c r="D1334">
        <v>8394.4599610000005</v>
      </c>
      <c r="E1334">
        <v>8441.4902340000008</v>
      </c>
      <c r="F1334">
        <v>8441.4902340000008</v>
      </c>
      <c r="G1334">
        <v>8488520192</v>
      </c>
    </row>
    <row r="1335" spans="1:7">
      <c r="A1335" s="12">
        <v>43232</v>
      </c>
      <c r="B1335">
        <v>8441.4404300000006</v>
      </c>
      <c r="C1335">
        <v>8664.8603519999997</v>
      </c>
      <c r="D1335">
        <v>8223.5</v>
      </c>
      <c r="E1335">
        <v>8504.8896480000003</v>
      </c>
      <c r="F1335">
        <v>8504.8896480000003</v>
      </c>
      <c r="G1335">
        <v>6821380096</v>
      </c>
    </row>
    <row r="1336" spans="1:7">
      <c r="A1336" s="12">
        <v>43233</v>
      </c>
      <c r="B1336">
        <v>8515.4902340000008</v>
      </c>
      <c r="C1336">
        <v>8773.5498050000006</v>
      </c>
      <c r="D1336">
        <v>8395.1201170000004</v>
      </c>
      <c r="E1336">
        <v>8723.9404300000006</v>
      </c>
      <c r="F1336">
        <v>8723.9404300000006</v>
      </c>
      <c r="G1336">
        <v>5866379776</v>
      </c>
    </row>
    <row r="1337" spans="1:7">
      <c r="A1337" s="12">
        <v>43234</v>
      </c>
      <c r="B1337">
        <v>8713.0996090000008</v>
      </c>
      <c r="C1337">
        <v>8881.1201170000004</v>
      </c>
      <c r="D1337">
        <v>8367.9697269999997</v>
      </c>
      <c r="E1337">
        <v>8716.7900389999995</v>
      </c>
      <c r="F1337">
        <v>8716.7900389999995</v>
      </c>
      <c r="G1337">
        <v>7364149760</v>
      </c>
    </row>
    <row r="1338" spans="1:7">
      <c r="A1338" s="12">
        <v>43235</v>
      </c>
      <c r="B1338">
        <v>8705.1904300000006</v>
      </c>
      <c r="C1338">
        <v>8836.1904300000006</v>
      </c>
      <c r="D1338">
        <v>8456.4501949999994</v>
      </c>
      <c r="E1338">
        <v>8510.3798829999996</v>
      </c>
      <c r="F1338">
        <v>8510.3798829999996</v>
      </c>
      <c r="G1338">
        <v>6705710080</v>
      </c>
    </row>
    <row r="1339" spans="1:7">
      <c r="A1339" s="12">
        <v>43236</v>
      </c>
      <c r="B1339">
        <v>8504.4101559999999</v>
      </c>
      <c r="C1339">
        <v>8508.4296880000002</v>
      </c>
      <c r="D1339">
        <v>8175.4902339999999</v>
      </c>
      <c r="E1339">
        <v>8368.8300780000009</v>
      </c>
      <c r="F1339">
        <v>8368.8300780000009</v>
      </c>
      <c r="G1339">
        <v>6760220160</v>
      </c>
    </row>
    <row r="1340" spans="1:7">
      <c r="A1340" s="12">
        <v>43237</v>
      </c>
      <c r="B1340">
        <v>8370.0498050000006</v>
      </c>
      <c r="C1340">
        <v>8445.5400389999995</v>
      </c>
      <c r="D1340">
        <v>8054.1201170000004</v>
      </c>
      <c r="E1340">
        <v>8094.3198240000002</v>
      </c>
      <c r="F1340">
        <v>8094.3198240000002</v>
      </c>
      <c r="G1340">
        <v>5862530048</v>
      </c>
    </row>
    <row r="1341" spans="1:7">
      <c r="A1341" s="12">
        <v>43238</v>
      </c>
      <c r="B1341">
        <v>8091.830078</v>
      </c>
      <c r="C1341">
        <v>8274.1201170000004</v>
      </c>
      <c r="D1341">
        <v>7974.8198240000002</v>
      </c>
      <c r="E1341">
        <v>8250.9697269999997</v>
      </c>
      <c r="F1341">
        <v>8250.9697269999997</v>
      </c>
      <c r="G1341">
        <v>5764190208</v>
      </c>
    </row>
    <row r="1342" spans="1:7">
      <c r="A1342" s="12">
        <v>43239</v>
      </c>
      <c r="B1342">
        <v>8255.7304690000001</v>
      </c>
      <c r="C1342">
        <v>8372.0595699999994</v>
      </c>
      <c r="D1342">
        <v>8183.3500979999999</v>
      </c>
      <c r="E1342">
        <v>8247.1796880000002</v>
      </c>
      <c r="F1342">
        <v>8247.1796880000002</v>
      </c>
      <c r="G1342">
        <v>4712399872</v>
      </c>
    </row>
    <row r="1343" spans="1:7">
      <c r="A1343" s="12">
        <v>43240</v>
      </c>
      <c r="B1343">
        <v>8246.9902340000008</v>
      </c>
      <c r="C1343">
        <v>8562.4101559999999</v>
      </c>
      <c r="D1343">
        <v>8205.2402340000008</v>
      </c>
      <c r="E1343">
        <v>8513.25</v>
      </c>
      <c r="F1343">
        <v>8513.25</v>
      </c>
      <c r="G1343">
        <v>5191059968</v>
      </c>
    </row>
    <row r="1344" spans="1:7">
      <c r="A1344" s="12">
        <v>43241</v>
      </c>
      <c r="B1344">
        <v>8522.3300780000009</v>
      </c>
      <c r="C1344">
        <v>8557.5195309999999</v>
      </c>
      <c r="D1344">
        <v>8365.1201170000004</v>
      </c>
      <c r="E1344">
        <v>8418.9902340000008</v>
      </c>
      <c r="F1344">
        <v>8418.9902340000008</v>
      </c>
      <c r="G1344">
        <v>5154990080</v>
      </c>
    </row>
    <row r="1345" spans="1:7">
      <c r="A1345" s="12">
        <v>43242</v>
      </c>
      <c r="B1345">
        <v>8419.8701170000004</v>
      </c>
      <c r="C1345">
        <v>8423.25</v>
      </c>
      <c r="D1345">
        <v>8004.580078</v>
      </c>
      <c r="E1345">
        <v>8041.7797849999997</v>
      </c>
      <c r="F1345">
        <v>8041.7797849999997</v>
      </c>
      <c r="G1345">
        <v>5137010176</v>
      </c>
    </row>
    <row r="1346" spans="1:7">
      <c r="A1346" s="12">
        <v>43243</v>
      </c>
      <c r="B1346">
        <v>8037.080078</v>
      </c>
      <c r="C1346">
        <v>8054.6601559999999</v>
      </c>
      <c r="D1346">
        <v>7507.8798829999996</v>
      </c>
      <c r="E1346">
        <v>7557.8198240000002</v>
      </c>
      <c r="F1346">
        <v>7557.8198240000002</v>
      </c>
      <c r="G1346">
        <v>6491120128</v>
      </c>
    </row>
    <row r="1347" spans="1:7">
      <c r="A1347" s="12">
        <v>43244</v>
      </c>
      <c r="B1347">
        <v>7561.1201170000004</v>
      </c>
      <c r="C1347">
        <v>7738.6000979999999</v>
      </c>
      <c r="D1347">
        <v>7331.1401370000003</v>
      </c>
      <c r="E1347">
        <v>7587.3398440000001</v>
      </c>
      <c r="F1347">
        <v>7587.3398440000001</v>
      </c>
      <c r="G1347">
        <v>6049220096</v>
      </c>
    </row>
    <row r="1348" spans="1:7">
      <c r="A1348" s="12">
        <v>43245</v>
      </c>
      <c r="B1348">
        <v>7592.2998049999997</v>
      </c>
      <c r="C1348">
        <v>7659.1401370000003</v>
      </c>
      <c r="D1348">
        <v>7392.6499020000001</v>
      </c>
      <c r="E1348">
        <v>7480.1401370000003</v>
      </c>
      <c r="F1348">
        <v>7480.1401370000003</v>
      </c>
      <c r="G1348">
        <v>4867829760</v>
      </c>
    </row>
    <row r="1349" spans="1:7">
      <c r="A1349" s="12">
        <v>43246</v>
      </c>
      <c r="B1349">
        <v>7486.4799800000001</v>
      </c>
      <c r="C1349">
        <v>7595.1601559999999</v>
      </c>
      <c r="D1349">
        <v>7349.1201170000004</v>
      </c>
      <c r="E1349">
        <v>7355.8798829999996</v>
      </c>
      <c r="F1349">
        <v>7355.8798829999996</v>
      </c>
      <c r="G1349">
        <v>4051539968</v>
      </c>
    </row>
    <row r="1350" spans="1:7">
      <c r="A1350" s="12">
        <v>43247</v>
      </c>
      <c r="B1350">
        <v>7362.080078</v>
      </c>
      <c r="C1350">
        <v>7381.7402339999999</v>
      </c>
      <c r="D1350">
        <v>7270.9599609999996</v>
      </c>
      <c r="E1350">
        <v>7368.2202150000003</v>
      </c>
      <c r="F1350">
        <v>7368.2202150000003</v>
      </c>
      <c r="G1350">
        <v>4056519936</v>
      </c>
    </row>
    <row r="1351" spans="1:7">
      <c r="A1351" s="12">
        <v>43248</v>
      </c>
      <c r="B1351">
        <v>7371.3100590000004</v>
      </c>
      <c r="C1351">
        <v>7419.0498049999997</v>
      </c>
      <c r="D1351">
        <v>7100.8901370000003</v>
      </c>
      <c r="E1351">
        <v>7135.9902339999999</v>
      </c>
      <c r="F1351">
        <v>7135.9902339999999</v>
      </c>
      <c r="G1351">
        <v>5040600064</v>
      </c>
    </row>
    <row r="1352" spans="1:7">
      <c r="A1352" s="12">
        <v>43249</v>
      </c>
      <c r="B1352">
        <v>7129.4599609999996</v>
      </c>
      <c r="C1352">
        <v>7526.419922</v>
      </c>
      <c r="D1352">
        <v>7090.6801759999998</v>
      </c>
      <c r="E1352">
        <v>7472.5898440000001</v>
      </c>
      <c r="F1352">
        <v>7472.5898440000001</v>
      </c>
      <c r="G1352">
        <v>5662660096</v>
      </c>
    </row>
    <row r="1353" spans="1:7">
      <c r="A1353" s="12">
        <v>43250</v>
      </c>
      <c r="B1353">
        <v>7469.7299800000001</v>
      </c>
      <c r="C1353">
        <v>7573.7700199999999</v>
      </c>
      <c r="D1353">
        <v>7313.6000979999999</v>
      </c>
      <c r="E1353">
        <v>7406.5200199999999</v>
      </c>
      <c r="F1353">
        <v>7406.5200199999999</v>
      </c>
      <c r="G1353">
        <v>4922540032</v>
      </c>
    </row>
    <row r="1354" spans="1:7">
      <c r="A1354" s="12">
        <v>43251</v>
      </c>
      <c r="B1354">
        <v>7406.1499020000001</v>
      </c>
      <c r="C1354">
        <v>7608.8999020000001</v>
      </c>
      <c r="D1354">
        <v>7361.1298829999996</v>
      </c>
      <c r="E1354">
        <v>7494.169922</v>
      </c>
      <c r="F1354">
        <v>7494.169922</v>
      </c>
      <c r="G1354">
        <v>5127130112</v>
      </c>
    </row>
    <row r="1355" spans="1:7">
      <c r="A1355" s="12">
        <v>43252</v>
      </c>
      <c r="B1355">
        <v>7500.7001950000003</v>
      </c>
      <c r="C1355">
        <v>7604.7299800000001</v>
      </c>
      <c r="D1355">
        <v>7407.3398440000001</v>
      </c>
      <c r="E1355">
        <v>7541.4501950000003</v>
      </c>
      <c r="F1355">
        <v>7541.4501950000003</v>
      </c>
      <c r="G1355">
        <v>4921460224</v>
      </c>
    </row>
    <row r="1356" spans="1:7">
      <c r="A1356" s="12">
        <v>43253</v>
      </c>
      <c r="B1356">
        <v>7536.7202150000003</v>
      </c>
      <c r="C1356">
        <v>7695.830078</v>
      </c>
      <c r="D1356">
        <v>7497.2597660000001</v>
      </c>
      <c r="E1356">
        <v>7643.4501950000003</v>
      </c>
      <c r="F1356">
        <v>7643.4501950000003</v>
      </c>
      <c r="G1356">
        <v>4939299840</v>
      </c>
    </row>
    <row r="1357" spans="1:7">
      <c r="A1357" s="12">
        <v>43254</v>
      </c>
      <c r="B1357">
        <v>7632.0898440000001</v>
      </c>
      <c r="C1357">
        <v>7754.8901370000003</v>
      </c>
      <c r="D1357">
        <v>7613.0400390000004</v>
      </c>
      <c r="E1357">
        <v>7720.25</v>
      </c>
      <c r="F1357">
        <v>7720.25</v>
      </c>
      <c r="G1357">
        <v>4851760128</v>
      </c>
    </row>
    <row r="1358" spans="1:7">
      <c r="A1358" s="12">
        <v>43255</v>
      </c>
      <c r="B1358">
        <v>7722.5297849999997</v>
      </c>
      <c r="C1358">
        <v>7753.8198240000002</v>
      </c>
      <c r="D1358">
        <v>7474.0400390000004</v>
      </c>
      <c r="E1358">
        <v>7514.4702150000003</v>
      </c>
      <c r="F1358">
        <v>7514.4702150000003</v>
      </c>
      <c r="G1358">
        <v>4993169920</v>
      </c>
    </row>
    <row r="1359" spans="1:7">
      <c r="A1359" s="12">
        <v>43256</v>
      </c>
      <c r="B1359">
        <v>7500.8999020000001</v>
      </c>
      <c r="C1359">
        <v>7643.2299800000001</v>
      </c>
      <c r="D1359">
        <v>7397</v>
      </c>
      <c r="E1359">
        <v>7633.7597660000001</v>
      </c>
      <c r="F1359">
        <v>7633.7597660000001</v>
      </c>
      <c r="G1359">
        <v>4961739776</v>
      </c>
    </row>
    <row r="1360" spans="1:7">
      <c r="A1360" s="12">
        <v>43257</v>
      </c>
      <c r="B1360">
        <v>7625.9702150000003</v>
      </c>
      <c r="C1360">
        <v>7680.4301759999998</v>
      </c>
      <c r="D1360">
        <v>7502.0097660000001</v>
      </c>
      <c r="E1360">
        <v>7653.9799800000001</v>
      </c>
      <c r="F1360">
        <v>7653.9799800000001</v>
      </c>
      <c r="G1360">
        <v>4692259840</v>
      </c>
    </row>
    <row r="1361" spans="1:7">
      <c r="A1361" s="12">
        <v>43258</v>
      </c>
      <c r="B1361">
        <v>7650.8198240000002</v>
      </c>
      <c r="C1361">
        <v>7741.2700199999999</v>
      </c>
      <c r="D1361">
        <v>7650.8198240000002</v>
      </c>
      <c r="E1361">
        <v>7678.2402339999999</v>
      </c>
      <c r="F1361">
        <v>7678.2402339999999</v>
      </c>
      <c r="G1361">
        <v>4485799936</v>
      </c>
    </row>
    <row r="1362" spans="1:7">
      <c r="A1362" s="12">
        <v>43259</v>
      </c>
      <c r="B1362">
        <v>7685.1401370000003</v>
      </c>
      <c r="C1362">
        <v>7698.1899409999996</v>
      </c>
      <c r="D1362">
        <v>7558.3999020000001</v>
      </c>
      <c r="E1362">
        <v>7624.919922</v>
      </c>
      <c r="F1362">
        <v>7624.919922</v>
      </c>
      <c r="G1362">
        <v>4227579904</v>
      </c>
    </row>
    <row r="1363" spans="1:7">
      <c r="A1363" s="12">
        <v>43260</v>
      </c>
      <c r="B1363">
        <v>7632.5200199999999</v>
      </c>
      <c r="C1363">
        <v>7683.580078</v>
      </c>
      <c r="D1363">
        <v>7531.9799800000001</v>
      </c>
      <c r="E1363">
        <v>7531.9799800000001</v>
      </c>
      <c r="F1363">
        <v>7531.9799800000001</v>
      </c>
      <c r="G1363">
        <v>3845220096</v>
      </c>
    </row>
    <row r="1364" spans="1:7">
      <c r="A1364" s="12">
        <v>43261</v>
      </c>
      <c r="B1364">
        <v>7499.5498049999997</v>
      </c>
      <c r="C1364">
        <v>7499.5498049999997</v>
      </c>
      <c r="D1364">
        <v>6709.0698240000002</v>
      </c>
      <c r="E1364">
        <v>6786.0200199999999</v>
      </c>
      <c r="F1364">
        <v>6786.0200199999999</v>
      </c>
      <c r="G1364">
        <v>5804839936</v>
      </c>
    </row>
    <row r="1365" spans="1:7">
      <c r="A1365" s="12">
        <v>43262</v>
      </c>
      <c r="B1365">
        <v>6799.2900390000004</v>
      </c>
      <c r="C1365">
        <v>6910.1801759999998</v>
      </c>
      <c r="D1365">
        <v>6706.6298829999996</v>
      </c>
      <c r="E1365">
        <v>6906.919922</v>
      </c>
      <c r="F1365">
        <v>6906.919922</v>
      </c>
      <c r="G1365">
        <v>4745269760</v>
      </c>
    </row>
    <row r="1366" spans="1:7">
      <c r="A1366" s="12">
        <v>43263</v>
      </c>
      <c r="B1366">
        <v>6905.8198240000002</v>
      </c>
      <c r="C1366">
        <v>6907.9599609999996</v>
      </c>
      <c r="D1366">
        <v>6542.080078</v>
      </c>
      <c r="E1366">
        <v>6582.3598629999997</v>
      </c>
      <c r="F1366">
        <v>6582.3598629999997</v>
      </c>
      <c r="G1366">
        <v>4654380032</v>
      </c>
    </row>
    <row r="1367" spans="1:7">
      <c r="A1367" s="12">
        <v>43264</v>
      </c>
      <c r="B1367">
        <v>6596.8798829999996</v>
      </c>
      <c r="C1367">
        <v>6631.6601559999999</v>
      </c>
      <c r="D1367">
        <v>6285.6298829999996</v>
      </c>
      <c r="E1367">
        <v>6349.8999020000001</v>
      </c>
      <c r="F1367">
        <v>6349.8999020000001</v>
      </c>
      <c r="G1367">
        <v>5052349952</v>
      </c>
    </row>
    <row r="1368" spans="1:7">
      <c r="A1368" s="12">
        <v>43265</v>
      </c>
      <c r="B1368">
        <v>6342.75</v>
      </c>
      <c r="C1368">
        <v>6707.1401370000003</v>
      </c>
      <c r="D1368">
        <v>6334.4599609999996</v>
      </c>
      <c r="E1368">
        <v>6675.3500979999999</v>
      </c>
      <c r="F1368">
        <v>6675.3500979999999</v>
      </c>
      <c r="G1368">
        <v>5138710016</v>
      </c>
    </row>
    <row r="1369" spans="1:7">
      <c r="A1369" s="12">
        <v>43266</v>
      </c>
      <c r="B1369">
        <v>6674.080078</v>
      </c>
      <c r="C1369">
        <v>6681.080078</v>
      </c>
      <c r="D1369">
        <v>6433.8701170000004</v>
      </c>
      <c r="E1369">
        <v>6456.580078</v>
      </c>
      <c r="F1369">
        <v>6456.580078</v>
      </c>
      <c r="G1369">
        <v>3955389952</v>
      </c>
    </row>
    <row r="1370" spans="1:7">
      <c r="A1370" s="12">
        <v>43267</v>
      </c>
      <c r="B1370">
        <v>6455.4501950000003</v>
      </c>
      <c r="C1370">
        <v>6592.4902339999999</v>
      </c>
      <c r="D1370">
        <v>6402.2900390000004</v>
      </c>
      <c r="E1370">
        <v>6550.1601559999999</v>
      </c>
      <c r="F1370">
        <v>6550.1601559999999</v>
      </c>
      <c r="G1370">
        <v>3194170112</v>
      </c>
    </row>
    <row r="1371" spans="1:7">
      <c r="A1371" s="12">
        <v>43268</v>
      </c>
      <c r="B1371">
        <v>6545.5297849999997</v>
      </c>
      <c r="C1371">
        <v>6589.1098629999997</v>
      </c>
      <c r="D1371">
        <v>6499.2700199999999</v>
      </c>
      <c r="E1371">
        <v>6499.2700199999999</v>
      </c>
      <c r="F1371">
        <v>6499.2700199999999</v>
      </c>
      <c r="G1371">
        <v>3104019968</v>
      </c>
    </row>
    <row r="1372" spans="1:7">
      <c r="A1372" s="12">
        <v>43269</v>
      </c>
      <c r="B1372">
        <v>6510.0698240000002</v>
      </c>
      <c r="C1372">
        <v>6781.1401370000003</v>
      </c>
      <c r="D1372">
        <v>6446.6801759999998</v>
      </c>
      <c r="E1372">
        <v>6734.8198240000002</v>
      </c>
      <c r="F1372">
        <v>6734.8198240000002</v>
      </c>
      <c r="G1372">
        <v>4039200000</v>
      </c>
    </row>
    <row r="1373" spans="1:7">
      <c r="A1373" s="12">
        <v>43270</v>
      </c>
      <c r="B1373">
        <v>6742.3901370000003</v>
      </c>
      <c r="C1373">
        <v>6822.5</v>
      </c>
      <c r="D1373">
        <v>6709.919922</v>
      </c>
      <c r="E1373">
        <v>6769.9399409999996</v>
      </c>
      <c r="F1373">
        <v>6769.9399409999996</v>
      </c>
      <c r="G1373">
        <v>4057029888</v>
      </c>
    </row>
    <row r="1374" spans="1:7">
      <c r="A1374" s="12">
        <v>43271</v>
      </c>
      <c r="B1374">
        <v>6770.7597660000001</v>
      </c>
      <c r="C1374">
        <v>6821.5600590000004</v>
      </c>
      <c r="D1374">
        <v>6611.8798829999996</v>
      </c>
      <c r="E1374">
        <v>6776.5498049999997</v>
      </c>
      <c r="F1374">
        <v>6776.5498049999997</v>
      </c>
      <c r="G1374">
        <v>3888640000</v>
      </c>
    </row>
    <row r="1375" spans="1:7">
      <c r="A1375" s="12">
        <v>43272</v>
      </c>
      <c r="B1375">
        <v>6780.0898440000001</v>
      </c>
      <c r="C1375">
        <v>6810.9399409999996</v>
      </c>
      <c r="D1375">
        <v>6715.169922</v>
      </c>
      <c r="E1375">
        <v>6729.7402339999999</v>
      </c>
      <c r="F1375">
        <v>6729.7402339999999</v>
      </c>
      <c r="G1375">
        <v>3529129984</v>
      </c>
    </row>
    <row r="1376" spans="1:7">
      <c r="A1376" s="12">
        <v>43273</v>
      </c>
      <c r="B1376">
        <v>6737.8798829999996</v>
      </c>
      <c r="C1376">
        <v>6747.080078</v>
      </c>
      <c r="D1376">
        <v>6006.6000979999999</v>
      </c>
      <c r="E1376">
        <v>6083.6899409999996</v>
      </c>
      <c r="F1376">
        <v>6083.6899409999996</v>
      </c>
      <c r="G1376">
        <v>5079810048</v>
      </c>
    </row>
    <row r="1377" spans="1:7">
      <c r="A1377" s="12">
        <v>43274</v>
      </c>
      <c r="B1377">
        <v>6090.1000979999999</v>
      </c>
      <c r="C1377">
        <v>6224.8198240000002</v>
      </c>
      <c r="D1377">
        <v>6071.8100590000004</v>
      </c>
      <c r="E1377">
        <v>6162.4799800000001</v>
      </c>
      <c r="F1377">
        <v>6162.4799800000001</v>
      </c>
      <c r="G1377">
        <v>3431360000</v>
      </c>
    </row>
    <row r="1378" spans="1:7">
      <c r="A1378" s="12">
        <v>43275</v>
      </c>
      <c r="B1378">
        <v>6164.2797849999997</v>
      </c>
      <c r="C1378">
        <v>6223.7797849999997</v>
      </c>
      <c r="D1378">
        <v>5826.4101559999999</v>
      </c>
      <c r="E1378">
        <v>6173.2299800000001</v>
      </c>
      <c r="F1378">
        <v>6173.2299800000001</v>
      </c>
      <c r="G1378">
        <v>4566909952</v>
      </c>
    </row>
    <row r="1379" spans="1:7">
      <c r="A1379" s="12">
        <v>43276</v>
      </c>
      <c r="B1379">
        <v>6171.9702150000003</v>
      </c>
      <c r="C1379">
        <v>6327.3701170000004</v>
      </c>
      <c r="D1379">
        <v>6119.6801759999998</v>
      </c>
      <c r="E1379">
        <v>6249.1801759999998</v>
      </c>
      <c r="F1379">
        <v>6249.1801759999998</v>
      </c>
      <c r="G1379">
        <v>5500810240</v>
      </c>
    </row>
    <row r="1380" spans="1:7">
      <c r="A1380" s="12">
        <v>43277</v>
      </c>
      <c r="B1380">
        <v>6253.5498049999997</v>
      </c>
      <c r="C1380">
        <v>6290.1601559999999</v>
      </c>
      <c r="D1380">
        <v>6093.669922</v>
      </c>
      <c r="E1380">
        <v>6093.669922</v>
      </c>
      <c r="F1380">
        <v>6093.669922</v>
      </c>
      <c r="G1380">
        <v>3279759872</v>
      </c>
    </row>
    <row r="1381" spans="1:7">
      <c r="A1381" s="12">
        <v>43278</v>
      </c>
      <c r="B1381">
        <v>6084.3999020000001</v>
      </c>
      <c r="C1381">
        <v>6180</v>
      </c>
      <c r="D1381">
        <v>6052.8500979999999</v>
      </c>
      <c r="E1381">
        <v>6157.1298829999996</v>
      </c>
      <c r="F1381">
        <v>6157.1298829999996</v>
      </c>
      <c r="G1381">
        <v>3296219904</v>
      </c>
    </row>
    <row r="1382" spans="1:7">
      <c r="A1382" s="12">
        <v>43279</v>
      </c>
      <c r="B1382">
        <v>6153.1601559999999</v>
      </c>
      <c r="C1382">
        <v>6170.4101559999999</v>
      </c>
      <c r="D1382">
        <v>5873.0498049999997</v>
      </c>
      <c r="E1382">
        <v>5903.4399409999996</v>
      </c>
      <c r="F1382">
        <v>5903.4399409999996</v>
      </c>
      <c r="G1382">
        <v>3467800064</v>
      </c>
    </row>
    <row r="1383" spans="1:7">
      <c r="A1383" s="12">
        <v>43280</v>
      </c>
      <c r="B1383">
        <v>5898.1298829999996</v>
      </c>
      <c r="C1383">
        <v>6261.6601559999999</v>
      </c>
      <c r="D1383">
        <v>5835.75</v>
      </c>
      <c r="E1383">
        <v>6218.2998049999997</v>
      </c>
      <c r="F1383">
        <v>6218.2998049999997</v>
      </c>
      <c r="G1383">
        <v>3966230016</v>
      </c>
    </row>
    <row r="1384" spans="1:7">
      <c r="A1384" s="12">
        <v>43281</v>
      </c>
      <c r="B1384">
        <v>6214.2202150000003</v>
      </c>
      <c r="C1384">
        <v>6465.5097660000001</v>
      </c>
      <c r="D1384">
        <v>6214.2202150000003</v>
      </c>
      <c r="E1384">
        <v>6404</v>
      </c>
      <c r="F1384">
        <v>6404</v>
      </c>
      <c r="G1384">
        <v>4543860224</v>
      </c>
    </row>
    <row r="1385" spans="1:7">
      <c r="A1385" s="12">
        <v>43282</v>
      </c>
      <c r="B1385">
        <v>6411.6801759999998</v>
      </c>
      <c r="C1385">
        <v>6432.8500979999999</v>
      </c>
      <c r="D1385">
        <v>6289.2900390000004</v>
      </c>
      <c r="E1385">
        <v>6385.8198240000002</v>
      </c>
      <c r="F1385">
        <v>6385.8198240000002</v>
      </c>
      <c r="G1385">
        <v>4788259840</v>
      </c>
    </row>
    <row r="1386" spans="1:7">
      <c r="A1386" s="12">
        <v>43283</v>
      </c>
      <c r="B1386">
        <v>6380.3798829999996</v>
      </c>
      <c r="C1386">
        <v>6683.8598629999997</v>
      </c>
      <c r="D1386">
        <v>6305.7001950000003</v>
      </c>
      <c r="E1386">
        <v>6614.1801759999998</v>
      </c>
      <c r="F1386">
        <v>6614.1801759999998</v>
      </c>
      <c r="G1386">
        <v>4396930048</v>
      </c>
    </row>
    <row r="1387" spans="1:7">
      <c r="A1387" s="12">
        <v>43284</v>
      </c>
      <c r="B1387">
        <v>6596.6601559999999</v>
      </c>
      <c r="C1387">
        <v>6671.3701170000004</v>
      </c>
      <c r="D1387">
        <v>6447.75</v>
      </c>
      <c r="E1387">
        <v>6529.5898440000001</v>
      </c>
      <c r="F1387">
        <v>6529.5898440000001</v>
      </c>
      <c r="G1387">
        <v>4672309760</v>
      </c>
    </row>
    <row r="1388" spans="1:7">
      <c r="A1388" s="12">
        <v>43285</v>
      </c>
      <c r="B1388">
        <v>6550.8701170000004</v>
      </c>
      <c r="C1388">
        <v>6771.919922</v>
      </c>
      <c r="D1388">
        <v>6450.4599609999996</v>
      </c>
      <c r="E1388">
        <v>6597.5498049999997</v>
      </c>
      <c r="F1388">
        <v>6597.5498049999997</v>
      </c>
      <c r="G1388">
        <v>4176689920</v>
      </c>
    </row>
    <row r="1389" spans="1:7">
      <c r="A1389" s="12">
        <v>43286</v>
      </c>
      <c r="B1389">
        <v>6599.7099609999996</v>
      </c>
      <c r="C1389">
        <v>6749.5400390000004</v>
      </c>
      <c r="D1389">
        <v>6546.6499020000001</v>
      </c>
      <c r="E1389">
        <v>6639.1401370000003</v>
      </c>
      <c r="F1389">
        <v>6639.1401370000003</v>
      </c>
      <c r="G1389">
        <v>4999240192</v>
      </c>
    </row>
    <row r="1390" spans="1:7">
      <c r="A1390" s="12">
        <v>43287</v>
      </c>
      <c r="B1390">
        <v>6638.6899409999996</v>
      </c>
      <c r="C1390">
        <v>6700.9399409999996</v>
      </c>
      <c r="D1390">
        <v>6533.5498049999997</v>
      </c>
      <c r="E1390">
        <v>6673.5</v>
      </c>
      <c r="F1390">
        <v>6673.5</v>
      </c>
      <c r="G1390">
        <v>4313959936</v>
      </c>
    </row>
    <row r="1391" spans="1:7">
      <c r="A1391" s="12">
        <v>43288</v>
      </c>
      <c r="B1391">
        <v>6668.7099609999996</v>
      </c>
      <c r="C1391">
        <v>6863.9902339999999</v>
      </c>
      <c r="D1391">
        <v>6579.2402339999999</v>
      </c>
      <c r="E1391">
        <v>6856.9301759999998</v>
      </c>
      <c r="F1391">
        <v>6856.9301759999998</v>
      </c>
      <c r="G1391">
        <v>3961080064</v>
      </c>
    </row>
    <row r="1392" spans="1:7">
      <c r="A1392" s="12">
        <v>43289</v>
      </c>
      <c r="B1392">
        <v>6857.7998049999997</v>
      </c>
      <c r="C1392">
        <v>6885.9101559999999</v>
      </c>
      <c r="D1392">
        <v>6747.9799800000001</v>
      </c>
      <c r="E1392">
        <v>6773.8798829999996</v>
      </c>
      <c r="F1392">
        <v>6773.8798829999996</v>
      </c>
      <c r="G1392">
        <v>3386210048</v>
      </c>
    </row>
    <row r="1393" spans="1:7">
      <c r="A1393" s="12">
        <v>43290</v>
      </c>
      <c r="B1393">
        <v>6775.080078</v>
      </c>
      <c r="C1393">
        <v>6838.6801759999998</v>
      </c>
      <c r="D1393">
        <v>6724.3398440000001</v>
      </c>
      <c r="E1393">
        <v>6741.75</v>
      </c>
      <c r="F1393">
        <v>6741.75</v>
      </c>
      <c r="G1393">
        <v>3718129920</v>
      </c>
    </row>
    <row r="1394" spans="1:7">
      <c r="A1394" s="12">
        <v>43291</v>
      </c>
      <c r="B1394">
        <v>6739.2099609999996</v>
      </c>
      <c r="C1394">
        <v>6767.7402339999999</v>
      </c>
      <c r="D1394">
        <v>6320.7202150000003</v>
      </c>
      <c r="E1394">
        <v>6329.9501950000003</v>
      </c>
      <c r="F1394">
        <v>6329.9501950000003</v>
      </c>
      <c r="G1394">
        <v>4052430080</v>
      </c>
    </row>
    <row r="1395" spans="1:7">
      <c r="A1395" s="12">
        <v>43292</v>
      </c>
      <c r="B1395">
        <v>6330.7700199999999</v>
      </c>
      <c r="C1395">
        <v>6444.9599609999996</v>
      </c>
      <c r="D1395">
        <v>6330.4702150000003</v>
      </c>
      <c r="E1395">
        <v>6394.7099609999996</v>
      </c>
      <c r="F1395">
        <v>6394.7099609999996</v>
      </c>
      <c r="G1395">
        <v>3644859904</v>
      </c>
    </row>
    <row r="1396" spans="1:7">
      <c r="A1396" s="12">
        <v>43293</v>
      </c>
      <c r="B1396">
        <v>6396.7797849999997</v>
      </c>
      <c r="C1396">
        <v>6397.1000979999999</v>
      </c>
      <c r="D1396">
        <v>6136.419922</v>
      </c>
      <c r="E1396">
        <v>6228.8100590000004</v>
      </c>
      <c r="F1396">
        <v>6228.8100590000004</v>
      </c>
      <c r="G1396">
        <v>3770170112</v>
      </c>
    </row>
    <row r="1397" spans="1:7">
      <c r="A1397" s="12">
        <v>43294</v>
      </c>
      <c r="B1397">
        <v>6235.0297849999997</v>
      </c>
      <c r="C1397">
        <v>6310.5498049999997</v>
      </c>
      <c r="D1397">
        <v>6192.2402339999999</v>
      </c>
      <c r="E1397">
        <v>6238.0498049999997</v>
      </c>
      <c r="F1397">
        <v>6238.0498049999997</v>
      </c>
      <c r="G1397">
        <v>3805400064</v>
      </c>
    </row>
    <row r="1398" spans="1:7">
      <c r="A1398" s="12">
        <v>43295</v>
      </c>
      <c r="B1398">
        <v>6247.5</v>
      </c>
      <c r="C1398">
        <v>6298.1899409999996</v>
      </c>
      <c r="D1398">
        <v>6212.2202150000003</v>
      </c>
      <c r="E1398">
        <v>6276.1201170000004</v>
      </c>
      <c r="F1398">
        <v>6276.1201170000004</v>
      </c>
      <c r="G1398">
        <v>2923670016</v>
      </c>
    </row>
    <row r="1399" spans="1:7">
      <c r="A1399" s="12">
        <v>43296</v>
      </c>
      <c r="B1399">
        <v>6272.7001950000003</v>
      </c>
      <c r="C1399">
        <v>6403.4599609999996</v>
      </c>
      <c r="D1399">
        <v>6256.5097660000001</v>
      </c>
      <c r="E1399">
        <v>6359.6401370000003</v>
      </c>
      <c r="F1399">
        <v>6359.6401370000003</v>
      </c>
      <c r="G1399">
        <v>3285459968</v>
      </c>
    </row>
    <row r="1400" spans="1:7">
      <c r="A1400" s="12">
        <v>43297</v>
      </c>
      <c r="B1400">
        <v>6357.0097660000001</v>
      </c>
      <c r="C1400">
        <v>6741.75</v>
      </c>
      <c r="D1400">
        <v>6357.0097660000001</v>
      </c>
      <c r="E1400">
        <v>6741.75</v>
      </c>
      <c r="F1400">
        <v>6741.75</v>
      </c>
      <c r="G1400">
        <v>4725799936</v>
      </c>
    </row>
    <row r="1401" spans="1:7">
      <c r="A1401" s="12">
        <v>43298</v>
      </c>
      <c r="B1401">
        <v>6739.6499020000001</v>
      </c>
      <c r="C1401">
        <v>7387.2402339999999</v>
      </c>
      <c r="D1401">
        <v>6684.169922</v>
      </c>
      <c r="E1401">
        <v>7321.0400390000004</v>
      </c>
      <c r="F1401">
        <v>7321.0400390000004</v>
      </c>
      <c r="G1401">
        <v>5961950208</v>
      </c>
    </row>
    <row r="1402" spans="1:7">
      <c r="A1402" s="12">
        <v>43299</v>
      </c>
      <c r="B1402">
        <v>7315.3198240000002</v>
      </c>
      <c r="C1402">
        <v>7534.9902339999999</v>
      </c>
      <c r="D1402">
        <v>7280.4702150000003</v>
      </c>
      <c r="E1402">
        <v>7370.7797849999997</v>
      </c>
      <c r="F1402">
        <v>7370.7797849999997</v>
      </c>
      <c r="G1402">
        <v>6103410176</v>
      </c>
    </row>
    <row r="1403" spans="1:7">
      <c r="A1403" s="12">
        <v>43300</v>
      </c>
      <c r="B1403">
        <v>7378.2001950000003</v>
      </c>
      <c r="C1403">
        <v>7494.4599609999996</v>
      </c>
      <c r="D1403">
        <v>7295.4599609999996</v>
      </c>
      <c r="E1403">
        <v>7466.8598629999997</v>
      </c>
      <c r="F1403">
        <v>7466.8598629999997</v>
      </c>
      <c r="G1403">
        <v>5111629824</v>
      </c>
    </row>
    <row r="1404" spans="1:7">
      <c r="A1404" s="12">
        <v>43301</v>
      </c>
      <c r="B1404">
        <v>7467.3999020000001</v>
      </c>
      <c r="C1404">
        <v>7594.669922</v>
      </c>
      <c r="D1404">
        <v>7323.2597660000001</v>
      </c>
      <c r="E1404">
        <v>7354.1298829999996</v>
      </c>
      <c r="F1404">
        <v>7354.1298829999996</v>
      </c>
      <c r="G1404">
        <v>4936869888</v>
      </c>
    </row>
    <row r="1405" spans="1:7">
      <c r="A1405" s="12">
        <v>43302</v>
      </c>
      <c r="B1405">
        <v>7352.7202150000003</v>
      </c>
      <c r="C1405">
        <v>7437.6401370000003</v>
      </c>
      <c r="D1405">
        <v>7262.4101559999999</v>
      </c>
      <c r="E1405">
        <v>7419.2900390000004</v>
      </c>
      <c r="F1405">
        <v>7419.2900390000004</v>
      </c>
      <c r="G1405">
        <v>3726609920</v>
      </c>
    </row>
    <row r="1406" spans="1:7">
      <c r="A1406" s="12">
        <v>43303</v>
      </c>
      <c r="B1406">
        <v>7417.7998049999997</v>
      </c>
      <c r="C1406">
        <v>7537.9501950000003</v>
      </c>
      <c r="D1406">
        <v>7383.8198240000002</v>
      </c>
      <c r="E1406">
        <v>7418.4902339999999</v>
      </c>
      <c r="F1406">
        <v>7418.4902339999999</v>
      </c>
      <c r="G1406">
        <v>3695460096</v>
      </c>
    </row>
    <row r="1407" spans="1:7">
      <c r="A1407" s="12">
        <v>43304</v>
      </c>
      <c r="B1407">
        <v>7414.7099609999996</v>
      </c>
      <c r="C1407">
        <v>7771.5</v>
      </c>
      <c r="D1407">
        <v>7409.1000979999999</v>
      </c>
      <c r="E1407">
        <v>7711.1098629999997</v>
      </c>
      <c r="F1407">
        <v>7711.1098629999997</v>
      </c>
      <c r="G1407">
        <v>5132480000</v>
      </c>
    </row>
    <row r="1408" spans="1:7">
      <c r="A1408" s="12">
        <v>43305</v>
      </c>
      <c r="B1408">
        <v>7716.5097660000001</v>
      </c>
      <c r="C1408">
        <v>8424.2695309999999</v>
      </c>
      <c r="D1408">
        <v>7705.5</v>
      </c>
      <c r="E1408">
        <v>8424.2695309999999</v>
      </c>
      <c r="F1408">
        <v>8424.2695309999999</v>
      </c>
      <c r="G1408">
        <v>7277689856</v>
      </c>
    </row>
    <row r="1409" spans="1:7">
      <c r="A1409" s="12">
        <v>43306</v>
      </c>
      <c r="B1409">
        <v>8379.6601559999999</v>
      </c>
      <c r="C1409">
        <v>8416.8701170000004</v>
      </c>
      <c r="D1409">
        <v>8086.3598629999997</v>
      </c>
      <c r="E1409">
        <v>8181.3901370000003</v>
      </c>
      <c r="F1409">
        <v>8181.3901370000003</v>
      </c>
      <c r="G1409">
        <v>5845400064</v>
      </c>
    </row>
    <row r="1410" spans="1:7">
      <c r="A1410" s="12">
        <v>43307</v>
      </c>
      <c r="B1410">
        <v>8176.8500979999999</v>
      </c>
      <c r="C1410">
        <v>8290.3300780000009</v>
      </c>
      <c r="D1410">
        <v>7878.7099609999996</v>
      </c>
      <c r="E1410">
        <v>7951.580078</v>
      </c>
      <c r="F1410">
        <v>7951.580078</v>
      </c>
      <c r="G1410">
        <v>4899089920</v>
      </c>
    </row>
    <row r="1411" spans="1:7">
      <c r="A1411" s="12">
        <v>43308</v>
      </c>
      <c r="B1411">
        <v>7950.3999020000001</v>
      </c>
      <c r="C1411">
        <v>8262.6601559999999</v>
      </c>
      <c r="D1411">
        <v>7839.7597660000001</v>
      </c>
      <c r="E1411">
        <v>8165.0097660000001</v>
      </c>
      <c r="F1411">
        <v>8165.0097660000001</v>
      </c>
      <c r="G1411">
        <v>5195879936</v>
      </c>
    </row>
    <row r="1412" spans="1:7">
      <c r="A1412" s="12">
        <v>43309</v>
      </c>
      <c r="B1412">
        <v>8169.0600590000004</v>
      </c>
      <c r="C1412">
        <v>8222.8496090000008</v>
      </c>
      <c r="D1412">
        <v>8110.7700199999999</v>
      </c>
      <c r="E1412">
        <v>8192.1503909999992</v>
      </c>
      <c r="F1412">
        <v>8192.1503909999992</v>
      </c>
      <c r="G1412">
        <v>3988750080</v>
      </c>
    </row>
    <row r="1413" spans="1:7">
      <c r="A1413" s="12">
        <v>43310</v>
      </c>
      <c r="B1413">
        <v>8205.8203130000002</v>
      </c>
      <c r="C1413">
        <v>8272.2597659999992</v>
      </c>
      <c r="D1413">
        <v>8141.1801759999998</v>
      </c>
      <c r="E1413">
        <v>8218.4599610000005</v>
      </c>
      <c r="F1413">
        <v>8218.4599610000005</v>
      </c>
      <c r="G1413">
        <v>4107190016</v>
      </c>
    </row>
    <row r="1414" spans="1:7">
      <c r="A1414" s="12">
        <v>43311</v>
      </c>
      <c r="B1414">
        <v>8221.5800780000009</v>
      </c>
      <c r="C1414">
        <v>8235.5</v>
      </c>
      <c r="D1414">
        <v>7917.5</v>
      </c>
      <c r="E1414">
        <v>8180.4799800000001</v>
      </c>
      <c r="F1414">
        <v>8180.4799800000001</v>
      </c>
      <c r="G1414">
        <v>5551400000</v>
      </c>
    </row>
    <row r="1415" spans="1:7">
      <c r="A1415" s="12">
        <v>43312</v>
      </c>
      <c r="B1415">
        <v>8181.2001950000003</v>
      </c>
      <c r="C1415">
        <v>8181.5297849999997</v>
      </c>
      <c r="D1415">
        <v>7696.9301759999998</v>
      </c>
      <c r="E1415">
        <v>7780.4399409999996</v>
      </c>
      <c r="F1415">
        <v>7780.4399409999996</v>
      </c>
      <c r="G1415">
        <v>5287530000</v>
      </c>
    </row>
    <row r="1416" spans="1:7">
      <c r="A1416" s="12">
        <v>43313</v>
      </c>
      <c r="B1416">
        <v>7769.0400390000004</v>
      </c>
      <c r="C1416">
        <v>7769.0400390000004</v>
      </c>
      <c r="D1416">
        <v>7504.9501950000003</v>
      </c>
      <c r="E1416">
        <v>7624.9101559999999</v>
      </c>
      <c r="F1416">
        <v>7624.9101559999999</v>
      </c>
      <c r="G1416">
        <v>4797620000</v>
      </c>
    </row>
    <row r="1417" spans="1:7">
      <c r="A1417" s="12">
        <v>43314</v>
      </c>
      <c r="B1417">
        <v>7634.1899409999996</v>
      </c>
      <c r="C1417">
        <v>7712.7700199999999</v>
      </c>
      <c r="D1417">
        <v>7523.4399409999996</v>
      </c>
      <c r="E1417">
        <v>7567.1499020000001</v>
      </c>
      <c r="F1417">
        <v>7567.1499020000001</v>
      </c>
      <c r="G1417">
        <v>4214110000</v>
      </c>
    </row>
    <row r="1418" spans="1:7">
      <c r="A1418" s="12">
        <v>43315</v>
      </c>
      <c r="B1418">
        <v>7562.1401370000003</v>
      </c>
      <c r="C1418">
        <v>7562.1401370000003</v>
      </c>
      <c r="D1418">
        <v>7328.6499020000001</v>
      </c>
      <c r="E1418">
        <v>7434.3901370000003</v>
      </c>
      <c r="F1418">
        <v>7434.3901370000003</v>
      </c>
      <c r="G1418">
        <v>4627150000</v>
      </c>
    </row>
    <row r="1419" spans="1:7">
      <c r="A1419" s="12">
        <v>43316</v>
      </c>
      <c r="B1419">
        <v>7438.669922</v>
      </c>
      <c r="C1419">
        <v>7497.4902339999999</v>
      </c>
      <c r="D1419">
        <v>6984.0698240000002</v>
      </c>
      <c r="E1419">
        <v>7032.8500979999999</v>
      </c>
      <c r="F1419">
        <v>7032.8500979999999</v>
      </c>
      <c r="G1419">
        <v>4268390000</v>
      </c>
    </row>
    <row r="1420" spans="1:7">
      <c r="A1420" s="12">
        <v>43317</v>
      </c>
      <c r="B1420">
        <v>7031.080078</v>
      </c>
      <c r="C1420">
        <v>7102.7700199999999</v>
      </c>
      <c r="D1420">
        <v>6940.7001950000003</v>
      </c>
      <c r="E1420">
        <v>7068.4799800000001</v>
      </c>
      <c r="F1420">
        <v>7068.4799800000001</v>
      </c>
      <c r="G1420">
        <v>3679110000</v>
      </c>
    </row>
    <row r="1421" spans="1:7">
      <c r="A1421" s="12">
        <v>43318</v>
      </c>
      <c r="B1421">
        <v>7062.9399409999996</v>
      </c>
      <c r="C1421">
        <v>7166.5498049999997</v>
      </c>
      <c r="D1421">
        <v>6890.5400390000004</v>
      </c>
      <c r="E1421">
        <v>6951.7998049999997</v>
      </c>
      <c r="F1421">
        <v>6951.7998049999997</v>
      </c>
      <c r="G1421">
        <v>3925900000</v>
      </c>
    </row>
    <row r="1422" spans="1:7">
      <c r="A1422" s="12">
        <v>43319</v>
      </c>
      <c r="B1422">
        <v>6958.3198240000002</v>
      </c>
      <c r="C1422">
        <v>7146.5600590000004</v>
      </c>
      <c r="D1422">
        <v>6748.2402339999999</v>
      </c>
      <c r="E1422">
        <v>6753.1201170000004</v>
      </c>
      <c r="F1422">
        <v>6753.1201170000004</v>
      </c>
      <c r="G1422">
        <v>4682800000</v>
      </c>
    </row>
    <row r="1423" spans="1:7">
      <c r="A1423" s="12">
        <v>43320</v>
      </c>
      <c r="B1423">
        <v>6746.8500979999999</v>
      </c>
      <c r="C1423">
        <v>6746.8500979999999</v>
      </c>
      <c r="D1423">
        <v>6226.2202150000003</v>
      </c>
      <c r="E1423">
        <v>6305.7998049999997</v>
      </c>
      <c r="F1423">
        <v>6305.7998049999997</v>
      </c>
      <c r="G1423">
        <v>5064430000</v>
      </c>
    </row>
    <row r="1424" spans="1:7">
      <c r="A1424" s="12">
        <v>43321</v>
      </c>
      <c r="B1424">
        <v>6305.5600590000004</v>
      </c>
      <c r="C1424">
        <v>6625.7299800000001</v>
      </c>
      <c r="D1424">
        <v>6249.0698240000002</v>
      </c>
      <c r="E1424">
        <v>6568.2299800000001</v>
      </c>
      <c r="F1424">
        <v>6568.2299800000001</v>
      </c>
      <c r="G1424">
        <v>4267040000</v>
      </c>
    </row>
    <row r="1425" spans="1:7">
      <c r="A1425" s="12">
        <v>43322</v>
      </c>
      <c r="B1425">
        <v>6571.419922</v>
      </c>
      <c r="C1425">
        <v>6591.2597660000001</v>
      </c>
      <c r="D1425">
        <v>6124.5200199999999</v>
      </c>
      <c r="E1425">
        <v>6184.7099609999996</v>
      </c>
      <c r="F1425">
        <v>6184.7099609999996</v>
      </c>
      <c r="G1425">
        <v>4528680000</v>
      </c>
    </row>
    <row r="1426" spans="1:7">
      <c r="A1426" s="12">
        <v>43323</v>
      </c>
      <c r="B1426">
        <v>6185.7900390000004</v>
      </c>
      <c r="C1426">
        <v>6455.7402339999999</v>
      </c>
      <c r="D1426">
        <v>6109.0297849999997</v>
      </c>
      <c r="E1426">
        <v>6295.7299800000001</v>
      </c>
      <c r="F1426">
        <v>6295.7299800000001</v>
      </c>
      <c r="G1426">
        <v>4047850000</v>
      </c>
    </row>
    <row r="1427" spans="1:7">
      <c r="A1427" s="12">
        <v>43324</v>
      </c>
      <c r="B1427">
        <v>6283.6499020000001</v>
      </c>
      <c r="C1427">
        <v>6409.8500979999999</v>
      </c>
      <c r="D1427">
        <v>6237.5</v>
      </c>
      <c r="E1427">
        <v>6322.6899409999996</v>
      </c>
      <c r="F1427">
        <v>6322.6899409999996</v>
      </c>
      <c r="G1427">
        <v>5665250000</v>
      </c>
    </row>
    <row r="1428" spans="1:7">
      <c r="A1428" s="12">
        <v>43325</v>
      </c>
      <c r="B1428">
        <v>6341.3598629999997</v>
      </c>
      <c r="C1428">
        <v>6537.0498049999997</v>
      </c>
      <c r="D1428">
        <v>6225.7202150000003</v>
      </c>
      <c r="E1428">
        <v>6297.5698240000002</v>
      </c>
      <c r="F1428">
        <v>6297.5698240000002</v>
      </c>
      <c r="G1428">
        <v>4083980000</v>
      </c>
    </row>
    <row r="1429" spans="1:7">
      <c r="A1429" s="12">
        <v>43326</v>
      </c>
      <c r="B1429">
        <v>6287.6601559999999</v>
      </c>
      <c r="C1429">
        <v>6287.9399409999996</v>
      </c>
      <c r="D1429">
        <v>5971.0498049999997</v>
      </c>
      <c r="E1429">
        <v>6199.7099609999996</v>
      </c>
      <c r="F1429">
        <v>6199.7099609999996</v>
      </c>
      <c r="G1429">
        <v>5301700000</v>
      </c>
    </row>
    <row r="1430" spans="1:7">
      <c r="A1430" s="12">
        <v>43327</v>
      </c>
      <c r="B1430">
        <v>6221.419922</v>
      </c>
      <c r="C1430">
        <v>6588.4902339999999</v>
      </c>
      <c r="D1430">
        <v>6221.419922</v>
      </c>
      <c r="E1430">
        <v>6308.5200199999999</v>
      </c>
      <c r="F1430">
        <v>6308.5200199999999</v>
      </c>
      <c r="G1430">
        <v>4895450000</v>
      </c>
    </row>
    <row r="1431" spans="1:7">
      <c r="A1431" s="12">
        <v>43328</v>
      </c>
      <c r="B1431">
        <v>6294.2299800000001</v>
      </c>
      <c r="C1431">
        <v>6473.5</v>
      </c>
      <c r="D1431">
        <v>6276.4101559999999</v>
      </c>
      <c r="E1431">
        <v>6334.7299800000001</v>
      </c>
      <c r="F1431">
        <v>6334.7299800000001</v>
      </c>
      <c r="G1431">
        <v>4328420000</v>
      </c>
    </row>
    <row r="1432" spans="1:7">
      <c r="A1432" s="12">
        <v>43329</v>
      </c>
      <c r="B1432">
        <v>6340.9101559999999</v>
      </c>
      <c r="C1432">
        <v>6582.5</v>
      </c>
      <c r="D1432">
        <v>6324.9702150000003</v>
      </c>
      <c r="E1432">
        <v>6580.6298829999996</v>
      </c>
      <c r="F1432">
        <v>6580.6298829999996</v>
      </c>
      <c r="G1432">
        <v>4992990000</v>
      </c>
    </row>
    <row r="1433" spans="1:7">
      <c r="A1433" s="12">
        <v>43330</v>
      </c>
      <c r="B1433">
        <v>6583.4301759999998</v>
      </c>
      <c r="C1433">
        <v>6617.3500979999999</v>
      </c>
      <c r="D1433">
        <v>6353.7299800000001</v>
      </c>
      <c r="E1433">
        <v>6423.7597660000001</v>
      </c>
      <c r="F1433">
        <v>6423.7597660000001</v>
      </c>
      <c r="G1433">
        <v>3984520000</v>
      </c>
    </row>
    <row r="1434" spans="1:7">
      <c r="A1434" s="12">
        <v>43331</v>
      </c>
      <c r="B1434">
        <v>6422.5698240000002</v>
      </c>
      <c r="C1434">
        <v>6537.9799800000001</v>
      </c>
      <c r="D1434">
        <v>6361.5498049999997</v>
      </c>
      <c r="E1434">
        <v>6506.0698240000002</v>
      </c>
      <c r="F1434">
        <v>6506.0698240000002</v>
      </c>
      <c r="G1434">
        <v>3311170000</v>
      </c>
    </row>
    <row r="1435" spans="1:7">
      <c r="A1435" s="12">
        <v>43332</v>
      </c>
      <c r="B1435">
        <v>6500.5097660000001</v>
      </c>
      <c r="C1435">
        <v>6536.919922</v>
      </c>
      <c r="D1435">
        <v>6297.9301759999998</v>
      </c>
      <c r="E1435">
        <v>6308.5297849999997</v>
      </c>
      <c r="F1435">
        <v>6308.5297849999997</v>
      </c>
      <c r="G1435">
        <v>3665100000</v>
      </c>
    </row>
    <row r="1436" spans="1:7">
      <c r="A1436" s="12">
        <v>43333</v>
      </c>
      <c r="B1436">
        <v>6301.0698240000002</v>
      </c>
      <c r="C1436">
        <v>6500.8701170000004</v>
      </c>
      <c r="D1436">
        <v>6298.2402339999999</v>
      </c>
      <c r="E1436">
        <v>6488.7597660000001</v>
      </c>
      <c r="F1436">
        <v>6488.7597660000001</v>
      </c>
      <c r="G1436">
        <v>3377180000</v>
      </c>
    </row>
    <row r="1437" spans="1:7">
      <c r="A1437" s="12">
        <v>43334</v>
      </c>
      <c r="B1437">
        <v>6486.25</v>
      </c>
      <c r="C1437">
        <v>6816.7900390000004</v>
      </c>
      <c r="D1437">
        <v>6310.1098629999997</v>
      </c>
      <c r="E1437">
        <v>6376.7099609999996</v>
      </c>
      <c r="F1437">
        <v>6376.7099609999996</v>
      </c>
      <c r="G1437">
        <v>4668110000</v>
      </c>
    </row>
    <row r="1438" spans="1:7">
      <c r="A1438" s="12">
        <v>43335</v>
      </c>
      <c r="B1438">
        <v>6371.3398440000001</v>
      </c>
      <c r="C1438">
        <v>6546.5400390000004</v>
      </c>
      <c r="D1438">
        <v>6371.3398440000001</v>
      </c>
      <c r="E1438">
        <v>6534.8798829999996</v>
      </c>
      <c r="F1438">
        <v>6534.8798829999996</v>
      </c>
      <c r="G1438">
        <v>3426180000</v>
      </c>
    </row>
    <row r="1439" spans="1:7">
      <c r="A1439" s="12">
        <v>43336</v>
      </c>
      <c r="B1439">
        <v>6551.5200199999999</v>
      </c>
      <c r="C1439">
        <v>6719.9599609999996</v>
      </c>
      <c r="D1439">
        <v>6498.6401370000003</v>
      </c>
      <c r="E1439">
        <v>6719.9599609999996</v>
      </c>
      <c r="F1439">
        <v>6719.9599609999996</v>
      </c>
      <c r="G1439">
        <v>4097820000</v>
      </c>
    </row>
    <row r="1440" spans="1:7">
      <c r="A1440" s="12">
        <v>43337</v>
      </c>
      <c r="B1440">
        <v>6719.9501950000003</v>
      </c>
      <c r="C1440">
        <v>6789.6298829999996</v>
      </c>
      <c r="D1440">
        <v>6700.9599609999996</v>
      </c>
      <c r="E1440">
        <v>6763.1899409999996</v>
      </c>
      <c r="F1440">
        <v>6763.1899409999996</v>
      </c>
      <c r="G1440">
        <v>3312600000</v>
      </c>
    </row>
    <row r="1441" spans="1:7">
      <c r="A1441" s="12">
        <v>43338</v>
      </c>
      <c r="B1441">
        <v>6754.6401370000003</v>
      </c>
      <c r="C1441">
        <v>6774.75</v>
      </c>
      <c r="D1441">
        <v>6620.75</v>
      </c>
      <c r="E1441">
        <v>6707.2597660000001</v>
      </c>
      <c r="F1441">
        <v>6707.2597660000001</v>
      </c>
      <c r="G1441">
        <v>3295500000</v>
      </c>
    </row>
    <row r="1442" spans="1:7">
      <c r="A1442" s="12">
        <v>43339</v>
      </c>
      <c r="B1442">
        <v>6710.7998049999997</v>
      </c>
      <c r="C1442">
        <v>6884.6401370000003</v>
      </c>
      <c r="D1442">
        <v>6689.7099609999996</v>
      </c>
      <c r="E1442">
        <v>6884.6401370000003</v>
      </c>
      <c r="F1442">
        <v>6884.6401370000003</v>
      </c>
      <c r="G1442">
        <v>4019000000</v>
      </c>
    </row>
    <row r="1443" spans="1:7">
      <c r="A1443" s="12">
        <v>43340</v>
      </c>
      <c r="B1443">
        <v>6891.080078</v>
      </c>
      <c r="C1443">
        <v>7109.5600590000004</v>
      </c>
      <c r="D1443">
        <v>6882.3398440000001</v>
      </c>
      <c r="E1443">
        <v>7096.2797849999997</v>
      </c>
      <c r="F1443">
        <v>7096.2797849999997</v>
      </c>
      <c r="G1443">
        <v>4659940000</v>
      </c>
    </row>
    <row r="1444" spans="1:7">
      <c r="A1444" s="12">
        <v>43341</v>
      </c>
      <c r="B1444">
        <v>7091.7099609999996</v>
      </c>
      <c r="C1444">
        <v>7113.2998049999997</v>
      </c>
      <c r="D1444">
        <v>6970.8198240000002</v>
      </c>
      <c r="E1444">
        <v>7047.1601559999999</v>
      </c>
      <c r="F1444">
        <v>7047.1601559999999</v>
      </c>
      <c r="G1444">
        <v>4145880000</v>
      </c>
    </row>
    <row r="1445" spans="1:7">
      <c r="A1445" s="12">
        <v>43342</v>
      </c>
      <c r="B1445">
        <v>7043.7597660000001</v>
      </c>
      <c r="C1445">
        <v>7072.6899409999996</v>
      </c>
      <c r="D1445">
        <v>6834.6899409999996</v>
      </c>
      <c r="E1445">
        <v>6978.2299800000001</v>
      </c>
      <c r="F1445">
        <v>6978.2299800000001</v>
      </c>
      <c r="G1445">
        <v>4463250000</v>
      </c>
    </row>
    <row r="1446" spans="1:7">
      <c r="A1446" s="12">
        <v>43343</v>
      </c>
      <c r="B1446">
        <v>6973.9702150000003</v>
      </c>
      <c r="C1446">
        <v>7057.169922</v>
      </c>
      <c r="D1446">
        <v>6920.1601559999999</v>
      </c>
      <c r="E1446">
        <v>7037.580078</v>
      </c>
      <c r="F1446">
        <v>7037.580078</v>
      </c>
      <c r="G1446">
        <v>4495650000</v>
      </c>
    </row>
    <row r="1447" spans="1:7">
      <c r="A1447" s="12">
        <v>43344</v>
      </c>
      <c r="B1447">
        <v>7044.8100590000004</v>
      </c>
      <c r="C1447">
        <v>7242.2900390000004</v>
      </c>
      <c r="D1447">
        <v>7038.0498049999997</v>
      </c>
      <c r="E1447">
        <v>7193.25</v>
      </c>
      <c r="F1447">
        <v>7193.25</v>
      </c>
      <c r="G1447">
        <v>4116050000</v>
      </c>
    </row>
    <row r="1448" spans="1:7">
      <c r="A1448" s="12">
        <v>43345</v>
      </c>
      <c r="B1448">
        <v>7189.580078</v>
      </c>
      <c r="C1448">
        <v>7306.3100590000004</v>
      </c>
      <c r="D1448">
        <v>7132.1601559999999</v>
      </c>
      <c r="E1448">
        <v>7272.7202150000003</v>
      </c>
      <c r="F1448">
        <v>7272.7202150000003</v>
      </c>
      <c r="G1448">
        <v>4329540000</v>
      </c>
    </row>
    <row r="1449" spans="1:7">
      <c r="A1449" s="12">
        <v>43346</v>
      </c>
      <c r="B1449">
        <v>7279.0297849999997</v>
      </c>
      <c r="C1449">
        <v>7317.9399409999996</v>
      </c>
      <c r="D1449">
        <v>7208.1499020000001</v>
      </c>
      <c r="E1449">
        <v>7260.0600590000004</v>
      </c>
      <c r="F1449">
        <v>7260.0600590000004</v>
      </c>
      <c r="G1449">
        <v>4087760000</v>
      </c>
    </row>
    <row r="1450" spans="1:7">
      <c r="A1450" s="12">
        <v>43347</v>
      </c>
      <c r="B1450">
        <v>7263</v>
      </c>
      <c r="C1450">
        <v>7388.2597660000001</v>
      </c>
      <c r="D1450">
        <v>7255.4399409999996</v>
      </c>
      <c r="E1450">
        <v>7361.6601559999999</v>
      </c>
      <c r="F1450">
        <v>7361.6601559999999</v>
      </c>
      <c r="G1450">
        <v>4273640000</v>
      </c>
    </row>
    <row r="1451" spans="1:7">
      <c r="A1451" s="12">
        <v>43348</v>
      </c>
      <c r="B1451">
        <v>7361.4599609999996</v>
      </c>
      <c r="C1451">
        <v>7388.4301759999998</v>
      </c>
      <c r="D1451">
        <v>6792.830078</v>
      </c>
      <c r="E1451">
        <v>6792.830078</v>
      </c>
      <c r="F1451">
        <v>6792.830078</v>
      </c>
      <c r="G1451">
        <v>5800460000</v>
      </c>
    </row>
    <row r="1452" spans="1:7">
      <c r="A1452" s="12">
        <v>43349</v>
      </c>
      <c r="B1452">
        <v>6755.1401370000003</v>
      </c>
      <c r="C1452">
        <v>6755.1401370000003</v>
      </c>
      <c r="D1452">
        <v>6404.7202150000003</v>
      </c>
      <c r="E1452">
        <v>6529.169922</v>
      </c>
      <c r="F1452">
        <v>6529.169922</v>
      </c>
      <c r="G1452">
        <v>5523470000</v>
      </c>
    </row>
    <row r="1453" spans="1:7">
      <c r="A1453" s="12">
        <v>43350</v>
      </c>
      <c r="B1453">
        <v>6528.919922</v>
      </c>
      <c r="C1453">
        <v>6555.2900390000004</v>
      </c>
      <c r="D1453">
        <v>6396.8701170000004</v>
      </c>
      <c r="E1453">
        <v>6467.0698240000002</v>
      </c>
      <c r="F1453">
        <v>6467.0698240000002</v>
      </c>
      <c r="G1453">
        <v>4264680000</v>
      </c>
    </row>
    <row r="1454" spans="1:7">
      <c r="A1454" s="12">
        <v>43351</v>
      </c>
      <c r="B1454">
        <v>6460.169922</v>
      </c>
      <c r="C1454">
        <v>6534.25</v>
      </c>
      <c r="D1454">
        <v>6197.5200199999999</v>
      </c>
      <c r="E1454">
        <v>6225.9799800000001</v>
      </c>
      <c r="F1454">
        <v>6225.9799800000001</v>
      </c>
      <c r="G1454">
        <v>3835060000</v>
      </c>
    </row>
    <row r="1455" spans="1:7">
      <c r="A1455" s="12">
        <v>43352</v>
      </c>
      <c r="B1455">
        <v>6223.3798829999996</v>
      </c>
      <c r="C1455">
        <v>6446.2597660000001</v>
      </c>
      <c r="D1455">
        <v>6201.2202150000003</v>
      </c>
      <c r="E1455">
        <v>6300.8598629999997</v>
      </c>
      <c r="F1455">
        <v>6300.8598629999997</v>
      </c>
      <c r="G1455">
        <v>3671890000</v>
      </c>
    </row>
    <row r="1456" spans="1:7">
      <c r="A1456" s="12">
        <v>43353</v>
      </c>
      <c r="B1456">
        <v>6301.5698240000002</v>
      </c>
      <c r="C1456">
        <v>6374.9799800000001</v>
      </c>
      <c r="D1456">
        <v>6292.7597660000001</v>
      </c>
      <c r="E1456">
        <v>6329.7001950000003</v>
      </c>
      <c r="F1456">
        <v>6329.7001950000003</v>
      </c>
      <c r="G1456">
        <v>3714100000</v>
      </c>
    </row>
    <row r="1457" spans="1:7">
      <c r="A1457" s="12">
        <v>43354</v>
      </c>
      <c r="B1457">
        <v>6331.8798829999996</v>
      </c>
      <c r="C1457">
        <v>6398.919922</v>
      </c>
      <c r="D1457">
        <v>6260.2099609999996</v>
      </c>
      <c r="E1457">
        <v>6321.2001950000003</v>
      </c>
      <c r="F1457">
        <v>6321.2001950000003</v>
      </c>
      <c r="G1457">
        <v>3849910000</v>
      </c>
    </row>
    <row r="1458" spans="1:7">
      <c r="A1458" s="12">
        <v>43355</v>
      </c>
      <c r="B1458">
        <v>6317.0097660000001</v>
      </c>
      <c r="C1458">
        <v>6363.8701170000004</v>
      </c>
      <c r="D1458">
        <v>6265.0898440000001</v>
      </c>
      <c r="E1458">
        <v>6351.7998049999997</v>
      </c>
      <c r="F1458">
        <v>6351.7998049999997</v>
      </c>
      <c r="G1458">
        <v>4064230000</v>
      </c>
    </row>
    <row r="1459" spans="1:7">
      <c r="A1459" s="12">
        <v>43356</v>
      </c>
      <c r="B1459">
        <v>6354.2402339999999</v>
      </c>
      <c r="C1459">
        <v>6535.4101559999999</v>
      </c>
      <c r="D1459">
        <v>6354.2402339999999</v>
      </c>
      <c r="E1459">
        <v>6517.3100590000004</v>
      </c>
      <c r="F1459">
        <v>6517.3100590000004</v>
      </c>
      <c r="G1459">
        <v>4210910000</v>
      </c>
    </row>
    <row r="1460" spans="1:7">
      <c r="A1460" s="12">
        <v>43357</v>
      </c>
      <c r="B1460">
        <v>6515.4101559999999</v>
      </c>
      <c r="C1460">
        <v>6596.1000979999999</v>
      </c>
      <c r="D1460">
        <v>6456.169922</v>
      </c>
      <c r="E1460">
        <v>6512.7099609999996</v>
      </c>
      <c r="F1460">
        <v>6512.7099609999996</v>
      </c>
      <c r="G1460">
        <v>4076220000</v>
      </c>
    </row>
    <row r="1461" spans="1:7">
      <c r="A1461" s="12">
        <v>43358</v>
      </c>
      <c r="B1461">
        <v>6509.3999020000001</v>
      </c>
      <c r="C1461">
        <v>6561.7202150000003</v>
      </c>
      <c r="D1461">
        <v>6493.5498049999997</v>
      </c>
      <c r="E1461">
        <v>6543.2001950000003</v>
      </c>
      <c r="F1461">
        <v>6543.2001950000003</v>
      </c>
      <c r="G1461">
        <v>3216300000</v>
      </c>
    </row>
    <row r="1462" spans="1:7">
      <c r="A1462" s="12">
        <v>43359</v>
      </c>
      <c r="B1462">
        <v>6536.6801759999998</v>
      </c>
      <c r="C1462">
        <v>6544.330078</v>
      </c>
      <c r="D1462">
        <v>6460.1000979999999</v>
      </c>
      <c r="E1462">
        <v>6517.1801759999998</v>
      </c>
      <c r="F1462">
        <v>6517.1801759999998</v>
      </c>
      <c r="G1462">
        <v>3273730000</v>
      </c>
    </row>
    <row r="1463" spans="1:7">
      <c r="A1463" s="12">
        <v>43360</v>
      </c>
      <c r="B1463">
        <v>6514.0600590000004</v>
      </c>
      <c r="C1463">
        <v>6540.2099609999996</v>
      </c>
      <c r="D1463">
        <v>6257.5200199999999</v>
      </c>
      <c r="E1463">
        <v>6281.2001950000003</v>
      </c>
      <c r="F1463">
        <v>6281.2001950000003</v>
      </c>
      <c r="G1463">
        <v>3910780000</v>
      </c>
    </row>
    <row r="1464" spans="1:7">
      <c r="A1464" s="12">
        <v>43361</v>
      </c>
      <c r="B1464">
        <v>6280.9101559999999</v>
      </c>
      <c r="C1464">
        <v>6384.1801759999998</v>
      </c>
      <c r="D1464">
        <v>6265.7099609999996</v>
      </c>
      <c r="E1464">
        <v>6371.2998049999997</v>
      </c>
      <c r="F1464">
        <v>6371.2998049999997</v>
      </c>
      <c r="G1464">
        <v>4180090000</v>
      </c>
    </row>
    <row r="1465" spans="1:7">
      <c r="A1465" s="12">
        <v>43362</v>
      </c>
      <c r="B1465">
        <v>6371.8500979999999</v>
      </c>
      <c r="C1465">
        <v>6448.4599609999996</v>
      </c>
      <c r="D1465">
        <v>6208.3398440000001</v>
      </c>
      <c r="E1465">
        <v>6398.5400390000004</v>
      </c>
      <c r="F1465">
        <v>6398.5400390000004</v>
      </c>
      <c r="G1465">
        <v>4431340000</v>
      </c>
    </row>
    <row r="1466" spans="1:7">
      <c r="A1466" s="12">
        <v>43363</v>
      </c>
      <c r="B1466">
        <v>6398.8500979999999</v>
      </c>
      <c r="C1466">
        <v>6529.2597660000001</v>
      </c>
      <c r="D1466">
        <v>6395.9501950000003</v>
      </c>
      <c r="E1466">
        <v>6519.669922</v>
      </c>
      <c r="F1466">
        <v>6519.669922</v>
      </c>
      <c r="G1466">
        <v>4348110000</v>
      </c>
    </row>
    <row r="1467" spans="1:7">
      <c r="A1467" s="12">
        <v>43364</v>
      </c>
      <c r="B1467">
        <v>6513.8701170000004</v>
      </c>
      <c r="C1467">
        <v>6794.330078</v>
      </c>
      <c r="D1467">
        <v>6496.3598629999997</v>
      </c>
      <c r="E1467">
        <v>6734.9501950000003</v>
      </c>
      <c r="F1467">
        <v>6734.9501950000003</v>
      </c>
      <c r="G1467">
        <v>6531940000</v>
      </c>
    </row>
    <row r="1468" spans="1:7">
      <c r="A1468" s="12">
        <v>43365</v>
      </c>
      <c r="B1468">
        <v>6735.0498049999997</v>
      </c>
      <c r="C1468">
        <v>6814.5600590000004</v>
      </c>
      <c r="D1468">
        <v>6616.7998049999997</v>
      </c>
      <c r="E1468">
        <v>6721.9799800000001</v>
      </c>
      <c r="F1468">
        <v>6721.9799800000001</v>
      </c>
      <c r="G1468">
        <v>4509660000</v>
      </c>
    </row>
    <row r="1469" spans="1:7">
      <c r="A1469" s="12">
        <v>43366</v>
      </c>
      <c r="B1469">
        <v>6715.3198240000002</v>
      </c>
      <c r="C1469">
        <v>6766.1499020000001</v>
      </c>
      <c r="D1469">
        <v>6679.419922</v>
      </c>
      <c r="E1469">
        <v>6710.6298829999996</v>
      </c>
      <c r="F1469">
        <v>6710.6298829999996</v>
      </c>
      <c r="G1469">
        <v>4197500000</v>
      </c>
    </row>
    <row r="1470" spans="1:7">
      <c r="A1470" s="12">
        <v>43367</v>
      </c>
      <c r="B1470">
        <v>6704.7700199999999</v>
      </c>
      <c r="C1470">
        <v>6713.5600590000004</v>
      </c>
      <c r="D1470">
        <v>6580.8999020000001</v>
      </c>
      <c r="E1470">
        <v>6595.4101559999999</v>
      </c>
      <c r="F1470">
        <v>6595.4101559999999</v>
      </c>
      <c r="G1470">
        <v>4177310000</v>
      </c>
    </row>
    <row r="1471" spans="1:7">
      <c r="A1471" s="12">
        <v>43368</v>
      </c>
      <c r="B1471">
        <v>6603.6401370000003</v>
      </c>
      <c r="C1471">
        <v>6603.6401370000003</v>
      </c>
      <c r="D1471">
        <v>6381.8598629999997</v>
      </c>
      <c r="E1471">
        <v>6446.4702150000003</v>
      </c>
      <c r="F1471">
        <v>6446.4702150000003</v>
      </c>
      <c r="G1471">
        <v>4726180000</v>
      </c>
    </row>
    <row r="1472" spans="1:7">
      <c r="A1472" s="12">
        <v>43369</v>
      </c>
      <c r="B1472">
        <v>6452.7900390000004</v>
      </c>
      <c r="C1472">
        <v>6585.9101559999999</v>
      </c>
      <c r="D1472">
        <v>6397.8901370000003</v>
      </c>
      <c r="E1472">
        <v>6495</v>
      </c>
      <c r="F1472">
        <v>6495</v>
      </c>
      <c r="G1472">
        <v>4437300000</v>
      </c>
    </row>
    <row r="1473" spans="1:7">
      <c r="A1473" s="12">
        <v>43370</v>
      </c>
      <c r="B1473">
        <v>6495.2900390000004</v>
      </c>
      <c r="C1473">
        <v>6712.1000979999999</v>
      </c>
      <c r="D1473">
        <v>6464.9501950000003</v>
      </c>
      <c r="E1473">
        <v>6676.75</v>
      </c>
      <c r="F1473">
        <v>6676.75</v>
      </c>
      <c r="G1473">
        <v>4606810000</v>
      </c>
    </row>
    <row r="1474" spans="1:7">
      <c r="A1474" s="12">
        <v>43371</v>
      </c>
      <c r="B1474">
        <v>6678.75</v>
      </c>
      <c r="C1474">
        <v>6785.0297849999997</v>
      </c>
      <c r="D1474">
        <v>6598.3198240000002</v>
      </c>
      <c r="E1474">
        <v>6644.1298829999996</v>
      </c>
      <c r="F1474">
        <v>6644.1298829999996</v>
      </c>
      <c r="G1474">
        <v>5014430000</v>
      </c>
    </row>
    <row r="1475" spans="1:7">
      <c r="A1475" s="12">
        <v>43372</v>
      </c>
      <c r="B1475">
        <v>6643.1000979999999</v>
      </c>
      <c r="C1475">
        <v>6643.1000979999999</v>
      </c>
      <c r="D1475">
        <v>6511.6499020000001</v>
      </c>
      <c r="E1475">
        <v>6601.9599609999996</v>
      </c>
      <c r="F1475">
        <v>6601.9599609999996</v>
      </c>
      <c r="G1475">
        <v>4363690000</v>
      </c>
    </row>
    <row r="1476" spans="1:7">
      <c r="A1476" s="12">
        <v>43373</v>
      </c>
      <c r="B1476">
        <v>6604.7099609999996</v>
      </c>
      <c r="C1476">
        <v>6643.7797849999997</v>
      </c>
      <c r="D1476">
        <v>6566.5400390000004</v>
      </c>
      <c r="E1476">
        <v>6625.5600590000004</v>
      </c>
      <c r="F1476">
        <v>6625.5600590000004</v>
      </c>
      <c r="G1476">
        <v>4002280000</v>
      </c>
    </row>
    <row r="1477" spans="1:7">
      <c r="A1477" s="12">
        <v>43374</v>
      </c>
      <c r="B1477">
        <v>6619.8500979999999</v>
      </c>
      <c r="C1477">
        <v>6653.2998049999997</v>
      </c>
      <c r="D1477">
        <v>6549.080078</v>
      </c>
      <c r="E1477">
        <v>6589.6201170000004</v>
      </c>
      <c r="F1477">
        <v>6589.6201170000004</v>
      </c>
      <c r="G1477">
        <v>4000970000</v>
      </c>
    </row>
    <row r="1478" spans="1:7">
      <c r="A1478" s="12">
        <v>43375</v>
      </c>
      <c r="B1478">
        <v>6593.2402339999999</v>
      </c>
      <c r="C1478">
        <v>6611.8398440000001</v>
      </c>
      <c r="D1478">
        <v>6537.8999020000001</v>
      </c>
      <c r="E1478">
        <v>6556.1000979999999</v>
      </c>
      <c r="F1478">
        <v>6556.1000979999999</v>
      </c>
      <c r="G1478">
        <v>3979260000</v>
      </c>
    </row>
    <row r="1479" spans="1:7">
      <c r="A1479" s="12">
        <v>43376</v>
      </c>
      <c r="B1479">
        <v>6553.8598629999997</v>
      </c>
      <c r="C1479">
        <v>6571.4599609999996</v>
      </c>
      <c r="D1479">
        <v>6454.0297849999997</v>
      </c>
      <c r="E1479">
        <v>6502.5898440000001</v>
      </c>
      <c r="F1479">
        <v>6502.5898440000001</v>
      </c>
      <c r="G1479">
        <v>3887310000</v>
      </c>
    </row>
    <row r="1480" spans="1:7">
      <c r="A1480" s="12">
        <v>43377</v>
      </c>
      <c r="B1480">
        <v>6497.9101559999999</v>
      </c>
      <c r="C1480">
        <v>6603.3100590000004</v>
      </c>
      <c r="D1480">
        <v>6497.9101559999999</v>
      </c>
      <c r="E1480">
        <v>6576.6899409999996</v>
      </c>
      <c r="F1480">
        <v>6576.6899409999996</v>
      </c>
      <c r="G1480">
        <v>3838410000</v>
      </c>
    </row>
    <row r="1481" spans="1:7">
      <c r="A1481" s="12">
        <v>43378</v>
      </c>
      <c r="B1481">
        <v>6574.1499020000001</v>
      </c>
      <c r="C1481">
        <v>6623.6201170000004</v>
      </c>
      <c r="D1481">
        <v>6557.4101559999999</v>
      </c>
      <c r="E1481">
        <v>6622.4799800000001</v>
      </c>
      <c r="F1481">
        <v>6622.4799800000001</v>
      </c>
      <c r="G1481">
        <v>3671500000</v>
      </c>
    </row>
    <row r="1482" spans="1:7">
      <c r="A1482" s="12">
        <v>43379</v>
      </c>
      <c r="B1482">
        <v>6622.4501950000003</v>
      </c>
      <c r="C1482">
        <v>6628.5400390000004</v>
      </c>
      <c r="D1482">
        <v>6577.7998049999997</v>
      </c>
      <c r="E1482">
        <v>6588.3100590000004</v>
      </c>
      <c r="F1482">
        <v>6588.3100590000004</v>
      </c>
      <c r="G1482">
        <v>3259740000</v>
      </c>
    </row>
    <row r="1483" spans="1:7">
      <c r="A1483" s="12">
        <v>43380</v>
      </c>
      <c r="B1483">
        <v>6590.6801759999998</v>
      </c>
      <c r="C1483">
        <v>6641.4902339999999</v>
      </c>
      <c r="D1483">
        <v>6557.0400390000004</v>
      </c>
      <c r="E1483">
        <v>6602.9501950000003</v>
      </c>
      <c r="F1483">
        <v>6602.9501950000003</v>
      </c>
      <c r="G1483">
        <v>3306630000</v>
      </c>
    </row>
    <row r="1484" spans="1:7">
      <c r="A1484" s="12">
        <v>43381</v>
      </c>
      <c r="B1484">
        <v>6600.1899409999996</v>
      </c>
      <c r="C1484">
        <v>6675.0600590000004</v>
      </c>
      <c r="D1484">
        <v>6576.0400390000004</v>
      </c>
      <c r="E1484">
        <v>6652.2299800000001</v>
      </c>
      <c r="F1484">
        <v>6652.2299800000001</v>
      </c>
      <c r="G1484">
        <v>3979460000</v>
      </c>
    </row>
    <row r="1485" spans="1:7">
      <c r="A1485" s="12">
        <v>43382</v>
      </c>
      <c r="B1485">
        <v>6653.080078</v>
      </c>
      <c r="C1485">
        <v>6661.4101559999999</v>
      </c>
      <c r="D1485">
        <v>6606.9399409999996</v>
      </c>
      <c r="E1485">
        <v>6642.6401370000003</v>
      </c>
      <c r="F1485">
        <v>6642.6401370000003</v>
      </c>
      <c r="G1485">
        <v>3580810000</v>
      </c>
    </row>
    <row r="1486" spans="1:7">
      <c r="A1486" s="12">
        <v>43383</v>
      </c>
      <c r="B1486">
        <v>6640.2900390000004</v>
      </c>
      <c r="C1486">
        <v>6640.2900390000004</v>
      </c>
      <c r="D1486">
        <v>6538.9599609999996</v>
      </c>
      <c r="E1486">
        <v>6585.5297849999997</v>
      </c>
      <c r="F1486">
        <v>6585.5297849999997</v>
      </c>
      <c r="G1486">
        <v>3787650000</v>
      </c>
    </row>
    <row r="1487" spans="1:7">
      <c r="A1487" s="12">
        <v>43384</v>
      </c>
      <c r="B1487">
        <v>6586.7402339999999</v>
      </c>
      <c r="C1487">
        <v>6586.7402339999999</v>
      </c>
      <c r="D1487">
        <v>6243.7402339999999</v>
      </c>
      <c r="E1487">
        <v>6256.2402339999999</v>
      </c>
      <c r="F1487">
        <v>6256.2402339999999</v>
      </c>
      <c r="G1487">
        <v>5181640000</v>
      </c>
    </row>
    <row r="1488" spans="1:7">
      <c r="A1488" s="12">
        <v>43385</v>
      </c>
      <c r="B1488">
        <v>6239.25</v>
      </c>
      <c r="C1488">
        <v>6328.5</v>
      </c>
      <c r="D1488">
        <v>6236.4702150000003</v>
      </c>
      <c r="E1488">
        <v>6274.580078</v>
      </c>
      <c r="F1488">
        <v>6274.580078</v>
      </c>
      <c r="G1488">
        <v>3783500000</v>
      </c>
    </row>
    <row r="1489" spans="1:7">
      <c r="A1489" s="12">
        <v>43386</v>
      </c>
      <c r="B1489">
        <v>6278.080078</v>
      </c>
      <c r="C1489">
        <v>6308.5097660000001</v>
      </c>
      <c r="D1489">
        <v>6259.8100590000004</v>
      </c>
      <c r="E1489">
        <v>6285.9902339999999</v>
      </c>
      <c r="F1489">
        <v>6285.9902339999999</v>
      </c>
      <c r="G1489">
        <v>3064030000</v>
      </c>
    </row>
    <row r="1490" spans="1:7">
      <c r="A1490" s="12">
        <v>43387</v>
      </c>
      <c r="B1490">
        <v>6288.4902339999999</v>
      </c>
      <c r="C1490">
        <v>6363.2099609999996</v>
      </c>
      <c r="D1490">
        <v>6280.1499020000001</v>
      </c>
      <c r="E1490">
        <v>6290.9301759999998</v>
      </c>
      <c r="F1490">
        <v>6290.9301759999998</v>
      </c>
      <c r="G1490">
        <v>3085320000</v>
      </c>
    </row>
    <row r="1491" spans="1:7">
      <c r="A1491" s="12">
        <v>43388</v>
      </c>
      <c r="B1491">
        <v>6292.6401370000003</v>
      </c>
      <c r="C1491">
        <v>6965.0600590000004</v>
      </c>
      <c r="D1491">
        <v>6258.6801759999998</v>
      </c>
      <c r="E1491">
        <v>6596.5400390000004</v>
      </c>
      <c r="F1491">
        <v>6596.5400390000004</v>
      </c>
      <c r="G1491">
        <v>7370770000</v>
      </c>
    </row>
    <row r="1492" spans="1:7">
      <c r="A1492" s="12">
        <v>43389</v>
      </c>
      <c r="B1492">
        <v>6601.4101559999999</v>
      </c>
      <c r="C1492">
        <v>6673.5898440000001</v>
      </c>
      <c r="D1492">
        <v>6571.3701170000004</v>
      </c>
      <c r="E1492">
        <v>6596.1098629999997</v>
      </c>
      <c r="F1492">
        <v>6596.1098629999997</v>
      </c>
      <c r="G1492">
        <v>4074800000</v>
      </c>
    </row>
    <row r="1493" spans="1:7">
      <c r="A1493" s="12">
        <v>43390</v>
      </c>
      <c r="B1493">
        <v>6590.5200199999999</v>
      </c>
      <c r="C1493">
        <v>6601.2099609999996</v>
      </c>
      <c r="D1493">
        <v>6517.4501950000003</v>
      </c>
      <c r="E1493">
        <v>6544.4301759999998</v>
      </c>
      <c r="F1493">
        <v>6544.4301759999998</v>
      </c>
      <c r="G1493">
        <v>4088420000</v>
      </c>
    </row>
    <row r="1494" spans="1:7">
      <c r="A1494" s="12">
        <v>43391</v>
      </c>
      <c r="B1494">
        <v>6542.330078</v>
      </c>
      <c r="C1494">
        <v>6567.5400390000004</v>
      </c>
      <c r="D1494">
        <v>6450.0400390000004</v>
      </c>
      <c r="E1494">
        <v>6476.7099609999996</v>
      </c>
      <c r="F1494">
        <v>6476.7099609999996</v>
      </c>
      <c r="G1494">
        <v>3924080000</v>
      </c>
    </row>
    <row r="1495" spans="1:7">
      <c r="A1495" s="12">
        <v>43392</v>
      </c>
      <c r="B1495">
        <v>6478.0698240000002</v>
      </c>
      <c r="C1495">
        <v>6493.6801759999998</v>
      </c>
      <c r="D1495">
        <v>6445.3100590000004</v>
      </c>
      <c r="E1495">
        <v>6465.4101559999999</v>
      </c>
      <c r="F1495">
        <v>6465.4101559999999</v>
      </c>
      <c r="G1495">
        <v>3578870000</v>
      </c>
    </row>
    <row r="1496" spans="1:7">
      <c r="A1496" s="12">
        <v>43393</v>
      </c>
      <c r="B1496">
        <v>6460.919922</v>
      </c>
      <c r="C1496">
        <v>6497.7202150000003</v>
      </c>
      <c r="D1496">
        <v>6449</v>
      </c>
      <c r="E1496">
        <v>6489.1899409999996</v>
      </c>
      <c r="F1496">
        <v>6489.1899409999996</v>
      </c>
      <c r="G1496">
        <v>3379130000</v>
      </c>
    </row>
    <row r="1497" spans="1:7">
      <c r="A1497" s="12">
        <v>43394</v>
      </c>
      <c r="B1497">
        <v>6490.0898440000001</v>
      </c>
      <c r="C1497">
        <v>6556.3798829999996</v>
      </c>
      <c r="D1497">
        <v>6476</v>
      </c>
      <c r="E1497">
        <v>6482.3500979999999</v>
      </c>
      <c r="F1497">
        <v>6482.3500979999999</v>
      </c>
      <c r="G1497">
        <v>3253610000</v>
      </c>
    </row>
    <row r="1498" spans="1:7">
      <c r="A1498" s="12">
        <v>43395</v>
      </c>
      <c r="B1498">
        <v>6486.0498049999997</v>
      </c>
      <c r="C1498">
        <v>6543.7998049999997</v>
      </c>
      <c r="D1498">
        <v>6462.9799800000001</v>
      </c>
      <c r="E1498">
        <v>6487.1601559999999</v>
      </c>
      <c r="F1498">
        <v>6487.1601559999999</v>
      </c>
      <c r="G1498">
        <v>3672860000</v>
      </c>
    </row>
    <row r="1499" spans="1:7">
      <c r="A1499" s="12">
        <v>43396</v>
      </c>
      <c r="B1499">
        <v>6472.3598629999997</v>
      </c>
      <c r="C1499">
        <v>6506.0097660000001</v>
      </c>
      <c r="D1499">
        <v>6451.2700199999999</v>
      </c>
      <c r="E1499">
        <v>6475.7402339999999</v>
      </c>
      <c r="F1499">
        <v>6475.7402339999999</v>
      </c>
      <c r="G1499">
        <v>3716150000</v>
      </c>
    </row>
    <row r="1500" spans="1:7">
      <c r="A1500" s="12">
        <v>43397</v>
      </c>
      <c r="B1500">
        <v>6478.8901370000003</v>
      </c>
      <c r="C1500">
        <v>6521.9902339999999</v>
      </c>
      <c r="D1500">
        <v>6468.8598629999997</v>
      </c>
      <c r="E1500">
        <v>6495.8398440000001</v>
      </c>
      <c r="F1500">
        <v>6495.8398440000001</v>
      </c>
      <c r="G1500">
        <v>3424670000</v>
      </c>
    </row>
    <row r="1501" spans="1:7">
      <c r="A1501" s="12">
        <v>43398</v>
      </c>
      <c r="B1501">
        <v>6484.6499020000001</v>
      </c>
      <c r="C1501">
        <v>6504.6499020000001</v>
      </c>
      <c r="D1501">
        <v>6447.0297849999997</v>
      </c>
      <c r="E1501">
        <v>6476.2900390000004</v>
      </c>
      <c r="F1501">
        <v>6476.2900390000004</v>
      </c>
      <c r="G1501">
        <v>3230550000</v>
      </c>
    </row>
    <row r="1502" spans="1:7">
      <c r="A1502" s="12">
        <v>43399</v>
      </c>
      <c r="B1502">
        <v>6468.4399409999996</v>
      </c>
      <c r="C1502">
        <v>6498.2900390000004</v>
      </c>
      <c r="D1502">
        <v>6449.6098629999997</v>
      </c>
      <c r="E1502">
        <v>6474.75</v>
      </c>
      <c r="F1502">
        <v>6474.75</v>
      </c>
      <c r="G1502">
        <v>3306050000</v>
      </c>
    </row>
    <row r="1503" spans="1:7">
      <c r="A1503" s="12">
        <v>43400</v>
      </c>
      <c r="B1503">
        <v>6480.8398440000001</v>
      </c>
      <c r="C1503">
        <v>6507.4101559999999</v>
      </c>
      <c r="D1503">
        <v>6453.5297849999997</v>
      </c>
      <c r="E1503">
        <v>6480.3798829999996</v>
      </c>
      <c r="F1503">
        <v>6480.3798829999996</v>
      </c>
      <c r="G1503">
        <v>3393250000</v>
      </c>
    </row>
    <row r="1504" spans="1:7">
      <c r="A1504" s="12">
        <v>43401</v>
      </c>
      <c r="B1504">
        <v>6482.6601559999999</v>
      </c>
      <c r="C1504">
        <v>6502.2797849999997</v>
      </c>
      <c r="D1504">
        <v>6447.9101559999999</v>
      </c>
      <c r="E1504">
        <v>6486.3901370000003</v>
      </c>
      <c r="F1504">
        <v>6486.3901370000003</v>
      </c>
      <c r="G1504">
        <v>3445190000</v>
      </c>
    </row>
    <row r="1505" spans="1:7">
      <c r="A1505" s="12">
        <v>43402</v>
      </c>
      <c r="B1505">
        <v>6492.3500979999999</v>
      </c>
      <c r="C1505">
        <v>6503.6000979999999</v>
      </c>
      <c r="D1505">
        <v>6306.9902339999999</v>
      </c>
      <c r="E1505">
        <v>6332.6298829999996</v>
      </c>
      <c r="F1505">
        <v>6332.6298829999996</v>
      </c>
      <c r="G1505">
        <v>4199910000</v>
      </c>
    </row>
    <row r="1506" spans="1:7">
      <c r="A1506" s="12">
        <v>43403</v>
      </c>
      <c r="B1506">
        <v>6337.0400390000004</v>
      </c>
      <c r="C1506">
        <v>6364.9902339999999</v>
      </c>
      <c r="D1506">
        <v>6310.1401370000003</v>
      </c>
      <c r="E1506">
        <v>6334.2700199999999</v>
      </c>
      <c r="F1506">
        <v>6334.2700199999999</v>
      </c>
      <c r="G1506">
        <v>3781100000</v>
      </c>
    </row>
    <row r="1507" spans="1:7">
      <c r="A1507" s="12">
        <v>43404</v>
      </c>
      <c r="B1507">
        <v>6336.9902339999999</v>
      </c>
      <c r="C1507">
        <v>6349.1601559999999</v>
      </c>
      <c r="D1507">
        <v>6316.8798829999996</v>
      </c>
      <c r="E1507">
        <v>6317.6098629999997</v>
      </c>
      <c r="F1507">
        <v>6317.6098629999997</v>
      </c>
      <c r="G1507">
        <v>4191240000</v>
      </c>
    </row>
    <row r="1508" spans="1:7">
      <c r="A1508" s="12">
        <v>43405</v>
      </c>
      <c r="B1508">
        <v>6318.1401370000003</v>
      </c>
      <c r="C1508">
        <v>6547.1401370000003</v>
      </c>
      <c r="D1508">
        <v>6311.830078</v>
      </c>
      <c r="E1508">
        <v>6377.7797849999997</v>
      </c>
      <c r="F1508">
        <v>6377.7797849999997</v>
      </c>
      <c r="G1508">
        <v>3789400000</v>
      </c>
    </row>
    <row r="1509" spans="1:7">
      <c r="A1509" s="12">
        <v>43406</v>
      </c>
      <c r="B1509">
        <v>6378.919922</v>
      </c>
      <c r="C1509">
        <v>6396.8598629999997</v>
      </c>
      <c r="D1509">
        <v>6327.3798829999996</v>
      </c>
      <c r="E1509">
        <v>6388.4399409999996</v>
      </c>
      <c r="F1509">
        <v>6388.4399409999996</v>
      </c>
      <c r="G1509">
        <v>4234870000</v>
      </c>
    </row>
    <row r="1510" spans="1:7">
      <c r="A1510" s="12">
        <v>43407</v>
      </c>
      <c r="B1510">
        <v>6387.2402339999999</v>
      </c>
      <c r="C1510">
        <v>6400.0698240000002</v>
      </c>
      <c r="D1510">
        <v>6342.3701170000004</v>
      </c>
      <c r="E1510">
        <v>6361.2597660000001</v>
      </c>
      <c r="F1510">
        <v>6361.2597660000001</v>
      </c>
      <c r="G1510">
        <v>3658640000</v>
      </c>
    </row>
    <row r="1511" spans="1:7">
      <c r="A1511" s="12">
        <v>43408</v>
      </c>
      <c r="B1511">
        <v>6365.4702150000003</v>
      </c>
      <c r="C1511">
        <v>6388.6298829999996</v>
      </c>
      <c r="D1511">
        <v>6294.5698240000002</v>
      </c>
      <c r="E1511">
        <v>6376.1298829999996</v>
      </c>
      <c r="F1511">
        <v>6376.1298829999996</v>
      </c>
      <c r="G1511">
        <v>4390020000</v>
      </c>
    </row>
    <row r="1512" spans="1:7">
      <c r="A1512" s="12">
        <v>43409</v>
      </c>
      <c r="B1512">
        <v>6363.6201170000004</v>
      </c>
      <c r="C1512">
        <v>6480.5898440000001</v>
      </c>
      <c r="D1512">
        <v>6363.6201170000004</v>
      </c>
      <c r="E1512">
        <v>6419.6601559999999</v>
      </c>
      <c r="F1512">
        <v>6419.6601559999999</v>
      </c>
      <c r="G1512">
        <v>4174800000</v>
      </c>
    </row>
    <row r="1513" spans="1:7">
      <c r="A1513" s="12">
        <v>43410</v>
      </c>
      <c r="B1513">
        <v>6433.3798829999996</v>
      </c>
      <c r="C1513">
        <v>6463.5498049999997</v>
      </c>
      <c r="D1513">
        <v>6408.1601559999999</v>
      </c>
      <c r="E1513">
        <v>6461.0097660000001</v>
      </c>
      <c r="F1513">
        <v>6461.0097660000001</v>
      </c>
      <c r="G1513">
        <v>4700040000</v>
      </c>
    </row>
    <row r="1514" spans="1:7">
      <c r="A1514" s="12">
        <v>43411</v>
      </c>
      <c r="B1514">
        <v>6468.5</v>
      </c>
      <c r="C1514">
        <v>6552.1601559999999</v>
      </c>
      <c r="D1514">
        <v>6468.3100590000004</v>
      </c>
      <c r="E1514">
        <v>6530.1401370000003</v>
      </c>
      <c r="F1514">
        <v>6530.1401370000003</v>
      </c>
      <c r="G1514">
        <v>4941260000</v>
      </c>
    </row>
    <row r="1515" spans="1:7">
      <c r="A1515" s="12">
        <v>43412</v>
      </c>
      <c r="B1515">
        <v>6522.2700199999999</v>
      </c>
      <c r="C1515">
        <v>6536.919922</v>
      </c>
      <c r="D1515">
        <v>6438.5297849999997</v>
      </c>
      <c r="E1515">
        <v>6453.7202150000003</v>
      </c>
      <c r="F1515">
        <v>6453.7202150000003</v>
      </c>
      <c r="G1515">
        <v>4665260000</v>
      </c>
    </row>
    <row r="1516" spans="1:7">
      <c r="A1516" s="12">
        <v>43413</v>
      </c>
      <c r="B1516">
        <v>6442.6000979999999</v>
      </c>
      <c r="C1516">
        <v>6456.4599609999996</v>
      </c>
      <c r="D1516">
        <v>6373.3701170000004</v>
      </c>
      <c r="E1516">
        <v>6385.6201170000004</v>
      </c>
      <c r="F1516">
        <v>6385.6201170000004</v>
      </c>
      <c r="G1516">
        <v>4346820000</v>
      </c>
    </row>
    <row r="1517" spans="1:7">
      <c r="A1517" s="12">
        <v>43414</v>
      </c>
      <c r="B1517">
        <v>6386.1298829999996</v>
      </c>
      <c r="C1517">
        <v>6437.2797849999997</v>
      </c>
      <c r="D1517">
        <v>6385.3100590000004</v>
      </c>
      <c r="E1517">
        <v>6409.2202150000003</v>
      </c>
      <c r="F1517">
        <v>6409.2202150000003</v>
      </c>
      <c r="G1517">
        <v>3705320000</v>
      </c>
    </row>
    <row r="1518" spans="1:7">
      <c r="A1518" s="12">
        <v>43415</v>
      </c>
      <c r="B1518">
        <v>6413.6298829999996</v>
      </c>
      <c r="C1518">
        <v>6423.25</v>
      </c>
      <c r="D1518">
        <v>6350.169922</v>
      </c>
      <c r="E1518">
        <v>6411.2700199999999</v>
      </c>
      <c r="F1518">
        <v>6411.2700199999999</v>
      </c>
      <c r="G1518">
        <v>3939060000</v>
      </c>
    </row>
    <row r="1519" spans="1:7">
      <c r="A1519" s="12">
        <v>43416</v>
      </c>
      <c r="B1519">
        <v>6411.7597660000001</v>
      </c>
      <c r="C1519">
        <v>6434.2099609999996</v>
      </c>
      <c r="D1519">
        <v>6360.4702150000003</v>
      </c>
      <c r="E1519">
        <v>6371.2700199999999</v>
      </c>
      <c r="F1519">
        <v>6371.2700199999999</v>
      </c>
      <c r="G1519">
        <v>4295770000</v>
      </c>
    </row>
    <row r="1520" spans="1:7">
      <c r="A1520" s="12">
        <v>43417</v>
      </c>
      <c r="B1520">
        <v>6373.1899409999996</v>
      </c>
      <c r="C1520">
        <v>6395.2700199999999</v>
      </c>
      <c r="D1520">
        <v>6342.669922</v>
      </c>
      <c r="E1520">
        <v>6359.4902339999999</v>
      </c>
      <c r="F1520">
        <v>6359.4902339999999</v>
      </c>
      <c r="G1520">
        <v>4503800000</v>
      </c>
    </row>
    <row r="1521" spans="1:7">
      <c r="A1521" s="12">
        <v>43418</v>
      </c>
      <c r="B1521">
        <v>6351.2402339999999</v>
      </c>
      <c r="C1521">
        <v>6371.5498049999997</v>
      </c>
      <c r="D1521">
        <v>5544.0898440000001</v>
      </c>
      <c r="E1521">
        <v>5738.3500979999999</v>
      </c>
      <c r="F1521">
        <v>5738.3500979999999</v>
      </c>
      <c r="G1521">
        <v>7398940000</v>
      </c>
    </row>
    <row r="1522" spans="1:7">
      <c r="A1522" s="12">
        <v>43419</v>
      </c>
      <c r="B1522">
        <v>5736.1499020000001</v>
      </c>
      <c r="C1522">
        <v>5774.8198240000002</v>
      </c>
      <c r="D1522">
        <v>5358.3798829999996</v>
      </c>
      <c r="E1522">
        <v>5648.0297849999997</v>
      </c>
      <c r="F1522">
        <v>5648.0297849999997</v>
      </c>
      <c r="G1522">
        <v>7032140000</v>
      </c>
    </row>
    <row r="1523" spans="1:7">
      <c r="A1523" s="12">
        <v>43420</v>
      </c>
      <c r="B1523">
        <v>5645.3198240000002</v>
      </c>
      <c r="C1523">
        <v>5657.0200199999999</v>
      </c>
      <c r="D1523">
        <v>5498.9399409999996</v>
      </c>
      <c r="E1523">
        <v>5575.5498049999997</v>
      </c>
      <c r="F1523">
        <v>5575.5498049999997</v>
      </c>
      <c r="G1523">
        <v>5279320000</v>
      </c>
    </row>
    <row r="1524" spans="1:7">
      <c r="A1524" s="12">
        <v>43421</v>
      </c>
      <c r="B1524">
        <v>5578.580078</v>
      </c>
      <c r="C1524">
        <v>5578.580078</v>
      </c>
      <c r="D1524">
        <v>5519.5600590000004</v>
      </c>
      <c r="E1524">
        <v>5554.330078</v>
      </c>
      <c r="F1524">
        <v>5554.330078</v>
      </c>
      <c r="G1524">
        <v>4303150000</v>
      </c>
    </row>
    <row r="1525" spans="1:7">
      <c r="A1525" s="12">
        <v>43422</v>
      </c>
      <c r="B1525">
        <v>5559.7402339999999</v>
      </c>
      <c r="C1525">
        <v>5653.6098629999997</v>
      </c>
      <c r="D1525">
        <v>5559.7402339999999</v>
      </c>
      <c r="E1525">
        <v>5623.5400390000004</v>
      </c>
      <c r="F1525">
        <v>5623.5400390000004</v>
      </c>
      <c r="G1525">
        <v>4159680000</v>
      </c>
    </row>
    <row r="1526" spans="1:7">
      <c r="A1526" s="12">
        <v>43423</v>
      </c>
      <c r="B1526">
        <v>5620.7797849999997</v>
      </c>
      <c r="C1526">
        <v>5620.7797849999997</v>
      </c>
      <c r="D1526">
        <v>4842.9101559999999</v>
      </c>
      <c r="E1526">
        <v>4871.4902339999999</v>
      </c>
      <c r="F1526">
        <v>4871.4902339999999</v>
      </c>
      <c r="G1526">
        <v>7039560000</v>
      </c>
    </row>
    <row r="1527" spans="1:7">
      <c r="A1527" s="12">
        <v>43424</v>
      </c>
      <c r="B1527">
        <v>4863.9301759999998</v>
      </c>
      <c r="C1527">
        <v>4951.6098629999997</v>
      </c>
      <c r="D1527">
        <v>4272.1098629999997</v>
      </c>
      <c r="E1527">
        <v>4451.8701170000004</v>
      </c>
      <c r="F1527">
        <v>4451.8701170000004</v>
      </c>
      <c r="G1527">
        <v>8428290000</v>
      </c>
    </row>
    <row r="1528" spans="1:7">
      <c r="A1528" s="12">
        <v>43425</v>
      </c>
      <c r="B1528">
        <v>4465.5400390000004</v>
      </c>
      <c r="C1528">
        <v>4675.7299800000001</v>
      </c>
      <c r="D1528">
        <v>4343.9799800000001</v>
      </c>
      <c r="E1528">
        <v>4602.169922</v>
      </c>
      <c r="F1528">
        <v>4602.169922</v>
      </c>
      <c r="G1528">
        <v>6120120000</v>
      </c>
    </row>
    <row r="1529" spans="1:7">
      <c r="A1529" s="12">
        <v>43426</v>
      </c>
      <c r="B1529">
        <v>4611.5698240000002</v>
      </c>
      <c r="C1529">
        <v>4629.6401370000003</v>
      </c>
      <c r="D1529">
        <v>4365.6401370000003</v>
      </c>
      <c r="E1529">
        <v>4365.9399409999996</v>
      </c>
      <c r="F1529">
        <v>4365.9399409999996</v>
      </c>
      <c r="G1529">
        <v>4569370000</v>
      </c>
    </row>
    <row r="1530" spans="1:7">
      <c r="A1530" s="12">
        <v>43427</v>
      </c>
      <c r="B1530">
        <v>4360.7001950000003</v>
      </c>
      <c r="C1530">
        <v>4396.419922</v>
      </c>
      <c r="D1530">
        <v>4195.6801759999998</v>
      </c>
      <c r="E1530">
        <v>4347.1098629999997</v>
      </c>
      <c r="F1530">
        <v>4347.1098629999997</v>
      </c>
      <c r="G1530">
        <v>4871490000</v>
      </c>
    </row>
    <row r="1531" spans="1:7">
      <c r="A1531" s="12">
        <v>43428</v>
      </c>
      <c r="B1531">
        <v>4347.6899409999996</v>
      </c>
      <c r="C1531">
        <v>4413.0898440000001</v>
      </c>
      <c r="D1531">
        <v>3795.1599120000001</v>
      </c>
      <c r="E1531">
        <v>3880.76001</v>
      </c>
      <c r="F1531">
        <v>3880.76001</v>
      </c>
      <c r="G1531">
        <v>4679500000</v>
      </c>
    </row>
    <row r="1532" spans="1:7">
      <c r="A1532" s="12">
        <v>43429</v>
      </c>
      <c r="B1532">
        <v>3880.780029</v>
      </c>
      <c r="C1532">
        <v>4120.8701170000004</v>
      </c>
      <c r="D1532">
        <v>3585.0600589999999</v>
      </c>
      <c r="E1532">
        <v>4009.969971</v>
      </c>
      <c r="F1532">
        <v>4009.969971</v>
      </c>
      <c r="G1532">
        <v>6825640000</v>
      </c>
    </row>
    <row r="1533" spans="1:7">
      <c r="A1533" s="12">
        <v>43430</v>
      </c>
      <c r="B1533">
        <v>4015.070068</v>
      </c>
      <c r="C1533">
        <v>4107.1401370000003</v>
      </c>
      <c r="D1533">
        <v>3643.919922</v>
      </c>
      <c r="E1533">
        <v>3779.1298830000001</v>
      </c>
      <c r="F1533">
        <v>3779.1298830000001</v>
      </c>
      <c r="G1533">
        <v>6476900000</v>
      </c>
    </row>
    <row r="1534" spans="1:7">
      <c r="A1534" s="12">
        <v>43431</v>
      </c>
      <c r="B1534">
        <v>3765.9499510000001</v>
      </c>
      <c r="C1534">
        <v>3862.959961</v>
      </c>
      <c r="D1534">
        <v>3661.01001</v>
      </c>
      <c r="E1534">
        <v>3820.719971</v>
      </c>
      <c r="F1534">
        <v>3820.719971</v>
      </c>
      <c r="G1534">
        <v>5998720000</v>
      </c>
    </row>
    <row r="1535" spans="1:7">
      <c r="A1535" s="12">
        <v>43432</v>
      </c>
      <c r="B1535">
        <v>3822.469971</v>
      </c>
      <c r="C1535">
        <v>4385.8999020000001</v>
      </c>
      <c r="D1535">
        <v>3822.469971</v>
      </c>
      <c r="E1535">
        <v>4257.419922</v>
      </c>
      <c r="F1535">
        <v>4257.419922</v>
      </c>
      <c r="G1535">
        <v>7280280000</v>
      </c>
    </row>
    <row r="1536" spans="1:7">
      <c r="A1536" s="12">
        <v>43433</v>
      </c>
      <c r="B1536">
        <v>4269.0043949999999</v>
      </c>
      <c r="C1536">
        <v>4413.0205079999996</v>
      </c>
      <c r="D1536">
        <v>4145.7651370000003</v>
      </c>
      <c r="E1536">
        <v>4278.8466799999997</v>
      </c>
      <c r="F1536">
        <v>4278.8466799999997</v>
      </c>
      <c r="G1536">
        <v>6503347767</v>
      </c>
    </row>
    <row r="1537" spans="1:7">
      <c r="A1537" s="12">
        <v>43434</v>
      </c>
      <c r="B1537">
        <v>4289.0888670000004</v>
      </c>
      <c r="C1537">
        <v>4322.9765630000002</v>
      </c>
      <c r="D1537">
        <v>3942.8220209999999</v>
      </c>
      <c r="E1537">
        <v>4017.2685550000001</v>
      </c>
      <c r="F1537">
        <v>4017.2685550000001</v>
      </c>
      <c r="G1537">
        <v>6048016717</v>
      </c>
    </row>
    <row r="1538" spans="1:7">
      <c r="A1538" s="12">
        <v>43435</v>
      </c>
      <c r="B1538">
        <v>4024.4643550000001</v>
      </c>
      <c r="C1538">
        <v>4309.3774409999996</v>
      </c>
      <c r="D1538">
        <v>3969.710693</v>
      </c>
      <c r="E1538">
        <v>4214.671875</v>
      </c>
      <c r="F1538">
        <v>4214.671875</v>
      </c>
      <c r="G1538">
        <v>5375314093</v>
      </c>
    </row>
    <row r="1539" spans="1:7">
      <c r="A1539" s="12">
        <v>43436</v>
      </c>
      <c r="B1539">
        <v>4200.7333980000003</v>
      </c>
      <c r="C1539">
        <v>4301.5195309999999</v>
      </c>
      <c r="D1539">
        <v>4110.9785160000001</v>
      </c>
      <c r="E1539">
        <v>4139.8779299999997</v>
      </c>
      <c r="F1539">
        <v>4139.8779299999997</v>
      </c>
      <c r="G1539">
        <v>5262697895</v>
      </c>
    </row>
    <row r="1540" spans="1:7">
      <c r="A1540" s="12">
        <v>43437</v>
      </c>
      <c r="B1540">
        <v>4147.3237300000001</v>
      </c>
      <c r="C1540">
        <v>4155.9794920000004</v>
      </c>
      <c r="D1540">
        <v>3840.446289</v>
      </c>
      <c r="E1540">
        <v>3894.1308589999999</v>
      </c>
      <c r="F1540">
        <v>3894.1308589999999</v>
      </c>
      <c r="G1540">
        <v>5089570994</v>
      </c>
    </row>
    <row r="1541" spans="1:7">
      <c r="A1541" s="12">
        <v>43438</v>
      </c>
      <c r="B1541">
        <v>3886.294922</v>
      </c>
      <c r="C1541">
        <v>4075.6276859999998</v>
      </c>
      <c r="D1541">
        <v>3832.75</v>
      </c>
      <c r="E1541">
        <v>3956.8937989999999</v>
      </c>
      <c r="F1541">
        <v>3956.8937989999999</v>
      </c>
      <c r="G1541">
        <v>5028069239</v>
      </c>
    </row>
    <row r="1542" spans="1:7">
      <c r="A1542" s="12">
        <v>43439</v>
      </c>
      <c r="B1542">
        <v>3958.8947750000002</v>
      </c>
      <c r="C1542">
        <v>3969.5358890000002</v>
      </c>
      <c r="D1542">
        <v>3753.9948730000001</v>
      </c>
      <c r="E1542">
        <v>3753.9948730000001</v>
      </c>
      <c r="F1542">
        <v>3753.9948730000001</v>
      </c>
      <c r="G1542">
        <v>5302481574</v>
      </c>
    </row>
    <row r="1543" spans="1:7">
      <c r="A1543" s="12">
        <v>43440</v>
      </c>
      <c r="B1543">
        <v>3754.0744629999999</v>
      </c>
      <c r="C1543">
        <v>3874.9660640000002</v>
      </c>
      <c r="D1543">
        <v>3521.101807</v>
      </c>
      <c r="E1543">
        <v>3521.101807</v>
      </c>
      <c r="F1543">
        <v>3521.101807</v>
      </c>
      <c r="G1543">
        <v>5878333109</v>
      </c>
    </row>
    <row r="1544" spans="1:7">
      <c r="A1544" s="12">
        <v>43441</v>
      </c>
      <c r="B1544">
        <v>3512.5903320000002</v>
      </c>
      <c r="C1544">
        <v>3512.5903320000002</v>
      </c>
      <c r="D1544">
        <v>3280.22876</v>
      </c>
      <c r="E1544">
        <v>3419.9372560000002</v>
      </c>
      <c r="F1544">
        <v>3419.9372560000002</v>
      </c>
      <c r="G1544">
        <v>6835615448</v>
      </c>
    </row>
    <row r="1545" spans="1:7">
      <c r="A1545" s="12">
        <v>43442</v>
      </c>
      <c r="B1545">
        <v>3421.9104000000002</v>
      </c>
      <c r="C1545">
        <v>3506.0434570000002</v>
      </c>
      <c r="D1545">
        <v>3350.650635</v>
      </c>
      <c r="E1545">
        <v>3476.1147460000002</v>
      </c>
      <c r="F1545">
        <v>3476.1147460000002</v>
      </c>
      <c r="G1545">
        <v>5305024497</v>
      </c>
    </row>
    <row r="1546" spans="1:7">
      <c r="A1546" s="12">
        <v>43443</v>
      </c>
      <c r="B1546">
        <v>3473.227539</v>
      </c>
      <c r="C1546">
        <v>3685.305664</v>
      </c>
      <c r="D1546">
        <v>3469.0942380000001</v>
      </c>
      <c r="E1546">
        <v>3614.234375</v>
      </c>
      <c r="F1546">
        <v>3614.234375</v>
      </c>
      <c r="G1546">
        <v>4947372847</v>
      </c>
    </row>
    <row r="1547" spans="1:7">
      <c r="A1547" s="12">
        <v>43444</v>
      </c>
      <c r="B1547">
        <v>3612.0463869999999</v>
      </c>
      <c r="C1547">
        <v>3647.3325199999999</v>
      </c>
      <c r="D1547">
        <v>3470.1445309999999</v>
      </c>
      <c r="E1547">
        <v>3502.6560060000002</v>
      </c>
      <c r="F1547">
        <v>3502.6560060000002</v>
      </c>
      <c r="G1547">
        <v>5020968740</v>
      </c>
    </row>
    <row r="1548" spans="1:7">
      <c r="A1548" s="12">
        <v>43445</v>
      </c>
      <c r="B1548">
        <v>3497.5546880000002</v>
      </c>
      <c r="C1548">
        <v>3513.1850589999999</v>
      </c>
      <c r="D1548">
        <v>3392.25</v>
      </c>
      <c r="E1548">
        <v>3424.588135</v>
      </c>
      <c r="F1548">
        <v>3424.588135</v>
      </c>
      <c r="G1548">
        <v>4696765188</v>
      </c>
    </row>
    <row r="1549" spans="1:7">
      <c r="A1549" s="12">
        <v>43446</v>
      </c>
      <c r="B1549">
        <v>3421.4582519999999</v>
      </c>
      <c r="C1549">
        <v>3534.2285160000001</v>
      </c>
      <c r="D1549">
        <v>3413.4814449999999</v>
      </c>
      <c r="E1549">
        <v>3486.9501949999999</v>
      </c>
      <c r="F1549">
        <v>3486.9501949999999</v>
      </c>
      <c r="G1549">
        <v>4139364829</v>
      </c>
    </row>
    <row r="1550" spans="1:7">
      <c r="A1550" s="12">
        <v>43447</v>
      </c>
      <c r="B1550">
        <v>3487.8793949999999</v>
      </c>
      <c r="C1550">
        <v>3489.7395019999999</v>
      </c>
      <c r="D1550">
        <v>3298.1320799999999</v>
      </c>
      <c r="E1550">
        <v>3313.6772460000002</v>
      </c>
      <c r="F1550">
        <v>3313.6772460000002</v>
      </c>
      <c r="G1550">
        <v>4343372456</v>
      </c>
    </row>
    <row r="1551" spans="1:7">
      <c r="A1551" s="12">
        <v>43448</v>
      </c>
      <c r="B1551">
        <v>3311.751953</v>
      </c>
      <c r="C1551">
        <v>3329.5559079999998</v>
      </c>
      <c r="D1551">
        <v>3206.5422359999998</v>
      </c>
      <c r="E1551">
        <v>3242.4848630000001</v>
      </c>
      <c r="F1551">
        <v>3242.4848630000001</v>
      </c>
      <c r="G1551">
        <v>4372763663</v>
      </c>
    </row>
    <row r="1552" spans="1:7">
      <c r="A1552" s="12">
        <v>43449</v>
      </c>
      <c r="B1552">
        <v>3243.9975589999999</v>
      </c>
      <c r="C1552">
        <v>3275.3779300000001</v>
      </c>
      <c r="D1552">
        <v>3191.3034670000002</v>
      </c>
      <c r="E1552">
        <v>3236.7617190000001</v>
      </c>
      <c r="F1552">
        <v>3236.7617190000001</v>
      </c>
      <c r="G1552">
        <v>3551763561</v>
      </c>
    </row>
    <row r="1553" spans="1:7">
      <c r="A1553" s="12">
        <v>43450</v>
      </c>
      <c r="B1553">
        <v>3236.2746579999998</v>
      </c>
      <c r="C1553">
        <v>3305.7531739999999</v>
      </c>
      <c r="D1553">
        <v>3233.8198240000002</v>
      </c>
      <c r="E1553">
        <v>3252.8391109999998</v>
      </c>
      <c r="F1553">
        <v>3252.8391109999998</v>
      </c>
      <c r="G1553">
        <v>3744248994</v>
      </c>
    </row>
    <row r="1554" spans="1:7">
      <c r="A1554" s="12">
        <v>43451</v>
      </c>
      <c r="B1554">
        <v>3253.123047</v>
      </c>
      <c r="C1554">
        <v>3597.9179690000001</v>
      </c>
      <c r="D1554">
        <v>3253.123047</v>
      </c>
      <c r="E1554">
        <v>3545.8647460000002</v>
      </c>
      <c r="F1554">
        <v>3545.8647460000002</v>
      </c>
      <c r="G1554">
        <v>5409247918</v>
      </c>
    </row>
    <row r="1555" spans="1:7">
      <c r="A1555" s="12">
        <v>43452</v>
      </c>
      <c r="B1555">
        <v>3544.7614749999998</v>
      </c>
      <c r="C1555">
        <v>3701.349365</v>
      </c>
      <c r="D1555">
        <v>3487.1691890000002</v>
      </c>
      <c r="E1555">
        <v>3696.0590820000002</v>
      </c>
      <c r="F1555">
        <v>3696.0590820000002</v>
      </c>
      <c r="G1555">
        <v>5911325473</v>
      </c>
    </row>
    <row r="1556" spans="1:7">
      <c r="A1556" s="12">
        <v>43453</v>
      </c>
      <c r="B1556">
        <v>3706.8249510000001</v>
      </c>
      <c r="C1556">
        <v>3949.3229980000001</v>
      </c>
      <c r="D1556">
        <v>3687.2299800000001</v>
      </c>
      <c r="E1556">
        <v>3745.9506839999999</v>
      </c>
      <c r="F1556">
        <v>3745.9506839999999</v>
      </c>
      <c r="G1556">
        <v>6810689119</v>
      </c>
    </row>
    <row r="1557" spans="1:7">
      <c r="A1557" s="12">
        <v>43454</v>
      </c>
      <c r="B1557">
        <v>3742.195068</v>
      </c>
      <c r="C1557">
        <v>4191.2285160000001</v>
      </c>
      <c r="D1557">
        <v>3728.9746089999999</v>
      </c>
      <c r="E1557">
        <v>4134.4414059999999</v>
      </c>
      <c r="F1557">
        <v>4134.4414059999999</v>
      </c>
      <c r="G1557">
        <v>8927129279</v>
      </c>
    </row>
    <row r="1558" spans="1:7">
      <c r="A1558" s="12">
        <v>43455</v>
      </c>
      <c r="B1558">
        <v>4133.7036129999997</v>
      </c>
      <c r="C1558">
        <v>4198.4296880000002</v>
      </c>
      <c r="D1558">
        <v>3850.946289</v>
      </c>
      <c r="E1558">
        <v>3896.5437010000001</v>
      </c>
      <c r="F1558">
        <v>3896.5437010000001</v>
      </c>
      <c r="G1558">
        <v>7206015706</v>
      </c>
    </row>
    <row r="1559" spans="1:7">
      <c r="A1559" s="12">
        <v>43456</v>
      </c>
      <c r="B1559">
        <v>3898.08374</v>
      </c>
      <c r="C1559">
        <v>4014.1826169999999</v>
      </c>
      <c r="D1559">
        <v>3855.7390140000002</v>
      </c>
      <c r="E1559">
        <v>4014.1826169999999</v>
      </c>
      <c r="F1559">
        <v>4014.1826169999999</v>
      </c>
      <c r="G1559">
        <v>5605823233</v>
      </c>
    </row>
    <row r="1560" spans="1:7">
      <c r="A1560" s="12">
        <v>43457</v>
      </c>
      <c r="B1560">
        <v>4020.9946289999998</v>
      </c>
      <c r="C1560">
        <v>4085.7236330000001</v>
      </c>
      <c r="D1560">
        <v>3976.4057619999999</v>
      </c>
      <c r="E1560">
        <v>3998.9802249999998</v>
      </c>
      <c r="F1560">
        <v>3998.9802249999998</v>
      </c>
      <c r="G1560">
        <v>6151275490</v>
      </c>
    </row>
    <row r="1561" spans="1:7">
      <c r="A1561" s="12">
        <v>43458</v>
      </c>
      <c r="B1561">
        <v>4000.3317870000001</v>
      </c>
      <c r="C1561">
        <v>4271.7924800000001</v>
      </c>
      <c r="D1561">
        <v>4000.3317870000001</v>
      </c>
      <c r="E1561">
        <v>4078.5991210000002</v>
      </c>
      <c r="F1561">
        <v>4078.5991210000002</v>
      </c>
      <c r="G1561">
        <v>7240968501</v>
      </c>
    </row>
    <row r="1562" spans="1:7">
      <c r="A1562" s="12">
        <v>43459</v>
      </c>
      <c r="B1562">
        <v>4081.030518</v>
      </c>
      <c r="C1562">
        <v>4089.5615229999999</v>
      </c>
      <c r="D1562">
        <v>3760.0205080000001</v>
      </c>
      <c r="E1562">
        <v>3815.4907229999999</v>
      </c>
      <c r="F1562">
        <v>3815.4907229999999</v>
      </c>
      <c r="G1562">
        <v>6158207293</v>
      </c>
    </row>
    <row r="1563" spans="1:7">
      <c r="A1563" s="12">
        <v>43460</v>
      </c>
      <c r="B1563">
        <v>3819.6667480000001</v>
      </c>
      <c r="C1563">
        <v>3893.3596189999998</v>
      </c>
      <c r="D1563">
        <v>3769.8637699999999</v>
      </c>
      <c r="E1563">
        <v>3857.297607</v>
      </c>
      <c r="F1563">
        <v>3857.297607</v>
      </c>
      <c r="G1563">
        <v>5326547918</v>
      </c>
    </row>
    <row r="1564" spans="1:7">
      <c r="A1564" s="12">
        <v>43461</v>
      </c>
      <c r="B1564">
        <v>3854.6884770000001</v>
      </c>
      <c r="C1564">
        <v>3874.4169919999999</v>
      </c>
      <c r="D1564">
        <v>3645.4484859999998</v>
      </c>
      <c r="E1564">
        <v>3654.8334960000002</v>
      </c>
      <c r="F1564">
        <v>3654.8334960000002</v>
      </c>
      <c r="G1564">
        <v>5130222366</v>
      </c>
    </row>
    <row r="1565" spans="1:7">
      <c r="A1565" s="12">
        <v>43462</v>
      </c>
      <c r="B1565">
        <v>3653.131836</v>
      </c>
      <c r="C1565">
        <v>3956.1359859999998</v>
      </c>
      <c r="D1565">
        <v>3642.6320799999999</v>
      </c>
      <c r="E1565">
        <v>3923.9187010000001</v>
      </c>
      <c r="F1565">
        <v>3923.9187010000001</v>
      </c>
      <c r="G1565">
        <v>5631554348</v>
      </c>
    </row>
    <row r="1566" spans="1:7">
      <c r="A1566" s="12">
        <v>43463</v>
      </c>
      <c r="B1566">
        <v>3932.4916990000002</v>
      </c>
      <c r="C1566">
        <v>3963.758789</v>
      </c>
      <c r="D1566">
        <v>3820.4086910000001</v>
      </c>
      <c r="E1566">
        <v>3820.4086910000001</v>
      </c>
      <c r="F1566">
        <v>3820.4086910000001</v>
      </c>
      <c r="G1566">
        <v>4991655917</v>
      </c>
    </row>
    <row r="1567" spans="1:7">
      <c r="A1567" s="12">
        <v>43464</v>
      </c>
      <c r="B1567">
        <v>3822.3847660000001</v>
      </c>
      <c r="C1567">
        <v>3901.9089359999998</v>
      </c>
      <c r="D1567">
        <v>3797.2192380000001</v>
      </c>
      <c r="E1567">
        <v>3865.9526369999999</v>
      </c>
      <c r="F1567">
        <v>3865.9526369999999</v>
      </c>
      <c r="G1567">
        <v>4770578575</v>
      </c>
    </row>
    <row r="1568" spans="1:7">
      <c r="A1568" s="12">
        <v>43465</v>
      </c>
      <c r="B1568">
        <v>3866.8391109999998</v>
      </c>
      <c r="C1568">
        <v>3868.7429200000001</v>
      </c>
      <c r="D1568">
        <v>3725.867432</v>
      </c>
      <c r="E1568">
        <v>3742.7004390000002</v>
      </c>
      <c r="F1568">
        <v>3742.7004390000002</v>
      </c>
      <c r="G1568">
        <v>4661840806</v>
      </c>
    </row>
    <row r="1569" spans="1:7">
      <c r="A1569" s="12">
        <v>43466</v>
      </c>
      <c r="B1569">
        <v>3746.7133789999998</v>
      </c>
      <c r="C1569">
        <v>3850.913818</v>
      </c>
      <c r="D1569">
        <v>3707.2312010000001</v>
      </c>
      <c r="E1569">
        <v>3843.5200199999999</v>
      </c>
      <c r="F1569">
        <v>3843.5200199999999</v>
      </c>
      <c r="G1569">
        <v>4324200990</v>
      </c>
    </row>
    <row r="1570" spans="1:7">
      <c r="A1570" s="12">
        <v>43467</v>
      </c>
      <c r="B1570">
        <v>3849.2163089999999</v>
      </c>
      <c r="C1570">
        <v>3947.9812010000001</v>
      </c>
      <c r="D1570">
        <v>3817.4094239999999</v>
      </c>
      <c r="E1570">
        <v>3943.4094239999999</v>
      </c>
      <c r="F1570">
        <v>3943.4094239999999</v>
      </c>
      <c r="G1570">
        <v>5244856836</v>
      </c>
    </row>
    <row r="1571" spans="1:7">
      <c r="A1571" s="12">
        <v>43468</v>
      </c>
      <c r="B1571">
        <v>3931.0485840000001</v>
      </c>
      <c r="C1571">
        <v>3935.6850589999999</v>
      </c>
      <c r="D1571">
        <v>3826.2229000000002</v>
      </c>
      <c r="E1571">
        <v>3836.741211</v>
      </c>
      <c r="F1571">
        <v>3836.741211</v>
      </c>
      <c r="G1571">
        <v>4530215219</v>
      </c>
    </row>
    <row r="1572" spans="1:7">
      <c r="A1572" s="12">
        <v>43469</v>
      </c>
      <c r="B1572">
        <v>3832.040039</v>
      </c>
      <c r="C1572">
        <v>3865.9345699999999</v>
      </c>
      <c r="D1572">
        <v>3783.85376</v>
      </c>
      <c r="E1572">
        <v>3857.717529</v>
      </c>
      <c r="F1572">
        <v>3857.717529</v>
      </c>
      <c r="G1572">
        <v>4847965467</v>
      </c>
    </row>
    <row r="1573" spans="1:7">
      <c r="A1573" s="12">
        <v>43470</v>
      </c>
      <c r="B1573">
        <v>3851.9738769999999</v>
      </c>
      <c r="C1573">
        <v>3904.9030760000001</v>
      </c>
      <c r="D1573">
        <v>3836.9001459999999</v>
      </c>
      <c r="E1573">
        <v>3845.1945799999999</v>
      </c>
      <c r="F1573">
        <v>3845.1945799999999</v>
      </c>
      <c r="G1573">
        <v>5137609824</v>
      </c>
    </row>
    <row r="1574" spans="1:7">
      <c r="A1574" s="12">
        <v>43471</v>
      </c>
      <c r="B1574">
        <v>3836.5190429999998</v>
      </c>
      <c r="C1574">
        <v>4093.2973630000001</v>
      </c>
      <c r="D1574">
        <v>3826.5131839999999</v>
      </c>
      <c r="E1574">
        <v>4076.632568</v>
      </c>
      <c r="F1574">
        <v>4076.632568</v>
      </c>
      <c r="G1574">
        <v>5597027440</v>
      </c>
    </row>
    <row r="1575" spans="1:7">
      <c r="A1575" s="12">
        <v>43472</v>
      </c>
      <c r="B1575">
        <v>4078.584961</v>
      </c>
      <c r="C1575">
        <v>4092.6135250000002</v>
      </c>
      <c r="D1575">
        <v>4020.8940429999998</v>
      </c>
      <c r="E1575">
        <v>4025.2482909999999</v>
      </c>
      <c r="F1575">
        <v>4025.2482909999999</v>
      </c>
      <c r="G1575">
        <v>5228625637</v>
      </c>
    </row>
    <row r="1576" spans="1:7">
      <c r="A1576" s="12">
        <v>43473</v>
      </c>
      <c r="B1576">
        <v>4028.4721679999998</v>
      </c>
      <c r="C1576">
        <v>4109.0209960000002</v>
      </c>
      <c r="D1576">
        <v>3996.9553219999998</v>
      </c>
      <c r="E1576">
        <v>4030.8479000000002</v>
      </c>
      <c r="F1576">
        <v>4030.8479000000002</v>
      </c>
      <c r="G1576">
        <v>5306593305</v>
      </c>
    </row>
    <row r="1577" spans="1:7">
      <c r="A1577" s="12">
        <v>43474</v>
      </c>
      <c r="B1577">
        <v>4031.5520019999999</v>
      </c>
      <c r="C1577">
        <v>4068.4035640000002</v>
      </c>
      <c r="D1577">
        <v>4022.6628420000002</v>
      </c>
      <c r="E1577">
        <v>4035.2963869999999</v>
      </c>
      <c r="F1577">
        <v>4035.2963869999999</v>
      </c>
      <c r="G1577">
        <v>5115905225</v>
      </c>
    </row>
    <row r="1578" spans="1:7">
      <c r="A1578" s="12">
        <v>43475</v>
      </c>
      <c r="B1578">
        <v>4034.4113769999999</v>
      </c>
      <c r="C1578">
        <v>4064.0666500000002</v>
      </c>
      <c r="D1578">
        <v>3659.1745609999998</v>
      </c>
      <c r="E1578">
        <v>3678.9245609999998</v>
      </c>
      <c r="F1578">
        <v>3678.9245609999998</v>
      </c>
      <c r="G1578">
        <v>6874143796</v>
      </c>
    </row>
    <row r="1579" spans="1:7">
      <c r="A1579" s="12">
        <v>43476</v>
      </c>
      <c r="B1579">
        <v>3674.0153810000002</v>
      </c>
      <c r="C1579">
        <v>3713.881836</v>
      </c>
      <c r="D1579">
        <v>3653.0698240000002</v>
      </c>
      <c r="E1579">
        <v>3687.3654790000001</v>
      </c>
      <c r="F1579">
        <v>3687.3654790000001</v>
      </c>
      <c r="G1579">
        <v>5538712865</v>
      </c>
    </row>
    <row r="1580" spans="1:7">
      <c r="A1580" s="12">
        <v>43477</v>
      </c>
      <c r="B1580">
        <v>3686.9731449999999</v>
      </c>
      <c r="C1580">
        <v>3698.9782709999999</v>
      </c>
      <c r="D1580">
        <v>3653.8107909999999</v>
      </c>
      <c r="E1580">
        <v>3661.3010250000002</v>
      </c>
      <c r="F1580">
        <v>3661.3010250000002</v>
      </c>
      <c r="G1580">
        <v>4778170883</v>
      </c>
    </row>
    <row r="1581" spans="1:7">
      <c r="A1581" s="12">
        <v>43478</v>
      </c>
      <c r="B1581">
        <v>3658.868164</v>
      </c>
      <c r="C1581">
        <v>3674.76001</v>
      </c>
      <c r="D1581">
        <v>3544.9272460000002</v>
      </c>
      <c r="E1581">
        <v>3552.953125</v>
      </c>
      <c r="F1581">
        <v>3552.953125</v>
      </c>
      <c r="G1581">
        <v>4681302466</v>
      </c>
    </row>
    <row r="1582" spans="1:7">
      <c r="A1582" s="12">
        <v>43479</v>
      </c>
      <c r="B1582">
        <v>3557.3110350000002</v>
      </c>
      <c r="C1582">
        <v>3727.836182</v>
      </c>
      <c r="D1582">
        <v>3552.2851559999999</v>
      </c>
      <c r="E1582">
        <v>3706.0522460000002</v>
      </c>
      <c r="F1582">
        <v>3706.0522460000002</v>
      </c>
      <c r="G1582">
        <v>5651384490</v>
      </c>
    </row>
    <row r="1583" spans="1:7">
      <c r="A1583" s="12">
        <v>43480</v>
      </c>
      <c r="B1583">
        <v>3704.2163089999999</v>
      </c>
      <c r="C1583">
        <v>3720.1533199999999</v>
      </c>
      <c r="D1583">
        <v>3619.9492190000001</v>
      </c>
      <c r="E1583">
        <v>3630.6752929999998</v>
      </c>
      <c r="F1583">
        <v>3630.6752929999998</v>
      </c>
      <c r="G1583">
        <v>5537192302</v>
      </c>
    </row>
    <row r="1584" spans="1:7">
      <c r="A1584" s="12">
        <v>43481</v>
      </c>
      <c r="B1584">
        <v>3631.5097660000001</v>
      </c>
      <c r="C1584">
        <v>3685.7770999999998</v>
      </c>
      <c r="D1584">
        <v>3624.6733399999998</v>
      </c>
      <c r="E1584">
        <v>3655.006836</v>
      </c>
      <c r="F1584">
        <v>3655.006836</v>
      </c>
      <c r="G1584">
        <v>5394457145</v>
      </c>
    </row>
    <row r="1585" spans="1:7">
      <c r="A1585" s="12">
        <v>43482</v>
      </c>
      <c r="B1585">
        <v>3651.8710940000001</v>
      </c>
      <c r="C1585">
        <v>3680.1359859999998</v>
      </c>
      <c r="D1585">
        <v>3621.9609380000002</v>
      </c>
      <c r="E1585">
        <v>3678.5639649999998</v>
      </c>
      <c r="F1585">
        <v>3678.5639649999998</v>
      </c>
      <c r="G1585">
        <v>5464420383</v>
      </c>
    </row>
    <row r="1586" spans="1:7">
      <c r="A1586" s="12">
        <v>43483</v>
      </c>
      <c r="B1586">
        <v>3677.9904790000001</v>
      </c>
      <c r="C1586">
        <v>3682.5200199999999</v>
      </c>
      <c r="D1586">
        <v>3637.0808109999998</v>
      </c>
      <c r="E1586">
        <v>3657.8393550000001</v>
      </c>
      <c r="F1586">
        <v>3657.8393550000001</v>
      </c>
      <c r="G1586">
        <v>5002961727</v>
      </c>
    </row>
    <row r="1587" spans="1:7">
      <c r="A1587" s="12">
        <v>43484</v>
      </c>
      <c r="B1587">
        <v>3652.3779300000001</v>
      </c>
      <c r="C1587">
        <v>3758.5334469999998</v>
      </c>
      <c r="D1587">
        <v>3652.3779300000001</v>
      </c>
      <c r="E1587">
        <v>3728.5683589999999</v>
      </c>
      <c r="F1587">
        <v>3728.5683589999999</v>
      </c>
      <c r="G1587">
        <v>5955691380</v>
      </c>
    </row>
    <row r="1588" spans="1:7">
      <c r="A1588" s="12">
        <v>43485</v>
      </c>
      <c r="B1588">
        <v>3725.4460450000001</v>
      </c>
      <c r="C1588">
        <v>3743.3879390000002</v>
      </c>
      <c r="D1588">
        <v>3583.0195309999999</v>
      </c>
      <c r="E1588">
        <v>3601.013672</v>
      </c>
      <c r="F1588">
        <v>3601.013672</v>
      </c>
      <c r="G1588">
        <v>5582489560</v>
      </c>
    </row>
    <row r="1589" spans="1:7">
      <c r="A1589" s="12">
        <v>43486</v>
      </c>
      <c r="B1589">
        <v>3600.3728030000002</v>
      </c>
      <c r="C1589">
        <v>3608.8408199999999</v>
      </c>
      <c r="D1589">
        <v>3558.5371089999999</v>
      </c>
      <c r="E1589">
        <v>3576.032471</v>
      </c>
      <c r="F1589">
        <v>3576.032471</v>
      </c>
      <c r="G1589">
        <v>5004347059</v>
      </c>
    </row>
    <row r="1590" spans="1:7">
      <c r="A1590" s="12">
        <v>43487</v>
      </c>
      <c r="B1590">
        <v>3575.0812989999999</v>
      </c>
      <c r="C1590">
        <v>3620.7465820000002</v>
      </c>
      <c r="D1590">
        <v>3539.7214359999998</v>
      </c>
      <c r="E1590">
        <v>3604.5771479999999</v>
      </c>
      <c r="F1590">
        <v>3604.5771479999999</v>
      </c>
      <c r="G1590">
        <v>5313623556</v>
      </c>
    </row>
    <row r="1591" spans="1:7">
      <c r="A1591" s="12">
        <v>43488</v>
      </c>
      <c r="B1591">
        <v>3605.5571289999998</v>
      </c>
      <c r="C1591">
        <v>3623.0678710000002</v>
      </c>
      <c r="D1591">
        <v>3565.3139649999998</v>
      </c>
      <c r="E1591">
        <v>3585.123047</v>
      </c>
      <c r="F1591">
        <v>3585.123047</v>
      </c>
      <c r="G1591">
        <v>5433755649</v>
      </c>
    </row>
    <row r="1592" spans="1:7">
      <c r="A1592" s="12">
        <v>43489</v>
      </c>
      <c r="B1592">
        <v>3584.5002439999998</v>
      </c>
      <c r="C1592">
        <v>3616.0874020000001</v>
      </c>
      <c r="D1592">
        <v>3569.0927729999999</v>
      </c>
      <c r="E1592">
        <v>3600.8654790000001</v>
      </c>
      <c r="F1592">
        <v>3600.8654790000001</v>
      </c>
      <c r="G1592">
        <v>5262869046</v>
      </c>
    </row>
    <row r="1593" spans="1:7">
      <c r="A1593" s="12">
        <v>43490</v>
      </c>
      <c r="B1593">
        <v>3607.3903810000002</v>
      </c>
      <c r="C1593">
        <v>3612.9277339999999</v>
      </c>
      <c r="D1593">
        <v>3575.5974120000001</v>
      </c>
      <c r="E1593">
        <v>3599.7658689999998</v>
      </c>
      <c r="F1593">
        <v>3599.7658689999998</v>
      </c>
      <c r="G1593">
        <v>5265847539</v>
      </c>
    </row>
    <row r="1594" spans="1:7">
      <c r="A1594" s="12">
        <v>43491</v>
      </c>
      <c r="B1594">
        <v>3599.7153320000002</v>
      </c>
      <c r="C1594">
        <v>3654.9331050000001</v>
      </c>
      <c r="D1594">
        <v>3593.3459469999998</v>
      </c>
      <c r="E1594">
        <v>3602.4604490000002</v>
      </c>
      <c r="F1594">
        <v>3602.4604490000002</v>
      </c>
      <c r="G1594">
        <v>5098183235</v>
      </c>
    </row>
    <row r="1595" spans="1:7">
      <c r="A1595" s="12">
        <v>43492</v>
      </c>
      <c r="B1595">
        <v>3604.6872560000002</v>
      </c>
      <c r="C1595">
        <v>3612.6713869999999</v>
      </c>
      <c r="D1595">
        <v>3567.2458499999998</v>
      </c>
      <c r="E1595">
        <v>3583.9658199999999</v>
      </c>
      <c r="F1595">
        <v>3583.9658199999999</v>
      </c>
      <c r="G1595">
        <v>5570752966</v>
      </c>
    </row>
    <row r="1596" spans="1:7">
      <c r="A1596" s="12">
        <v>43493</v>
      </c>
      <c r="B1596">
        <v>3584.283203</v>
      </c>
      <c r="C1596">
        <v>3586.7509770000001</v>
      </c>
      <c r="D1596">
        <v>3439.2329100000002</v>
      </c>
      <c r="E1596">
        <v>3470.4504390000002</v>
      </c>
      <c r="F1596">
        <v>3470.4504390000002</v>
      </c>
      <c r="G1596">
        <v>6908930483</v>
      </c>
    </row>
    <row r="1597" spans="1:7">
      <c r="A1597" s="12">
        <v>43494</v>
      </c>
      <c r="B1597">
        <v>3468.8701169999999</v>
      </c>
      <c r="C1597">
        <v>3476.0654300000001</v>
      </c>
      <c r="D1597">
        <v>3400.8198240000002</v>
      </c>
      <c r="E1597">
        <v>3448.116943</v>
      </c>
      <c r="F1597">
        <v>3448.116943</v>
      </c>
      <c r="G1597">
        <v>5897159493</v>
      </c>
    </row>
    <row r="1598" spans="1:7">
      <c r="A1598" s="12">
        <v>43495</v>
      </c>
      <c r="B1598">
        <v>3443.8969729999999</v>
      </c>
      <c r="C1598">
        <v>3495.1748050000001</v>
      </c>
      <c r="D1598">
        <v>3429.3879390000002</v>
      </c>
      <c r="E1598">
        <v>3486.1816410000001</v>
      </c>
      <c r="F1598">
        <v>3486.1816410000001</v>
      </c>
      <c r="G1598">
        <v>5955112627</v>
      </c>
    </row>
    <row r="1599" spans="1:7">
      <c r="A1599" s="12">
        <v>43496</v>
      </c>
      <c r="B1599">
        <v>3485.4091800000001</v>
      </c>
      <c r="C1599">
        <v>3504.804932</v>
      </c>
      <c r="D1599">
        <v>3447.9157709999999</v>
      </c>
      <c r="E1599">
        <v>3457.7927249999998</v>
      </c>
      <c r="F1599">
        <v>3457.7927249999998</v>
      </c>
      <c r="G1599">
        <v>5831198271</v>
      </c>
    </row>
    <row r="1600" spans="1:7">
      <c r="A1600" s="12">
        <v>43497</v>
      </c>
      <c r="B1600">
        <v>3460.5471189999998</v>
      </c>
      <c r="C1600">
        <v>3501.9541020000001</v>
      </c>
      <c r="D1600">
        <v>3431.5915530000002</v>
      </c>
      <c r="E1600">
        <v>3487.9453130000002</v>
      </c>
      <c r="F1600">
        <v>3487.9453130000002</v>
      </c>
      <c r="G1600">
        <v>5422926707</v>
      </c>
    </row>
    <row r="1601" spans="1:7">
      <c r="A1601" s="12">
        <v>43498</v>
      </c>
      <c r="B1601">
        <v>3484.6259770000001</v>
      </c>
      <c r="C1601">
        <v>3523.2873540000001</v>
      </c>
      <c r="D1601">
        <v>3467.5747070000002</v>
      </c>
      <c r="E1601">
        <v>3521.0607909999999</v>
      </c>
      <c r="F1601">
        <v>3521.0607909999999</v>
      </c>
      <c r="G1601">
        <v>5071623601</v>
      </c>
    </row>
    <row r="1602" spans="1:7">
      <c r="A1602" s="12">
        <v>43499</v>
      </c>
      <c r="B1602">
        <v>3516.1396479999999</v>
      </c>
      <c r="C1602">
        <v>3521.3881839999999</v>
      </c>
      <c r="D1602">
        <v>3447.9243160000001</v>
      </c>
      <c r="E1602">
        <v>3464.0134280000002</v>
      </c>
      <c r="F1602">
        <v>3464.0134280000002</v>
      </c>
      <c r="G1602">
        <v>5043937584</v>
      </c>
    </row>
    <row r="1603" spans="1:7">
      <c r="A1603" s="12">
        <v>43500</v>
      </c>
      <c r="B1603">
        <v>3467.2116700000001</v>
      </c>
      <c r="C1603">
        <v>3476.2238769999999</v>
      </c>
      <c r="D1603">
        <v>3442.586914</v>
      </c>
      <c r="E1603">
        <v>3459.1540530000002</v>
      </c>
      <c r="F1603">
        <v>3459.1540530000002</v>
      </c>
      <c r="G1603">
        <v>5332718886</v>
      </c>
    </row>
    <row r="1604" spans="1:7">
      <c r="A1604" s="12">
        <v>43501</v>
      </c>
      <c r="B1604">
        <v>3454.9509280000002</v>
      </c>
      <c r="C1604">
        <v>3478.148193</v>
      </c>
      <c r="D1604">
        <v>3451.9370119999999</v>
      </c>
      <c r="E1604">
        <v>3466.357422</v>
      </c>
      <c r="F1604">
        <v>3466.357422</v>
      </c>
      <c r="G1604">
        <v>5227549545</v>
      </c>
    </row>
    <row r="1605" spans="1:7">
      <c r="A1605" s="12">
        <v>43502</v>
      </c>
      <c r="B1605">
        <v>3469.091797</v>
      </c>
      <c r="C1605">
        <v>3469.091797</v>
      </c>
      <c r="D1605">
        <v>3398.5654300000001</v>
      </c>
      <c r="E1605">
        <v>3413.7678219999998</v>
      </c>
      <c r="F1605">
        <v>3413.7678219999998</v>
      </c>
      <c r="G1605">
        <v>5482196038</v>
      </c>
    </row>
    <row r="1606" spans="1:7">
      <c r="A1606" s="12">
        <v>43503</v>
      </c>
      <c r="B1606">
        <v>3414.929443</v>
      </c>
      <c r="C1606">
        <v>3427.945557</v>
      </c>
      <c r="D1606">
        <v>3394.2185060000002</v>
      </c>
      <c r="E1606">
        <v>3399.4716800000001</v>
      </c>
      <c r="F1606">
        <v>3399.4716800000001</v>
      </c>
      <c r="G1606">
        <v>5004962683</v>
      </c>
    </row>
    <row r="1607" spans="1:7">
      <c r="A1607" s="12">
        <v>43504</v>
      </c>
      <c r="B1607">
        <v>3401.3764649999998</v>
      </c>
      <c r="C1607">
        <v>3695.6140140000002</v>
      </c>
      <c r="D1607">
        <v>3391.023682</v>
      </c>
      <c r="E1607">
        <v>3666.7802729999999</v>
      </c>
      <c r="F1607">
        <v>3666.7802729999999</v>
      </c>
      <c r="G1607">
        <v>7735623101</v>
      </c>
    </row>
    <row r="1608" spans="1:7">
      <c r="A1608" s="12">
        <v>43505</v>
      </c>
      <c r="B1608">
        <v>3671.5859380000002</v>
      </c>
      <c r="C1608">
        <v>3679.9414059999999</v>
      </c>
      <c r="D1608">
        <v>3646.5593260000001</v>
      </c>
      <c r="E1608">
        <v>3671.2036130000001</v>
      </c>
      <c r="F1608">
        <v>3671.2036130000001</v>
      </c>
      <c r="G1608">
        <v>6158833645</v>
      </c>
    </row>
    <row r="1609" spans="1:7">
      <c r="A1609" s="12">
        <v>43506</v>
      </c>
      <c r="B1609">
        <v>3673.2014159999999</v>
      </c>
      <c r="C1609">
        <v>3695.0361330000001</v>
      </c>
      <c r="D1609">
        <v>3640.9799800000001</v>
      </c>
      <c r="E1609">
        <v>3690.188232</v>
      </c>
      <c r="F1609">
        <v>3690.188232</v>
      </c>
      <c r="G1609">
        <v>6282256903</v>
      </c>
    </row>
    <row r="1610" spans="1:7">
      <c r="A1610" s="12">
        <v>43507</v>
      </c>
      <c r="B1610">
        <v>3695.6130370000001</v>
      </c>
      <c r="C1610">
        <v>3695.6130370000001</v>
      </c>
      <c r="D1610">
        <v>3642.2878420000002</v>
      </c>
      <c r="E1610">
        <v>3648.430664</v>
      </c>
      <c r="F1610">
        <v>3648.430664</v>
      </c>
      <c r="G1610">
        <v>6277056434</v>
      </c>
    </row>
    <row r="1611" spans="1:7">
      <c r="A1611" s="12">
        <v>43508</v>
      </c>
      <c r="B1611">
        <v>3642.751953</v>
      </c>
      <c r="C1611">
        <v>3668.586914</v>
      </c>
      <c r="D1611">
        <v>3618.556885</v>
      </c>
      <c r="E1611">
        <v>3653.5285640000002</v>
      </c>
      <c r="F1611">
        <v>3653.5285640000002</v>
      </c>
      <c r="G1611">
        <v>6480384532</v>
      </c>
    </row>
    <row r="1612" spans="1:7">
      <c r="A1612" s="12">
        <v>43509</v>
      </c>
      <c r="B1612">
        <v>3653.6040039999998</v>
      </c>
      <c r="C1612">
        <v>3669.7465820000002</v>
      </c>
      <c r="D1612">
        <v>3617.2463379999999</v>
      </c>
      <c r="E1612">
        <v>3632.070557</v>
      </c>
      <c r="F1612">
        <v>3632.070557</v>
      </c>
      <c r="G1612">
        <v>6438903823</v>
      </c>
    </row>
    <row r="1613" spans="1:7">
      <c r="A1613" s="12">
        <v>43510</v>
      </c>
      <c r="B1613">
        <v>3631.1701659999999</v>
      </c>
      <c r="C1613">
        <v>3646.2565920000002</v>
      </c>
      <c r="D1613">
        <v>3607.6977539999998</v>
      </c>
      <c r="E1613">
        <v>3616.8808589999999</v>
      </c>
      <c r="F1613">
        <v>3616.8808589999999</v>
      </c>
      <c r="G1613">
        <v>6271044418</v>
      </c>
    </row>
    <row r="1614" spans="1:7">
      <c r="A1614" s="12">
        <v>43511</v>
      </c>
      <c r="B1614">
        <v>3617.3684079999998</v>
      </c>
      <c r="C1614">
        <v>3647.7951659999999</v>
      </c>
      <c r="D1614">
        <v>3608.2065429999998</v>
      </c>
      <c r="E1614">
        <v>3620.8107909999999</v>
      </c>
      <c r="F1614">
        <v>3620.8107909999999</v>
      </c>
      <c r="G1614">
        <v>6091952231</v>
      </c>
    </row>
    <row r="1615" spans="1:7">
      <c r="A1615" s="12">
        <v>43512</v>
      </c>
      <c r="B1615">
        <v>3615.2702640000002</v>
      </c>
      <c r="C1615">
        <v>3652.8413089999999</v>
      </c>
      <c r="D1615">
        <v>3615.2702640000002</v>
      </c>
      <c r="E1615">
        <v>3629.7875979999999</v>
      </c>
      <c r="F1615">
        <v>3629.7875979999999</v>
      </c>
      <c r="G1615">
        <v>5934744052</v>
      </c>
    </row>
    <row r="1616" spans="1:7">
      <c r="A1616" s="12">
        <v>43513</v>
      </c>
      <c r="B1616">
        <v>3633.359375</v>
      </c>
      <c r="C1616">
        <v>3680.5373540000001</v>
      </c>
      <c r="D1616">
        <v>3619.1821289999998</v>
      </c>
      <c r="E1616">
        <v>3673.836182</v>
      </c>
      <c r="F1616">
        <v>3673.836182</v>
      </c>
      <c r="G1616">
        <v>7039512503</v>
      </c>
    </row>
    <row r="1617" spans="1:7">
      <c r="A1617" s="12">
        <v>43514</v>
      </c>
      <c r="B1617">
        <v>3671.3698730000001</v>
      </c>
      <c r="C1617">
        <v>3936.665039</v>
      </c>
      <c r="D1617">
        <v>3669.982422</v>
      </c>
      <c r="E1617">
        <v>3915.7143550000001</v>
      </c>
      <c r="F1617">
        <v>3915.7143550000001</v>
      </c>
      <c r="G1617">
        <v>9908216640</v>
      </c>
    </row>
    <row r="1618" spans="1:7">
      <c r="A1618" s="12">
        <v>43515</v>
      </c>
      <c r="B1618">
        <v>3911.6616210000002</v>
      </c>
      <c r="C1618">
        <v>4010.8793949999999</v>
      </c>
      <c r="D1618">
        <v>3908.1530760000001</v>
      </c>
      <c r="E1618">
        <v>3947.094482</v>
      </c>
      <c r="F1618">
        <v>3947.094482</v>
      </c>
      <c r="G1618">
        <v>9933626655</v>
      </c>
    </row>
    <row r="1619" spans="1:7">
      <c r="A1619" s="12">
        <v>43516</v>
      </c>
      <c r="B1619">
        <v>3946.6850589999999</v>
      </c>
      <c r="C1619">
        <v>4000.486328</v>
      </c>
      <c r="D1619">
        <v>3926.2468260000001</v>
      </c>
      <c r="E1619">
        <v>3999.820557</v>
      </c>
      <c r="F1619">
        <v>3999.820557</v>
      </c>
      <c r="G1619">
        <v>8693373948</v>
      </c>
    </row>
    <row r="1620" spans="1:7">
      <c r="A1620" s="12">
        <v>43517</v>
      </c>
      <c r="B1620">
        <v>4000.256836</v>
      </c>
      <c r="C1620">
        <v>4010.0095209999999</v>
      </c>
      <c r="D1620">
        <v>3940.108154</v>
      </c>
      <c r="E1620">
        <v>3954.118164</v>
      </c>
      <c r="F1620">
        <v>3954.118164</v>
      </c>
      <c r="G1620">
        <v>7775128102</v>
      </c>
    </row>
    <row r="1621" spans="1:7">
      <c r="A1621" s="12">
        <v>43518</v>
      </c>
      <c r="B1621">
        <v>3952.4064939999998</v>
      </c>
      <c r="C1621">
        <v>4006.5383299999999</v>
      </c>
      <c r="D1621">
        <v>3950.8164059999999</v>
      </c>
      <c r="E1621">
        <v>4005.5266109999998</v>
      </c>
      <c r="F1621">
        <v>4005.5266109999998</v>
      </c>
      <c r="G1621">
        <v>7826525254</v>
      </c>
    </row>
    <row r="1622" spans="1:7">
      <c r="A1622" s="12">
        <v>43519</v>
      </c>
      <c r="B1622">
        <v>3998.91626</v>
      </c>
      <c r="C1622">
        <v>4166.2861329999996</v>
      </c>
      <c r="D1622">
        <v>3968.726807</v>
      </c>
      <c r="E1622">
        <v>4142.5268550000001</v>
      </c>
      <c r="F1622">
        <v>4142.5268550000001</v>
      </c>
      <c r="G1622">
        <v>8922258316</v>
      </c>
    </row>
    <row r="1623" spans="1:7">
      <c r="A1623" s="12">
        <v>43520</v>
      </c>
      <c r="B1623">
        <v>4145.4580079999996</v>
      </c>
      <c r="C1623">
        <v>4210.6416019999997</v>
      </c>
      <c r="D1623">
        <v>3793.7089839999999</v>
      </c>
      <c r="E1623">
        <v>3810.42749</v>
      </c>
      <c r="F1623">
        <v>3810.42749</v>
      </c>
      <c r="G1623">
        <v>10794227451</v>
      </c>
    </row>
    <row r="1624" spans="1:7">
      <c r="A1624" s="12">
        <v>43521</v>
      </c>
      <c r="B1624">
        <v>3807.0024410000001</v>
      </c>
      <c r="C1624">
        <v>3913.7072750000002</v>
      </c>
      <c r="D1624">
        <v>3807.0024410000001</v>
      </c>
      <c r="E1624">
        <v>3882.696289</v>
      </c>
      <c r="F1624">
        <v>3882.696289</v>
      </c>
      <c r="G1624">
        <v>9318796067</v>
      </c>
    </row>
    <row r="1625" spans="1:7">
      <c r="A1625" s="12">
        <v>43522</v>
      </c>
      <c r="B1625">
        <v>3878.6972660000001</v>
      </c>
      <c r="C1625">
        <v>3891.578857</v>
      </c>
      <c r="D1625">
        <v>3837.986328</v>
      </c>
      <c r="E1625">
        <v>3854.3579100000002</v>
      </c>
      <c r="F1625">
        <v>3854.3579100000002</v>
      </c>
      <c r="G1625">
        <v>7931218996</v>
      </c>
    </row>
    <row r="1626" spans="1:7">
      <c r="A1626" s="12">
        <v>43523</v>
      </c>
      <c r="B1626">
        <v>3857.4797359999998</v>
      </c>
      <c r="C1626">
        <v>3888.80249</v>
      </c>
      <c r="D1626">
        <v>3787.0588379999999</v>
      </c>
      <c r="E1626">
        <v>3851.0473630000001</v>
      </c>
      <c r="F1626">
        <v>3851.0473630000001</v>
      </c>
      <c r="G1626">
        <v>8301309684</v>
      </c>
    </row>
    <row r="1627" spans="1:7">
      <c r="A1627" s="12">
        <v>43524</v>
      </c>
      <c r="B1627">
        <v>3848.2619629999999</v>
      </c>
      <c r="C1627">
        <v>3906.0583499999998</v>
      </c>
      <c r="D1627">
        <v>3845.821289</v>
      </c>
      <c r="E1627">
        <v>3854.7854000000002</v>
      </c>
      <c r="F1627">
        <v>3854.7854000000002</v>
      </c>
      <c r="G1627">
        <v>8399767798</v>
      </c>
    </row>
    <row r="1628" spans="1:7">
      <c r="A1628" s="12">
        <v>43525</v>
      </c>
      <c r="B1628">
        <v>3853.7570799999999</v>
      </c>
      <c r="C1628">
        <v>3907.7954100000002</v>
      </c>
      <c r="D1628">
        <v>3851.6923830000001</v>
      </c>
      <c r="E1628">
        <v>3859.58374</v>
      </c>
      <c r="F1628">
        <v>3859.58374</v>
      </c>
      <c r="G1628">
        <v>7661247975</v>
      </c>
    </row>
    <row r="1629" spans="1:7">
      <c r="A1629" s="12">
        <v>43526</v>
      </c>
      <c r="B1629">
        <v>3855.318115</v>
      </c>
      <c r="C1629">
        <v>3874.607422</v>
      </c>
      <c r="D1629">
        <v>3832.1279300000001</v>
      </c>
      <c r="E1629">
        <v>3864.415039</v>
      </c>
      <c r="F1629">
        <v>3864.415039</v>
      </c>
      <c r="G1629">
        <v>7578786076</v>
      </c>
    </row>
    <row r="1630" spans="1:7">
      <c r="A1630" s="12">
        <v>43527</v>
      </c>
      <c r="B1630">
        <v>3862.2661130000001</v>
      </c>
      <c r="C1630">
        <v>3875.483643</v>
      </c>
      <c r="D1630">
        <v>3836.9057619999999</v>
      </c>
      <c r="E1630">
        <v>3847.1757809999999</v>
      </c>
      <c r="F1630">
        <v>3847.1757809999999</v>
      </c>
      <c r="G1630">
        <v>7253558152</v>
      </c>
    </row>
    <row r="1631" spans="1:7">
      <c r="A1631" s="12">
        <v>43528</v>
      </c>
      <c r="B1631">
        <v>3845.0915530000002</v>
      </c>
      <c r="C1631">
        <v>3867.381836</v>
      </c>
      <c r="D1631">
        <v>3733.7497560000002</v>
      </c>
      <c r="E1631">
        <v>3761.5571289999998</v>
      </c>
      <c r="F1631">
        <v>3761.5571289999998</v>
      </c>
      <c r="G1631">
        <v>9029175788</v>
      </c>
    </row>
    <row r="1632" spans="1:7">
      <c r="A1632" s="12">
        <v>43529</v>
      </c>
      <c r="B1632">
        <v>3759.8325199999999</v>
      </c>
      <c r="C1632">
        <v>3903.9167480000001</v>
      </c>
      <c r="D1632">
        <v>3745.1831050000001</v>
      </c>
      <c r="E1632">
        <v>3896.375</v>
      </c>
      <c r="F1632">
        <v>3896.375</v>
      </c>
      <c r="G1632">
        <v>10174126415</v>
      </c>
    </row>
    <row r="1633" spans="1:7">
      <c r="A1633" s="12">
        <v>43530</v>
      </c>
      <c r="B1633">
        <v>3897.0810550000001</v>
      </c>
      <c r="C1633">
        <v>3919.5104980000001</v>
      </c>
      <c r="D1633">
        <v>3871.460693</v>
      </c>
      <c r="E1633">
        <v>3903.9426269999999</v>
      </c>
      <c r="F1633">
        <v>3903.9426269999999</v>
      </c>
      <c r="G1633">
        <v>9175291529</v>
      </c>
    </row>
    <row r="1634" spans="1:7">
      <c r="A1634" s="12">
        <v>43531</v>
      </c>
      <c r="B1634">
        <v>3903.3847660000001</v>
      </c>
      <c r="C1634">
        <v>3939.3732909999999</v>
      </c>
      <c r="D1634">
        <v>3894.1130370000001</v>
      </c>
      <c r="E1634">
        <v>3911.484375</v>
      </c>
      <c r="F1634">
        <v>3911.484375</v>
      </c>
      <c r="G1634">
        <v>9584165519</v>
      </c>
    </row>
    <row r="1635" spans="1:7">
      <c r="A1635" s="12">
        <v>43532</v>
      </c>
      <c r="B1635">
        <v>3913.2258299999999</v>
      </c>
      <c r="C1635">
        <v>3950.4321289999998</v>
      </c>
      <c r="D1635">
        <v>3875.2285160000001</v>
      </c>
      <c r="E1635">
        <v>3901.1315920000002</v>
      </c>
      <c r="F1635">
        <v>3901.1315920000002</v>
      </c>
      <c r="G1635">
        <v>10638638944</v>
      </c>
    </row>
    <row r="1636" spans="1:7">
      <c r="A1636" s="12">
        <v>43533</v>
      </c>
      <c r="B1636">
        <v>3894.55249</v>
      </c>
      <c r="C1636">
        <v>3987.2377929999998</v>
      </c>
      <c r="D1636">
        <v>3892.3903810000002</v>
      </c>
      <c r="E1636">
        <v>3963.313721</v>
      </c>
      <c r="F1636">
        <v>3963.313721</v>
      </c>
      <c r="G1636">
        <v>10796103518</v>
      </c>
    </row>
    <row r="1637" spans="1:7">
      <c r="A1637" s="12">
        <v>43534</v>
      </c>
      <c r="B1637">
        <v>3966.1743160000001</v>
      </c>
      <c r="C1637">
        <v>3966.1743160000001</v>
      </c>
      <c r="D1637">
        <v>3924.3811040000001</v>
      </c>
      <c r="E1637">
        <v>3951.5998540000001</v>
      </c>
      <c r="F1637">
        <v>3951.5998540000001</v>
      </c>
      <c r="G1637">
        <v>9713267607</v>
      </c>
    </row>
    <row r="1638" spans="1:7">
      <c r="A1638" s="12">
        <v>43535</v>
      </c>
      <c r="B1638">
        <v>3953.7402339999999</v>
      </c>
      <c r="C1638">
        <v>3966.3847660000001</v>
      </c>
      <c r="D1638">
        <v>3889.2390140000002</v>
      </c>
      <c r="E1638">
        <v>3905.2272950000001</v>
      </c>
      <c r="F1638">
        <v>3905.2272950000001</v>
      </c>
      <c r="G1638">
        <v>10125901903</v>
      </c>
    </row>
    <row r="1639" spans="1:7">
      <c r="A1639" s="12">
        <v>43536</v>
      </c>
      <c r="B1639">
        <v>3903.7583009999998</v>
      </c>
      <c r="C1639">
        <v>3926.8891600000002</v>
      </c>
      <c r="D1639">
        <v>3863.5590820000002</v>
      </c>
      <c r="E1639">
        <v>3909.15625</v>
      </c>
      <c r="F1639">
        <v>3909.15625</v>
      </c>
      <c r="G1639">
        <v>9809887079</v>
      </c>
    </row>
    <row r="1640" spans="1:7">
      <c r="A1640" s="12">
        <v>43537</v>
      </c>
      <c r="B1640">
        <v>3913.0473630000001</v>
      </c>
      <c r="C1640">
        <v>3926.5976559999999</v>
      </c>
      <c r="D1640">
        <v>3891.904297</v>
      </c>
      <c r="E1640">
        <v>3906.7172850000002</v>
      </c>
      <c r="F1640">
        <v>3906.7172850000002</v>
      </c>
      <c r="G1640">
        <v>9469184841</v>
      </c>
    </row>
    <row r="1641" spans="1:7">
      <c r="A1641" s="12">
        <v>43538</v>
      </c>
      <c r="B1641">
        <v>3905.576904</v>
      </c>
      <c r="C1641">
        <v>3946.5043949999999</v>
      </c>
      <c r="D1641">
        <v>3901.296875</v>
      </c>
      <c r="E1641">
        <v>3924.3691410000001</v>
      </c>
      <c r="F1641">
        <v>3924.3691410000001</v>
      </c>
      <c r="G1641">
        <v>10480789570</v>
      </c>
    </row>
    <row r="1642" spans="1:7">
      <c r="A1642" s="12">
        <v>43539</v>
      </c>
      <c r="B1642">
        <v>3926.6633299999999</v>
      </c>
      <c r="C1642">
        <v>3968.5429690000001</v>
      </c>
      <c r="D1642">
        <v>3914.0153810000002</v>
      </c>
      <c r="E1642">
        <v>3960.9111330000001</v>
      </c>
      <c r="F1642">
        <v>3960.9111330000001</v>
      </c>
      <c r="G1642">
        <v>9394210605</v>
      </c>
    </row>
    <row r="1643" spans="1:7">
      <c r="A1643" s="12">
        <v>43540</v>
      </c>
      <c r="B1643">
        <v>3963.9001459999999</v>
      </c>
      <c r="C1643">
        <v>4077.0363769999999</v>
      </c>
      <c r="D1643">
        <v>3961.657471</v>
      </c>
      <c r="E1643">
        <v>4048.7258299999999</v>
      </c>
      <c r="F1643">
        <v>4048.7258299999999</v>
      </c>
      <c r="G1643">
        <v>9856166973</v>
      </c>
    </row>
    <row r="1644" spans="1:7">
      <c r="A1644" s="12">
        <v>43541</v>
      </c>
      <c r="B1644">
        <v>4047.719482</v>
      </c>
      <c r="C1644">
        <v>4054.1220699999999</v>
      </c>
      <c r="D1644">
        <v>4006.4111330000001</v>
      </c>
      <c r="E1644">
        <v>4025.2290039999998</v>
      </c>
      <c r="F1644">
        <v>4025.2290039999998</v>
      </c>
      <c r="G1644">
        <v>8221625400</v>
      </c>
    </row>
    <row r="1645" spans="1:7">
      <c r="A1645" s="12">
        <v>43542</v>
      </c>
      <c r="B1645">
        <v>4029.9685060000002</v>
      </c>
      <c r="C1645">
        <v>4071.5566410000001</v>
      </c>
      <c r="D1645">
        <v>4009.1171880000002</v>
      </c>
      <c r="E1645">
        <v>4032.5073240000002</v>
      </c>
      <c r="F1645">
        <v>4032.5073240000002</v>
      </c>
      <c r="G1645">
        <v>9646954186</v>
      </c>
    </row>
    <row r="1646" spans="1:7">
      <c r="A1646" s="12">
        <v>43543</v>
      </c>
      <c r="B1646">
        <v>4032.6918949999999</v>
      </c>
      <c r="C1646">
        <v>4082.2160640000002</v>
      </c>
      <c r="D1646">
        <v>4023.8125</v>
      </c>
      <c r="E1646">
        <v>4071.1901859999998</v>
      </c>
      <c r="F1646">
        <v>4071.1901859999998</v>
      </c>
      <c r="G1646">
        <v>9344919956</v>
      </c>
    </row>
    <row r="1647" spans="1:7">
      <c r="A1647" s="12">
        <v>43544</v>
      </c>
      <c r="B1647">
        <v>4070.7939449999999</v>
      </c>
      <c r="C1647">
        <v>4089.461914</v>
      </c>
      <c r="D1647">
        <v>4031.1108399999998</v>
      </c>
      <c r="E1647">
        <v>4087.476318</v>
      </c>
      <c r="F1647">
        <v>4087.476318</v>
      </c>
      <c r="G1647">
        <v>10175916388</v>
      </c>
    </row>
    <row r="1648" spans="1:7">
      <c r="A1648" s="12">
        <v>43545</v>
      </c>
      <c r="B1648">
        <v>4083.953857</v>
      </c>
      <c r="C1648">
        <v>4097.3598629999997</v>
      </c>
      <c r="D1648">
        <v>4005.1513669999999</v>
      </c>
      <c r="E1648">
        <v>4029.326904</v>
      </c>
      <c r="F1648">
        <v>4029.326904</v>
      </c>
      <c r="G1648">
        <v>10831212662</v>
      </c>
    </row>
    <row r="1649" spans="1:7">
      <c r="A1649" s="12">
        <v>43546</v>
      </c>
      <c r="B1649">
        <v>4028.5146479999999</v>
      </c>
      <c r="C1649">
        <v>4053.9067380000001</v>
      </c>
      <c r="D1649">
        <v>4021.5424800000001</v>
      </c>
      <c r="E1649">
        <v>4023.9682619999999</v>
      </c>
      <c r="F1649">
        <v>4023.9682619999999</v>
      </c>
      <c r="G1649">
        <v>9252935969</v>
      </c>
    </row>
    <row r="1650" spans="1:7">
      <c r="A1650" s="12">
        <v>43547</v>
      </c>
      <c r="B1650">
        <v>4022.7133789999998</v>
      </c>
      <c r="C1650">
        <v>4049.882568</v>
      </c>
      <c r="D1650">
        <v>4015.9645999999998</v>
      </c>
      <c r="E1650">
        <v>4035.8264159999999</v>
      </c>
      <c r="F1650">
        <v>4035.8264159999999</v>
      </c>
      <c r="G1650">
        <v>9578850549</v>
      </c>
    </row>
    <row r="1651" spans="1:7">
      <c r="A1651" s="12">
        <v>43548</v>
      </c>
      <c r="B1651">
        <v>4035.1635740000002</v>
      </c>
      <c r="C1651">
        <v>4040.6997070000002</v>
      </c>
      <c r="D1651">
        <v>4006.1928710000002</v>
      </c>
      <c r="E1651">
        <v>4022.1682129999999</v>
      </c>
      <c r="F1651">
        <v>4022.1682129999999</v>
      </c>
      <c r="G1651">
        <v>9144851065</v>
      </c>
    </row>
    <row r="1652" spans="1:7">
      <c r="A1652" s="12">
        <v>43549</v>
      </c>
      <c r="B1652">
        <v>4024.1127929999998</v>
      </c>
      <c r="C1652">
        <v>4038.8408199999999</v>
      </c>
      <c r="D1652">
        <v>3934.03125</v>
      </c>
      <c r="E1652">
        <v>3963.070557</v>
      </c>
      <c r="F1652">
        <v>3963.070557</v>
      </c>
      <c r="G1652">
        <v>10359818883</v>
      </c>
    </row>
    <row r="1653" spans="1:7">
      <c r="A1653" s="12">
        <v>43550</v>
      </c>
      <c r="B1653">
        <v>3969.22876</v>
      </c>
      <c r="C1653">
        <v>3985.0808109999998</v>
      </c>
      <c r="D1653">
        <v>3944.7531739999999</v>
      </c>
      <c r="E1653">
        <v>3985.0808109999998</v>
      </c>
      <c r="F1653">
        <v>3985.0808109999998</v>
      </c>
      <c r="G1653">
        <v>10707678815</v>
      </c>
    </row>
    <row r="1654" spans="1:7">
      <c r="A1654" s="12">
        <v>43551</v>
      </c>
      <c r="B1654">
        <v>3984.2448730000001</v>
      </c>
      <c r="C1654">
        <v>4087.0661620000001</v>
      </c>
      <c r="D1654">
        <v>3977.810547</v>
      </c>
      <c r="E1654">
        <v>4087.0661620000001</v>
      </c>
      <c r="F1654">
        <v>4087.0661620000001</v>
      </c>
      <c r="G1654">
        <v>10897131934</v>
      </c>
    </row>
    <row r="1655" spans="1:7">
      <c r="A1655" s="12">
        <v>43552</v>
      </c>
      <c r="B1655">
        <v>4087.5844729999999</v>
      </c>
      <c r="C1655">
        <v>4094.9020999999998</v>
      </c>
      <c r="D1655">
        <v>4040.266357</v>
      </c>
      <c r="E1655">
        <v>4069.1071780000002</v>
      </c>
      <c r="F1655">
        <v>4069.1071780000002</v>
      </c>
      <c r="G1655">
        <v>9353915899</v>
      </c>
    </row>
    <row r="1656" spans="1:7">
      <c r="A1656" s="12">
        <v>43553</v>
      </c>
      <c r="B1656">
        <v>4068.2998050000001</v>
      </c>
      <c r="C1656">
        <v>4113.5009769999997</v>
      </c>
      <c r="D1656">
        <v>4034.0971679999998</v>
      </c>
      <c r="E1656">
        <v>4098.3745120000003</v>
      </c>
      <c r="F1656">
        <v>4098.3745120000003</v>
      </c>
      <c r="G1656">
        <v>10918665557</v>
      </c>
    </row>
    <row r="1657" spans="1:7">
      <c r="A1657" s="12">
        <v>43554</v>
      </c>
      <c r="B1657">
        <v>4092.1362300000001</v>
      </c>
      <c r="C1657">
        <v>4296.8066410000001</v>
      </c>
      <c r="D1657">
        <v>4053.9096679999998</v>
      </c>
      <c r="E1657">
        <v>4106.6601559999999</v>
      </c>
      <c r="F1657">
        <v>4106.6601559999999</v>
      </c>
      <c r="G1657">
        <v>9732688060</v>
      </c>
    </row>
    <row r="1658" spans="1:7">
      <c r="A1658" s="12">
        <v>43555</v>
      </c>
      <c r="B1658">
        <v>4105.4560549999997</v>
      </c>
      <c r="C1658">
        <v>4113.0234380000002</v>
      </c>
      <c r="D1658">
        <v>4094.1008299999999</v>
      </c>
      <c r="E1658">
        <v>4105.404297</v>
      </c>
      <c r="F1658">
        <v>4105.404297</v>
      </c>
      <c r="G1658">
        <v>9045122443</v>
      </c>
    </row>
    <row r="1659" spans="1:7">
      <c r="A1659" s="12">
        <v>43556</v>
      </c>
      <c r="B1659">
        <v>4105.3623049999997</v>
      </c>
      <c r="C1659">
        <v>4164.953125</v>
      </c>
      <c r="D1659">
        <v>4096.9013670000004</v>
      </c>
      <c r="E1659">
        <v>4158.1831050000001</v>
      </c>
      <c r="F1659">
        <v>4158.1831050000001</v>
      </c>
      <c r="G1659">
        <v>10157794171</v>
      </c>
    </row>
    <row r="1660" spans="1:7">
      <c r="A1660" s="12">
        <v>43557</v>
      </c>
      <c r="B1660">
        <v>4156.9194340000004</v>
      </c>
      <c r="C1660">
        <v>4905.9545900000003</v>
      </c>
      <c r="D1660">
        <v>4155.3168949999999</v>
      </c>
      <c r="E1660">
        <v>4879.8779299999997</v>
      </c>
      <c r="F1660">
        <v>4879.8779299999997</v>
      </c>
      <c r="G1660">
        <v>21315047816</v>
      </c>
    </row>
    <row r="1661" spans="1:7">
      <c r="A1661" s="12">
        <v>43558</v>
      </c>
      <c r="B1661">
        <v>4879.9580079999996</v>
      </c>
      <c r="C1661">
        <v>5307.0034180000002</v>
      </c>
      <c r="D1661">
        <v>4876.6210940000001</v>
      </c>
      <c r="E1661">
        <v>4973.0219729999999</v>
      </c>
      <c r="F1661">
        <v>4973.0219729999999</v>
      </c>
      <c r="G1661">
        <v>22899891582</v>
      </c>
    </row>
    <row r="1662" spans="1:7">
      <c r="A1662" s="12">
        <v>43559</v>
      </c>
      <c r="B1662">
        <v>4971.3076170000004</v>
      </c>
      <c r="C1662">
        <v>5063.1596680000002</v>
      </c>
      <c r="D1662">
        <v>4836.7939450000003</v>
      </c>
      <c r="E1662">
        <v>4922.798828</v>
      </c>
      <c r="F1662">
        <v>4922.798828</v>
      </c>
      <c r="G1662">
        <v>18251810240</v>
      </c>
    </row>
    <row r="1663" spans="1:7">
      <c r="A1663" s="12">
        <v>43560</v>
      </c>
      <c r="B1663">
        <v>4922.8061520000001</v>
      </c>
      <c r="C1663">
        <v>5053.5097660000001</v>
      </c>
      <c r="D1663">
        <v>4919.4916990000002</v>
      </c>
      <c r="E1663">
        <v>5036.6811520000001</v>
      </c>
      <c r="F1663">
        <v>5036.6811520000001</v>
      </c>
      <c r="G1663">
        <v>16837325387</v>
      </c>
    </row>
    <row r="1664" spans="1:7">
      <c r="A1664" s="12">
        <v>43561</v>
      </c>
      <c r="B1664">
        <v>5036.7929690000001</v>
      </c>
      <c r="C1664">
        <v>5205.8217770000001</v>
      </c>
      <c r="D1664">
        <v>4992.2221680000002</v>
      </c>
      <c r="E1664">
        <v>5059.8173829999996</v>
      </c>
      <c r="F1664">
        <v>5059.8173829999996</v>
      </c>
      <c r="G1664">
        <v>16929795194</v>
      </c>
    </row>
    <row r="1665" spans="1:7">
      <c r="A1665" s="12">
        <v>43562</v>
      </c>
      <c r="B1665">
        <v>5062.7939450000003</v>
      </c>
      <c r="C1665">
        <v>5235.1865230000003</v>
      </c>
      <c r="D1665">
        <v>5050.4121089999999</v>
      </c>
      <c r="E1665">
        <v>5198.8969729999999</v>
      </c>
      <c r="F1665">
        <v>5198.8969729999999</v>
      </c>
      <c r="G1665">
        <v>16655416140</v>
      </c>
    </row>
    <row r="1666" spans="1:7">
      <c r="A1666" s="12">
        <v>43563</v>
      </c>
      <c r="B1666">
        <v>5199.8354490000002</v>
      </c>
      <c r="C1666">
        <v>5318.8364259999998</v>
      </c>
      <c r="D1666">
        <v>5148.2119140000004</v>
      </c>
      <c r="E1666">
        <v>5289.7709960000002</v>
      </c>
      <c r="F1666">
        <v>5289.7709960000002</v>
      </c>
      <c r="G1666">
        <v>17154113634</v>
      </c>
    </row>
    <row r="1667" spans="1:7">
      <c r="A1667" s="12">
        <v>43564</v>
      </c>
      <c r="B1667">
        <v>5289.9179690000001</v>
      </c>
      <c r="C1667">
        <v>5289.9179690000001</v>
      </c>
      <c r="D1667">
        <v>5167.4189450000003</v>
      </c>
      <c r="E1667">
        <v>5204.9584960000002</v>
      </c>
      <c r="F1667">
        <v>5204.9584960000002</v>
      </c>
      <c r="G1667">
        <v>14722104361</v>
      </c>
    </row>
    <row r="1668" spans="1:7">
      <c r="A1668" s="12">
        <v>43565</v>
      </c>
      <c r="B1668">
        <v>5204.1054690000001</v>
      </c>
      <c r="C1668">
        <v>5421.6513670000004</v>
      </c>
      <c r="D1668">
        <v>5193.3823240000002</v>
      </c>
      <c r="E1668">
        <v>5324.5517579999996</v>
      </c>
      <c r="F1668">
        <v>5324.5517579999996</v>
      </c>
      <c r="G1668">
        <v>15504590933</v>
      </c>
    </row>
    <row r="1669" spans="1:7">
      <c r="A1669" s="12">
        <v>43566</v>
      </c>
      <c r="B1669">
        <v>5325.0815430000002</v>
      </c>
      <c r="C1669">
        <v>5354.2255859999996</v>
      </c>
      <c r="D1669">
        <v>5017.2963870000003</v>
      </c>
      <c r="E1669">
        <v>5064.4877930000002</v>
      </c>
      <c r="F1669">
        <v>5064.4877930000002</v>
      </c>
      <c r="G1669">
        <v>16555616019</v>
      </c>
    </row>
    <row r="1670" spans="1:7">
      <c r="A1670" s="12">
        <v>43567</v>
      </c>
      <c r="B1670">
        <v>5061.2006840000004</v>
      </c>
      <c r="C1670">
        <v>5103.2744140000004</v>
      </c>
      <c r="D1670">
        <v>4955.8525390000004</v>
      </c>
      <c r="E1670">
        <v>5089.5390630000002</v>
      </c>
      <c r="F1670">
        <v>5089.5390630000002</v>
      </c>
      <c r="G1670">
        <v>13675206312</v>
      </c>
    </row>
    <row r="1671" spans="1:7">
      <c r="A1671" s="12">
        <v>43568</v>
      </c>
      <c r="B1671">
        <v>5088.8500979999999</v>
      </c>
      <c r="C1671">
        <v>5127.1220700000003</v>
      </c>
      <c r="D1671">
        <v>5061.5893550000001</v>
      </c>
      <c r="E1671">
        <v>5096.5864259999998</v>
      </c>
      <c r="F1671">
        <v>5096.5864259999998</v>
      </c>
      <c r="G1671">
        <v>10823289598</v>
      </c>
    </row>
    <row r="1672" spans="1:7">
      <c r="A1672" s="12">
        <v>43569</v>
      </c>
      <c r="B1672">
        <v>5095.7587890000004</v>
      </c>
      <c r="C1672">
        <v>5184.0161129999997</v>
      </c>
      <c r="D1672">
        <v>5053.5683589999999</v>
      </c>
      <c r="E1672">
        <v>5167.7221680000002</v>
      </c>
      <c r="F1672">
        <v>5167.7221680000002</v>
      </c>
      <c r="G1672">
        <v>10391952498</v>
      </c>
    </row>
    <row r="1673" spans="1:7">
      <c r="A1673" s="12">
        <v>43570</v>
      </c>
      <c r="B1673">
        <v>5167.3217770000001</v>
      </c>
      <c r="C1673">
        <v>5196.6069340000004</v>
      </c>
      <c r="D1673">
        <v>5024.0693359999996</v>
      </c>
      <c r="E1673">
        <v>5067.1083980000003</v>
      </c>
      <c r="F1673">
        <v>5067.1083980000003</v>
      </c>
      <c r="G1673">
        <v>12290155061</v>
      </c>
    </row>
    <row r="1674" spans="1:7">
      <c r="A1674" s="12">
        <v>43571</v>
      </c>
      <c r="B1674">
        <v>5066.5776370000003</v>
      </c>
      <c r="C1674">
        <v>5238.9453130000002</v>
      </c>
      <c r="D1674">
        <v>5055.1948240000002</v>
      </c>
      <c r="E1674">
        <v>5235.5595700000003</v>
      </c>
      <c r="F1674">
        <v>5235.5595700000003</v>
      </c>
      <c r="G1674">
        <v>11618660197</v>
      </c>
    </row>
    <row r="1675" spans="1:7">
      <c r="A1675" s="12">
        <v>43572</v>
      </c>
      <c r="B1675">
        <v>5236.1352539999998</v>
      </c>
      <c r="C1675">
        <v>5274.2753910000001</v>
      </c>
      <c r="D1675">
        <v>5219.2055659999996</v>
      </c>
      <c r="E1675">
        <v>5251.9379879999997</v>
      </c>
      <c r="F1675">
        <v>5251.9379879999997</v>
      </c>
      <c r="G1675">
        <v>12438480677</v>
      </c>
    </row>
    <row r="1676" spans="1:7">
      <c r="A1676" s="12">
        <v>43573</v>
      </c>
      <c r="B1676">
        <v>5251.4804690000001</v>
      </c>
      <c r="C1676">
        <v>5319.986328</v>
      </c>
      <c r="D1676">
        <v>5250.5068359999996</v>
      </c>
      <c r="E1676">
        <v>5298.3857420000004</v>
      </c>
      <c r="F1676">
        <v>5298.3857420000004</v>
      </c>
      <c r="G1676">
        <v>13256489918</v>
      </c>
    </row>
    <row r="1677" spans="1:7">
      <c r="A1677" s="12">
        <v>43574</v>
      </c>
      <c r="B1677">
        <v>5298.154297</v>
      </c>
      <c r="C1677">
        <v>5336.6801759999998</v>
      </c>
      <c r="D1677">
        <v>5233.3349609999996</v>
      </c>
      <c r="E1677">
        <v>5303.8125</v>
      </c>
      <c r="F1677">
        <v>5303.8125</v>
      </c>
      <c r="G1677">
        <v>13780238655</v>
      </c>
    </row>
    <row r="1678" spans="1:7">
      <c r="A1678" s="12">
        <v>43575</v>
      </c>
      <c r="B1678">
        <v>5304.1606449999999</v>
      </c>
      <c r="C1678">
        <v>5358.4907229999999</v>
      </c>
      <c r="D1678">
        <v>5295.8779299999997</v>
      </c>
      <c r="E1678">
        <v>5337.8862300000001</v>
      </c>
      <c r="F1678">
        <v>5337.8862300000001</v>
      </c>
      <c r="G1678">
        <v>13169647522</v>
      </c>
    </row>
    <row r="1679" spans="1:7">
      <c r="A1679" s="12">
        <v>43576</v>
      </c>
      <c r="B1679">
        <v>5335.8789059999999</v>
      </c>
      <c r="C1679">
        <v>5359.9248049999997</v>
      </c>
      <c r="D1679">
        <v>5257.3393550000001</v>
      </c>
      <c r="E1679">
        <v>5314.53125</v>
      </c>
      <c r="F1679">
        <v>5314.53125</v>
      </c>
      <c r="G1679">
        <v>13731844223</v>
      </c>
    </row>
    <row r="1680" spans="1:7">
      <c r="A1680" s="12">
        <v>43577</v>
      </c>
      <c r="B1680">
        <v>5312.4946289999998</v>
      </c>
      <c r="C1680">
        <v>5422.6875</v>
      </c>
      <c r="D1680">
        <v>5280.2768550000001</v>
      </c>
      <c r="E1680">
        <v>5399.3652339999999</v>
      </c>
      <c r="F1680">
        <v>5399.3652339999999</v>
      </c>
      <c r="G1680">
        <v>14601631648</v>
      </c>
    </row>
    <row r="1681" spans="1:7">
      <c r="A1681" s="12">
        <v>43578</v>
      </c>
      <c r="B1681">
        <v>5399.3657229999999</v>
      </c>
      <c r="C1681">
        <v>5633.8022460000002</v>
      </c>
      <c r="D1681">
        <v>5389.4086909999996</v>
      </c>
      <c r="E1681">
        <v>5572.3623049999997</v>
      </c>
      <c r="F1681">
        <v>5572.3623049999997</v>
      </c>
      <c r="G1681">
        <v>15867308108</v>
      </c>
    </row>
    <row r="1682" spans="1:7">
      <c r="A1682" s="12">
        <v>43579</v>
      </c>
      <c r="B1682">
        <v>5571.5083009999998</v>
      </c>
      <c r="C1682">
        <v>5642.0444340000004</v>
      </c>
      <c r="D1682">
        <v>5418.2631840000004</v>
      </c>
      <c r="E1682">
        <v>5464.8666990000002</v>
      </c>
      <c r="F1682">
        <v>5464.8666990000002</v>
      </c>
      <c r="G1682">
        <v>17048033399</v>
      </c>
    </row>
    <row r="1683" spans="1:7">
      <c r="A1683" s="12">
        <v>43580</v>
      </c>
      <c r="B1683">
        <v>5466.5244140000004</v>
      </c>
      <c r="C1683">
        <v>5542.2382809999999</v>
      </c>
      <c r="D1683">
        <v>5181.3388670000004</v>
      </c>
      <c r="E1683">
        <v>5210.515625</v>
      </c>
      <c r="F1683">
        <v>5210.515625</v>
      </c>
      <c r="G1683">
        <v>15330283408</v>
      </c>
    </row>
    <row r="1684" spans="1:7">
      <c r="A1684" s="12">
        <v>43581</v>
      </c>
      <c r="B1684">
        <v>5210.3046880000002</v>
      </c>
      <c r="C1684">
        <v>5383.6342770000001</v>
      </c>
      <c r="D1684">
        <v>5177.3686520000001</v>
      </c>
      <c r="E1684">
        <v>5279.3481449999999</v>
      </c>
      <c r="F1684">
        <v>5279.3481449999999</v>
      </c>
      <c r="G1684">
        <v>16812108040</v>
      </c>
    </row>
    <row r="1685" spans="1:7">
      <c r="A1685" s="12">
        <v>43582</v>
      </c>
      <c r="B1685">
        <v>5279.4711909999996</v>
      </c>
      <c r="C1685">
        <v>5310.75</v>
      </c>
      <c r="D1685">
        <v>5233.6357420000004</v>
      </c>
      <c r="E1685">
        <v>5268.2910160000001</v>
      </c>
      <c r="F1685">
        <v>5268.2910160000001</v>
      </c>
      <c r="G1685">
        <v>13111274675</v>
      </c>
    </row>
    <row r="1686" spans="1:7">
      <c r="A1686" s="12">
        <v>43583</v>
      </c>
      <c r="B1686">
        <v>5271.7465819999998</v>
      </c>
      <c r="C1686">
        <v>5326.2319340000004</v>
      </c>
      <c r="D1686">
        <v>5255.6835940000001</v>
      </c>
      <c r="E1686">
        <v>5285.1391599999997</v>
      </c>
      <c r="F1686">
        <v>5285.1391599999997</v>
      </c>
      <c r="G1686">
        <v>12819992056</v>
      </c>
    </row>
    <row r="1687" spans="1:7">
      <c r="A1687" s="12">
        <v>43584</v>
      </c>
      <c r="B1687">
        <v>5284.8583980000003</v>
      </c>
      <c r="C1687">
        <v>5311.2749020000001</v>
      </c>
      <c r="D1687">
        <v>5216.4877930000002</v>
      </c>
      <c r="E1687">
        <v>5247.3525390000004</v>
      </c>
      <c r="F1687">
        <v>5247.3525390000004</v>
      </c>
      <c r="G1687">
        <v>13735490672</v>
      </c>
    </row>
    <row r="1688" spans="1:7">
      <c r="A1688" s="12">
        <v>43585</v>
      </c>
      <c r="B1688">
        <v>5247.7260740000002</v>
      </c>
      <c r="C1688">
        <v>5363.2573240000002</v>
      </c>
      <c r="D1688">
        <v>5224.1899409999996</v>
      </c>
      <c r="E1688">
        <v>5350.7265630000002</v>
      </c>
      <c r="F1688">
        <v>5350.7265630000002</v>
      </c>
      <c r="G1688">
        <v>13878964574</v>
      </c>
    </row>
    <row r="1689" spans="1:7">
      <c r="A1689" s="12">
        <v>43586</v>
      </c>
      <c r="B1689">
        <v>5350.9145509999998</v>
      </c>
      <c r="C1689">
        <v>5418.0039059999999</v>
      </c>
      <c r="D1689">
        <v>5347.6459960000002</v>
      </c>
      <c r="E1689">
        <v>5402.6972660000001</v>
      </c>
      <c r="F1689">
        <v>5402.6972660000001</v>
      </c>
      <c r="G1689">
        <v>13679528236</v>
      </c>
    </row>
    <row r="1690" spans="1:7">
      <c r="A1690" s="12">
        <v>43587</v>
      </c>
      <c r="B1690">
        <v>5402.4228519999997</v>
      </c>
      <c r="C1690">
        <v>5522.2626950000003</v>
      </c>
      <c r="D1690">
        <v>5394.2172849999997</v>
      </c>
      <c r="E1690">
        <v>5505.2836909999996</v>
      </c>
      <c r="F1690">
        <v>5505.2836909999996</v>
      </c>
      <c r="G1690">
        <v>14644460907</v>
      </c>
    </row>
    <row r="1691" spans="1:7">
      <c r="A1691" s="12">
        <v>43588</v>
      </c>
      <c r="B1691">
        <v>5505.5522460000002</v>
      </c>
      <c r="C1691">
        <v>5865.8818359999996</v>
      </c>
      <c r="D1691">
        <v>5490.2016599999997</v>
      </c>
      <c r="E1691">
        <v>5768.2895509999998</v>
      </c>
      <c r="F1691">
        <v>5768.2895509999998</v>
      </c>
      <c r="G1691">
        <v>18720780006</v>
      </c>
    </row>
    <row r="1692" spans="1:7">
      <c r="A1692" s="12">
        <v>43589</v>
      </c>
      <c r="B1692">
        <v>5769.2026370000003</v>
      </c>
      <c r="C1692">
        <v>5886.8935549999997</v>
      </c>
      <c r="D1692">
        <v>5645.4692379999997</v>
      </c>
      <c r="E1692">
        <v>5831.1674800000001</v>
      </c>
      <c r="F1692">
        <v>5831.1674800000001</v>
      </c>
      <c r="G1692">
        <v>17567780766</v>
      </c>
    </row>
    <row r="1693" spans="1:7">
      <c r="A1693" s="12">
        <v>43590</v>
      </c>
      <c r="B1693">
        <v>5831.0683589999999</v>
      </c>
      <c r="C1693">
        <v>5833.8627930000002</v>
      </c>
      <c r="D1693">
        <v>5708.0351559999999</v>
      </c>
      <c r="E1693">
        <v>5795.7084960000002</v>
      </c>
      <c r="F1693">
        <v>5795.7084960000002</v>
      </c>
      <c r="G1693">
        <v>14808830723</v>
      </c>
    </row>
    <row r="1694" spans="1:7">
      <c r="A1694" s="12">
        <v>43591</v>
      </c>
      <c r="B1694">
        <v>5791.6933589999999</v>
      </c>
      <c r="C1694">
        <v>5802.9575199999999</v>
      </c>
      <c r="D1694">
        <v>5653.6875</v>
      </c>
      <c r="E1694">
        <v>5746.8071289999998</v>
      </c>
      <c r="F1694">
        <v>5746.8071289999998</v>
      </c>
      <c r="G1694">
        <v>15737171804</v>
      </c>
    </row>
    <row r="1695" spans="1:7">
      <c r="A1695" s="12">
        <v>43592</v>
      </c>
      <c r="B1695">
        <v>5745.5991210000002</v>
      </c>
      <c r="C1695">
        <v>5988.1782229999999</v>
      </c>
      <c r="D1695">
        <v>5741.3959960000002</v>
      </c>
      <c r="E1695">
        <v>5829.5014650000003</v>
      </c>
      <c r="F1695">
        <v>5829.5014650000003</v>
      </c>
      <c r="G1695">
        <v>18026409033</v>
      </c>
    </row>
    <row r="1696" spans="1:7">
      <c r="A1696" s="12">
        <v>43593</v>
      </c>
      <c r="B1696">
        <v>5849.4814450000003</v>
      </c>
      <c r="C1696">
        <v>5989.9809569999998</v>
      </c>
      <c r="D1696">
        <v>5794.7158200000003</v>
      </c>
      <c r="E1696">
        <v>5982.4575199999999</v>
      </c>
      <c r="F1696">
        <v>5982.4575199999999</v>
      </c>
      <c r="G1696">
        <v>15320605300</v>
      </c>
    </row>
    <row r="1697" spans="1:7">
      <c r="A1697" s="12">
        <v>43594</v>
      </c>
      <c r="B1697">
        <v>5982.3164059999999</v>
      </c>
      <c r="C1697">
        <v>6183.0390630000002</v>
      </c>
      <c r="D1697">
        <v>5982.3164059999999</v>
      </c>
      <c r="E1697">
        <v>6174.5288090000004</v>
      </c>
      <c r="F1697">
        <v>6174.5288090000004</v>
      </c>
      <c r="G1697">
        <v>16784645411</v>
      </c>
    </row>
    <row r="1698" spans="1:7">
      <c r="A1698" s="12">
        <v>43595</v>
      </c>
      <c r="B1698">
        <v>6175.8227539999998</v>
      </c>
      <c r="C1698">
        <v>6434.6176759999998</v>
      </c>
      <c r="D1698">
        <v>6161.5190430000002</v>
      </c>
      <c r="E1698">
        <v>6378.8491210000002</v>
      </c>
      <c r="F1698">
        <v>6378.8491210000002</v>
      </c>
      <c r="G1698">
        <v>19419875368</v>
      </c>
    </row>
    <row r="1699" spans="1:7">
      <c r="A1699" s="12">
        <v>43596</v>
      </c>
      <c r="B1699">
        <v>6379.6669920000004</v>
      </c>
      <c r="C1699">
        <v>7333.0029299999997</v>
      </c>
      <c r="D1699">
        <v>6375.6987300000001</v>
      </c>
      <c r="E1699">
        <v>7204.7714839999999</v>
      </c>
      <c r="F1699">
        <v>7204.7714839999999</v>
      </c>
      <c r="G1699">
        <v>28867562329</v>
      </c>
    </row>
    <row r="1700" spans="1:7">
      <c r="A1700" s="12">
        <v>43597</v>
      </c>
      <c r="B1700">
        <v>7203.5073240000002</v>
      </c>
      <c r="C1700">
        <v>7503.8720700000003</v>
      </c>
      <c r="D1700">
        <v>6815.7709960000002</v>
      </c>
      <c r="E1700">
        <v>6972.3715819999998</v>
      </c>
      <c r="F1700">
        <v>6972.3715819999998</v>
      </c>
      <c r="G1700">
        <v>27773333680</v>
      </c>
    </row>
    <row r="1701" spans="1:7">
      <c r="A1701" s="12">
        <v>43598</v>
      </c>
      <c r="B1701">
        <v>6971.1782229999999</v>
      </c>
      <c r="C1701">
        <v>8047.4130859999996</v>
      </c>
      <c r="D1701">
        <v>6898.2822269999997</v>
      </c>
      <c r="E1701">
        <v>7814.9150390000004</v>
      </c>
      <c r="F1701">
        <v>7814.9150390000004</v>
      </c>
      <c r="G1701">
        <v>28677672181</v>
      </c>
    </row>
    <row r="1702" spans="1:7">
      <c r="A1702" s="12">
        <v>43599</v>
      </c>
      <c r="B1702">
        <v>7807.8842770000001</v>
      </c>
      <c r="C1702">
        <v>8268.7128909999992</v>
      </c>
      <c r="D1702">
        <v>7696.3911129999997</v>
      </c>
      <c r="E1702">
        <v>7994.4160160000001</v>
      </c>
      <c r="F1702">
        <v>7994.4160160000001</v>
      </c>
      <c r="G1702">
        <v>32031452227</v>
      </c>
    </row>
    <row r="1703" spans="1:7">
      <c r="A1703" s="12">
        <v>43600</v>
      </c>
      <c r="B1703">
        <v>7989.3745120000003</v>
      </c>
      <c r="C1703">
        <v>8216.4238280000009</v>
      </c>
      <c r="D1703">
        <v>7899.1069340000004</v>
      </c>
      <c r="E1703">
        <v>8205.1679690000001</v>
      </c>
      <c r="F1703">
        <v>8205.1679690000001</v>
      </c>
      <c r="G1703">
        <v>28344112920</v>
      </c>
    </row>
    <row r="1704" spans="1:7">
      <c r="A1704" s="12">
        <v>43601</v>
      </c>
      <c r="B1704">
        <v>8194.5009769999997</v>
      </c>
      <c r="C1704">
        <v>8320.8242190000001</v>
      </c>
      <c r="D1704">
        <v>7729.6083980000003</v>
      </c>
      <c r="E1704">
        <v>7884.9091799999997</v>
      </c>
      <c r="F1704">
        <v>7884.9091799999997</v>
      </c>
      <c r="G1704">
        <v>33167197581</v>
      </c>
    </row>
    <row r="1705" spans="1:7">
      <c r="A1705" s="12">
        <v>43602</v>
      </c>
      <c r="B1705">
        <v>7886.9257809999999</v>
      </c>
      <c r="C1705">
        <v>7929.1455079999996</v>
      </c>
      <c r="D1705">
        <v>7038.1245120000003</v>
      </c>
      <c r="E1705">
        <v>7343.8955079999996</v>
      </c>
      <c r="F1705">
        <v>7343.8955079999996</v>
      </c>
      <c r="G1705">
        <v>30066644905</v>
      </c>
    </row>
    <row r="1706" spans="1:7">
      <c r="A1706" s="12">
        <v>43603</v>
      </c>
      <c r="B1706">
        <v>7341.6645509999998</v>
      </c>
      <c r="C1706">
        <v>7447.2719729999999</v>
      </c>
      <c r="D1706">
        <v>7251.5043949999999</v>
      </c>
      <c r="E1706">
        <v>7271.2080079999996</v>
      </c>
      <c r="F1706">
        <v>7271.2080079999996</v>
      </c>
      <c r="G1706">
        <v>21354286562</v>
      </c>
    </row>
    <row r="1707" spans="1:7">
      <c r="A1707" s="12">
        <v>43604</v>
      </c>
      <c r="B1707">
        <v>7267.9628910000001</v>
      </c>
      <c r="C1707">
        <v>8261.9414059999999</v>
      </c>
      <c r="D1707">
        <v>7267.9628910000001</v>
      </c>
      <c r="E1707">
        <v>8197.6894530000009</v>
      </c>
      <c r="F1707">
        <v>8197.6894530000009</v>
      </c>
      <c r="G1707">
        <v>25902422040</v>
      </c>
    </row>
    <row r="1708" spans="1:7">
      <c r="A1708" s="12">
        <v>43605</v>
      </c>
      <c r="B1708">
        <v>8196.9238280000009</v>
      </c>
      <c r="C1708">
        <v>8200.9677730000003</v>
      </c>
      <c r="D1708">
        <v>7678.7817379999997</v>
      </c>
      <c r="E1708">
        <v>7978.3090819999998</v>
      </c>
      <c r="F1708">
        <v>7978.3090819999998</v>
      </c>
      <c r="G1708">
        <v>23843404340</v>
      </c>
    </row>
    <row r="1709" spans="1:7">
      <c r="A1709" s="12">
        <v>43606</v>
      </c>
      <c r="B1709">
        <v>7977.9692379999997</v>
      </c>
      <c r="C1709">
        <v>8062.1679690000001</v>
      </c>
      <c r="D1709">
        <v>7843.3398440000001</v>
      </c>
      <c r="E1709">
        <v>7963.3276370000003</v>
      </c>
      <c r="F1709">
        <v>7963.3276370000003</v>
      </c>
      <c r="G1709">
        <v>25127245056</v>
      </c>
    </row>
    <row r="1710" spans="1:7">
      <c r="A1710" s="12">
        <v>43607</v>
      </c>
      <c r="B1710">
        <v>7956.2919920000004</v>
      </c>
      <c r="C1710">
        <v>7997.6123049999997</v>
      </c>
      <c r="D1710">
        <v>7615.9873049999997</v>
      </c>
      <c r="E1710">
        <v>7680.0664059999999</v>
      </c>
      <c r="F1710">
        <v>7680.0664059999999</v>
      </c>
      <c r="G1710">
        <v>24719473175</v>
      </c>
    </row>
    <row r="1711" spans="1:7">
      <c r="A1711" s="12">
        <v>43608</v>
      </c>
      <c r="B1711">
        <v>7677.2690430000002</v>
      </c>
      <c r="C1711">
        <v>7943.7915039999998</v>
      </c>
      <c r="D1711">
        <v>7533.1967770000001</v>
      </c>
      <c r="E1711">
        <v>7881.8466799999997</v>
      </c>
      <c r="F1711">
        <v>7881.8466799999997</v>
      </c>
      <c r="G1711">
        <v>24457107820</v>
      </c>
    </row>
    <row r="1712" spans="1:7">
      <c r="A1712" s="12">
        <v>43609</v>
      </c>
      <c r="B1712">
        <v>7881.6953130000002</v>
      </c>
      <c r="C1712">
        <v>8140.7197269999997</v>
      </c>
      <c r="D1712">
        <v>7824.4487300000001</v>
      </c>
      <c r="E1712">
        <v>7987.3715819999998</v>
      </c>
      <c r="F1712">
        <v>7987.3715819999998</v>
      </c>
      <c r="G1712">
        <v>25919126991</v>
      </c>
    </row>
    <row r="1713" spans="1:7">
      <c r="A1713" s="12">
        <v>43610</v>
      </c>
      <c r="B1713">
        <v>7991.8852539999998</v>
      </c>
      <c r="C1713">
        <v>8117.9257809999999</v>
      </c>
      <c r="D1713">
        <v>7965.9760740000002</v>
      </c>
      <c r="E1713">
        <v>8052.5439450000003</v>
      </c>
      <c r="F1713">
        <v>8052.5439450000003</v>
      </c>
      <c r="G1713">
        <v>22256813107</v>
      </c>
    </row>
    <row r="1714" spans="1:7">
      <c r="A1714" s="12">
        <v>43611</v>
      </c>
      <c r="B1714">
        <v>8055.2060549999997</v>
      </c>
      <c r="C1714">
        <v>8687.5205079999996</v>
      </c>
      <c r="D1714">
        <v>7924.6704099999997</v>
      </c>
      <c r="E1714">
        <v>8673.2158199999994</v>
      </c>
      <c r="F1714">
        <v>8673.2158199999994</v>
      </c>
      <c r="G1714">
        <v>26677970091</v>
      </c>
    </row>
    <row r="1715" spans="1:7">
      <c r="A1715" s="12">
        <v>43612</v>
      </c>
      <c r="B1715">
        <v>8674.0722659999992</v>
      </c>
      <c r="C1715">
        <v>8907.1748050000006</v>
      </c>
      <c r="D1715">
        <v>8668.7050780000009</v>
      </c>
      <c r="E1715">
        <v>8805.7783199999994</v>
      </c>
      <c r="F1715">
        <v>8805.7783199999994</v>
      </c>
      <c r="G1715">
        <v>27949839564</v>
      </c>
    </row>
    <row r="1716" spans="1:7">
      <c r="A1716" s="12">
        <v>43613</v>
      </c>
      <c r="B1716">
        <v>8802.7578130000002</v>
      </c>
      <c r="C1716">
        <v>8807.0166019999997</v>
      </c>
      <c r="D1716">
        <v>8634.7216800000006</v>
      </c>
      <c r="E1716">
        <v>8719.9619139999995</v>
      </c>
      <c r="F1716">
        <v>8719.9619139999995</v>
      </c>
      <c r="G1716">
        <v>24226919267</v>
      </c>
    </row>
    <row r="1717" spans="1:7">
      <c r="A1717" s="12">
        <v>43614</v>
      </c>
      <c r="B1717">
        <v>8718.5917969999991</v>
      </c>
      <c r="C1717">
        <v>8755.8525389999995</v>
      </c>
      <c r="D1717">
        <v>8482.7285159999992</v>
      </c>
      <c r="E1717">
        <v>8659.4873050000006</v>
      </c>
      <c r="F1717">
        <v>8659.4873050000006</v>
      </c>
      <c r="G1717">
        <v>23473479966</v>
      </c>
    </row>
    <row r="1718" spans="1:7">
      <c r="A1718" s="12">
        <v>43615</v>
      </c>
      <c r="B1718">
        <v>8661.7607420000004</v>
      </c>
      <c r="C1718">
        <v>9008.3144530000009</v>
      </c>
      <c r="D1718">
        <v>8221.2734380000002</v>
      </c>
      <c r="E1718">
        <v>8319.4726559999999</v>
      </c>
      <c r="F1718">
        <v>8319.4726559999999</v>
      </c>
      <c r="G1718">
        <v>29246528551</v>
      </c>
    </row>
    <row r="1719" spans="1:7">
      <c r="A1719" s="12">
        <v>43616</v>
      </c>
      <c r="B1719">
        <v>8320.2861329999996</v>
      </c>
      <c r="C1719">
        <v>8586.6591800000006</v>
      </c>
      <c r="D1719">
        <v>8172.5507809999999</v>
      </c>
      <c r="E1719">
        <v>8574.5019530000009</v>
      </c>
      <c r="F1719">
        <v>8574.5019530000009</v>
      </c>
      <c r="G1719">
        <v>25365190957</v>
      </c>
    </row>
    <row r="1720" spans="1:7">
      <c r="A1720" s="12">
        <v>43617</v>
      </c>
      <c r="B1720">
        <v>8573.8398440000001</v>
      </c>
      <c r="C1720">
        <v>8625.6005860000005</v>
      </c>
      <c r="D1720">
        <v>8481.578125</v>
      </c>
      <c r="E1720">
        <v>8564.0166019999997</v>
      </c>
      <c r="F1720">
        <v>8564.0166019999997</v>
      </c>
      <c r="G1720">
        <v>22488303544</v>
      </c>
    </row>
    <row r="1721" spans="1:7">
      <c r="A1721" s="12">
        <v>43618</v>
      </c>
      <c r="B1721">
        <v>8565.4736329999996</v>
      </c>
      <c r="C1721">
        <v>8809.3037110000005</v>
      </c>
      <c r="D1721">
        <v>8561.2353519999997</v>
      </c>
      <c r="E1721">
        <v>8742.9580079999996</v>
      </c>
      <c r="F1721">
        <v>8742.9580079999996</v>
      </c>
      <c r="G1721">
        <v>20266216022</v>
      </c>
    </row>
    <row r="1722" spans="1:7">
      <c r="A1722" s="12">
        <v>43619</v>
      </c>
      <c r="B1722">
        <v>8741.7470699999994</v>
      </c>
      <c r="C1722">
        <v>8743.5</v>
      </c>
      <c r="D1722">
        <v>8204.1855469999991</v>
      </c>
      <c r="E1722">
        <v>8208.9951170000004</v>
      </c>
      <c r="F1722">
        <v>8208.9951170000004</v>
      </c>
      <c r="G1722">
        <v>22004511436</v>
      </c>
    </row>
    <row r="1723" spans="1:7">
      <c r="A1723" s="12">
        <v>43620</v>
      </c>
      <c r="B1723">
        <v>8210.9853519999997</v>
      </c>
      <c r="C1723">
        <v>8210.9853519999997</v>
      </c>
      <c r="D1723">
        <v>7564.4887699999999</v>
      </c>
      <c r="E1723">
        <v>7707.7709960000002</v>
      </c>
      <c r="F1723">
        <v>7707.7709960000002</v>
      </c>
      <c r="G1723">
        <v>24609731549</v>
      </c>
    </row>
    <row r="1724" spans="1:7">
      <c r="A1724" s="12">
        <v>43621</v>
      </c>
      <c r="B1724">
        <v>7704.3432620000003</v>
      </c>
      <c r="C1724">
        <v>7901.8491210000002</v>
      </c>
      <c r="D1724">
        <v>7668.6684569999998</v>
      </c>
      <c r="E1724">
        <v>7824.2314450000003</v>
      </c>
      <c r="F1724">
        <v>7824.2314450000003</v>
      </c>
      <c r="G1724">
        <v>21760923463</v>
      </c>
    </row>
    <row r="1725" spans="1:7">
      <c r="A1725" s="12">
        <v>43622</v>
      </c>
      <c r="B1725">
        <v>7819.6333009999998</v>
      </c>
      <c r="C1725">
        <v>7937.3408200000003</v>
      </c>
      <c r="D1725">
        <v>7571.4711909999996</v>
      </c>
      <c r="E1725">
        <v>7822.0234380000002</v>
      </c>
      <c r="F1725">
        <v>7822.0234380000002</v>
      </c>
      <c r="G1725">
        <v>19474611077</v>
      </c>
    </row>
    <row r="1726" spans="1:7">
      <c r="A1726" s="12">
        <v>43623</v>
      </c>
      <c r="B1726">
        <v>7826.9013670000004</v>
      </c>
      <c r="C1726">
        <v>8126.1533200000003</v>
      </c>
      <c r="D1726">
        <v>7788.3735349999997</v>
      </c>
      <c r="E1726">
        <v>8043.951172</v>
      </c>
      <c r="F1726">
        <v>8043.951172</v>
      </c>
      <c r="G1726">
        <v>19141423231</v>
      </c>
    </row>
    <row r="1727" spans="1:7">
      <c r="A1727" s="12">
        <v>43624</v>
      </c>
      <c r="B1727">
        <v>8036.7749020000001</v>
      </c>
      <c r="C1727">
        <v>8076.8911129999997</v>
      </c>
      <c r="D1727">
        <v>7837.6108400000003</v>
      </c>
      <c r="E1727">
        <v>7954.1279299999997</v>
      </c>
      <c r="F1727">
        <v>7954.1279299999997</v>
      </c>
      <c r="G1727">
        <v>16522722810</v>
      </c>
    </row>
    <row r="1728" spans="1:7">
      <c r="A1728" s="12">
        <v>43625</v>
      </c>
      <c r="B1728">
        <v>7949.6748049999997</v>
      </c>
      <c r="C1728">
        <v>7975.9741210000002</v>
      </c>
      <c r="D1728">
        <v>7583.2197269999997</v>
      </c>
      <c r="E1728">
        <v>7688.0771480000003</v>
      </c>
      <c r="F1728">
        <v>7688.0771480000003</v>
      </c>
      <c r="G1728">
        <v>16610726547</v>
      </c>
    </row>
    <row r="1729" spans="1:7">
      <c r="A1729" s="12">
        <v>43626</v>
      </c>
      <c r="B1729">
        <v>7692.2846680000002</v>
      </c>
      <c r="C1729">
        <v>8031.9096680000002</v>
      </c>
      <c r="D1729">
        <v>7586.7309569999998</v>
      </c>
      <c r="E1729">
        <v>8000.3295900000003</v>
      </c>
      <c r="F1729">
        <v>8000.3295900000003</v>
      </c>
      <c r="G1729">
        <v>18689275117</v>
      </c>
    </row>
    <row r="1730" spans="1:7">
      <c r="A1730" s="12">
        <v>43627</v>
      </c>
      <c r="B1730">
        <v>8004.2436520000001</v>
      </c>
      <c r="C1730">
        <v>8026.3940430000002</v>
      </c>
      <c r="D1730">
        <v>7772.8037109999996</v>
      </c>
      <c r="E1730">
        <v>7927.7143550000001</v>
      </c>
      <c r="F1730">
        <v>7927.7143550000001</v>
      </c>
      <c r="G1730">
        <v>17107279932</v>
      </c>
    </row>
    <row r="1731" spans="1:7">
      <c r="A1731" s="12">
        <v>43628</v>
      </c>
      <c r="B1731">
        <v>7925.4340819999998</v>
      </c>
      <c r="C1731">
        <v>8196.6484380000002</v>
      </c>
      <c r="D1731">
        <v>7862.3598629999997</v>
      </c>
      <c r="E1731">
        <v>8145.857422</v>
      </c>
      <c r="F1731">
        <v>8145.857422</v>
      </c>
      <c r="G1731">
        <v>19034432883</v>
      </c>
    </row>
    <row r="1732" spans="1:7">
      <c r="A1732" s="12">
        <v>43629</v>
      </c>
      <c r="B1732">
        <v>8145.5454099999997</v>
      </c>
      <c r="C1732">
        <v>8311.5673829999996</v>
      </c>
      <c r="D1732">
        <v>8087.0610349999997</v>
      </c>
      <c r="E1732">
        <v>8230.9238280000009</v>
      </c>
      <c r="F1732">
        <v>8230.9238280000009</v>
      </c>
      <c r="G1732">
        <v>18669407147</v>
      </c>
    </row>
    <row r="1733" spans="1:7">
      <c r="A1733" s="12">
        <v>43630</v>
      </c>
      <c r="B1733">
        <v>8230.8984380000002</v>
      </c>
      <c r="C1733">
        <v>8710.6367190000001</v>
      </c>
      <c r="D1733">
        <v>8183.3930659999996</v>
      </c>
      <c r="E1733">
        <v>8693.8330079999996</v>
      </c>
      <c r="F1733">
        <v>8693.8330079999996</v>
      </c>
      <c r="G1733">
        <v>19831162906</v>
      </c>
    </row>
    <row r="1734" spans="1:7">
      <c r="A1734" s="12">
        <v>43631</v>
      </c>
      <c r="B1734">
        <v>8689.7460940000001</v>
      </c>
      <c r="C1734">
        <v>8859.1279300000006</v>
      </c>
      <c r="D1734">
        <v>8618.3955079999996</v>
      </c>
      <c r="E1734">
        <v>8838.375</v>
      </c>
      <c r="F1734">
        <v>8838.375</v>
      </c>
      <c r="G1734">
        <v>18371033226</v>
      </c>
    </row>
    <row r="1735" spans="1:7">
      <c r="A1735" s="12">
        <v>43632</v>
      </c>
      <c r="B1735">
        <v>8841.4404300000006</v>
      </c>
      <c r="C1735">
        <v>9335.8671880000002</v>
      </c>
      <c r="D1735">
        <v>8814.5566409999992</v>
      </c>
      <c r="E1735">
        <v>8994.4882809999999</v>
      </c>
      <c r="F1735">
        <v>8994.4882809999999</v>
      </c>
      <c r="G1735">
        <v>23348550311</v>
      </c>
    </row>
    <row r="1736" spans="1:7">
      <c r="A1736" s="12">
        <v>43633</v>
      </c>
      <c r="B1736">
        <v>8988.9238280000009</v>
      </c>
      <c r="C1736">
        <v>9416.4072269999997</v>
      </c>
      <c r="D1736">
        <v>8988.9238280000009</v>
      </c>
      <c r="E1736">
        <v>9320.3525389999995</v>
      </c>
      <c r="F1736">
        <v>9320.3525389999995</v>
      </c>
      <c r="G1736">
        <v>15562951919</v>
      </c>
    </row>
    <row r="1737" spans="1:7">
      <c r="A1737" s="12">
        <v>43634</v>
      </c>
      <c r="B1737">
        <v>9335.4667969999991</v>
      </c>
      <c r="C1737">
        <v>9348.3740230000003</v>
      </c>
      <c r="D1737">
        <v>9004.9013670000004</v>
      </c>
      <c r="E1737">
        <v>9081.7626949999994</v>
      </c>
      <c r="F1737">
        <v>9081.7626949999994</v>
      </c>
      <c r="G1737">
        <v>15848210536</v>
      </c>
    </row>
    <row r="1738" spans="1:7">
      <c r="A1738" s="12">
        <v>43635</v>
      </c>
      <c r="B1738">
        <v>9078.7275389999995</v>
      </c>
      <c r="C1738">
        <v>9299.6210940000001</v>
      </c>
      <c r="D1738">
        <v>9070.3955079999996</v>
      </c>
      <c r="E1738">
        <v>9273.5214840000008</v>
      </c>
      <c r="F1738">
        <v>9273.5214840000008</v>
      </c>
      <c r="G1738">
        <v>15546809946</v>
      </c>
    </row>
    <row r="1739" spans="1:7">
      <c r="A1739" s="12">
        <v>43636</v>
      </c>
      <c r="B1739">
        <v>9273.0605469999991</v>
      </c>
      <c r="C1739">
        <v>9594.4199219999991</v>
      </c>
      <c r="D1739">
        <v>9232.484375</v>
      </c>
      <c r="E1739">
        <v>9527.1601559999999</v>
      </c>
      <c r="F1739">
        <v>9527.1601559999999</v>
      </c>
      <c r="G1739">
        <v>17846823784</v>
      </c>
    </row>
    <row r="1740" spans="1:7">
      <c r="A1740" s="12">
        <v>43637</v>
      </c>
      <c r="B1740">
        <v>9525.0742190000001</v>
      </c>
      <c r="C1740">
        <v>10144.556640999999</v>
      </c>
      <c r="D1740">
        <v>9525.0742190000001</v>
      </c>
      <c r="E1740">
        <v>10144.556640999999</v>
      </c>
      <c r="F1740">
        <v>10144.556640999999</v>
      </c>
      <c r="G1740">
        <v>20624008643</v>
      </c>
    </row>
    <row r="1741" spans="1:7">
      <c r="A1741" s="12">
        <v>43638</v>
      </c>
      <c r="B1741">
        <v>10175.923828000001</v>
      </c>
      <c r="C1741">
        <v>11157.345703000001</v>
      </c>
      <c r="D1741">
        <v>10107.035156</v>
      </c>
      <c r="E1741">
        <v>10701.691406</v>
      </c>
      <c r="F1741">
        <v>10701.691406</v>
      </c>
      <c r="G1741">
        <v>29995204861</v>
      </c>
    </row>
    <row r="1742" spans="1:7">
      <c r="A1742" s="12">
        <v>43639</v>
      </c>
      <c r="B1742">
        <v>10696.691406</v>
      </c>
      <c r="C1742">
        <v>11246.144531</v>
      </c>
      <c r="D1742">
        <v>10556.095703000001</v>
      </c>
      <c r="E1742">
        <v>10855.371094</v>
      </c>
      <c r="F1742">
        <v>10855.371094</v>
      </c>
      <c r="G1742">
        <v>20998326502</v>
      </c>
    </row>
    <row r="1743" spans="1:7">
      <c r="A1743" s="12">
        <v>43640</v>
      </c>
      <c r="B1743">
        <v>10853.744140999999</v>
      </c>
      <c r="C1743">
        <v>11065.896484000001</v>
      </c>
      <c r="D1743">
        <v>10610.427734000001</v>
      </c>
      <c r="E1743">
        <v>11011.102539</v>
      </c>
      <c r="F1743">
        <v>11011.102539</v>
      </c>
      <c r="G1743">
        <v>19271652365</v>
      </c>
    </row>
    <row r="1744" spans="1:7">
      <c r="A1744" s="12">
        <v>43641</v>
      </c>
      <c r="B1744">
        <v>11007.202148</v>
      </c>
      <c r="C1744">
        <v>11790.916992</v>
      </c>
      <c r="D1744">
        <v>11007.202148</v>
      </c>
      <c r="E1744">
        <v>11790.916992</v>
      </c>
      <c r="F1744">
        <v>11790.916992</v>
      </c>
      <c r="G1744">
        <v>24879684533</v>
      </c>
    </row>
    <row r="1745" spans="1:7">
      <c r="A1745" s="12">
        <v>43642</v>
      </c>
      <c r="B1745">
        <v>11778.581055000001</v>
      </c>
      <c r="C1745">
        <v>13796.489258</v>
      </c>
      <c r="D1745">
        <v>11755.597656</v>
      </c>
      <c r="E1745">
        <v>13016.231444999999</v>
      </c>
      <c r="F1745">
        <v>13016.231444999999</v>
      </c>
      <c r="G1745">
        <v>45105733173</v>
      </c>
    </row>
    <row r="1746" spans="1:7">
      <c r="A1746" s="12">
        <v>43643</v>
      </c>
      <c r="B1746">
        <v>13017.125</v>
      </c>
      <c r="C1746">
        <v>13311.144531</v>
      </c>
      <c r="D1746">
        <v>10491.852539</v>
      </c>
      <c r="E1746">
        <v>11182.806640999999</v>
      </c>
      <c r="F1746">
        <v>11182.806640999999</v>
      </c>
      <c r="G1746">
        <v>39977475223</v>
      </c>
    </row>
    <row r="1747" spans="1:7">
      <c r="A1747" s="12">
        <v>43644</v>
      </c>
      <c r="B1747">
        <v>11162.167969</v>
      </c>
      <c r="C1747">
        <v>12445.174805000001</v>
      </c>
      <c r="D1747">
        <v>10914.495117</v>
      </c>
      <c r="E1747">
        <v>12407.332031</v>
      </c>
      <c r="F1747">
        <v>12407.332031</v>
      </c>
      <c r="G1747">
        <v>35087757766</v>
      </c>
    </row>
    <row r="1748" spans="1:7">
      <c r="A1748" s="12">
        <v>43645</v>
      </c>
      <c r="B1748">
        <v>12400.763671999999</v>
      </c>
      <c r="C1748">
        <v>12400.910156</v>
      </c>
      <c r="D1748">
        <v>11508.378906</v>
      </c>
      <c r="E1748">
        <v>11959.371094</v>
      </c>
      <c r="F1748">
        <v>11959.371094</v>
      </c>
      <c r="G1748">
        <v>29923961128</v>
      </c>
    </row>
    <row r="1749" spans="1:7">
      <c r="A1749" s="12">
        <v>43646</v>
      </c>
      <c r="B1749">
        <v>11931.991211</v>
      </c>
      <c r="C1749">
        <v>12178.383789</v>
      </c>
      <c r="D1749">
        <v>10799.008789</v>
      </c>
      <c r="E1749">
        <v>10817.155273</v>
      </c>
      <c r="F1749">
        <v>10817.155273</v>
      </c>
      <c r="G1749">
        <v>27256473494</v>
      </c>
    </row>
    <row r="1750" spans="1:7">
      <c r="A1750" s="12">
        <v>43647</v>
      </c>
      <c r="B1750">
        <v>10796.930664</v>
      </c>
      <c r="C1750">
        <v>11206.439453000001</v>
      </c>
      <c r="D1750">
        <v>10089.314453000001</v>
      </c>
      <c r="E1750">
        <v>10583.134765999999</v>
      </c>
      <c r="F1750">
        <v>10583.134765999999</v>
      </c>
      <c r="G1750">
        <v>29378589324</v>
      </c>
    </row>
    <row r="1751" spans="1:7">
      <c r="A1751" s="12">
        <v>43648</v>
      </c>
      <c r="B1751">
        <v>10588.683594</v>
      </c>
      <c r="C1751">
        <v>10912.188477</v>
      </c>
      <c r="D1751">
        <v>9737.8847659999992</v>
      </c>
      <c r="E1751">
        <v>10801.677734000001</v>
      </c>
      <c r="F1751">
        <v>10801.677734000001</v>
      </c>
      <c r="G1751">
        <v>31015895223</v>
      </c>
    </row>
    <row r="1752" spans="1:7">
      <c r="A1752" s="12">
        <v>43649</v>
      </c>
      <c r="B1752">
        <v>10818.15625</v>
      </c>
      <c r="C1752">
        <v>11968.078125</v>
      </c>
      <c r="D1752">
        <v>10818.15625</v>
      </c>
      <c r="E1752">
        <v>11961.269531</v>
      </c>
      <c r="F1752">
        <v>11961.269531</v>
      </c>
      <c r="G1752">
        <v>30796494294</v>
      </c>
    </row>
    <row r="1753" spans="1:7">
      <c r="A1753" s="12">
        <v>43650</v>
      </c>
      <c r="B1753">
        <v>11972.71875</v>
      </c>
      <c r="C1753">
        <v>12006.075194999999</v>
      </c>
      <c r="D1753">
        <v>11166.569336</v>
      </c>
      <c r="E1753">
        <v>11215.4375</v>
      </c>
      <c r="F1753">
        <v>11215.4375</v>
      </c>
      <c r="G1753">
        <v>25920294033</v>
      </c>
    </row>
    <row r="1754" spans="1:7">
      <c r="A1754" s="12">
        <v>43651</v>
      </c>
      <c r="B1754">
        <v>11203.102539</v>
      </c>
      <c r="C1754">
        <v>11395.661133</v>
      </c>
      <c r="D1754">
        <v>10874.964844</v>
      </c>
      <c r="E1754">
        <v>10978.459961</v>
      </c>
      <c r="F1754">
        <v>10978.459961</v>
      </c>
      <c r="G1754">
        <v>23838480210</v>
      </c>
    </row>
    <row r="1755" spans="1:7">
      <c r="A1755" s="12">
        <v>43652</v>
      </c>
      <c r="B1755">
        <v>10982.543944999999</v>
      </c>
      <c r="C1755">
        <v>11620.964844</v>
      </c>
      <c r="D1755">
        <v>10982.543944999999</v>
      </c>
      <c r="E1755">
        <v>11208.550781</v>
      </c>
      <c r="F1755">
        <v>11208.550781</v>
      </c>
      <c r="G1755">
        <v>21092024306</v>
      </c>
    </row>
    <row r="1756" spans="1:7">
      <c r="A1756" s="12">
        <v>43653</v>
      </c>
      <c r="B1756">
        <v>11217.616211</v>
      </c>
      <c r="C1756">
        <v>11541.620117</v>
      </c>
      <c r="D1756">
        <v>11148.804688</v>
      </c>
      <c r="E1756">
        <v>11450.846680000001</v>
      </c>
      <c r="F1756">
        <v>11450.846680000001</v>
      </c>
      <c r="G1756">
        <v>19369044277</v>
      </c>
    </row>
    <row r="1757" spans="1:7">
      <c r="A1757" s="12">
        <v>43654</v>
      </c>
      <c r="B1757">
        <v>11446.596680000001</v>
      </c>
      <c r="C1757">
        <v>12345.833008</v>
      </c>
      <c r="D1757">
        <v>11393.374023</v>
      </c>
      <c r="E1757">
        <v>12285.958008</v>
      </c>
      <c r="F1757">
        <v>12285.958008</v>
      </c>
      <c r="G1757">
        <v>23482551458</v>
      </c>
    </row>
    <row r="1758" spans="1:7">
      <c r="A1758" s="12">
        <v>43655</v>
      </c>
      <c r="B1758">
        <v>12284.326171999999</v>
      </c>
      <c r="C1758">
        <v>12779.131836</v>
      </c>
      <c r="D1758">
        <v>12233.261719</v>
      </c>
      <c r="E1758">
        <v>12573.8125</v>
      </c>
      <c r="F1758">
        <v>12573.8125</v>
      </c>
      <c r="G1758">
        <v>28167921523</v>
      </c>
    </row>
    <row r="1759" spans="1:7">
      <c r="A1759" s="12">
        <v>43656</v>
      </c>
      <c r="B1759">
        <v>12571.537109000001</v>
      </c>
      <c r="C1759">
        <v>13129.529296999999</v>
      </c>
      <c r="D1759">
        <v>11710.978515999999</v>
      </c>
      <c r="E1759">
        <v>12156.512694999999</v>
      </c>
      <c r="F1759">
        <v>12156.512694999999</v>
      </c>
      <c r="G1759">
        <v>33627574244</v>
      </c>
    </row>
    <row r="1760" spans="1:7">
      <c r="A1760" s="12">
        <v>43657</v>
      </c>
      <c r="B1760">
        <v>12139.713867</v>
      </c>
      <c r="C1760">
        <v>12144.623046999999</v>
      </c>
      <c r="D1760">
        <v>11158.922852</v>
      </c>
      <c r="E1760">
        <v>11358.662109000001</v>
      </c>
      <c r="F1760">
        <v>11358.662109000001</v>
      </c>
      <c r="G1760">
        <v>28595327690</v>
      </c>
    </row>
    <row r="1761" spans="1:7">
      <c r="A1761" s="12">
        <v>43658</v>
      </c>
      <c r="B1761">
        <v>11354.299805000001</v>
      </c>
      <c r="C1761">
        <v>11905.487305000001</v>
      </c>
      <c r="D1761">
        <v>11179.144531</v>
      </c>
      <c r="E1761">
        <v>11815.986328000001</v>
      </c>
      <c r="F1761">
        <v>11815.986328000001</v>
      </c>
      <c r="G1761">
        <v>23534692797</v>
      </c>
    </row>
    <row r="1762" spans="1:7">
      <c r="A1762" s="12">
        <v>43659</v>
      </c>
      <c r="B1762">
        <v>11813.126953000001</v>
      </c>
      <c r="C1762">
        <v>11841.957031</v>
      </c>
      <c r="D1762">
        <v>10908.479492</v>
      </c>
      <c r="E1762">
        <v>11392.378906</v>
      </c>
      <c r="F1762">
        <v>11392.378906</v>
      </c>
      <c r="G1762">
        <v>21042616384</v>
      </c>
    </row>
    <row r="1763" spans="1:7">
      <c r="A1763" s="12">
        <v>43660</v>
      </c>
      <c r="B1763">
        <v>11381.020508</v>
      </c>
      <c r="C1763">
        <v>11451.204102</v>
      </c>
      <c r="D1763">
        <v>10234.576171999999</v>
      </c>
      <c r="E1763">
        <v>10256.058594</v>
      </c>
      <c r="F1763">
        <v>10256.058594</v>
      </c>
      <c r="G1763">
        <v>22486000001</v>
      </c>
    </row>
    <row r="1764" spans="1:7">
      <c r="A1764" s="12">
        <v>43661</v>
      </c>
      <c r="B1764">
        <v>10257.838867</v>
      </c>
      <c r="C1764">
        <v>11052.766602</v>
      </c>
      <c r="D1764">
        <v>9992.0068360000005</v>
      </c>
      <c r="E1764">
        <v>10895.089844</v>
      </c>
      <c r="F1764">
        <v>10895.089844</v>
      </c>
      <c r="G1764">
        <v>25384047207</v>
      </c>
    </row>
    <row r="1765" spans="1:7">
      <c r="A1765" s="12">
        <v>43662</v>
      </c>
      <c r="B1765">
        <v>10896.653319999999</v>
      </c>
      <c r="C1765">
        <v>10996.632813</v>
      </c>
      <c r="D1765">
        <v>9448.1064449999994</v>
      </c>
      <c r="E1765">
        <v>9477.6416019999997</v>
      </c>
      <c r="F1765">
        <v>9477.6416019999997</v>
      </c>
      <c r="G1765">
        <v>24151199070</v>
      </c>
    </row>
    <row r="1766" spans="1:7">
      <c r="A1766" s="12">
        <v>43663</v>
      </c>
      <c r="B1766">
        <v>9471.2138670000004</v>
      </c>
      <c r="C1766">
        <v>9963.1347659999992</v>
      </c>
      <c r="D1766">
        <v>9163.1347659999992</v>
      </c>
      <c r="E1766">
        <v>9693.8027340000008</v>
      </c>
      <c r="F1766">
        <v>9693.8027340000008</v>
      </c>
      <c r="G1766">
        <v>24569921549</v>
      </c>
    </row>
    <row r="1767" spans="1:7">
      <c r="A1767" s="12">
        <v>43664</v>
      </c>
      <c r="B1767">
        <v>9698.5029300000006</v>
      </c>
      <c r="C1767">
        <v>10736.842773</v>
      </c>
      <c r="D1767">
        <v>9376.7988280000009</v>
      </c>
      <c r="E1767">
        <v>10666.482421999999</v>
      </c>
      <c r="F1767">
        <v>10666.482421999999</v>
      </c>
      <c r="G1767">
        <v>25187024648</v>
      </c>
    </row>
    <row r="1768" spans="1:7">
      <c r="A1768" s="12">
        <v>43665</v>
      </c>
      <c r="B1768">
        <v>10653.956055000001</v>
      </c>
      <c r="C1768">
        <v>10716.980469</v>
      </c>
      <c r="D1768">
        <v>10229.628906</v>
      </c>
      <c r="E1768">
        <v>10530.732421999999</v>
      </c>
      <c r="F1768">
        <v>10530.732421999999</v>
      </c>
      <c r="G1768">
        <v>20727426310</v>
      </c>
    </row>
    <row r="1769" spans="1:7">
      <c r="A1769" s="12">
        <v>43666</v>
      </c>
      <c r="B1769">
        <v>10525.819336</v>
      </c>
      <c r="C1769">
        <v>11048.662109000001</v>
      </c>
      <c r="D1769">
        <v>10451.276367</v>
      </c>
      <c r="E1769">
        <v>10767.139648</v>
      </c>
      <c r="F1769">
        <v>10767.139648</v>
      </c>
      <c r="G1769">
        <v>20206615155</v>
      </c>
    </row>
    <row r="1770" spans="1:7">
      <c r="A1770" s="12">
        <v>43667</v>
      </c>
      <c r="B1770">
        <v>10777.529296999999</v>
      </c>
      <c r="C1770">
        <v>10841.887694999999</v>
      </c>
      <c r="D1770">
        <v>10389.599609000001</v>
      </c>
      <c r="E1770">
        <v>10599.105469</v>
      </c>
      <c r="F1770">
        <v>10599.105469</v>
      </c>
      <c r="G1770">
        <v>17130580467</v>
      </c>
    </row>
    <row r="1771" spans="1:7">
      <c r="A1771" s="12">
        <v>43668</v>
      </c>
      <c r="B1771">
        <v>10596.948242</v>
      </c>
      <c r="C1771">
        <v>10651.791015999999</v>
      </c>
      <c r="D1771">
        <v>10154.921875</v>
      </c>
      <c r="E1771">
        <v>10343.106444999999</v>
      </c>
      <c r="F1771">
        <v>10343.106444999999</v>
      </c>
      <c r="G1771">
        <v>16334414913</v>
      </c>
    </row>
    <row r="1772" spans="1:7">
      <c r="A1772" s="12">
        <v>43669</v>
      </c>
      <c r="B1772">
        <v>10346.748046999999</v>
      </c>
      <c r="C1772">
        <v>10346.748046999999</v>
      </c>
      <c r="D1772">
        <v>9883.5947269999997</v>
      </c>
      <c r="E1772">
        <v>9900.7675780000009</v>
      </c>
      <c r="F1772">
        <v>9900.7675780000009</v>
      </c>
      <c r="G1772">
        <v>17851916995</v>
      </c>
    </row>
    <row r="1773" spans="1:7">
      <c r="A1773" s="12">
        <v>43670</v>
      </c>
      <c r="B1773">
        <v>9887.7304690000001</v>
      </c>
      <c r="C1773">
        <v>9908.796875</v>
      </c>
      <c r="D1773">
        <v>9614.3066409999992</v>
      </c>
      <c r="E1773">
        <v>9811.9257809999999</v>
      </c>
      <c r="F1773">
        <v>9811.9257809999999</v>
      </c>
      <c r="G1773">
        <v>17398734322</v>
      </c>
    </row>
    <row r="1774" spans="1:7">
      <c r="A1774" s="12">
        <v>43671</v>
      </c>
      <c r="B1774">
        <v>9809.0966800000006</v>
      </c>
      <c r="C1774">
        <v>10154.253906</v>
      </c>
      <c r="D1774">
        <v>9773.9570309999999</v>
      </c>
      <c r="E1774">
        <v>9911.8417969999991</v>
      </c>
      <c r="F1774">
        <v>9911.8417969999991</v>
      </c>
      <c r="G1774">
        <v>15821952090</v>
      </c>
    </row>
    <row r="1775" spans="1:7">
      <c r="A1775" s="12">
        <v>43672</v>
      </c>
      <c r="B1775">
        <v>9913.1269530000009</v>
      </c>
      <c r="C1775">
        <v>9916.5175780000009</v>
      </c>
      <c r="D1775">
        <v>9717.9824219999991</v>
      </c>
      <c r="E1775">
        <v>9870.3037110000005</v>
      </c>
      <c r="F1775">
        <v>9870.3037110000005</v>
      </c>
      <c r="G1775">
        <v>14495714483</v>
      </c>
    </row>
    <row r="1776" spans="1:7">
      <c r="A1776" s="12">
        <v>43673</v>
      </c>
      <c r="B1776">
        <v>9871.1650389999995</v>
      </c>
      <c r="C1776">
        <v>10167.320313</v>
      </c>
      <c r="D1776">
        <v>9411.5214840000008</v>
      </c>
      <c r="E1776">
        <v>9477.6777340000008</v>
      </c>
      <c r="F1776">
        <v>9477.6777340000008</v>
      </c>
      <c r="G1776">
        <v>16817809536</v>
      </c>
    </row>
    <row r="1777" spans="1:7">
      <c r="A1777" s="12">
        <v>43674</v>
      </c>
      <c r="B1777">
        <v>9491.6269530000009</v>
      </c>
      <c r="C1777">
        <v>9575.5449219999991</v>
      </c>
      <c r="D1777">
        <v>9252.296875</v>
      </c>
      <c r="E1777">
        <v>9552.8603519999997</v>
      </c>
      <c r="F1777">
        <v>9552.8603519999997</v>
      </c>
      <c r="G1777">
        <v>13738687093</v>
      </c>
    </row>
    <row r="1778" spans="1:7">
      <c r="A1778" s="12">
        <v>43675</v>
      </c>
      <c r="B1778">
        <v>9548.1787110000005</v>
      </c>
      <c r="C1778">
        <v>9681.6484380000002</v>
      </c>
      <c r="D1778">
        <v>9472.9482420000004</v>
      </c>
      <c r="E1778">
        <v>9519.1455079999996</v>
      </c>
      <c r="F1778">
        <v>9519.1455079999996</v>
      </c>
      <c r="G1778">
        <v>13791445323</v>
      </c>
    </row>
    <row r="1779" spans="1:7">
      <c r="A1779" s="12">
        <v>43676</v>
      </c>
      <c r="B1779">
        <v>9522.3291019999997</v>
      </c>
      <c r="C1779">
        <v>9701.7597659999992</v>
      </c>
      <c r="D1779">
        <v>9437.3359380000002</v>
      </c>
      <c r="E1779">
        <v>9607.4238280000009</v>
      </c>
      <c r="F1779">
        <v>9607.4238280000009</v>
      </c>
      <c r="G1779">
        <v>13829811132</v>
      </c>
    </row>
    <row r="1780" spans="1:7">
      <c r="A1780" s="12">
        <v>43677</v>
      </c>
      <c r="B1780">
        <v>9604.0507809999999</v>
      </c>
      <c r="C1780">
        <v>10085.627930000001</v>
      </c>
      <c r="D1780">
        <v>9598.0976559999999</v>
      </c>
      <c r="E1780">
        <v>10085.627930000001</v>
      </c>
      <c r="F1780">
        <v>10085.627930000001</v>
      </c>
      <c r="G1780">
        <v>16631520648</v>
      </c>
    </row>
    <row r="1781" spans="1:7">
      <c r="A1781" s="12">
        <v>43678</v>
      </c>
      <c r="B1781">
        <v>10077.442383</v>
      </c>
      <c r="C1781">
        <v>10446.919921999999</v>
      </c>
      <c r="D1781">
        <v>9922.0195309999999</v>
      </c>
      <c r="E1781">
        <v>10399.668944999999</v>
      </c>
      <c r="F1781">
        <v>10399.668944999999</v>
      </c>
      <c r="G1781">
        <v>17165337858</v>
      </c>
    </row>
    <row r="1782" spans="1:7">
      <c r="A1782" s="12">
        <v>43679</v>
      </c>
      <c r="B1782">
        <v>10402.042969</v>
      </c>
      <c r="C1782">
        <v>10657.953125</v>
      </c>
      <c r="D1782">
        <v>10371.013671999999</v>
      </c>
      <c r="E1782">
        <v>10518.174805000001</v>
      </c>
      <c r="F1782">
        <v>10518.174805000001</v>
      </c>
      <c r="G1782">
        <v>17489094082</v>
      </c>
    </row>
    <row r="1783" spans="1:7">
      <c r="A1783" s="12">
        <v>43680</v>
      </c>
      <c r="B1783">
        <v>10519.278319999999</v>
      </c>
      <c r="C1783">
        <v>10946.78125</v>
      </c>
      <c r="D1783">
        <v>10503.504883</v>
      </c>
      <c r="E1783">
        <v>10821.726563</v>
      </c>
      <c r="F1783">
        <v>10821.726563</v>
      </c>
      <c r="G1783">
        <v>15352685061</v>
      </c>
    </row>
    <row r="1784" spans="1:7">
      <c r="A1784" s="12">
        <v>43681</v>
      </c>
      <c r="B1784">
        <v>10821.632813</v>
      </c>
      <c r="C1784">
        <v>11009.207031</v>
      </c>
      <c r="D1784">
        <v>10620.278319999999</v>
      </c>
      <c r="E1784">
        <v>10970.184569999999</v>
      </c>
      <c r="F1784">
        <v>10970.184569999999</v>
      </c>
      <c r="G1784">
        <v>16530894787</v>
      </c>
    </row>
    <row r="1785" spans="1:7">
      <c r="A1785" s="12">
        <v>43682</v>
      </c>
      <c r="B1785">
        <v>10960.735352</v>
      </c>
      <c r="C1785">
        <v>11895.091796999999</v>
      </c>
      <c r="D1785">
        <v>10960.735352</v>
      </c>
      <c r="E1785">
        <v>11805.653319999999</v>
      </c>
      <c r="F1785">
        <v>11805.653319999999</v>
      </c>
      <c r="G1785">
        <v>23875988832</v>
      </c>
    </row>
    <row r="1786" spans="1:7">
      <c r="A1786" s="12">
        <v>43683</v>
      </c>
      <c r="B1786">
        <v>11811.544921999999</v>
      </c>
      <c r="C1786">
        <v>12273.821289</v>
      </c>
      <c r="D1786">
        <v>11290.731444999999</v>
      </c>
      <c r="E1786">
        <v>11478.168944999999</v>
      </c>
      <c r="F1786">
        <v>11478.168944999999</v>
      </c>
      <c r="G1786">
        <v>23635107660</v>
      </c>
    </row>
    <row r="1787" spans="1:7">
      <c r="A1787" s="12">
        <v>43684</v>
      </c>
      <c r="B1787">
        <v>11476.193359000001</v>
      </c>
      <c r="C1787">
        <v>12036.990234000001</v>
      </c>
      <c r="D1787">
        <v>11433.701171999999</v>
      </c>
      <c r="E1787">
        <v>11941.96875</v>
      </c>
      <c r="F1787">
        <v>11941.96875</v>
      </c>
      <c r="G1787">
        <v>22194988641</v>
      </c>
    </row>
    <row r="1788" spans="1:7">
      <c r="A1788" s="12">
        <v>43685</v>
      </c>
      <c r="B1788">
        <v>11954.040039</v>
      </c>
      <c r="C1788">
        <v>11979.419921999999</v>
      </c>
      <c r="D1788">
        <v>11556.167969</v>
      </c>
      <c r="E1788">
        <v>11966.407227</v>
      </c>
      <c r="F1788">
        <v>11966.407227</v>
      </c>
      <c r="G1788">
        <v>19481591730</v>
      </c>
    </row>
    <row r="1789" spans="1:7">
      <c r="A1789" s="12">
        <v>43686</v>
      </c>
      <c r="B1789">
        <v>11953.469727</v>
      </c>
      <c r="C1789">
        <v>11970.458008</v>
      </c>
      <c r="D1789">
        <v>11709.745117</v>
      </c>
      <c r="E1789">
        <v>11862.936523</v>
      </c>
      <c r="F1789">
        <v>11862.936523</v>
      </c>
      <c r="G1789">
        <v>18339989960</v>
      </c>
    </row>
    <row r="1790" spans="1:7">
      <c r="A1790" s="12">
        <v>43687</v>
      </c>
      <c r="B1790">
        <v>11861.556640999999</v>
      </c>
      <c r="C1790">
        <v>11915.655273</v>
      </c>
      <c r="D1790">
        <v>11323.898438</v>
      </c>
      <c r="E1790">
        <v>11354.024414</v>
      </c>
      <c r="F1790">
        <v>11354.024414</v>
      </c>
      <c r="G1790">
        <v>18125355447</v>
      </c>
    </row>
    <row r="1791" spans="1:7">
      <c r="A1791" s="12">
        <v>43688</v>
      </c>
      <c r="B1791">
        <v>11349.740234000001</v>
      </c>
      <c r="C1791">
        <v>11523.579102</v>
      </c>
      <c r="D1791">
        <v>11248.294921999999</v>
      </c>
      <c r="E1791">
        <v>11523.579102</v>
      </c>
      <c r="F1791">
        <v>11523.579102</v>
      </c>
      <c r="G1791">
        <v>15774371518</v>
      </c>
    </row>
    <row r="1792" spans="1:7">
      <c r="A1792" s="12">
        <v>43689</v>
      </c>
      <c r="B1792">
        <v>11528.189453000001</v>
      </c>
      <c r="C1792">
        <v>11528.189453000001</v>
      </c>
      <c r="D1792">
        <v>11320.951171999999</v>
      </c>
      <c r="E1792">
        <v>11382.616211</v>
      </c>
      <c r="F1792">
        <v>11382.616211</v>
      </c>
      <c r="G1792">
        <v>13647198229</v>
      </c>
    </row>
    <row r="1793" spans="1:7">
      <c r="A1793" s="12">
        <v>43690</v>
      </c>
      <c r="B1793">
        <v>11385.052734000001</v>
      </c>
      <c r="C1793">
        <v>11420.049805000001</v>
      </c>
      <c r="D1793">
        <v>10830.327148</v>
      </c>
      <c r="E1793">
        <v>10895.830078000001</v>
      </c>
      <c r="F1793">
        <v>10895.830078000001</v>
      </c>
      <c r="G1793">
        <v>16681503537</v>
      </c>
    </row>
    <row r="1794" spans="1:7">
      <c r="A1794" s="12">
        <v>43691</v>
      </c>
      <c r="B1794">
        <v>10889.487305000001</v>
      </c>
      <c r="C1794">
        <v>10889.556640999999</v>
      </c>
      <c r="D1794">
        <v>10028.135742</v>
      </c>
      <c r="E1794">
        <v>10051.704102</v>
      </c>
      <c r="F1794">
        <v>10051.704102</v>
      </c>
      <c r="G1794">
        <v>19990838300</v>
      </c>
    </row>
    <row r="1795" spans="1:7">
      <c r="A1795" s="12">
        <v>43692</v>
      </c>
      <c r="B1795">
        <v>10038.421875</v>
      </c>
      <c r="C1795">
        <v>10437.411133</v>
      </c>
      <c r="D1795">
        <v>9675.3164059999999</v>
      </c>
      <c r="E1795">
        <v>10311.545898</v>
      </c>
      <c r="F1795">
        <v>10311.545898</v>
      </c>
      <c r="G1795">
        <v>22899115082</v>
      </c>
    </row>
    <row r="1796" spans="1:7">
      <c r="A1796" s="12">
        <v>43693</v>
      </c>
      <c r="B1796">
        <v>10319.419921999999</v>
      </c>
      <c r="C1796">
        <v>10524.349609000001</v>
      </c>
      <c r="D1796">
        <v>9855.4785159999992</v>
      </c>
      <c r="E1796">
        <v>10374.338867</v>
      </c>
      <c r="F1796">
        <v>10374.338867</v>
      </c>
      <c r="G1796">
        <v>20228207096</v>
      </c>
    </row>
    <row r="1797" spans="1:7">
      <c r="A1797" s="12">
        <v>43694</v>
      </c>
      <c r="B1797">
        <v>10358.722656</v>
      </c>
      <c r="C1797">
        <v>10452.625</v>
      </c>
      <c r="D1797">
        <v>10086.698242</v>
      </c>
      <c r="E1797">
        <v>10231.744140999999</v>
      </c>
      <c r="F1797">
        <v>10231.744140999999</v>
      </c>
      <c r="G1797">
        <v>13778035685</v>
      </c>
    </row>
    <row r="1798" spans="1:7">
      <c r="A1798" s="12">
        <v>43695</v>
      </c>
      <c r="B1798">
        <v>10233.005859000001</v>
      </c>
      <c r="C1798">
        <v>10487.070313</v>
      </c>
      <c r="D1798">
        <v>10119.094727</v>
      </c>
      <c r="E1798">
        <v>10345.810546999999</v>
      </c>
      <c r="F1798">
        <v>10345.810546999999</v>
      </c>
      <c r="G1798">
        <v>12999813869</v>
      </c>
    </row>
    <row r="1799" spans="1:7">
      <c r="A1799" s="12">
        <v>43696</v>
      </c>
      <c r="B1799">
        <v>10350.283203000001</v>
      </c>
      <c r="C1799">
        <v>10916.053711</v>
      </c>
      <c r="D1799">
        <v>10313.204102</v>
      </c>
      <c r="E1799">
        <v>10916.053711</v>
      </c>
      <c r="F1799">
        <v>10916.053711</v>
      </c>
      <c r="G1799">
        <v>16038264603</v>
      </c>
    </row>
    <row r="1800" spans="1:7">
      <c r="A1800" s="12">
        <v>43697</v>
      </c>
      <c r="B1800">
        <v>10916.346680000001</v>
      </c>
      <c r="C1800">
        <v>10947.041992</v>
      </c>
      <c r="D1800">
        <v>10618.960938</v>
      </c>
      <c r="E1800">
        <v>10763.232421999999</v>
      </c>
      <c r="F1800">
        <v>10763.232421999999</v>
      </c>
      <c r="G1800">
        <v>15053082175</v>
      </c>
    </row>
    <row r="1801" spans="1:7">
      <c r="A1801" s="12">
        <v>43698</v>
      </c>
      <c r="B1801">
        <v>10764.572265999999</v>
      </c>
      <c r="C1801">
        <v>10798.729492</v>
      </c>
      <c r="D1801">
        <v>9962.7216800000006</v>
      </c>
      <c r="E1801">
        <v>10138.049805000001</v>
      </c>
      <c r="F1801">
        <v>10138.049805000001</v>
      </c>
      <c r="G1801">
        <v>19473084768</v>
      </c>
    </row>
    <row r="1802" spans="1:7">
      <c r="A1802" s="12">
        <v>43699</v>
      </c>
      <c r="B1802">
        <v>10142.521484000001</v>
      </c>
      <c r="C1802">
        <v>10232.996094</v>
      </c>
      <c r="D1802">
        <v>9831.4628909999992</v>
      </c>
      <c r="E1802">
        <v>10131.055664</v>
      </c>
      <c r="F1802">
        <v>10131.055664</v>
      </c>
      <c r="G1802">
        <v>17097508856</v>
      </c>
    </row>
    <row r="1803" spans="1:7">
      <c r="A1803" s="12">
        <v>43700</v>
      </c>
      <c r="B1803">
        <v>10136.309569999999</v>
      </c>
      <c r="C1803">
        <v>10442.443359000001</v>
      </c>
      <c r="D1803">
        <v>10078.192383</v>
      </c>
      <c r="E1803">
        <v>10407.964844</v>
      </c>
      <c r="F1803">
        <v>10407.964844</v>
      </c>
      <c r="G1803">
        <v>15627023886</v>
      </c>
    </row>
    <row r="1804" spans="1:7">
      <c r="A1804" s="12">
        <v>43701</v>
      </c>
      <c r="B1804">
        <v>10407.644531</v>
      </c>
      <c r="C1804">
        <v>10418.020508</v>
      </c>
      <c r="D1804">
        <v>9982.296875</v>
      </c>
      <c r="E1804">
        <v>10159.960938</v>
      </c>
      <c r="F1804">
        <v>10159.960938</v>
      </c>
      <c r="G1804">
        <v>15451030650</v>
      </c>
    </row>
    <row r="1805" spans="1:7">
      <c r="A1805" s="12">
        <v>43702</v>
      </c>
      <c r="B1805">
        <v>10160.737305000001</v>
      </c>
      <c r="C1805">
        <v>10304.622069999999</v>
      </c>
      <c r="D1805">
        <v>10008.789063</v>
      </c>
      <c r="E1805">
        <v>10138.517578000001</v>
      </c>
      <c r="F1805">
        <v>10138.517578000001</v>
      </c>
      <c r="G1805">
        <v>14153856610</v>
      </c>
    </row>
    <row r="1806" spans="1:7">
      <c r="A1806" s="12">
        <v>43703</v>
      </c>
      <c r="B1806">
        <v>10126.299805000001</v>
      </c>
      <c r="C1806">
        <v>10512.328125</v>
      </c>
      <c r="D1806">
        <v>10126.299805000001</v>
      </c>
      <c r="E1806">
        <v>10370.820313</v>
      </c>
      <c r="F1806">
        <v>10370.820313</v>
      </c>
      <c r="G1806">
        <v>18438654080</v>
      </c>
    </row>
    <row r="1807" spans="1:7">
      <c r="A1807" s="12">
        <v>43704</v>
      </c>
      <c r="B1807">
        <v>10372.826171999999</v>
      </c>
      <c r="C1807">
        <v>10381.328125</v>
      </c>
      <c r="D1807">
        <v>10087.300781</v>
      </c>
      <c r="E1807">
        <v>10185.5</v>
      </c>
      <c r="F1807">
        <v>10185.5</v>
      </c>
      <c r="G1807">
        <v>14762609503</v>
      </c>
    </row>
    <row r="1808" spans="1:7">
      <c r="A1808" s="12">
        <v>43705</v>
      </c>
      <c r="B1808">
        <v>10203.426758</v>
      </c>
      <c r="C1808">
        <v>10279.366211</v>
      </c>
      <c r="D1808">
        <v>9716.65625</v>
      </c>
      <c r="E1808">
        <v>9754.4228519999997</v>
      </c>
      <c r="F1808">
        <v>9754.4228519999997</v>
      </c>
      <c r="G1808">
        <v>17603790323</v>
      </c>
    </row>
    <row r="1809" spans="1:7">
      <c r="A1809" s="12">
        <v>43706</v>
      </c>
      <c r="B1809">
        <v>9756.7861329999996</v>
      </c>
      <c r="C1809">
        <v>9756.7861329999996</v>
      </c>
      <c r="D1809">
        <v>9421.6298829999996</v>
      </c>
      <c r="E1809">
        <v>9510.2001949999994</v>
      </c>
      <c r="F1809">
        <v>9510.2001949999994</v>
      </c>
      <c r="G1809">
        <v>17045878501</v>
      </c>
    </row>
    <row r="1810" spans="1:7">
      <c r="A1810" s="12">
        <v>43707</v>
      </c>
      <c r="B1810">
        <v>9514.8447269999997</v>
      </c>
      <c r="C1810">
        <v>9656.1240230000003</v>
      </c>
      <c r="D1810">
        <v>9428.3027340000008</v>
      </c>
      <c r="E1810">
        <v>9598.1738280000009</v>
      </c>
      <c r="F1810">
        <v>9598.1738280000009</v>
      </c>
      <c r="G1810">
        <v>13595263986</v>
      </c>
    </row>
    <row r="1811" spans="1:7">
      <c r="A1811" s="12">
        <v>43708</v>
      </c>
      <c r="B1811">
        <v>9597.5390630000002</v>
      </c>
      <c r="C1811">
        <v>9673.2207030000009</v>
      </c>
      <c r="D1811">
        <v>9531.7998050000006</v>
      </c>
      <c r="E1811">
        <v>9630.6640630000002</v>
      </c>
      <c r="F1811">
        <v>9630.6640630000002</v>
      </c>
      <c r="G1811">
        <v>11454806419</v>
      </c>
    </row>
    <row r="1812" spans="1:7">
      <c r="A1812" s="12">
        <v>43709</v>
      </c>
      <c r="B1812">
        <v>9630.5927730000003</v>
      </c>
      <c r="C1812">
        <v>9796.7558590000008</v>
      </c>
      <c r="D1812">
        <v>9582.9443360000005</v>
      </c>
      <c r="E1812">
        <v>9757.9707030000009</v>
      </c>
      <c r="F1812">
        <v>9757.9707030000009</v>
      </c>
      <c r="G1812">
        <v>11445355859</v>
      </c>
    </row>
    <row r="1813" spans="1:7">
      <c r="A1813" s="12">
        <v>43710</v>
      </c>
      <c r="B1813">
        <v>9757.4736329999996</v>
      </c>
      <c r="C1813">
        <v>10396.591796999999</v>
      </c>
      <c r="D1813">
        <v>9730.6503909999992</v>
      </c>
      <c r="E1813">
        <v>10346.760742</v>
      </c>
      <c r="F1813">
        <v>10346.760742</v>
      </c>
      <c r="G1813">
        <v>17248102294</v>
      </c>
    </row>
    <row r="1814" spans="1:7">
      <c r="A1814" s="12">
        <v>43711</v>
      </c>
      <c r="B1814">
        <v>10345.725586</v>
      </c>
      <c r="C1814">
        <v>10736.104492</v>
      </c>
      <c r="D1814">
        <v>10308.547852</v>
      </c>
      <c r="E1814">
        <v>10623.540039</v>
      </c>
      <c r="F1814">
        <v>10623.540039</v>
      </c>
      <c r="G1814">
        <v>19384917989</v>
      </c>
    </row>
    <row r="1815" spans="1:7">
      <c r="A1815" s="12">
        <v>43712</v>
      </c>
      <c r="B1815">
        <v>10621.180664</v>
      </c>
      <c r="C1815">
        <v>10762.644531</v>
      </c>
      <c r="D1815">
        <v>10434.709961</v>
      </c>
      <c r="E1815">
        <v>10594.493164</v>
      </c>
      <c r="F1815">
        <v>10594.493164</v>
      </c>
      <c r="G1815">
        <v>16742664769</v>
      </c>
    </row>
    <row r="1816" spans="1:7">
      <c r="A1816" s="12">
        <v>43713</v>
      </c>
      <c r="B1816">
        <v>10588.183594</v>
      </c>
      <c r="C1816">
        <v>10627.269531</v>
      </c>
      <c r="D1816">
        <v>10516.417969</v>
      </c>
      <c r="E1816">
        <v>10575.533203000001</v>
      </c>
      <c r="F1816">
        <v>10575.533203000001</v>
      </c>
      <c r="G1816">
        <v>14551239508</v>
      </c>
    </row>
    <row r="1817" spans="1:7">
      <c r="A1817" s="12">
        <v>43714</v>
      </c>
      <c r="B1817">
        <v>10578.198242</v>
      </c>
      <c r="C1817">
        <v>10898.761719</v>
      </c>
      <c r="D1817">
        <v>10292.299805000001</v>
      </c>
      <c r="E1817">
        <v>10353.302734000001</v>
      </c>
      <c r="F1817">
        <v>10353.302734000001</v>
      </c>
      <c r="G1817">
        <v>19536574783</v>
      </c>
    </row>
    <row r="1818" spans="1:7">
      <c r="A1818" s="12">
        <v>43715</v>
      </c>
      <c r="B1818">
        <v>10353.931640999999</v>
      </c>
      <c r="C1818">
        <v>10558.673828000001</v>
      </c>
      <c r="D1818">
        <v>10348.918944999999</v>
      </c>
      <c r="E1818">
        <v>10517.254883</v>
      </c>
      <c r="F1818">
        <v>10517.254883</v>
      </c>
      <c r="G1818">
        <v>15307366476</v>
      </c>
    </row>
    <row r="1819" spans="1:7">
      <c r="A1819" s="12">
        <v>43716</v>
      </c>
      <c r="B1819">
        <v>10518.114258</v>
      </c>
      <c r="C1819">
        <v>10595.637694999999</v>
      </c>
      <c r="D1819">
        <v>10409.090819999999</v>
      </c>
      <c r="E1819">
        <v>10441.276367</v>
      </c>
      <c r="F1819">
        <v>10441.276367</v>
      </c>
      <c r="G1819">
        <v>13670567493</v>
      </c>
    </row>
    <row r="1820" spans="1:7">
      <c r="A1820" s="12">
        <v>43717</v>
      </c>
      <c r="B1820">
        <v>10443.228515999999</v>
      </c>
      <c r="C1820">
        <v>10450.311523</v>
      </c>
      <c r="D1820">
        <v>10144.929688</v>
      </c>
      <c r="E1820">
        <v>10334.974609000001</v>
      </c>
      <c r="F1820">
        <v>10334.974609000001</v>
      </c>
      <c r="G1820">
        <v>17595943368</v>
      </c>
    </row>
    <row r="1821" spans="1:7">
      <c r="A1821" s="12">
        <v>43718</v>
      </c>
      <c r="B1821">
        <v>10336.408203000001</v>
      </c>
      <c r="C1821">
        <v>10394.353515999999</v>
      </c>
      <c r="D1821">
        <v>10020.573242</v>
      </c>
      <c r="E1821">
        <v>10115.975586</v>
      </c>
      <c r="F1821">
        <v>10115.975586</v>
      </c>
      <c r="G1821">
        <v>14906809639</v>
      </c>
    </row>
    <row r="1822" spans="1:7">
      <c r="A1822" s="12">
        <v>43719</v>
      </c>
      <c r="B1822">
        <v>10123.035156</v>
      </c>
      <c r="C1822">
        <v>10215.948242</v>
      </c>
      <c r="D1822">
        <v>9980.7763670000004</v>
      </c>
      <c r="E1822">
        <v>10178.372069999999</v>
      </c>
      <c r="F1822">
        <v>10178.372069999999</v>
      </c>
      <c r="G1822">
        <v>15428063426</v>
      </c>
    </row>
    <row r="1823" spans="1:7">
      <c r="A1823" s="12">
        <v>43720</v>
      </c>
      <c r="B1823">
        <v>10176.819336</v>
      </c>
      <c r="C1823">
        <v>10442.253906</v>
      </c>
      <c r="D1823">
        <v>10099.242188</v>
      </c>
      <c r="E1823">
        <v>10410.126953000001</v>
      </c>
      <c r="F1823">
        <v>10410.126953000001</v>
      </c>
      <c r="G1823">
        <v>15323563925</v>
      </c>
    </row>
    <row r="1824" spans="1:7">
      <c r="A1824" s="12">
        <v>43721</v>
      </c>
      <c r="B1824">
        <v>10415.362305000001</v>
      </c>
      <c r="C1824">
        <v>10441.489258</v>
      </c>
      <c r="D1824">
        <v>10226.596680000001</v>
      </c>
      <c r="E1824">
        <v>10360.546875</v>
      </c>
      <c r="F1824">
        <v>10360.546875</v>
      </c>
      <c r="G1824">
        <v>14109864675</v>
      </c>
    </row>
    <row r="1825" spans="1:7">
      <c r="A1825" s="12">
        <v>43722</v>
      </c>
      <c r="B1825">
        <v>10345.403319999999</v>
      </c>
      <c r="C1825">
        <v>10422.133789</v>
      </c>
      <c r="D1825">
        <v>10291.694336</v>
      </c>
      <c r="E1825">
        <v>10358.048828000001</v>
      </c>
      <c r="F1825">
        <v>10358.048828000001</v>
      </c>
      <c r="G1825">
        <v>13468713124</v>
      </c>
    </row>
    <row r="1826" spans="1:7">
      <c r="A1826" s="12">
        <v>43723</v>
      </c>
      <c r="B1826">
        <v>10356.465819999999</v>
      </c>
      <c r="C1826">
        <v>10387.035156</v>
      </c>
      <c r="D1826">
        <v>10313.092773</v>
      </c>
      <c r="E1826">
        <v>10347.712890999999</v>
      </c>
      <c r="F1826">
        <v>10347.712890999999</v>
      </c>
      <c r="G1826">
        <v>12043433567</v>
      </c>
    </row>
    <row r="1827" spans="1:7">
      <c r="A1827" s="12">
        <v>43724</v>
      </c>
      <c r="B1827">
        <v>10347.222656</v>
      </c>
      <c r="C1827">
        <v>10386.867188</v>
      </c>
      <c r="D1827">
        <v>10189.744140999999</v>
      </c>
      <c r="E1827">
        <v>10276.793944999999</v>
      </c>
      <c r="F1827">
        <v>10276.793944999999</v>
      </c>
      <c r="G1827">
        <v>15160167779</v>
      </c>
    </row>
    <row r="1828" spans="1:7">
      <c r="A1828" s="12">
        <v>43725</v>
      </c>
      <c r="B1828">
        <v>10281.513671999999</v>
      </c>
      <c r="C1828">
        <v>10296.771484000001</v>
      </c>
      <c r="D1828">
        <v>10199.739258</v>
      </c>
      <c r="E1828">
        <v>10241.272461</v>
      </c>
      <c r="F1828">
        <v>10241.272461</v>
      </c>
      <c r="G1828">
        <v>15304603363</v>
      </c>
    </row>
    <row r="1829" spans="1:7">
      <c r="A1829" s="12">
        <v>43726</v>
      </c>
      <c r="B1829">
        <v>10247.795898</v>
      </c>
      <c r="C1829">
        <v>10275.928711</v>
      </c>
      <c r="D1829">
        <v>10191.469727</v>
      </c>
      <c r="E1829">
        <v>10198.248046999999</v>
      </c>
      <c r="F1829">
        <v>10198.248046999999</v>
      </c>
      <c r="G1829">
        <v>16169268880</v>
      </c>
    </row>
    <row r="1830" spans="1:7">
      <c r="A1830" s="12">
        <v>43727</v>
      </c>
      <c r="B1830">
        <v>10200.496094</v>
      </c>
      <c r="C1830">
        <v>10295.668944999999</v>
      </c>
      <c r="D1830">
        <v>9851.6923829999996</v>
      </c>
      <c r="E1830">
        <v>10266.415039</v>
      </c>
      <c r="F1830">
        <v>10266.415039</v>
      </c>
      <c r="G1830">
        <v>19937691247</v>
      </c>
    </row>
    <row r="1831" spans="1:7">
      <c r="A1831" s="12">
        <v>43728</v>
      </c>
      <c r="B1831">
        <v>10266.318359000001</v>
      </c>
      <c r="C1831">
        <v>10285.872069999999</v>
      </c>
      <c r="D1831">
        <v>10132.186523</v>
      </c>
      <c r="E1831">
        <v>10181.641602</v>
      </c>
      <c r="F1831">
        <v>10181.641602</v>
      </c>
      <c r="G1831">
        <v>14734189639</v>
      </c>
    </row>
    <row r="1832" spans="1:7">
      <c r="A1832" s="12">
        <v>43729</v>
      </c>
      <c r="B1832">
        <v>10183.648438</v>
      </c>
      <c r="C1832">
        <v>10188.097656</v>
      </c>
      <c r="D1832">
        <v>10000.708008</v>
      </c>
      <c r="E1832">
        <v>10019.716796999999</v>
      </c>
      <c r="F1832">
        <v>10019.716796999999</v>
      </c>
      <c r="G1832">
        <v>13425266806</v>
      </c>
    </row>
    <row r="1833" spans="1:7">
      <c r="A1833" s="12">
        <v>43730</v>
      </c>
      <c r="B1833">
        <v>10024.115234000001</v>
      </c>
      <c r="C1833">
        <v>10074.444336</v>
      </c>
      <c r="D1833">
        <v>9922.5332030000009</v>
      </c>
      <c r="E1833">
        <v>10070.392578000001</v>
      </c>
      <c r="F1833">
        <v>10070.392578000001</v>
      </c>
      <c r="G1833">
        <v>13199651698</v>
      </c>
    </row>
    <row r="1834" spans="1:7">
      <c r="A1834" s="12">
        <v>43731</v>
      </c>
      <c r="B1834">
        <v>10067.962890999999</v>
      </c>
      <c r="C1834">
        <v>10074.238281</v>
      </c>
      <c r="D1834">
        <v>9727.1435550000006</v>
      </c>
      <c r="E1834">
        <v>9729.3242190000001</v>
      </c>
      <c r="F1834">
        <v>9729.3242190000001</v>
      </c>
      <c r="G1834">
        <v>15144925408</v>
      </c>
    </row>
    <row r="1835" spans="1:7">
      <c r="A1835" s="12">
        <v>43732</v>
      </c>
      <c r="B1835">
        <v>9729.3212889999995</v>
      </c>
      <c r="C1835">
        <v>9804.3173829999996</v>
      </c>
      <c r="D1835">
        <v>8370.8017579999996</v>
      </c>
      <c r="E1835">
        <v>8620.5664059999999</v>
      </c>
      <c r="F1835">
        <v>8620.5664059999999</v>
      </c>
      <c r="G1835">
        <v>25002886689</v>
      </c>
    </row>
    <row r="1836" spans="1:7">
      <c r="A1836" s="12">
        <v>43733</v>
      </c>
      <c r="B1836">
        <v>8603.4287110000005</v>
      </c>
      <c r="C1836">
        <v>8744.828125</v>
      </c>
      <c r="D1836">
        <v>8325.3964840000008</v>
      </c>
      <c r="E1836">
        <v>8486.9931639999995</v>
      </c>
      <c r="F1836">
        <v>8486.9931639999995</v>
      </c>
      <c r="G1836">
        <v>21744728353</v>
      </c>
    </row>
    <row r="1837" spans="1:7">
      <c r="A1837" s="12">
        <v>43734</v>
      </c>
      <c r="B1837">
        <v>8487.6699219999991</v>
      </c>
      <c r="C1837">
        <v>8515.6855469999991</v>
      </c>
      <c r="D1837">
        <v>7895.6293949999999</v>
      </c>
      <c r="E1837">
        <v>8118.9677730000003</v>
      </c>
      <c r="F1837">
        <v>8118.9677730000003</v>
      </c>
      <c r="G1837">
        <v>19258205289</v>
      </c>
    </row>
    <row r="1838" spans="1:7">
      <c r="A1838" s="12">
        <v>43735</v>
      </c>
      <c r="B1838">
        <v>8113.1010740000002</v>
      </c>
      <c r="C1838">
        <v>8271.5205079999996</v>
      </c>
      <c r="D1838">
        <v>7965.9228519999997</v>
      </c>
      <c r="E1838">
        <v>8251.8457030000009</v>
      </c>
      <c r="F1838">
        <v>8251.8457030000009</v>
      </c>
      <c r="G1838">
        <v>16408941156</v>
      </c>
    </row>
    <row r="1839" spans="1:7">
      <c r="A1839" s="12">
        <v>43736</v>
      </c>
      <c r="B1839">
        <v>8251.2734380000002</v>
      </c>
      <c r="C1839">
        <v>8285.6171880000002</v>
      </c>
      <c r="D1839">
        <v>8125.4316410000001</v>
      </c>
      <c r="E1839">
        <v>8245.9150389999995</v>
      </c>
      <c r="F1839">
        <v>8245.9150389999995</v>
      </c>
      <c r="G1839">
        <v>14141152736</v>
      </c>
    </row>
    <row r="1840" spans="1:7">
      <c r="A1840" s="12">
        <v>43737</v>
      </c>
      <c r="B1840">
        <v>8246.0371090000008</v>
      </c>
      <c r="C1840">
        <v>8261.7070309999999</v>
      </c>
      <c r="D1840">
        <v>7990.4970700000003</v>
      </c>
      <c r="E1840">
        <v>8104.185547</v>
      </c>
      <c r="F1840">
        <v>8104.185547</v>
      </c>
      <c r="G1840">
        <v>13034629109</v>
      </c>
    </row>
    <row r="1841" spans="1:7">
      <c r="A1841" s="12">
        <v>43738</v>
      </c>
      <c r="B1841">
        <v>8104.2265630000002</v>
      </c>
      <c r="C1841">
        <v>8314.2314449999994</v>
      </c>
      <c r="D1841">
        <v>7830.7587890000004</v>
      </c>
      <c r="E1841">
        <v>8293.8681639999995</v>
      </c>
      <c r="F1841">
        <v>8293.8681639999995</v>
      </c>
      <c r="G1841">
        <v>17115474183</v>
      </c>
    </row>
    <row r="1842" spans="1:7">
      <c r="A1842" s="12">
        <v>43739</v>
      </c>
      <c r="B1842">
        <v>8299.7207030000009</v>
      </c>
      <c r="C1842">
        <v>8497.6923829999996</v>
      </c>
      <c r="D1842">
        <v>8232.6796880000002</v>
      </c>
      <c r="E1842">
        <v>8343.2763670000004</v>
      </c>
      <c r="F1842">
        <v>8343.2763670000004</v>
      </c>
      <c r="G1842">
        <v>15305343413</v>
      </c>
    </row>
    <row r="1843" spans="1:7">
      <c r="A1843" s="12">
        <v>43740</v>
      </c>
      <c r="B1843">
        <v>8344.2128909999992</v>
      </c>
      <c r="C1843">
        <v>8393.0419920000004</v>
      </c>
      <c r="D1843">
        <v>8227.6953130000002</v>
      </c>
      <c r="E1843">
        <v>8393.0419920000004</v>
      </c>
      <c r="F1843">
        <v>8393.0419920000004</v>
      </c>
      <c r="G1843">
        <v>13125712443</v>
      </c>
    </row>
    <row r="1844" spans="1:7">
      <c r="A1844" s="12">
        <v>43741</v>
      </c>
      <c r="B1844">
        <v>8390.7744139999995</v>
      </c>
      <c r="C1844">
        <v>8414.2275389999995</v>
      </c>
      <c r="D1844">
        <v>8146.4370120000003</v>
      </c>
      <c r="E1844">
        <v>8259.9921880000002</v>
      </c>
      <c r="F1844">
        <v>8259.9921880000002</v>
      </c>
      <c r="G1844">
        <v>13668823409</v>
      </c>
    </row>
    <row r="1845" spans="1:7">
      <c r="A1845" s="12">
        <v>43742</v>
      </c>
      <c r="B1845">
        <v>8259.4941409999992</v>
      </c>
      <c r="C1845">
        <v>8260.0556639999995</v>
      </c>
      <c r="D1845">
        <v>8151.2368159999996</v>
      </c>
      <c r="E1845">
        <v>8205.9394530000009</v>
      </c>
      <c r="F1845">
        <v>8205.9394530000009</v>
      </c>
      <c r="G1845">
        <v>13139456229</v>
      </c>
    </row>
    <row r="1846" spans="1:7">
      <c r="A1846" s="12">
        <v>43743</v>
      </c>
      <c r="B1846">
        <v>8210.1494139999995</v>
      </c>
      <c r="C1846">
        <v>8215.5263670000004</v>
      </c>
      <c r="D1846">
        <v>8071.1206050000001</v>
      </c>
      <c r="E1846">
        <v>8151.5004879999997</v>
      </c>
      <c r="F1846">
        <v>8151.5004879999997</v>
      </c>
      <c r="G1846">
        <v>12200497197</v>
      </c>
    </row>
    <row r="1847" spans="1:7">
      <c r="A1847" s="12">
        <v>43744</v>
      </c>
      <c r="B1847">
        <v>8149.876953</v>
      </c>
      <c r="C1847">
        <v>8161.4101559999999</v>
      </c>
      <c r="D1847">
        <v>7958.8505859999996</v>
      </c>
      <c r="E1847">
        <v>7988.1557620000003</v>
      </c>
      <c r="F1847">
        <v>7988.1557620000003</v>
      </c>
      <c r="G1847">
        <v>13160830305</v>
      </c>
    </row>
    <row r="1848" spans="1:7">
      <c r="A1848" s="12">
        <v>43745</v>
      </c>
      <c r="B1848">
        <v>7989.1206050000001</v>
      </c>
      <c r="C1848">
        <v>8308.4501949999994</v>
      </c>
      <c r="D1848">
        <v>7905.7661129999997</v>
      </c>
      <c r="E1848">
        <v>8245.6230469999991</v>
      </c>
      <c r="F1848">
        <v>8245.6230469999991</v>
      </c>
      <c r="G1848">
        <v>18009742607</v>
      </c>
    </row>
    <row r="1849" spans="1:7">
      <c r="A1849" s="12">
        <v>43746</v>
      </c>
      <c r="B1849">
        <v>8246.8496090000008</v>
      </c>
      <c r="C1849">
        <v>8332.7148440000001</v>
      </c>
      <c r="D1849">
        <v>8185.7631840000004</v>
      </c>
      <c r="E1849">
        <v>8228.7832030000009</v>
      </c>
      <c r="F1849">
        <v>8228.7832030000009</v>
      </c>
      <c r="G1849">
        <v>15592264032</v>
      </c>
    </row>
    <row r="1850" spans="1:7">
      <c r="A1850" s="12">
        <v>43747</v>
      </c>
      <c r="B1850">
        <v>8229.8408199999994</v>
      </c>
      <c r="C1850">
        <v>8627.7060550000006</v>
      </c>
      <c r="D1850">
        <v>8169.298828</v>
      </c>
      <c r="E1850">
        <v>8595.7402340000008</v>
      </c>
      <c r="F1850">
        <v>8595.7402340000008</v>
      </c>
      <c r="G1850">
        <v>19384942333</v>
      </c>
    </row>
    <row r="1851" spans="1:7">
      <c r="A1851" s="12">
        <v>43748</v>
      </c>
      <c r="B1851">
        <v>8585.2802730000003</v>
      </c>
      <c r="C1851">
        <v>8625.2724610000005</v>
      </c>
      <c r="D1851">
        <v>8471.9335940000001</v>
      </c>
      <c r="E1851">
        <v>8586.4736329999996</v>
      </c>
      <c r="F1851">
        <v>8586.4736329999996</v>
      </c>
      <c r="G1851">
        <v>17618660671</v>
      </c>
    </row>
    <row r="1852" spans="1:7">
      <c r="A1852" s="12">
        <v>43749</v>
      </c>
      <c r="B1852">
        <v>8585.2626949999994</v>
      </c>
      <c r="C1852">
        <v>8721.7802730000003</v>
      </c>
      <c r="D1852">
        <v>8316.1816409999992</v>
      </c>
      <c r="E1852">
        <v>8321.7568360000005</v>
      </c>
      <c r="F1852">
        <v>8321.7568360000005</v>
      </c>
      <c r="G1852">
        <v>19604381101</v>
      </c>
    </row>
    <row r="1853" spans="1:7">
      <c r="A1853" s="12">
        <v>43750</v>
      </c>
      <c r="B1853">
        <v>8315.6650389999995</v>
      </c>
      <c r="C1853">
        <v>8415.2421880000002</v>
      </c>
      <c r="D1853">
        <v>8313.3408199999994</v>
      </c>
      <c r="E1853">
        <v>8336.5556639999995</v>
      </c>
      <c r="F1853">
        <v>8336.5556639999995</v>
      </c>
      <c r="G1853">
        <v>14532641605</v>
      </c>
    </row>
    <row r="1854" spans="1:7">
      <c r="A1854" s="12">
        <v>43751</v>
      </c>
      <c r="B1854">
        <v>8336.9023440000001</v>
      </c>
      <c r="C1854">
        <v>8470.9882809999999</v>
      </c>
      <c r="D1854">
        <v>8276.6123050000006</v>
      </c>
      <c r="E1854">
        <v>8321.0058590000008</v>
      </c>
      <c r="F1854">
        <v>8321.0058590000008</v>
      </c>
      <c r="G1854">
        <v>13808286059</v>
      </c>
    </row>
    <row r="1855" spans="1:7">
      <c r="A1855" s="12">
        <v>43752</v>
      </c>
      <c r="B1855">
        <v>8320.8320309999999</v>
      </c>
      <c r="C1855">
        <v>8390.2089840000008</v>
      </c>
      <c r="D1855">
        <v>8284.1308590000008</v>
      </c>
      <c r="E1855">
        <v>8374.6865230000003</v>
      </c>
      <c r="F1855">
        <v>8374.6865230000003</v>
      </c>
      <c r="G1855">
        <v>15151387859</v>
      </c>
    </row>
    <row r="1856" spans="1:7">
      <c r="A1856" s="12">
        <v>43753</v>
      </c>
      <c r="B1856">
        <v>8373.4580079999996</v>
      </c>
      <c r="C1856">
        <v>8410.7148440000001</v>
      </c>
      <c r="D1856">
        <v>8182.7065430000002</v>
      </c>
      <c r="E1856">
        <v>8205.3691409999992</v>
      </c>
      <c r="F1856">
        <v>8205.3691409999992</v>
      </c>
      <c r="G1856">
        <v>15220412632</v>
      </c>
    </row>
    <row r="1857" spans="1:7">
      <c r="A1857" s="12">
        <v>43754</v>
      </c>
      <c r="B1857">
        <v>8204.6748050000006</v>
      </c>
      <c r="C1857">
        <v>8216.8125</v>
      </c>
      <c r="D1857">
        <v>7985.0898440000001</v>
      </c>
      <c r="E1857">
        <v>8047.5268550000001</v>
      </c>
      <c r="F1857">
        <v>8047.5268550000001</v>
      </c>
      <c r="G1857">
        <v>16071646996</v>
      </c>
    </row>
    <row r="1858" spans="1:7">
      <c r="A1858" s="12">
        <v>43755</v>
      </c>
      <c r="B1858">
        <v>8047.8125</v>
      </c>
      <c r="C1858">
        <v>8134.8315430000002</v>
      </c>
      <c r="D1858">
        <v>8000.9428710000002</v>
      </c>
      <c r="E1858">
        <v>8103.9111329999996</v>
      </c>
      <c r="F1858">
        <v>8103.9111329999996</v>
      </c>
      <c r="G1858">
        <v>14313052244</v>
      </c>
    </row>
    <row r="1859" spans="1:7">
      <c r="A1859" s="12">
        <v>43756</v>
      </c>
      <c r="B1859">
        <v>8100.9335940000001</v>
      </c>
      <c r="C1859">
        <v>8138.4135740000002</v>
      </c>
      <c r="D1859">
        <v>7902.1640630000002</v>
      </c>
      <c r="E1859">
        <v>7973.2075199999999</v>
      </c>
      <c r="F1859">
        <v>7973.2075199999999</v>
      </c>
      <c r="G1859">
        <v>15651592610</v>
      </c>
    </row>
    <row r="1860" spans="1:7">
      <c r="A1860" s="12">
        <v>43757</v>
      </c>
      <c r="B1860">
        <v>7973.8037109999996</v>
      </c>
      <c r="C1860">
        <v>8082.6293949999999</v>
      </c>
      <c r="D1860">
        <v>7944.7768550000001</v>
      </c>
      <c r="E1860">
        <v>7988.560547</v>
      </c>
      <c r="F1860">
        <v>7988.560547</v>
      </c>
      <c r="G1860">
        <v>13797825640</v>
      </c>
    </row>
    <row r="1861" spans="1:7">
      <c r="A1861" s="12">
        <v>43758</v>
      </c>
      <c r="B1861">
        <v>7997.8071289999998</v>
      </c>
      <c r="C1861">
        <v>8281.8183590000008</v>
      </c>
      <c r="D1861">
        <v>7949.439453</v>
      </c>
      <c r="E1861">
        <v>8222.078125</v>
      </c>
      <c r="F1861">
        <v>8222.078125</v>
      </c>
      <c r="G1861">
        <v>15504249442</v>
      </c>
    </row>
    <row r="1862" spans="1:7">
      <c r="A1862" s="12">
        <v>43759</v>
      </c>
      <c r="B1862">
        <v>8225.1152340000008</v>
      </c>
      <c r="C1862">
        <v>8296.6943360000005</v>
      </c>
      <c r="D1862">
        <v>8196.4160159999992</v>
      </c>
      <c r="E1862">
        <v>8243.7207030000009</v>
      </c>
      <c r="F1862">
        <v>8243.7207030000009</v>
      </c>
      <c r="G1862">
        <v>15868748866</v>
      </c>
    </row>
    <row r="1863" spans="1:7">
      <c r="A1863" s="12">
        <v>43760</v>
      </c>
      <c r="B1863">
        <v>8243.4023440000001</v>
      </c>
      <c r="C1863">
        <v>8296.6513670000004</v>
      </c>
      <c r="D1863">
        <v>8074.4628910000001</v>
      </c>
      <c r="E1863">
        <v>8078.203125</v>
      </c>
      <c r="F1863">
        <v>8078.203125</v>
      </c>
      <c r="G1863">
        <v>16803377857</v>
      </c>
    </row>
    <row r="1864" spans="1:7">
      <c r="A1864" s="12">
        <v>43761</v>
      </c>
      <c r="B1864">
        <v>8076.2285160000001</v>
      </c>
      <c r="C1864">
        <v>8092.9995120000003</v>
      </c>
      <c r="D1864">
        <v>7469.3227539999998</v>
      </c>
      <c r="E1864">
        <v>7514.671875</v>
      </c>
      <c r="F1864">
        <v>7514.671875</v>
      </c>
      <c r="G1864">
        <v>21942878958</v>
      </c>
    </row>
    <row r="1865" spans="1:7">
      <c r="A1865" s="12">
        <v>43762</v>
      </c>
      <c r="B1865">
        <v>7509.7280270000001</v>
      </c>
      <c r="C1865">
        <v>7532.8676759999998</v>
      </c>
      <c r="D1865">
        <v>7446.9887699999999</v>
      </c>
      <c r="E1865">
        <v>7493.4887699999999</v>
      </c>
      <c r="F1865">
        <v>7493.4887699999999</v>
      </c>
      <c r="G1865">
        <v>16268708849</v>
      </c>
    </row>
    <row r="1866" spans="1:7">
      <c r="A1866" s="12">
        <v>43763</v>
      </c>
      <c r="B1866">
        <v>7490.703125</v>
      </c>
      <c r="C1866">
        <v>8691.5400389999995</v>
      </c>
      <c r="D1866">
        <v>7479.984375</v>
      </c>
      <c r="E1866">
        <v>8660.7001949999994</v>
      </c>
      <c r="F1866">
        <v>8660.7001949999994</v>
      </c>
      <c r="G1866">
        <v>28705065488</v>
      </c>
    </row>
    <row r="1867" spans="1:7">
      <c r="A1867" s="12">
        <v>43764</v>
      </c>
      <c r="B1867">
        <v>8667.5771480000003</v>
      </c>
      <c r="C1867">
        <v>10021.744140999999</v>
      </c>
      <c r="D1867">
        <v>8662.6220699999994</v>
      </c>
      <c r="E1867">
        <v>9244.9726559999999</v>
      </c>
      <c r="F1867">
        <v>9244.9726559999999</v>
      </c>
      <c r="G1867">
        <v>44496255609</v>
      </c>
    </row>
    <row r="1868" spans="1:7">
      <c r="A1868" s="12">
        <v>43765</v>
      </c>
      <c r="B1868">
        <v>9241.7070309999999</v>
      </c>
      <c r="C1868">
        <v>9749.5292969999991</v>
      </c>
      <c r="D1868">
        <v>9112.5419920000004</v>
      </c>
      <c r="E1868">
        <v>9551.7148440000001</v>
      </c>
      <c r="F1868">
        <v>9551.7148440000001</v>
      </c>
      <c r="G1868">
        <v>32593129501</v>
      </c>
    </row>
    <row r="1869" spans="1:7">
      <c r="A1869" s="12">
        <v>43766</v>
      </c>
      <c r="B1869">
        <v>9565.1015630000002</v>
      </c>
      <c r="C1869">
        <v>9805.1181639999995</v>
      </c>
      <c r="D1869">
        <v>9256.1484380000002</v>
      </c>
      <c r="E1869">
        <v>9256.1484380000002</v>
      </c>
      <c r="F1869">
        <v>9256.1484380000002</v>
      </c>
      <c r="G1869">
        <v>30948255332</v>
      </c>
    </row>
    <row r="1870" spans="1:7">
      <c r="A1870" s="12">
        <v>43767</v>
      </c>
      <c r="B1870">
        <v>9248.4404300000006</v>
      </c>
      <c r="C1870">
        <v>9516.1806639999995</v>
      </c>
      <c r="D1870">
        <v>9232.6484380000002</v>
      </c>
      <c r="E1870">
        <v>9427.6875</v>
      </c>
      <c r="F1870">
        <v>9427.6875</v>
      </c>
      <c r="G1870">
        <v>28426779937</v>
      </c>
    </row>
    <row r="1871" spans="1:7">
      <c r="A1871" s="12">
        <v>43768</v>
      </c>
      <c r="B1871">
        <v>9422.4628909999992</v>
      </c>
      <c r="C1871">
        <v>9426.8740230000003</v>
      </c>
      <c r="D1871">
        <v>9085.3701170000004</v>
      </c>
      <c r="E1871">
        <v>9205.7265630000002</v>
      </c>
      <c r="F1871">
        <v>9205.7265630000002</v>
      </c>
      <c r="G1871">
        <v>27706531577</v>
      </c>
    </row>
    <row r="1872" spans="1:7">
      <c r="A1872" s="12">
        <v>43769</v>
      </c>
      <c r="B1872">
        <v>9202.4580079999996</v>
      </c>
      <c r="C1872">
        <v>9383.1611329999996</v>
      </c>
      <c r="D1872">
        <v>9028.7177730000003</v>
      </c>
      <c r="E1872">
        <v>9199.5849610000005</v>
      </c>
      <c r="F1872">
        <v>9199.5849610000005</v>
      </c>
      <c r="G1872">
        <v>26583653947</v>
      </c>
    </row>
    <row r="1873" spans="1:7">
      <c r="A1873" s="12">
        <v>43770</v>
      </c>
      <c r="B1873">
        <v>9193.9921880000002</v>
      </c>
      <c r="C1873">
        <v>9275.6572269999997</v>
      </c>
      <c r="D1873">
        <v>9132.0478519999997</v>
      </c>
      <c r="E1873">
        <v>9261.1044920000004</v>
      </c>
      <c r="F1873">
        <v>9261.1044920000004</v>
      </c>
      <c r="G1873">
        <v>24324691031</v>
      </c>
    </row>
    <row r="1874" spans="1:7">
      <c r="A1874" s="12">
        <v>43771</v>
      </c>
      <c r="B1874">
        <v>9259.7832030000009</v>
      </c>
      <c r="C1874">
        <v>9377.4863280000009</v>
      </c>
      <c r="D1874">
        <v>9249.5878909999992</v>
      </c>
      <c r="E1874">
        <v>9324.7177730000003</v>
      </c>
      <c r="F1874">
        <v>9324.7177730000003</v>
      </c>
      <c r="G1874">
        <v>21242676385</v>
      </c>
    </row>
    <row r="1875" spans="1:7">
      <c r="A1875" s="12">
        <v>43772</v>
      </c>
      <c r="B1875">
        <v>9324.7871090000008</v>
      </c>
      <c r="C1875">
        <v>9379.8066409999992</v>
      </c>
      <c r="D1875">
        <v>9141.2519530000009</v>
      </c>
      <c r="E1875">
        <v>9235.3544920000004</v>
      </c>
      <c r="F1875">
        <v>9235.3544920000004</v>
      </c>
      <c r="G1875">
        <v>21132220847</v>
      </c>
    </row>
    <row r="1876" spans="1:7">
      <c r="A1876" s="12">
        <v>43773</v>
      </c>
      <c r="B1876">
        <v>9235.6074219999991</v>
      </c>
      <c r="C1876">
        <v>9505.0517579999996</v>
      </c>
      <c r="D1876">
        <v>9191.4853519999997</v>
      </c>
      <c r="E1876">
        <v>9412.6123050000006</v>
      </c>
      <c r="F1876">
        <v>9412.6123050000006</v>
      </c>
      <c r="G1876">
        <v>26170255634</v>
      </c>
    </row>
    <row r="1877" spans="1:7">
      <c r="A1877" s="12">
        <v>43774</v>
      </c>
      <c r="B1877">
        <v>9413.0048829999996</v>
      </c>
      <c r="C1877">
        <v>9457.4179690000001</v>
      </c>
      <c r="D1877">
        <v>9256.9316409999992</v>
      </c>
      <c r="E1877">
        <v>9342.5273440000001</v>
      </c>
      <c r="F1877">
        <v>9342.5273440000001</v>
      </c>
      <c r="G1877">
        <v>26198609048</v>
      </c>
    </row>
    <row r="1878" spans="1:7">
      <c r="A1878" s="12">
        <v>43775</v>
      </c>
      <c r="B1878">
        <v>9340.8642579999996</v>
      </c>
      <c r="C1878">
        <v>9423.2373050000006</v>
      </c>
      <c r="D1878">
        <v>9305.9091800000006</v>
      </c>
      <c r="E1878">
        <v>9360.8798829999996</v>
      </c>
      <c r="F1878">
        <v>9360.8798829999996</v>
      </c>
      <c r="G1878">
        <v>23133895765</v>
      </c>
    </row>
    <row r="1879" spans="1:7">
      <c r="A1879" s="12">
        <v>43776</v>
      </c>
      <c r="B1879">
        <v>9352.3935550000006</v>
      </c>
      <c r="C1879">
        <v>9368.4765630000002</v>
      </c>
      <c r="D1879">
        <v>9202.3535159999992</v>
      </c>
      <c r="E1879">
        <v>9267.5615230000003</v>
      </c>
      <c r="F1879">
        <v>9267.5615230000003</v>
      </c>
      <c r="G1879">
        <v>22700383839</v>
      </c>
    </row>
    <row r="1880" spans="1:7">
      <c r="A1880" s="12">
        <v>43777</v>
      </c>
      <c r="B1880">
        <v>9265.3681639999995</v>
      </c>
      <c r="C1880">
        <v>9272.7597659999992</v>
      </c>
      <c r="D1880">
        <v>8775.5341800000006</v>
      </c>
      <c r="E1880">
        <v>8804.8808590000008</v>
      </c>
      <c r="F1880">
        <v>8804.8808590000008</v>
      </c>
      <c r="G1880">
        <v>24333037836</v>
      </c>
    </row>
    <row r="1881" spans="1:7">
      <c r="A1881" s="12">
        <v>43778</v>
      </c>
      <c r="B1881">
        <v>8809.46875</v>
      </c>
      <c r="C1881">
        <v>8891.8183590000008</v>
      </c>
      <c r="D1881">
        <v>8793.1630860000005</v>
      </c>
      <c r="E1881">
        <v>8813.5820309999999</v>
      </c>
      <c r="F1881">
        <v>8813.5820309999999</v>
      </c>
      <c r="G1881">
        <v>17578630606</v>
      </c>
    </row>
    <row r="1882" spans="1:7">
      <c r="A1882" s="12">
        <v>43779</v>
      </c>
      <c r="B1882">
        <v>8812.4892579999996</v>
      </c>
      <c r="C1882">
        <v>9103.8261719999991</v>
      </c>
      <c r="D1882">
        <v>8806.1621090000008</v>
      </c>
      <c r="E1882">
        <v>9055.5263670000004</v>
      </c>
      <c r="F1882">
        <v>9055.5263670000004</v>
      </c>
      <c r="G1882">
        <v>20587919881</v>
      </c>
    </row>
    <row r="1883" spans="1:7">
      <c r="A1883" s="12">
        <v>43780</v>
      </c>
      <c r="B1883">
        <v>9056.9179690000001</v>
      </c>
      <c r="C1883">
        <v>9081.2792969999991</v>
      </c>
      <c r="D1883">
        <v>8700.6083980000003</v>
      </c>
      <c r="E1883">
        <v>8757.7880860000005</v>
      </c>
      <c r="F1883">
        <v>8757.7880860000005</v>
      </c>
      <c r="G1883">
        <v>20265510765</v>
      </c>
    </row>
    <row r="1884" spans="1:7">
      <c r="A1884" s="12">
        <v>43781</v>
      </c>
      <c r="B1884">
        <v>8759.7519530000009</v>
      </c>
      <c r="C1884">
        <v>8853.7685550000006</v>
      </c>
      <c r="D1884">
        <v>8685.4277340000008</v>
      </c>
      <c r="E1884">
        <v>8815.6621090000008</v>
      </c>
      <c r="F1884">
        <v>8815.6621090000008</v>
      </c>
      <c r="G1884">
        <v>20309769107</v>
      </c>
    </row>
    <row r="1885" spans="1:7">
      <c r="A1885" s="12">
        <v>43782</v>
      </c>
      <c r="B1885">
        <v>8812.0332030000009</v>
      </c>
      <c r="C1885">
        <v>8836.8417969999991</v>
      </c>
      <c r="D1885">
        <v>8761.6513670000004</v>
      </c>
      <c r="E1885">
        <v>8808.2626949999994</v>
      </c>
      <c r="F1885">
        <v>8808.2626949999994</v>
      </c>
      <c r="G1885">
        <v>17545755405</v>
      </c>
    </row>
    <row r="1886" spans="1:7">
      <c r="A1886" s="12">
        <v>43783</v>
      </c>
      <c r="B1886">
        <v>8811.9365230000003</v>
      </c>
      <c r="C1886">
        <v>8826.9433590000008</v>
      </c>
      <c r="D1886">
        <v>8692.5517579999996</v>
      </c>
      <c r="E1886">
        <v>8708.0947269999997</v>
      </c>
      <c r="F1886">
        <v>8708.0947269999997</v>
      </c>
      <c r="G1886">
        <v>19084739975</v>
      </c>
    </row>
    <row r="1887" spans="1:7">
      <c r="A1887" s="12">
        <v>43784</v>
      </c>
      <c r="B1887">
        <v>8705.7080079999996</v>
      </c>
      <c r="C1887">
        <v>8730.8730469999991</v>
      </c>
      <c r="D1887">
        <v>8484.84375</v>
      </c>
      <c r="E1887">
        <v>8491.9921880000002</v>
      </c>
      <c r="F1887">
        <v>8491.9921880000002</v>
      </c>
      <c r="G1887">
        <v>21796856471</v>
      </c>
    </row>
    <row r="1888" spans="1:7">
      <c r="A1888" s="12">
        <v>43785</v>
      </c>
      <c r="B1888">
        <v>8491.1660159999992</v>
      </c>
      <c r="C1888">
        <v>8591.9970699999994</v>
      </c>
      <c r="D1888">
        <v>8473.9736329999996</v>
      </c>
      <c r="E1888">
        <v>8550.7607420000004</v>
      </c>
      <c r="F1888">
        <v>8550.7607420000004</v>
      </c>
      <c r="G1888">
        <v>16495389808</v>
      </c>
    </row>
    <row r="1889" spans="1:7">
      <c r="A1889" s="12">
        <v>43786</v>
      </c>
      <c r="B1889">
        <v>8549.4707030000009</v>
      </c>
      <c r="C1889">
        <v>8727.7890630000002</v>
      </c>
      <c r="D1889">
        <v>8500.9677730000003</v>
      </c>
      <c r="E1889">
        <v>8577.9755860000005</v>
      </c>
      <c r="F1889">
        <v>8577.9755860000005</v>
      </c>
      <c r="G1889">
        <v>18668638897</v>
      </c>
    </row>
    <row r="1890" spans="1:7">
      <c r="A1890" s="12">
        <v>43787</v>
      </c>
      <c r="B1890">
        <v>8573.9804690000001</v>
      </c>
      <c r="C1890">
        <v>8653.2802730000003</v>
      </c>
      <c r="D1890">
        <v>8273.5732420000004</v>
      </c>
      <c r="E1890">
        <v>8309.2861329999996</v>
      </c>
      <c r="F1890">
        <v>8309.2861329999996</v>
      </c>
      <c r="G1890">
        <v>21579470673</v>
      </c>
    </row>
    <row r="1891" spans="1:7">
      <c r="A1891" s="12">
        <v>43788</v>
      </c>
      <c r="B1891">
        <v>8305.1347659999992</v>
      </c>
      <c r="C1891">
        <v>8408.5166019999997</v>
      </c>
      <c r="D1891">
        <v>8099.9633789999998</v>
      </c>
      <c r="E1891">
        <v>8206.1455079999996</v>
      </c>
      <c r="F1891">
        <v>8206.1455079999996</v>
      </c>
      <c r="G1891">
        <v>21083613816</v>
      </c>
    </row>
    <row r="1892" spans="1:7">
      <c r="A1892" s="12">
        <v>43789</v>
      </c>
      <c r="B1892">
        <v>8203.6132809999999</v>
      </c>
      <c r="C1892">
        <v>8237.2402340000008</v>
      </c>
      <c r="D1892">
        <v>8010.5117190000001</v>
      </c>
      <c r="E1892">
        <v>8027.2680659999996</v>
      </c>
      <c r="F1892">
        <v>8027.2680659999996</v>
      </c>
      <c r="G1892">
        <v>20764300437</v>
      </c>
    </row>
    <row r="1893" spans="1:7">
      <c r="A1893" s="12">
        <v>43790</v>
      </c>
      <c r="B1893">
        <v>8023.6445309999999</v>
      </c>
      <c r="C1893">
        <v>8110.0981449999999</v>
      </c>
      <c r="D1893">
        <v>7597.3818359999996</v>
      </c>
      <c r="E1893">
        <v>7642.75</v>
      </c>
      <c r="F1893">
        <v>7642.75</v>
      </c>
      <c r="G1893">
        <v>22514243371</v>
      </c>
    </row>
    <row r="1894" spans="1:7">
      <c r="A1894" s="12">
        <v>43791</v>
      </c>
      <c r="B1894">
        <v>7643.5693359999996</v>
      </c>
      <c r="C1894">
        <v>7697.3828130000002</v>
      </c>
      <c r="D1894">
        <v>6936.7065430000002</v>
      </c>
      <c r="E1894">
        <v>7296.5776370000003</v>
      </c>
      <c r="F1894">
        <v>7296.5776370000003</v>
      </c>
      <c r="G1894">
        <v>34242315785</v>
      </c>
    </row>
    <row r="1895" spans="1:7">
      <c r="A1895" s="12">
        <v>43792</v>
      </c>
      <c r="B1895">
        <v>7296.1645509999998</v>
      </c>
      <c r="C1895">
        <v>7442.2587890000004</v>
      </c>
      <c r="D1895">
        <v>7151.4179690000001</v>
      </c>
      <c r="E1895">
        <v>7397.796875</v>
      </c>
      <c r="F1895">
        <v>7397.796875</v>
      </c>
      <c r="G1895">
        <v>21008924418</v>
      </c>
    </row>
    <row r="1896" spans="1:7">
      <c r="A1896" s="12">
        <v>43793</v>
      </c>
      <c r="B1896">
        <v>7398.6337890000004</v>
      </c>
      <c r="C1896">
        <v>7408.5771480000003</v>
      </c>
      <c r="D1896">
        <v>7029.2890630000002</v>
      </c>
      <c r="E1896">
        <v>7047.9169920000004</v>
      </c>
      <c r="F1896">
        <v>7047.9169920000004</v>
      </c>
      <c r="G1896">
        <v>30433517289</v>
      </c>
    </row>
    <row r="1897" spans="1:7">
      <c r="A1897" s="12">
        <v>43794</v>
      </c>
      <c r="B1897">
        <v>7039.9770509999998</v>
      </c>
      <c r="C1897">
        <v>7319.8569340000004</v>
      </c>
      <c r="D1897">
        <v>6617.1669920000004</v>
      </c>
      <c r="E1897">
        <v>7146.1337890000004</v>
      </c>
      <c r="F1897">
        <v>7146.1337890000004</v>
      </c>
      <c r="G1897">
        <v>42685231262</v>
      </c>
    </row>
    <row r="1898" spans="1:7">
      <c r="A1898" s="12">
        <v>43795</v>
      </c>
      <c r="B1898">
        <v>7145.1591799999997</v>
      </c>
      <c r="C1898">
        <v>7320.2304690000001</v>
      </c>
      <c r="D1898">
        <v>7098.5722660000001</v>
      </c>
      <c r="E1898">
        <v>7218.3710940000001</v>
      </c>
      <c r="F1898">
        <v>7218.3710940000001</v>
      </c>
      <c r="G1898">
        <v>21129505542</v>
      </c>
    </row>
    <row r="1899" spans="1:7">
      <c r="A1899" s="12">
        <v>43796</v>
      </c>
      <c r="B1899">
        <v>7220.8808589999999</v>
      </c>
      <c r="C1899">
        <v>7619.6933589999999</v>
      </c>
      <c r="D1899">
        <v>6974.1743159999996</v>
      </c>
      <c r="E1899">
        <v>7531.6635740000002</v>
      </c>
      <c r="F1899">
        <v>7531.6635740000002</v>
      </c>
      <c r="G1899">
        <v>23991412764</v>
      </c>
    </row>
    <row r="1900" spans="1:7">
      <c r="A1900" s="12">
        <v>43797</v>
      </c>
      <c r="B1900">
        <v>7536.8203130000002</v>
      </c>
      <c r="C1900">
        <v>7730.0727539999998</v>
      </c>
      <c r="D1900">
        <v>7454.1215819999998</v>
      </c>
      <c r="E1900">
        <v>7463.1059569999998</v>
      </c>
      <c r="F1900">
        <v>7463.1059569999998</v>
      </c>
      <c r="G1900">
        <v>19050116751</v>
      </c>
    </row>
    <row r="1901" spans="1:7">
      <c r="A1901" s="12">
        <v>43798</v>
      </c>
      <c r="B1901">
        <v>7466.7270509999998</v>
      </c>
      <c r="C1901">
        <v>7781.1796880000002</v>
      </c>
      <c r="D1901">
        <v>7460.7563479999999</v>
      </c>
      <c r="E1901">
        <v>7761.2436520000001</v>
      </c>
      <c r="F1901">
        <v>7761.2436520000001</v>
      </c>
      <c r="G1901">
        <v>19709695456</v>
      </c>
    </row>
    <row r="1902" spans="1:7">
      <c r="A1902" s="12">
        <v>43799</v>
      </c>
      <c r="B1902">
        <v>7764.0571289999998</v>
      </c>
      <c r="C1902">
        <v>7836.1020509999998</v>
      </c>
      <c r="D1902">
        <v>7515.8496089999999</v>
      </c>
      <c r="E1902">
        <v>7569.6298829999996</v>
      </c>
      <c r="F1902">
        <v>7569.6298829999996</v>
      </c>
      <c r="G1902">
        <v>17158194786</v>
      </c>
    </row>
    <row r="1903" spans="1:7">
      <c r="A1903" s="12">
        <v>43800</v>
      </c>
      <c r="B1903">
        <v>7571.6162109999996</v>
      </c>
      <c r="C1903">
        <v>7571.6162109999996</v>
      </c>
      <c r="D1903">
        <v>7291.341797</v>
      </c>
      <c r="E1903">
        <v>7424.2924800000001</v>
      </c>
      <c r="F1903">
        <v>7424.2924800000001</v>
      </c>
      <c r="G1903">
        <v>18720708479</v>
      </c>
    </row>
    <row r="1904" spans="1:7">
      <c r="A1904" s="12">
        <v>43801</v>
      </c>
      <c r="B1904">
        <v>7424.0361329999996</v>
      </c>
      <c r="C1904">
        <v>7474.8188479999999</v>
      </c>
      <c r="D1904">
        <v>7233.3994140000004</v>
      </c>
      <c r="E1904">
        <v>7321.9882809999999</v>
      </c>
      <c r="F1904">
        <v>7321.9882809999999</v>
      </c>
      <c r="G1904">
        <v>17082040706</v>
      </c>
    </row>
    <row r="1905" spans="1:7">
      <c r="A1905" s="12">
        <v>43802</v>
      </c>
      <c r="B1905">
        <v>7323.9755859999996</v>
      </c>
      <c r="C1905">
        <v>7418.8588870000003</v>
      </c>
      <c r="D1905">
        <v>7229.3569340000004</v>
      </c>
      <c r="E1905">
        <v>7320.1455079999996</v>
      </c>
      <c r="F1905">
        <v>7320.1455079999996</v>
      </c>
      <c r="G1905">
        <v>14797485769</v>
      </c>
    </row>
    <row r="1906" spans="1:7">
      <c r="A1906" s="12">
        <v>43803</v>
      </c>
      <c r="B1906">
        <v>7320.125</v>
      </c>
      <c r="C1906">
        <v>7539.7846680000002</v>
      </c>
      <c r="D1906">
        <v>7170.9228519999997</v>
      </c>
      <c r="E1906">
        <v>7252.0346680000002</v>
      </c>
      <c r="F1906">
        <v>7252.0346680000002</v>
      </c>
      <c r="G1906">
        <v>21664240918</v>
      </c>
    </row>
    <row r="1907" spans="1:7">
      <c r="A1907" s="12">
        <v>43804</v>
      </c>
      <c r="B1907">
        <v>7253.2416990000002</v>
      </c>
      <c r="C1907">
        <v>7743.4316410000001</v>
      </c>
      <c r="D1907">
        <v>7232.6767579999996</v>
      </c>
      <c r="E1907">
        <v>7448.3076170000004</v>
      </c>
      <c r="F1907">
        <v>7448.3076170000004</v>
      </c>
      <c r="G1907">
        <v>18816085231</v>
      </c>
    </row>
    <row r="1908" spans="1:7">
      <c r="A1908" s="12">
        <v>43805</v>
      </c>
      <c r="B1908">
        <v>7450.5615230000003</v>
      </c>
      <c r="C1908">
        <v>7546.9965819999998</v>
      </c>
      <c r="D1908">
        <v>7392.1752930000002</v>
      </c>
      <c r="E1908">
        <v>7546.9965819999998</v>
      </c>
      <c r="F1908">
        <v>7546.9965819999998</v>
      </c>
      <c r="G1908">
        <v>18104466307</v>
      </c>
    </row>
    <row r="1909" spans="1:7">
      <c r="A1909" s="12">
        <v>43806</v>
      </c>
      <c r="B1909">
        <v>7547.265625</v>
      </c>
      <c r="C1909">
        <v>7589.9516599999997</v>
      </c>
      <c r="D1909">
        <v>7525.7114259999998</v>
      </c>
      <c r="E1909">
        <v>7556.2377930000002</v>
      </c>
      <c r="F1909">
        <v>7556.2377930000002</v>
      </c>
      <c r="G1909">
        <v>15453520564</v>
      </c>
    </row>
    <row r="1910" spans="1:7">
      <c r="A1910" s="12">
        <v>43807</v>
      </c>
      <c r="B1910">
        <v>7551.3388670000004</v>
      </c>
      <c r="C1910">
        <v>7634.6064450000003</v>
      </c>
      <c r="D1910">
        <v>7476.0913090000004</v>
      </c>
      <c r="E1910">
        <v>7564.3452150000003</v>
      </c>
      <c r="F1910">
        <v>7564.3452150000003</v>
      </c>
      <c r="G1910">
        <v>15409908086</v>
      </c>
    </row>
    <row r="1911" spans="1:7">
      <c r="A1911" s="12">
        <v>43808</v>
      </c>
      <c r="B1911">
        <v>7561.7954099999997</v>
      </c>
      <c r="C1911">
        <v>7618.091797</v>
      </c>
      <c r="D1911">
        <v>7365.9853519999997</v>
      </c>
      <c r="E1911">
        <v>7400.8994140000004</v>
      </c>
      <c r="F1911">
        <v>7400.8994140000004</v>
      </c>
      <c r="G1911">
        <v>17872021272</v>
      </c>
    </row>
    <row r="1912" spans="1:7">
      <c r="A1912" s="12">
        <v>43809</v>
      </c>
      <c r="B1912">
        <v>7397.1342770000001</v>
      </c>
      <c r="C1912">
        <v>7424.0229490000002</v>
      </c>
      <c r="D1912">
        <v>7246.0439450000003</v>
      </c>
      <c r="E1912">
        <v>7278.1196289999998</v>
      </c>
      <c r="F1912">
        <v>7278.1196289999998</v>
      </c>
      <c r="G1912">
        <v>18249031195</v>
      </c>
    </row>
    <row r="1913" spans="1:7">
      <c r="A1913" s="12">
        <v>43810</v>
      </c>
      <c r="B1913">
        <v>7277.1977539999998</v>
      </c>
      <c r="C1913">
        <v>7324.15625</v>
      </c>
      <c r="D1913">
        <v>7195.5273440000001</v>
      </c>
      <c r="E1913">
        <v>7217.4272460000002</v>
      </c>
      <c r="F1913">
        <v>7217.4272460000002</v>
      </c>
      <c r="G1913">
        <v>16350490689</v>
      </c>
    </row>
    <row r="1914" spans="1:7">
      <c r="A1914" s="12">
        <v>43811</v>
      </c>
      <c r="B1914">
        <v>7216.7387699999999</v>
      </c>
      <c r="C1914">
        <v>7266.6396480000003</v>
      </c>
      <c r="D1914">
        <v>7164.7412109999996</v>
      </c>
      <c r="E1914">
        <v>7243.1342770000001</v>
      </c>
      <c r="F1914">
        <v>7243.1342770000001</v>
      </c>
      <c r="G1914">
        <v>18927080224</v>
      </c>
    </row>
    <row r="1915" spans="1:7">
      <c r="A1915" s="12">
        <v>43812</v>
      </c>
      <c r="B1915">
        <v>7244.6621089999999</v>
      </c>
      <c r="C1915">
        <v>7293.560547</v>
      </c>
      <c r="D1915">
        <v>7227.1225590000004</v>
      </c>
      <c r="E1915">
        <v>7269.6845700000003</v>
      </c>
      <c r="F1915">
        <v>7269.6845700000003</v>
      </c>
      <c r="G1915">
        <v>17125736940</v>
      </c>
    </row>
    <row r="1916" spans="1:7">
      <c r="A1916" s="12">
        <v>43813</v>
      </c>
      <c r="B1916">
        <v>7268.9028319999998</v>
      </c>
      <c r="C1916">
        <v>7308.8364259999998</v>
      </c>
      <c r="D1916">
        <v>7097.2089839999999</v>
      </c>
      <c r="E1916">
        <v>7124.673828</v>
      </c>
      <c r="F1916">
        <v>7124.673828</v>
      </c>
      <c r="G1916">
        <v>17137029730</v>
      </c>
    </row>
    <row r="1917" spans="1:7">
      <c r="A1917" s="12">
        <v>43814</v>
      </c>
      <c r="B1917">
        <v>7124.2397460000002</v>
      </c>
      <c r="C1917">
        <v>7181.0756840000004</v>
      </c>
      <c r="D1917">
        <v>6924.3759769999997</v>
      </c>
      <c r="E1917">
        <v>7152.3017579999996</v>
      </c>
      <c r="F1917">
        <v>7152.3017579999996</v>
      </c>
      <c r="G1917">
        <v>16881129804</v>
      </c>
    </row>
    <row r="1918" spans="1:7">
      <c r="A1918" s="12">
        <v>43815</v>
      </c>
      <c r="B1918">
        <v>7153.6630859999996</v>
      </c>
      <c r="C1918">
        <v>7171.1689450000003</v>
      </c>
      <c r="D1918">
        <v>6903.6826170000004</v>
      </c>
      <c r="E1918">
        <v>6932.4804690000001</v>
      </c>
      <c r="F1918">
        <v>6932.4804690000001</v>
      </c>
      <c r="G1918">
        <v>20213265950</v>
      </c>
    </row>
    <row r="1919" spans="1:7">
      <c r="A1919" s="12">
        <v>43816</v>
      </c>
      <c r="B1919">
        <v>6931.3154299999997</v>
      </c>
      <c r="C1919">
        <v>6964.0751950000003</v>
      </c>
      <c r="D1919">
        <v>6587.9741210000002</v>
      </c>
      <c r="E1919">
        <v>6640.5151370000003</v>
      </c>
      <c r="F1919">
        <v>6640.5151370000003</v>
      </c>
      <c r="G1919">
        <v>22363804217</v>
      </c>
    </row>
    <row r="1920" spans="1:7">
      <c r="A1920" s="12">
        <v>43817</v>
      </c>
      <c r="B1920">
        <v>6647.6982420000004</v>
      </c>
      <c r="C1920">
        <v>7324.9848629999997</v>
      </c>
      <c r="D1920">
        <v>6540.0493159999996</v>
      </c>
      <c r="E1920">
        <v>7276.8027339999999</v>
      </c>
      <c r="F1920">
        <v>7276.8027339999999</v>
      </c>
      <c r="G1920">
        <v>31836522778</v>
      </c>
    </row>
    <row r="1921" spans="1:7">
      <c r="A1921" s="12">
        <v>43818</v>
      </c>
      <c r="B1921">
        <v>7277.5908200000003</v>
      </c>
      <c r="C1921">
        <v>7346.6025390000004</v>
      </c>
      <c r="D1921">
        <v>7041.3818359999996</v>
      </c>
      <c r="E1921">
        <v>7202.8442379999997</v>
      </c>
      <c r="F1921">
        <v>7202.8442379999997</v>
      </c>
      <c r="G1921">
        <v>25904604416</v>
      </c>
    </row>
    <row r="1922" spans="1:7">
      <c r="A1922" s="12">
        <v>43819</v>
      </c>
      <c r="B1922">
        <v>7208.6367190000001</v>
      </c>
      <c r="C1922">
        <v>7257.921875</v>
      </c>
      <c r="D1922">
        <v>7086.1240230000003</v>
      </c>
      <c r="E1922">
        <v>7218.8164059999999</v>
      </c>
      <c r="F1922">
        <v>7218.8164059999999</v>
      </c>
      <c r="G1922">
        <v>22633815180</v>
      </c>
    </row>
    <row r="1923" spans="1:7">
      <c r="A1923" s="12">
        <v>43820</v>
      </c>
      <c r="B1923">
        <v>7220.59375</v>
      </c>
      <c r="C1923">
        <v>7223.2260740000002</v>
      </c>
      <c r="D1923">
        <v>7112.7358400000003</v>
      </c>
      <c r="E1923">
        <v>7191.1586909999996</v>
      </c>
      <c r="F1923">
        <v>7191.1586909999996</v>
      </c>
      <c r="G1923">
        <v>19312552168</v>
      </c>
    </row>
    <row r="1924" spans="1:7">
      <c r="A1924" s="12">
        <v>43821</v>
      </c>
      <c r="B1924">
        <v>7191.1884769999997</v>
      </c>
      <c r="C1924">
        <v>7518.033203</v>
      </c>
      <c r="D1924">
        <v>7167.1791990000002</v>
      </c>
      <c r="E1924">
        <v>7511.5888670000004</v>
      </c>
      <c r="F1924">
        <v>7511.5888670000004</v>
      </c>
      <c r="G1924">
        <v>23134537956</v>
      </c>
    </row>
    <row r="1925" spans="1:7">
      <c r="A1925" s="12">
        <v>43822</v>
      </c>
      <c r="B1925">
        <v>7508.9023440000001</v>
      </c>
      <c r="C1925">
        <v>7656.1762699999999</v>
      </c>
      <c r="D1925">
        <v>7326.1923829999996</v>
      </c>
      <c r="E1925">
        <v>7355.6284180000002</v>
      </c>
      <c r="F1925">
        <v>7355.6284180000002</v>
      </c>
      <c r="G1925">
        <v>27831788041</v>
      </c>
    </row>
    <row r="1926" spans="1:7">
      <c r="A1926" s="12">
        <v>43823</v>
      </c>
      <c r="B1926">
        <v>7354.3930659999996</v>
      </c>
      <c r="C1926">
        <v>7535.716797</v>
      </c>
      <c r="D1926">
        <v>7269.5288090000004</v>
      </c>
      <c r="E1926">
        <v>7322.5322269999997</v>
      </c>
      <c r="F1926">
        <v>7322.5322269999997</v>
      </c>
      <c r="G1926">
        <v>22991622105</v>
      </c>
    </row>
    <row r="1927" spans="1:7">
      <c r="A1927" s="12">
        <v>43824</v>
      </c>
      <c r="B1927">
        <v>7325.7558589999999</v>
      </c>
      <c r="C1927">
        <v>7357.0200199999999</v>
      </c>
      <c r="D1927">
        <v>7220.9912109999996</v>
      </c>
      <c r="E1927">
        <v>7275.1557620000003</v>
      </c>
      <c r="F1927">
        <v>7275.1557620000003</v>
      </c>
      <c r="G1927">
        <v>21559505149</v>
      </c>
    </row>
    <row r="1928" spans="1:7">
      <c r="A1928" s="12">
        <v>43825</v>
      </c>
      <c r="B1928">
        <v>7274.7993159999996</v>
      </c>
      <c r="C1928">
        <v>7388.3027339999999</v>
      </c>
      <c r="D1928">
        <v>7200.3867190000001</v>
      </c>
      <c r="E1928">
        <v>7238.966797</v>
      </c>
      <c r="F1928">
        <v>7238.966797</v>
      </c>
      <c r="G1928">
        <v>22787010034</v>
      </c>
    </row>
    <row r="1929" spans="1:7">
      <c r="A1929" s="12">
        <v>43826</v>
      </c>
      <c r="B1929">
        <v>7238.1411129999997</v>
      </c>
      <c r="C1929">
        <v>7363.529297</v>
      </c>
      <c r="D1929">
        <v>7189.9340819999998</v>
      </c>
      <c r="E1929">
        <v>7290.0883789999998</v>
      </c>
      <c r="F1929">
        <v>7290.0883789999998</v>
      </c>
      <c r="G1929">
        <v>22777360996</v>
      </c>
    </row>
    <row r="1930" spans="1:7">
      <c r="A1930" s="12">
        <v>43827</v>
      </c>
      <c r="B1930">
        <v>7289.03125</v>
      </c>
      <c r="C1930">
        <v>7399.0410160000001</v>
      </c>
      <c r="D1930">
        <v>7286.9052730000003</v>
      </c>
      <c r="E1930">
        <v>7317.9902339999999</v>
      </c>
      <c r="F1930">
        <v>7317.9902339999999</v>
      </c>
      <c r="G1930">
        <v>21365673026</v>
      </c>
    </row>
    <row r="1931" spans="1:7">
      <c r="A1931" s="12">
        <v>43828</v>
      </c>
      <c r="B1931">
        <v>7317.6474609999996</v>
      </c>
      <c r="C1931">
        <v>7513.9482420000004</v>
      </c>
      <c r="D1931">
        <v>7279.8652339999999</v>
      </c>
      <c r="E1931">
        <v>7422.6528319999998</v>
      </c>
      <c r="F1931">
        <v>7422.6528319999998</v>
      </c>
      <c r="G1931">
        <v>22445257702</v>
      </c>
    </row>
    <row r="1932" spans="1:7">
      <c r="A1932" s="12">
        <v>43829</v>
      </c>
      <c r="B1932">
        <v>7420.2729490000002</v>
      </c>
      <c r="C1932">
        <v>7454.8242190000001</v>
      </c>
      <c r="D1932">
        <v>7276.3081050000001</v>
      </c>
      <c r="E1932">
        <v>7292.9951170000004</v>
      </c>
      <c r="F1932">
        <v>7292.9951170000004</v>
      </c>
      <c r="G1932">
        <v>22874131672</v>
      </c>
    </row>
    <row r="1933" spans="1:7">
      <c r="A1933" s="12">
        <v>43830</v>
      </c>
      <c r="B1933">
        <v>7294.4389650000003</v>
      </c>
      <c r="C1933">
        <v>7335.2900390000004</v>
      </c>
      <c r="D1933">
        <v>7169.7778319999998</v>
      </c>
      <c r="E1933">
        <v>7193.5991210000002</v>
      </c>
      <c r="F1933">
        <v>7193.5991210000002</v>
      </c>
      <c r="G1933">
        <v>21167946112</v>
      </c>
    </row>
    <row r="1934" spans="1:7">
      <c r="A1934" s="12">
        <v>43831</v>
      </c>
      <c r="B1934">
        <v>7194.8920900000003</v>
      </c>
      <c r="C1934">
        <v>7254.3305659999996</v>
      </c>
      <c r="D1934">
        <v>7174.9443359999996</v>
      </c>
      <c r="E1934">
        <v>7200.1743159999996</v>
      </c>
      <c r="F1934">
        <v>7200.1743159999996</v>
      </c>
      <c r="G1934">
        <v>18565664997</v>
      </c>
    </row>
    <row r="1935" spans="1:7">
      <c r="A1935" s="12">
        <v>43832</v>
      </c>
      <c r="B1935">
        <v>7202.5512699999999</v>
      </c>
      <c r="C1935">
        <v>7212.1552730000003</v>
      </c>
      <c r="D1935">
        <v>6935.2700199999999</v>
      </c>
      <c r="E1935">
        <v>6985.4702150000003</v>
      </c>
      <c r="F1935">
        <v>6985.4702150000003</v>
      </c>
      <c r="G1935">
        <v>20802083465</v>
      </c>
    </row>
    <row r="1936" spans="1:7">
      <c r="A1936" s="12">
        <v>43833</v>
      </c>
      <c r="B1936">
        <v>6984.4287109999996</v>
      </c>
      <c r="C1936">
        <v>7413.7153319999998</v>
      </c>
      <c r="D1936">
        <v>6914.9960940000001</v>
      </c>
      <c r="E1936">
        <v>7344.8842770000001</v>
      </c>
      <c r="F1936">
        <v>7344.8842770000001</v>
      </c>
      <c r="G1936">
        <v>28111481032</v>
      </c>
    </row>
    <row r="1937" spans="1:7">
      <c r="A1937" s="12">
        <v>43834</v>
      </c>
      <c r="B1937">
        <v>7345.3754879999997</v>
      </c>
      <c r="C1937">
        <v>7427.3857420000004</v>
      </c>
      <c r="D1937">
        <v>7309.5141599999997</v>
      </c>
      <c r="E1937">
        <v>7410.6567379999997</v>
      </c>
      <c r="F1937">
        <v>7410.6567379999997</v>
      </c>
      <c r="G1937">
        <v>18444271275</v>
      </c>
    </row>
    <row r="1938" spans="1:7">
      <c r="A1938" s="12">
        <v>43835</v>
      </c>
      <c r="B1938">
        <v>7410.4516599999997</v>
      </c>
      <c r="C1938">
        <v>7544.4970700000003</v>
      </c>
      <c r="D1938">
        <v>7400.5356449999999</v>
      </c>
      <c r="E1938">
        <v>7411.3173829999996</v>
      </c>
      <c r="F1938">
        <v>7411.3173829999996</v>
      </c>
      <c r="G1938">
        <v>19725074095</v>
      </c>
    </row>
    <row r="1939" spans="1:7">
      <c r="A1939" s="12">
        <v>43836</v>
      </c>
      <c r="B1939">
        <v>7410.4521480000003</v>
      </c>
      <c r="C1939">
        <v>7781.8671880000002</v>
      </c>
      <c r="D1939">
        <v>7409.2929690000001</v>
      </c>
      <c r="E1939">
        <v>7769.2192379999997</v>
      </c>
      <c r="F1939">
        <v>7769.2192379999997</v>
      </c>
      <c r="G1939">
        <v>23276261598</v>
      </c>
    </row>
    <row r="1940" spans="1:7">
      <c r="A1940" s="12">
        <v>43837</v>
      </c>
      <c r="B1940">
        <v>7768.6821289999998</v>
      </c>
      <c r="C1940">
        <v>8178.2158200000003</v>
      </c>
      <c r="D1940">
        <v>7768.2275390000004</v>
      </c>
      <c r="E1940">
        <v>8163.6923829999996</v>
      </c>
      <c r="F1940">
        <v>8163.6923829999996</v>
      </c>
      <c r="G1940">
        <v>28767291327</v>
      </c>
    </row>
    <row r="1941" spans="1:7">
      <c r="A1941" s="12">
        <v>43838</v>
      </c>
      <c r="B1941">
        <v>8161.935547</v>
      </c>
      <c r="C1941">
        <v>8396.7382809999999</v>
      </c>
      <c r="D1941">
        <v>7956.7744140000004</v>
      </c>
      <c r="E1941">
        <v>8079.8627930000002</v>
      </c>
      <c r="F1941">
        <v>8079.8627930000002</v>
      </c>
      <c r="G1941">
        <v>31672559265</v>
      </c>
    </row>
    <row r="1942" spans="1:7">
      <c r="A1942" s="12">
        <v>43839</v>
      </c>
      <c r="B1942">
        <v>8082.2958980000003</v>
      </c>
      <c r="C1942">
        <v>8082.2958980000003</v>
      </c>
      <c r="D1942">
        <v>7842.4038090000004</v>
      </c>
      <c r="E1942">
        <v>7879.0712890000004</v>
      </c>
      <c r="F1942">
        <v>7879.0712890000004</v>
      </c>
      <c r="G1942">
        <v>24045990466</v>
      </c>
    </row>
    <row r="1943" spans="1:7">
      <c r="A1943" s="12">
        <v>43840</v>
      </c>
      <c r="B1943">
        <v>7878.3076170000004</v>
      </c>
      <c r="C1943">
        <v>8166.5541990000002</v>
      </c>
      <c r="D1943">
        <v>7726.7749020000001</v>
      </c>
      <c r="E1943">
        <v>8166.5541990000002</v>
      </c>
      <c r="F1943">
        <v>8166.5541990000002</v>
      </c>
      <c r="G1943">
        <v>28714583844</v>
      </c>
    </row>
    <row r="1944" spans="1:7">
      <c r="A1944" s="12">
        <v>43841</v>
      </c>
      <c r="B1944">
        <v>8162.1909180000002</v>
      </c>
      <c r="C1944">
        <v>8218.359375</v>
      </c>
      <c r="D1944">
        <v>8029.6420900000003</v>
      </c>
      <c r="E1944">
        <v>8037.5375979999999</v>
      </c>
      <c r="F1944">
        <v>8037.5375979999999</v>
      </c>
      <c r="G1944">
        <v>25521165085</v>
      </c>
    </row>
    <row r="1945" spans="1:7">
      <c r="A1945" s="12">
        <v>43842</v>
      </c>
      <c r="B1945">
        <v>8033.2617190000001</v>
      </c>
      <c r="C1945">
        <v>8200.0634769999997</v>
      </c>
      <c r="D1945">
        <v>8009.0590819999998</v>
      </c>
      <c r="E1945">
        <v>8192.4941409999992</v>
      </c>
      <c r="F1945">
        <v>8192.4941409999992</v>
      </c>
      <c r="G1945">
        <v>22903438381</v>
      </c>
    </row>
    <row r="1946" spans="1:7">
      <c r="A1946" s="12">
        <v>43843</v>
      </c>
      <c r="B1946">
        <v>8189.7719729999999</v>
      </c>
      <c r="C1946">
        <v>8197.7880860000005</v>
      </c>
      <c r="D1946">
        <v>8079.7006840000004</v>
      </c>
      <c r="E1946">
        <v>8144.1943359999996</v>
      </c>
      <c r="F1946">
        <v>8144.1943359999996</v>
      </c>
      <c r="G1946">
        <v>22482910688</v>
      </c>
    </row>
    <row r="1947" spans="1:7">
      <c r="A1947" s="12">
        <v>43844</v>
      </c>
      <c r="B1947">
        <v>8140.9331050000001</v>
      </c>
      <c r="C1947">
        <v>8879.5117190000001</v>
      </c>
      <c r="D1947">
        <v>8140.9331050000001</v>
      </c>
      <c r="E1947">
        <v>8827.7646480000003</v>
      </c>
      <c r="F1947">
        <v>8827.7646480000003</v>
      </c>
      <c r="G1947">
        <v>44841784107</v>
      </c>
    </row>
    <row r="1948" spans="1:7">
      <c r="A1948" s="12">
        <v>43845</v>
      </c>
      <c r="B1948">
        <v>8825.34375</v>
      </c>
      <c r="C1948">
        <v>8890.1171880000002</v>
      </c>
      <c r="D1948">
        <v>8657.1875</v>
      </c>
      <c r="E1948">
        <v>8807.0107420000004</v>
      </c>
      <c r="F1948">
        <v>8807.0107420000004</v>
      </c>
      <c r="G1948">
        <v>40102834650</v>
      </c>
    </row>
    <row r="1949" spans="1:7">
      <c r="A1949" s="12">
        <v>43846</v>
      </c>
      <c r="B1949">
        <v>8812.4814449999994</v>
      </c>
      <c r="C1949">
        <v>8846.4609380000002</v>
      </c>
      <c r="D1949">
        <v>8612.0957030000009</v>
      </c>
      <c r="E1949">
        <v>8723.7861329999996</v>
      </c>
      <c r="F1949">
        <v>8723.7861329999996</v>
      </c>
      <c r="G1949">
        <v>31313981931</v>
      </c>
    </row>
    <row r="1950" spans="1:7">
      <c r="A1950" s="12">
        <v>43847</v>
      </c>
      <c r="B1950">
        <v>8725.2099610000005</v>
      </c>
      <c r="C1950">
        <v>8958.1220699999994</v>
      </c>
      <c r="D1950">
        <v>8677.3164059999999</v>
      </c>
      <c r="E1950">
        <v>8929.0380860000005</v>
      </c>
      <c r="F1950">
        <v>8929.0380860000005</v>
      </c>
      <c r="G1950">
        <v>36372139320</v>
      </c>
    </row>
    <row r="1951" spans="1:7">
      <c r="A1951" s="12">
        <v>43848</v>
      </c>
      <c r="B1951">
        <v>8927.2119139999995</v>
      </c>
      <c r="C1951">
        <v>9012.1982420000004</v>
      </c>
      <c r="D1951">
        <v>8827.3320309999999</v>
      </c>
      <c r="E1951">
        <v>8942.8085940000001</v>
      </c>
      <c r="F1951">
        <v>8942.8085940000001</v>
      </c>
      <c r="G1951">
        <v>32337772627</v>
      </c>
    </row>
    <row r="1952" spans="1:7">
      <c r="A1952" s="12">
        <v>43849</v>
      </c>
      <c r="B1952">
        <v>8941.4453130000002</v>
      </c>
      <c r="C1952">
        <v>9164.3623050000006</v>
      </c>
      <c r="D1952">
        <v>8620.0800780000009</v>
      </c>
      <c r="E1952">
        <v>8706.2451170000004</v>
      </c>
      <c r="F1952">
        <v>8706.2451170000004</v>
      </c>
      <c r="G1952">
        <v>34217320471</v>
      </c>
    </row>
    <row r="1953" spans="1:7">
      <c r="A1953" s="12">
        <v>43850</v>
      </c>
      <c r="B1953">
        <v>8704.6318360000005</v>
      </c>
      <c r="C1953">
        <v>8745.5908199999994</v>
      </c>
      <c r="D1953">
        <v>8560.4736329999996</v>
      </c>
      <c r="E1953">
        <v>8657.6425780000009</v>
      </c>
      <c r="F1953">
        <v>8657.6425780000009</v>
      </c>
      <c r="G1953">
        <v>26422375678</v>
      </c>
    </row>
    <row r="1954" spans="1:7">
      <c r="A1954" s="12">
        <v>43851</v>
      </c>
      <c r="B1954">
        <v>8658.9912110000005</v>
      </c>
      <c r="C1954">
        <v>8755.7060550000006</v>
      </c>
      <c r="D1954">
        <v>8544.5205079999996</v>
      </c>
      <c r="E1954">
        <v>8745.8945309999999</v>
      </c>
      <c r="F1954">
        <v>8745.8945309999999</v>
      </c>
      <c r="G1954">
        <v>24097418512</v>
      </c>
    </row>
    <row r="1955" spans="1:7">
      <c r="A1955" s="12">
        <v>43852</v>
      </c>
      <c r="B1955">
        <v>8744.2109380000002</v>
      </c>
      <c r="C1955">
        <v>8792.9941409999992</v>
      </c>
      <c r="D1955">
        <v>8636.7470699999994</v>
      </c>
      <c r="E1955">
        <v>8680.8759769999997</v>
      </c>
      <c r="F1955">
        <v>8680.8759769999997</v>
      </c>
      <c r="G1955">
        <v>22600204051</v>
      </c>
    </row>
    <row r="1956" spans="1:7">
      <c r="A1956" s="12">
        <v>43853</v>
      </c>
      <c r="B1956">
        <v>8680.6503909999992</v>
      </c>
      <c r="C1956">
        <v>8687.7470699999994</v>
      </c>
      <c r="D1956">
        <v>8333.6376949999994</v>
      </c>
      <c r="E1956">
        <v>8406.515625</v>
      </c>
      <c r="F1956">
        <v>8406.515625</v>
      </c>
      <c r="G1956">
        <v>25770680779</v>
      </c>
    </row>
    <row r="1957" spans="1:7">
      <c r="A1957" s="12">
        <v>43854</v>
      </c>
      <c r="B1957">
        <v>8405.5673829999996</v>
      </c>
      <c r="C1957">
        <v>8514.6669920000004</v>
      </c>
      <c r="D1957">
        <v>8266.8408199999994</v>
      </c>
      <c r="E1957">
        <v>8445.4345699999994</v>
      </c>
      <c r="F1957">
        <v>8445.4345699999994</v>
      </c>
      <c r="G1957">
        <v>24397913026</v>
      </c>
    </row>
    <row r="1958" spans="1:7">
      <c r="A1958" s="12">
        <v>43855</v>
      </c>
      <c r="B1958">
        <v>8440.1191409999992</v>
      </c>
      <c r="C1958">
        <v>8458.453125</v>
      </c>
      <c r="D1958">
        <v>8296.21875</v>
      </c>
      <c r="E1958">
        <v>8367.8476559999999</v>
      </c>
      <c r="F1958">
        <v>8367.8476559999999</v>
      </c>
      <c r="G1958">
        <v>19647331549</v>
      </c>
    </row>
    <row r="1959" spans="1:7">
      <c r="A1959" s="12">
        <v>43856</v>
      </c>
      <c r="B1959">
        <v>8364.4101559999999</v>
      </c>
      <c r="C1959">
        <v>8602.4013670000004</v>
      </c>
      <c r="D1959">
        <v>8325.4980469999991</v>
      </c>
      <c r="E1959">
        <v>8596.8300780000009</v>
      </c>
      <c r="F1959">
        <v>8596.8300780000009</v>
      </c>
      <c r="G1959">
        <v>22177678796</v>
      </c>
    </row>
    <row r="1960" spans="1:7">
      <c r="A1960" s="12">
        <v>43857</v>
      </c>
      <c r="B1960">
        <v>8597.3085940000001</v>
      </c>
      <c r="C1960">
        <v>8977.7265630000002</v>
      </c>
      <c r="D1960">
        <v>8597.3085940000001</v>
      </c>
      <c r="E1960">
        <v>8909.8193360000005</v>
      </c>
      <c r="F1960">
        <v>8909.8193360000005</v>
      </c>
      <c r="G1960">
        <v>28647338393</v>
      </c>
    </row>
    <row r="1961" spans="1:7">
      <c r="A1961" s="12">
        <v>43858</v>
      </c>
      <c r="B1961">
        <v>8912.5244139999995</v>
      </c>
      <c r="C1961">
        <v>9358.5898440000001</v>
      </c>
      <c r="D1961">
        <v>8908.4472659999992</v>
      </c>
      <c r="E1961">
        <v>9358.5898440000001</v>
      </c>
      <c r="F1961">
        <v>9358.5898440000001</v>
      </c>
      <c r="G1961">
        <v>34398744403</v>
      </c>
    </row>
    <row r="1962" spans="1:7">
      <c r="A1962" s="12">
        <v>43859</v>
      </c>
      <c r="B1962">
        <v>9357.4707030000009</v>
      </c>
      <c r="C1962">
        <v>9406.4316409999992</v>
      </c>
      <c r="D1962">
        <v>9269.4677730000003</v>
      </c>
      <c r="E1962">
        <v>9316.6298829999996</v>
      </c>
      <c r="F1962">
        <v>9316.6298829999996</v>
      </c>
      <c r="G1962">
        <v>30682598115</v>
      </c>
    </row>
    <row r="1963" spans="1:7">
      <c r="A1963" s="12">
        <v>43860</v>
      </c>
      <c r="B1963">
        <v>9316.0166019999997</v>
      </c>
      <c r="C1963">
        <v>9553.1259769999997</v>
      </c>
      <c r="D1963">
        <v>9230.8974610000005</v>
      </c>
      <c r="E1963">
        <v>9508.9931639999995</v>
      </c>
      <c r="F1963">
        <v>9508.9931639999995</v>
      </c>
      <c r="G1963">
        <v>32378792851</v>
      </c>
    </row>
    <row r="1964" spans="1:7">
      <c r="A1964" s="12">
        <v>43861</v>
      </c>
      <c r="B1964">
        <v>9508.3134769999997</v>
      </c>
      <c r="C1964">
        <v>9521.7060550000006</v>
      </c>
      <c r="D1964">
        <v>9230.7763670000004</v>
      </c>
      <c r="E1964">
        <v>9350.5292969999991</v>
      </c>
      <c r="F1964">
        <v>9350.5292969999991</v>
      </c>
      <c r="G1964">
        <v>29432489719</v>
      </c>
    </row>
    <row r="1965" spans="1:7">
      <c r="A1965" s="12">
        <v>43862</v>
      </c>
      <c r="B1965">
        <v>9346.3574219999991</v>
      </c>
      <c r="C1965">
        <v>9439.3232420000004</v>
      </c>
      <c r="D1965">
        <v>9313.2392579999996</v>
      </c>
      <c r="E1965">
        <v>9392.875</v>
      </c>
      <c r="F1965">
        <v>9392.875</v>
      </c>
      <c r="G1965">
        <v>25922656496</v>
      </c>
    </row>
    <row r="1966" spans="1:7">
      <c r="A1966" s="12">
        <v>43863</v>
      </c>
      <c r="B1966">
        <v>9389.8203130000002</v>
      </c>
      <c r="C1966">
        <v>9468.7978519999997</v>
      </c>
      <c r="D1966">
        <v>9217.8242190000001</v>
      </c>
      <c r="E1966">
        <v>9344.3652340000008</v>
      </c>
      <c r="F1966">
        <v>9344.3652340000008</v>
      </c>
      <c r="G1966">
        <v>30835736946</v>
      </c>
    </row>
    <row r="1967" spans="1:7">
      <c r="A1967" s="12">
        <v>43864</v>
      </c>
      <c r="B1967">
        <v>9344.6835940000001</v>
      </c>
      <c r="C1967">
        <v>9540.3720699999994</v>
      </c>
      <c r="D1967">
        <v>9248.6337889999995</v>
      </c>
      <c r="E1967">
        <v>9293.5214840000008</v>
      </c>
      <c r="F1967">
        <v>9293.5214840000008</v>
      </c>
      <c r="G1967">
        <v>30934096509</v>
      </c>
    </row>
    <row r="1968" spans="1:7">
      <c r="A1968" s="12">
        <v>43865</v>
      </c>
      <c r="B1968">
        <v>9292.8417969999991</v>
      </c>
      <c r="C1968">
        <v>9331.265625</v>
      </c>
      <c r="D1968">
        <v>9112.8115230000003</v>
      </c>
      <c r="E1968">
        <v>9180.9628909999992</v>
      </c>
      <c r="F1968">
        <v>9180.9628909999992</v>
      </c>
      <c r="G1968">
        <v>29893183716</v>
      </c>
    </row>
    <row r="1969" spans="1:7">
      <c r="A1969" s="12">
        <v>43866</v>
      </c>
      <c r="B1969">
        <v>9183.4160159999992</v>
      </c>
      <c r="C1969">
        <v>9701.2998050000006</v>
      </c>
      <c r="D1969">
        <v>9163.7041019999997</v>
      </c>
      <c r="E1969">
        <v>9613.4238280000009</v>
      </c>
      <c r="F1969">
        <v>9613.4238280000009</v>
      </c>
      <c r="G1969">
        <v>35222060874</v>
      </c>
    </row>
    <row r="1970" spans="1:7">
      <c r="A1970" s="12">
        <v>43867</v>
      </c>
      <c r="B1970">
        <v>9617.8212889999995</v>
      </c>
      <c r="C1970">
        <v>9824.6191409999992</v>
      </c>
      <c r="D1970">
        <v>9539.8183590000008</v>
      </c>
      <c r="E1970">
        <v>9729.8017579999996</v>
      </c>
      <c r="F1970">
        <v>9729.8017579999996</v>
      </c>
      <c r="G1970">
        <v>37628823716</v>
      </c>
    </row>
    <row r="1971" spans="1:7">
      <c r="A1971" s="12">
        <v>43868</v>
      </c>
      <c r="B1971">
        <v>9726.0029300000006</v>
      </c>
      <c r="C1971">
        <v>9834.7167969999991</v>
      </c>
      <c r="D1971">
        <v>9726.0029300000006</v>
      </c>
      <c r="E1971">
        <v>9795.9433590000008</v>
      </c>
      <c r="F1971">
        <v>9795.9433590000008</v>
      </c>
      <c r="G1971">
        <v>34522718159</v>
      </c>
    </row>
    <row r="1972" spans="1:7">
      <c r="A1972" s="12">
        <v>43869</v>
      </c>
      <c r="B1972">
        <v>9793.0703130000002</v>
      </c>
      <c r="C1972">
        <v>9876.7490230000003</v>
      </c>
      <c r="D1972">
        <v>9678.9101559999999</v>
      </c>
      <c r="E1972">
        <v>9865.1191409999992</v>
      </c>
      <c r="F1972">
        <v>9865.1191409999992</v>
      </c>
      <c r="G1972">
        <v>35172043762</v>
      </c>
    </row>
    <row r="1973" spans="1:7">
      <c r="A1973" s="12">
        <v>43870</v>
      </c>
      <c r="B1973">
        <v>9863.8945309999999</v>
      </c>
      <c r="C1973">
        <v>10129.435546999999</v>
      </c>
      <c r="D1973">
        <v>9850.3925780000009</v>
      </c>
      <c r="E1973">
        <v>10116.673828000001</v>
      </c>
      <c r="F1973">
        <v>10116.673828000001</v>
      </c>
      <c r="G1973">
        <v>35807884663</v>
      </c>
    </row>
    <row r="1974" spans="1:7">
      <c r="A1974" s="12">
        <v>43871</v>
      </c>
      <c r="B1974">
        <v>10115.559569999999</v>
      </c>
      <c r="C1974">
        <v>10165.765625</v>
      </c>
      <c r="D1974">
        <v>9784.5634769999997</v>
      </c>
      <c r="E1974">
        <v>9856.6113280000009</v>
      </c>
      <c r="F1974">
        <v>9856.6113280000009</v>
      </c>
      <c r="G1974">
        <v>39386548075</v>
      </c>
    </row>
    <row r="1975" spans="1:7">
      <c r="A1975" s="12">
        <v>43872</v>
      </c>
      <c r="B1975">
        <v>9855.8916019999997</v>
      </c>
      <c r="C1975">
        <v>10210.052734000001</v>
      </c>
      <c r="D1975">
        <v>9729.3349610000005</v>
      </c>
      <c r="E1975">
        <v>10208.236328000001</v>
      </c>
      <c r="F1975">
        <v>10208.236328000001</v>
      </c>
      <c r="G1975">
        <v>37648059389</v>
      </c>
    </row>
    <row r="1976" spans="1:7">
      <c r="A1976" s="12">
        <v>43873</v>
      </c>
      <c r="B1976">
        <v>10202.387694999999</v>
      </c>
      <c r="C1976">
        <v>10393.611328000001</v>
      </c>
      <c r="D1976">
        <v>10202.387694999999</v>
      </c>
      <c r="E1976">
        <v>10326.054688</v>
      </c>
      <c r="F1976">
        <v>10326.054688</v>
      </c>
      <c r="G1976">
        <v>43444303830</v>
      </c>
    </row>
    <row r="1977" spans="1:7">
      <c r="A1977" s="12">
        <v>43874</v>
      </c>
      <c r="B1977">
        <v>10323.960938</v>
      </c>
      <c r="C1977">
        <v>10457.626953000001</v>
      </c>
      <c r="D1977">
        <v>10116.161133</v>
      </c>
      <c r="E1977">
        <v>10214.379883</v>
      </c>
      <c r="F1977">
        <v>10214.379883</v>
      </c>
      <c r="G1977">
        <v>49356071373</v>
      </c>
    </row>
    <row r="1978" spans="1:7">
      <c r="A1978" s="12">
        <v>43875</v>
      </c>
      <c r="B1978">
        <v>10211.550781</v>
      </c>
      <c r="C1978">
        <v>10321.996094</v>
      </c>
      <c r="D1978">
        <v>10125.534180000001</v>
      </c>
      <c r="E1978">
        <v>10312.116211</v>
      </c>
      <c r="F1978">
        <v>10312.116211</v>
      </c>
      <c r="G1978">
        <v>43338264162</v>
      </c>
    </row>
    <row r="1979" spans="1:7">
      <c r="A1979" s="12">
        <v>43876</v>
      </c>
      <c r="B1979">
        <v>10313.856444999999</v>
      </c>
      <c r="C1979">
        <v>10341.555664</v>
      </c>
      <c r="D1979">
        <v>9874.4277340000008</v>
      </c>
      <c r="E1979">
        <v>9889.4248050000006</v>
      </c>
      <c r="F1979">
        <v>9889.4248050000006</v>
      </c>
      <c r="G1979">
        <v>43865054831</v>
      </c>
    </row>
    <row r="1980" spans="1:7">
      <c r="A1980" s="12">
        <v>43877</v>
      </c>
      <c r="B1980">
        <v>9889.1796880000002</v>
      </c>
      <c r="C1980">
        <v>10053.96875</v>
      </c>
      <c r="D1980">
        <v>9722.3867190000001</v>
      </c>
      <c r="E1980">
        <v>9934.4335940000001</v>
      </c>
      <c r="F1980">
        <v>9934.4335940000001</v>
      </c>
      <c r="G1980">
        <v>43374780305</v>
      </c>
    </row>
    <row r="1981" spans="1:7">
      <c r="A1981" s="12">
        <v>43878</v>
      </c>
      <c r="B1981">
        <v>9936.5605469999991</v>
      </c>
      <c r="C1981">
        <v>9938.8154300000006</v>
      </c>
      <c r="D1981">
        <v>9507.6376949999994</v>
      </c>
      <c r="E1981">
        <v>9690.1425780000009</v>
      </c>
      <c r="F1981">
        <v>9690.1425780000009</v>
      </c>
      <c r="G1981">
        <v>45998298413</v>
      </c>
    </row>
    <row r="1982" spans="1:7">
      <c r="A1982" s="12">
        <v>43879</v>
      </c>
      <c r="B1982">
        <v>9691.2304690000001</v>
      </c>
      <c r="C1982">
        <v>10161.935546999999</v>
      </c>
      <c r="D1982">
        <v>9632.3828130000002</v>
      </c>
      <c r="E1982">
        <v>10141.996094</v>
      </c>
      <c r="F1982">
        <v>10141.996094</v>
      </c>
      <c r="G1982">
        <v>47271023953</v>
      </c>
    </row>
    <row r="1983" spans="1:7">
      <c r="A1983" s="12">
        <v>43880</v>
      </c>
      <c r="B1983">
        <v>10143.798828000001</v>
      </c>
      <c r="C1983">
        <v>10191.675781</v>
      </c>
      <c r="D1983">
        <v>9611.2236329999996</v>
      </c>
      <c r="E1983">
        <v>9633.3867190000001</v>
      </c>
      <c r="F1983">
        <v>9633.3867190000001</v>
      </c>
      <c r="G1983">
        <v>46992019710</v>
      </c>
    </row>
    <row r="1984" spans="1:7">
      <c r="A1984" s="12">
        <v>43881</v>
      </c>
      <c r="B1984">
        <v>9629.3251949999994</v>
      </c>
      <c r="C1984">
        <v>9643.2167969999991</v>
      </c>
      <c r="D1984">
        <v>9507.9003909999992</v>
      </c>
      <c r="E1984">
        <v>9608.4755860000005</v>
      </c>
      <c r="F1984">
        <v>9608.4755860000005</v>
      </c>
      <c r="G1984">
        <v>44925260237</v>
      </c>
    </row>
    <row r="1985" spans="1:7">
      <c r="A1985" s="12">
        <v>43882</v>
      </c>
      <c r="B1985">
        <v>9611.7822269999997</v>
      </c>
      <c r="C1985">
        <v>9723.0146480000003</v>
      </c>
      <c r="D1985">
        <v>9589.7431639999995</v>
      </c>
      <c r="E1985">
        <v>9686.4414059999999</v>
      </c>
      <c r="F1985">
        <v>9686.4414059999999</v>
      </c>
      <c r="G1985">
        <v>40930547513</v>
      </c>
    </row>
    <row r="1986" spans="1:7">
      <c r="A1986" s="12">
        <v>43883</v>
      </c>
      <c r="B1986">
        <v>9687.7070309999999</v>
      </c>
      <c r="C1986">
        <v>9698.2314449999994</v>
      </c>
      <c r="D1986">
        <v>9600.7285159999992</v>
      </c>
      <c r="E1986">
        <v>9663.1816409999992</v>
      </c>
      <c r="F1986">
        <v>9663.1816409999992</v>
      </c>
      <c r="G1986">
        <v>35838025154</v>
      </c>
    </row>
    <row r="1987" spans="1:7">
      <c r="A1987" s="12">
        <v>43884</v>
      </c>
      <c r="B1987">
        <v>9663.3183590000008</v>
      </c>
      <c r="C1987">
        <v>9937.4042969999991</v>
      </c>
      <c r="D1987">
        <v>9657.7910159999992</v>
      </c>
      <c r="E1987">
        <v>9924.515625</v>
      </c>
      <c r="F1987">
        <v>9924.515625</v>
      </c>
      <c r="G1987">
        <v>41185185761</v>
      </c>
    </row>
    <row r="1988" spans="1:7">
      <c r="A1988" s="12">
        <v>43885</v>
      </c>
      <c r="B1988">
        <v>9921.5830079999996</v>
      </c>
      <c r="C1988">
        <v>9951.7460940000001</v>
      </c>
      <c r="D1988">
        <v>9537.0429690000001</v>
      </c>
      <c r="E1988">
        <v>9650.1748050000006</v>
      </c>
      <c r="F1988">
        <v>9650.1748050000006</v>
      </c>
      <c r="G1988">
        <v>45080496648</v>
      </c>
    </row>
    <row r="1989" spans="1:7">
      <c r="A1989" s="12">
        <v>43886</v>
      </c>
      <c r="B1989">
        <v>9651.3125</v>
      </c>
      <c r="C1989">
        <v>9652.7373050000006</v>
      </c>
      <c r="D1989">
        <v>9305.0214840000008</v>
      </c>
      <c r="E1989">
        <v>9341.7050780000009</v>
      </c>
      <c r="F1989">
        <v>9341.7050780000009</v>
      </c>
      <c r="G1989">
        <v>42515259129</v>
      </c>
    </row>
    <row r="1990" spans="1:7">
      <c r="A1990" s="12">
        <v>43887</v>
      </c>
      <c r="B1990">
        <v>9338.2900389999995</v>
      </c>
      <c r="C1990">
        <v>9354.7783199999994</v>
      </c>
      <c r="D1990">
        <v>8704.4267579999996</v>
      </c>
      <c r="E1990">
        <v>8820.5224610000005</v>
      </c>
      <c r="F1990">
        <v>8820.5224610000005</v>
      </c>
      <c r="G1990">
        <v>50420050762</v>
      </c>
    </row>
    <row r="1991" spans="1:7">
      <c r="A1991" s="12">
        <v>43888</v>
      </c>
      <c r="B1991">
        <v>8825.09375</v>
      </c>
      <c r="C1991">
        <v>8932.8925780000009</v>
      </c>
      <c r="D1991">
        <v>8577.1992190000001</v>
      </c>
      <c r="E1991">
        <v>8784.4941409999992</v>
      </c>
      <c r="F1991">
        <v>8784.4941409999992</v>
      </c>
      <c r="G1991">
        <v>45470195695</v>
      </c>
    </row>
    <row r="1992" spans="1:7">
      <c r="A1992" s="12">
        <v>43889</v>
      </c>
      <c r="B1992">
        <v>8788.7285159999992</v>
      </c>
      <c r="C1992">
        <v>8890.4560550000006</v>
      </c>
      <c r="D1992">
        <v>8492.9326170000004</v>
      </c>
      <c r="E1992">
        <v>8672.4550780000009</v>
      </c>
      <c r="F1992">
        <v>8672.4550780000009</v>
      </c>
      <c r="G1992">
        <v>44605450443</v>
      </c>
    </row>
    <row r="1993" spans="1:7">
      <c r="A1993" s="12">
        <v>43890</v>
      </c>
      <c r="B1993">
        <v>8671.2128909999992</v>
      </c>
      <c r="C1993">
        <v>8775.6318360000005</v>
      </c>
      <c r="D1993">
        <v>8599.5087889999995</v>
      </c>
      <c r="E1993">
        <v>8599.5087889999995</v>
      </c>
      <c r="F1993">
        <v>8599.5087889999995</v>
      </c>
      <c r="G1993">
        <v>35792392544</v>
      </c>
    </row>
    <row r="1994" spans="1:7">
      <c r="A1994" s="12">
        <v>43891</v>
      </c>
      <c r="B1994">
        <v>8599.7587889999995</v>
      </c>
      <c r="C1994">
        <v>8726.796875</v>
      </c>
      <c r="D1994">
        <v>8471.2128909999992</v>
      </c>
      <c r="E1994">
        <v>8562.4541019999997</v>
      </c>
      <c r="F1994">
        <v>8562.4541019999997</v>
      </c>
      <c r="G1994">
        <v>35349164300</v>
      </c>
    </row>
    <row r="1995" spans="1:7">
      <c r="A1995" s="12">
        <v>43892</v>
      </c>
      <c r="B1995">
        <v>8563.2646480000003</v>
      </c>
      <c r="C1995">
        <v>8921.3085940000001</v>
      </c>
      <c r="D1995">
        <v>8532.6308590000008</v>
      </c>
      <c r="E1995">
        <v>8869.6699219999991</v>
      </c>
      <c r="F1995">
        <v>8869.6699219999991</v>
      </c>
      <c r="G1995">
        <v>42857674409</v>
      </c>
    </row>
    <row r="1996" spans="1:7">
      <c r="A1996" s="12">
        <v>43893</v>
      </c>
      <c r="B1996">
        <v>8865.3876949999994</v>
      </c>
      <c r="C1996">
        <v>8901.5986329999996</v>
      </c>
      <c r="D1996">
        <v>8704.9902340000008</v>
      </c>
      <c r="E1996">
        <v>8787.7861329999996</v>
      </c>
      <c r="F1996">
        <v>8787.7861329999996</v>
      </c>
      <c r="G1996">
        <v>42386715821</v>
      </c>
    </row>
    <row r="1997" spans="1:7">
      <c r="A1997" s="12">
        <v>43894</v>
      </c>
      <c r="B1997">
        <v>8788.5419920000004</v>
      </c>
      <c r="C1997">
        <v>8843.3662110000005</v>
      </c>
      <c r="D1997">
        <v>8712.4316409999992</v>
      </c>
      <c r="E1997">
        <v>8755.2460940000001</v>
      </c>
      <c r="F1997">
        <v>8755.2460940000001</v>
      </c>
      <c r="G1997">
        <v>34746706368</v>
      </c>
    </row>
    <row r="1998" spans="1:7">
      <c r="A1998" s="12">
        <v>43895</v>
      </c>
      <c r="B1998">
        <v>8760.2851559999999</v>
      </c>
      <c r="C1998">
        <v>9142.0546880000002</v>
      </c>
      <c r="D1998">
        <v>8757.2539059999999</v>
      </c>
      <c r="E1998">
        <v>9078.7626949999994</v>
      </c>
      <c r="F1998">
        <v>9078.7626949999994</v>
      </c>
      <c r="G1998">
        <v>39698054597</v>
      </c>
    </row>
    <row r="1999" spans="1:7">
      <c r="A1999" s="12">
        <v>43896</v>
      </c>
      <c r="B1999">
        <v>9078.3085940000001</v>
      </c>
      <c r="C1999">
        <v>9167.6953130000002</v>
      </c>
      <c r="D1999">
        <v>9032.0791019999997</v>
      </c>
      <c r="E1999">
        <v>9122.5458980000003</v>
      </c>
      <c r="F1999">
        <v>9122.5458980000003</v>
      </c>
      <c r="G1999">
        <v>40826885651</v>
      </c>
    </row>
    <row r="2000" spans="1:7">
      <c r="A2000" s="12">
        <v>43897</v>
      </c>
      <c r="B2000">
        <v>9121.6005860000005</v>
      </c>
      <c r="C2000">
        <v>9163.2207030000009</v>
      </c>
      <c r="D2000">
        <v>8890.7441409999992</v>
      </c>
      <c r="E2000">
        <v>8909.9541019999997</v>
      </c>
      <c r="F2000">
        <v>8909.9541019999997</v>
      </c>
      <c r="G2000">
        <v>36216930370</v>
      </c>
    </row>
    <row r="2001" spans="1:7">
      <c r="A2001" s="12">
        <v>43898</v>
      </c>
      <c r="B2001">
        <v>8908.2060550000006</v>
      </c>
      <c r="C2001">
        <v>8914.34375</v>
      </c>
      <c r="D2001">
        <v>8105.2529299999997</v>
      </c>
      <c r="E2001">
        <v>8108.1162109999996</v>
      </c>
      <c r="F2001">
        <v>8108.1162109999996</v>
      </c>
      <c r="G2001">
        <v>39973102121</v>
      </c>
    </row>
    <row r="2002" spans="1:7">
      <c r="A2002" s="12">
        <v>43899</v>
      </c>
      <c r="B2002">
        <v>8111.1464839999999</v>
      </c>
      <c r="C2002">
        <v>8177.7934569999998</v>
      </c>
      <c r="D2002">
        <v>7690.0981449999999</v>
      </c>
      <c r="E2002">
        <v>7923.6445309999999</v>
      </c>
      <c r="F2002">
        <v>7923.6445309999999</v>
      </c>
      <c r="G2002">
        <v>46936995808</v>
      </c>
    </row>
    <row r="2003" spans="1:7">
      <c r="A2003" s="12">
        <v>43900</v>
      </c>
      <c r="B2003">
        <v>7922.1469729999999</v>
      </c>
      <c r="C2003">
        <v>8136.9453130000002</v>
      </c>
      <c r="D2003">
        <v>7814.7631840000004</v>
      </c>
      <c r="E2003">
        <v>7909.7294920000004</v>
      </c>
      <c r="F2003">
        <v>7909.7294920000004</v>
      </c>
      <c r="G2003">
        <v>42213940994</v>
      </c>
    </row>
    <row r="2004" spans="1:7">
      <c r="A2004" s="12">
        <v>43901</v>
      </c>
      <c r="B2004">
        <v>7910.0898440000001</v>
      </c>
      <c r="C2004">
        <v>7950.814453</v>
      </c>
      <c r="D2004">
        <v>7642.8125</v>
      </c>
      <c r="E2004">
        <v>7911.4301759999998</v>
      </c>
      <c r="F2004">
        <v>7911.4301759999998</v>
      </c>
      <c r="G2004">
        <v>38682762605</v>
      </c>
    </row>
    <row r="2005" spans="1:7">
      <c r="A2005" s="12">
        <v>43902</v>
      </c>
      <c r="B2005">
        <v>7913.6162109999996</v>
      </c>
      <c r="C2005">
        <v>7929.1162109999996</v>
      </c>
      <c r="D2005">
        <v>4860.3540039999998</v>
      </c>
      <c r="E2005">
        <v>4970.7880859999996</v>
      </c>
      <c r="F2005">
        <v>4970.7880859999996</v>
      </c>
      <c r="G2005">
        <v>53980357243</v>
      </c>
    </row>
    <row r="2006" spans="1:7">
      <c r="A2006" s="12">
        <v>43903</v>
      </c>
      <c r="B2006">
        <v>5017.8310549999997</v>
      </c>
      <c r="C2006">
        <v>5838.1147460000002</v>
      </c>
      <c r="D2006">
        <v>4106.9809569999998</v>
      </c>
      <c r="E2006">
        <v>5563.7070309999999</v>
      </c>
      <c r="F2006">
        <v>5563.7070309999999</v>
      </c>
      <c r="G2006">
        <v>74156772075</v>
      </c>
    </row>
    <row r="2007" spans="1:7">
      <c r="A2007" s="12">
        <v>43904</v>
      </c>
      <c r="B2007">
        <v>5573.0776370000003</v>
      </c>
      <c r="C2007">
        <v>5625.2265630000002</v>
      </c>
      <c r="D2007">
        <v>5125.0693359999996</v>
      </c>
      <c r="E2007">
        <v>5200.3662109999996</v>
      </c>
      <c r="F2007">
        <v>5200.3662109999996</v>
      </c>
      <c r="G2007">
        <v>36154506008</v>
      </c>
    </row>
    <row r="2008" spans="1:7">
      <c r="A2008" s="12">
        <v>43905</v>
      </c>
      <c r="B2008">
        <v>5201.0668949999999</v>
      </c>
      <c r="C2008">
        <v>5836.6450199999999</v>
      </c>
      <c r="D2008">
        <v>5169.283203</v>
      </c>
      <c r="E2008">
        <v>5392.3149409999996</v>
      </c>
      <c r="F2008">
        <v>5392.3149409999996</v>
      </c>
      <c r="G2008">
        <v>33997889639</v>
      </c>
    </row>
    <row r="2009" spans="1:7">
      <c r="A2009" s="12">
        <v>43906</v>
      </c>
      <c r="B2009">
        <v>5385.2294920000004</v>
      </c>
      <c r="C2009">
        <v>5385.2294920000004</v>
      </c>
      <c r="D2009">
        <v>4575.3579099999997</v>
      </c>
      <c r="E2009">
        <v>5014.4799800000001</v>
      </c>
      <c r="F2009">
        <v>5014.4799800000001</v>
      </c>
      <c r="G2009">
        <v>45368026430</v>
      </c>
    </row>
    <row r="2010" spans="1:7">
      <c r="A2010" s="12">
        <v>43907</v>
      </c>
      <c r="B2010">
        <v>5002.578125</v>
      </c>
      <c r="C2010">
        <v>5371.3486329999996</v>
      </c>
      <c r="D2010">
        <v>4981.9091799999997</v>
      </c>
      <c r="E2010">
        <v>5225.6293949999999</v>
      </c>
      <c r="F2010">
        <v>5225.6293949999999</v>
      </c>
      <c r="G2010">
        <v>38622642935</v>
      </c>
    </row>
    <row r="2011" spans="1:7">
      <c r="A2011" s="12">
        <v>43908</v>
      </c>
      <c r="B2011">
        <v>5227.1137699999999</v>
      </c>
      <c r="C2011">
        <v>5331.8339839999999</v>
      </c>
      <c r="D2011">
        <v>5069.3359380000002</v>
      </c>
      <c r="E2011">
        <v>5238.4384769999997</v>
      </c>
      <c r="F2011">
        <v>5238.4384769999997</v>
      </c>
      <c r="G2011">
        <v>37878801016</v>
      </c>
    </row>
    <row r="2012" spans="1:7">
      <c r="A2012" s="12">
        <v>43909</v>
      </c>
      <c r="B2012">
        <v>5245.4165039999998</v>
      </c>
      <c r="C2012">
        <v>6329.7358400000003</v>
      </c>
      <c r="D2012">
        <v>5236.96875</v>
      </c>
      <c r="E2012">
        <v>6191.1928710000002</v>
      </c>
      <c r="F2012">
        <v>6191.1928710000002</v>
      </c>
      <c r="G2012">
        <v>51000731797</v>
      </c>
    </row>
    <row r="2013" spans="1:7">
      <c r="A2013" s="12">
        <v>43910</v>
      </c>
      <c r="B2013">
        <v>6191.6538090000004</v>
      </c>
      <c r="C2013">
        <v>6844.2617190000001</v>
      </c>
      <c r="D2013">
        <v>5865.7817379999997</v>
      </c>
      <c r="E2013">
        <v>6198.7783200000003</v>
      </c>
      <c r="F2013">
        <v>6198.7783200000003</v>
      </c>
      <c r="G2013">
        <v>54442976103</v>
      </c>
    </row>
    <row r="2014" spans="1:7">
      <c r="A2014" s="12">
        <v>43911</v>
      </c>
      <c r="B2014">
        <v>6206.5214839999999</v>
      </c>
      <c r="C2014">
        <v>6378.1352539999998</v>
      </c>
      <c r="D2014">
        <v>5932.8232420000004</v>
      </c>
      <c r="E2014">
        <v>6185.0664059999999</v>
      </c>
      <c r="F2014">
        <v>6185.0664059999999</v>
      </c>
      <c r="G2014">
        <v>42494390880</v>
      </c>
    </row>
    <row r="2015" spans="1:7">
      <c r="A2015" s="12">
        <v>43912</v>
      </c>
      <c r="B2015">
        <v>6185.5581050000001</v>
      </c>
      <c r="C2015">
        <v>6359.6972660000001</v>
      </c>
      <c r="D2015">
        <v>5823.7138670000004</v>
      </c>
      <c r="E2015">
        <v>5830.2548829999996</v>
      </c>
      <c r="F2015">
        <v>5830.2548829999996</v>
      </c>
      <c r="G2015">
        <v>40099664740</v>
      </c>
    </row>
    <row r="2016" spans="1:7">
      <c r="A2016" s="12">
        <v>43913</v>
      </c>
      <c r="B2016">
        <v>5831.3745120000003</v>
      </c>
      <c r="C2016">
        <v>6443.9345700000003</v>
      </c>
      <c r="D2016">
        <v>5785.0043949999999</v>
      </c>
      <c r="E2016">
        <v>6416.3149409999996</v>
      </c>
      <c r="F2016">
        <v>6416.3149409999996</v>
      </c>
      <c r="G2016">
        <v>46491916000</v>
      </c>
    </row>
    <row r="2017" spans="1:7">
      <c r="A2017" s="12">
        <v>43914</v>
      </c>
      <c r="B2017">
        <v>6436.642578</v>
      </c>
      <c r="C2017">
        <v>6789.0229490000002</v>
      </c>
      <c r="D2017">
        <v>6411.0664059999999</v>
      </c>
      <c r="E2017">
        <v>6734.8037109999996</v>
      </c>
      <c r="F2017">
        <v>6734.8037109999996</v>
      </c>
      <c r="G2017">
        <v>48221910672</v>
      </c>
    </row>
    <row r="2018" spans="1:7">
      <c r="A2018" s="12">
        <v>43915</v>
      </c>
      <c r="B2018">
        <v>6738.716797</v>
      </c>
      <c r="C2018">
        <v>6892.5112300000001</v>
      </c>
      <c r="D2018">
        <v>6536.9262699999999</v>
      </c>
      <c r="E2018">
        <v>6681.0629879999997</v>
      </c>
      <c r="F2018">
        <v>6681.0629879999997</v>
      </c>
      <c r="G2018">
        <v>44590107888</v>
      </c>
    </row>
    <row r="2019" spans="1:7">
      <c r="A2019" s="12">
        <v>43916</v>
      </c>
      <c r="B2019">
        <v>6675.1708980000003</v>
      </c>
      <c r="C2019">
        <v>6735.4638670000004</v>
      </c>
      <c r="D2019">
        <v>6590.9628910000001</v>
      </c>
      <c r="E2019">
        <v>6716.4404299999997</v>
      </c>
      <c r="F2019">
        <v>6716.4404299999997</v>
      </c>
      <c r="G2019">
        <v>35319797642</v>
      </c>
    </row>
    <row r="2020" spans="1:7">
      <c r="A2020" s="12">
        <v>43917</v>
      </c>
      <c r="B2020">
        <v>6719.3891599999997</v>
      </c>
      <c r="C2020">
        <v>6793.8364259999998</v>
      </c>
      <c r="D2020">
        <v>6466.7016599999997</v>
      </c>
      <c r="E2020">
        <v>6469.7983400000003</v>
      </c>
      <c r="F2020">
        <v>6469.7983400000003</v>
      </c>
      <c r="G2020">
        <v>34585598367</v>
      </c>
    </row>
    <row r="2021" spans="1:7">
      <c r="A2021" s="12">
        <v>43918</v>
      </c>
      <c r="B2021">
        <v>6467.2539059999999</v>
      </c>
      <c r="C2021">
        <v>6467.5009769999997</v>
      </c>
      <c r="D2021">
        <v>6117.8378910000001</v>
      </c>
      <c r="E2021">
        <v>6242.1938479999999</v>
      </c>
      <c r="F2021">
        <v>6242.1938479999999</v>
      </c>
      <c r="G2021">
        <v>34885225901</v>
      </c>
    </row>
    <row r="2022" spans="1:7">
      <c r="A2022" s="12">
        <v>43919</v>
      </c>
      <c r="B2022">
        <v>6245.6245120000003</v>
      </c>
      <c r="C2022">
        <v>6250.4672849999997</v>
      </c>
      <c r="D2022">
        <v>5920.0859380000002</v>
      </c>
      <c r="E2022">
        <v>5922.0429690000001</v>
      </c>
      <c r="F2022">
        <v>5922.0429690000001</v>
      </c>
      <c r="G2022">
        <v>28373690931</v>
      </c>
    </row>
    <row r="2023" spans="1:7">
      <c r="A2023" s="12">
        <v>43920</v>
      </c>
      <c r="B2023">
        <v>5925.5385740000002</v>
      </c>
      <c r="C2023">
        <v>6517.1958009999998</v>
      </c>
      <c r="D2023">
        <v>5903.234375</v>
      </c>
      <c r="E2023">
        <v>6429.841797</v>
      </c>
      <c r="F2023">
        <v>6429.841797</v>
      </c>
      <c r="G2023">
        <v>37101651525</v>
      </c>
    </row>
    <row r="2024" spans="1:7">
      <c r="A2024" s="12">
        <v>43921</v>
      </c>
      <c r="B2024">
        <v>6430.6064450000003</v>
      </c>
      <c r="C2024">
        <v>6504.5151370000003</v>
      </c>
      <c r="D2024">
        <v>6374.1621089999999</v>
      </c>
      <c r="E2024">
        <v>6438.6445309999999</v>
      </c>
      <c r="F2024">
        <v>6438.6445309999999</v>
      </c>
      <c r="G2024">
        <v>32786468812</v>
      </c>
    </row>
    <row r="2025" spans="1:7">
      <c r="A2025" s="12">
        <v>43922</v>
      </c>
      <c r="B2025">
        <v>6437.3193359999996</v>
      </c>
      <c r="C2025">
        <v>6612.5737300000001</v>
      </c>
      <c r="D2025">
        <v>6202.3735349999997</v>
      </c>
      <c r="E2025">
        <v>6606.7763670000004</v>
      </c>
      <c r="F2025">
        <v>6606.7763670000004</v>
      </c>
      <c r="G2025">
        <v>40346426266</v>
      </c>
    </row>
    <row r="2026" spans="1:7">
      <c r="A2026" s="12">
        <v>43923</v>
      </c>
      <c r="B2026">
        <v>6606.7763670000004</v>
      </c>
      <c r="C2026">
        <v>7088.2475590000004</v>
      </c>
      <c r="D2026">
        <v>6595.9184569999998</v>
      </c>
      <c r="E2026">
        <v>6793.6245120000003</v>
      </c>
      <c r="F2026">
        <v>6793.6245120000003</v>
      </c>
      <c r="G2026">
        <v>47660646124</v>
      </c>
    </row>
    <row r="2027" spans="1:7">
      <c r="A2027" s="12">
        <v>43924</v>
      </c>
      <c r="B2027">
        <v>6797.3964839999999</v>
      </c>
      <c r="C2027">
        <v>7003.220703</v>
      </c>
      <c r="D2027">
        <v>6673.3359380000002</v>
      </c>
      <c r="E2027">
        <v>6733.3872069999998</v>
      </c>
      <c r="F2027">
        <v>6733.3872069999998</v>
      </c>
      <c r="G2027">
        <v>38976504903</v>
      </c>
    </row>
    <row r="2028" spans="1:7">
      <c r="A2028" s="12">
        <v>43925</v>
      </c>
      <c r="B2028">
        <v>6738.3828130000002</v>
      </c>
      <c r="C2028">
        <v>6878.9536129999997</v>
      </c>
      <c r="D2028">
        <v>6696.4848629999997</v>
      </c>
      <c r="E2028">
        <v>6867.5273440000001</v>
      </c>
      <c r="F2028">
        <v>6867.5273440000001</v>
      </c>
      <c r="G2028">
        <v>33185988584</v>
      </c>
    </row>
    <row r="2029" spans="1:7">
      <c r="A2029" s="12">
        <v>43926</v>
      </c>
      <c r="B2029">
        <v>6862.5375979999999</v>
      </c>
      <c r="C2029">
        <v>6883.4140630000002</v>
      </c>
      <c r="D2029">
        <v>6715.9291990000002</v>
      </c>
      <c r="E2029">
        <v>6791.1293949999999</v>
      </c>
      <c r="F2029">
        <v>6791.1293949999999</v>
      </c>
      <c r="G2029">
        <v>29510409856</v>
      </c>
    </row>
    <row r="2030" spans="1:7">
      <c r="A2030" s="12">
        <v>43927</v>
      </c>
      <c r="B2030">
        <v>6788.0498049999997</v>
      </c>
      <c r="C2030">
        <v>7271.78125</v>
      </c>
      <c r="D2030">
        <v>6782.8896480000003</v>
      </c>
      <c r="E2030">
        <v>7271.78125</v>
      </c>
      <c r="F2030">
        <v>7271.78125</v>
      </c>
      <c r="G2030">
        <v>46896904615</v>
      </c>
    </row>
    <row r="2031" spans="1:7">
      <c r="A2031" s="12">
        <v>43928</v>
      </c>
      <c r="B2031">
        <v>7273.6440430000002</v>
      </c>
      <c r="C2031">
        <v>7427.939453</v>
      </c>
      <c r="D2031">
        <v>7136.7143550000001</v>
      </c>
      <c r="E2031">
        <v>7176.4145509999998</v>
      </c>
      <c r="F2031">
        <v>7176.4145509999998</v>
      </c>
      <c r="G2031">
        <v>44243482668</v>
      </c>
    </row>
    <row r="2032" spans="1:7">
      <c r="A2032" s="12">
        <v>43929</v>
      </c>
      <c r="B2032">
        <v>7179.283203</v>
      </c>
      <c r="C2032">
        <v>7356.2236329999996</v>
      </c>
      <c r="D2032">
        <v>7153.3056640000004</v>
      </c>
      <c r="E2032">
        <v>7334.0986329999996</v>
      </c>
      <c r="F2032">
        <v>7334.0986329999996</v>
      </c>
      <c r="G2032">
        <v>37563249549</v>
      </c>
    </row>
    <row r="2033" spans="1:7">
      <c r="A2033" s="12">
        <v>43930</v>
      </c>
      <c r="B2033">
        <v>7337.9663090000004</v>
      </c>
      <c r="C2033">
        <v>7341.4482420000004</v>
      </c>
      <c r="D2033">
        <v>7179.0942379999997</v>
      </c>
      <c r="E2033">
        <v>7302.0893550000001</v>
      </c>
      <c r="F2033">
        <v>7302.0893550000001</v>
      </c>
      <c r="G2033">
        <v>34815139178</v>
      </c>
    </row>
    <row r="2034" spans="1:7">
      <c r="A2034" s="12">
        <v>43931</v>
      </c>
      <c r="B2034">
        <v>7303.8154299999997</v>
      </c>
      <c r="C2034">
        <v>7303.8154299999997</v>
      </c>
      <c r="D2034">
        <v>6802.4750979999999</v>
      </c>
      <c r="E2034">
        <v>6865.4931640000004</v>
      </c>
      <c r="F2034">
        <v>6865.4931640000004</v>
      </c>
      <c r="G2034">
        <v>43622840992</v>
      </c>
    </row>
    <row r="2035" spans="1:7">
      <c r="A2035" s="12">
        <v>43932</v>
      </c>
      <c r="B2035">
        <v>6867.4404299999997</v>
      </c>
      <c r="C2035">
        <v>6926.0698240000002</v>
      </c>
      <c r="D2035">
        <v>6789.9208980000003</v>
      </c>
      <c r="E2035">
        <v>6859.0830079999996</v>
      </c>
      <c r="F2035">
        <v>6859.0830079999996</v>
      </c>
      <c r="G2035">
        <v>31222085946</v>
      </c>
    </row>
    <row r="2036" spans="1:7">
      <c r="A2036" s="12">
        <v>43933</v>
      </c>
      <c r="B2036">
        <v>6858.0678710000002</v>
      </c>
      <c r="C2036">
        <v>7119.9472660000001</v>
      </c>
      <c r="D2036">
        <v>6811.078125</v>
      </c>
      <c r="E2036">
        <v>6971.091797</v>
      </c>
      <c r="F2036">
        <v>6971.091797</v>
      </c>
      <c r="G2036">
        <v>35759567632</v>
      </c>
    </row>
    <row r="2037" spans="1:7">
      <c r="A2037" s="12">
        <v>43934</v>
      </c>
      <c r="B2037">
        <v>6965.6166990000002</v>
      </c>
      <c r="C2037">
        <v>6965.6166990000002</v>
      </c>
      <c r="D2037">
        <v>6668.2597660000001</v>
      </c>
      <c r="E2037">
        <v>6845.0375979999999</v>
      </c>
      <c r="F2037">
        <v>6845.0375979999999</v>
      </c>
      <c r="G2037">
        <v>38619308647</v>
      </c>
    </row>
    <row r="2038" spans="1:7">
      <c r="A2038" s="12">
        <v>43935</v>
      </c>
      <c r="B2038">
        <v>6843.2817379999997</v>
      </c>
      <c r="C2038">
        <v>6958.5571289999998</v>
      </c>
      <c r="D2038">
        <v>6793.8212890000004</v>
      </c>
      <c r="E2038">
        <v>6842.4277339999999</v>
      </c>
      <c r="F2038">
        <v>6842.4277339999999</v>
      </c>
      <c r="G2038">
        <v>34110434052</v>
      </c>
    </row>
    <row r="2039" spans="1:7">
      <c r="A2039" s="12">
        <v>43936</v>
      </c>
      <c r="B2039">
        <v>6845.5615230000003</v>
      </c>
      <c r="C2039">
        <v>6928.6645509999998</v>
      </c>
      <c r="D2039">
        <v>6633.4028319999998</v>
      </c>
      <c r="E2039">
        <v>6642.1098629999997</v>
      </c>
      <c r="F2039">
        <v>6642.1098629999997</v>
      </c>
      <c r="G2039">
        <v>32288311031</v>
      </c>
    </row>
    <row r="2040" spans="1:7">
      <c r="A2040" s="12">
        <v>43937</v>
      </c>
      <c r="B2040">
        <v>6640.4541019999997</v>
      </c>
      <c r="C2040">
        <v>7134.4506840000004</v>
      </c>
      <c r="D2040">
        <v>6555.5043949999999</v>
      </c>
      <c r="E2040">
        <v>7116.8041990000002</v>
      </c>
      <c r="F2040">
        <v>7116.8041990000002</v>
      </c>
      <c r="G2040">
        <v>46783242377</v>
      </c>
    </row>
    <row r="2041" spans="1:7">
      <c r="A2041" s="12">
        <v>43938</v>
      </c>
      <c r="B2041">
        <v>7116.5527339999999</v>
      </c>
      <c r="C2041">
        <v>7167.1831050000001</v>
      </c>
      <c r="D2041">
        <v>7050.3320309999999</v>
      </c>
      <c r="E2041">
        <v>7096.1845700000003</v>
      </c>
      <c r="F2041">
        <v>7096.1845700000003</v>
      </c>
      <c r="G2041">
        <v>32513423567</v>
      </c>
    </row>
    <row r="2042" spans="1:7">
      <c r="A2042" s="12">
        <v>43939</v>
      </c>
      <c r="B2042">
        <v>7092.2915039999998</v>
      </c>
      <c r="C2042">
        <v>7269.9565430000002</v>
      </c>
      <c r="D2042">
        <v>7089.2470700000003</v>
      </c>
      <c r="E2042">
        <v>7257.6650390000004</v>
      </c>
      <c r="F2042">
        <v>7257.6650390000004</v>
      </c>
      <c r="G2042">
        <v>32447188386</v>
      </c>
    </row>
    <row r="2043" spans="1:7">
      <c r="A2043" s="12">
        <v>43940</v>
      </c>
      <c r="B2043">
        <v>7260.9223629999997</v>
      </c>
      <c r="C2043">
        <v>7280.5219729999999</v>
      </c>
      <c r="D2043">
        <v>7167.0546880000002</v>
      </c>
      <c r="E2043">
        <v>7189.4248049999997</v>
      </c>
      <c r="F2043">
        <v>7189.4248049999997</v>
      </c>
      <c r="G2043">
        <v>31311210215</v>
      </c>
    </row>
    <row r="2044" spans="1:7">
      <c r="A2044" s="12">
        <v>43941</v>
      </c>
      <c r="B2044">
        <v>7186.8735349999997</v>
      </c>
      <c r="C2044">
        <v>7240.2905270000001</v>
      </c>
      <c r="D2044">
        <v>6835.5029299999997</v>
      </c>
      <c r="E2044">
        <v>6881.9584960000002</v>
      </c>
      <c r="F2044">
        <v>6881.9584960000002</v>
      </c>
      <c r="G2044">
        <v>37747113936</v>
      </c>
    </row>
    <row r="2045" spans="1:7">
      <c r="A2045" s="12">
        <v>43942</v>
      </c>
      <c r="B2045">
        <v>6879.7841799999997</v>
      </c>
      <c r="C2045">
        <v>6934.5517579999996</v>
      </c>
      <c r="D2045">
        <v>6834.4423829999996</v>
      </c>
      <c r="E2045">
        <v>6880.3232420000004</v>
      </c>
      <c r="F2045">
        <v>6880.3232420000004</v>
      </c>
      <c r="G2045">
        <v>32589741511</v>
      </c>
    </row>
    <row r="2046" spans="1:7">
      <c r="A2046" s="12">
        <v>43943</v>
      </c>
      <c r="B2046">
        <v>6879.4404299999997</v>
      </c>
      <c r="C2046">
        <v>7145.8657229999999</v>
      </c>
      <c r="D2046">
        <v>6867.7817379999997</v>
      </c>
      <c r="E2046">
        <v>7117.2075199999999</v>
      </c>
      <c r="F2046">
        <v>7117.2075199999999</v>
      </c>
      <c r="G2046">
        <v>33249153866</v>
      </c>
    </row>
    <row r="2047" spans="1:7">
      <c r="A2047" s="12">
        <v>43944</v>
      </c>
      <c r="B2047">
        <v>7121.3061520000001</v>
      </c>
      <c r="C2047">
        <v>7491.7851559999999</v>
      </c>
      <c r="D2047">
        <v>7081.5947269999997</v>
      </c>
      <c r="E2047">
        <v>7429.7246089999999</v>
      </c>
      <c r="F2047">
        <v>7429.7246089999999</v>
      </c>
      <c r="G2047">
        <v>43500782316</v>
      </c>
    </row>
    <row r="2048" spans="1:7">
      <c r="A2048" s="12">
        <v>43945</v>
      </c>
      <c r="B2048">
        <v>7434.1816410000001</v>
      </c>
      <c r="C2048">
        <v>7574.1958009999998</v>
      </c>
      <c r="D2048">
        <v>7434.1816410000001</v>
      </c>
      <c r="E2048">
        <v>7550.9008789999998</v>
      </c>
      <c r="F2048">
        <v>7550.9008789999998</v>
      </c>
      <c r="G2048">
        <v>34636526286</v>
      </c>
    </row>
    <row r="2049" spans="1:7">
      <c r="A2049" s="12">
        <v>43946</v>
      </c>
      <c r="B2049">
        <v>7550.4829099999997</v>
      </c>
      <c r="C2049">
        <v>7641.3637699999999</v>
      </c>
      <c r="D2049">
        <v>7521.6723629999997</v>
      </c>
      <c r="E2049">
        <v>7569.9360349999997</v>
      </c>
      <c r="F2049">
        <v>7569.9360349999997</v>
      </c>
      <c r="G2049">
        <v>32941541447</v>
      </c>
    </row>
    <row r="2050" spans="1:7">
      <c r="A2050" s="12">
        <v>43947</v>
      </c>
      <c r="B2050">
        <v>7570.1391599999997</v>
      </c>
      <c r="C2050">
        <v>7700.5942379999997</v>
      </c>
      <c r="D2050">
        <v>7561.4077150000003</v>
      </c>
      <c r="E2050">
        <v>7679.8671880000002</v>
      </c>
      <c r="F2050">
        <v>7679.8671880000002</v>
      </c>
      <c r="G2050">
        <v>33070154491</v>
      </c>
    </row>
    <row r="2051" spans="1:7">
      <c r="A2051" s="12">
        <v>43948</v>
      </c>
      <c r="B2051">
        <v>7679.4189450000003</v>
      </c>
      <c r="C2051">
        <v>7795.6010740000002</v>
      </c>
      <c r="D2051">
        <v>7679.4189450000003</v>
      </c>
      <c r="E2051">
        <v>7795.6010740000002</v>
      </c>
      <c r="F2051">
        <v>7795.6010740000002</v>
      </c>
      <c r="G2051">
        <v>36162144725</v>
      </c>
    </row>
    <row r="2052" spans="1:7">
      <c r="A2052" s="12">
        <v>43949</v>
      </c>
      <c r="B2052">
        <v>7796.9702150000003</v>
      </c>
      <c r="C2052">
        <v>7814.5273440000001</v>
      </c>
      <c r="D2052">
        <v>7730.8066410000001</v>
      </c>
      <c r="E2052">
        <v>7807.0585940000001</v>
      </c>
      <c r="F2052">
        <v>7807.0585940000001</v>
      </c>
      <c r="G2052">
        <v>33187959921</v>
      </c>
    </row>
    <row r="2053" spans="1:7">
      <c r="A2053" s="12">
        <v>43950</v>
      </c>
      <c r="B2053">
        <v>7806.7124020000001</v>
      </c>
      <c r="C2053">
        <v>8871.7539059999999</v>
      </c>
      <c r="D2053">
        <v>7786.0493159999996</v>
      </c>
      <c r="E2053">
        <v>8801.0380860000005</v>
      </c>
      <c r="F2053">
        <v>8801.0380860000005</v>
      </c>
      <c r="G2053">
        <v>60201052203</v>
      </c>
    </row>
    <row r="2054" spans="1:7">
      <c r="A2054" s="12">
        <v>43951</v>
      </c>
      <c r="B2054">
        <v>8797.6699219999991</v>
      </c>
      <c r="C2054">
        <v>9440.6503909999992</v>
      </c>
      <c r="D2054">
        <v>8533.2558590000008</v>
      </c>
      <c r="E2054">
        <v>8658.5537110000005</v>
      </c>
      <c r="F2054">
        <v>8658.5537110000005</v>
      </c>
      <c r="G2054">
        <v>66964629541</v>
      </c>
    </row>
    <row r="2055" spans="1:7">
      <c r="A2055" s="12">
        <v>43952</v>
      </c>
      <c r="B2055">
        <v>8672.7822269999997</v>
      </c>
      <c r="C2055">
        <v>9048.0234380000002</v>
      </c>
      <c r="D2055">
        <v>8667.7636719999991</v>
      </c>
      <c r="E2055">
        <v>8864.7666019999997</v>
      </c>
      <c r="F2055">
        <v>8864.7666019999997</v>
      </c>
      <c r="G2055">
        <v>44068389997</v>
      </c>
    </row>
    <row r="2056" spans="1:7">
      <c r="A2056" s="12">
        <v>43953</v>
      </c>
      <c r="B2056">
        <v>8869.0576170000004</v>
      </c>
      <c r="C2056">
        <v>9007.1875</v>
      </c>
      <c r="D2056">
        <v>8811.3662110000005</v>
      </c>
      <c r="E2056">
        <v>8988.5966800000006</v>
      </c>
      <c r="F2056">
        <v>8988.5966800000006</v>
      </c>
      <c r="G2056">
        <v>40134388683</v>
      </c>
    </row>
    <row r="2057" spans="1:7">
      <c r="A2057" s="12">
        <v>43954</v>
      </c>
      <c r="B2057">
        <v>8983.6142579999996</v>
      </c>
      <c r="C2057">
        <v>9167.78125</v>
      </c>
      <c r="D2057">
        <v>8830.9716800000006</v>
      </c>
      <c r="E2057">
        <v>8897.46875</v>
      </c>
      <c r="F2057">
        <v>8897.46875</v>
      </c>
      <c r="G2057">
        <v>47101785174</v>
      </c>
    </row>
    <row r="2058" spans="1:7">
      <c r="A2058" s="12">
        <v>43955</v>
      </c>
      <c r="B2058">
        <v>8895.7451170000004</v>
      </c>
      <c r="C2058">
        <v>8956.90625</v>
      </c>
      <c r="D2058">
        <v>8645.0244139999995</v>
      </c>
      <c r="E2058">
        <v>8912.6542969999991</v>
      </c>
      <c r="F2058">
        <v>8912.6542969999991</v>
      </c>
      <c r="G2058">
        <v>45718796276</v>
      </c>
    </row>
    <row r="2059" spans="1:7">
      <c r="A2059" s="12">
        <v>43956</v>
      </c>
      <c r="B2059">
        <v>8912.8320309999999</v>
      </c>
      <c r="C2059">
        <v>9062.4150389999995</v>
      </c>
      <c r="D2059">
        <v>8856.8271480000003</v>
      </c>
      <c r="E2059">
        <v>9003.0703130000002</v>
      </c>
      <c r="F2059">
        <v>9003.0703130000002</v>
      </c>
      <c r="G2059">
        <v>43148462663</v>
      </c>
    </row>
    <row r="2060" spans="1:7">
      <c r="A2060" s="12">
        <v>43957</v>
      </c>
      <c r="B2060">
        <v>9007.4414059999999</v>
      </c>
      <c r="C2060">
        <v>9411.4677730000003</v>
      </c>
      <c r="D2060">
        <v>8966.7060550000006</v>
      </c>
      <c r="E2060">
        <v>9268.7617190000001</v>
      </c>
      <c r="F2060">
        <v>9268.7617190000001</v>
      </c>
      <c r="G2060">
        <v>49371886931</v>
      </c>
    </row>
    <row r="2061" spans="1:7">
      <c r="A2061" s="12">
        <v>43958</v>
      </c>
      <c r="B2061">
        <v>9261.8955079999996</v>
      </c>
      <c r="C2061">
        <v>9992.6640630000002</v>
      </c>
      <c r="D2061">
        <v>9138.3222659999992</v>
      </c>
      <c r="E2061">
        <v>9951.5185550000006</v>
      </c>
      <c r="F2061">
        <v>9951.5185550000006</v>
      </c>
      <c r="G2061">
        <v>61112700562</v>
      </c>
    </row>
    <row r="2062" spans="1:7">
      <c r="A2062" s="12">
        <v>43959</v>
      </c>
      <c r="B2062">
        <v>9936.1621090000008</v>
      </c>
      <c r="C2062">
        <v>9996.7431639999995</v>
      </c>
      <c r="D2062">
        <v>9767.1728519999997</v>
      </c>
      <c r="E2062">
        <v>9842.6660159999992</v>
      </c>
      <c r="F2062">
        <v>9842.6660159999992</v>
      </c>
      <c r="G2062">
        <v>51780748042</v>
      </c>
    </row>
    <row r="2063" spans="1:7">
      <c r="A2063" s="12">
        <v>43960</v>
      </c>
      <c r="B2063">
        <v>9840.90625</v>
      </c>
      <c r="C2063">
        <v>9913.8632809999999</v>
      </c>
      <c r="D2063">
        <v>9580.6445309999999</v>
      </c>
      <c r="E2063">
        <v>9593.8964840000008</v>
      </c>
      <c r="F2063">
        <v>9593.8964840000008</v>
      </c>
      <c r="G2063">
        <v>46566121841</v>
      </c>
    </row>
    <row r="2064" spans="1:7">
      <c r="A2064" s="12">
        <v>43961</v>
      </c>
      <c r="B2064">
        <v>9591.1689449999994</v>
      </c>
      <c r="C2064">
        <v>9595.5810550000006</v>
      </c>
      <c r="D2064">
        <v>8395.1074219999991</v>
      </c>
      <c r="E2064">
        <v>8756.4306639999995</v>
      </c>
      <c r="F2064">
        <v>8756.4306639999995</v>
      </c>
      <c r="G2064">
        <v>63325279337</v>
      </c>
    </row>
    <row r="2065" spans="1:7">
      <c r="A2065" s="12">
        <v>43962</v>
      </c>
      <c r="B2065">
        <v>8755.5351559999999</v>
      </c>
      <c r="C2065">
        <v>9033.4707030000009</v>
      </c>
      <c r="D2065">
        <v>8374.3232420000004</v>
      </c>
      <c r="E2065">
        <v>8601.7958980000003</v>
      </c>
      <c r="F2065">
        <v>8601.7958980000003</v>
      </c>
      <c r="G2065">
        <v>57119858802</v>
      </c>
    </row>
    <row r="2066" spans="1:7">
      <c r="A2066" s="12">
        <v>43963</v>
      </c>
      <c r="B2066">
        <v>8610.3857420000004</v>
      </c>
      <c r="C2066">
        <v>8949.8984380000002</v>
      </c>
      <c r="D2066">
        <v>8569.6435550000006</v>
      </c>
      <c r="E2066">
        <v>8804.4775389999995</v>
      </c>
      <c r="F2066">
        <v>8804.4775389999995</v>
      </c>
      <c r="G2066">
        <v>42142717533</v>
      </c>
    </row>
    <row r="2067" spans="1:7">
      <c r="A2067" s="12">
        <v>43964</v>
      </c>
      <c r="B2067">
        <v>8805.3876949999994</v>
      </c>
      <c r="C2067">
        <v>9317.8789059999999</v>
      </c>
      <c r="D2067">
        <v>8805.3876949999994</v>
      </c>
      <c r="E2067">
        <v>9269.9873050000006</v>
      </c>
      <c r="F2067">
        <v>9269.9873050000006</v>
      </c>
      <c r="G2067">
        <v>45558144023</v>
      </c>
    </row>
    <row r="2068" spans="1:7">
      <c r="A2068" s="12">
        <v>43965</v>
      </c>
      <c r="B2068">
        <v>9271.3291019999997</v>
      </c>
      <c r="C2068">
        <v>9793.2685550000006</v>
      </c>
      <c r="D2068">
        <v>9255.0351559999999</v>
      </c>
      <c r="E2068">
        <v>9733.7216800000006</v>
      </c>
      <c r="F2068">
        <v>9733.7216800000006</v>
      </c>
      <c r="G2068">
        <v>56426907637</v>
      </c>
    </row>
    <row r="2069" spans="1:7">
      <c r="A2069" s="12">
        <v>43966</v>
      </c>
      <c r="B2069">
        <v>9734.2910159999992</v>
      </c>
      <c r="C2069">
        <v>9755.828125</v>
      </c>
      <c r="D2069">
        <v>9261.3984380000002</v>
      </c>
      <c r="E2069">
        <v>9328.1972659999992</v>
      </c>
      <c r="F2069">
        <v>9328.1972659999992</v>
      </c>
      <c r="G2069">
        <v>48158802327</v>
      </c>
    </row>
    <row r="2070" spans="1:7">
      <c r="A2070" s="12">
        <v>43967</v>
      </c>
      <c r="B2070">
        <v>9333.2402340000008</v>
      </c>
      <c r="C2070">
        <v>9564.2050780000009</v>
      </c>
      <c r="D2070">
        <v>9260.6943360000005</v>
      </c>
      <c r="E2070">
        <v>9377.0136719999991</v>
      </c>
      <c r="F2070">
        <v>9377.0136719999991</v>
      </c>
      <c r="G2070">
        <v>36164766408</v>
      </c>
    </row>
    <row r="2071" spans="1:7">
      <c r="A2071" s="12">
        <v>43968</v>
      </c>
      <c r="B2071">
        <v>9374.9296880000002</v>
      </c>
      <c r="C2071">
        <v>9823.0019530000009</v>
      </c>
      <c r="D2071">
        <v>9349.5458980000003</v>
      </c>
      <c r="E2071">
        <v>9670.7392579999996</v>
      </c>
      <c r="F2071">
        <v>9670.7392579999996</v>
      </c>
      <c r="G2071">
        <v>40084250663</v>
      </c>
    </row>
    <row r="2072" spans="1:7">
      <c r="A2072" s="12">
        <v>43969</v>
      </c>
      <c r="B2072">
        <v>9675.6953130000002</v>
      </c>
      <c r="C2072">
        <v>9906.0302730000003</v>
      </c>
      <c r="D2072">
        <v>9570.359375</v>
      </c>
      <c r="E2072">
        <v>9726.5751949999994</v>
      </c>
      <c r="F2072">
        <v>9726.5751949999994</v>
      </c>
      <c r="G2072">
        <v>41827139896</v>
      </c>
    </row>
    <row r="2073" spans="1:7">
      <c r="A2073" s="12">
        <v>43970</v>
      </c>
      <c r="B2073">
        <v>9727.0634769999997</v>
      </c>
      <c r="C2073">
        <v>9836.0478519999997</v>
      </c>
      <c r="D2073">
        <v>9539.6240230000003</v>
      </c>
      <c r="E2073">
        <v>9729.0380860000005</v>
      </c>
      <c r="F2073">
        <v>9729.0380860000005</v>
      </c>
      <c r="G2073">
        <v>39254288955</v>
      </c>
    </row>
    <row r="2074" spans="1:7">
      <c r="A2074" s="12">
        <v>43971</v>
      </c>
      <c r="B2074">
        <v>9725.3291019999997</v>
      </c>
      <c r="C2074">
        <v>9804.7939449999994</v>
      </c>
      <c r="D2074">
        <v>9447.2011719999991</v>
      </c>
      <c r="E2074">
        <v>9522.9814449999994</v>
      </c>
      <c r="F2074">
        <v>9522.9814449999994</v>
      </c>
      <c r="G2074">
        <v>36546239703</v>
      </c>
    </row>
    <row r="2075" spans="1:7">
      <c r="A2075" s="12">
        <v>43972</v>
      </c>
      <c r="B2075">
        <v>9522.7402340000008</v>
      </c>
      <c r="C2075">
        <v>9555.2421880000002</v>
      </c>
      <c r="D2075">
        <v>8869.9306639999995</v>
      </c>
      <c r="E2075">
        <v>9081.7617190000001</v>
      </c>
      <c r="F2075">
        <v>9081.7617190000001</v>
      </c>
      <c r="G2075">
        <v>39326160532</v>
      </c>
    </row>
    <row r="2076" spans="1:7">
      <c r="A2076" s="12">
        <v>43973</v>
      </c>
      <c r="B2076">
        <v>9080.3349610000005</v>
      </c>
      <c r="C2076">
        <v>9232.9365230000003</v>
      </c>
      <c r="D2076">
        <v>9008.6386719999991</v>
      </c>
      <c r="E2076">
        <v>9182.5771480000003</v>
      </c>
      <c r="F2076">
        <v>9182.5771480000003</v>
      </c>
      <c r="G2076">
        <v>29810773699</v>
      </c>
    </row>
    <row r="2077" spans="1:7">
      <c r="A2077" s="12">
        <v>43974</v>
      </c>
      <c r="B2077">
        <v>9185.0625</v>
      </c>
      <c r="C2077">
        <v>9302.5019530000009</v>
      </c>
      <c r="D2077">
        <v>9118.1083980000003</v>
      </c>
      <c r="E2077">
        <v>9209.2871090000008</v>
      </c>
      <c r="F2077">
        <v>9209.2871090000008</v>
      </c>
      <c r="G2077">
        <v>27727866812</v>
      </c>
    </row>
    <row r="2078" spans="1:7">
      <c r="A2078" s="12">
        <v>43975</v>
      </c>
      <c r="B2078">
        <v>9212.2832030000009</v>
      </c>
      <c r="C2078">
        <v>9288.4042969999991</v>
      </c>
      <c r="D2078">
        <v>8787.2509769999997</v>
      </c>
      <c r="E2078">
        <v>8790.3681639999995</v>
      </c>
      <c r="F2078">
        <v>8790.3681639999995</v>
      </c>
      <c r="G2078">
        <v>32518803300</v>
      </c>
    </row>
    <row r="2079" spans="1:7">
      <c r="A2079" s="12">
        <v>43976</v>
      </c>
      <c r="B2079">
        <v>8786.1074219999991</v>
      </c>
      <c r="C2079">
        <v>8951.0058590000008</v>
      </c>
      <c r="D2079">
        <v>8719.6679690000001</v>
      </c>
      <c r="E2079">
        <v>8906.9345699999994</v>
      </c>
      <c r="F2079">
        <v>8906.9345699999994</v>
      </c>
      <c r="G2079">
        <v>31288157264</v>
      </c>
    </row>
    <row r="2080" spans="1:7">
      <c r="A2080" s="12">
        <v>43977</v>
      </c>
      <c r="B2080">
        <v>8909.5859380000002</v>
      </c>
      <c r="C2080">
        <v>8991.9677730000003</v>
      </c>
      <c r="D2080">
        <v>8757.2939449999994</v>
      </c>
      <c r="E2080">
        <v>8835.0527340000008</v>
      </c>
      <c r="F2080">
        <v>8835.0527340000008</v>
      </c>
      <c r="G2080">
        <v>29584186947</v>
      </c>
    </row>
    <row r="2081" spans="1:7">
      <c r="A2081" s="12">
        <v>43978</v>
      </c>
      <c r="B2081">
        <v>8837.3808590000008</v>
      </c>
      <c r="C2081">
        <v>9203.3203130000002</v>
      </c>
      <c r="D2081">
        <v>8834.1572269999997</v>
      </c>
      <c r="E2081">
        <v>9181.0175780000009</v>
      </c>
      <c r="F2081">
        <v>9181.0175780000009</v>
      </c>
      <c r="G2081">
        <v>32740536902</v>
      </c>
    </row>
    <row r="2082" spans="1:7">
      <c r="A2082" s="12">
        <v>43979</v>
      </c>
      <c r="B2082">
        <v>9184.9453130000002</v>
      </c>
      <c r="C2082">
        <v>9546.3193360000005</v>
      </c>
      <c r="D2082">
        <v>9148.4570309999999</v>
      </c>
      <c r="E2082">
        <v>9525.7509769999997</v>
      </c>
      <c r="F2082">
        <v>9525.7509769999997</v>
      </c>
      <c r="G2082">
        <v>34367073114</v>
      </c>
    </row>
    <row r="2083" spans="1:7">
      <c r="A2083" s="12">
        <v>43980</v>
      </c>
      <c r="B2083">
        <v>9528.3554690000001</v>
      </c>
      <c r="C2083">
        <v>9573.6669920000004</v>
      </c>
      <c r="D2083">
        <v>9379.3388670000004</v>
      </c>
      <c r="E2083">
        <v>9439.1240230000003</v>
      </c>
      <c r="F2083">
        <v>9439.1240230000003</v>
      </c>
      <c r="G2083">
        <v>32896642044</v>
      </c>
    </row>
    <row r="2084" spans="1:7">
      <c r="A2084" s="12">
        <v>43981</v>
      </c>
      <c r="B2084">
        <v>9438.9140630000002</v>
      </c>
      <c r="C2084">
        <v>9704.0302730000003</v>
      </c>
      <c r="D2084">
        <v>9366.7294920000004</v>
      </c>
      <c r="E2084">
        <v>9700.4140630000002</v>
      </c>
      <c r="F2084">
        <v>9700.4140630000002</v>
      </c>
      <c r="G2084">
        <v>32722975141</v>
      </c>
    </row>
    <row r="2085" spans="1:7">
      <c r="A2085" s="12">
        <v>43982</v>
      </c>
      <c r="B2085">
        <v>9700.1054690000001</v>
      </c>
      <c r="C2085">
        <v>9700.34375</v>
      </c>
      <c r="D2085">
        <v>9432.296875</v>
      </c>
      <c r="E2085">
        <v>9461.0585940000001</v>
      </c>
      <c r="F2085">
        <v>9461.0585940000001</v>
      </c>
      <c r="G2085">
        <v>27773290299</v>
      </c>
    </row>
    <row r="2086" spans="1:7">
      <c r="A2086" s="12">
        <v>43983</v>
      </c>
      <c r="B2086">
        <v>9463.6054690000001</v>
      </c>
      <c r="C2086">
        <v>10199.565430000001</v>
      </c>
      <c r="D2086">
        <v>9450.8994139999995</v>
      </c>
      <c r="E2086">
        <v>10167.268555000001</v>
      </c>
      <c r="F2086">
        <v>10167.268555000001</v>
      </c>
      <c r="G2086">
        <v>35198901068</v>
      </c>
    </row>
    <row r="2087" spans="1:7">
      <c r="A2087" s="12">
        <v>43984</v>
      </c>
      <c r="B2087">
        <v>10162.973633</v>
      </c>
      <c r="C2087">
        <v>10182.340819999999</v>
      </c>
      <c r="D2087">
        <v>9460.5712889999995</v>
      </c>
      <c r="E2087">
        <v>9529.8037110000005</v>
      </c>
      <c r="F2087">
        <v>9529.8037110000005</v>
      </c>
      <c r="G2087">
        <v>39137252109</v>
      </c>
    </row>
    <row r="2088" spans="1:7">
      <c r="A2088" s="12">
        <v>43985</v>
      </c>
      <c r="B2088">
        <v>9533.7607420000004</v>
      </c>
      <c r="C2088">
        <v>9682.859375</v>
      </c>
      <c r="D2088">
        <v>9471.8466800000006</v>
      </c>
      <c r="E2088">
        <v>9656.7177730000003</v>
      </c>
      <c r="F2088">
        <v>9656.7177730000003</v>
      </c>
      <c r="G2088">
        <v>25007459262</v>
      </c>
    </row>
    <row r="2089" spans="1:7">
      <c r="A2089" s="12">
        <v>43986</v>
      </c>
      <c r="B2089">
        <v>9655.8544920000004</v>
      </c>
      <c r="C2089">
        <v>9887.6103519999997</v>
      </c>
      <c r="D2089">
        <v>9525.2470699999994</v>
      </c>
      <c r="E2089">
        <v>9800.6367190000001</v>
      </c>
      <c r="F2089">
        <v>9800.6367190000001</v>
      </c>
      <c r="G2089">
        <v>25921805072</v>
      </c>
    </row>
    <row r="2090" spans="1:7">
      <c r="A2090" s="12">
        <v>43987</v>
      </c>
      <c r="B2090">
        <v>9800.2158199999994</v>
      </c>
      <c r="C2090">
        <v>9869.2373050000006</v>
      </c>
      <c r="D2090">
        <v>9663.2167969999991</v>
      </c>
      <c r="E2090">
        <v>9665.5332030000009</v>
      </c>
      <c r="F2090">
        <v>9665.5332030000009</v>
      </c>
      <c r="G2090">
        <v>23509628646</v>
      </c>
    </row>
    <row r="2091" spans="1:7">
      <c r="A2091" s="12">
        <v>43988</v>
      </c>
      <c r="B2091">
        <v>9664.9042969999991</v>
      </c>
      <c r="C2091">
        <v>9773.4316409999992</v>
      </c>
      <c r="D2091">
        <v>9591.0244139999995</v>
      </c>
      <c r="E2091">
        <v>9653.6796880000002</v>
      </c>
      <c r="F2091">
        <v>9653.6796880000002</v>
      </c>
      <c r="G2091">
        <v>20438419222</v>
      </c>
    </row>
    <row r="2092" spans="1:7">
      <c r="A2092" s="12">
        <v>43989</v>
      </c>
      <c r="B2092">
        <v>9653.0029300000006</v>
      </c>
      <c r="C2092">
        <v>9768.4980469999991</v>
      </c>
      <c r="D2092">
        <v>9458.1503909999992</v>
      </c>
      <c r="E2092">
        <v>9758.8525389999995</v>
      </c>
      <c r="F2092">
        <v>9758.8525389999995</v>
      </c>
      <c r="G2092">
        <v>25015250846</v>
      </c>
    </row>
    <row r="2093" spans="1:7">
      <c r="A2093" s="12">
        <v>43990</v>
      </c>
      <c r="B2093">
        <v>9760.0634769999997</v>
      </c>
      <c r="C2093">
        <v>9782.3066409999992</v>
      </c>
      <c r="D2093">
        <v>9675.8857420000004</v>
      </c>
      <c r="E2093">
        <v>9771.4892579999996</v>
      </c>
      <c r="F2093">
        <v>9771.4892579999996</v>
      </c>
      <c r="G2093">
        <v>21486346312</v>
      </c>
    </row>
    <row r="2094" spans="1:7">
      <c r="A2094" s="12">
        <v>43991</v>
      </c>
      <c r="B2094">
        <v>9774.3603519999997</v>
      </c>
      <c r="C2094">
        <v>9836.3691409999992</v>
      </c>
      <c r="D2094">
        <v>9664.7197269999997</v>
      </c>
      <c r="E2094">
        <v>9795.7001949999994</v>
      </c>
      <c r="F2094">
        <v>9795.7001949999994</v>
      </c>
      <c r="G2094">
        <v>23717842783</v>
      </c>
    </row>
    <row r="2095" spans="1:7">
      <c r="A2095" s="12">
        <v>43992</v>
      </c>
      <c r="B2095">
        <v>9794.1191409999992</v>
      </c>
      <c r="C2095">
        <v>9908.8964840000008</v>
      </c>
      <c r="D2095">
        <v>9728.2910159999992</v>
      </c>
      <c r="E2095">
        <v>9870.0947269999997</v>
      </c>
      <c r="F2095">
        <v>9870.0947269999997</v>
      </c>
      <c r="G2095">
        <v>25706567601</v>
      </c>
    </row>
    <row r="2096" spans="1:7">
      <c r="A2096" s="12">
        <v>43993</v>
      </c>
      <c r="B2096">
        <v>9870.078125</v>
      </c>
      <c r="C2096">
        <v>9938.2978519999997</v>
      </c>
      <c r="D2096">
        <v>9263.0693360000005</v>
      </c>
      <c r="E2096">
        <v>9321.78125</v>
      </c>
      <c r="F2096">
        <v>9321.78125</v>
      </c>
      <c r="G2096">
        <v>30247143440</v>
      </c>
    </row>
    <row r="2097" spans="1:7">
      <c r="A2097" s="12">
        <v>43994</v>
      </c>
      <c r="B2097">
        <v>9320.6904300000006</v>
      </c>
      <c r="C2097">
        <v>9540.4658199999994</v>
      </c>
      <c r="D2097">
        <v>9285.8515630000002</v>
      </c>
      <c r="E2097">
        <v>9480.84375</v>
      </c>
      <c r="F2097">
        <v>9480.84375</v>
      </c>
      <c r="G2097">
        <v>22610564515</v>
      </c>
    </row>
    <row r="2098" spans="1:7">
      <c r="A2098" s="12">
        <v>43995</v>
      </c>
      <c r="B2098">
        <v>9480.7353519999997</v>
      </c>
      <c r="C2098">
        <v>9493.2119139999995</v>
      </c>
      <c r="D2098">
        <v>9396.0097659999992</v>
      </c>
      <c r="E2098">
        <v>9475.2773440000001</v>
      </c>
      <c r="F2098">
        <v>9475.2773440000001</v>
      </c>
      <c r="G2098">
        <v>17564322315</v>
      </c>
    </row>
    <row r="2099" spans="1:7">
      <c r="A2099" s="12">
        <v>43996</v>
      </c>
      <c r="B2099">
        <v>9477.5537110000005</v>
      </c>
      <c r="C2099">
        <v>9482.2705079999996</v>
      </c>
      <c r="D2099">
        <v>9347.59375</v>
      </c>
      <c r="E2099">
        <v>9386.7880860000005</v>
      </c>
      <c r="F2099">
        <v>9386.7880860000005</v>
      </c>
      <c r="G2099">
        <v>18991732746</v>
      </c>
    </row>
    <row r="2100" spans="1:7">
      <c r="A2100" s="12">
        <v>43997</v>
      </c>
      <c r="B2100">
        <v>9386.0351559999999</v>
      </c>
      <c r="C2100">
        <v>9504.8603519999997</v>
      </c>
      <c r="D2100">
        <v>8990.1757809999999</v>
      </c>
      <c r="E2100">
        <v>9450.7021480000003</v>
      </c>
      <c r="F2100">
        <v>9450.7021480000003</v>
      </c>
      <c r="G2100">
        <v>26699704768</v>
      </c>
    </row>
    <row r="2101" spans="1:7">
      <c r="A2101" s="12">
        <v>43998</v>
      </c>
      <c r="B2101">
        <v>9454.2666019999997</v>
      </c>
      <c r="C2101">
        <v>9579.4306639999995</v>
      </c>
      <c r="D2101">
        <v>9400.4453130000002</v>
      </c>
      <c r="E2101">
        <v>9538.0244139999995</v>
      </c>
      <c r="F2101">
        <v>9538.0244139999995</v>
      </c>
      <c r="G2101">
        <v>21565537209</v>
      </c>
    </row>
    <row r="2102" spans="1:7">
      <c r="A2102" s="12">
        <v>43999</v>
      </c>
      <c r="B2102">
        <v>9533.7841800000006</v>
      </c>
      <c r="C2102">
        <v>9540.4228519999997</v>
      </c>
      <c r="D2102">
        <v>9327.3398440000001</v>
      </c>
      <c r="E2102">
        <v>9480.2548829999996</v>
      </c>
      <c r="F2102">
        <v>9480.2548829999996</v>
      </c>
      <c r="G2102">
        <v>20177709879</v>
      </c>
    </row>
    <row r="2103" spans="1:7">
      <c r="A2103" s="12">
        <v>44000</v>
      </c>
      <c r="B2103">
        <v>9481.5673829999996</v>
      </c>
      <c r="C2103">
        <v>9482.7822269999997</v>
      </c>
      <c r="D2103">
        <v>9328.3955079999996</v>
      </c>
      <c r="E2103">
        <v>9411.8408199999994</v>
      </c>
      <c r="F2103">
        <v>9411.8408199999994</v>
      </c>
      <c r="G2103">
        <v>17770083003</v>
      </c>
    </row>
    <row r="2104" spans="1:7">
      <c r="A2104" s="12">
        <v>44001</v>
      </c>
      <c r="B2104">
        <v>9410.2939449999994</v>
      </c>
      <c r="C2104">
        <v>9440.8759769999997</v>
      </c>
      <c r="D2104">
        <v>9274.2958980000003</v>
      </c>
      <c r="E2104">
        <v>9288.0185550000006</v>
      </c>
      <c r="F2104">
        <v>9288.0185550000006</v>
      </c>
      <c r="G2104">
        <v>19632223107</v>
      </c>
    </row>
    <row r="2105" spans="1:7">
      <c r="A2105" s="12">
        <v>44002</v>
      </c>
      <c r="B2105">
        <v>9290.9599610000005</v>
      </c>
      <c r="C2105">
        <v>9394.9716800000006</v>
      </c>
      <c r="D2105">
        <v>9247.3798829999996</v>
      </c>
      <c r="E2105">
        <v>9332.3408199999994</v>
      </c>
      <c r="F2105">
        <v>9332.3408199999994</v>
      </c>
      <c r="G2105">
        <v>17130541557</v>
      </c>
    </row>
    <row r="2106" spans="1:7">
      <c r="A2106" s="12">
        <v>44003</v>
      </c>
      <c r="B2106">
        <v>9330.9267579999996</v>
      </c>
      <c r="C2106">
        <v>9401.1074219999991</v>
      </c>
      <c r="D2106">
        <v>9300.4306639999995</v>
      </c>
      <c r="E2106">
        <v>9303.6298829999996</v>
      </c>
      <c r="F2106">
        <v>9303.6298829999996</v>
      </c>
      <c r="G2106">
        <v>15324301169</v>
      </c>
    </row>
    <row r="2107" spans="1:7">
      <c r="A2107" s="12">
        <v>44004</v>
      </c>
      <c r="B2107">
        <v>9300.9150389999995</v>
      </c>
      <c r="C2107">
        <v>9655.0732420000004</v>
      </c>
      <c r="D2107">
        <v>9296.8720699999994</v>
      </c>
      <c r="E2107">
        <v>9648.7177730000003</v>
      </c>
      <c r="F2107">
        <v>9648.7177730000003</v>
      </c>
      <c r="G2107">
        <v>21104009514</v>
      </c>
    </row>
    <row r="2108" spans="1:7">
      <c r="A2108" s="12">
        <v>44005</v>
      </c>
      <c r="B2108">
        <v>9644.0761719999991</v>
      </c>
      <c r="C2108">
        <v>9670.5410159999992</v>
      </c>
      <c r="D2108">
        <v>9547.2470699999994</v>
      </c>
      <c r="E2108">
        <v>9629.6582030000009</v>
      </c>
      <c r="F2108">
        <v>9629.6582030000009</v>
      </c>
      <c r="G2108">
        <v>17006433272</v>
      </c>
    </row>
    <row r="2109" spans="1:7">
      <c r="A2109" s="12">
        <v>44006</v>
      </c>
      <c r="B2109">
        <v>9632.1494139999995</v>
      </c>
      <c r="C2109">
        <v>9680.3671880000002</v>
      </c>
      <c r="D2109">
        <v>9278.2333980000003</v>
      </c>
      <c r="E2109">
        <v>9313.6103519999997</v>
      </c>
      <c r="F2109">
        <v>9313.6103519999997</v>
      </c>
      <c r="G2109">
        <v>18961716076</v>
      </c>
    </row>
    <row r="2110" spans="1:7">
      <c r="A2110" s="12">
        <v>44007</v>
      </c>
      <c r="B2110">
        <v>9314.1269530000009</v>
      </c>
      <c r="C2110">
        <v>9340.1611329999996</v>
      </c>
      <c r="D2110">
        <v>9095.3242190000001</v>
      </c>
      <c r="E2110">
        <v>9264.8134769999997</v>
      </c>
      <c r="F2110">
        <v>9264.8134769999997</v>
      </c>
      <c r="G2110">
        <v>18616048626</v>
      </c>
    </row>
    <row r="2111" spans="1:7">
      <c r="A2111" s="12">
        <v>44008</v>
      </c>
      <c r="B2111">
        <v>9260.9951170000004</v>
      </c>
      <c r="C2111">
        <v>9310.5166019999997</v>
      </c>
      <c r="D2111">
        <v>9101.7382809999999</v>
      </c>
      <c r="E2111">
        <v>9162.9179690000001</v>
      </c>
      <c r="F2111">
        <v>9162.9179690000001</v>
      </c>
      <c r="G2111">
        <v>18341465837</v>
      </c>
    </row>
    <row r="2112" spans="1:7">
      <c r="A2112" s="12">
        <v>44009</v>
      </c>
      <c r="B2112">
        <v>9167.8242190000001</v>
      </c>
      <c r="C2112">
        <v>9207.8105469999991</v>
      </c>
      <c r="D2112">
        <v>8998.2167969999991</v>
      </c>
      <c r="E2112">
        <v>9045.390625</v>
      </c>
      <c r="F2112">
        <v>9045.390625</v>
      </c>
      <c r="G2112">
        <v>17273093144</v>
      </c>
    </row>
    <row r="2113" spans="1:7">
      <c r="A2113" s="12">
        <v>44010</v>
      </c>
      <c r="B2113">
        <v>9048.4609380000002</v>
      </c>
      <c r="C2113">
        <v>9197.546875</v>
      </c>
      <c r="D2113">
        <v>8975.5253909999992</v>
      </c>
      <c r="E2113">
        <v>9143.5820309999999</v>
      </c>
      <c r="F2113">
        <v>9143.5820309999999</v>
      </c>
      <c r="G2113">
        <v>14560870760</v>
      </c>
    </row>
    <row r="2114" spans="1:7">
      <c r="A2114" s="12">
        <v>44011</v>
      </c>
      <c r="B2114">
        <v>9140.0292969999991</v>
      </c>
      <c r="C2114">
        <v>9237.5732420000004</v>
      </c>
      <c r="D2114">
        <v>9041.8759769999997</v>
      </c>
      <c r="E2114">
        <v>9190.8544920000004</v>
      </c>
      <c r="F2114">
        <v>9190.8544920000004</v>
      </c>
      <c r="G2114">
        <v>16460547078</v>
      </c>
    </row>
    <row r="2115" spans="1:7">
      <c r="A2115" s="12">
        <v>44012</v>
      </c>
      <c r="B2115">
        <v>9185.5810550000006</v>
      </c>
      <c r="C2115">
        <v>9217.8359380000002</v>
      </c>
      <c r="D2115">
        <v>9084.8378909999992</v>
      </c>
      <c r="E2115">
        <v>9137.9931639999995</v>
      </c>
      <c r="F2115">
        <v>9137.9931639999995</v>
      </c>
      <c r="G2115">
        <v>15735797744</v>
      </c>
    </row>
    <row r="2116" spans="1:7">
      <c r="A2116" s="12">
        <v>44013</v>
      </c>
      <c r="B2116">
        <v>9145.9853519999997</v>
      </c>
      <c r="C2116">
        <v>9309.7548829999996</v>
      </c>
      <c r="D2116">
        <v>9104.7353519999997</v>
      </c>
      <c r="E2116">
        <v>9228.3251949999994</v>
      </c>
      <c r="F2116">
        <v>9228.3251949999994</v>
      </c>
      <c r="G2116">
        <v>15971550355</v>
      </c>
    </row>
    <row r="2117" spans="1:7">
      <c r="A2117" s="12">
        <v>44014</v>
      </c>
      <c r="B2117">
        <v>9231.1396480000003</v>
      </c>
      <c r="C2117">
        <v>9274.9628909999992</v>
      </c>
      <c r="D2117">
        <v>9036.6230469999991</v>
      </c>
      <c r="E2117">
        <v>9123.4101559999999</v>
      </c>
      <c r="F2117">
        <v>9123.4101559999999</v>
      </c>
      <c r="G2117">
        <v>16338916796</v>
      </c>
    </row>
    <row r="2118" spans="1:7">
      <c r="A2118" s="12">
        <v>44015</v>
      </c>
      <c r="B2118">
        <v>9124.8427730000003</v>
      </c>
      <c r="C2118">
        <v>9202.3447269999997</v>
      </c>
      <c r="D2118">
        <v>9058.7949219999991</v>
      </c>
      <c r="E2118">
        <v>9087.3037110000005</v>
      </c>
      <c r="F2118">
        <v>9087.3037110000005</v>
      </c>
      <c r="G2118">
        <v>13078970999</v>
      </c>
    </row>
    <row r="2119" spans="1:7">
      <c r="A2119" s="12">
        <v>44016</v>
      </c>
      <c r="B2119">
        <v>9084.2333980000003</v>
      </c>
      <c r="C2119">
        <v>9183.2958980000003</v>
      </c>
      <c r="D2119">
        <v>9053.6298829999996</v>
      </c>
      <c r="E2119">
        <v>9132.4882809999999</v>
      </c>
      <c r="F2119">
        <v>9132.4882809999999</v>
      </c>
      <c r="G2119">
        <v>12290528515</v>
      </c>
    </row>
    <row r="2120" spans="1:7">
      <c r="A2120" s="12">
        <v>44017</v>
      </c>
      <c r="B2120">
        <v>9126.0908199999994</v>
      </c>
      <c r="C2120">
        <v>9162.1835940000001</v>
      </c>
      <c r="D2120">
        <v>8977.015625</v>
      </c>
      <c r="E2120">
        <v>9073.9423829999996</v>
      </c>
      <c r="F2120">
        <v>9073.9423829999996</v>
      </c>
      <c r="G2120">
        <v>12903406143</v>
      </c>
    </row>
    <row r="2121" spans="1:7">
      <c r="A2121" s="12">
        <v>44018</v>
      </c>
      <c r="B2121">
        <v>9072.8496090000008</v>
      </c>
      <c r="C2121">
        <v>9375.4746090000008</v>
      </c>
      <c r="D2121">
        <v>9058.6640630000002</v>
      </c>
      <c r="E2121">
        <v>9375.4746090000008</v>
      </c>
      <c r="F2121">
        <v>9375.4746090000008</v>
      </c>
      <c r="G2121">
        <v>17889263252</v>
      </c>
    </row>
    <row r="2122" spans="1:7">
      <c r="A2122" s="12">
        <v>44019</v>
      </c>
      <c r="B2122">
        <v>9349.1611329999996</v>
      </c>
      <c r="C2122">
        <v>9360.6171880000002</v>
      </c>
      <c r="D2122">
        <v>9201.8154300000006</v>
      </c>
      <c r="E2122">
        <v>9252.2773440000001</v>
      </c>
      <c r="F2122">
        <v>9252.2773440000001</v>
      </c>
      <c r="G2122">
        <v>13839652595</v>
      </c>
    </row>
    <row r="2123" spans="1:7">
      <c r="A2123" s="12">
        <v>44020</v>
      </c>
      <c r="B2123">
        <v>9253.0205079999996</v>
      </c>
      <c r="C2123">
        <v>9450.3359380000002</v>
      </c>
      <c r="D2123">
        <v>9249.5</v>
      </c>
      <c r="E2123">
        <v>9428.3330079999996</v>
      </c>
      <c r="F2123">
        <v>9428.3330079999996</v>
      </c>
      <c r="G2123">
        <v>19702359883</v>
      </c>
    </row>
    <row r="2124" spans="1:7">
      <c r="A2124" s="12">
        <v>44021</v>
      </c>
      <c r="B2124">
        <v>9427.9941409999992</v>
      </c>
      <c r="C2124">
        <v>9431.3789059999999</v>
      </c>
      <c r="D2124">
        <v>9234.9990230000003</v>
      </c>
      <c r="E2124">
        <v>9277.9677730000003</v>
      </c>
      <c r="F2124">
        <v>9277.9677730000003</v>
      </c>
      <c r="G2124">
        <v>18000702524</v>
      </c>
    </row>
    <row r="2125" spans="1:7">
      <c r="A2125" s="12">
        <v>44022</v>
      </c>
      <c r="B2125">
        <v>9273.3574219999991</v>
      </c>
      <c r="C2125">
        <v>9287.4716800000006</v>
      </c>
      <c r="D2125">
        <v>9118.0019530000009</v>
      </c>
      <c r="E2125">
        <v>9278.8076170000004</v>
      </c>
      <c r="F2125">
        <v>9278.8076170000004</v>
      </c>
      <c r="G2125">
        <v>16860035605</v>
      </c>
    </row>
    <row r="2126" spans="1:7">
      <c r="A2126" s="12">
        <v>44023</v>
      </c>
      <c r="B2126">
        <v>9277.5117190000001</v>
      </c>
      <c r="C2126">
        <v>9293.5322269999997</v>
      </c>
      <c r="D2126">
        <v>9199.4853519999997</v>
      </c>
      <c r="E2126">
        <v>9240.3466800000006</v>
      </c>
      <c r="F2126">
        <v>9240.3466800000006</v>
      </c>
      <c r="G2126">
        <v>13249910444</v>
      </c>
    </row>
    <row r="2127" spans="1:7">
      <c r="A2127" s="12">
        <v>44024</v>
      </c>
      <c r="B2127">
        <v>9241.0546880000002</v>
      </c>
      <c r="C2127">
        <v>9319.4189449999994</v>
      </c>
      <c r="D2127">
        <v>9197.4501949999994</v>
      </c>
      <c r="E2127">
        <v>9276.5</v>
      </c>
      <c r="F2127">
        <v>9276.5</v>
      </c>
      <c r="G2127">
        <v>14452361907</v>
      </c>
    </row>
    <row r="2128" spans="1:7">
      <c r="A2128" s="12">
        <v>44025</v>
      </c>
      <c r="B2128">
        <v>9277.2050780000009</v>
      </c>
      <c r="C2128">
        <v>9306.4052730000003</v>
      </c>
      <c r="D2128">
        <v>9224.2929690000001</v>
      </c>
      <c r="E2128">
        <v>9243.6142579999996</v>
      </c>
      <c r="F2128">
        <v>9243.6142579999996</v>
      </c>
      <c r="G2128">
        <v>17519821266</v>
      </c>
    </row>
    <row r="2129" spans="1:7">
      <c r="A2129" s="12">
        <v>44026</v>
      </c>
      <c r="B2129">
        <v>9238.703125</v>
      </c>
      <c r="C2129">
        <v>9283.8417969999991</v>
      </c>
      <c r="D2129">
        <v>9171.6611329999996</v>
      </c>
      <c r="E2129">
        <v>9243.2138670000004</v>
      </c>
      <c r="F2129">
        <v>9243.2138670000004</v>
      </c>
      <c r="G2129">
        <v>18085038362</v>
      </c>
    </row>
    <row r="2130" spans="1:7">
      <c r="A2130" s="12">
        <v>44027</v>
      </c>
      <c r="B2130">
        <v>9241.8974610000005</v>
      </c>
      <c r="C2130">
        <v>9275.3251949999994</v>
      </c>
      <c r="D2130">
        <v>9171.9335940000001</v>
      </c>
      <c r="E2130">
        <v>9192.8369139999995</v>
      </c>
      <c r="F2130">
        <v>9192.8369139999995</v>
      </c>
      <c r="G2130">
        <v>15844731575</v>
      </c>
    </row>
    <row r="2131" spans="1:7">
      <c r="A2131" s="12">
        <v>44028</v>
      </c>
      <c r="B2131">
        <v>9191.9804690000001</v>
      </c>
      <c r="C2131">
        <v>9214.3125</v>
      </c>
      <c r="D2131">
        <v>9088.9472659999992</v>
      </c>
      <c r="E2131">
        <v>9132.2275389999995</v>
      </c>
      <c r="F2131">
        <v>9132.2275389999995</v>
      </c>
      <c r="G2131">
        <v>15713967523</v>
      </c>
    </row>
    <row r="2132" spans="1:7">
      <c r="A2132" s="12">
        <v>44029</v>
      </c>
      <c r="B2132">
        <v>9131.8125</v>
      </c>
      <c r="C2132">
        <v>9182.2539059999999</v>
      </c>
      <c r="D2132">
        <v>9089.2021480000003</v>
      </c>
      <c r="E2132">
        <v>9151.3925780000009</v>
      </c>
      <c r="F2132">
        <v>9151.3925780000009</v>
      </c>
      <c r="G2132">
        <v>13944570749</v>
      </c>
    </row>
    <row r="2133" spans="1:7">
      <c r="A2133" s="12">
        <v>44030</v>
      </c>
      <c r="B2133">
        <v>9151.1835940000001</v>
      </c>
      <c r="C2133">
        <v>9230.9833980000003</v>
      </c>
      <c r="D2133">
        <v>9100.8242190000001</v>
      </c>
      <c r="E2133">
        <v>9159.0400389999995</v>
      </c>
      <c r="F2133">
        <v>9159.0400389999995</v>
      </c>
      <c r="G2133">
        <v>12252601475</v>
      </c>
    </row>
    <row r="2134" spans="1:7">
      <c r="A2134" s="12">
        <v>44031</v>
      </c>
      <c r="B2134">
        <v>9158.0058590000008</v>
      </c>
      <c r="C2134">
        <v>9201.3984380000002</v>
      </c>
      <c r="D2134">
        <v>9097.6328130000002</v>
      </c>
      <c r="E2134">
        <v>9185.8173829999996</v>
      </c>
      <c r="F2134">
        <v>9185.8173829999996</v>
      </c>
      <c r="G2134">
        <v>12939002784</v>
      </c>
    </row>
    <row r="2135" spans="1:7">
      <c r="A2135" s="12">
        <v>44032</v>
      </c>
      <c r="B2135">
        <v>9187.2207030000009</v>
      </c>
      <c r="C2135">
        <v>9214.2705079999996</v>
      </c>
      <c r="D2135">
        <v>9137.5097659999992</v>
      </c>
      <c r="E2135">
        <v>9164.2314449999994</v>
      </c>
      <c r="F2135">
        <v>9164.2314449999994</v>
      </c>
      <c r="G2135">
        <v>13755604146</v>
      </c>
    </row>
    <row r="2136" spans="1:7">
      <c r="A2136" s="12">
        <v>44033</v>
      </c>
      <c r="B2136">
        <v>9162.5146480000003</v>
      </c>
      <c r="C2136">
        <v>9407.2626949999994</v>
      </c>
      <c r="D2136">
        <v>9149.3896480000003</v>
      </c>
      <c r="E2136">
        <v>9374.8876949999994</v>
      </c>
      <c r="F2136">
        <v>9374.8876949999994</v>
      </c>
      <c r="G2136">
        <v>18069581956</v>
      </c>
    </row>
    <row r="2137" spans="1:7">
      <c r="A2137" s="12">
        <v>44034</v>
      </c>
      <c r="B2137">
        <v>9375.0800780000009</v>
      </c>
      <c r="C2137">
        <v>9530.5185550000006</v>
      </c>
      <c r="D2137">
        <v>9319.6533199999994</v>
      </c>
      <c r="E2137">
        <v>9525.3632809999999</v>
      </c>
      <c r="F2137">
        <v>9525.3632809999999</v>
      </c>
      <c r="G2137">
        <v>16532254884</v>
      </c>
    </row>
    <row r="2138" spans="1:7">
      <c r="A2138" s="12">
        <v>44035</v>
      </c>
      <c r="B2138">
        <v>9527.1416019999997</v>
      </c>
      <c r="C2138">
        <v>9610.2470699999994</v>
      </c>
      <c r="D2138">
        <v>9483.0039059999999</v>
      </c>
      <c r="E2138">
        <v>9581.0722659999992</v>
      </c>
      <c r="F2138">
        <v>9581.0722659999992</v>
      </c>
      <c r="G2138">
        <v>18146399002</v>
      </c>
    </row>
    <row r="2139" spans="1:7">
      <c r="A2139" s="12">
        <v>44036</v>
      </c>
      <c r="B2139">
        <v>9585.5146480000003</v>
      </c>
      <c r="C2139">
        <v>9623.3369139999995</v>
      </c>
      <c r="D2139">
        <v>9481.4541019999997</v>
      </c>
      <c r="E2139">
        <v>9536.8925780000009</v>
      </c>
      <c r="F2139">
        <v>9536.8925780000009</v>
      </c>
      <c r="G2139">
        <v>16552768325</v>
      </c>
    </row>
    <row r="2140" spans="1:7">
      <c r="A2140" s="12">
        <v>44037</v>
      </c>
      <c r="B2140">
        <v>9539.4853519999997</v>
      </c>
      <c r="C2140">
        <v>9704.5566409999992</v>
      </c>
      <c r="D2140">
        <v>9530.2119139999995</v>
      </c>
      <c r="E2140">
        <v>9677.1132809999999</v>
      </c>
      <c r="F2140">
        <v>9677.1132809999999</v>
      </c>
      <c r="G2140">
        <v>16610070933</v>
      </c>
    </row>
    <row r="2141" spans="1:7">
      <c r="A2141" s="12">
        <v>44038</v>
      </c>
      <c r="B2141">
        <v>9680.234375</v>
      </c>
      <c r="C2141">
        <v>10023.807617</v>
      </c>
      <c r="D2141">
        <v>9652.8476559999999</v>
      </c>
      <c r="E2141">
        <v>9905.1669920000004</v>
      </c>
      <c r="F2141">
        <v>9905.1669920000004</v>
      </c>
      <c r="G2141">
        <v>20507998997</v>
      </c>
    </row>
    <row r="2142" spans="1:7">
      <c r="A2142" s="12">
        <v>44039</v>
      </c>
      <c r="B2142">
        <v>9905.2177730000003</v>
      </c>
      <c r="C2142">
        <v>11298.221680000001</v>
      </c>
      <c r="D2142">
        <v>9903.9697269999997</v>
      </c>
      <c r="E2142">
        <v>10990.873046999999</v>
      </c>
      <c r="F2142">
        <v>10990.873046999999</v>
      </c>
      <c r="G2142">
        <v>35359749590</v>
      </c>
    </row>
    <row r="2143" spans="1:7">
      <c r="A2143" s="12">
        <v>44040</v>
      </c>
      <c r="B2143">
        <v>11017.463867</v>
      </c>
      <c r="C2143">
        <v>11204.327148</v>
      </c>
      <c r="D2143">
        <v>10632.631836</v>
      </c>
      <c r="E2143">
        <v>10912.823242</v>
      </c>
      <c r="F2143">
        <v>10912.823242</v>
      </c>
      <c r="G2143">
        <v>28766551142</v>
      </c>
    </row>
    <row r="2144" spans="1:7">
      <c r="A2144" s="12">
        <v>44041</v>
      </c>
      <c r="B2144">
        <v>10912.953125</v>
      </c>
      <c r="C2144">
        <v>11304.397461</v>
      </c>
      <c r="D2144">
        <v>10856.141602</v>
      </c>
      <c r="E2144">
        <v>11100.467773</v>
      </c>
      <c r="F2144">
        <v>11100.467773</v>
      </c>
      <c r="G2144">
        <v>24617249715</v>
      </c>
    </row>
    <row r="2145" spans="1:7">
      <c r="A2145" s="12">
        <v>44042</v>
      </c>
      <c r="B2145">
        <v>11099.833008</v>
      </c>
      <c r="C2145">
        <v>11169.356444999999</v>
      </c>
      <c r="D2145">
        <v>10895.455078000001</v>
      </c>
      <c r="E2145">
        <v>11111.213867</v>
      </c>
      <c r="F2145">
        <v>11111.213867</v>
      </c>
      <c r="G2145">
        <v>22857247901</v>
      </c>
    </row>
    <row r="2146" spans="1:7">
      <c r="A2146" s="12">
        <v>44043</v>
      </c>
      <c r="B2146">
        <v>11110.210938</v>
      </c>
      <c r="C2146">
        <v>11415.864258</v>
      </c>
      <c r="D2146">
        <v>10987.053711</v>
      </c>
      <c r="E2146">
        <v>11323.466796999999</v>
      </c>
      <c r="F2146">
        <v>11323.466796999999</v>
      </c>
      <c r="G2146">
        <v>23160469766</v>
      </c>
    </row>
    <row r="2147" spans="1:7">
      <c r="A2147" s="12">
        <v>44044</v>
      </c>
      <c r="B2147">
        <v>11322.570313</v>
      </c>
      <c r="C2147">
        <v>11794.775390999999</v>
      </c>
      <c r="D2147">
        <v>11239.682617</v>
      </c>
      <c r="E2147">
        <v>11759.592773</v>
      </c>
      <c r="F2147">
        <v>11759.592773</v>
      </c>
      <c r="G2147">
        <v>26075670303</v>
      </c>
    </row>
    <row r="2148" spans="1:7">
      <c r="A2148" s="12">
        <v>44045</v>
      </c>
      <c r="B2148">
        <v>11758.764648</v>
      </c>
      <c r="C2148">
        <v>12034.144531</v>
      </c>
      <c r="D2148">
        <v>11018.129883</v>
      </c>
      <c r="E2148">
        <v>11053.614258</v>
      </c>
      <c r="F2148">
        <v>11053.614258</v>
      </c>
      <c r="G2148">
        <v>27410067336</v>
      </c>
    </row>
    <row r="2149" spans="1:7">
      <c r="A2149" s="12">
        <v>44046</v>
      </c>
      <c r="B2149">
        <v>11043.768555000001</v>
      </c>
      <c r="C2149">
        <v>11453.079102</v>
      </c>
      <c r="D2149">
        <v>11012.415039</v>
      </c>
      <c r="E2149">
        <v>11246.348633</v>
      </c>
      <c r="F2149">
        <v>11246.348633</v>
      </c>
      <c r="G2149">
        <v>20271713443</v>
      </c>
    </row>
    <row r="2150" spans="1:7">
      <c r="A2150" s="12">
        <v>44047</v>
      </c>
      <c r="B2150">
        <v>11246.203125</v>
      </c>
      <c r="C2150">
        <v>11385.381836</v>
      </c>
      <c r="D2150">
        <v>11094.145508</v>
      </c>
      <c r="E2150">
        <v>11205.892578000001</v>
      </c>
      <c r="F2150">
        <v>11205.892578000001</v>
      </c>
      <c r="G2150">
        <v>21250197042</v>
      </c>
    </row>
    <row r="2151" spans="1:7">
      <c r="A2151" s="12">
        <v>44048</v>
      </c>
      <c r="B2151">
        <v>11203.823242</v>
      </c>
      <c r="C2151">
        <v>11786.617188</v>
      </c>
      <c r="D2151">
        <v>11158.285156</v>
      </c>
      <c r="E2151">
        <v>11747.022461</v>
      </c>
      <c r="F2151">
        <v>11747.022461</v>
      </c>
      <c r="G2151">
        <v>24411254471</v>
      </c>
    </row>
    <row r="2152" spans="1:7">
      <c r="A2152" s="12">
        <v>44049</v>
      </c>
      <c r="B2152">
        <v>11749.871094</v>
      </c>
      <c r="C2152">
        <v>11902.335938</v>
      </c>
      <c r="D2152">
        <v>11598.713867</v>
      </c>
      <c r="E2152">
        <v>11779.773438</v>
      </c>
      <c r="F2152">
        <v>11779.773438</v>
      </c>
      <c r="G2152">
        <v>23400740340</v>
      </c>
    </row>
    <row r="2153" spans="1:7">
      <c r="A2153" s="12">
        <v>44050</v>
      </c>
      <c r="B2153">
        <v>11778.894531</v>
      </c>
      <c r="C2153">
        <v>11898.038086</v>
      </c>
      <c r="D2153">
        <v>11408.59375</v>
      </c>
      <c r="E2153">
        <v>11601.472656</v>
      </c>
      <c r="F2153">
        <v>11601.472656</v>
      </c>
      <c r="G2153">
        <v>23132312867</v>
      </c>
    </row>
    <row r="2154" spans="1:7">
      <c r="A2154" s="12">
        <v>44051</v>
      </c>
      <c r="B2154">
        <v>11604.553711</v>
      </c>
      <c r="C2154">
        <v>11800.064453000001</v>
      </c>
      <c r="D2154">
        <v>11558.431640999999</v>
      </c>
      <c r="E2154">
        <v>11754.045898</v>
      </c>
      <c r="F2154">
        <v>11754.045898</v>
      </c>
      <c r="G2154">
        <v>17572057837</v>
      </c>
    </row>
    <row r="2155" spans="1:7">
      <c r="A2155" s="12">
        <v>44052</v>
      </c>
      <c r="B2155">
        <v>11737.325194999999</v>
      </c>
      <c r="C2155">
        <v>11806.056640999999</v>
      </c>
      <c r="D2155">
        <v>11548.784180000001</v>
      </c>
      <c r="E2155">
        <v>11675.739258</v>
      </c>
      <c r="F2155">
        <v>11675.739258</v>
      </c>
      <c r="G2155">
        <v>17489608833</v>
      </c>
    </row>
    <row r="2156" spans="1:7">
      <c r="A2156" s="12">
        <v>44053</v>
      </c>
      <c r="B2156">
        <v>11662.256836</v>
      </c>
      <c r="C2156">
        <v>12045.140625</v>
      </c>
      <c r="D2156">
        <v>11662.256836</v>
      </c>
      <c r="E2156">
        <v>11878.111328000001</v>
      </c>
      <c r="F2156">
        <v>11878.111328000001</v>
      </c>
      <c r="G2156">
        <v>26114112569</v>
      </c>
    </row>
    <row r="2157" spans="1:7">
      <c r="A2157" s="12">
        <v>44054</v>
      </c>
      <c r="B2157">
        <v>11881.647461</v>
      </c>
      <c r="C2157">
        <v>11932.710938</v>
      </c>
      <c r="D2157">
        <v>11195.708984000001</v>
      </c>
      <c r="E2157">
        <v>11410.525390999999</v>
      </c>
      <c r="F2157">
        <v>11410.525390999999</v>
      </c>
      <c r="G2157">
        <v>27039782640</v>
      </c>
    </row>
    <row r="2158" spans="1:7">
      <c r="A2158" s="12">
        <v>44055</v>
      </c>
      <c r="B2158">
        <v>11404.596680000001</v>
      </c>
      <c r="C2158">
        <v>11748.396484000001</v>
      </c>
      <c r="D2158">
        <v>11249.605469</v>
      </c>
      <c r="E2158">
        <v>11584.934569999999</v>
      </c>
      <c r="F2158">
        <v>11584.934569999999</v>
      </c>
      <c r="G2158">
        <v>25064548486</v>
      </c>
    </row>
    <row r="2159" spans="1:7">
      <c r="A2159" s="12">
        <v>44056</v>
      </c>
      <c r="B2159">
        <v>11588.405273</v>
      </c>
      <c r="C2159">
        <v>11796.396484000001</v>
      </c>
      <c r="D2159">
        <v>11216.872069999999</v>
      </c>
      <c r="E2159">
        <v>11784.137694999999</v>
      </c>
      <c r="F2159">
        <v>11784.137694999999</v>
      </c>
      <c r="G2159">
        <v>27522199497</v>
      </c>
    </row>
    <row r="2160" spans="1:7">
      <c r="A2160" s="12">
        <v>44057</v>
      </c>
      <c r="B2160">
        <v>11772.659180000001</v>
      </c>
      <c r="C2160">
        <v>12150.994140999999</v>
      </c>
      <c r="D2160">
        <v>11685.455078000001</v>
      </c>
      <c r="E2160">
        <v>11768.871094</v>
      </c>
      <c r="F2160">
        <v>11768.871094</v>
      </c>
      <c r="G2160">
        <v>24237958589</v>
      </c>
    </row>
    <row r="2161" spans="1:7">
      <c r="A2161" s="12">
        <v>44058</v>
      </c>
      <c r="B2161">
        <v>11768.697265999999</v>
      </c>
      <c r="C2161">
        <v>11963.203125</v>
      </c>
      <c r="D2161">
        <v>11768.697265999999</v>
      </c>
      <c r="E2161">
        <v>11865.698242</v>
      </c>
      <c r="F2161">
        <v>11865.698242</v>
      </c>
      <c r="G2161">
        <v>23354924400</v>
      </c>
    </row>
    <row r="2162" spans="1:7">
      <c r="A2162" s="12">
        <v>44059</v>
      </c>
      <c r="B2162">
        <v>11866.685546999999</v>
      </c>
      <c r="C2162">
        <v>11934.901367</v>
      </c>
      <c r="D2162">
        <v>11737.188477</v>
      </c>
      <c r="E2162">
        <v>11892.803711</v>
      </c>
      <c r="F2162">
        <v>11892.803711</v>
      </c>
      <c r="G2162">
        <v>20583375490</v>
      </c>
    </row>
    <row r="2163" spans="1:7">
      <c r="A2163" s="12">
        <v>44060</v>
      </c>
      <c r="B2163">
        <v>11895.658203000001</v>
      </c>
      <c r="C2163">
        <v>12359.056640999999</v>
      </c>
      <c r="D2163">
        <v>11806.696289</v>
      </c>
      <c r="E2163">
        <v>12254.402344</v>
      </c>
      <c r="F2163">
        <v>12254.402344</v>
      </c>
      <c r="G2163">
        <v>28227687027</v>
      </c>
    </row>
    <row r="2164" spans="1:7">
      <c r="A2164" s="12">
        <v>44061</v>
      </c>
      <c r="B2164">
        <v>12251.895508</v>
      </c>
      <c r="C2164">
        <v>12335.707031</v>
      </c>
      <c r="D2164">
        <v>11954.525390999999</v>
      </c>
      <c r="E2164">
        <v>11991.233398</v>
      </c>
      <c r="F2164">
        <v>11991.233398</v>
      </c>
      <c r="G2164">
        <v>26043227672</v>
      </c>
    </row>
    <row r="2165" spans="1:7">
      <c r="A2165" s="12">
        <v>44062</v>
      </c>
      <c r="B2165">
        <v>11990.884765999999</v>
      </c>
      <c r="C2165">
        <v>12028.923828000001</v>
      </c>
      <c r="D2165">
        <v>11687.333008</v>
      </c>
      <c r="E2165">
        <v>11758.283203000001</v>
      </c>
      <c r="F2165">
        <v>11758.283203000001</v>
      </c>
      <c r="G2165">
        <v>24502851117</v>
      </c>
    </row>
    <row r="2166" spans="1:7">
      <c r="A2166" s="12">
        <v>44063</v>
      </c>
      <c r="B2166">
        <v>11761.5</v>
      </c>
      <c r="C2166">
        <v>11900.411133</v>
      </c>
      <c r="D2166">
        <v>11710.063477</v>
      </c>
      <c r="E2166">
        <v>11878.372069999999</v>
      </c>
      <c r="F2166">
        <v>11878.372069999999</v>
      </c>
      <c r="G2166">
        <v>20175242945</v>
      </c>
    </row>
    <row r="2167" spans="1:7">
      <c r="A2167" s="12">
        <v>44064</v>
      </c>
      <c r="B2167">
        <v>11878.026367</v>
      </c>
      <c r="C2167">
        <v>11899.259765999999</v>
      </c>
      <c r="D2167">
        <v>11564.979492</v>
      </c>
      <c r="E2167">
        <v>11592.489258</v>
      </c>
      <c r="F2167">
        <v>11592.489258</v>
      </c>
      <c r="G2167">
        <v>23762425999</v>
      </c>
    </row>
    <row r="2168" spans="1:7">
      <c r="A2168" s="12">
        <v>44065</v>
      </c>
      <c r="B2168">
        <v>11585.477539</v>
      </c>
      <c r="C2168">
        <v>11689.407227</v>
      </c>
      <c r="D2168">
        <v>11448.805664</v>
      </c>
      <c r="E2168">
        <v>11681.825194999999</v>
      </c>
      <c r="F2168">
        <v>11681.825194999999</v>
      </c>
      <c r="G2168">
        <v>20224191306</v>
      </c>
    </row>
    <row r="2169" spans="1:7">
      <c r="A2169" s="12">
        <v>44066</v>
      </c>
      <c r="B2169">
        <v>11679.696289</v>
      </c>
      <c r="C2169">
        <v>11713.429688</v>
      </c>
      <c r="D2169">
        <v>11559.920898</v>
      </c>
      <c r="E2169">
        <v>11664.847656</v>
      </c>
      <c r="F2169">
        <v>11664.847656</v>
      </c>
      <c r="G2169">
        <v>18482062658</v>
      </c>
    </row>
    <row r="2170" spans="1:7">
      <c r="A2170" s="12">
        <v>44067</v>
      </c>
      <c r="B2170">
        <v>11663.689453000001</v>
      </c>
      <c r="C2170">
        <v>11807.631836</v>
      </c>
      <c r="D2170">
        <v>11623.25</v>
      </c>
      <c r="E2170">
        <v>11774.595703000001</v>
      </c>
      <c r="F2170">
        <v>11774.595703000001</v>
      </c>
      <c r="G2170">
        <v>20681511755</v>
      </c>
    </row>
    <row r="2171" spans="1:7">
      <c r="A2171" s="12">
        <v>44068</v>
      </c>
      <c r="B2171">
        <v>11773.588867</v>
      </c>
      <c r="C2171">
        <v>11778.299805000001</v>
      </c>
      <c r="D2171">
        <v>11189.850586</v>
      </c>
      <c r="E2171">
        <v>11366.134765999999</v>
      </c>
      <c r="F2171">
        <v>11366.134765999999</v>
      </c>
      <c r="G2171">
        <v>26301509932</v>
      </c>
    </row>
    <row r="2172" spans="1:7">
      <c r="A2172" s="12">
        <v>44069</v>
      </c>
      <c r="B2172">
        <v>11366.894531</v>
      </c>
      <c r="C2172">
        <v>11530.052734000001</v>
      </c>
      <c r="D2172">
        <v>11296.993164</v>
      </c>
      <c r="E2172">
        <v>11488.363281</v>
      </c>
      <c r="F2172">
        <v>11488.363281</v>
      </c>
      <c r="G2172">
        <v>22466660958</v>
      </c>
    </row>
    <row r="2173" spans="1:7">
      <c r="A2173" s="12">
        <v>44070</v>
      </c>
      <c r="B2173">
        <v>11485.608398</v>
      </c>
      <c r="C2173">
        <v>11570.786133</v>
      </c>
      <c r="D2173">
        <v>11185.941406</v>
      </c>
      <c r="E2173">
        <v>11323.397461</v>
      </c>
      <c r="F2173">
        <v>11323.397461</v>
      </c>
      <c r="G2173">
        <v>23240415076</v>
      </c>
    </row>
    <row r="2174" spans="1:7">
      <c r="A2174" s="12">
        <v>44071</v>
      </c>
      <c r="B2174">
        <v>11325.295898</v>
      </c>
      <c r="C2174">
        <v>11545.615234000001</v>
      </c>
      <c r="D2174">
        <v>11316.422852</v>
      </c>
      <c r="E2174">
        <v>11542.5</v>
      </c>
      <c r="F2174">
        <v>11542.5</v>
      </c>
      <c r="G2174">
        <v>19807127588</v>
      </c>
    </row>
    <row r="2175" spans="1:7">
      <c r="A2175" s="12">
        <v>44072</v>
      </c>
      <c r="B2175">
        <v>11541.054688</v>
      </c>
      <c r="C2175">
        <v>11585.640625</v>
      </c>
      <c r="D2175">
        <v>11466.292969</v>
      </c>
      <c r="E2175">
        <v>11506.865234000001</v>
      </c>
      <c r="F2175">
        <v>11506.865234000001</v>
      </c>
      <c r="G2175">
        <v>17485597759</v>
      </c>
    </row>
    <row r="2176" spans="1:7">
      <c r="A2176" s="12">
        <v>44073</v>
      </c>
      <c r="B2176">
        <v>11508.713867</v>
      </c>
      <c r="C2176">
        <v>11715.264648</v>
      </c>
      <c r="D2176">
        <v>11492.381836</v>
      </c>
      <c r="E2176">
        <v>11711.505859000001</v>
      </c>
      <c r="F2176">
        <v>11711.505859000001</v>
      </c>
      <c r="G2176">
        <v>19760127945</v>
      </c>
    </row>
    <row r="2177" spans="1:7">
      <c r="A2177" s="12">
        <v>44074</v>
      </c>
      <c r="B2177">
        <v>11713.306640999999</v>
      </c>
      <c r="C2177">
        <v>11768.876953000001</v>
      </c>
      <c r="D2177">
        <v>11598.318359000001</v>
      </c>
      <c r="E2177">
        <v>11680.820313</v>
      </c>
      <c r="F2177">
        <v>11680.820313</v>
      </c>
      <c r="G2177">
        <v>22285928250</v>
      </c>
    </row>
    <row r="2178" spans="1:7">
      <c r="A2178" s="12">
        <v>44075</v>
      </c>
      <c r="B2178">
        <v>11679.316406</v>
      </c>
      <c r="C2178">
        <v>12067.081055000001</v>
      </c>
      <c r="D2178">
        <v>11601.128906</v>
      </c>
      <c r="E2178">
        <v>11970.478515999999</v>
      </c>
      <c r="F2178">
        <v>11970.478515999999</v>
      </c>
      <c r="G2178">
        <v>27311555343</v>
      </c>
    </row>
    <row r="2179" spans="1:7">
      <c r="A2179" s="12">
        <v>44076</v>
      </c>
      <c r="B2179">
        <v>11964.823242</v>
      </c>
      <c r="C2179">
        <v>11964.823242</v>
      </c>
      <c r="D2179">
        <v>11290.793944999999</v>
      </c>
      <c r="E2179">
        <v>11414.034180000001</v>
      </c>
      <c r="F2179">
        <v>11414.034180000001</v>
      </c>
      <c r="G2179">
        <v>28037405299</v>
      </c>
    </row>
    <row r="2180" spans="1:7">
      <c r="A2180" s="12">
        <v>44077</v>
      </c>
      <c r="B2180">
        <v>11407.191406</v>
      </c>
      <c r="C2180">
        <v>11443.022461</v>
      </c>
      <c r="D2180">
        <v>10182.464844</v>
      </c>
      <c r="E2180">
        <v>10245.296875</v>
      </c>
      <c r="F2180">
        <v>10245.296875</v>
      </c>
      <c r="G2180">
        <v>31927261555</v>
      </c>
    </row>
    <row r="2181" spans="1:7">
      <c r="A2181" s="12">
        <v>44078</v>
      </c>
      <c r="B2181">
        <v>10230.365234000001</v>
      </c>
      <c r="C2181">
        <v>10663.919921999999</v>
      </c>
      <c r="D2181">
        <v>10207.940430000001</v>
      </c>
      <c r="E2181">
        <v>10511.813477</v>
      </c>
      <c r="F2181">
        <v>10511.813477</v>
      </c>
      <c r="G2181">
        <v>29965130374</v>
      </c>
    </row>
    <row r="2182" spans="1:7">
      <c r="A2182" s="12">
        <v>44079</v>
      </c>
      <c r="B2182">
        <v>10512.530273</v>
      </c>
      <c r="C2182">
        <v>10581.571289</v>
      </c>
      <c r="D2182">
        <v>9946.6757809999999</v>
      </c>
      <c r="E2182">
        <v>10169.567383</v>
      </c>
      <c r="F2182">
        <v>10169.567383</v>
      </c>
      <c r="G2182">
        <v>44916565292</v>
      </c>
    </row>
    <row r="2183" spans="1:7">
      <c r="A2183" s="12">
        <v>44080</v>
      </c>
      <c r="B2183">
        <v>10167.216796999999</v>
      </c>
      <c r="C2183">
        <v>10353.927734000001</v>
      </c>
      <c r="D2183">
        <v>10056.885742</v>
      </c>
      <c r="E2183">
        <v>10280.351563</v>
      </c>
      <c r="F2183">
        <v>10280.351563</v>
      </c>
      <c r="G2183">
        <v>37071460174</v>
      </c>
    </row>
    <row r="2184" spans="1:7">
      <c r="A2184" s="12">
        <v>44081</v>
      </c>
      <c r="B2184">
        <v>10280.998046999999</v>
      </c>
      <c r="C2184">
        <v>10399.153319999999</v>
      </c>
      <c r="D2184">
        <v>9916.4931639999995</v>
      </c>
      <c r="E2184">
        <v>10369.563477</v>
      </c>
      <c r="F2184">
        <v>10369.563477</v>
      </c>
      <c r="G2184">
        <v>33703098409</v>
      </c>
    </row>
    <row r="2185" spans="1:7">
      <c r="A2185" s="12">
        <v>44082</v>
      </c>
      <c r="B2185">
        <v>10369.306640999999</v>
      </c>
      <c r="C2185">
        <v>10414.775390999999</v>
      </c>
      <c r="D2185">
        <v>9945.1103519999997</v>
      </c>
      <c r="E2185">
        <v>10131.516602</v>
      </c>
      <c r="F2185">
        <v>10131.516602</v>
      </c>
      <c r="G2185">
        <v>33430927462</v>
      </c>
    </row>
    <row r="2186" spans="1:7">
      <c r="A2186" s="12">
        <v>44083</v>
      </c>
      <c r="B2186">
        <v>10134.151367</v>
      </c>
      <c r="C2186">
        <v>10350.542969</v>
      </c>
      <c r="D2186">
        <v>10017.250977</v>
      </c>
      <c r="E2186">
        <v>10242.347656</v>
      </c>
      <c r="F2186">
        <v>10242.347656</v>
      </c>
      <c r="G2186">
        <v>24128292755</v>
      </c>
    </row>
    <row r="2187" spans="1:7">
      <c r="A2187" s="12">
        <v>44084</v>
      </c>
      <c r="B2187">
        <v>10242.330078000001</v>
      </c>
      <c r="C2187">
        <v>10503.912109000001</v>
      </c>
      <c r="D2187">
        <v>10238.135742</v>
      </c>
      <c r="E2187">
        <v>10363.138671999999</v>
      </c>
      <c r="F2187">
        <v>10363.138671999999</v>
      </c>
      <c r="G2187">
        <v>54406443211</v>
      </c>
    </row>
    <row r="2188" spans="1:7">
      <c r="A2188" s="12">
        <v>44085</v>
      </c>
      <c r="B2188">
        <v>10369.028319999999</v>
      </c>
      <c r="C2188">
        <v>10434.922852</v>
      </c>
      <c r="D2188">
        <v>10140.836914</v>
      </c>
      <c r="E2188">
        <v>10400.915039</v>
      </c>
      <c r="F2188">
        <v>10400.915039</v>
      </c>
      <c r="G2188">
        <v>45201121775</v>
      </c>
    </row>
    <row r="2189" spans="1:7">
      <c r="A2189" s="12">
        <v>44086</v>
      </c>
      <c r="B2189">
        <v>10409.861328000001</v>
      </c>
      <c r="C2189">
        <v>10578.837890999999</v>
      </c>
      <c r="D2189">
        <v>10292.386719</v>
      </c>
      <c r="E2189">
        <v>10442.170898</v>
      </c>
      <c r="F2189">
        <v>10442.170898</v>
      </c>
      <c r="G2189">
        <v>36750077324</v>
      </c>
    </row>
    <row r="2190" spans="1:7">
      <c r="A2190" s="12">
        <v>44087</v>
      </c>
      <c r="B2190">
        <v>10452.399414</v>
      </c>
      <c r="C2190">
        <v>10577.214844</v>
      </c>
      <c r="D2190">
        <v>10224.330078000001</v>
      </c>
      <c r="E2190">
        <v>10323.755859000001</v>
      </c>
      <c r="F2190">
        <v>10323.755859000001</v>
      </c>
      <c r="G2190">
        <v>36506852789</v>
      </c>
    </row>
    <row r="2191" spans="1:7">
      <c r="A2191" s="12">
        <v>44088</v>
      </c>
      <c r="B2191">
        <v>10328.734375</v>
      </c>
      <c r="C2191">
        <v>10800.010742</v>
      </c>
      <c r="D2191">
        <v>10266.008789</v>
      </c>
      <c r="E2191">
        <v>10680.837890999999</v>
      </c>
      <c r="F2191">
        <v>10680.837890999999</v>
      </c>
      <c r="G2191">
        <v>35453581940</v>
      </c>
    </row>
    <row r="2192" spans="1:7">
      <c r="A2192" s="12">
        <v>44089</v>
      </c>
      <c r="B2192">
        <v>10677.754883</v>
      </c>
      <c r="C2192">
        <v>10938.631836</v>
      </c>
      <c r="D2192">
        <v>10656.459961</v>
      </c>
      <c r="E2192">
        <v>10796.951171999999</v>
      </c>
      <c r="F2192">
        <v>10796.951171999999</v>
      </c>
      <c r="G2192">
        <v>32509451925</v>
      </c>
    </row>
    <row r="2193" spans="1:7">
      <c r="A2193" s="12">
        <v>44090</v>
      </c>
      <c r="B2193">
        <v>10797.761719</v>
      </c>
      <c r="C2193">
        <v>11100.124023</v>
      </c>
      <c r="D2193">
        <v>10704.884765999999</v>
      </c>
      <c r="E2193">
        <v>10974.905273</v>
      </c>
      <c r="F2193">
        <v>10974.905273</v>
      </c>
      <c r="G2193">
        <v>30769986455</v>
      </c>
    </row>
    <row r="2194" spans="1:7">
      <c r="A2194" s="12">
        <v>44091</v>
      </c>
      <c r="B2194">
        <v>10973.251953000001</v>
      </c>
      <c r="C2194">
        <v>11037.420898</v>
      </c>
      <c r="D2194">
        <v>10774.627930000001</v>
      </c>
      <c r="E2194">
        <v>10948.990234000001</v>
      </c>
      <c r="F2194">
        <v>10948.990234000001</v>
      </c>
      <c r="G2194">
        <v>38151810523</v>
      </c>
    </row>
    <row r="2195" spans="1:7">
      <c r="A2195" s="12">
        <v>44092</v>
      </c>
      <c r="B2195">
        <v>10951.820313</v>
      </c>
      <c r="C2195">
        <v>11034.908203000001</v>
      </c>
      <c r="D2195">
        <v>10829.657227</v>
      </c>
      <c r="E2195">
        <v>10944.585938</v>
      </c>
      <c r="F2195">
        <v>10944.585938</v>
      </c>
      <c r="G2195">
        <v>26341903912</v>
      </c>
    </row>
    <row r="2196" spans="1:7">
      <c r="A2196" s="12">
        <v>44093</v>
      </c>
      <c r="B2196">
        <v>10933.752930000001</v>
      </c>
      <c r="C2196">
        <v>11134.092773</v>
      </c>
      <c r="D2196">
        <v>10909.618164</v>
      </c>
      <c r="E2196">
        <v>11094.346680000001</v>
      </c>
      <c r="F2196">
        <v>11094.346680000001</v>
      </c>
      <c r="G2196">
        <v>22764204008</v>
      </c>
    </row>
    <row r="2197" spans="1:7">
      <c r="A2197" s="12">
        <v>44094</v>
      </c>
      <c r="B2197">
        <v>11095.870117</v>
      </c>
      <c r="C2197">
        <v>11095.870117</v>
      </c>
      <c r="D2197">
        <v>10814.477539</v>
      </c>
      <c r="E2197">
        <v>10938.271484000001</v>
      </c>
      <c r="F2197">
        <v>10938.271484000001</v>
      </c>
      <c r="G2197">
        <v>24699523788</v>
      </c>
    </row>
    <row r="2198" spans="1:7">
      <c r="A2198" s="12">
        <v>44095</v>
      </c>
      <c r="B2198">
        <v>10934.925781</v>
      </c>
      <c r="C2198">
        <v>10988.304688</v>
      </c>
      <c r="D2198">
        <v>10380.260742</v>
      </c>
      <c r="E2198">
        <v>10462.259765999999</v>
      </c>
      <c r="F2198">
        <v>10462.259765999999</v>
      </c>
      <c r="G2198">
        <v>28884999244</v>
      </c>
    </row>
    <row r="2199" spans="1:7">
      <c r="A2199" s="12">
        <v>44096</v>
      </c>
      <c r="B2199">
        <v>10459.624023</v>
      </c>
      <c r="C2199">
        <v>10568.077148</v>
      </c>
      <c r="D2199">
        <v>10382.726563</v>
      </c>
      <c r="E2199">
        <v>10538.459961</v>
      </c>
      <c r="F2199">
        <v>10538.459961</v>
      </c>
      <c r="G2199">
        <v>23621787804</v>
      </c>
    </row>
    <row r="2200" spans="1:7">
      <c r="A2200" s="12">
        <v>44097</v>
      </c>
      <c r="B2200">
        <v>10535.492188</v>
      </c>
      <c r="C2200">
        <v>10537.828125</v>
      </c>
      <c r="D2200">
        <v>10197.865234000001</v>
      </c>
      <c r="E2200">
        <v>10246.186523</v>
      </c>
      <c r="F2200">
        <v>10246.186523</v>
      </c>
      <c r="G2200">
        <v>23788661867</v>
      </c>
    </row>
    <row r="2201" spans="1:7">
      <c r="A2201" s="12">
        <v>44098</v>
      </c>
      <c r="B2201">
        <v>10248.786133</v>
      </c>
      <c r="C2201">
        <v>10771.056640999999</v>
      </c>
      <c r="D2201">
        <v>10231.490234000001</v>
      </c>
      <c r="E2201">
        <v>10760.066406</v>
      </c>
      <c r="F2201">
        <v>10760.066406</v>
      </c>
      <c r="G2201">
        <v>47144380902</v>
      </c>
    </row>
    <row r="2202" spans="1:7">
      <c r="A2202" s="12">
        <v>44099</v>
      </c>
      <c r="B2202">
        <v>10761.109375</v>
      </c>
      <c r="C2202">
        <v>10777.696289</v>
      </c>
      <c r="D2202">
        <v>10578.914063</v>
      </c>
      <c r="E2202">
        <v>10692.716796999999</v>
      </c>
      <c r="F2202">
        <v>10692.716796999999</v>
      </c>
      <c r="G2202">
        <v>39348590957</v>
      </c>
    </row>
    <row r="2203" spans="1:7">
      <c r="A2203" s="12">
        <v>44100</v>
      </c>
      <c r="B2203">
        <v>10695.575194999999</v>
      </c>
      <c r="C2203">
        <v>10772.999023</v>
      </c>
      <c r="D2203">
        <v>10667.28125</v>
      </c>
      <c r="E2203">
        <v>10750.723633</v>
      </c>
      <c r="F2203">
        <v>10750.723633</v>
      </c>
      <c r="G2203">
        <v>46852525493</v>
      </c>
    </row>
    <row r="2204" spans="1:7">
      <c r="A2204" s="12">
        <v>44101</v>
      </c>
      <c r="B2204">
        <v>10746.892578000001</v>
      </c>
      <c r="C2204">
        <v>10803.976563</v>
      </c>
      <c r="D2204">
        <v>10622.921875</v>
      </c>
      <c r="E2204">
        <v>10775.269531</v>
      </c>
      <c r="F2204">
        <v>10775.269531</v>
      </c>
      <c r="G2204">
        <v>53745972818</v>
      </c>
    </row>
    <row r="2205" spans="1:7">
      <c r="A2205" s="12">
        <v>44102</v>
      </c>
      <c r="B2205">
        <v>10776.613281</v>
      </c>
      <c r="C2205">
        <v>10945.347656</v>
      </c>
      <c r="D2205">
        <v>10703.893555000001</v>
      </c>
      <c r="E2205">
        <v>10709.652344</v>
      </c>
      <c r="F2205">
        <v>10709.652344</v>
      </c>
      <c r="G2205">
        <v>47762394731</v>
      </c>
    </row>
    <row r="2206" spans="1:7">
      <c r="A2206" s="12">
        <v>44103</v>
      </c>
      <c r="B2206">
        <v>10709.650390999999</v>
      </c>
      <c r="C2206">
        <v>10860.000977</v>
      </c>
      <c r="D2206">
        <v>10649.495117</v>
      </c>
      <c r="E2206">
        <v>10844.640625</v>
      </c>
      <c r="F2206">
        <v>10844.640625</v>
      </c>
      <c r="G2206">
        <v>46582396602</v>
      </c>
    </row>
    <row r="2207" spans="1:7">
      <c r="A2207" s="12">
        <v>44104</v>
      </c>
      <c r="B2207">
        <v>10843.871094</v>
      </c>
      <c r="C2207">
        <v>10847.256836</v>
      </c>
      <c r="D2207">
        <v>10669.321289</v>
      </c>
      <c r="E2207">
        <v>10784.491211</v>
      </c>
      <c r="F2207">
        <v>10784.491211</v>
      </c>
      <c r="G2207">
        <v>44171073700</v>
      </c>
    </row>
    <row r="2208" spans="1:7">
      <c r="A2208" s="12">
        <v>44105</v>
      </c>
      <c r="B2208">
        <v>10795.254883</v>
      </c>
      <c r="C2208">
        <v>10933.624023</v>
      </c>
      <c r="D2208">
        <v>10472.356444999999</v>
      </c>
      <c r="E2208">
        <v>10619.452148</v>
      </c>
      <c r="F2208">
        <v>10619.452148</v>
      </c>
      <c r="G2208">
        <v>40023134100</v>
      </c>
    </row>
    <row r="2209" spans="1:7">
      <c r="A2209" s="12">
        <v>44106</v>
      </c>
      <c r="B2209">
        <v>10619.821289</v>
      </c>
      <c r="C2209">
        <v>10657.837890999999</v>
      </c>
      <c r="D2209">
        <v>10416.689453000001</v>
      </c>
      <c r="E2209">
        <v>10575.974609000001</v>
      </c>
      <c r="F2209">
        <v>10575.974609000001</v>
      </c>
      <c r="G2209">
        <v>48661453918</v>
      </c>
    </row>
    <row r="2210" spans="1:7">
      <c r="A2210" s="12">
        <v>44107</v>
      </c>
      <c r="B2210">
        <v>10575.100586</v>
      </c>
      <c r="C2210">
        <v>10598.940430000001</v>
      </c>
      <c r="D2210">
        <v>10511.129883</v>
      </c>
      <c r="E2210">
        <v>10549.329102</v>
      </c>
      <c r="F2210">
        <v>10549.329102</v>
      </c>
      <c r="G2210">
        <v>44660271563</v>
      </c>
    </row>
    <row r="2211" spans="1:7">
      <c r="A2211" s="12">
        <v>44108</v>
      </c>
      <c r="B2211">
        <v>10550.440430000001</v>
      </c>
      <c r="C2211">
        <v>10686</v>
      </c>
      <c r="D2211">
        <v>10534.391602</v>
      </c>
      <c r="E2211">
        <v>10669.583008</v>
      </c>
      <c r="F2211">
        <v>10669.583008</v>
      </c>
      <c r="G2211">
        <v>71251776995</v>
      </c>
    </row>
    <row r="2212" spans="1:7">
      <c r="A2212" s="12">
        <v>44109</v>
      </c>
      <c r="B2212">
        <v>10676.529296999999</v>
      </c>
      <c r="C2212">
        <v>10793.507813</v>
      </c>
      <c r="D2212">
        <v>10634.600586</v>
      </c>
      <c r="E2212">
        <v>10793.339844</v>
      </c>
      <c r="F2212">
        <v>10793.339844</v>
      </c>
      <c r="G2212">
        <v>47537578009</v>
      </c>
    </row>
    <row r="2213" spans="1:7">
      <c r="A2213" s="12">
        <v>44110</v>
      </c>
      <c r="B2213">
        <v>10796.306640999999</v>
      </c>
      <c r="C2213">
        <v>10797.578125</v>
      </c>
      <c r="D2213">
        <v>10528.890625</v>
      </c>
      <c r="E2213">
        <v>10604.40625</v>
      </c>
      <c r="F2213">
        <v>10604.40625</v>
      </c>
      <c r="G2213">
        <v>42623695307</v>
      </c>
    </row>
    <row r="2214" spans="1:7">
      <c r="A2214" s="12">
        <v>44111</v>
      </c>
      <c r="B2214">
        <v>10603.355469</v>
      </c>
      <c r="C2214">
        <v>10680.507813</v>
      </c>
      <c r="D2214">
        <v>10562.506836</v>
      </c>
      <c r="E2214">
        <v>10668.96875</v>
      </c>
      <c r="F2214">
        <v>10668.96875</v>
      </c>
      <c r="G2214">
        <v>37799458436</v>
      </c>
    </row>
    <row r="2215" spans="1:7">
      <c r="A2215" s="12">
        <v>44112</v>
      </c>
      <c r="B2215">
        <v>10669.371094</v>
      </c>
      <c r="C2215">
        <v>10945.737305000001</v>
      </c>
      <c r="D2215">
        <v>10562.606444999999</v>
      </c>
      <c r="E2215">
        <v>10915.685546999999</v>
      </c>
      <c r="F2215">
        <v>10915.685546999999</v>
      </c>
      <c r="G2215">
        <v>63314794397</v>
      </c>
    </row>
    <row r="2216" spans="1:7">
      <c r="A2216" s="12">
        <v>44113</v>
      </c>
      <c r="B2216">
        <v>10927.913086</v>
      </c>
      <c r="C2216">
        <v>11102.671875</v>
      </c>
      <c r="D2216">
        <v>10846.850586</v>
      </c>
      <c r="E2216">
        <v>11064.458008</v>
      </c>
      <c r="F2216">
        <v>11064.458008</v>
      </c>
      <c r="G2216">
        <v>22799117613</v>
      </c>
    </row>
    <row r="2217" spans="1:7">
      <c r="A2217" s="12">
        <v>44114</v>
      </c>
      <c r="B2217">
        <v>11059.142578000001</v>
      </c>
      <c r="C2217">
        <v>11442.210938</v>
      </c>
      <c r="D2217">
        <v>11056.940430000001</v>
      </c>
      <c r="E2217">
        <v>11296.361328000001</v>
      </c>
      <c r="F2217">
        <v>11296.361328000001</v>
      </c>
      <c r="G2217">
        <v>22877978588</v>
      </c>
    </row>
    <row r="2218" spans="1:7">
      <c r="A2218" s="12">
        <v>44115</v>
      </c>
      <c r="B2218">
        <v>11296.082031</v>
      </c>
      <c r="C2218">
        <v>11428.813477</v>
      </c>
      <c r="D2218">
        <v>11288.627930000001</v>
      </c>
      <c r="E2218">
        <v>11384.181640999999</v>
      </c>
      <c r="F2218">
        <v>11384.181640999999</v>
      </c>
      <c r="G2218">
        <v>19968627060</v>
      </c>
    </row>
    <row r="2219" spans="1:7">
      <c r="A2219" s="12">
        <v>44116</v>
      </c>
      <c r="B2219">
        <v>11392.635742</v>
      </c>
      <c r="C2219">
        <v>11698.467773</v>
      </c>
      <c r="D2219">
        <v>11240.686523</v>
      </c>
      <c r="E2219">
        <v>11555.363281</v>
      </c>
      <c r="F2219">
        <v>11555.363281</v>
      </c>
      <c r="G2219">
        <v>26163972642</v>
      </c>
    </row>
    <row r="2220" spans="1:7">
      <c r="A2220" s="12">
        <v>44117</v>
      </c>
      <c r="B2220">
        <v>11548.719727</v>
      </c>
      <c r="C2220">
        <v>11548.984375</v>
      </c>
      <c r="D2220">
        <v>11321.224609000001</v>
      </c>
      <c r="E2220">
        <v>11425.899414</v>
      </c>
      <c r="F2220">
        <v>11425.899414</v>
      </c>
      <c r="G2220">
        <v>24241420251</v>
      </c>
    </row>
    <row r="2221" spans="1:7">
      <c r="A2221" s="12">
        <v>44118</v>
      </c>
      <c r="B2221">
        <v>11429.047852</v>
      </c>
      <c r="C2221">
        <v>11539.977539</v>
      </c>
      <c r="D2221">
        <v>11307.831055000001</v>
      </c>
      <c r="E2221">
        <v>11429.506836</v>
      </c>
      <c r="F2221">
        <v>11429.506836</v>
      </c>
      <c r="G2221">
        <v>24103426719</v>
      </c>
    </row>
    <row r="2222" spans="1:7">
      <c r="A2222" s="12">
        <v>44119</v>
      </c>
      <c r="B2222">
        <v>11426.602539</v>
      </c>
      <c r="C2222">
        <v>11569.914063</v>
      </c>
      <c r="D2222">
        <v>11303.603515999999</v>
      </c>
      <c r="E2222">
        <v>11495.349609000001</v>
      </c>
      <c r="F2222">
        <v>11495.349609000001</v>
      </c>
      <c r="G2222">
        <v>24487233058</v>
      </c>
    </row>
    <row r="2223" spans="1:7">
      <c r="A2223" s="12">
        <v>44120</v>
      </c>
      <c r="B2223">
        <v>11502.828125</v>
      </c>
      <c r="C2223">
        <v>11540.061523</v>
      </c>
      <c r="D2223">
        <v>11223.012694999999</v>
      </c>
      <c r="E2223">
        <v>11322.123046999999</v>
      </c>
      <c r="F2223">
        <v>11322.123046999999</v>
      </c>
      <c r="G2223">
        <v>25635480772</v>
      </c>
    </row>
    <row r="2224" spans="1:7">
      <c r="A2224" s="12">
        <v>44121</v>
      </c>
      <c r="B2224">
        <v>11322.123046999999</v>
      </c>
      <c r="C2224">
        <v>11386.261719</v>
      </c>
      <c r="D2224">
        <v>11285.345703000001</v>
      </c>
      <c r="E2224">
        <v>11358.101563</v>
      </c>
      <c r="F2224">
        <v>11358.101563</v>
      </c>
      <c r="G2224">
        <v>19130430174</v>
      </c>
    </row>
    <row r="2225" spans="1:7">
      <c r="A2225" s="12">
        <v>44122</v>
      </c>
      <c r="B2225">
        <v>11355.982421999999</v>
      </c>
      <c r="C2225">
        <v>11483.359375</v>
      </c>
      <c r="D2225">
        <v>11347.578125</v>
      </c>
      <c r="E2225">
        <v>11483.359375</v>
      </c>
      <c r="F2225">
        <v>11483.359375</v>
      </c>
      <c r="G2225">
        <v>18283314340</v>
      </c>
    </row>
    <row r="2226" spans="1:7">
      <c r="A2226" s="12">
        <v>44123</v>
      </c>
      <c r="B2226">
        <v>11495.038086</v>
      </c>
      <c r="C2226">
        <v>11799.092773</v>
      </c>
      <c r="D2226">
        <v>11408.290039</v>
      </c>
      <c r="E2226">
        <v>11742.037109000001</v>
      </c>
      <c r="F2226">
        <v>11742.037109000001</v>
      </c>
      <c r="G2226">
        <v>23860769928</v>
      </c>
    </row>
    <row r="2227" spans="1:7">
      <c r="A2227" s="12">
        <v>44124</v>
      </c>
      <c r="B2227">
        <v>11745.974609000001</v>
      </c>
      <c r="C2227">
        <v>11999.917969</v>
      </c>
      <c r="D2227">
        <v>11681.480469</v>
      </c>
      <c r="E2227">
        <v>11916.334961</v>
      </c>
      <c r="F2227">
        <v>11916.334961</v>
      </c>
      <c r="G2227">
        <v>30915821592</v>
      </c>
    </row>
    <row r="2228" spans="1:7">
      <c r="A2228" s="12">
        <v>44125</v>
      </c>
      <c r="B2228">
        <v>11913.077148</v>
      </c>
      <c r="C2228">
        <v>13184.566406</v>
      </c>
      <c r="D2228">
        <v>11900.928711</v>
      </c>
      <c r="E2228">
        <v>12823.689453000001</v>
      </c>
      <c r="F2228">
        <v>12823.689453000001</v>
      </c>
      <c r="G2228">
        <v>43414712626</v>
      </c>
    </row>
    <row r="2229" spans="1:7">
      <c r="A2229" s="12">
        <v>44126</v>
      </c>
      <c r="B2229">
        <v>12801.635742</v>
      </c>
      <c r="C2229">
        <v>13161.59375</v>
      </c>
      <c r="D2229">
        <v>12717.09375</v>
      </c>
      <c r="E2229">
        <v>12965.891602</v>
      </c>
      <c r="F2229">
        <v>12965.891602</v>
      </c>
      <c r="G2229">
        <v>34729759598</v>
      </c>
    </row>
    <row r="2230" spans="1:7">
      <c r="A2230" s="12">
        <v>44127</v>
      </c>
      <c r="B2230">
        <v>12971.548828000001</v>
      </c>
      <c r="C2230">
        <v>13015.961914</v>
      </c>
      <c r="D2230">
        <v>12752.647461</v>
      </c>
      <c r="E2230">
        <v>12931.539063</v>
      </c>
      <c r="F2230">
        <v>12931.539063</v>
      </c>
      <c r="G2230">
        <v>28974975003</v>
      </c>
    </row>
    <row r="2231" spans="1:7">
      <c r="A2231" s="12">
        <v>44128</v>
      </c>
      <c r="B2231">
        <v>12931.574219</v>
      </c>
      <c r="C2231">
        <v>13145.066406</v>
      </c>
      <c r="D2231">
        <v>12885.747069999999</v>
      </c>
      <c r="E2231">
        <v>13108.0625</v>
      </c>
      <c r="F2231">
        <v>13108.0625</v>
      </c>
      <c r="G2231">
        <v>24542317940</v>
      </c>
    </row>
    <row r="2232" spans="1:7">
      <c r="A2232" s="12">
        <v>44129</v>
      </c>
      <c r="B2232">
        <v>13108.063477</v>
      </c>
      <c r="C2232">
        <v>13329.183594</v>
      </c>
      <c r="D2232">
        <v>12910.061523</v>
      </c>
      <c r="E2232">
        <v>13031.173828000001</v>
      </c>
      <c r="F2232">
        <v>13031.173828000001</v>
      </c>
      <c r="G2232">
        <v>24406920575</v>
      </c>
    </row>
    <row r="2233" spans="1:7">
      <c r="A2233" s="12">
        <v>44130</v>
      </c>
      <c r="B2233">
        <v>13031.201171999999</v>
      </c>
      <c r="C2233">
        <v>13225.297852</v>
      </c>
      <c r="D2233">
        <v>12822.382813</v>
      </c>
      <c r="E2233">
        <v>13075.248046999999</v>
      </c>
      <c r="F2233">
        <v>13075.248046999999</v>
      </c>
      <c r="G2233">
        <v>29461458313</v>
      </c>
    </row>
    <row r="2234" spans="1:7">
      <c r="A2234" s="12">
        <v>44131</v>
      </c>
      <c r="B2234">
        <v>13075.242188</v>
      </c>
      <c r="C2234">
        <v>13759.668944999999</v>
      </c>
      <c r="D2234">
        <v>13060.837890999999</v>
      </c>
      <c r="E2234">
        <v>13654.21875</v>
      </c>
      <c r="F2234">
        <v>13654.21875</v>
      </c>
      <c r="G2234">
        <v>33749878156</v>
      </c>
    </row>
    <row r="2235" spans="1:7">
      <c r="A2235" s="12">
        <v>44132</v>
      </c>
      <c r="B2235">
        <v>13654.214844</v>
      </c>
      <c r="C2235">
        <v>13837.695313</v>
      </c>
      <c r="D2235">
        <v>12932.250977</v>
      </c>
      <c r="E2235">
        <v>13271.285156</v>
      </c>
      <c r="F2235">
        <v>13271.285156</v>
      </c>
      <c r="G2235">
        <v>35867318895</v>
      </c>
    </row>
    <row r="2236" spans="1:7">
      <c r="A2236" s="12">
        <v>44133</v>
      </c>
      <c r="B2236">
        <v>13271.298828000001</v>
      </c>
      <c r="C2236">
        <v>13612.047852</v>
      </c>
      <c r="D2236">
        <v>12980.059569999999</v>
      </c>
      <c r="E2236">
        <v>13437.882813</v>
      </c>
      <c r="F2236">
        <v>13437.882813</v>
      </c>
      <c r="G2236">
        <v>56499499598</v>
      </c>
    </row>
    <row r="2237" spans="1:7">
      <c r="A2237" s="12">
        <v>44134</v>
      </c>
      <c r="B2237">
        <v>13437.874023</v>
      </c>
      <c r="C2237">
        <v>13651.516602</v>
      </c>
      <c r="D2237">
        <v>13136.198242</v>
      </c>
      <c r="E2237">
        <v>13546.522461</v>
      </c>
      <c r="F2237">
        <v>13546.522461</v>
      </c>
      <c r="G2237">
        <v>30581485201</v>
      </c>
    </row>
    <row r="2238" spans="1:7">
      <c r="A2238" s="12">
        <v>44135</v>
      </c>
      <c r="B2238">
        <v>13546.532227</v>
      </c>
      <c r="C2238">
        <v>14028.213867</v>
      </c>
      <c r="D2238">
        <v>13457.530273</v>
      </c>
      <c r="E2238">
        <v>13780.995117</v>
      </c>
      <c r="F2238">
        <v>13780.995117</v>
      </c>
      <c r="G2238">
        <v>30306464719</v>
      </c>
    </row>
    <row r="2239" spans="1:7">
      <c r="A2239" s="12">
        <v>44136</v>
      </c>
      <c r="B2239">
        <v>13780.995117</v>
      </c>
      <c r="C2239">
        <v>13862.033203000001</v>
      </c>
      <c r="D2239">
        <v>13628.377930000001</v>
      </c>
      <c r="E2239">
        <v>13737.109375</v>
      </c>
      <c r="F2239">
        <v>13737.109375</v>
      </c>
      <c r="G2239">
        <v>24453857900</v>
      </c>
    </row>
    <row r="2240" spans="1:7">
      <c r="A2240" s="12">
        <v>44137</v>
      </c>
      <c r="B2240">
        <v>13737.032227</v>
      </c>
      <c r="C2240">
        <v>13808.323242</v>
      </c>
      <c r="D2240">
        <v>13243.160156</v>
      </c>
      <c r="E2240">
        <v>13550.489258</v>
      </c>
      <c r="F2240">
        <v>13550.489258</v>
      </c>
      <c r="G2240">
        <v>30771455468</v>
      </c>
    </row>
    <row r="2241" spans="1:7">
      <c r="A2241" s="12">
        <v>44138</v>
      </c>
      <c r="B2241">
        <v>13550.451171999999</v>
      </c>
      <c r="C2241">
        <v>13984.981444999999</v>
      </c>
      <c r="D2241">
        <v>13325.441406</v>
      </c>
      <c r="E2241">
        <v>13950.300781</v>
      </c>
      <c r="F2241">
        <v>13950.300781</v>
      </c>
      <c r="G2241">
        <v>29869951617</v>
      </c>
    </row>
    <row r="2242" spans="1:7">
      <c r="A2242" s="12">
        <v>44139</v>
      </c>
      <c r="B2242">
        <v>13950.488281</v>
      </c>
      <c r="C2242">
        <v>14218.766602</v>
      </c>
      <c r="D2242">
        <v>13580.471680000001</v>
      </c>
      <c r="E2242">
        <v>14133.707031</v>
      </c>
      <c r="F2242">
        <v>14133.707031</v>
      </c>
      <c r="G2242">
        <v>35116364962</v>
      </c>
    </row>
    <row r="2243" spans="1:7">
      <c r="A2243" s="12">
        <v>44140</v>
      </c>
      <c r="B2243">
        <v>14133.733398</v>
      </c>
      <c r="C2243">
        <v>15706.404296999999</v>
      </c>
      <c r="D2243">
        <v>14102.088867</v>
      </c>
      <c r="E2243">
        <v>15579.848633</v>
      </c>
      <c r="F2243">
        <v>15579.848633</v>
      </c>
      <c r="G2243">
        <v>40856321439</v>
      </c>
    </row>
    <row r="2244" spans="1:7">
      <c r="A2244" s="12">
        <v>44141</v>
      </c>
      <c r="B2244">
        <v>15579.729492</v>
      </c>
      <c r="C2244">
        <v>15903.4375</v>
      </c>
      <c r="D2244">
        <v>15226.839844</v>
      </c>
      <c r="E2244">
        <v>15565.880859000001</v>
      </c>
      <c r="F2244">
        <v>15565.880859000001</v>
      </c>
      <c r="G2244">
        <v>39837841971</v>
      </c>
    </row>
    <row r="2245" spans="1:7">
      <c r="A2245" s="12">
        <v>44142</v>
      </c>
      <c r="B2245">
        <v>15565.880859000001</v>
      </c>
      <c r="C2245">
        <v>15737.095703000001</v>
      </c>
      <c r="D2245">
        <v>14423.203125</v>
      </c>
      <c r="E2245">
        <v>14833.753906</v>
      </c>
      <c r="F2245">
        <v>14833.753906</v>
      </c>
      <c r="G2245">
        <v>35024953706</v>
      </c>
    </row>
    <row r="2246" spans="1:7">
      <c r="A2246" s="12">
        <v>44143</v>
      </c>
      <c r="B2246">
        <v>14833.753906</v>
      </c>
      <c r="C2246">
        <v>15637.320313</v>
      </c>
      <c r="D2246">
        <v>14744.110352</v>
      </c>
      <c r="E2246">
        <v>15479.567383</v>
      </c>
      <c r="F2246">
        <v>15479.567383</v>
      </c>
      <c r="G2246">
        <v>26632075029</v>
      </c>
    </row>
    <row r="2247" spans="1:7">
      <c r="A2247" s="12">
        <v>44144</v>
      </c>
      <c r="B2247">
        <v>15479.595703000001</v>
      </c>
      <c r="C2247">
        <v>15785.136719</v>
      </c>
      <c r="D2247">
        <v>14865.529296999999</v>
      </c>
      <c r="E2247">
        <v>15332.315430000001</v>
      </c>
      <c r="F2247">
        <v>15332.315430000001</v>
      </c>
      <c r="G2247">
        <v>34149115566</v>
      </c>
    </row>
    <row r="2248" spans="1:7">
      <c r="A2248" s="12">
        <v>44145</v>
      </c>
      <c r="B2248">
        <v>15332.350586</v>
      </c>
      <c r="C2248">
        <v>15450.329102</v>
      </c>
      <c r="D2248">
        <v>15124.959961</v>
      </c>
      <c r="E2248">
        <v>15290.902344</v>
      </c>
      <c r="F2248">
        <v>15290.902344</v>
      </c>
      <c r="G2248">
        <v>25574938143</v>
      </c>
    </row>
    <row r="2249" spans="1:7">
      <c r="A2249" s="12">
        <v>44146</v>
      </c>
      <c r="B2249">
        <v>15290.909180000001</v>
      </c>
      <c r="C2249">
        <v>15916.260742</v>
      </c>
      <c r="D2249">
        <v>15290.006836</v>
      </c>
      <c r="E2249">
        <v>15701.339844</v>
      </c>
      <c r="F2249">
        <v>15701.339844</v>
      </c>
      <c r="G2249">
        <v>29772374934</v>
      </c>
    </row>
    <row r="2250" spans="1:7">
      <c r="A2250" s="12">
        <v>44147</v>
      </c>
      <c r="B2250">
        <v>15701.298828000001</v>
      </c>
      <c r="C2250">
        <v>16305.003906</v>
      </c>
      <c r="D2250">
        <v>15534.771484000001</v>
      </c>
      <c r="E2250">
        <v>16276.34375</v>
      </c>
      <c r="F2250">
        <v>16276.34375</v>
      </c>
      <c r="G2250">
        <v>34175758344</v>
      </c>
    </row>
    <row r="2251" spans="1:7">
      <c r="A2251" s="12">
        <v>44148</v>
      </c>
      <c r="B2251">
        <v>16276.440430000001</v>
      </c>
      <c r="C2251">
        <v>16463.177734000001</v>
      </c>
      <c r="D2251">
        <v>15992.152344</v>
      </c>
      <c r="E2251">
        <v>16317.808594</v>
      </c>
      <c r="F2251">
        <v>16317.808594</v>
      </c>
      <c r="G2251">
        <v>31599492172</v>
      </c>
    </row>
    <row r="2252" spans="1:7">
      <c r="A2252" s="12">
        <v>44149</v>
      </c>
      <c r="B2252">
        <v>16317.808594</v>
      </c>
      <c r="C2252">
        <v>16317.808594</v>
      </c>
      <c r="D2252">
        <v>15749.193359000001</v>
      </c>
      <c r="E2252">
        <v>16068.138671999999</v>
      </c>
      <c r="F2252">
        <v>16068.138671999999</v>
      </c>
      <c r="G2252">
        <v>27481710135</v>
      </c>
    </row>
    <row r="2253" spans="1:7">
      <c r="A2253" s="12">
        <v>44150</v>
      </c>
      <c r="B2253">
        <v>16068.139648</v>
      </c>
      <c r="C2253">
        <v>16123.110352</v>
      </c>
      <c r="D2253">
        <v>15793.534180000001</v>
      </c>
      <c r="E2253">
        <v>15955.587890999999</v>
      </c>
      <c r="F2253">
        <v>15955.587890999999</v>
      </c>
      <c r="G2253">
        <v>23653867583</v>
      </c>
    </row>
    <row r="2254" spans="1:7">
      <c r="A2254" s="12">
        <v>44151</v>
      </c>
      <c r="B2254">
        <v>15955.577148</v>
      </c>
      <c r="C2254">
        <v>16816.181640999999</v>
      </c>
      <c r="D2254">
        <v>15880.706055000001</v>
      </c>
      <c r="E2254">
        <v>16716.111327999999</v>
      </c>
      <c r="F2254">
        <v>16716.111327999999</v>
      </c>
      <c r="G2254">
        <v>31526766675</v>
      </c>
    </row>
    <row r="2255" spans="1:7">
      <c r="A2255" s="12">
        <v>44152</v>
      </c>
      <c r="B2255">
        <v>16685.691406000002</v>
      </c>
      <c r="C2255">
        <v>17782.919922000001</v>
      </c>
      <c r="D2255">
        <v>16564.544922000001</v>
      </c>
      <c r="E2255">
        <v>17645.40625</v>
      </c>
      <c r="F2255">
        <v>17645.40625</v>
      </c>
      <c r="G2255">
        <v>39006849170</v>
      </c>
    </row>
    <row r="2256" spans="1:7">
      <c r="A2256" s="12">
        <v>44153</v>
      </c>
      <c r="B2256">
        <v>17645.191406000002</v>
      </c>
      <c r="C2256">
        <v>18393.949218999998</v>
      </c>
      <c r="D2256">
        <v>17352.90625</v>
      </c>
      <c r="E2256">
        <v>17804.005859000001</v>
      </c>
      <c r="F2256">
        <v>17804.005859000001</v>
      </c>
      <c r="G2256">
        <v>49064800278</v>
      </c>
    </row>
    <row r="2257" spans="1:7">
      <c r="A2257" s="12">
        <v>44154</v>
      </c>
      <c r="B2257">
        <v>17803.861327999999</v>
      </c>
      <c r="C2257">
        <v>18119.546875</v>
      </c>
      <c r="D2257">
        <v>17382.554688</v>
      </c>
      <c r="E2257">
        <v>17817.089843999998</v>
      </c>
      <c r="F2257">
        <v>17817.089843999998</v>
      </c>
      <c r="G2257">
        <v>36985055355</v>
      </c>
    </row>
    <row r="2258" spans="1:7">
      <c r="A2258" s="12">
        <v>44155</v>
      </c>
      <c r="B2258">
        <v>17817.083984000001</v>
      </c>
      <c r="C2258">
        <v>18773.226563</v>
      </c>
      <c r="D2258">
        <v>17765.794922000001</v>
      </c>
      <c r="E2258">
        <v>18621.314452999999</v>
      </c>
      <c r="F2258">
        <v>18621.314452999999</v>
      </c>
      <c r="G2258">
        <v>36992873940</v>
      </c>
    </row>
    <row r="2259" spans="1:7">
      <c r="A2259" s="12">
        <v>44156</v>
      </c>
      <c r="B2259">
        <v>18621.316406000002</v>
      </c>
      <c r="C2259">
        <v>18936.621093999998</v>
      </c>
      <c r="D2259">
        <v>18444.359375</v>
      </c>
      <c r="E2259">
        <v>18642.232422000001</v>
      </c>
      <c r="F2259">
        <v>18642.232422000001</v>
      </c>
      <c r="G2259">
        <v>39650210707</v>
      </c>
    </row>
    <row r="2260" spans="1:7">
      <c r="A2260" s="12">
        <v>44157</v>
      </c>
      <c r="B2260">
        <v>18642.232422000001</v>
      </c>
      <c r="C2260">
        <v>18688.96875</v>
      </c>
      <c r="D2260">
        <v>17671.384765999999</v>
      </c>
      <c r="E2260">
        <v>18370.001952999999</v>
      </c>
      <c r="F2260">
        <v>18370.001952999999</v>
      </c>
      <c r="G2260">
        <v>41280434226</v>
      </c>
    </row>
    <row r="2261" spans="1:7">
      <c r="A2261" s="12">
        <v>44158</v>
      </c>
      <c r="B2261">
        <v>18370.017577999999</v>
      </c>
      <c r="C2261">
        <v>18711.425781000002</v>
      </c>
      <c r="D2261">
        <v>18000.796875</v>
      </c>
      <c r="E2261">
        <v>18364.121093999998</v>
      </c>
      <c r="F2261">
        <v>18364.121093999998</v>
      </c>
      <c r="G2261">
        <v>42741112308</v>
      </c>
    </row>
    <row r="2262" spans="1:7">
      <c r="A2262" s="12">
        <v>44159</v>
      </c>
      <c r="B2262">
        <v>18365.015625</v>
      </c>
      <c r="C2262">
        <v>19348.271484000001</v>
      </c>
      <c r="D2262">
        <v>18128.65625</v>
      </c>
      <c r="E2262">
        <v>19107.464843999998</v>
      </c>
      <c r="F2262">
        <v>19107.464843999998</v>
      </c>
      <c r="G2262">
        <v>51469565009</v>
      </c>
    </row>
    <row r="2263" spans="1:7">
      <c r="A2263" s="12">
        <v>44160</v>
      </c>
      <c r="B2263">
        <v>19104.410156000002</v>
      </c>
      <c r="C2263">
        <v>19390.964843999998</v>
      </c>
      <c r="D2263">
        <v>18581.146484000001</v>
      </c>
      <c r="E2263">
        <v>18732.121093999998</v>
      </c>
      <c r="F2263">
        <v>18732.121093999998</v>
      </c>
      <c r="G2263">
        <v>43710357371</v>
      </c>
    </row>
    <row r="2264" spans="1:7">
      <c r="A2264" s="12">
        <v>44161</v>
      </c>
      <c r="B2264">
        <v>18729.839843999998</v>
      </c>
      <c r="C2264">
        <v>18866.285156000002</v>
      </c>
      <c r="D2264">
        <v>16351.035156</v>
      </c>
      <c r="E2264">
        <v>17150.623047000001</v>
      </c>
      <c r="F2264">
        <v>17150.623047000001</v>
      </c>
      <c r="G2264">
        <v>61396835737</v>
      </c>
    </row>
    <row r="2265" spans="1:7">
      <c r="A2265" s="12">
        <v>44162</v>
      </c>
      <c r="B2265">
        <v>17153.914063</v>
      </c>
      <c r="C2265">
        <v>17445.023438</v>
      </c>
      <c r="D2265">
        <v>16526.423827999999</v>
      </c>
      <c r="E2265">
        <v>17108.402343999998</v>
      </c>
      <c r="F2265">
        <v>17108.402343999998</v>
      </c>
      <c r="G2265">
        <v>38886494645</v>
      </c>
    </row>
    <row r="2266" spans="1:7">
      <c r="A2266" s="12">
        <v>44163</v>
      </c>
      <c r="B2266">
        <v>17112.933593999998</v>
      </c>
      <c r="C2266">
        <v>17853.939452999999</v>
      </c>
      <c r="D2266">
        <v>16910.652343999998</v>
      </c>
      <c r="E2266">
        <v>17717.414063</v>
      </c>
      <c r="F2266">
        <v>17717.414063</v>
      </c>
      <c r="G2266">
        <v>32601040734</v>
      </c>
    </row>
    <row r="2267" spans="1:7">
      <c r="A2267" s="12">
        <v>44164</v>
      </c>
      <c r="B2267">
        <v>17719.634765999999</v>
      </c>
      <c r="C2267">
        <v>18283.628906000002</v>
      </c>
      <c r="D2267">
        <v>17559.117188</v>
      </c>
      <c r="E2267">
        <v>18177.484375</v>
      </c>
      <c r="F2267">
        <v>18177.484375</v>
      </c>
      <c r="G2267">
        <v>31133957704</v>
      </c>
    </row>
    <row r="2268" spans="1:7">
      <c r="A2268" s="12">
        <v>44165</v>
      </c>
      <c r="B2268">
        <v>18178.322265999999</v>
      </c>
      <c r="C2268">
        <v>19749.263672000001</v>
      </c>
      <c r="D2268">
        <v>18178.322265999999</v>
      </c>
      <c r="E2268">
        <v>19625.835938</v>
      </c>
      <c r="F2268">
        <v>19625.835938</v>
      </c>
      <c r="G2268">
        <v>47728480399</v>
      </c>
    </row>
    <row r="2269" spans="1:7">
      <c r="A2269" s="12">
        <v>44166</v>
      </c>
      <c r="B2269">
        <v>19633.769531000002</v>
      </c>
      <c r="C2269">
        <v>19845.974609000001</v>
      </c>
      <c r="D2269">
        <v>18321.921875</v>
      </c>
      <c r="E2269">
        <v>18802.998047000001</v>
      </c>
      <c r="F2269">
        <v>18802.998047000001</v>
      </c>
      <c r="G2269">
        <v>49633658712</v>
      </c>
    </row>
    <row r="2270" spans="1:7">
      <c r="A2270" s="12">
        <v>44167</v>
      </c>
      <c r="B2270">
        <v>18801.744140999999</v>
      </c>
      <c r="C2270">
        <v>19308.330077999999</v>
      </c>
      <c r="D2270">
        <v>18347.71875</v>
      </c>
      <c r="E2270">
        <v>19201.091797000001</v>
      </c>
      <c r="F2270">
        <v>19201.091797000001</v>
      </c>
      <c r="G2270">
        <v>37387697139</v>
      </c>
    </row>
    <row r="2271" spans="1:7">
      <c r="A2271" s="12">
        <v>44168</v>
      </c>
      <c r="B2271">
        <v>19205.925781000002</v>
      </c>
      <c r="C2271">
        <v>19566.191406000002</v>
      </c>
      <c r="D2271">
        <v>18925.785156000002</v>
      </c>
      <c r="E2271">
        <v>19445.398438</v>
      </c>
      <c r="F2271">
        <v>19445.398438</v>
      </c>
      <c r="G2271">
        <v>31930317405</v>
      </c>
    </row>
    <row r="2272" spans="1:7">
      <c r="A2272" s="12">
        <v>44169</v>
      </c>
      <c r="B2272">
        <v>19446.966797000001</v>
      </c>
      <c r="C2272">
        <v>19511.404297000001</v>
      </c>
      <c r="D2272">
        <v>18697.193359000001</v>
      </c>
      <c r="E2272">
        <v>18699.765625</v>
      </c>
      <c r="F2272">
        <v>18699.765625</v>
      </c>
      <c r="G2272">
        <v>33872388058</v>
      </c>
    </row>
    <row r="2273" spans="1:7">
      <c r="A2273" s="12">
        <v>44170</v>
      </c>
      <c r="B2273">
        <v>18698.384765999999</v>
      </c>
      <c r="C2273">
        <v>19160.449218999998</v>
      </c>
      <c r="D2273">
        <v>18590.193359000001</v>
      </c>
      <c r="E2273">
        <v>19154.230468999998</v>
      </c>
      <c r="F2273">
        <v>19154.230468999998</v>
      </c>
      <c r="G2273">
        <v>27242455064</v>
      </c>
    </row>
    <row r="2274" spans="1:7">
      <c r="A2274" s="12">
        <v>44171</v>
      </c>
      <c r="B2274">
        <v>19154.179688</v>
      </c>
      <c r="C2274">
        <v>19390.5</v>
      </c>
      <c r="D2274">
        <v>18897.894531000002</v>
      </c>
      <c r="E2274">
        <v>19345.121093999998</v>
      </c>
      <c r="F2274">
        <v>19345.121093999998</v>
      </c>
      <c r="G2274">
        <v>25293775714</v>
      </c>
    </row>
    <row r="2275" spans="1:7">
      <c r="A2275" s="12">
        <v>44172</v>
      </c>
      <c r="B2275">
        <v>19343.128906000002</v>
      </c>
      <c r="C2275">
        <v>19411.828125</v>
      </c>
      <c r="D2275">
        <v>18931.142577999999</v>
      </c>
      <c r="E2275">
        <v>19191.630859000001</v>
      </c>
      <c r="F2275">
        <v>19191.630859000001</v>
      </c>
      <c r="G2275">
        <v>26896357742</v>
      </c>
    </row>
    <row r="2276" spans="1:7">
      <c r="A2276" s="12">
        <v>44173</v>
      </c>
      <c r="B2276">
        <v>19191.529297000001</v>
      </c>
      <c r="C2276">
        <v>19283.478515999999</v>
      </c>
      <c r="D2276">
        <v>18269.945313</v>
      </c>
      <c r="E2276">
        <v>18321.144531000002</v>
      </c>
      <c r="F2276">
        <v>18321.144531000002</v>
      </c>
      <c r="G2276">
        <v>31692288756</v>
      </c>
    </row>
    <row r="2277" spans="1:7">
      <c r="A2277" s="12">
        <v>44174</v>
      </c>
      <c r="B2277">
        <v>18320.884765999999</v>
      </c>
      <c r="C2277">
        <v>18626.292968999998</v>
      </c>
      <c r="D2277">
        <v>17935.546875</v>
      </c>
      <c r="E2277">
        <v>18553.916015999999</v>
      </c>
      <c r="F2277">
        <v>18553.916015999999</v>
      </c>
      <c r="G2277">
        <v>34420373071</v>
      </c>
    </row>
    <row r="2278" spans="1:7">
      <c r="A2278" s="12">
        <v>44175</v>
      </c>
      <c r="B2278">
        <v>18553.298827999999</v>
      </c>
      <c r="C2278">
        <v>18553.298827999999</v>
      </c>
      <c r="D2278">
        <v>17957.064452999999</v>
      </c>
      <c r="E2278">
        <v>18264.992188</v>
      </c>
      <c r="F2278">
        <v>18264.992188</v>
      </c>
      <c r="G2278">
        <v>25547132265</v>
      </c>
    </row>
    <row r="2279" spans="1:7">
      <c r="A2279" s="12">
        <v>44176</v>
      </c>
      <c r="B2279">
        <v>18263.929688</v>
      </c>
      <c r="C2279">
        <v>18268.453125</v>
      </c>
      <c r="D2279">
        <v>17619.533202999999</v>
      </c>
      <c r="E2279">
        <v>18058.904297000001</v>
      </c>
      <c r="F2279">
        <v>18058.904297000001</v>
      </c>
      <c r="G2279">
        <v>27919640985</v>
      </c>
    </row>
    <row r="2280" spans="1:7">
      <c r="A2280" s="12">
        <v>44177</v>
      </c>
      <c r="B2280">
        <v>18051.320313</v>
      </c>
      <c r="C2280">
        <v>18919.550781000002</v>
      </c>
      <c r="D2280">
        <v>18046.041015999999</v>
      </c>
      <c r="E2280">
        <v>18803.65625</v>
      </c>
      <c r="F2280">
        <v>18803.65625</v>
      </c>
      <c r="G2280">
        <v>21752580802</v>
      </c>
    </row>
    <row r="2281" spans="1:7">
      <c r="A2281" s="12">
        <v>44178</v>
      </c>
      <c r="B2281">
        <v>18806.765625</v>
      </c>
      <c r="C2281">
        <v>19381.535156000002</v>
      </c>
      <c r="D2281">
        <v>18734.332031000002</v>
      </c>
      <c r="E2281">
        <v>19142.382813</v>
      </c>
      <c r="F2281">
        <v>19142.382813</v>
      </c>
      <c r="G2281">
        <v>25450468637</v>
      </c>
    </row>
    <row r="2282" spans="1:7">
      <c r="A2282" s="12">
        <v>44179</v>
      </c>
      <c r="B2282">
        <v>19144.492188</v>
      </c>
      <c r="C2282">
        <v>19305.099609000001</v>
      </c>
      <c r="D2282">
        <v>19012.708984000001</v>
      </c>
      <c r="E2282">
        <v>19246.644531000002</v>
      </c>
      <c r="F2282">
        <v>19246.644531000002</v>
      </c>
      <c r="G2282">
        <v>22473997681</v>
      </c>
    </row>
    <row r="2283" spans="1:7">
      <c r="A2283" s="12">
        <v>44180</v>
      </c>
      <c r="B2283">
        <v>19246.919922000001</v>
      </c>
      <c r="C2283">
        <v>19525.007813</v>
      </c>
      <c r="D2283">
        <v>19079.841797000001</v>
      </c>
      <c r="E2283">
        <v>19417.076172000001</v>
      </c>
      <c r="F2283">
        <v>19417.076172000001</v>
      </c>
      <c r="G2283">
        <v>26741982541</v>
      </c>
    </row>
    <row r="2284" spans="1:7">
      <c r="A2284" s="12">
        <v>44181</v>
      </c>
      <c r="B2284">
        <v>19418.818359000001</v>
      </c>
      <c r="C2284">
        <v>21458.908202999999</v>
      </c>
      <c r="D2284">
        <v>19298.316406000002</v>
      </c>
      <c r="E2284">
        <v>21310.597656000002</v>
      </c>
      <c r="F2284">
        <v>21310.597656000002</v>
      </c>
      <c r="G2284">
        <v>44409011479</v>
      </c>
    </row>
    <row r="2285" spans="1:7">
      <c r="A2285" s="12">
        <v>44182</v>
      </c>
      <c r="B2285">
        <v>21308.351563</v>
      </c>
      <c r="C2285">
        <v>23642.660156000002</v>
      </c>
      <c r="D2285">
        <v>21234.675781000002</v>
      </c>
      <c r="E2285">
        <v>22805.162109000001</v>
      </c>
      <c r="F2285">
        <v>22805.162109000001</v>
      </c>
      <c r="G2285">
        <v>71378606374</v>
      </c>
    </row>
    <row r="2286" spans="1:7">
      <c r="A2286" s="12">
        <v>44183</v>
      </c>
      <c r="B2286">
        <v>22806.796875</v>
      </c>
      <c r="C2286">
        <v>23238.601563</v>
      </c>
      <c r="D2286">
        <v>22399.8125</v>
      </c>
      <c r="E2286">
        <v>23137.960938</v>
      </c>
      <c r="F2286">
        <v>23137.960938</v>
      </c>
      <c r="G2286">
        <v>40387896275</v>
      </c>
    </row>
    <row r="2287" spans="1:7">
      <c r="A2287" s="12">
        <v>44184</v>
      </c>
      <c r="B2287">
        <v>23132.865234000001</v>
      </c>
      <c r="C2287">
        <v>24085.855468999998</v>
      </c>
      <c r="D2287">
        <v>22826.472656000002</v>
      </c>
      <c r="E2287">
        <v>23869.832031000002</v>
      </c>
      <c r="F2287">
        <v>23869.832031000002</v>
      </c>
      <c r="G2287">
        <v>38487546580</v>
      </c>
    </row>
    <row r="2288" spans="1:7">
      <c r="A2288" s="12">
        <v>44185</v>
      </c>
      <c r="B2288">
        <v>23861.765625</v>
      </c>
      <c r="C2288">
        <v>24209.660156000002</v>
      </c>
      <c r="D2288">
        <v>23147.710938</v>
      </c>
      <c r="E2288">
        <v>23477.294922000001</v>
      </c>
      <c r="F2288">
        <v>23477.294922000001</v>
      </c>
      <c r="G2288">
        <v>37844228422</v>
      </c>
    </row>
    <row r="2289" spans="1:7">
      <c r="A2289" s="12">
        <v>44186</v>
      </c>
      <c r="B2289">
        <v>23474.455077999999</v>
      </c>
      <c r="C2289">
        <v>24059.982422000001</v>
      </c>
      <c r="D2289">
        <v>22159.367188</v>
      </c>
      <c r="E2289">
        <v>22803.082031000002</v>
      </c>
      <c r="F2289">
        <v>22803.082031000002</v>
      </c>
      <c r="G2289">
        <v>45852713981</v>
      </c>
    </row>
    <row r="2290" spans="1:7">
      <c r="A2290" s="12">
        <v>44187</v>
      </c>
      <c r="B2290">
        <v>22794.039063</v>
      </c>
      <c r="C2290">
        <v>23789.902343999998</v>
      </c>
      <c r="D2290">
        <v>22430.605468999998</v>
      </c>
      <c r="E2290">
        <v>23783.029297000001</v>
      </c>
      <c r="F2290">
        <v>23783.029297000001</v>
      </c>
      <c r="G2290">
        <v>44171632681</v>
      </c>
    </row>
    <row r="2291" spans="1:7">
      <c r="A2291" s="12">
        <v>44188</v>
      </c>
      <c r="B2291">
        <v>23781.974609000001</v>
      </c>
      <c r="C2291">
        <v>24024.490234000001</v>
      </c>
      <c r="D2291">
        <v>22802.646484000001</v>
      </c>
      <c r="E2291">
        <v>23241.345702999999</v>
      </c>
      <c r="F2291">
        <v>23241.345702999999</v>
      </c>
      <c r="G2291">
        <v>51146161904</v>
      </c>
    </row>
    <row r="2292" spans="1:7">
      <c r="A2292" s="12">
        <v>44189</v>
      </c>
      <c r="B2292">
        <v>23240.203125</v>
      </c>
      <c r="C2292">
        <v>23768.337890999999</v>
      </c>
      <c r="D2292">
        <v>22777.597656000002</v>
      </c>
      <c r="E2292">
        <v>23735.949218999998</v>
      </c>
      <c r="F2292">
        <v>23735.949218999998</v>
      </c>
      <c r="G2292">
        <v>41080759713</v>
      </c>
    </row>
    <row r="2293" spans="1:7">
      <c r="A2293" s="12">
        <v>44190</v>
      </c>
      <c r="B2293">
        <v>23733.570313</v>
      </c>
      <c r="C2293">
        <v>24710.101563</v>
      </c>
      <c r="D2293">
        <v>23463.673827999999</v>
      </c>
      <c r="E2293">
        <v>24664.791015999999</v>
      </c>
      <c r="F2293">
        <v>24664.791015999999</v>
      </c>
      <c r="G2293">
        <v>42068395846</v>
      </c>
    </row>
    <row r="2294" spans="1:7">
      <c r="A2294" s="12">
        <v>44191</v>
      </c>
      <c r="B2294">
        <v>24677.015625</v>
      </c>
      <c r="C2294">
        <v>26718.070313</v>
      </c>
      <c r="D2294">
        <v>24522.689452999999</v>
      </c>
      <c r="E2294">
        <v>26437.037109000001</v>
      </c>
      <c r="F2294">
        <v>26437.037109000001</v>
      </c>
      <c r="G2294">
        <v>48332647295</v>
      </c>
    </row>
    <row r="2295" spans="1:7">
      <c r="A2295" s="12">
        <v>44192</v>
      </c>
      <c r="B2295">
        <v>26439.373047000001</v>
      </c>
      <c r="C2295">
        <v>28288.839843999998</v>
      </c>
      <c r="D2295">
        <v>25922.769531000002</v>
      </c>
      <c r="E2295">
        <v>26272.294922000001</v>
      </c>
      <c r="F2295">
        <v>26272.294922000001</v>
      </c>
      <c r="G2295">
        <v>66479895605</v>
      </c>
    </row>
    <row r="2296" spans="1:7">
      <c r="A2296" s="12">
        <v>44193</v>
      </c>
      <c r="B2296">
        <v>26280.822265999999</v>
      </c>
      <c r="C2296">
        <v>27389.111327999999</v>
      </c>
      <c r="D2296">
        <v>26207.640625</v>
      </c>
      <c r="E2296">
        <v>27084.808593999998</v>
      </c>
      <c r="F2296">
        <v>27084.808593999998</v>
      </c>
      <c r="G2296">
        <v>49056742893</v>
      </c>
    </row>
    <row r="2297" spans="1:7">
      <c r="A2297" s="12">
        <v>44194</v>
      </c>
      <c r="B2297">
        <v>27081.810547000001</v>
      </c>
      <c r="C2297">
        <v>27370.720702999999</v>
      </c>
      <c r="D2297">
        <v>25987.298827999999</v>
      </c>
      <c r="E2297">
        <v>27362.4375</v>
      </c>
      <c r="F2297">
        <v>27362.4375</v>
      </c>
      <c r="G2297">
        <v>45265946774</v>
      </c>
    </row>
    <row r="2298" spans="1:7">
      <c r="A2298" s="12">
        <v>44195</v>
      </c>
      <c r="B2298">
        <v>27360.089843999998</v>
      </c>
      <c r="C2298">
        <v>28937.740234000001</v>
      </c>
      <c r="D2298">
        <v>27360.089843999998</v>
      </c>
      <c r="E2298">
        <v>28840.953125</v>
      </c>
      <c r="F2298">
        <v>28840.953125</v>
      </c>
      <c r="G2298">
        <v>51287442704</v>
      </c>
    </row>
    <row r="2299" spans="1:7">
      <c r="A2299" s="12">
        <v>44196</v>
      </c>
      <c r="B2299">
        <v>28841.574218999998</v>
      </c>
      <c r="C2299">
        <v>29244.876952999999</v>
      </c>
      <c r="D2299">
        <v>28201.992188</v>
      </c>
      <c r="E2299">
        <v>29001.720702999999</v>
      </c>
      <c r="F2299">
        <v>29001.720702999999</v>
      </c>
      <c r="G2299">
        <v>46754964848</v>
      </c>
    </row>
    <row r="2300" spans="1:7">
      <c r="A2300" s="12">
        <v>44197</v>
      </c>
      <c r="B2300">
        <v>28994.009765999999</v>
      </c>
      <c r="C2300">
        <v>29600.626952999999</v>
      </c>
      <c r="D2300">
        <v>28803.585938</v>
      </c>
      <c r="E2300">
        <v>29374.152343999998</v>
      </c>
      <c r="F2300">
        <v>29374.152343999998</v>
      </c>
      <c r="G2300">
        <v>40730301359</v>
      </c>
    </row>
    <row r="2301" spans="1:7">
      <c r="A2301" s="12">
        <v>44198</v>
      </c>
      <c r="B2301">
        <v>29376.455077999999</v>
      </c>
      <c r="C2301">
        <v>33155.117187999997</v>
      </c>
      <c r="D2301">
        <v>29091.181640999999</v>
      </c>
      <c r="E2301">
        <v>32127.267577999999</v>
      </c>
      <c r="F2301">
        <v>32127.267577999999</v>
      </c>
      <c r="G2301">
        <v>67865420765</v>
      </c>
    </row>
    <row r="2302" spans="1:7">
      <c r="A2302" s="12">
        <v>44199</v>
      </c>
      <c r="B2302">
        <v>32129.408202999999</v>
      </c>
      <c r="C2302">
        <v>34608.558594000002</v>
      </c>
      <c r="D2302">
        <v>32052.316406000002</v>
      </c>
      <c r="E2302">
        <v>32782.023437999997</v>
      </c>
      <c r="F2302">
        <v>32782.023437999997</v>
      </c>
      <c r="G2302">
        <v>78665235202</v>
      </c>
    </row>
    <row r="2303" spans="1:7">
      <c r="A2303" s="12">
        <v>44200</v>
      </c>
      <c r="B2303">
        <v>32810.949219000002</v>
      </c>
      <c r="C2303">
        <v>33440.21875</v>
      </c>
      <c r="D2303">
        <v>28722.755859000001</v>
      </c>
      <c r="E2303">
        <v>31971.914063</v>
      </c>
      <c r="F2303">
        <v>31971.914063</v>
      </c>
      <c r="G2303">
        <v>81163475344</v>
      </c>
    </row>
    <row r="2304" spans="1:7">
      <c r="A2304" s="12">
        <v>44201</v>
      </c>
      <c r="B2304">
        <v>31977.041015999999</v>
      </c>
      <c r="C2304">
        <v>34437.589844000002</v>
      </c>
      <c r="D2304">
        <v>30221.1875</v>
      </c>
      <c r="E2304">
        <v>33992.429687999997</v>
      </c>
      <c r="F2304">
        <v>33992.429687999997</v>
      </c>
      <c r="G2304">
        <v>67547324782</v>
      </c>
    </row>
    <row r="2305" spans="1:7">
      <c r="A2305" s="12">
        <v>44202</v>
      </c>
      <c r="B2305">
        <v>34013.613280999998</v>
      </c>
      <c r="C2305">
        <v>36879.699219000002</v>
      </c>
      <c r="D2305">
        <v>33514.035155999998</v>
      </c>
      <c r="E2305">
        <v>36824.363280999998</v>
      </c>
      <c r="F2305">
        <v>36824.363280999998</v>
      </c>
      <c r="G2305">
        <v>75289433811</v>
      </c>
    </row>
    <row r="2306" spans="1:7">
      <c r="A2306" s="12">
        <v>44203</v>
      </c>
      <c r="B2306">
        <v>36833.875</v>
      </c>
      <c r="C2306">
        <v>40180.367187999997</v>
      </c>
      <c r="D2306">
        <v>36491.191405999998</v>
      </c>
      <c r="E2306">
        <v>39371.042969000002</v>
      </c>
      <c r="F2306">
        <v>39371.042969000002</v>
      </c>
      <c r="G2306">
        <v>84762141031</v>
      </c>
    </row>
    <row r="2307" spans="1:7">
      <c r="A2307" s="12">
        <v>44204</v>
      </c>
      <c r="B2307">
        <v>39381.765625</v>
      </c>
      <c r="C2307">
        <v>41946.738280999998</v>
      </c>
      <c r="D2307">
        <v>36838.636719000002</v>
      </c>
      <c r="E2307">
        <v>40797.609375</v>
      </c>
      <c r="F2307">
        <v>40797.609375</v>
      </c>
      <c r="G2307">
        <v>88107519480</v>
      </c>
    </row>
    <row r="2308" spans="1:7">
      <c r="A2308" s="12">
        <v>44205</v>
      </c>
      <c r="B2308">
        <v>40788.640625</v>
      </c>
      <c r="C2308">
        <v>41436.351562999997</v>
      </c>
      <c r="D2308">
        <v>38980.875</v>
      </c>
      <c r="E2308">
        <v>40254.546875</v>
      </c>
      <c r="F2308">
        <v>40254.546875</v>
      </c>
      <c r="G2308">
        <v>61984162837</v>
      </c>
    </row>
    <row r="2309" spans="1:7">
      <c r="A2309" s="12">
        <v>44206</v>
      </c>
      <c r="B2309">
        <v>40254.21875</v>
      </c>
      <c r="C2309">
        <v>41420.191405999998</v>
      </c>
      <c r="D2309">
        <v>35984.628905999998</v>
      </c>
      <c r="E2309">
        <v>38356.441405999998</v>
      </c>
      <c r="F2309">
        <v>38356.441405999998</v>
      </c>
      <c r="G2309">
        <v>79980747690</v>
      </c>
    </row>
    <row r="2310" spans="1:7">
      <c r="A2310" s="12">
        <v>44207</v>
      </c>
      <c r="B2310">
        <v>38346.53125</v>
      </c>
      <c r="C2310">
        <v>38346.53125</v>
      </c>
      <c r="D2310">
        <v>30549.599609000001</v>
      </c>
      <c r="E2310">
        <v>35566.65625</v>
      </c>
      <c r="F2310">
        <v>35566.65625</v>
      </c>
      <c r="G2310">
        <v>123320567399</v>
      </c>
    </row>
    <row r="2311" spans="1:7">
      <c r="A2311" s="12">
        <v>44208</v>
      </c>
      <c r="B2311">
        <v>35516.359375</v>
      </c>
      <c r="C2311">
        <v>36568.527344000002</v>
      </c>
      <c r="D2311">
        <v>32697.976563</v>
      </c>
      <c r="E2311">
        <v>33922.960937999997</v>
      </c>
      <c r="F2311">
        <v>33922.960937999997</v>
      </c>
      <c r="G2311">
        <v>74773277909</v>
      </c>
    </row>
    <row r="2312" spans="1:7">
      <c r="A2312" s="12">
        <v>44209</v>
      </c>
      <c r="B2312">
        <v>33915.121094000002</v>
      </c>
      <c r="C2312">
        <v>37599.960937999997</v>
      </c>
      <c r="D2312">
        <v>32584.667968999998</v>
      </c>
      <c r="E2312">
        <v>37316.359375</v>
      </c>
      <c r="F2312">
        <v>37316.359375</v>
      </c>
      <c r="G2312">
        <v>69364315979</v>
      </c>
    </row>
    <row r="2313" spans="1:7">
      <c r="A2313" s="12">
        <v>44210</v>
      </c>
      <c r="B2313">
        <v>37325.109375</v>
      </c>
      <c r="C2313">
        <v>39966.40625</v>
      </c>
      <c r="D2313">
        <v>36868.5625</v>
      </c>
      <c r="E2313">
        <v>39187.328125</v>
      </c>
      <c r="F2313">
        <v>39187.328125</v>
      </c>
      <c r="G2313">
        <v>63615990033</v>
      </c>
    </row>
    <row r="2314" spans="1:7">
      <c r="A2314" s="12">
        <v>44211</v>
      </c>
      <c r="B2314">
        <v>39156.707030999998</v>
      </c>
      <c r="C2314">
        <v>39577.710937999997</v>
      </c>
      <c r="D2314">
        <v>34659.589844000002</v>
      </c>
      <c r="E2314">
        <v>36825.367187999997</v>
      </c>
      <c r="F2314">
        <v>36825.367187999997</v>
      </c>
      <c r="G2314">
        <v>67760757881</v>
      </c>
    </row>
    <row r="2315" spans="1:7">
      <c r="A2315" s="12">
        <v>44212</v>
      </c>
      <c r="B2315">
        <v>36821.648437999997</v>
      </c>
      <c r="C2315">
        <v>37864.367187999997</v>
      </c>
      <c r="D2315">
        <v>35633.554687999997</v>
      </c>
      <c r="E2315">
        <v>36178.140625</v>
      </c>
      <c r="F2315">
        <v>36178.140625</v>
      </c>
      <c r="G2315">
        <v>57706187875</v>
      </c>
    </row>
    <row r="2316" spans="1:7">
      <c r="A2316" s="12">
        <v>44213</v>
      </c>
      <c r="B2316">
        <v>36163.648437999997</v>
      </c>
      <c r="C2316">
        <v>36722.351562999997</v>
      </c>
      <c r="D2316">
        <v>34069.320312999997</v>
      </c>
      <c r="E2316">
        <v>35791.277344000002</v>
      </c>
      <c r="F2316">
        <v>35791.277344000002</v>
      </c>
      <c r="G2316">
        <v>52359854336</v>
      </c>
    </row>
    <row r="2317" spans="1:7">
      <c r="A2317" s="12">
        <v>44214</v>
      </c>
      <c r="B2317">
        <v>35792.238280999998</v>
      </c>
      <c r="C2317">
        <v>37299.285155999998</v>
      </c>
      <c r="D2317">
        <v>34883.84375</v>
      </c>
      <c r="E2317">
        <v>36630.074219000002</v>
      </c>
      <c r="F2317">
        <v>36630.074219000002</v>
      </c>
      <c r="G2317">
        <v>49511702429</v>
      </c>
    </row>
    <row r="2318" spans="1:7">
      <c r="A2318" s="12">
        <v>44215</v>
      </c>
      <c r="B2318">
        <v>36642.234375</v>
      </c>
      <c r="C2318">
        <v>37755.890625</v>
      </c>
      <c r="D2318">
        <v>36069.804687999997</v>
      </c>
      <c r="E2318">
        <v>36069.804687999997</v>
      </c>
      <c r="F2318">
        <v>36069.804687999997</v>
      </c>
      <c r="G2318">
        <v>57244195486</v>
      </c>
    </row>
    <row r="2319" spans="1:7">
      <c r="A2319" s="12">
        <v>44216</v>
      </c>
      <c r="B2319">
        <v>36050.113280999998</v>
      </c>
      <c r="C2319">
        <v>36378.328125</v>
      </c>
      <c r="D2319">
        <v>33570.476562999997</v>
      </c>
      <c r="E2319">
        <v>35547.75</v>
      </c>
      <c r="F2319">
        <v>35547.75</v>
      </c>
      <c r="G2319">
        <v>66834573161</v>
      </c>
    </row>
    <row r="2320" spans="1:7">
      <c r="A2320" s="12">
        <v>44217</v>
      </c>
      <c r="B2320">
        <v>35549.398437999997</v>
      </c>
      <c r="C2320">
        <v>35552.679687999997</v>
      </c>
      <c r="D2320">
        <v>30250.75</v>
      </c>
      <c r="E2320">
        <v>30825.699218999998</v>
      </c>
      <c r="F2320">
        <v>30825.699218999998</v>
      </c>
      <c r="G2320">
        <v>75643067688</v>
      </c>
    </row>
    <row r="2321" spans="1:7">
      <c r="A2321" s="12">
        <v>44218</v>
      </c>
      <c r="B2321">
        <v>30817.625</v>
      </c>
      <c r="C2321">
        <v>33811.851562999997</v>
      </c>
      <c r="D2321">
        <v>28953.373047000001</v>
      </c>
      <c r="E2321">
        <v>33005.761719000002</v>
      </c>
      <c r="F2321">
        <v>33005.761719000002</v>
      </c>
      <c r="G2321">
        <v>77207272511</v>
      </c>
    </row>
    <row r="2322" spans="1:7">
      <c r="A2322" s="12">
        <v>44219</v>
      </c>
      <c r="B2322">
        <v>32985.757812999997</v>
      </c>
      <c r="C2322">
        <v>33360.976562999997</v>
      </c>
      <c r="D2322">
        <v>31493.160156000002</v>
      </c>
      <c r="E2322">
        <v>32067.642577999999</v>
      </c>
      <c r="F2322">
        <v>32067.642577999999</v>
      </c>
      <c r="G2322">
        <v>48354737975</v>
      </c>
    </row>
    <row r="2323" spans="1:7">
      <c r="A2323" s="12">
        <v>44220</v>
      </c>
      <c r="B2323">
        <v>32064.376952999999</v>
      </c>
      <c r="C2323">
        <v>32944.007812999997</v>
      </c>
      <c r="D2323">
        <v>31106.685547000001</v>
      </c>
      <c r="E2323">
        <v>32289.378906000002</v>
      </c>
      <c r="F2323">
        <v>32289.378906000002</v>
      </c>
      <c r="G2323">
        <v>48643830599</v>
      </c>
    </row>
    <row r="2324" spans="1:7">
      <c r="A2324" s="12">
        <v>44221</v>
      </c>
      <c r="B2324">
        <v>32285.798827999999</v>
      </c>
      <c r="C2324">
        <v>34802.742187999997</v>
      </c>
      <c r="D2324">
        <v>32087.787109000001</v>
      </c>
      <c r="E2324">
        <v>32366.392577999999</v>
      </c>
      <c r="F2324">
        <v>32366.392577999999</v>
      </c>
      <c r="G2324">
        <v>59897054838</v>
      </c>
    </row>
    <row r="2325" spans="1:7">
      <c r="A2325" s="12">
        <v>44222</v>
      </c>
      <c r="B2325">
        <v>32358.613281000002</v>
      </c>
      <c r="C2325">
        <v>32794.550780999998</v>
      </c>
      <c r="D2325">
        <v>31030.265625</v>
      </c>
      <c r="E2325">
        <v>32569.849609000001</v>
      </c>
      <c r="F2325">
        <v>32569.849609000001</v>
      </c>
      <c r="G2325">
        <v>60255421470</v>
      </c>
    </row>
    <row r="2326" spans="1:7">
      <c r="A2326" s="12">
        <v>44223</v>
      </c>
      <c r="B2326">
        <v>32564.029297000001</v>
      </c>
      <c r="C2326">
        <v>32564.029297000001</v>
      </c>
      <c r="D2326">
        <v>29367.138672000001</v>
      </c>
      <c r="E2326">
        <v>30432.546875</v>
      </c>
      <c r="F2326">
        <v>30432.546875</v>
      </c>
      <c r="G2326">
        <v>62576762015</v>
      </c>
    </row>
    <row r="2327" spans="1:7">
      <c r="A2327" s="12">
        <v>44224</v>
      </c>
      <c r="B2327">
        <v>30441.041015999999</v>
      </c>
      <c r="C2327">
        <v>33858.3125</v>
      </c>
      <c r="D2327">
        <v>30023.207031000002</v>
      </c>
      <c r="E2327">
        <v>33466.097655999998</v>
      </c>
      <c r="F2327">
        <v>33466.097655999998</v>
      </c>
      <c r="G2327">
        <v>76517157706</v>
      </c>
    </row>
    <row r="2328" spans="1:7">
      <c r="A2328" s="12">
        <v>44225</v>
      </c>
      <c r="B2328">
        <v>34318.671875</v>
      </c>
      <c r="C2328">
        <v>38406.261719000002</v>
      </c>
      <c r="D2328">
        <v>32064.814452999999</v>
      </c>
      <c r="E2328">
        <v>34316.386719000002</v>
      </c>
      <c r="F2328">
        <v>34316.386719000002</v>
      </c>
      <c r="G2328">
        <v>117894572511</v>
      </c>
    </row>
    <row r="2329" spans="1:7">
      <c r="A2329" s="12">
        <v>44226</v>
      </c>
      <c r="B2329">
        <v>34295.933594000002</v>
      </c>
      <c r="C2329">
        <v>34834.707030999998</v>
      </c>
      <c r="D2329">
        <v>32940.1875</v>
      </c>
      <c r="E2329">
        <v>34269.523437999997</v>
      </c>
      <c r="F2329">
        <v>34269.523437999997</v>
      </c>
      <c r="G2329">
        <v>65141828798</v>
      </c>
    </row>
    <row r="2330" spans="1:7">
      <c r="A2330" s="12">
        <v>44227</v>
      </c>
      <c r="B2330">
        <v>34270.878905999998</v>
      </c>
      <c r="C2330">
        <v>34288.332030999998</v>
      </c>
      <c r="D2330">
        <v>32270.175781000002</v>
      </c>
      <c r="E2330">
        <v>33114.359375</v>
      </c>
      <c r="F2330">
        <v>33114.359375</v>
      </c>
      <c r="G2330">
        <v>52754542671</v>
      </c>
    </row>
    <row r="2331" spans="1:7">
      <c r="A2331" s="12">
        <v>44228</v>
      </c>
      <c r="B2331">
        <v>33114.578125</v>
      </c>
      <c r="C2331">
        <v>34638.214844000002</v>
      </c>
      <c r="D2331">
        <v>32384.228515999999</v>
      </c>
      <c r="E2331">
        <v>33537.175780999998</v>
      </c>
      <c r="F2331">
        <v>33537.175780999998</v>
      </c>
      <c r="G2331">
        <v>61400400660</v>
      </c>
    </row>
    <row r="2332" spans="1:7">
      <c r="A2332" s="12">
        <v>44229</v>
      </c>
      <c r="B2332">
        <v>33533.199219000002</v>
      </c>
      <c r="C2332">
        <v>35896.882812999997</v>
      </c>
      <c r="D2332">
        <v>33489.21875</v>
      </c>
      <c r="E2332">
        <v>35510.289062999997</v>
      </c>
      <c r="F2332">
        <v>35510.289062999997</v>
      </c>
      <c r="G2332">
        <v>63088585433</v>
      </c>
    </row>
    <row r="2333" spans="1:7">
      <c r="A2333" s="12">
        <v>44230</v>
      </c>
      <c r="B2333">
        <v>35510.820312999997</v>
      </c>
      <c r="C2333">
        <v>37480.1875</v>
      </c>
      <c r="D2333">
        <v>35443.984375</v>
      </c>
      <c r="E2333">
        <v>37472.089844000002</v>
      </c>
      <c r="F2333">
        <v>37472.089844000002</v>
      </c>
      <c r="G2333">
        <v>61166818159</v>
      </c>
    </row>
    <row r="2334" spans="1:7">
      <c r="A2334" s="12">
        <v>44231</v>
      </c>
      <c r="B2334">
        <v>37475.105469000002</v>
      </c>
      <c r="C2334">
        <v>38592.175780999998</v>
      </c>
      <c r="D2334">
        <v>36317.5</v>
      </c>
      <c r="E2334">
        <v>36926.066405999998</v>
      </c>
      <c r="F2334">
        <v>36926.066405999998</v>
      </c>
      <c r="G2334">
        <v>68838074392</v>
      </c>
    </row>
    <row r="2335" spans="1:7">
      <c r="A2335" s="12">
        <v>44232</v>
      </c>
      <c r="B2335">
        <v>36931.546875</v>
      </c>
      <c r="C2335">
        <v>38225.90625</v>
      </c>
      <c r="D2335">
        <v>36658.761719000002</v>
      </c>
      <c r="E2335">
        <v>38144.308594000002</v>
      </c>
      <c r="F2335">
        <v>38144.308594000002</v>
      </c>
      <c r="G2335">
        <v>58598066402</v>
      </c>
    </row>
    <row r="2336" spans="1:7">
      <c r="A2336" s="12">
        <v>44233</v>
      </c>
      <c r="B2336">
        <v>38138.386719000002</v>
      </c>
      <c r="C2336">
        <v>40846.546875</v>
      </c>
      <c r="D2336">
        <v>38138.386719000002</v>
      </c>
      <c r="E2336">
        <v>39266.011719000002</v>
      </c>
      <c r="F2336">
        <v>39266.011719000002</v>
      </c>
      <c r="G2336">
        <v>71326033653</v>
      </c>
    </row>
    <row r="2337" spans="1:7">
      <c r="A2337" s="12">
        <v>44234</v>
      </c>
      <c r="B2337">
        <v>39250.191405999998</v>
      </c>
      <c r="C2337">
        <v>39621.835937999997</v>
      </c>
      <c r="D2337">
        <v>37446.152344000002</v>
      </c>
      <c r="E2337">
        <v>38903.441405999998</v>
      </c>
      <c r="F2337">
        <v>38903.441405999998</v>
      </c>
      <c r="G2337">
        <v>65500641143</v>
      </c>
    </row>
    <row r="2338" spans="1:7">
      <c r="A2338" s="12">
        <v>44235</v>
      </c>
      <c r="B2338">
        <v>38886.828125</v>
      </c>
      <c r="C2338">
        <v>46203.929687999997</v>
      </c>
      <c r="D2338">
        <v>38076.324219000002</v>
      </c>
      <c r="E2338">
        <v>46196.464844000002</v>
      </c>
      <c r="F2338">
        <v>46196.464844000002</v>
      </c>
      <c r="G2338">
        <v>101467222687</v>
      </c>
    </row>
    <row r="2339" spans="1:7">
      <c r="A2339" s="12">
        <v>44236</v>
      </c>
      <c r="B2339">
        <v>46184.992187999997</v>
      </c>
      <c r="C2339">
        <v>48003.722655999998</v>
      </c>
      <c r="D2339">
        <v>45166.960937999997</v>
      </c>
      <c r="E2339">
        <v>46481.105469000002</v>
      </c>
      <c r="F2339">
        <v>46481.105469000002</v>
      </c>
      <c r="G2339">
        <v>91809846886</v>
      </c>
    </row>
    <row r="2340" spans="1:7">
      <c r="A2340" s="12">
        <v>44237</v>
      </c>
      <c r="B2340">
        <v>46469.761719000002</v>
      </c>
      <c r="C2340">
        <v>47145.566405999998</v>
      </c>
      <c r="D2340">
        <v>43881.152344000002</v>
      </c>
      <c r="E2340">
        <v>44918.183594000002</v>
      </c>
      <c r="F2340">
        <v>44918.183594000002</v>
      </c>
      <c r="G2340">
        <v>87301089896</v>
      </c>
    </row>
    <row r="2341" spans="1:7">
      <c r="A2341" s="12">
        <v>44238</v>
      </c>
      <c r="B2341">
        <v>44898.710937999997</v>
      </c>
      <c r="C2341">
        <v>48463.46875</v>
      </c>
      <c r="D2341">
        <v>44187.761719000002</v>
      </c>
      <c r="E2341">
        <v>47909.332030999998</v>
      </c>
      <c r="F2341">
        <v>47909.332030999998</v>
      </c>
      <c r="G2341">
        <v>81388911810</v>
      </c>
    </row>
    <row r="2342" spans="1:7">
      <c r="A2342" s="12">
        <v>44239</v>
      </c>
      <c r="B2342">
        <v>47877.035155999998</v>
      </c>
      <c r="C2342">
        <v>48745.734375</v>
      </c>
      <c r="D2342">
        <v>46424.976562999997</v>
      </c>
      <c r="E2342">
        <v>47504.851562999997</v>
      </c>
      <c r="F2342">
        <v>47504.851562999997</v>
      </c>
      <c r="G2342">
        <v>76555041196</v>
      </c>
    </row>
    <row r="2343" spans="1:7">
      <c r="A2343" s="12">
        <v>44240</v>
      </c>
      <c r="B2343">
        <v>47491.203125</v>
      </c>
      <c r="C2343">
        <v>48047.746094000002</v>
      </c>
      <c r="D2343">
        <v>46392.28125</v>
      </c>
      <c r="E2343">
        <v>47105.515625</v>
      </c>
      <c r="F2343">
        <v>47105.515625</v>
      </c>
      <c r="G2343">
        <v>70250456155</v>
      </c>
    </row>
    <row r="2344" spans="1:7">
      <c r="A2344" s="12">
        <v>44241</v>
      </c>
      <c r="B2344">
        <v>47114.507812999997</v>
      </c>
      <c r="C2344">
        <v>49487.640625</v>
      </c>
      <c r="D2344">
        <v>47114.507812999997</v>
      </c>
      <c r="E2344">
        <v>48717.289062999997</v>
      </c>
      <c r="F2344">
        <v>48717.289062999997</v>
      </c>
      <c r="G2344">
        <v>71248675228</v>
      </c>
    </row>
    <row r="2345" spans="1:7">
      <c r="A2345" s="12">
        <v>44242</v>
      </c>
      <c r="B2345">
        <v>48696.535155999998</v>
      </c>
      <c r="C2345">
        <v>48875.570312999997</v>
      </c>
      <c r="D2345">
        <v>46347.476562999997</v>
      </c>
      <c r="E2345">
        <v>47945.058594000002</v>
      </c>
      <c r="F2345">
        <v>47945.058594000002</v>
      </c>
      <c r="G2345">
        <v>77069903166</v>
      </c>
    </row>
    <row r="2346" spans="1:7">
      <c r="A2346" s="12">
        <v>44243</v>
      </c>
      <c r="B2346">
        <v>47944.457030999998</v>
      </c>
      <c r="C2346">
        <v>50341.101562999997</v>
      </c>
      <c r="D2346">
        <v>47201.304687999997</v>
      </c>
      <c r="E2346">
        <v>49199.871094000002</v>
      </c>
      <c r="F2346">
        <v>49199.871094000002</v>
      </c>
      <c r="G2346">
        <v>77049582886</v>
      </c>
    </row>
    <row r="2347" spans="1:7">
      <c r="A2347" s="12">
        <v>44244</v>
      </c>
      <c r="B2347">
        <v>49207.277344000002</v>
      </c>
      <c r="C2347">
        <v>52533.914062999997</v>
      </c>
      <c r="D2347">
        <v>49072.378905999998</v>
      </c>
      <c r="E2347">
        <v>52149.007812999997</v>
      </c>
      <c r="F2347">
        <v>52149.007812999997</v>
      </c>
      <c r="G2347">
        <v>80820545404</v>
      </c>
    </row>
    <row r="2348" spans="1:7">
      <c r="A2348" s="12">
        <v>44245</v>
      </c>
      <c r="B2348">
        <v>52140.972655999998</v>
      </c>
      <c r="C2348">
        <v>52474.105469000002</v>
      </c>
      <c r="D2348">
        <v>51015.765625</v>
      </c>
      <c r="E2348">
        <v>51679.796875</v>
      </c>
      <c r="F2348">
        <v>51679.796875</v>
      </c>
      <c r="G2348">
        <v>52054723579</v>
      </c>
    </row>
    <row r="2349" spans="1:7">
      <c r="A2349" s="12">
        <v>44246</v>
      </c>
      <c r="B2349">
        <v>51675.980469000002</v>
      </c>
      <c r="C2349">
        <v>56113.652344000002</v>
      </c>
      <c r="D2349">
        <v>50937.277344000002</v>
      </c>
      <c r="E2349">
        <v>55888.132812999997</v>
      </c>
      <c r="F2349">
        <v>55888.132812999997</v>
      </c>
      <c r="G2349">
        <v>63495496918</v>
      </c>
    </row>
    <row r="2350" spans="1:7">
      <c r="A2350" s="12">
        <v>44247</v>
      </c>
      <c r="B2350">
        <v>55887.335937999997</v>
      </c>
      <c r="C2350">
        <v>57505.226562999997</v>
      </c>
      <c r="D2350">
        <v>54626.558594000002</v>
      </c>
      <c r="E2350">
        <v>56099.519530999998</v>
      </c>
      <c r="F2350">
        <v>56099.519530999998</v>
      </c>
      <c r="G2350">
        <v>68145460026</v>
      </c>
    </row>
    <row r="2351" spans="1:7">
      <c r="A2351" s="12">
        <v>44248</v>
      </c>
      <c r="B2351">
        <v>56068.566405999998</v>
      </c>
      <c r="C2351">
        <v>58330.570312999997</v>
      </c>
      <c r="D2351">
        <v>55672.609375</v>
      </c>
      <c r="E2351">
        <v>57539.945312999997</v>
      </c>
      <c r="F2351">
        <v>57539.945312999997</v>
      </c>
      <c r="G2351">
        <v>51897585191</v>
      </c>
    </row>
    <row r="2352" spans="1:7">
      <c r="A2352" s="12">
        <v>44249</v>
      </c>
      <c r="B2352">
        <v>57532.738280999998</v>
      </c>
      <c r="C2352">
        <v>57533.390625</v>
      </c>
      <c r="D2352">
        <v>48967.566405999998</v>
      </c>
      <c r="E2352">
        <v>54207.320312999997</v>
      </c>
      <c r="F2352">
        <v>54207.320312999997</v>
      </c>
      <c r="G2352">
        <v>92052420332</v>
      </c>
    </row>
    <row r="2353" spans="1:7">
      <c r="A2353" s="12">
        <v>44250</v>
      </c>
      <c r="B2353">
        <v>54204.929687999997</v>
      </c>
      <c r="C2353">
        <v>54204.929687999997</v>
      </c>
      <c r="D2353">
        <v>45290.589844000002</v>
      </c>
      <c r="E2353">
        <v>48824.425780999998</v>
      </c>
      <c r="F2353">
        <v>48824.425780999998</v>
      </c>
      <c r="G2353">
        <v>106102492824</v>
      </c>
    </row>
    <row r="2354" spans="1:7">
      <c r="A2354" s="12">
        <v>44251</v>
      </c>
      <c r="B2354">
        <v>48835.085937999997</v>
      </c>
      <c r="C2354">
        <v>51290.136719000002</v>
      </c>
      <c r="D2354">
        <v>47213.5</v>
      </c>
      <c r="E2354">
        <v>49705.332030999998</v>
      </c>
      <c r="F2354">
        <v>49705.332030999998</v>
      </c>
      <c r="G2354">
        <v>63695521388</v>
      </c>
    </row>
    <row r="2355" spans="1:7">
      <c r="A2355" s="12">
        <v>44252</v>
      </c>
      <c r="B2355">
        <v>49709.082030999998</v>
      </c>
      <c r="C2355">
        <v>51948.96875</v>
      </c>
      <c r="D2355">
        <v>47093.851562999997</v>
      </c>
      <c r="E2355">
        <v>47093.851562999997</v>
      </c>
      <c r="F2355">
        <v>47093.851562999997</v>
      </c>
      <c r="G2355">
        <v>54506565949</v>
      </c>
    </row>
    <row r="2356" spans="1:7">
      <c r="A2356" s="12">
        <v>44253</v>
      </c>
      <c r="B2356">
        <v>47180.464844000002</v>
      </c>
      <c r="C2356">
        <v>48370.785155999998</v>
      </c>
      <c r="D2356">
        <v>44454.84375</v>
      </c>
      <c r="E2356">
        <v>46339.761719000002</v>
      </c>
      <c r="F2356">
        <v>46339.761719000002</v>
      </c>
      <c r="G2356">
        <v>350967941479</v>
      </c>
    </row>
    <row r="2357" spans="1:7">
      <c r="A2357" s="12">
        <v>44254</v>
      </c>
      <c r="B2357">
        <v>46344.773437999997</v>
      </c>
      <c r="C2357">
        <v>48253.269530999998</v>
      </c>
      <c r="D2357">
        <v>45269.027344000002</v>
      </c>
      <c r="E2357">
        <v>46188.453125</v>
      </c>
      <c r="F2357">
        <v>46188.453125</v>
      </c>
      <c r="G2357">
        <v>45910946382</v>
      </c>
    </row>
    <row r="2358" spans="1:7">
      <c r="A2358" s="12">
        <v>44255</v>
      </c>
      <c r="B2358">
        <v>46194.015625</v>
      </c>
      <c r="C2358">
        <v>46716.429687999997</v>
      </c>
      <c r="D2358">
        <v>43241.617187999997</v>
      </c>
      <c r="E2358">
        <v>45137.769530999998</v>
      </c>
      <c r="F2358">
        <v>45137.769530999998</v>
      </c>
      <c r="G2358">
        <v>53443887451</v>
      </c>
    </row>
    <row r="2359" spans="1:7">
      <c r="A2359" s="12">
        <v>44256</v>
      </c>
      <c r="B2359">
        <v>45159.503905999998</v>
      </c>
      <c r="C2359">
        <v>49784.015625</v>
      </c>
      <c r="D2359">
        <v>45115.09375</v>
      </c>
      <c r="E2359">
        <v>49631.242187999997</v>
      </c>
      <c r="F2359">
        <v>49631.242187999997</v>
      </c>
      <c r="G2359">
        <v>53891300112</v>
      </c>
    </row>
    <row r="2360" spans="1:7">
      <c r="A2360" s="12">
        <v>44257</v>
      </c>
      <c r="B2360">
        <v>49612.105469000002</v>
      </c>
      <c r="C2360">
        <v>50127.511719000002</v>
      </c>
      <c r="D2360">
        <v>47228.84375</v>
      </c>
      <c r="E2360">
        <v>48378.988280999998</v>
      </c>
      <c r="F2360">
        <v>48378.988280999998</v>
      </c>
      <c r="G2360">
        <v>47530897720</v>
      </c>
    </row>
    <row r="2361" spans="1:7">
      <c r="A2361" s="12">
        <v>44258</v>
      </c>
      <c r="B2361">
        <v>48415.816405999998</v>
      </c>
      <c r="C2361">
        <v>52535.136719000002</v>
      </c>
      <c r="D2361">
        <v>48274.320312999997</v>
      </c>
      <c r="E2361">
        <v>50538.242187999997</v>
      </c>
      <c r="F2361">
        <v>50538.242187999997</v>
      </c>
      <c r="G2361">
        <v>53220811975</v>
      </c>
    </row>
    <row r="2362" spans="1:7">
      <c r="A2362" s="12">
        <v>44259</v>
      </c>
      <c r="B2362">
        <v>50522.304687999997</v>
      </c>
      <c r="C2362">
        <v>51735.089844000002</v>
      </c>
      <c r="D2362">
        <v>47656.929687999997</v>
      </c>
      <c r="E2362">
        <v>48561.167969000002</v>
      </c>
      <c r="F2362">
        <v>48561.167969000002</v>
      </c>
      <c r="G2362">
        <v>52343816680</v>
      </c>
    </row>
    <row r="2363" spans="1:7">
      <c r="A2363" s="12">
        <v>44260</v>
      </c>
      <c r="B2363">
        <v>48527.03125</v>
      </c>
      <c r="C2363">
        <v>49396.429687999997</v>
      </c>
      <c r="D2363">
        <v>46542.515625</v>
      </c>
      <c r="E2363">
        <v>48927.304687999997</v>
      </c>
      <c r="F2363">
        <v>48927.304687999997</v>
      </c>
      <c r="G2363">
        <v>48625928883</v>
      </c>
    </row>
    <row r="2364" spans="1:7">
      <c r="A2364" s="12">
        <v>44261</v>
      </c>
      <c r="B2364">
        <v>48899.230469000002</v>
      </c>
      <c r="C2364">
        <v>49147.21875</v>
      </c>
      <c r="D2364">
        <v>47257.527344000002</v>
      </c>
      <c r="E2364">
        <v>48912.382812999997</v>
      </c>
      <c r="F2364">
        <v>48912.382812999997</v>
      </c>
      <c r="G2364">
        <v>34363564661</v>
      </c>
    </row>
    <row r="2365" spans="1:7">
      <c r="A2365" s="12">
        <v>44262</v>
      </c>
      <c r="B2365">
        <v>48918.679687999997</v>
      </c>
      <c r="C2365">
        <v>51384.367187999997</v>
      </c>
      <c r="D2365">
        <v>48918.679687999997</v>
      </c>
      <c r="E2365">
        <v>51206.691405999998</v>
      </c>
      <c r="F2365">
        <v>51206.691405999998</v>
      </c>
      <c r="G2365">
        <v>43137459378</v>
      </c>
    </row>
    <row r="2366" spans="1:7">
      <c r="A2366" s="12">
        <v>44263</v>
      </c>
      <c r="B2366">
        <v>51174.117187999997</v>
      </c>
      <c r="C2366">
        <v>52314.070312999997</v>
      </c>
      <c r="D2366">
        <v>49506.054687999997</v>
      </c>
      <c r="E2366">
        <v>52246.523437999997</v>
      </c>
      <c r="F2366">
        <v>52246.523437999997</v>
      </c>
      <c r="G2366">
        <v>48597428048</v>
      </c>
    </row>
    <row r="2367" spans="1:7">
      <c r="A2367" s="12">
        <v>44264</v>
      </c>
      <c r="B2367">
        <v>52272.96875</v>
      </c>
      <c r="C2367">
        <v>54824.117187999997</v>
      </c>
      <c r="D2367">
        <v>51981.832030999998</v>
      </c>
      <c r="E2367">
        <v>54824.117187999997</v>
      </c>
      <c r="F2367">
        <v>54824.117187999997</v>
      </c>
      <c r="G2367">
        <v>50912227385</v>
      </c>
    </row>
    <row r="2368" spans="1:7">
      <c r="A2368" s="12">
        <v>44265</v>
      </c>
      <c r="B2368">
        <v>54824.011719000002</v>
      </c>
      <c r="C2368">
        <v>57258.253905999998</v>
      </c>
      <c r="D2368">
        <v>53290.890625</v>
      </c>
      <c r="E2368">
        <v>56008.550780999998</v>
      </c>
      <c r="F2368">
        <v>56008.550780999998</v>
      </c>
      <c r="G2368">
        <v>57295577614</v>
      </c>
    </row>
    <row r="2369" spans="1:7">
      <c r="A2369" s="12">
        <v>44266</v>
      </c>
      <c r="B2369">
        <v>55963.179687999997</v>
      </c>
      <c r="C2369">
        <v>58091.0625</v>
      </c>
      <c r="D2369">
        <v>54484.59375</v>
      </c>
      <c r="E2369">
        <v>57805.121094000002</v>
      </c>
      <c r="F2369">
        <v>57805.121094000002</v>
      </c>
      <c r="G2369">
        <v>56772343595</v>
      </c>
    </row>
    <row r="2370" spans="1:7">
      <c r="A2370" s="12">
        <v>44267</v>
      </c>
      <c r="B2370">
        <v>57821.21875</v>
      </c>
      <c r="C2370">
        <v>57996.621094000002</v>
      </c>
      <c r="D2370">
        <v>55376.648437999997</v>
      </c>
      <c r="E2370">
        <v>57332.089844000002</v>
      </c>
      <c r="F2370">
        <v>57332.089844000002</v>
      </c>
      <c r="G2370">
        <v>55689944702</v>
      </c>
    </row>
    <row r="2371" spans="1:7">
      <c r="A2371" s="12">
        <v>44268</v>
      </c>
      <c r="B2371">
        <v>57343.371094000002</v>
      </c>
      <c r="C2371">
        <v>61683.863280999998</v>
      </c>
      <c r="D2371">
        <v>56217.972655999998</v>
      </c>
      <c r="E2371">
        <v>61243.085937999997</v>
      </c>
      <c r="F2371">
        <v>61243.085937999997</v>
      </c>
      <c r="G2371">
        <v>60669829814</v>
      </c>
    </row>
    <row r="2372" spans="1:7">
      <c r="A2372" s="12">
        <v>44269</v>
      </c>
      <c r="B2372">
        <v>61221.132812999997</v>
      </c>
      <c r="C2372">
        <v>61597.917969000002</v>
      </c>
      <c r="D2372">
        <v>59302.316405999998</v>
      </c>
      <c r="E2372">
        <v>59302.316405999998</v>
      </c>
      <c r="F2372">
        <v>59302.316405999998</v>
      </c>
      <c r="G2372">
        <v>43901225564</v>
      </c>
    </row>
    <row r="2373" spans="1:7">
      <c r="A2373" s="12">
        <v>44270</v>
      </c>
      <c r="B2373">
        <v>59267.429687999997</v>
      </c>
      <c r="C2373">
        <v>60540.992187999997</v>
      </c>
      <c r="D2373">
        <v>55393.164062999997</v>
      </c>
      <c r="E2373">
        <v>55907.199219000002</v>
      </c>
      <c r="F2373">
        <v>55907.199219000002</v>
      </c>
      <c r="G2373">
        <v>66419369890</v>
      </c>
    </row>
    <row r="2374" spans="1:7">
      <c r="A2374" s="12">
        <v>44271</v>
      </c>
      <c r="B2374">
        <v>55840.785155999998</v>
      </c>
      <c r="C2374">
        <v>56833.179687999997</v>
      </c>
      <c r="D2374">
        <v>53555.027344000002</v>
      </c>
      <c r="E2374">
        <v>56804.902344000002</v>
      </c>
      <c r="F2374">
        <v>56804.902344000002</v>
      </c>
      <c r="G2374">
        <v>59749798599</v>
      </c>
    </row>
    <row r="2375" spans="1:7">
      <c r="A2375" s="12">
        <v>44272</v>
      </c>
      <c r="B2375">
        <v>56825.828125</v>
      </c>
      <c r="C2375">
        <v>58969.816405999998</v>
      </c>
      <c r="D2375">
        <v>54528.628905999998</v>
      </c>
      <c r="E2375">
        <v>58870.894530999998</v>
      </c>
      <c r="F2375">
        <v>58870.894530999998</v>
      </c>
      <c r="G2375">
        <v>60258313191</v>
      </c>
    </row>
    <row r="2376" spans="1:7">
      <c r="A2376" s="12">
        <v>44273</v>
      </c>
      <c r="B2376">
        <v>58893.078125</v>
      </c>
      <c r="C2376">
        <v>60116.25</v>
      </c>
      <c r="D2376">
        <v>54253.578125</v>
      </c>
      <c r="E2376">
        <v>57858.921875</v>
      </c>
      <c r="F2376">
        <v>57858.921875</v>
      </c>
      <c r="G2376">
        <v>55746041000</v>
      </c>
    </row>
    <row r="2377" spans="1:7">
      <c r="A2377" s="12">
        <v>44274</v>
      </c>
      <c r="B2377">
        <v>57850.441405999998</v>
      </c>
      <c r="C2377">
        <v>59498.375</v>
      </c>
      <c r="D2377">
        <v>56643.703125</v>
      </c>
      <c r="E2377">
        <v>58346.652344000002</v>
      </c>
      <c r="F2377">
        <v>58346.652344000002</v>
      </c>
      <c r="G2377">
        <v>49063873786</v>
      </c>
    </row>
    <row r="2378" spans="1:7">
      <c r="A2378" s="12">
        <v>44275</v>
      </c>
      <c r="B2378">
        <v>58332.261719000002</v>
      </c>
      <c r="C2378">
        <v>60031.285155999998</v>
      </c>
      <c r="D2378">
        <v>58213.296875</v>
      </c>
      <c r="E2378">
        <v>58313.644530999998</v>
      </c>
      <c r="F2378">
        <v>58313.644530999998</v>
      </c>
      <c r="G2378">
        <v>50361731222</v>
      </c>
    </row>
    <row r="2379" spans="1:7">
      <c r="A2379" s="12">
        <v>44276</v>
      </c>
      <c r="B2379">
        <v>58309.914062999997</v>
      </c>
      <c r="C2379">
        <v>58767.898437999997</v>
      </c>
      <c r="D2379">
        <v>56005.617187999997</v>
      </c>
      <c r="E2379">
        <v>57523.421875</v>
      </c>
      <c r="F2379">
        <v>57523.421875</v>
      </c>
      <c r="G2379">
        <v>51943414539</v>
      </c>
    </row>
    <row r="2380" spans="1:7">
      <c r="A2380" s="12">
        <v>44277</v>
      </c>
      <c r="B2380">
        <v>57517.890625</v>
      </c>
      <c r="C2380">
        <v>58471.480469000002</v>
      </c>
      <c r="D2380">
        <v>54288.15625</v>
      </c>
      <c r="E2380">
        <v>54529.144530999998</v>
      </c>
      <c r="F2380">
        <v>54529.144530999998</v>
      </c>
      <c r="G2380">
        <v>56521454974</v>
      </c>
    </row>
    <row r="2381" spans="1:7">
      <c r="A2381" s="12">
        <v>44278</v>
      </c>
      <c r="B2381">
        <v>54511.660155999998</v>
      </c>
      <c r="C2381">
        <v>55985.441405999998</v>
      </c>
      <c r="D2381">
        <v>53470.695312999997</v>
      </c>
      <c r="E2381">
        <v>54738.945312999997</v>
      </c>
      <c r="F2381">
        <v>54738.945312999997</v>
      </c>
      <c r="G2381">
        <v>56435023914</v>
      </c>
    </row>
    <row r="2382" spans="1:7">
      <c r="A2382" s="12">
        <v>44279</v>
      </c>
      <c r="B2382">
        <v>54710.488280999998</v>
      </c>
      <c r="C2382">
        <v>57262.382812999997</v>
      </c>
      <c r="D2382">
        <v>52514.332030999998</v>
      </c>
      <c r="E2382">
        <v>52774.265625</v>
      </c>
      <c r="F2382">
        <v>52774.265625</v>
      </c>
      <c r="G2382">
        <v>70567223787</v>
      </c>
    </row>
    <row r="2383" spans="1:7">
      <c r="A2383" s="12">
        <v>44280</v>
      </c>
      <c r="B2383">
        <v>52726.746094000002</v>
      </c>
      <c r="C2383">
        <v>53392.386719000002</v>
      </c>
      <c r="D2383">
        <v>50856.570312999997</v>
      </c>
      <c r="E2383">
        <v>51704.160155999998</v>
      </c>
      <c r="F2383">
        <v>51704.160155999998</v>
      </c>
      <c r="G2383">
        <v>67999812841</v>
      </c>
    </row>
    <row r="2384" spans="1:7">
      <c r="A2384" s="12">
        <v>44281</v>
      </c>
      <c r="B2384">
        <v>51683.011719000002</v>
      </c>
      <c r="C2384">
        <v>55137.3125</v>
      </c>
      <c r="D2384">
        <v>51579.855469000002</v>
      </c>
      <c r="E2384">
        <v>55137.3125</v>
      </c>
      <c r="F2384">
        <v>55137.3125</v>
      </c>
      <c r="G2384">
        <v>56652197978</v>
      </c>
    </row>
    <row r="2385" spans="1:7">
      <c r="A2385" s="12">
        <v>44282</v>
      </c>
      <c r="B2385">
        <v>55137.566405999998</v>
      </c>
      <c r="C2385">
        <v>56568.214844000002</v>
      </c>
      <c r="D2385">
        <v>54242.910155999998</v>
      </c>
      <c r="E2385">
        <v>55973.511719000002</v>
      </c>
      <c r="F2385">
        <v>55973.511719000002</v>
      </c>
      <c r="G2385">
        <v>47266542233</v>
      </c>
    </row>
    <row r="2386" spans="1:7">
      <c r="A2386" s="12">
        <v>44283</v>
      </c>
      <c r="B2386">
        <v>55974.941405999998</v>
      </c>
      <c r="C2386">
        <v>56610.3125</v>
      </c>
      <c r="D2386">
        <v>55071.113280999998</v>
      </c>
      <c r="E2386">
        <v>55950.746094000002</v>
      </c>
      <c r="F2386">
        <v>55950.746094000002</v>
      </c>
      <c r="G2386">
        <v>47686580918</v>
      </c>
    </row>
    <row r="2387" spans="1:7">
      <c r="A2387" s="12">
        <v>44284</v>
      </c>
      <c r="B2387">
        <v>55947.898437999997</v>
      </c>
      <c r="C2387">
        <v>58342.097655999998</v>
      </c>
      <c r="D2387">
        <v>55139.339844000002</v>
      </c>
      <c r="E2387">
        <v>57750.199219000002</v>
      </c>
      <c r="F2387">
        <v>57750.199219000002</v>
      </c>
      <c r="G2387">
        <v>57625587027</v>
      </c>
    </row>
    <row r="2388" spans="1:7">
      <c r="A2388" s="12">
        <v>44285</v>
      </c>
      <c r="B2388">
        <v>57750.132812999997</v>
      </c>
      <c r="C2388">
        <v>59447.222655999998</v>
      </c>
      <c r="D2388">
        <v>57251.550780999998</v>
      </c>
      <c r="E2388">
        <v>58917.691405999998</v>
      </c>
      <c r="F2388">
        <v>58917.691405999998</v>
      </c>
      <c r="G2388">
        <v>54414116432</v>
      </c>
    </row>
    <row r="2389" spans="1:7">
      <c r="A2389" s="12">
        <v>44286</v>
      </c>
      <c r="B2389">
        <v>58930.277344000002</v>
      </c>
      <c r="C2389">
        <v>59930.027344000002</v>
      </c>
      <c r="D2389">
        <v>57726.417969000002</v>
      </c>
      <c r="E2389">
        <v>58918.832030999998</v>
      </c>
      <c r="F2389">
        <v>58918.832030999998</v>
      </c>
      <c r="G2389">
        <v>65520826225</v>
      </c>
    </row>
    <row r="2390" spans="1:7">
      <c r="A2390" s="12">
        <v>44287</v>
      </c>
      <c r="B2390">
        <v>58926.5625</v>
      </c>
      <c r="C2390">
        <v>59586.070312999997</v>
      </c>
      <c r="D2390">
        <v>58505.277344000002</v>
      </c>
      <c r="E2390">
        <v>59095.808594000002</v>
      </c>
      <c r="F2390">
        <v>59095.808594000002</v>
      </c>
      <c r="G2390">
        <v>61669163792</v>
      </c>
    </row>
    <row r="2391" spans="1:7">
      <c r="A2391" s="12">
        <v>44288</v>
      </c>
      <c r="B2391">
        <v>59098.878905999998</v>
      </c>
      <c r="C2391">
        <v>60267.1875</v>
      </c>
      <c r="D2391">
        <v>58869.28125</v>
      </c>
      <c r="E2391">
        <v>59384.3125</v>
      </c>
      <c r="F2391">
        <v>59384.3125</v>
      </c>
      <c r="G2391">
        <v>58727860620</v>
      </c>
    </row>
    <row r="2392" spans="1:7">
      <c r="A2392" s="12">
        <v>44289</v>
      </c>
      <c r="B2392">
        <v>59397.410155999998</v>
      </c>
      <c r="C2392">
        <v>60110.269530999998</v>
      </c>
      <c r="D2392">
        <v>57603.890625</v>
      </c>
      <c r="E2392">
        <v>57603.890625</v>
      </c>
      <c r="F2392">
        <v>57603.890625</v>
      </c>
      <c r="G2392">
        <v>59641344484</v>
      </c>
    </row>
    <row r="2393" spans="1:7">
      <c r="A2393" s="12">
        <v>44290</v>
      </c>
      <c r="B2393">
        <v>57604.839844000002</v>
      </c>
      <c r="C2393">
        <v>58913.746094000002</v>
      </c>
      <c r="D2393">
        <v>57168.675780999998</v>
      </c>
      <c r="E2393">
        <v>58758.554687999997</v>
      </c>
      <c r="F2393">
        <v>58758.554687999997</v>
      </c>
      <c r="G2393">
        <v>50749662970</v>
      </c>
    </row>
    <row r="2394" spans="1:7">
      <c r="A2394" s="12">
        <v>44291</v>
      </c>
      <c r="B2394">
        <v>58760.875</v>
      </c>
      <c r="C2394">
        <v>59891.296875</v>
      </c>
      <c r="D2394">
        <v>57694.824219000002</v>
      </c>
      <c r="E2394">
        <v>59057.878905999998</v>
      </c>
      <c r="F2394">
        <v>59057.878905999998</v>
      </c>
      <c r="G2394">
        <v>60706272115</v>
      </c>
    </row>
    <row r="2395" spans="1:7">
      <c r="A2395" s="12">
        <v>44292</v>
      </c>
      <c r="B2395">
        <v>59171.933594000002</v>
      </c>
      <c r="C2395">
        <v>59479.578125</v>
      </c>
      <c r="D2395">
        <v>57646.808594000002</v>
      </c>
      <c r="E2395">
        <v>58192.359375</v>
      </c>
      <c r="F2395">
        <v>58192.359375</v>
      </c>
      <c r="G2395">
        <v>66058027988</v>
      </c>
    </row>
    <row r="2396" spans="1:7">
      <c r="A2396" s="12">
        <v>44293</v>
      </c>
      <c r="B2396">
        <v>58186.507812999997</v>
      </c>
      <c r="C2396">
        <v>58731.144530999998</v>
      </c>
      <c r="D2396">
        <v>55604.023437999997</v>
      </c>
      <c r="E2396">
        <v>56048.9375</v>
      </c>
      <c r="F2396">
        <v>56048.9375</v>
      </c>
      <c r="G2396">
        <v>75645303584</v>
      </c>
    </row>
    <row r="2397" spans="1:7">
      <c r="A2397" s="12">
        <v>44294</v>
      </c>
      <c r="B2397">
        <v>56099.914062999997</v>
      </c>
      <c r="C2397">
        <v>58338.738280999998</v>
      </c>
      <c r="D2397">
        <v>55879.085937999997</v>
      </c>
      <c r="E2397">
        <v>58323.953125</v>
      </c>
      <c r="F2397">
        <v>58323.953125</v>
      </c>
      <c r="G2397">
        <v>53053855641</v>
      </c>
    </row>
    <row r="2398" spans="1:7">
      <c r="A2398" s="12">
        <v>44295</v>
      </c>
      <c r="B2398">
        <v>58326.5625</v>
      </c>
      <c r="C2398">
        <v>58937.046875</v>
      </c>
      <c r="D2398">
        <v>57807.863280999998</v>
      </c>
      <c r="E2398">
        <v>58245.003905999998</v>
      </c>
      <c r="F2398">
        <v>58245.003905999998</v>
      </c>
      <c r="G2398">
        <v>46655208546</v>
      </c>
    </row>
    <row r="2399" spans="1:7">
      <c r="A2399" s="12">
        <v>44296</v>
      </c>
      <c r="B2399">
        <v>58253.777344000002</v>
      </c>
      <c r="C2399">
        <v>61276.664062999997</v>
      </c>
      <c r="D2399">
        <v>58038.707030999998</v>
      </c>
      <c r="E2399">
        <v>59793.234375</v>
      </c>
      <c r="F2399">
        <v>59793.234375</v>
      </c>
      <c r="G2399">
        <v>58238470525</v>
      </c>
    </row>
    <row r="2400" spans="1:7">
      <c r="A2400" s="12">
        <v>44297</v>
      </c>
      <c r="B2400">
        <v>59846.230469000002</v>
      </c>
      <c r="C2400">
        <v>60790.554687999997</v>
      </c>
      <c r="D2400">
        <v>59289.796875</v>
      </c>
      <c r="E2400">
        <v>60204.964844000002</v>
      </c>
      <c r="F2400">
        <v>60204.964844000002</v>
      </c>
      <c r="G2400">
        <v>46280252580</v>
      </c>
    </row>
    <row r="2401" spans="1:7">
      <c r="A2401" s="12">
        <v>44298</v>
      </c>
      <c r="B2401">
        <v>60175.945312999997</v>
      </c>
      <c r="C2401">
        <v>61253.035155999998</v>
      </c>
      <c r="D2401">
        <v>59589.875</v>
      </c>
      <c r="E2401">
        <v>59893.453125</v>
      </c>
      <c r="F2401">
        <v>59893.453125</v>
      </c>
      <c r="G2401">
        <v>51828688519</v>
      </c>
    </row>
    <row r="2402" spans="1:7">
      <c r="A2402" s="12">
        <v>44299</v>
      </c>
      <c r="B2402">
        <v>59890.019530999998</v>
      </c>
      <c r="C2402">
        <v>63742.285155999998</v>
      </c>
      <c r="D2402">
        <v>59869.957030999998</v>
      </c>
      <c r="E2402">
        <v>63503.457030999998</v>
      </c>
      <c r="F2402">
        <v>63503.457030999998</v>
      </c>
      <c r="G2402">
        <v>69983454362</v>
      </c>
    </row>
    <row r="2403" spans="1:7">
      <c r="A2403" s="12">
        <v>44300</v>
      </c>
      <c r="B2403">
        <v>63523.753905999998</v>
      </c>
      <c r="C2403">
        <v>64863.097655999998</v>
      </c>
      <c r="D2403">
        <v>61554.796875</v>
      </c>
      <c r="E2403">
        <v>63109.695312999997</v>
      </c>
      <c r="F2403">
        <v>63109.695312999997</v>
      </c>
      <c r="G2403">
        <v>77451779687</v>
      </c>
    </row>
    <row r="2404" spans="1:7">
      <c r="A2404" s="12">
        <v>44301</v>
      </c>
      <c r="B2404">
        <v>63075.195312999997</v>
      </c>
      <c r="C2404">
        <v>63821.671875</v>
      </c>
      <c r="D2404">
        <v>62208.964844000002</v>
      </c>
      <c r="E2404">
        <v>63314.011719000002</v>
      </c>
      <c r="F2404">
        <v>63314.011719000002</v>
      </c>
      <c r="G2404">
        <v>60954381579</v>
      </c>
    </row>
    <row r="2405" spans="1:7">
      <c r="A2405" s="12">
        <v>44302</v>
      </c>
      <c r="B2405">
        <v>63258.503905999998</v>
      </c>
      <c r="C2405">
        <v>63594.722655999998</v>
      </c>
      <c r="D2405">
        <v>60222.53125</v>
      </c>
      <c r="E2405">
        <v>61572.789062999997</v>
      </c>
      <c r="F2405">
        <v>61572.789062999997</v>
      </c>
      <c r="G2405">
        <v>84293007468</v>
      </c>
    </row>
    <row r="2406" spans="1:7">
      <c r="A2406" s="12">
        <v>44303</v>
      </c>
      <c r="B2406">
        <v>61529.921875</v>
      </c>
      <c r="C2406">
        <v>62572.175780999998</v>
      </c>
      <c r="D2406">
        <v>60361.351562999997</v>
      </c>
      <c r="E2406">
        <v>60683.820312999997</v>
      </c>
      <c r="F2406">
        <v>60683.820312999997</v>
      </c>
      <c r="G2406">
        <v>66138759198</v>
      </c>
    </row>
    <row r="2407" spans="1:7">
      <c r="A2407" s="12">
        <v>44304</v>
      </c>
      <c r="B2407">
        <v>60701.886719000002</v>
      </c>
      <c r="C2407">
        <v>61057.457030999998</v>
      </c>
      <c r="D2407">
        <v>52829.535155999998</v>
      </c>
      <c r="E2407">
        <v>56216.183594000002</v>
      </c>
      <c r="F2407">
        <v>56216.183594000002</v>
      </c>
      <c r="G2407">
        <v>97468872758</v>
      </c>
    </row>
    <row r="2408" spans="1:7">
      <c r="A2408" s="12">
        <v>44305</v>
      </c>
      <c r="B2408">
        <v>56191.585937999997</v>
      </c>
      <c r="C2408">
        <v>57520.054687999997</v>
      </c>
      <c r="D2408">
        <v>54368.59375</v>
      </c>
      <c r="E2408">
        <v>55724.265625</v>
      </c>
      <c r="F2408">
        <v>55724.265625</v>
      </c>
      <c r="G2408">
        <v>65344865159</v>
      </c>
    </row>
    <row r="2409" spans="1:7">
      <c r="A2409" s="12">
        <v>44306</v>
      </c>
      <c r="B2409">
        <v>55681.792969000002</v>
      </c>
      <c r="C2409">
        <v>57062.148437999997</v>
      </c>
      <c r="D2409">
        <v>53448.046875</v>
      </c>
      <c r="E2409">
        <v>56473.03125</v>
      </c>
      <c r="F2409">
        <v>56473.03125</v>
      </c>
      <c r="G2409">
        <v>67849323955</v>
      </c>
    </row>
    <row r="2410" spans="1:7">
      <c r="A2410" s="12">
        <v>44307</v>
      </c>
      <c r="B2410">
        <v>56471.128905999998</v>
      </c>
      <c r="C2410">
        <v>56757.972655999998</v>
      </c>
      <c r="D2410">
        <v>53695.46875</v>
      </c>
      <c r="E2410">
        <v>53906.089844000002</v>
      </c>
      <c r="F2410">
        <v>53906.089844000002</v>
      </c>
      <c r="G2410">
        <v>54926612466</v>
      </c>
    </row>
    <row r="2411" spans="1:7">
      <c r="A2411" s="12">
        <v>44308</v>
      </c>
      <c r="B2411">
        <v>53857.105469000002</v>
      </c>
      <c r="C2411">
        <v>55410.230469000002</v>
      </c>
      <c r="D2411">
        <v>50583.8125</v>
      </c>
      <c r="E2411">
        <v>51762.273437999997</v>
      </c>
      <c r="F2411">
        <v>51762.273437999997</v>
      </c>
      <c r="G2411">
        <v>74798630778</v>
      </c>
    </row>
    <row r="2412" spans="1:7">
      <c r="A2412" s="12">
        <v>44309</v>
      </c>
      <c r="B2412">
        <v>51739.808594000002</v>
      </c>
      <c r="C2412">
        <v>52120.792969000002</v>
      </c>
      <c r="D2412">
        <v>47714.664062999997</v>
      </c>
      <c r="E2412">
        <v>51093.652344000002</v>
      </c>
      <c r="F2412">
        <v>51093.652344000002</v>
      </c>
      <c r="G2412">
        <v>86668667320</v>
      </c>
    </row>
    <row r="2413" spans="1:7">
      <c r="A2413" s="12">
        <v>44310</v>
      </c>
      <c r="B2413">
        <v>51143.226562999997</v>
      </c>
      <c r="C2413">
        <v>51167.5625</v>
      </c>
      <c r="D2413">
        <v>48805.285155999998</v>
      </c>
      <c r="E2413">
        <v>50050.867187999997</v>
      </c>
      <c r="F2413">
        <v>50050.867187999997</v>
      </c>
      <c r="G2413">
        <v>49014494781</v>
      </c>
    </row>
    <row r="2414" spans="1:7">
      <c r="A2414" s="12">
        <v>44311</v>
      </c>
      <c r="B2414">
        <v>50052.832030999998</v>
      </c>
      <c r="C2414">
        <v>50506.019530999998</v>
      </c>
      <c r="D2414">
        <v>47159.484375</v>
      </c>
      <c r="E2414">
        <v>49004.253905999998</v>
      </c>
      <c r="F2414">
        <v>49004.253905999998</v>
      </c>
      <c r="G2414">
        <v>46117114240</v>
      </c>
    </row>
    <row r="2415" spans="1:7">
      <c r="A2415" s="12">
        <v>44312</v>
      </c>
      <c r="B2415">
        <v>49077.792969000002</v>
      </c>
      <c r="C2415">
        <v>54288.003905999998</v>
      </c>
      <c r="D2415">
        <v>48852.796875</v>
      </c>
      <c r="E2415">
        <v>54021.753905999998</v>
      </c>
      <c r="F2415">
        <v>54021.753905999998</v>
      </c>
      <c r="G2415">
        <v>58284039825</v>
      </c>
    </row>
    <row r="2416" spans="1:7">
      <c r="A2416" s="12">
        <v>44313</v>
      </c>
      <c r="B2416">
        <v>54030.304687999997</v>
      </c>
      <c r="C2416">
        <v>55416.964844000002</v>
      </c>
      <c r="D2416">
        <v>53319.1875</v>
      </c>
      <c r="E2416">
        <v>55033.117187999997</v>
      </c>
      <c r="F2416">
        <v>55033.117187999997</v>
      </c>
      <c r="G2416">
        <v>49448222757</v>
      </c>
    </row>
    <row r="2417" spans="1:7">
      <c r="A2417" s="12">
        <v>44314</v>
      </c>
      <c r="B2417">
        <v>55036.636719000002</v>
      </c>
      <c r="C2417">
        <v>56227.207030999998</v>
      </c>
      <c r="D2417">
        <v>53887.917969000002</v>
      </c>
      <c r="E2417">
        <v>54824.703125</v>
      </c>
      <c r="F2417">
        <v>54824.703125</v>
      </c>
      <c r="G2417">
        <v>48000572955</v>
      </c>
    </row>
    <row r="2418" spans="1:7">
      <c r="A2418" s="12">
        <v>44315</v>
      </c>
      <c r="B2418">
        <v>54858.089844000002</v>
      </c>
      <c r="C2418">
        <v>55115.84375</v>
      </c>
      <c r="D2418">
        <v>52418.027344000002</v>
      </c>
      <c r="E2418">
        <v>53555.109375</v>
      </c>
      <c r="F2418">
        <v>53555.109375</v>
      </c>
      <c r="G2418">
        <v>46088929780</v>
      </c>
    </row>
    <row r="2419" spans="1:7">
      <c r="A2419" s="12">
        <v>44316</v>
      </c>
      <c r="B2419">
        <v>53568.664062999997</v>
      </c>
      <c r="C2419">
        <v>57900.71875</v>
      </c>
      <c r="D2419">
        <v>53129.601562999997</v>
      </c>
      <c r="E2419">
        <v>57750.175780999998</v>
      </c>
      <c r="F2419">
        <v>57750.175780999998</v>
      </c>
      <c r="G2419">
        <v>52395931985</v>
      </c>
    </row>
    <row r="2420" spans="1:7">
      <c r="A2420" s="12">
        <v>44317</v>
      </c>
      <c r="B2420">
        <v>57714.664062999997</v>
      </c>
      <c r="C2420">
        <v>58448.339844000002</v>
      </c>
      <c r="D2420">
        <v>57052.273437999997</v>
      </c>
      <c r="E2420">
        <v>57828.050780999998</v>
      </c>
      <c r="F2420">
        <v>57828.050780999998</v>
      </c>
      <c r="G2420">
        <v>42836427360</v>
      </c>
    </row>
    <row r="2421" spans="1:7">
      <c r="A2421" s="12">
        <v>44318</v>
      </c>
      <c r="B2421">
        <v>57825.863280999998</v>
      </c>
      <c r="C2421">
        <v>57902.59375</v>
      </c>
      <c r="D2421">
        <v>56141.90625</v>
      </c>
      <c r="E2421">
        <v>56631.078125</v>
      </c>
      <c r="F2421">
        <v>56631.078125</v>
      </c>
      <c r="G2421">
        <v>38177405335</v>
      </c>
    </row>
    <row r="2422" spans="1:7">
      <c r="A2422" s="12">
        <v>44319</v>
      </c>
      <c r="B2422">
        <v>56620.273437999997</v>
      </c>
      <c r="C2422">
        <v>58973.308594000002</v>
      </c>
      <c r="D2422">
        <v>56590.871094000002</v>
      </c>
      <c r="E2422">
        <v>57200.292969000002</v>
      </c>
      <c r="F2422">
        <v>57200.292969000002</v>
      </c>
      <c r="G2422">
        <v>51713139031</v>
      </c>
    </row>
    <row r="2423" spans="1:7">
      <c r="A2423" s="12">
        <v>44320</v>
      </c>
      <c r="B2423">
        <v>57214.179687999997</v>
      </c>
      <c r="C2423">
        <v>57214.179687999997</v>
      </c>
      <c r="D2423">
        <v>53191.425780999998</v>
      </c>
      <c r="E2423">
        <v>53333.539062999997</v>
      </c>
      <c r="F2423">
        <v>53333.539062999997</v>
      </c>
      <c r="G2423">
        <v>68564706967</v>
      </c>
    </row>
    <row r="2424" spans="1:7">
      <c r="A2424" s="12">
        <v>44321</v>
      </c>
      <c r="B2424">
        <v>53252.164062999997</v>
      </c>
      <c r="C2424">
        <v>57911.363280999998</v>
      </c>
      <c r="D2424">
        <v>52969.054687999997</v>
      </c>
      <c r="E2424">
        <v>57424.007812999997</v>
      </c>
      <c r="F2424">
        <v>57424.007812999997</v>
      </c>
      <c r="G2424">
        <v>69241316747</v>
      </c>
    </row>
    <row r="2425" spans="1:7">
      <c r="A2425" s="12">
        <v>44322</v>
      </c>
      <c r="B2425">
        <v>57441.308594000002</v>
      </c>
      <c r="C2425">
        <v>58363.316405999998</v>
      </c>
      <c r="D2425">
        <v>55382.507812999997</v>
      </c>
      <c r="E2425">
        <v>56396.515625</v>
      </c>
      <c r="F2425">
        <v>56396.515625</v>
      </c>
      <c r="G2425">
        <v>69523285106</v>
      </c>
    </row>
    <row r="2426" spans="1:7">
      <c r="A2426" s="12">
        <v>44323</v>
      </c>
      <c r="B2426">
        <v>56413.953125</v>
      </c>
      <c r="C2426">
        <v>58606.632812999997</v>
      </c>
      <c r="D2426">
        <v>55321.847655999998</v>
      </c>
      <c r="E2426">
        <v>57356.402344000002</v>
      </c>
      <c r="F2426">
        <v>57356.402344000002</v>
      </c>
      <c r="G2426">
        <v>68434023376</v>
      </c>
    </row>
    <row r="2427" spans="1:7">
      <c r="A2427" s="12">
        <v>44324</v>
      </c>
      <c r="B2427">
        <v>57352.765625</v>
      </c>
      <c r="C2427">
        <v>59464.613280999998</v>
      </c>
      <c r="D2427">
        <v>56975.210937999997</v>
      </c>
      <c r="E2427">
        <v>58803.777344000002</v>
      </c>
      <c r="F2427">
        <v>58803.777344000002</v>
      </c>
      <c r="G2427">
        <v>65382980634</v>
      </c>
    </row>
    <row r="2428" spans="1:7">
      <c r="A2428" s="12">
        <v>44325</v>
      </c>
      <c r="B2428">
        <v>58877.390625</v>
      </c>
      <c r="C2428">
        <v>59210.882812999997</v>
      </c>
      <c r="D2428">
        <v>56482.003905999998</v>
      </c>
      <c r="E2428">
        <v>58232.316405999998</v>
      </c>
      <c r="F2428">
        <v>58232.316405999998</v>
      </c>
      <c r="G2428">
        <v>65906690347</v>
      </c>
    </row>
    <row r="2429" spans="1:7">
      <c r="A2429" s="12">
        <v>44326</v>
      </c>
      <c r="B2429">
        <v>58250.871094000002</v>
      </c>
      <c r="C2429">
        <v>59519.355469000002</v>
      </c>
      <c r="D2429">
        <v>54071.457030999998</v>
      </c>
      <c r="E2429">
        <v>55859.796875</v>
      </c>
      <c r="F2429">
        <v>55859.796875</v>
      </c>
      <c r="G2429">
        <v>71776546298</v>
      </c>
    </row>
    <row r="2430" spans="1:7">
      <c r="A2430" s="12">
        <v>44327</v>
      </c>
      <c r="B2430">
        <v>55847.242187999997</v>
      </c>
      <c r="C2430">
        <v>56872.542969000002</v>
      </c>
      <c r="D2430">
        <v>54608.652344000002</v>
      </c>
      <c r="E2430">
        <v>56704.574219000002</v>
      </c>
      <c r="F2430">
        <v>56704.574219000002</v>
      </c>
      <c r="G2430">
        <v>61308396325</v>
      </c>
    </row>
    <row r="2431" spans="1:7">
      <c r="A2431" s="12">
        <v>44328</v>
      </c>
      <c r="B2431">
        <v>56714.53125</v>
      </c>
      <c r="C2431">
        <v>57939.363280999998</v>
      </c>
      <c r="D2431">
        <v>49150.535155999998</v>
      </c>
      <c r="E2431">
        <v>49150.535155999998</v>
      </c>
      <c r="F2431">
        <v>49150.535155999998</v>
      </c>
      <c r="G2431">
        <v>75215403907</v>
      </c>
    </row>
    <row r="2432" spans="1:7">
      <c r="A2432" s="12">
        <v>44329</v>
      </c>
      <c r="B2432">
        <v>49735.433594000002</v>
      </c>
      <c r="C2432">
        <v>51330.84375</v>
      </c>
      <c r="D2432">
        <v>46980.019530999998</v>
      </c>
      <c r="E2432">
        <v>49716.191405999998</v>
      </c>
      <c r="F2432">
        <v>49716.191405999998</v>
      </c>
      <c r="G2432">
        <v>96721152926</v>
      </c>
    </row>
    <row r="2433" spans="1:7">
      <c r="A2433" s="12">
        <v>44330</v>
      </c>
      <c r="B2433">
        <v>49682.980469000002</v>
      </c>
      <c r="C2433">
        <v>51438.117187999997</v>
      </c>
      <c r="D2433">
        <v>48868.578125</v>
      </c>
      <c r="E2433">
        <v>49880.535155999998</v>
      </c>
      <c r="F2433">
        <v>49880.535155999998</v>
      </c>
      <c r="G2433">
        <v>55737497453</v>
      </c>
    </row>
    <row r="2434" spans="1:7">
      <c r="A2434" s="12">
        <v>44331</v>
      </c>
      <c r="B2434">
        <v>49855.496094000002</v>
      </c>
      <c r="C2434">
        <v>50639.664062999997</v>
      </c>
      <c r="D2434">
        <v>46664.140625</v>
      </c>
      <c r="E2434">
        <v>46760.1875</v>
      </c>
      <c r="F2434">
        <v>46760.1875</v>
      </c>
      <c r="G2434">
        <v>59161047474</v>
      </c>
    </row>
    <row r="2435" spans="1:7">
      <c r="A2435" s="12">
        <v>44332</v>
      </c>
      <c r="B2435">
        <v>46716.636719000002</v>
      </c>
      <c r="C2435">
        <v>49720.042969000002</v>
      </c>
      <c r="D2435">
        <v>43963.351562999997</v>
      </c>
      <c r="E2435">
        <v>46456.058594000002</v>
      </c>
      <c r="F2435">
        <v>46456.058594000002</v>
      </c>
      <c r="G2435">
        <v>64047871555</v>
      </c>
    </row>
    <row r="2436" spans="1:7">
      <c r="A2436" s="12">
        <v>44333</v>
      </c>
      <c r="B2436">
        <v>46415.898437999997</v>
      </c>
      <c r="C2436">
        <v>46623.558594000002</v>
      </c>
      <c r="D2436">
        <v>42207.289062999997</v>
      </c>
      <c r="E2436">
        <v>43537.511719000002</v>
      </c>
      <c r="F2436">
        <v>43537.511719000002</v>
      </c>
      <c r="G2436">
        <v>74903638450</v>
      </c>
    </row>
    <row r="2437" spans="1:7">
      <c r="A2437" s="12">
        <v>44334</v>
      </c>
      <c r="B2437">
        <v>43488.058594000002</v>
      </c>
      <c r="C2437">
        <v>45812.457030999998</v>
      </c>
      <c r="D2437">
        <v>42367.832030999998</v>
      </c>
      <c r="E2437">
        <v>42909.402344000002</v>
      </c>
      <c r="F2437">
        <v>42909.402344000002</v>
      </c>
      <c r="G2437">
        <v>56187365084</v>
      </c>
    </row>
    <row r="2438" spans="1:7">
      <c r="A2438" s="12">
        <v>44335</v>
      </c>
      <c r="B2438">
        <v>42944.976562999997</v>
      </c>
      <c r="C2438">
        <v>43546.117187999997</v>
      </c>
      <c r="D2438">
        <v>30681.496093999998</v>
      </c>
      <c r="E2438">
        <v>37002.441405999998</v>
      </c>
      <c r="F2438">
        <v>37002.441405999998</v>
      </c>
      <c r="G2438">
        <v>126358098747</v>
      </c>
    </row>
    <row r="2439" spans="1:7">
      <c r="A2439" s="12">
        <v>44336</v>
      </c>
      <c r="B2439">
        <v>36753.667969000002</v>
      </c>
      <c r="C2439">
        <v>42462.984375</v>
      </c>
      <c r="D2439">
        <v>35050.617187999997</v>
      </c>
      <c r="E2439">
        <v>40782.738280999998</v>
      </c>
      <c r="F2439">
        <v>40782.738280999998</v>
      </c>
      <c r="G2439">
        <v>88281943359</v>
      </c>
    </row>
    <row r="2440" spans="1:7">
      <c r="A2440" s="12">
        <v>44337</v>
      </c>
      <c r="B2440">
        <v>40596.949219000002</v>
      </c>
      <c r="C2440">
        <v>42172.171875</v>
      </c>
      <c r="D2440">
        <v>33616.453125</v>
      </c>
      <c r="E2440">
        <v>37304.691405999998</v>
      </c>
      <c r="F2440">
        <v>37304.691405999998</v>
      </c>
      <c r="G2440">
        <v>82051616861</v>
      </c>
    </row>
    <row r="2441" spans="1:7">
      <c r="A2441" s="12">
        <v>44338</v>
      </c>
      <c r="B2441">
        <v>37371.03125</v>
      </c>
      <c r="C2441">
        <v>38831.054687999997</v>
      </c>
      <c r="D2441">
        <v>35383.683594000002</v>
      </c>
      <c r="E2441">
        <v>37536.632812999997</v>
      </c>
      <c r="F2441">
        <v>37536.632812999997</v>
      </c>
      <c r="G2441">
        <v>57377273240</v>
      </c>
    </row>
    <row r="2442" spans="1:7">
      <c r="A2442" s="12">
        <v>44339</v>
      </c>
      <c r="B2442">
        <v>37531.449219000002</v>
      </c>
      <c r="C2442">
        <v>38289.21875</v>
      </c>
      <c r="D2442">
        <v>31227.339843999998</v>
      </c>
      <c r="E2442">
        <v>34770.582030999998</v>
      </c>
      <c r="F2442">
        <v>34770.582030999998</v>
      </c>
      <c r="G2442">
        <v>78469274361</v>
      </c>
    </row>
    <row r="2443" spans="1:7">
      <c r="A2443" s="12">
        <v>44340</v>
      </c>
      <c r="B2443">
        <v>34700.363280999998</v>
      </c>
      <c r="C2443">
        <v>39835.140625</v>
      </c>
      <c r="D2443">
        <v>34551.082030999998</v>
      </c>
      <c r="E2443">
        <v>38705.980469000002</v>
      </c>
      <c r="F2443">
        <v>38705.980469000002</v>
      </c>
      <c r="G2443">
        <v>67359584098</v>
      </c>
    </row>
    <row r="2444" spans="1:7">
      <c r="A2444" s="12">
        <v>44341</v>
      </c>
      <c r="B2444">
        <v>38795.78125</v>
      </c>
      <c r="C2444">
        <v>39776.351562999997</v>
      </c>
      <c r="D2444">
        <v>36581.429687999997</v>
      </c>
      <c r="E2444">
        <v>38402.222655999998</v>
      </c>
      <c r="F2444">
        <v>38402.222655999998</v>
      </c>
      <c r="G2444">
        <v>56211915803</v>
      </c>
    </row>
    <row r="2445" spans="1:7">
      <c r="A2445" s="12">
        <v>44342</v>
      </c>
      <c r="B2445">
        <v>38392.625</v>
      </c>
      <c r="C2445">
        <v>40782.078125</v>
      </c>
      <c r="D2445">
        <v>37905.835937999997</v>
      </c>
      <c r="E2445">
        <v>39294.199219000002</v>
      </c>
      <c r="F2445">
        <v>39294.199219000002</v>
      </c>
      <c r="G2445">
        <v>51346735160</v>
      </c>
    </row>
    <row r="2446" spans="1:7">
      <c r="A2446" s="12">
        <v>44343</v>
      </c>
      <c r="B2446">
        <v>39316.890625</v>
      </c>
      <c r="C2446">
        <v>40379.617187999997</v>
      </c>
      <c r="D2446">
        <v>37247.902344000002</v>
      </c>
      <c r="E2446">
        <v>38436.96875</v>
      </c>
      <c r="F2446">
        <v>38436.96875</v>
      </c>
      <c r="G2446">
        <v>43210968721</v>
      </c>
    </row>
    <row r="2447" spans="1:7">
      <c r="A2447" s="12">
        <v>44344</v>
      </c>
      <c r="B2447">
        <v>38507.082030999998</v>
      </c>
      <c r="C2447">
        <v>38856.96875</v>
      </c>
      <c r="D2447">
        <v>34779.039062999997</v>
      </c>
      <c r="E2447">
        <v>35697.605469000002</v>
      </c>
      <c r="F2447">
        <v>35697.605469000002</v>
      </c>
      <c r="G2447">
        <v>55200191952</v>
      </c>
    </row>
    <row r="2448" spans="1:7">
      <c r="A2448" s="12">
        <v>44345</v>
      </c>
      <c r="B2448">
        <v>35684.15625</v>
      </c>
      <c r="C2448">
        <v>37234.5</v>
      </c>
      <c r="D2448">
        <v>33693.929687999997</v>
      </c>
      <c r="E2448">
        <v>34616.066405999998</v>
      </c>
      <c r="F2448">
        <v>34616.066405999998</v>
      </c>
      <c r="G2448">
        <v>45231013335</v>
      </c>
    </row>
    <row r="2449" spans="1:7">
      <c r="A2449" s="12">
        <v>44346</v>
      </c>
      <c r="B2449">
        <v>34607.40625</v>
      </c>
      <c r="C2449">
        <v>36400.667969000002</v>
      </c>
      <c r="D2449">
        <v>33520.738280999998</v>
      </c>
      <c r="E2449">
        <v>35678.128905999998</v>
      </c>
      <c r="F2449">
        <v>35678.128905999998</v>
      </c>
      <c r="G2449">
        <v>31646080921</v>
      </c>
    </row>
    <row r="2450" spans="1:7">
      <c r="A2450" s="12">
        <v>44347</v>
      </c>
      <c r="B2450">
        <v>35658.59375</v>
      </c>
      <c r="C2450">
        <v>37468.25</v>
      </c>
      <c r="D2450">
        <v>34241.945312999997</v>
      </c>
      <c r="E2450">
        <v>37332.855469000002</v>
      </c>
      <c r="F2450">
        <v>37332.855469000002</v>
      </c>
      <c r="G2450">
        <v>39009847639</v>
      </c>
    </row>
    <row r="2451" spans="1:7">
      <c r="A2451" s="12">
        <v>44348</v>
      </c>
      <c r="B2451">
        <v>37293.792969000002</v>
      </c>
      <c r="C2451">
        <v>37896.734375</v>
      </c>
      <c r="D2451">
        <v>35787.085937999997</v>
      </c>
      <c r="E2451">
        <v>36684.925780999998</v>
      </c>
      <c r="F2451">
        <v>36684.925780999998</v>
      </c>
      <c r="G2451">
        <v>34639423297</v>
      </c>
    </row>
    <row r="2452" spans="1:7">
      <c r="A2452" s="12">
        <v>44349</v>
      </c>
      <c r="B2452">
        <v>36699.921875</v>
      </c>
      <c r="C2452">
        <v>38231.339844000002</v>
      </c>
      <c r="D2452">
        <v>35966.308594000002</v>
      </c>
      <c r="E2452">
        <v>37575.179687999997</v>
      </c>
      <c r="F2452">
        <v>37575.179687999997</v>
      </c>
      <c r="G2452">
        <v>33070867190</v>
      </c>
    </row>
    <row r="2453" spans="1:7">
      <c r="A2453" s="12">
        <v>44350</v>
      </c>
      <c r="B2453">
        <v>37599.410155999998</v>
      </c>
      <c r="C2453">
        <v>39478.953125</v>
      </c>
      <c r="D2453">
        <v>37243.972655999998</v>
      </c>
      <c r="E2453">
        <v>39208.765625</v>
      </c>
      <c r="F2453">
        <v>39208.765625</v>
      </c>
      <c r="G2453">
        <v>35460750427</v>
      </c>
    </row>
    <row r="2454" spans="1:7">
      <c r="A2454" s="12">
        <v>44351</v>
      </c>
      <c r="B2454">
        <v>39242.484375</v>
      </c>
      <c r="C2454">
        <v>39242.484375</v>
      </c>
      <c r="D2454">
        <v>35717.722655999998</v>
      </c>
      <c r="E2454">
        <v>36894.40625</v>
      </c>
      <c r="F2454">
        <v>36894.40625</v>
      </c>
      <c r="G2454">
        <v>41831090187</v>
      </c>
    </row>
    <row r="2455" spans="1:7">
      <c r="A2455" s="12">
        <v>44352</v>
      </c>
      <c r="B2455">
        <v>36880.15625</v>
      </c>
      <c r="C2455">
        <v>37917.714844000002</v>
      </c>
      <c r="D2455">
        <v>34900.414062999997</v>
      </c>
      <c r="E2455">
        <v>35551.957030999998</v>
      </c>
      <c r="F2455">
        <v>35551.957030999998</v>
      </c>
      <c r="G2455">
        <v>35959473399</v>
      </c>
    </row>
    <row r="2456" spans="1:7">
      <c r="A2456" s="12">
        <v>44353</v>
      </c>
      <c r="B2456">
        <v>35538.609375</v>
      </c>
      <c r="C2456">
        <v>36436.421875</v>
      </c>
      <c r="D2456">
        <v>35304.578125</v>
      </c>
      <c r="E2456">
        <v>35862.378905999998</v>
      </c>
      <c r="F2456">
        <v>35862.378905999998</v>
      </c>
      <c r="G2456">
        <v>28913440585</v>
      </c>
    </row>
    <row r="2457" spans="1:7">
      <c r="A2457" s="12">
        <v>44354</v>
      </c>
      <c r="B2457">
        <v>35835.265625</v>
      </c>
      <c r="C2457">
        <v>36790.570312999997</v>
      </c>
      <c r="D2457">
        <v>33480.640625</v>
      </c>
      <c r="E2457">
        <v>33560.707030999998</v>
      </c>
      <c r="F2457">
        <v>33560.707030999998</v>
      </c>
      <c r="G2457">
        <v>33683936663</v>
      </c>
    </row>
    <row r="2458" spans="1:7">
      <c r="A2458" s="12">
        <v>44355</v>
      </c>
      <c r="B2458">
        <v>33589.519530999998</v>
      </c>
      <c r="C2458">
        <v>34017.386719000002</v>
      </c>
      <c r="D2458">
        <v>31114.443359000001</v>
      </c>
      <c r="E2458">
        <v>33472.632812999997</v>
      </c>
      <c r="F2458">
        <v>33472.632812999997</v>
      </c>
      <c r="G2458">
        <v>49902050442</v>
      </c>
    </row>
    <row r="2459" spans="1:7">
      <c r="A2459" s="12">
        <v>44356</v>
      </c>
      <c r="B2459">
        <v>33416.976562999997</v>
      </c>
      <c r="C2459">
        <v>37537.371094000002</v>
      </c>
      <c r="D2459">
        <v>32475.865234000001</v>
      </c>
      <c r="E2459">
        <v>37345.121094000002</v>
      </c>
      <c r="F2459">
        <v>37345.121094000002</v>
      </c>
      <c r="G2459">
        <v>53972919008</v>
      </c>
    </row>
    <row r="2460" spans="1:7">
      <c r="A2460" s="12">
        <v>44357</v>
      </c>
      <c r="B2460">
        <v>37389.515625</v>
      </c>
      <c r="C2460">
        <v>38334.324219000002</v>
      </c>
      <c r="D2460">
        <v>35847.59375</v>
      </c>
      <c r="E2460">
        <v>36702.597655999998</v>
      </c>
      <c r="F2460">
        <v>36702.597655999998</v>
      </c>
      <c r="G2460">
        <v>43576032854</v>
      </c>
    </row>
    <row r="2461" spans="1:7">
      <c r="A2461" s="12">
        <v>44358</v>
      </c>
      <c r="B2461">
        <v>36697.03125</v>
      </c>
      <c r="C2461">
        <v>37608.695312999997</v>
      </c>
      <c r="D2461">
        <v>36044.449219000002</v>
      </c>
      <c r="E2461">
        <v>37334.398437999997</v>
      </c>
      <c r="F2461">
        <v>37334.398437999997</v>
      </c>
      <c r="G2461">
        <v>38699736985</v>
      </c>
    </row>
    <row r="2462" spans="1:7">
      <c r="A2462" s="12">
        <v>44359</v>
      </c>
      <c r="B2462">
        <v>37340.144530999998</v>
      </c>
      <c r="C2462">
        <v>37408.925780999998</v>
      </c>
      <c r="D2462">
        <v>34728.191405999998</v>
      </c>
      <c r="E2462">
        <v>35552.515625</v>
      </c>
      <c r="F2462">
        <v>35552.515625</v>
      </c>
      <c r="G2462">
        <v>37924228550</v>
      </c>
    </row>
    <row r="2463" spans="1:7">
      <c r="A2463" s="12">
        <v>44360</v>
      </c>
      <c r="B2463">
        <v>35555.789062999997</v>
      </c>
      <c r="C2463">
        <v>39322.78125</v>
      </c>
      <c r="D2463">
        <v>34864.109375</v>
      </c>
      <c r="E2463">
        <v>39097.859375</v>
      </c>
      <c r="F2463">
        <v>39097.859375</v>
      </c>
      <c r="G2463">
        <v>40669112838</v>
      </c>
    </row>
    <row r="2464" spans="1:7">
      <c r="A2464" s="12">
        <v>44361</v>
      </c>
      <c r="B2464">
        <v>39016.96875</v>
      </c>
      <c r="C2464">
        <v>40978.363280999998</v>
      </c>
      <c r="D2464">
        <v>38757.285155999998</v>
      </c>
      <c r="E2464">
        <v>40218.476562999997</v>
      </c>
      <c r="F2464">
        <v>40218.476562999997</v>
      </c>
      <c r="G2464">
        <v>43148914673</v>
      </c>
    </row>
    <row r="2465" spans="1:7">
      <c r="A2465" s="12">
        <v>44362</v>
      </c>
      <c r="B2465">
        <v>40427.167969000002</v>
      </c>
      <c r="C2465">
        <v>41295.269530999998</v>
      </c>
      <c r="D2465">
        <v>39609.46875</v>
      </c>
      <c r="E2465">
        <v>40406.269530999998</v>
      </c>
      <c r="F2465">
        <v>40406.269530999998</v>
      </c>
      <c r="G2465">
        <v>46420149185</v>
      </c>
    </row>
    <row r="2466" spans="1:7">
      <c r="A2466" s="12">
        <v>44363</v>
      </c>
      <c r="B2466">
        <v>40168.691405999998</v>
      </c>
      <c r="C2466">
        <v>40516.777344000002</v>
      </c>
      <c r="D2466">
        <v>38176.035155999998</v>
      </c>
      <c r="E2466">
        <v>38347.0625</v>
      </c>
      <c r="F2466">
        <v>38347.0625</v>
      </c>
      <c r="G2466">
        <v>39211635100</v>
      </c>
    </row>
    <row r="2467" spans="1:7">
      <c r="A2467" s="12">
        <v>44364</v>
      </c>
      <c r="B2467">
        <v>38341.421875</v>
      </c>
      <c r="C2467">
        <v>39513.671875</v>
      </c>
      <c r="D2467">
        <v>37439.675780999998</v>
      </c>
      <c r="E2467">
        <v>38053.503905999998</v>
      </c>
      <c r="F2467">
        <v>38053.503905999998</v>
      </c>
      <c r="G2467">
        <v>37096670047</v>
      </c>
    </row>
    <row r="2468" spans="1:7">
      <c r="A2468" s="12">
        <v>44365</v>
      </c>
      <c r="B2468">
        <v>38099.476562999997</v>
      </c>
      <c r="C2468">
        <v>38187.261719000002</v>
      </c>
      <c r="D2468">
        <v>35255.855469000002</v>
      </c>
      <c r="E2468">
        <v>35787.246094000002</v>
      </c>
      <c r="F2468">
        <v>35787.246094000002</v>
      </c>
      <c r="G2468">
        <v>36200887275</v>
      </c>
    </row>
    <row r="2469" spans="1:7">
      <c r="A2469" s="12">
        <v>44366</v>
      </c>
      <c r="B2469">
        <v>35854.527344000002</v>
      </c>
      <c r="C2469">
        <v>36457.796875</v>
      </c>
      <c r="D2469">
        <v>34933.0625</v>
      </c>
      <c r="E2469">
        <v>35615.871094000002</v>
      </c>
      <c r="F2469">
        <v>35615.871094000002</v>
      </c>
      <c r="G2469">
        <v>31207279719</v>
      </c>
    </row>
    <row r="2470" spans="1:7">
      <c r="A2470" s="12">
        <v>44367</v>
      </c>
      <c r="B2470">
        <v>35563.140625</v>
      </c>
      <c r="C2470">
        <v>36059.484375</v>
      </c>
      <c r="D2470">
        <v>33432.074219000002</v>
      </c>
      <c r="E2470">
        <v>35698.296875</v>
      </c>
      <c r="F2470">
        <v>35698.296875</v>
      </c>
      <c r="G2470">
        <v>36664034054</v>
      </c>
    </row>
    <row r="2471" spans="1:7">
      <c r="A2471" s="12">
        <v>44368</v>
      </c>
      <c r="B2471">
        <v>35641.144530999998</v>
      </c>
      <c r="C2471">
        <v>35721.640625</v>
      </c>
      <c r="D2471">
        <v>31295.935547000001</v>
      </c>
      <c r="E2471">
        <v>31676.693359000001</v>
      </c>
      <c r="F2471">
        <v>31676.693359000001</v>
      </c>
      <c r="G2471">
        <v>52809038594</v>
      </c>
    </row>
    <row r="2472" spans="1:7">
      <c r="A2472" s="12">
        <v>44369</v>
      </c>
      <c r="B2472">
        <v>31622.376952999999</v>
      </c>
      <c r="C2472">
        <v>33292.453125</v>
      </c>
      <c r="D2472">
        <v>28893.621093999998</v>
      </c>
      <c r="E2472">
        <v>32505.660156000002</v>
      </c>
      <c r="F2472">
        <v>32505.660156000002</v>
      </c>
      <c r="G2472">
        <v>58964353058</v>
      </c>
    </row>
    <row r="2473" spans="1:7">
      <c r="A2473" s="12">
        <v>44370</v>
      </c>
      <c r="B2473">
        <v>32515.714843999998</v>
      </c>
      <c r="C2473">
        <v>34753.410155999998</v>
      </c>
      <c r="D2473">
        <v>31772.632813</v>
      </c>
      <c r="E2473">
        <v>33723.027344000002</v>
      </c>
      <c r="F2473">
        <v>33723.027344000002</v>
      </c>
      <c r="G2473">
        <v>46317108925</v>
      </c>
    </row>
    <row r="2474" spans="1:7">
      <c r="A2474" s="12">
        <v>44371</v>
      </c>
      <c r="B2474">
        <v>33682.800780999998</v>
      </c>
      <c r="C2474">
        <v>35228.851562999997</v>
      </c>
      <c r="D2474">
        <v>32385.214843999998</v>
      </c>
      <c r="E2474">
        <v>34662.4375</v>
      </c>
      <c r="F2474">
        <v>34662.4375</v>
      </c>
      <c r="G2474">
        <v>33123368116</v>
      </c>
    </row>
    <row r="2475" spans="1:7">
      <c r="A2475" s="12">
        <v>44372</v>
      </c>
      <c r="B2475">
        <v>34659.105469000002</v>
      </c>
      <c r="C2475">
        <v>35487.246094000002</v>
      </c>
      <c r="D2475">
        <v>31350.884765999999</v>
      </c>
      <c r="E2475">
        <v>31637.779297000001</v>
      </c>
      <c r="F2475">
        <v>31637.779297000001</v>
      </c>
      <c r="G2475">
        <v>40230904226</v>
      </c>
    </row>
    <row r="2476" spans="1:7">
      <c r="A2476" s="12">
        <v>44373</v>
      </c>
      <c r="B2476">
        <v>31594.664063</v>
      </c>
      <c r="C2476">
        <v>32637.587890999999</v>
      </c>
      <c r="D2476">
        <v>30184.501952999999</v>
      </c>
      <c r="E2476">
        <v>32186.277343999998</v>
      </c>
      <c r="F2476">
        <v>32186.277343999998</v>
      </c>
      <c r="G2476">
        <v>38585385521</v>
      </c>
    </row>
    <row r="2477" spans="1:7">
      <c r="A2477" s="12">
        <v>44374</v>
      </c>
      <c r="B2477">
        <v>32287.523438</v>
      </c>
      <c r="C2477">
        <v>34656.128905999998</v>
      </c>
      <c r="D2477">
        <v>32071.757813</v>
      </c>
      <c r="E2477">
        <v>34649.644530999998</v>
      </c>
      <c r="F2477">
        <v>34649.644530999998</v>
      </c>
      <c r="G2477">
        <v>35511640894</v>
      </c>
    </row>
    <row r="2478" spans="1:7">
      <c r="A2478" s="12">
        <v>44375</v>
      </c>
      <c r="B2478">
        <v>34679.121094000002</v>
      </c>
      <c r="C2478">
        <v>35219.890625</v>
      </c>
      <c r="D2478">
        <v>33902.074219000002</v>
      </c>
      <c r="E2478">
        <v>34434.335937999997</v>
      </c>
      <c r="F2478">
        <v>34434.335937999997</v>
      </c>
      <c r="G2478">
        <v>33892523752</v>
      </c>
    </row>
    <row r="2479" spans="1:7">
      <c r="A2479" s="12">
        <v>44376</v>
      </c>
      <c r="B2479">
        <v>34475.558594000002</v>
      </c>
      <c r="C2479">
        <v>36542.109375</v>
      </c>
      <c r="D2479">
        <v>34252.484375</v>
      </c>
      <c r="E2479">
        <v>35867.777344000002</v>
      </c>
      <c r="F2479">
        <v>35867.777344000002</v>
      </c>
      <c r="G2479">
        <v>37901460044</v>
      </c>
    </row>
    <row r="2480" spans="1:7">
      <c r="A2480" s="12">
        <v>44377</v>
      </c>
      <c r="B2480">
        <v>35908.386719000002</v>
      </c>
      <c r="C2480">
        <v>36074.757812999997</v>
      </c>
      <c r="D2480">
        <v>34086.152344000002</v>
      </c>
      <c r="E2480">
        <v>35040.835937999997</v>
      </c>
      <c r="F2480">
        <v>35040.835937999997</v>
      </c>
      <c r="G2480">
        <v>34059036099</v>
      </c>
    </row>
    <row r="2481" spans="1:7">
      <c r="A2481" s="12">
        <v>44378</v>
      </c>
      <c r="B2481">
        <v>35035.984375</v>
      </c>
      <c r="C2481">
        <v>35035.984375</v>
      </c>
      <c r="D2481">
        <v>32883.78125</v>
      </c>
      <c r="E2481">
        <v>33572.117187999997</v>
      </c>
      <c r="F2481">
        <v>33572.117187999997</v>
      </c>
      <c r="G2481">
        <v>37838957079</v>
      </c>
    </row>
    <row r="2482" spans="1:7">
      <c r="A2482" s="12">
        <v>44379</v>
      </c>
      <c r="B2482">
        <v>33549.601562999997</v>
      </c>
      <c r="C2482">
        <v>33939.589844000002</v>
      </c>
      <c r="D2482">
        <v>32770.679687999997</v>
      </c>
      <c r="E2482">
        <v>33897.046875</v>
      </c>
      <c r="F2482">
        <v>33897.046875</v>
      </c>
      <c r="G2482">
        <v>38728974942</v>
      </c>
    </row>
    <row r="2483" spans="1:7">
      <c r="A2483" s="12">
        <v>44380</v>
      </c>
      <c r="B2483">
        <v>33854.421875</v>
      </c>
      <c r="C2483">
        <v>34909.261719000002</v>
      </c>
      <c r="D2483">
        <v>33402.695312999997</v>
      </c>
      <c r="E2483">
        <v>34668.546875</v>
      </c>
      <c r="F2483">
        <v>34668.546875</v>
      </c>
      <c r="G2483">
        <v>24383958643</v>
      </c>
    </row>
    <row r="2484" spans="1:7">
      <c r="A2484" s="12">
        <v>44381</v>
      </c>
      <c r="B2484">
        <v>34665.566405999998</v>
      </c>
      <c r="C2484">
        <v>35937.566405999998</v>
      </c>
      <c r="D2484">
        <v>34396.476562999997</v>
      </c>
      <c r="E2484">
        <v>35287.78125</v>
      </c>
      <c r="F2484">
        <v>35287.78125</v>
      </c>
      <c r="G2484">
        <v>24924307911</v>
      </c>
    </row>
    <row r="2485" spans="1:7">
      <c r="A2485" s="12">
        <v>44382</v>
      </c>
      <c r="B2485">
        <v>35284.34375</v>
      </c>
      <c r="C2485">
        <v>35284.34375</v>
      </c>
      <c r="D2485">
        <v>33213.660155999998</v>
      </c>
      <c r="E2485">
        <v>33746.003905999998</v>
      </c>
      <c r="F2485">
        <v>33746.003905999998</v>
      </c>
      <c r="G2485">
        <v>26721554282</v>
      </c>
    </row>
    <row r="2486" spans="1:7">
      <c r="A2486" s="12">
        <v>44383</v>
      </c>
      <c r="B2486">
        <v>33723.507812999997</v>
      </c>
      <c r="C2486">
        <v>35038.535155999998</v>
      </c>
      <c r="D2486">
        <v>33599.917969000002</v>
      </c>
      <c r="E2486">
        <v>34235.195312999997</v>
      </c>
      <c r="F2486">
        <v>34235.195312999997</v>
      </c>
      <c r="G2486">
        <v>26501259870</v>
      </c>
    </row>
    <row r="2487" spans="1:7">
      <c r="A2487" s="12">
        <v>44384</v>
      </c>
      <c r="B2487">
        <v>34225.679687999997</v>
      </c>
      <c r="C2487">
        <v>34997.664062999997</v>
      </c>
      <c r="D2487">
        <v>33839.289062999997</v>
      </c>
      <c r="E2487">
        <v>33855.328125</v>
      </c>
      <c r="F2487">
        <v>33855.328125</v>
      </c>
      <c r="G2487">
        <v>24796027477</v>
      </c>
    </row>
    <row r="2488" spans="1:7">
      <c r="A2488" s="12">
        <v>44385</v>
      </c>
      <c r="B2488">
        <v>33889.605469000002</v>
      </c>
      <c r="C2488">
        <v>33907.90625</v>
      </c>
      <c r="D2488">
        <v>32133.183593999998</v>
      </c>
      <c r="E2488">
        <v>32877.371094000002</v>
      </c>
      <c r="F2488">
        <v>32877.371094000002</v>
      </c>
      <c r="G2488">
        <v>29910396946</v>
      </c>
    </row>
    <row r="2489" spans="1:7">
      <c r="A2489" s="12">
        <v>44386</v>
      </c>
      <c r="B2489">
        <v>32861.671875</v>
      </c>
      <c r="C2489">
        <v>34042.292969000002</v>
      </c>
      <c r="D2489">
        <v>32318.880859000001</v>
      </c>
      <c r="E2489">
        <v>33798.011719000002</v>
      </c>
      <c r="F2489">
        <v>33798.011719000002</v>
      </c>
      <c r="G2489">
        <v>27436021028</v>
      </c>
    </row>
    <row r="2490" spans="1:7">
      <c r="A2490" s="12">
        <v>44387</v>
      </c>
      <c r="B2490">
        <v>33811.242187999997</v>
      </c>
      <c r="C2490">
        <v>34209.070312999997</v>
      </c>
      <c r="D2490">
        <v>33116.011719000002</v>
      </c>
      <c r="E2490">
        <v>33520.519530999998</v>
      </c>
      <c r="F2490">
        <v>33520.519530999998</v>
      </c>
      <c r="G2490">
        <v>22971873468</v>
      </c>
    </row>
    <row r="2491" spans="1:7">
      <c r="A2491" s="12">
        <v>44388</v>
      </c>
      <c r="B2491">
        <v>33509.078125</v>
      </c>
      <c r="C2491">
        <v>34584.703125</v>
      </c>
      <c r="D2491">
        <v>33346.738280999998</v>
      </c>
      <c r="E2491">
        <v>34240.1875</v>
      </c>
      <c r="F2491">
        <v>34240.1875</v>
      </c>
      <c r="G2491">
        <v>20108729370</v>
      </c>
    </row>
    <row r="2492" spans="1:7">
      <c r="A2492" s="12">
        <v>44389</v>
      </c>
      <c r="B2492">
        <v>34254.015625</v>
      </c>
      <c r="C2492">
        <v>34592.15625</v>
      </c>
      <c r="D2492">
        <v>32697.308593999998</v>
      </c>
      <c r="E2492">
        <v>33155.847655999998</v>
      </c>
      <c r="F2492">
        <v>33155.847655999998</v>
      </c>
      <c r="G2492">
        <v>24321499537</v>
      </c>
    </row>
    <row r="2493" spans="1:7">
      <c r="A2493" s="12">
        <v>44390</v>
      </c>
      <c r="B2493">
        <v>33125.46875</v>
      </c>
      <c r="C2493">
        <v>33327.101562999997</v>
      </c>
      <c r="D2493">
        <v>32261.419922000001</v>
      </c>
      <c r="E2493">
        <v>32702.025390999999</v>
      </c>
      <c r="F2493">
        <v>32702.025390999999</v>
      </c>
      <c r="G2493">
        <v>19120856669</v>
      </c>
    </row>
    <row r="2494" spans="1:7">
      <c r="A2494" s="12">
        <v>44391</v>
      </c>
      <c r="B2494">
        <v>32723.845702999999</v>
      </c>
      <c r="C2494">
        <v>33061.398437999997</v>
      </c>
      <c r="D2494">
        <v>31639.125</v>
      </c>
      <c r="E2494">
        <v>32822.347655999998</v>
      </c>
      <c r="F2494">
        <v>32822.347655999998</v>
      </c>
      <c r="G2494">
        <v>21376531210</v>
      </c>
    </row>
    <row r="2495" spans="1:7">
      <c r="A2495" s="12">
        <v>44392</v>
      </c>
      <c r="B2495">
        <v>32827.875</v>
      </c>
      <c r="C2495">
        <v>33159.640625</v>
      </c>
      <c r="D2495">
        <v>31175.708984000001</v>
      </c>
      <c r="E2495">
        <v>31780.730468999998</v>
      </c>
      <c r="F2495">
        <v>31780.730468999998</v>
      </c>
      <c r="G2495">
        <v>21300524237</v>
      </c>
    </row>
    <row r="2496" spans="1:7">
      <c r="A2496" s="12">
        <v>44393</v>
      </c>
      <c r="B2496">
        <v>31841.550781000002</v>
      </c>
      <c r="C2496">
        <v>32218.40625</v>
      </c>
      <c r="D2496">
        <v>31100.673827999999</v>
      </c>
      <c r="E2496">
        <v>31421.539063</v>
      </c>
      <c r="F2496">
        <v>31421.539063</v>
      </c>
      <c r="G2496">
        <v>23699476918</v>
      </c>
    </row>
    <row r="2497" spans="1:7">
      <c r="A2497" s="12">
        <v>44394</v>
      </c>
      <c r="B2497">
        <v>31397.308593999998</v>
      </c>
      <c r="C2497">
        <v>31935.945313</v>
      </c>
      <c r="D2497">
        <v>31223.990234000001</v>
      </c>
      <c r="E2497">
        <v>31533.068359000001</v>
      </c>
      <c r="F2497">
        <v>31533.068359000001</v>
      </c>
      <c r="G2497">
        <v>18895018942</v>
      </c>
    </row>
    <row r="2498" spans="1:7">
      <c r="A2498" s="12">
        <v>44395</v>
      </c>
      <c r="B2498">
        <v>31533.884765999999</v>
      </c>
      <c r="C2498">
        <v>32398.996093999998</v>
      </c>
      <c r="D2498">
        <v>31215.492188</v>
      </c>
      <c r="E2498">
        <v>31796.810547000001</v>
      </c>
      <c r="F2498">
        <v>31796.810547000001</v>
      </c>
      <c r="G2498">
        <v>18787986667</v>
      </c>
    </row>
    <row r="2499" spans="1:7">
      <c r="A2499" s="12">
        <v>44396</v>
      </c>
      <c r="B2499">
        <v>31800.011718999998</v>
      </c>
      <c r="C2499">
        <v>31885.859375</v>
      </c>
      <c r="D2499">
        <v>30563.734375</v>
      </c>
      <c r="E2499">
        <v>30817.832031000002</v>
      </c>
      <c r="F2499">
        <v>30817.832031000002</v>
      </c>
      <c r="G2499">
        <v>20434789545</v>
      </c>
    </row>
    <row r="2500" spans="1:7">
      <c r="A2500" s="12">
        <v>44397</v>
      </c>
      <c r="B2500">
        <v>30838.285156000002</v>
      </c>
      <c r="C2500">
        <v>31006.1875</v>
      </c>
      <c r="D2500">
        <v>29360.955077999999</v>
      </c>
      <c r="E2500">
        <v>29807.347656000002</v>
      </c>
      <c r="F2500">
        <v>29807.347656000002</v>
      </c>
      <c r="G2500">
        <v>23148267245</v>
      </c>
    </row>
    <row r="2501" spans="1:7">
      <c r="A2501" s="12">
        <v>44398</v>
      </c>
      <c r="B2501">
        <v>29796.285156000002</v>
      </c>
      <c r="C2501">
        <v>32752.326172000001</v>
      </c>
      <c r="D2501">
        <v>29526.183593999998</v>
      </c>
      <c r="E2501">
        <v>32110.693359000001</v>
      </c>
      <c r="F2501">
        <v>32110.693359000001</v>
      </c>
      <c r="G2501">
        <v>28203024559</v>
      </c>
    </row>
    <row r="2502" spans="1:7">
      <c r="A2502" s="12">
        <v>44399</v>
      </c>
      <c r="B2502">
        <v>32138.873047000001</v>
      </c>
      <c r="C2502">
        <v>32576.400390999999</v>
      </c>
      <c r="D2502">
        <v>31745.298827999999</v>
      </c>
      <c r="E2502">
        <v>32313.105468999998</v>
      </c>
      <c r="F2502">
        <v>32313.105468999998</v>
      </c>
      <c r="G2502">
        <v>19555230518</v>
      </c>
    </row>
    <row r="2503" spans="1:7">
      <c r="A2503" s="12">
        <v>44400</v>
      </c>
      <c r="B2503">
        <v>32305.958984000001</v>
      </c>
      <c r="C2503">
        <v>33581.550780999998</v>
      </c>
      <c r="D2503">
        <v>32057.892577999999</v>
      </c>
      <c r="E2503">
        <v>33581.550780999998</v>
      </c>
      <c r="F2503">
        <v>33581.550780999998</v>
      </c>
      <c r="G2503">
        <v>22552046192</v>
      </c>
    </row>
    <row r="2504" spans="1:7">
      <c r="A2504" s="12">
        <v>44401</v>
      </c>
      <c r="B2504">
        <v>33593.730469000002</v>
      </c>
      <c r="C2504">
        <v>34490.390625</v>
      </c>
      <c r="D2504">
        <v>33424.859375</v>
      </c>
      <c r="E2504">
        <v>34292.445312999997</v>
      </c>
      <c r="F2504">
        <v>34292.445312999997</v>
      </c>
      <c r="G2504">
        <v>21664706865</v>
      </c>
    </row>
    <row r="2505" spans="1:7">
      <c r="A2505" s="12">
        <v>44402</v>
      </c>
      <c r="B2505">
        <v>34290.292969000002</v>
      </c>
      <c r="C2505">
        <v>35364.925780999998</v>
      </c>
      <c r="D2505">
        <v>33881.835937999997</v>
      </c>
      <c r="E2505">
        <v>35350.1875</v>
      </c>
      <c r="F2505">
        <v>35350.1875</v>
      </c>
      <c r="G2505">
        <v>20856685287</v>
      </c>
    </row>
    <row r="2506" spans="1:7">
      <c r="A2506" s="12">
        <v>44403</v>
      </c>
      <c r="B2506">
        <v>35384.03125</v>
      </c>
      <c r="C2506">
        <v>40499.675780999998</v>
      </c>
      <c r="D2506">
        <v>35287.3125</v>
      </c>
      <c r="E2506">
        <v>37337.535155999998</v>
      </c>
      <c r="F2506">
        <v>37337.535155999998</v>
      </c>
      <c r="G2506">
        <v>51022126212</v>
      </c>
    </row>
    <row r="2507" spans="1:7">
      <c r="A2507" s="12">
        <v>44404</v>
      </c>
      <c r="B2507">
        <v>37276.035155999998</v>
      </c>
      <c r="C2507">
        <v>39406.941405999998</v>
      </c>
      <c r="D2507">
        <v>36441.726562999997</v>
      </c>
      <c r="E2507">
        <v>39406.941405999998</v>
      </c>
      <c r="F2507">
        <v>39406.941405999998</v>
      </c>
      <c r="G2507">
        <v>35097370560</v>
      </c>
    </row>
    <row r="2508" spans="1:7">
      <c r="A2508" s="12">
        <v>44405</v>
      </c>
      <c r="B2508">
        <v>39503.1875</v>
      </c>
      <c r="C2508">
        <v>40816.070312999997</v>
      </c>
      <c r="D2508">
        <v>38862.4375</v>
      </c>
      <c r="E2508">
        <v>39995.90625</v>
      </c>
      <c r="F2508">
        <v>39995.90625</v>
      </c>
      <c r="G2508">
        <v>38702404695</v>
      </c>
    </row>
    <row r="2509" spans="1:7">
      <c r="A2509" s="12">
        <v>44406</v>
      </c>
      <c r="B2509">
        <v>39995.453125</v>
      </c>
      <c r="C2509">
        <v>40593.070312999997</v>
      </c>
      <c r="D2509">
        <v>39352.058594000002</v>
      </c>
      <c r="E2509">
        <v>40008.421875</v>
      </c>
      <c r="F2509">
        <v>40008.421875</v>
      </c>
      <c r="G2509">
        <v>27167146027</v>
      </c>
    </row>
    <row r="2510" spans="1:7">
      <c r="A2510" s="12">
        <v>44407</v>
      </c>
      <c r="B2510">
        <v>40027.484375</v>
      </c>
      <c r="C2510">
        <v>42235.546875</v>
      </c>
      <c r="D2510">
        <v>38397.355469000002</v>
      </c>
      <c r="E2510">
        <v>42235.546875</v>
      </c>
      <c r="F2510">
        <v>42235.546875</v>
      </c>
      <c r="G2510">
        <v>33072782960</v>
      </c>
    </row>
    <row r="2511" spans="1:7">
      <c r="A2511" s="12">
        <v>44408</v>
      </c>
      <c r="B2511">
        <v>42196.304687999997</v>
      </c>
      <c r="C2511">
        <v>42231.449219000002</v>
      </c>
      <c r="D2511">
        <v>41110.832030999998</v>
      </c>
      <c r="E2511">
        <v>41626.195312999997</v>
      </c>
      <c r="F2511">
        <v>41626.195312999997</v>
      </c>
      <c r="G2511">
        <v>25802845343</v>
      </c>
    </row>
    <row r="2512" spans="1:7">
      <c r="A2512" s="12">
        <v>44409</v>
      </c>
      <c r="B2512">
        <v>41460.84375</v>
      </c>
      <c r="C2512">
        <v>42541.679687999997</v>
      </c>
      <c r="D2512">
        <v>39540.941405999998</v>
      </c>
      <c r="E2512">
        <v>39974.894530999998</v>
      </c>
      <c r="F2512">
        <v>39974.894530999998</v>
      </c>
      <c r="G2512">
        <v>26688438115</v>
      </c>
    </row>
    <row r="2513" spans="1:7">
      <c r="A2513" s="12">
        <v>44410</v>
      </c>
      <c r="B2513">
        <v>39907.261719000002</v>
      </c>
      <c r="C2513">
        <v>40419.179687999997</v>
      </c>
      <c r="D2513">
        <v>38746.347655999998</v>
      </c>
      <c r="E2513">
        <v>39201.945312999997</v>
      </c>
      <c r="F2513">
        <v>39201.945312999997</v>
      </c>
      <c r="G2513">
        <v>25595265436</v>
      </c>
    </row>
    <row r="2514" spans="1:7">
      <c r="A2514" s="12">
        <v>44411</v>
      </c>
      <c r="B2514">
        <v>39178.402344000002</v>
      </c>
      <c r="C2514">
        <v>39750.03125</v>
      </c>
      <c r="D2514">
        <v>37782.050780999998</v>
      </c>
      <c r="E2514">
        <v>38152.980469000002</v>
      </c>
      <c r="F2514">
        <v>38152.980469000002</v>
      </c>
      <c r="G2514">
        <v>26189830450</v>
      </c>
    </row>
    <row r="2515" spans="1:7">
      <c r="A2515" s="12">
        <v>44412</v>
      </c>
      <c r="B2515">
        <v>38213.332030999998</v>
      </c>
      <c r="C2515">
        <v>39952.296875</v>
      </c>
      <c r="D2515">
        <v>37589.164062999997</v>
      </c>
      <c r="E2515">
        <v>39747.503905999998</v>
      </c>
      <c r="F2515">
        <v>39747.503905999998</v>
      </c>
      <c r="G2515">
        <v>25372562724</v>
      </c>
    </row>
    <row r="2516" spans="1:7">
      <c r="A2516" s="12">
        <v>44413</v>
      </c>
      <c r="B2516">
        <v>39744.515625</v>
      </c>
      <c r="C2516">
        <v>41341.933594000002</v>
      </c>
      <c r="D2516">
        <v>37458.003905999998</v>
      </c>
      <c r="E2516">
        <v>40869.554687999997</v>
      </c>
      <c r="F2516">
        <v>40869.554687999997</v>
      </c>
      <c r="G2516">
        <v>35185031017</v>
      </c>
    </row>
    <row r="2517" spans="1:7">
      <c r="A2517" s="12">
        <v>44414</v>
      </c>
      <c r="B2517">
        <v>40865.867187999997</v>
      </c>
      <c r="C2517">
        <v>43271.660155999998</v>
      </c>
      <c r="D2517">
        <v>39932.179687999997</v>
      </c>
      <c r="E2517">
        <v>42816.5</v>
      </c>
      <c r="F2517">
        <v>42816.5</v>
      </c>
      <c r="G2517">
        <v>38226483046</v>
      </c>
    </row>
    <row r="2518" spans="1:7">
      <c r="A2518" s="12">
        <v>44415</v>
      </c>
      <c r="B2518">
        <v>42832.796875</v>
      </c>
      <c r="C2518">
        <v>44689.859375</v>
      </c>
      <c r="D2518">
        <v>42618.566405999998</v>
      </c>
      <c r="E2518">
        <v>44555.800780999998</v>
      </c>
      <c r="F2518">
        <v>44555.800780999998</v>
      </c>
      <c r="G2518">
        <v>40030862141</v>
      </c>
    </row>
    <row r="2519" spans="1:7">
      <c r="A2519" s="12">
        <v>44416</v>
      </c>
      <c r="B2519">
        <v>44574.4375</v>
      </c>
      <c r="C2519">
        <v>45282.351562999997</v>
      </c>
      <c r="D2519">
        <v>43331.910155999998</v>
      </c>
      <c r="E2519">
        <v>43798.117187999997</v>
      </c>
      <c r="F2519">
        <v>43798.117187999997</v>
      </c>
      <c r="G2519">
        <v>36302664750</v>
      </c>
    </row>
    <row r="2520" spans="1:7">
      <c r="A2520" s="12">
        <v>44417</v>
      </c>
      <c r="B2520">
        <v>43791.925780999998</v>
      </c>
      <c r="C2520">
        <v>46456.832030999998</v>
      </c>
      <c r="D2520">
        <v>42848.6875</v>
      </c>
      <c r="E2520">
        <v>46365.402344000002</v>
      </c>
      <c r="F2520">
        <v>46365.402344000002</v>
      </c>
      <c r="G2520">
        <v>38734079049</v>
      </c>
    </row>
    <row r="2521" spans="1:7">
      <c r="A2521" s="12">
        <v>44418</v>
      </c>
      <c r="B2521">
        <v>46280.847655999998</v>
      </c>
      <c r="C2521">
        <v>46637.988280999998</v>
      </c>
      <c r="D2521">
        <v>44705.554687999997</v>
      </c>
      <c r="E2521">
        <v>45585.03125</v>
      </c>
      <c r="F2521">
        <v>45585.03125</v>
      </c>
      <c r="G2521">
        <v>33546019517</v>
      </c>
    </row>
    <row r="2522" spans="1:7">
      <c r="A2522" s="12">
        <v>44419</v>
      </c>
      <c r="B2522">
        <v>45599.703125</v>
      </c>
      <c r="C2522">
        <v>46735.632812999997</v>
      </c>
      <c r="D2522">
        <v>45351.710937999997</v>
      </c>
      <c r="E2522">
        <v>45593.636719000002</v>
      </c>
      <c r="F2522">
        <v>45593.636719000002</v>
      </c>
      <c r="G2522">
        <v>34319709073</v>
      </c>
    </row>
    <row r="2523" spans="1:7">
      <c r="A2523" s="12">
        <v>44420</v>
      </c>
      <c r="B2523">
        <v>45576.878905999998</v>
      </c>
      <c r="C2523">
        <v>46228.910155999998</v>
      </c>
      <c r="D2523">
        <v>43861.445312999997</v>
      </c>
      <c r="E2523">
        <v>44428.289062999997</v>
      </c>
      <c r="F2523">
        <v>44428.289062999997</v>
      </c>
      <c r="G2523">
        <v>33723620826</v>
      </c>
    </row>
    <row r="2524" spans="1:7">
      <c r="A2524" s="12">
        <v>44421</v>
      </c>
      <c r="B2524">
        <v>44439.691405999998</v>
      </c>
      <c r="C2524">
        <v>47831.976562999997</v>
      </c>
      <c r="D2524">
        <v>44282.417969000002</v>
      </c>
      <c r="E2524">
        <v>47793.320312999997</v>
      </c>
      <c r="F2524">
        <v>47793.320312999997</v>
      </c>
      <c r="G2524">
        <v>31744259539</v>
      </c>
    </row>
    <row r="2525" spans="1:7">
      <c r="A2525" s="12">
        <v>44422</v>
      </c>
      <c r="B2525">
        <v>47810.6875</v>
      </c>
      <c r="C2525">
        <v>48098.683594000002</v>
      </c>
      <c r="D2525">
        <v>46177.632812999997</v>
      </c>
      <c r="E2525">
        <v>47096.945312999997</v>
      </c>
      <c r="F2525">
        <v>47096.945312999997</v>
      </c>
      <c r="G2525">
        <v>31211354442</v>
      </c>
    </row>
    <row r="2526" spans="1:7">
      <c r="A2526" s="12">
        <v>44423</v>
      </c>
      <c r="B2526">
        <v>47096.667969000002</v>
      </c>
      <c r="C2526">
        <v>47357.105469000002</v>
      </c>
      <c r="D2526">
        <v>45579.589844000002</v>
      </c>
      <c r="E2526">
        <v>47047.003905999998</v>
      </c>
      <c r="F2526">
        <v>47047.003905999998</v>
      </c>
      <c r="G2526">
        <v>30988958446</v>
      </c>
    </row>
    <row r="2527" spans="1:7">
      <c r="A2527" s="12">
        <v>44424</v>
      </c>
      <c r="B2527">
        <v>47019.960937999997</v>
      </c>
      <c r="C2527">
        <v>47998.097655999998</v>
      </c>
      <c r="D2527">
        <v>45700.320312999997</v>
      </c>
      <c r="E2527">
        <v>46004.484375</v>
      </c>
      <c r="F2527">
        <v>46004.484375</v>
      </c>
      <c r="G2527">
        <v>32776876610</v>
      </c>
    </row>
    <row r="2528" spans="1:7">
      <c r="A2528" s="12">
        <v>44425</v>
      </c>
      <c r="B2528">
        <v>45936.457030999998</v>
      </c>
      <c r="C2528">
        <v>47139.570312999997</v>
      </c>
      <c r="D2528">
        <v>44512.417969000002</v>
      </c>
      <c r="E2528">
        <v>44695.359375</v>
      </c>
      <c r="F2528">
        <v>44695.359375</v>
      </c>
      <c r="G2528">
        <v>33451362600</v>
      </c>
    </row>
    <row r="2529" spans="1:7">
      <c r="A2529" s="12">
        <v>44426</v>
      </c>
      <c r="B2529">
        <v>44686.75</v>
      </c>
      <c r="C2529">
        <v>45952.0625</v>
      </c>
      <c r="D2529">
        <v>44364.027344000002</v>
      </c>
      <c r="E2529">
        <v>44801.1875</v>
      </c>
      <c r="F2529">
        <v>44801.1875</v>
      </c>
      <c r="G2529">
        <v>32194123075</v>
      </c>
    </row>
    <row r="2530" spans="1:7">
      <c r="A2530" s="12">
        <v>44427</v>
      </c>
      <c r="B2530">
        <v>44741.882812999997</v>
      </c>
      <c r="C2530">
        <v>46970.761719000002</v>
      </c>
      <c r="D2530">
        <v>43998.316405999998</v>
      </c>
      <c r="E2530">
        <v>46717.578125</v>
      </c>
      <c r="F2530">
        <v>46717.578125</v>
      </c>
      <c r="G2530">
        <v>37204312299</v>
      </c>
    </row>
    <row r="2531" spans="1:7">
      <c r="A2531" s="12">
        <v>44428</v>
      </c>
      <c r="B2531">
        <v>46723.121094000002</v>
      </c>
      <c r="C2531">
        <v>49342.152344000002</v>
      </c>
      <c r="D2531">
        <v>46650.707030999998</v>
      </c>
      <c r="E2531">
        <v>49339.175780999998</v>
      </c>
      <c r="F2531">
        <v>49339.175780999998</v>
      </c>
      <c r="G2531">
        <v>34706867452</v>
      </c>
    </row>
    <row r="2532" spans="1:7">
      <c r="A2532" s="12">
        <v>44429</v>
      </c>
      <c r="B2532">
        <v>49327.074219000002</v>
      </c>
      <c r="C2532">
        <v>49717.019530999998</v>
      </c>
      <c r="D2532">
        <v>48312.199219000002</v>
      </c>
      <c r="E2532">
        <v>48905.492187999997</v>
      </c>
      <c r="F2532">
        <v>48905.492187999997</v>
      </c>
      <c r="G2532">
        <v>40585205312</v>
      </c>
    </row>
    <row r="2533" spans="1:7">
      <c r="A2533" s="12">
        <v>44430</v>
      </c>
      <c r="B2533">
        <v>48869.105469000002</v>
      </c>
      <c r="C2533">
        <v>49471.609375</v>
      </c>
      <c r="D2533">
        <v>48199.941405999998</v>
      </c>
      <c r="E2533">
        <v>49321.652344000002</v>
      </c>
      <c r="F2533">
        <v>49321.652344000002</v>
      </c>
      <c r="G2533">
        <v>25370975378</v>
      </c>
    </row>
    <row r="2534" spans="1:7">
      <c r="A2534" s="12">
        <v>44431</v>
      </c>
      <c r="B2534">
        <v>49291.675780999998</v>
      </c>
      <c r="C2534">
        <v>50482.078125</v>
      </c>
      <c r="D2534">
        <v>49074.605469000002</v>
      </c>
      <c r="E2534">
        <v>49546.148437999997</v>
      </c>
      <c r="F2534">
        <v>49546.148437999997</v>
      </c>
      <c r="G2534">
        <v>34305053719</v>
      </c>
    </row>
    <row r="2535" spans="1:7">
      <c r="A2535" s="12">
        <v>44432</v>
      </c>
      <c r="B2535">
        <v>49562.347655999998</v>
      </c>
      <c r="C2535">
        <v>49878.769530999998</v>
      </c>
      <c r="D2535">
        <v>47687.117187999997</v>
      </c>
      <c r="E2535">
        <v>47706.117187999997</v>
      </c>
      <c r="F2535">
        <v>47706.117187999997</v>
      </c>
      <c r="G2535">
        <v>35361168834</v>
      </c>
    </row>
    <row r="2536" spans="1:7">
      <c r="A2536" s="12">
        <v>44433</v>
      </c>
      <c r="B2536">
        <v>47727.257812999997</v>
      </c>
      <c r="C2536">
        <v>49202.878905999998</v>
      </c>
      <c r="D2536">
        <v>47163.613280999998</v>
      </c>
      <c r="E2536">
        <v>48960.789062999997</v>
      </c>
      <c r="F2536">
        <v>48960.789062999997</v>
      </c>
      <c r="G2536">
        <v>32646349931</v>
      </c>
    </row>
    <row r="2537" spans="1:7">
      <c r="A2537" s="12">
        <v>44434</v>
      </c>
      <c r="B2537">
        <v>49002.640625</v>
      </c>
      <c r="C2537">
        <v>49347.582030999998</v>
      </c>
      <c r="D2537">
        <v>46405.78125</v>
      </c>
      <c r="E2537">
        <v>46942.21875</v>
      </c>
      <c r="F2537">
        <v>46942.21875</v>
      </c>
      <c r="G2537">
        <v>32666549568</v>
      </c>
    </row>
    <row r="2538" spans="1:7">
      <c r="A2538" s="12">
        <v>44435</v>
      </c>
      <c r="B2538">
        <v>46894.554687999997</v>
      </c>
      <c r="C2538">
        <v>49112.785155999998</v>
      </c>
      <c r="D2538">
        <v>46394.28125</v>
      </c>
      <c r="E2538">
        <v>49058.667969000002</v>
      </c>
      <c r="F2538">
        <v>49058.667969000002</v>
      </c>
      <c r="G2538">
        <v>34511076995</v>
      </c>
    </row>
    <row r="2539" spans="1:7">
      <c r="A2539" s="12">
        <v>44436</v>
      </c>
      <c r="B2539">
        <v>49072.585937999997</v>
      </c>
      <c r="C2539">
        <v>49283.503905999998</v>
      </c>
      <c r="D2539">
        <v>48499.238280999998</v>
      </c>
      <c r="E2539">
        <v>48902.402344000002</v>
      </c>
      <c r="F2539">
        <v>48902.402344000002</v>
      </c>
      <c r="G2539">
        <v>28568103401</v>
      </c>
    </row>
    <row r="2540" spans="1:7">
      <c r="A2540" s="12">
        <v>44437</v>
      </c>
      <c r="B2540">
        <v>48911.25</v>
      </c>
      <c r="C2540">
        <v>49644.113280999998</v>
      </c>
      <c r="D2540">
        <v>47925.855469000002</v>
      </c>
      <c r="E2540">
        <v>48829.832030999998</v>
      </c>
      <c r="F2540">
        <v>48829.832030999998</v>
      </c>
      <c r="G2540">
        <v>25889650240</v>
      </c>
    </row>
    <row r="2541" spans="1:7">
      <c r="A2541" s="12">
        <v>44438</v>
      </c>
      <c r="B2541">
        <v>48834.851562999997</v>
      </c>
      <c r="C2541">
        <v>48925.605469000002</v>
      </c>
      <c r="D2541">
        <v>46950.273437999997</v>
      </c>
      <c r="E2541">
        <v>47054.984375</v>
      </c>
      <c r="F2541">
        <v>47054.984375</v>
      </c>
      <c r="G2541">
        <v>31847007016</v>
      </c>
    </row>
    <row r="2542" spans="1:7">
      <c r="A2542" s="12">
        <v>44439</v>
      </c>
      <c r="B2542">
        <v>47024.339844000002</v>
      </c>
      <c r="C2542">
        <v>48189.550780999998</v>
      </c>
      <c r="D2542">
        <v>46750.09375</v>
      </c>
      <c r="E2542">
        <v>47166.6875</v>
      </c>
      <c r="F2542">
        <v>47166.6875</v>
      </c>
      <c r="G2542">
        <v>34730363427</v>
      </c>
    </row>
    <row r="2543" spans="1:7">
      <c r="A2543" s="12">
        <v>44440</v>
      </c>
      <c r="B2543">
        <v>47099.773437999997</v>
      </c>
      <c r="C2543">
        <v>49111.089844000002</v>
      </c>
      <c r="D2543">
        <v>46562.4375</v>
      </c>
      <c r="E2543">
        <v>48847.027344000002</v>
      </c>
      <c r="F2543">
        <v>48847.027344000002</v>
      </c>
      <c r="G2543">
        <v>39139399125</v>
      </c>
    </row>
    <row r="2544" spans="1:7">
      <c r="A2544" s="12">
        <v>44441</v>
      </c>
      <c r="B2544">
        <v>48807.847655999998</v>
      </c>
      <c r="C2544">
        <v>50343.421875</v>
      </c>
      <c r="D2544">
        <v>48652.320312999997</v>
      </c>
      <c r="E2544">
        <v>49327.722655999998</v>
      </c>
      <c r="F2544">
        <v>49327.722655999998</v>
      </c>
      <c r="G2544">
        <v>39508070319</v>
      </c>
    </row>
    <row r="2545" spans="1:7">
      <c r="A2545" s="12">
        <v>44442</v>
      </c>
      <c r="B2545">
        <v>49288.25</v>
      </c>
      <c r="C2545">
        <v>50982.273437999997</v>
      </c>
      <c r="D2545">
        <v>48386.085937999997</v>
      </c>
      <c r="E2545">
        <v>50025.375</v>
      </c>
      <c r="F2545">
        <v>50025.375</v>
      </c>
      <c r="G2545">
        <v>43206179619</v>
      </c>
    </row>
    <row r="2546" spans="1:7">
      <c r="A2546" s="12">
        <v>44443</v>
      </c>
      <c r="B2546">
        <v>50009.324219000002</v>
      </c>
      <c r="C2546">
        <v>50545.582030999998</v>
      </c>
      <c r="D2546">
        <v>49548.78125</v>
      </c>
      <c r="E2546">
        <v>49944.625</v>
      </c>
      <c r="F2546">
        <v>49944.625</v>
      </c>
      <c r="G2546">
        <v>37471327794</v>
      </c>
    </row>
    <row r="2547" spans="1:7">
      <c r="A2547" s="12">
        <v>44444</v>
      </c>
      <c r="B2547">
        <v>49937.859375</v>
      </c>
      <c r="C2547">
        <v>51868.679687999997</v>
      </c>
      <c r="D2547">
        <v>49538.597655999998</v>
      </c>
      <c r="E2547">
        <v>51753.410155999998</v>
      </c>
      <c r="F2547">
        <v>51753.410155999998</v>
      </c>
      <c r="G2547">
        <v>30322676319</v>
      </c>
    </row>
    <row r="2548" spans="1:7">
      <c r="A2548" s="12">
        <v>44445</v>
      </c>
      <c r="B2548">
        <v>51769.003905999998</v>
      </c>
      <c r="C2548">
        <v>52700.941405999998</v>
      </c>
      <c r="D2548">
        <v>51053.679687999997</v>
      </c>
      <c r="E2548">
        <v>52633.535155999998</v>
      </c>
      <c r="F2548">
        <v>52633.535155999998</v>
      </c>
      <c r="G2548">
        <v>38884105426</v>
      </c>
    </row>
    <row r="2549" spans="1:7">
      <c r="A2549" s="12">
        <v>44446</v>
      </c>
      <c r="B2549">
        <v>52660.480469000002</v>
      </c>
      <c r="C2549">
        <v>52853.765625</v>
      </c>
      <c r="D2549">
        <v>43285.207030999998</v>
      </c>
      <c r="E2549">
        <v>46811.128905999998</v>
      </c>
      <c r="F2549">
        <v>46811.128905999998</v>
      </c>
      <c r="G2549">
        <v>65210059683</v>
      </c>
    </row>
    <row r="2550" spans="1:7">
      <c r="A2550" s="12">
        <v>44447</v>
      </c>
      <c r="B2550">
        <v>46827.761719000002</v>
      </c>
      <c r="C2550">
        <v>47334.054687999997</v>
      </c>
      <c r="D2550">
        <v>44561.394530999998</v>
      </c>
      <c r="E2550">
        <v>46091.390625</v>
      </c>
      <c r="F2550">
        <v>46091.390625</v>
      </c>
      <c r="G2550">
        <v>49007762488</v>
      </c>
    </row>
    <row r="2551" spans="1:7">
      <c r="A2551" s="12">
        <v>44448</v>
      </c>
      <c r="B2551">
        <v>45774.742187999997</v>
      </c>
      <c r="C2551">
        <v>47261.949219000002</v>
      </c>
      <c r="D2551">
        <v>45669.738280999998</v>
      </c>
      <c r="E2551">
        <v>46391.421875</v>
      </c>
      <c r="F2551">
        <v>46391.421875</v>
      </c>
      <c r="G2551">
        <v>38672657013</v>
      </c>
    </row>
    <row r="2552" spans="1:7">
      <c r="A2552" s="12">
        <v>44449</v>
      </c>
      <c r="B2552">
        <v>46396.664062999997</v>
      </c>
      <c r="C2552">
        <v>47031.742187999997</v>
      </c>
      <c r="D2552">
        <v>44344.484375</v>
      </c>
      <c r="E2552">
        <v>44883.910155999998</v>
      </c>
      <c r="F2552">
        <v>44883.910155999998</v>
      </c>
      <c r="G2552">
        <v>39154666597</v>
      </c>
    </row>
    <row r="2553" spans="1:7">
      <c r="A2553" s="12">
        <v>44450</v>
      </c>
      <c r="B2553">
        <v>44869.839844000002</v>
      </c>
      <c r="C2553">
        <v>45969.292969000002</v>
      </c>
      <c r="D2553">
        <v>44818.265625</v>
      </c>
      <c r="E2553">
        <v>45201.457030999998</v>
      </c>
      <c r="F2553">
        <v>45201.457030999998</v>
      </c>
      <c r="G2553">
        <v>34499835245</v>
      </c>
    </row>
    <row r="2554" spans="1:7">
      <c r="A2554" s="12">
        <v>44451</v>
      </c>
      <c r="B2554">
        <v>45206.628905999998</v>
      </c>
      <c r="C2554">
        <v>46364.878905999998</v>
      </c>
      <c r="D2554">
        <v>44790.460937999997</v>
      </c>
      <c r="E2554">
        <v>46063.269530999998</v>
      </c>
      <c r="F2554">
        <v>46063.269530999998</v>
      </c>
      <c r="G2554">
        <v>27881980161</v>
      </c>
    </row>
    <row r="2555" spans="1:7">
      <c r="A2555" s="12">
        <v>44452</v>
      </c>
      <c r="B2555">
        <v>46057.214844000002</v>
      </c>
      <c r="C2555">
        <v>46598.679687999997</v>
      </c>
      <c r="D2555">
        <v>43591.320312999997</v>
      </c>
      <c r="E2555">
        <v>44963.074219000002</v>
      </c>
      <c r="F2555">
        <v>44963.074219000002</v>
      </c>
      <c r="G2555">
        <v>40969943253</v>
      </c>
    </row>
    <row r="2556" spans="1:7">
      <c r="A2556" s="12">
        <v>44453</v>
      </c>
      <c r="B2556">
        <v>44960.050780999998</v>
      </c>
      <c r="C2556">
        <v>47218.125</v>
      </c>
      <c r="D2556">
        <v>44752.332030999998</v>
      </c>
      <c r="E2556">
        <v>47092.492187999997</v>
      </c>
      <c r="F2556">
        <v>47092.492187999997</v>
      </c>
      <c r="G2556">
        <v>38652152880</v>
      </c>
    </row>
    <row r="2557" spans="1:7">
      <c r="A2557" s="12">
        <v>44454</v>
      </c>
      <c r="B2557">
        <v>47098</v>
      </c>
      <c r="C2557">
        <v>48450.46875</v>
      </c>
      <c r="D2557">
        <v>46773.328125</v>
      </c>
      <c r="E2557">
        <v>48176.347655999998</v>
      </c>
      <c r="F2557">
        <v>48176.347655999998</v>
      </c>
      <c r="G2557">
        <v>30484496466</v>
      </c>
    </row>
    <row r="2558" spans="1:7">
      <c r="A2558" s="12">
        <v>44455</v>
      </c>
      <c r="B2558">
        <v>48158.90625</v>
      </c>
      <c r="C2558">
        <v>48486.828125</v>
      </c>
      <c r="D2558">
        <v>47079.558594000002</v>
      </c>
      <c r="E2558">
        <v>47783.359375</v>
      </c>
      <c r="F2558">
        <v>47783.359375</v>
      </c>
      <c r="G2558">
        <v>31764293754</v>
      </c>
    </row>
    <row r="2559" spans="1:7">
      <c r="A2559" s="12">
        <v>44456</v>
      </c>
      <c r="B2559">
        <v>47771.003905999998</v>
      </c>
      <c r="C2559">
        <v>48160.921875</v>
      </c>
      <c r="D2559">
        <v>46832.523437999997</v>
      </c>
      <c r="E2559">
        <v>47267.519530999998</v>
      </c>
      <c r="F2559">
        <v>47267.519530999998</v>
      </c>
      <c r="G2559">
        <v>28727713711</v>
      </c>
    </row>
    <row r="2560" spans="1:7">
      <c r="A2560" s="12">
        <v>44457</v>
      </c>
      <c r="B2560">
        <v>47273.527344000002</v>
      </c>
      <c r="C2560">
        <v>48791.78125</v>
      </c>
      <c r="D2560">
        <v>47087.285155999998</v>
      </c>
      <c r="E2560">
        <v>48278.363280999998</v>
      </c>
      <c r="F2560">
        <v>48278.363280999998</v>
      </c>
      <c r="G2560">
        <v>28575630451</v>
      </c>
    </row>
    <row r="2561" spans="1:7">
      <c r="A2561" s="12">
        <v>44458</v>
      </c>
      <c r="B2561">
        <v>48268.855469000002</v>
      </c>
      <c r="C2561">
        <v>48328.367187999997</v>
      </c>
      <c r="D2561">
        <v>46919.804687999997</v>
      </c>
      <c r="E2561">
        <v>47260.21875</v>
      </c>
      <c r="F2561">
        <v>47260.21875</v>
      </c>
      <c r="G2561">
        <v>26967722648</v>
      </c>
    </row>
    <row r="2562" spans="1:7">
      <c r="A2562" s="12">
        <v>44459</v>
      </c>
      <c r="B2562">
        <v>47261.40625</v>
      </c>
      <c r="C2562">
        <v>47328.199219000002</v>
      </c>
      <c r="D2562">
        <v>42598.914062999997</v>
      </c>
      <c r="E2562">
        <v>42843.800780999998</v>
      </c>
      <c r="F2562">
        <v>42843.800780999998</v>
      </c>
      <c r="G2562">
        <v>43909845642</v>
      </c>
    </row>
    <row r="2563" spans="1:7">
      <c r="A2563" s="12">
        <v>44460</v>
      </c>
      <c r="B2563">
        <v>43012.234375</v>
      </c>
      <c r="C2563">
        <v>43607.609375</v>
      </c>
      <c r="D2563">
        <v>39787.609375</v>
      </c>
      <c r="E2563">
        <v>40693.675780999998</v>
      </c>
      <c r="F2563">
        <v>40693.675780999998</v>
      </c>
      <c r="G2563">
        <v>48701090088</v>
      </c>
    </row>
    <row r="2564" spans="1:7">
      <c r="A2564" s="12">
        <v>44461</v>
      </c>
      <c r="B2564">
        <v>40677.953125</v>
      </c>
      <c r="C2564">
        <v>43978.621094000002</v>
      </c>
      <c r="D2564">
        <v>40625.632812999997</v>
      </c>
      <c r="E2564">
        <v>43574.507812999997</v>
      </c>
      <c r="F2564">
        <v>43574.507812999997</v>
      </c>
      <c r="G2564">
        <v>38139709246</v>
      </c>
    </row>
    <row r="2565" spans="1:7">
      <c r="A2565" s="12">
        <v>44462</v>
      </c>
      <c r="B2565">
        <v>43560.296875</v>
      </c>
      <c r="C2565">
        <v>44942.175780999998</v>
      </c>
      <c r="D2565">
        <v>43109.339844000002</v>
      </c>
      <c r="E2565">
        <v>44895.097655999998</v>
      </c>
      <c r="F2565">
        <v>44895.097655999998</v>
      </c>
      <c r="G2565">
        <v>34244064430</v>
      </c>
    </row>
    <row r="2566" spans="1:7">
      <c r="A2566" s="12">
        <v>44463</v>
      </c>
      <c r="B2566">
        <v>44894.300780999998</v>
      </c>
      <c r="C2566">
        <v>45080.492187999997</v>
      </c>
      <c r="D2566">
        <v>40936.558594000002</v>
      </c>
      <c r="E2566">
        <v>42839.75</v>
      </c>
      <c r="F2566">
        <v>42839.75</v>
      </c>
      <c r="G2566">
        <v>42839345714</v>
      </c>
    </row>
    <row r="2567" spans="1:7">
      <c r="A2567" s="12">
        <v>44464</v>
      </c>
      <c r="B2567">
        <v>42840.890625</v>
      </c>
      <c r="C2567">
        <v>42996.257812999997</v>
      </c>
      <c r="D2567">
        <v>41759.921875</v>
      </c>
      <c r="E2567">
        <v>42716.59375</v>
      </c>
      <c r="F2567">
        <v>42716.59375</v>
      </c>
      <c r="G2567">
        <v>31604717236</v>
      </c>
    </row>
    <row r="2568" spans="1:7">
      <c r="A2568" s="12">
        <v>44465</v>
      </c>
      <c r="B2568">
        <v>42721.628905999998</v>
      </c>
      <c r="C2568">
        <v>43919.300780999998</v>
      </c>
      <c r="D2568">
        <v>40848.460937999997</v>
      </c>
      <c r="E2568">
        <v>43208.539062999997</v>
      </c>
      <c r="F2568">
        <v>43208.539062999997</v>
      </c>
      <c r="G2568">
        <v>30661222077</v>
      </c>
    </row>
    <row r="2569" spans="1:7">
      <c r="A2569" s="12">
        <v>44466</v>
      </c>
      <c r="B2569">
        <v>43234.183594000002</v>
      </c>
      <c r="C2569">
        <v>44313.246094000002</v>
      </c>
      <c r="D2569">
        <v>42190.632812999997</v>
      </c>
      <c r="E2569">
        <v>42235.730469000002</v>
      </c>
      <c r="F2569">
        <v>42235.730469000002</v>
      </c>
      <c r="G2569">
        <v>30980029059</v>
      </c>
    </row>
    <row r="2570" spans="1:7">
      <c r="A2570" s="12">
        <v>44467</v>
      </c>
      <c r="B2570">
        <v>42200.898437999997</v>
      </c>
      <c r="C2570">
        <v>42775.144530999998</v>
      </c>
      <c r="D2570">
        <v>40931.664062999997</v>
      </c>
      <c r="E2570">
        <v>41034.542969000002</v>
      </c>
      <c r="F2570">
        <v>41034.542969000002</v>
      </c>
      <c r="G2570">
        <v>30214940550</v>
      </c>
    </row>
    <row r="2571" spans="1:7">
      <c r="A2571" s="12">
        <v>44468</v>
      </c>
      <c r="B2571">
        <v>41064.984375</v>
      </c>
      <c r="C2571">
        <v>42545.257812999997</v>
      </c>
      <c r="D2571">
        <v>40829.667969000002</v>
      </c>
      <c r="E2571">
        <v>41564.363280999998</v>
      </c>
      <c r="F2571">
        <v>41564.363280999998</v>
      </c>
      <c r="G2571">
        <v>30602359905</v>
      </c>
    </row>
    <row r="2572" spans="1:7">
      <c r="A2572" s="12">
        <v>44469</v>
      </c>
      <c r="B2572">
        <v>41551.269530999998</v>
      </c>
      <c r="C2572">
        <v>44092.601562999997</v>
      </c>
      <c r="D2572">
        <v>41444.582030999998</v>
      </c>
      <c r="E2572">
        <v>43790.894530999998</v>
      </c>
      <c r="F2572">
        <v>43790.894530999998</v>
      </c>
      <c r="G2572">
        <v>31141681925</v>
      </c>
    </row>
    <row r="2573" spans="1:7">
      <c r="A2573" s="12">
        <v>44470</v>
      </c>
      <c r="B2573">
        <v>43816.742187999997</v>
      </c>
      <c r="C2573">
        <v>48436.011719000002</v>
      </c>
      <c r="D2573">
        <v>43320.023437999997</v>
      </c>
      <c r="E2573">
        <v>48116.941405999998</v>
      </c>
      <c r="F2573">
        <v>48116.941405999998</v>
      </c>
      <c r="G2573">
        <v>42850641582</v>
      </c>
    </row>
    <row r="2574" spans="1:7">
      <c r="A2574" s="12">
        <v>44471</v>
      </c>
      <c r="B2574">
        <v>48137.46875</v>
      </c>
      <c r="C2574">
        <v>48282.0625</v>
      </c>
      <c r="D2574">
        <v>47465.496094000002</v>
      </c>
      <c r="E2574">
        <v>47711.488280999998</v>
      </c>
      <c r="F2574">
        <v>47711.488280999998</v>
      </c>
      <c r="G2574">
        <v>30614346492</v>
      </c>
    </row>
    <row r="2575" spans="1:7">
      <c r="A2575" s="12">
        <v>44472</v>
      </c>
      <c r="B2575">
        <v>47680.027344000002</v>
      </c>
      <c r="C2575">
        <v>49130.691405999998</v>
      </c>
      <c r="D2575">
        <v>47157.289062999997</v>
      </c>
      <c r="E2575">
        <v>48199.953125</v>
      </c>
      <c r="F2575">
        <v>48199.953125</v>
      </c>
      <c r="G2575">
        <v>26638115879</v>
      </c>
    </row>
    <row r="2576" spans="1:7">
      <c r="A2576" s="12">
        <v>44473</v>
      </c>
      <c r="B2576">
        <v>48208.90625</v>
      </c>
      <c r="C2576">
        <v>49456.777344000002</v>
      </c>
      <c r="D2576">
        <v>47045.003905999998</v>
      </c>
      <c r="E2576">
        <v>49112.902344000002</v>
      </c>
      <c r="F2576">
        <v>49112.902344000002</v>
      </c>
      <c r="G2576">
        <v>33383173002</v>
      </c>
    </row>
    <row r="2577" spans="1:7">
      <c r="A2577" s="12">
        <v>44474</v>
      </c>
      <c r="B2577">
        <v>49174.960937999997</v>
      </c>
      <c r="C2577">
        <v>51839.984375</v>
      </c>
      <c r="D2577">
        <v>49072.839844000002</v>
      </c>
      <c r="E2577">
        <v>51514.8125</v>
      </c>
      <c r="F2577">
        <v>51514.8125</v>
      </c>
      <c r="G2577">
        <v>35873904236</v>
      </c>
    </row>
    <row r="2578" spans="1:7">
      <c r="A2578" s="12">
        <v>44475</v>
      </c>
      <c r="B2578">
        <v>51486.664062999997</v>
      </c>
      <c r="C2578">
        <v>55568.464844000002</v>
      </c>
      <c r="D2578">
        <v>50488.191405999998</v>
      </c>
      <c r="E2578">
        <v>55361.449219000002</v>
      </c>
      <c r="F2578">
        <v>55361.449219000002</v>
      </c>
      <c r="G2578">
        <v>49034730168</v>
      </c>
    </row>
    <row r="2579" spans="1:7">
      <c r="A2579" s="12">
        <v>44476</v>
      </c>
      <c r="B2579">
        <v>55338.625</v>
      </c>
      <c r="C2579">
        <v>55338.625</v>
      </c>
      <c r="D2579">
        <v>53525.46875</v>
      </c>
      <c r="E2579">
        <v>53805.984375</v>
      </c>
      <c r="F2579">
        <v>53805.984375</v>
      </c>
      <c r="G2579">
        <v>36807860413</v>
      </c>
    </row>
    <row r="2580" spans="1:7">
      <c r="A2580" s="12">
        <v>44477</v>
      </c>
      <c r="B2580">
        <v>53802.144530999998</v>
      </c>
      <c r="C2580">
        <v>55922.980469000002</v>
      </c>
      <c r="D2580">
        <v>53688.054687999997</v>
      </c>
      <c r="E2580">
        <v>53967.847655999998</v>
      </c>
      <c r="F2580">
        <v>53967.847655999998</v>
      </c>
      <c r="G2580">
        <v>34800873924</v>
      </c>
    </row>
    <row r="2581" spans="1:7">
      <c r="A2581" s="12">
        <v>44478</v>
      </c>
      <c r="B2581">
        <v>53929.78125</v>
      </c>
      <c r="C2581">
        <v>55397.945312999997</v>
      </c>
      <c r="D2581">
        <v>53735.144530999998</v>
      </c>
      <c r="E2581">
        <v>54968.222655999998</v>
      </c>
      <c r="F2581">
        <v>54968.222655999998</v>
      </c>
      <c r="G2581">
        <v>32491211414</v>
      </c>
    </row>
    <row r="2582" spans="1:7">
      <c r="A2582" s="12">
        <v>44479</v>
      </c>
      <c r="B2582">
        <v>54952.820312999997</v>
      </c>
      <c r="C2582">
        <v>56401.304687999997</v>
      </c>
      <c r="D2582">
        <v>54264.257812999997</v>
      </c>
      <c r="E2582">
        <v>54771.578125</v>
      </c>
      <c r="F2582">
        <v>54771.578125</v>
      </c>
      <c r="G2582">
        <v>39527792364</v>
      </c>
    </row>
    <row r="2583" spans="1:7">
      <c r="A2583" s="12">
        <v>44480</v>
      </c>
      <c r="B2583">
        <v>54734.125</v>
      </c>
      <c r="C2583">
        <v>57793.039062999997</v>
      </c>
      <c r="D2583">
        <v>54519.765625</v>
      </c>
      <c r="E2583">
        <v>57484.789062999997</v>
      </c>
      <c r="F2583">
        <v>57484.789062999997</v>
      </c>
      <c r="G2583">
        <v>42637331698</v>
      </c>
    </row>
    <row r="2584" spans="1:7">
      <c r="A2584" s="12">
        <v>44481</v>
      </c>
      <c r="B2584">
        <v>57526.832030999998</v>
      </c>
      <c r="C2584">
        <v>57627.878905999998</v>
      </c>
      <c r="D2584">
        <v>54477.972655999998</v>
      </c>
      <c r="E2584">
        <v>56041.058594000002</v>
      </c>
      <c r="F2584">
        <v>56041.058594000002</v>
      </c>
      <c r="G2584">
        <v>41083758949</v>
      </c>
    </row>
    <row r="2585" spans="1:7">
      <c r="A2585" s="12">
        <v>44482</v>
      </c>
      <c r="B2585">
        <v>56038.257812999997</v>
      </c>
      <c r="C2585">
        <v>57688.660155999998</v>
      </c>
      <c r="D2585">
        <v>54370.972655999998</v>
      </c>
      <c r="E2585">
        <v>57401.097655999998</v>
      </c>
      <c r="F2585">
        <v>57401.097655999998</v>
      </c>
      <c r="G2585">
        <v>41684252783</v>
      </c>
    </row>
    <row r="2586" spans="1:7">
      <c r="A2586" s="12">
        <v>44483</v>
      </c>
      <c r="B2586">
        <v>57372.832030999998</v>
      </c>
      <c r="C2586">
        <v>58478.734375</v>
      </c>
      <c r="D2586">
        <v>56957.074219000002</v>
      </c>
      <c r="E2586">
        <v>57321.523437999997</v>
      </c>
      <c r="F2586">
        <v>57321.523437999997</v>
      </c>
      <c r="G2586">
        <v>36615791366</v>
      </c>
    </row>
    <row r="2587" spans="1:7">
      <c r="A2587" s="12">
        <v>44484</v>
      </c>
      <c r="B2587">
        <v>57345.902344000002</v>
      </c>
      <c r="C2587">
        <v>62757.128905999998</v>
      </c>
      <c r="D2587">
        <v>56868.144530999998</v>
      </c>
      <c r="E2587">
        <v>61593.949219000002</v>
      </c>
      <c r="F2587">
        <v>61593.949219000002</v>
      </c>
      <c r="G2587">
        <v>51780081801</v>
      </c>
    </row>
    <row r="2588" spans="1:7">
      <c r="A2588" s="12">
        <v>44485</v>
      </c>
      <c r="B2588">
        <v>61609.527344000002</v>
      </c>
      <c r="C2588">
        <v>62274.476562999997</v>
      </c>
      <c r="D2588">
        <v>60206.121094000002</v>
      </c>
      <c r="E2588">
        <v>60892.179687999997</v>
      </c>
      <c r="F2588">
        <v>60892.179687999997</v>
      </c>
      <c r="G2588">
        <v>34250964237</v>
      </c>
    </row>
    <row r="2589" spans="1:7">
      <c r="A2589" s="12">
        <v>44486</v>
      </c>
      <c r="B2589">
        <v>60887.652344000002</v>
      </c>
      <c r="C2589">
        <v>61645.523437999997</v>
      </c>
      <c r="D2589">
        <v>59164.46875</v>
      </c>
      <c r="E2589">
        <v>61553.617187999997</v>
      </c>
      <c r="F2589">
        <v>61553.617187999997</v>
      </c>
      <c r="G2589">
        <v>29032367511</v>
      </c>
    </row>
    <row r="2590" spans="1:7">
      <c r="A2590" s="12">
        <v>44487</v>
      </c>
      <c r="B2590">
        <v>61548.804687999997</v>
      </c>
      <c r="C2590">
        <v>62614.660155999998</v>
      </c>
      <c r="D2590">
        <v>60012.757812999997</v>
      </c>
      <c r="E2590">
        <v>62026.078125</v>
      </c>
      <c r="F2590">
        <v>62026.078125</v>
      </c>
      <c r="G2590">
        <v>38055562075</v>
      </c>
    </row>
    <row r="2591" spans="1:7">
      <c r="A2591" s="12">
        <v>44488</v>
      </c>
      <c r="B2591">
        <v>62043.164062999997</v>
      </c>
      <c r="C2591">
        <v>64434.535155999998</v>
      </c>
      <c r="D2591">
        <v>61622.933594000002</v>
      </c>
      <c r="E2591">
        <v>64261.992187999997</v>
      </c>
      <c r="F2591">
        <v>64261.992187999997</v>
      </c>
      <c r="G2591">
        <v>40471196346</v>
      </c>
    </row>
    <row r="2592" spans="1:7">
      <c r="A2592" s="12">
        <v>44489</v>
      </c>
      <c r="B2592">
        <v>64284.585937999997</v>
      </c>
      <c r="C2592">
        <v>66930.390625</v>
      </c>
      <c r="D2592">
        <v>63610.675780999998</v>
      </c>
      <c r="E2592">
        <v>65992.835938000004</v>
      </c>
      <c r="F2592">
        <v>65992.835938000004</v>
      </c>
      <c r="G2592">
        <v>40788955582</v>
      </c>
    </row>
    <row r="2593" spans="1:7">
      <c r="A2593" s="12">
        <v>44490</v>
      </c>
      <c r="B2593">
        <v>66002.234375</v>
      </c>
      <c r="C2593">
        <v>66600.546875</v>
      </c>
      <c r="D2593">
        <v>62117.410155999998</v>
      </c>
      <c r="E2593">
        <v>62210.171875</v>
      </c>
      <c r="F2593">
        <v>62210.171875</v>
      </c>
      <c r="G2593">
        <v>45908121370</v>
      </c>
    </row>
    <row r="2594" spans="1:7">
      <c r="A2594" s="12">
        <v>44491</v>
      </c>
      <c r="B2594">
        <v>62237.890625</v>
      </c>
      <c r="C2594">
        <v>63715.023437999997</v>
      </c>
      <c r="D2594">
        <v>60122.796875</v>
      </c>
      <c r="E2594">
        <v>60692.265625</v>
      </c>
      <c r="F2594">
        <v>60692.265625</v>
      </c>
      <c r="G2594">
        <v>38434082775</v>
      </c>
    </row>
    <row r="2595" spans="1:7">
      <c r="A2595" s="12">
        <v>44492</v>
      </c>
      <c r="B2595">
        <v>60694.628905999998</v>
      </c>
      <c r="C2595">
        <v>61743.878905999998</v>
      </c>
      <c r="D2595">
        <v>59826.523437999997</v>
      </c>
      <c r="E2595">
        <v>61393.617187999997</v>
      </c>
      <c r="F2595">
        <v>61393.617187999997</v>
      </c>
      <c r="G2595">
        <v>26882546034</v>
      </c>
    </row>
    <row r="2596" spans="1:7">
      <c r="A2596" s="12">
        <v>44493</v>
      </c>
      <c r="B2596">
        <v>61368.34375</v>
      </c>
      <c r="C2596">
        <v>61505.804687999997</v>
      </c>
      <c r="D2596">
        <v>59643.34375</v>
      </c>
      <c r="E2596">
        <v>60930.835937999997</v>
      </c>
      <c r="F2596">
        <v>60930.835937999997</v>
      </c>
      <c r="G2596">
        <v>27316183882</v>
      </c>
    </row>
    <row r="2597" spans="1:7">
      <c r="A2597" s="12">
        <v>44494</v>
      </c>
      <c r="B2597">
        <v>60893.925780999998</v>
      </c>
      <c r="C2597">
        <v>63729.324219000002</v>
      </c>
      <c r="D2597">
        <v>60691.800780999998</v>
      </c>
      <c r="E2597">
        <v>63039.824219000002</v>
      </c>
      <c r="F2597">
        <v>63039.824219000002</v>
      </c>
      <c r="G2597">
        <v>31064911614</v>
      </c>
    </row>
    <row r="2598" spans="1:7">
      <c r="A2598" s="12">
        <v>44495</v>
      </c>
      <c r="B2598">
        <v>63032.761719000002</v>
      </c>
      <c r="C2598">
        <v>63229.027344000002</v>
      </c>
      <c r="D2598">
        <v>59991.160155999998</v>
      </c>
      <c r="E2598">
        <v>60363.792969000002</v>
      </c>
      <c r="F2598">
        <v>60363.792969000002</v>
      </c>
      <c r="G2598">
        <v>34878965587</v>
      </c>
    </row>
    <row r="2599" spans="1:7">
      <c r="A2599" s="12">
        <v>44496</v>
      </c>
      <c r="B2599">
        <v>60352</v>
      </c>
      <c r="C2599">
        <v>61435.183594000002</v>
      </c>
      <c r="D2599">
        <v>58208.1875</v>
      </c>
      <c r="E2599">
        <v>58482.386719000002</v>
      </c>
      <c r="F2599">
        <v>58482.386719000002</v>
      </c>
      <c r="G2599">
        <v>43657076893</v>
      </c>
    </row>
    <row r="2600" spans="1:7">
      <c r="A2600" s="12">
        <v>44497</v>
      </c>
      <c r="B2600">
        <v>58470.730469000002</v>
      </c>
      <c r="C2600">
        <v>62128.632812999997</v>
      </c>
      <c r="D2600">
        <v>58206.917969000002</v>
      </c>
      <c r="E2600">
        <v>60622.136719000002</v>
      </c>
      <c r="F2600">
        <v>60622.136719000002</v>
      </c>
      <c r="G2600">
        <v>45257083247</v>
      </c>
    </row>
    <row r="2601" spans="1:7">
      <c r="A2601" s="12">
        <v>44498</v>
      </c>
      <c r="B2601">
        <v>60624.871094000002</v>
      </c>
      <c r="C2601">
        <v>62927.609375</v>
      </c>
      <c r="D2601">
        <v>60329.964844000002</v>
      </c>
      <c r="E2601">
        <v>62227.964844000002</v>
      </c>
      <c r="F2601">
        <v>62227.964844000002</v>
      </c>
      <c r="G2601">
        <v>36856881767</v>
      </c>
    </row>
    <row r="2602" spans="1:7">
      <c r="A2602" s="12">
        <v>44499</v>
      </c>
      <c r="B2602">
        <v>62239.363280999998</v>
      </c>
      <c r="C2602">
        <v>62330.144530999998</v>
      </c>
      <c r="D2602">
        <v>60918.386719000002</v>
      </c>
      <c r="E2602">
        <v>61888.832030999998</v>
      </c>
      <c r="F2602">
        <v>61888.832030999998</v>
      </c>
      <c r="G2602">
        <v>32157938616</v>
      </c>
    </row>
    <row r="2603" spans="1:7">
      <c r="A2603" s="12">
        <v>44500</v>
      </c>
      <c r="B2603">
        <v>61850.488280999998</v>
      </c>
      <c r="C2603">
        <v>62406.171875</v>
      </c>
      <c r="D2603">
        <v>60074.328125</v>
      </c>
      <c r="E2603">
        <v>61318.957030999998</v>
      </c>
      <c r="F2603">
        <v>61318.957030999998</v>
      </c>
      <c r="G2603">
        <v>32241199927</v>
      </c>
    </row>
    <row r="2604" spans="1:7">
      <c r="A2604" s="12">
        <v>44501</v>
      </c>
      <c r="B2604">
        <v>61320.449219000002</v>
      </c>
      <c r="C2604">
        <v>62419.003905999998</v>
      </c>
      <c r="D2604">
        <v>59695.183594000002</v>
      </c>
      <c r="E2604">
        <v>61004.40625</v>
      </c>
      <c r="F2604">
        <v>61004.40625</v>
      </c>
      <c r="G2604">
        <v>36150572843</v>
      </c>
    </row>
    <row r="2605" spans="1:7">
      <c r="A2605" s="12">
        <v>44502</v>
      </c>
      <c r="B2605">
        <v>60963.253905999998</v>
      </c>
      <c r="C2605">
        <v>64242.792969000002</v>
      </c>
      <c r="D2605">
        <v>60673.054687999997</v>
      </c>
      <c r="E2605">
        <v>63226.402344000002</v>
      </c>
      <c r="F2605">
        <v>63226.402344000002</v>
      </c>
      <c r="G2605">
        <v>37746665647</v>
      </c>
    </row>
    <row r="2606" spans="1:7">
      <c r="A2606" s="12">
        <v>44503</v>
      </c>
      <c r="B2606">
        <v>63254.335937999997</v>
      </c>
      <c r="C2606">
        <v>63516.9375</v>
      </c>
      <c r="D2606">
        <v>61184.238280999998</v>
      </c>
      <c r="E2606">
        <v>62970.046875</v>
      </c>
      <c r="F2606">
        <v>62970.046875</v>
      </c>
      <c r="G2606">
        <v>36124731509</v>
      </c>
    </row>
    <row r="2607" spans="1:7">
      <c r="A2607" s="12">
        <v>44504</v>
      </c>
      <c r="B2607">
        <v>62941.804687999997</v>
      </c>
      <c r="C2607">
        <v>63123.289062999997</v>
      </c>
      <c r="D2607">
        <v>60799.664062999997</v>
      </c>
      <c r="E2607">
        <v>61452.230469000002</v>
      </c>
      <c r="F2607">
        <v>61452.230469000002</v>
      </c>
      <c r="G2607">
        <v>32615846901</v>
      </c>
    </row>
    <row r="2608" spans="1:7">
      <c r="A2608" s="12">
        <v>44505</v>
      </c>
      <c r="B2608">
        <v>61460.078125</v>
      </c>
      <c r="C2608">
        <v>62541.46875</v>
      </c>
      <c r="D2608">
        <v>60844.609375</v>
      </c>
      <c r="E2608">
        <v>61125.675780999998</v>
      </c>
      <c r="F2608">
        <v>61125.675780999998</v>
      </c>
      <c r="G2608">
        <v>30605102446</v>
      </c>
    </row>
    <row r="2609" spans="1:7">
      <c r="A2609" s="12">
        <v>44506</v>
      </c>
      <c r="B2609">
        <v>61068.875</v>
      </c>
      <c r="C2609">
        <v>61590.683594000002</v>
      </c>
      <c r="D2609">
        <v>60163.78125</v>
      </c>
      <c r="E2609">
        <v>61527.480469000002</v>
      </c>
      <c r="F2609">
        <v>61527.480469000002</v>
      </c>
      <c r="G2609">
        <v>29094934221</v>
      </c>
    </row>
    <row r="2610" spans="1:7">
      <c r="A2610" s="12">
        <v>44507</v>
      </c>
      <c r="B2610">
        <v>61554.921875</v>
      </c>
      <c r="C2610">
        <v>63326.988280999998</v>
      </c>
      <c r="D2610">
        <v>61432.488280999998</v>
      </c>
      <c r="E2610">
        <v>63326.988280999998</v>
      </c>
      <c r="F2610">
        <v>63326.988280999998</v>
      </c>
      <c r="G2610">
        <v>24726754302</v>
      </c>
    </row>
    <row r="2611" spans="1:7">
      <c r="A2611" s="12">
        <v>44508</v>
      </c>
      <c r="B2611">
        <v>63344.066405999998</v>
      </c>
      <c r="C2611">
        <v>67673.742188000004</v>
      </c>
      <c r="D2611">
        <v>63344.066405999998</v>
      </c>
      <c r="E2611">
        <v>67566.828125</v>
      </c>
      <c r="F2611">
        <v>67566.828125</v>
      </c>
      <c r="G2611">
        <v>41125608330</v>
      </c>
    </row>
    <row r="2612" spans="1:7">
      <c r="A2612" s="12">
        <v>44509</v>
      </c>
      <c r="B2612">
        <v>67549.734375</v>
      </c>
      <c r="C2612">
        <v>68530.335938000004</v>
      </c>
      <c r="D2612">
        <v>66382.0625</v>
      </c>
      <c r="E2612">
        <v>66971.828125</v>
      </c>
      <c r="F2612">
        <v>66971.828125</v>
      </c>
      <c r="G2612">
        <v>42357991721</v>
      </c>
    </row>
    <row r="2613" spans="1:7">
      <c r="A2613" s="12">
        <v>44510</v>
      </c>
      <c r="B2613">
        <v>66953.335938000004</v>
      </c>
      <c r="C2613">
        <v>68789.625</v>
      </c>
      <c r="D2613">
        <v>63208.113280999998</v>
      </c>
      <c r="E2613">
        <v>64995.230469000002</v>
      </c>
      <c r="F2613">
        <v>64995.230469000002</v>
      </c>
      <c r="G2613">
        <v>48730828378</v>
      </c>
    </row>
    <row r="2614" spans="1:7">
      <c r="A2614" s="12">
        <v>44511</v>
      </c>
      <c r="B2614">
        <v>64978.890625</v>
      </c>
      <c r="C2614">
        <v>65579.015625</v>
      </c>
      <c r="D2614">
        <v>64180.488280999998</v>
      </c>
      <c r="E2614">
        <v>64949.960937999997</v>
      </c>
      <c r="F2614">
        <v>64949.960937999997</v>
      </c>
      <c r="G2614">
        <v>35880633236</v>
      </c>
    </row>
    <row r="2615" spans="1:7">
      <c r="A2615" s="12">
        <v>44512</v>
      </c>
      <c r="B2615">
        <v>64863.980469000002</v>
      </c>
      <c r="C2615">
        <v>65460.816405999998</v>
      </c>
      <c r="D2615">
        <v>62333.914062999997</v>
      </c>
      <c r="E2615">
        <v>64155.941405999998</v>
      </c>
      <c r="F2615">
        <v>64155.941405999998</v>
      </c>
      <c r="G2615">
        <v>36084893887</v>
      </c>
    </row>
    <row r="2616" spans="1:7">
      <c r="A2616" s="12">
        <v>44513</v>
      </c>
      <c r="B2616">
        <v>64158.121094000002</v>
      </c>
      <c r="C2616">
        <v>64915.675780999998</v>
      </c>
      <c r="D2616">
        <v>63303.734375</v>
      </c>
      <c r="E2616">
        <v>64469.527344000002</v>
      </c>
      <c r="F2616">
        <v>64469.527344000002</v>
      </c>
      <c r="G2616">
        <v>30474228777</v>
      </c>
    </row>
    <row r="2617" spans="1:7">
      <c r="A2617" s="12">
        <v>44514</v>
      </c>
      <c r="B2617">
        <v>64455.371094000002</v>
      </c>
      <c r="C2617">
        <v>65495.179687999997</v>
      </c>
      <c r="D2617">
        <v>63647.808594000002</v>
      </c>
      <c r="E2617">
        <v>65466.839844000002</v>
      </c>
      <c r="F2617">
        <v>65466.839844000002</v>
      </c>
      <c r="G2617">
        <v>25122092191</v>
      </c>
    </row>
    <row r="2618" spans="1:7">
      <c r="A2618" s="12">
        <v>44515</v>
      </c>
      <c r="B2618">
        <v>65521.289062999997</v>
      </c>
      <c r="C2618">
        <v>66281.570313000004</v>
      </c>
      <c r="D2618">
        <v>63548.144530999998</v>
      </c>
      <c r="E2618">
        <v>63557.871094000002</v>
      </c>
      <c r="F2618">
        <v>63557.871094000002</v>
      </c>
      <c r="G2618">
        <v>30558763548</v>
      </c>
    </row>
    <row r="2619" spans="1:7">
      <c r="A2619" s="12">
        <v>44516</v>
      </c>
      <c r="B2619">
        <v>63721.195312999997</v>
      </c>
      <c r="C2619">
        <v>63721.195312999997</v>
      </c>
      <c r="D2619">
        <v>59016.335937999997</v>
      </c>
      <c r="E2619">
        <v>60161.246094000002</v>
      </c>
      <c r="F2619">
        <v>60161.246094000002</v>
      </c>
      <c r="G2619">
        <v>46844335592</v>
      </c>
    </row>
    <row r="2620" spans="1:7">
      <c r="A2620" s="12">
        <v>44517</v>
      </c>
      <c r="B2620">
        <v>60139.621094000002</v>
      </c>
      <c r="C2620">
        <v>60823.609375</v>
      </c>
      <c r="D2620">
        <v>58515.410155999998</v>
      </c>
      <c r="E2620">
        <v>60368.011719000002</v>
      </c>
      <c r="F2620">
        <v>60368.011719000002</v>
      </c>
      <c r="G2620">
        <v>39178392930</v>
      </c>
    </row>
    <row r="2621" spans="1:7">
      <c r="A2621" s="12">
        <v>44518</v>
      </c>
      <c r="B2621">
        <v>60360.136719000002</v>
      </c>
      <c r="C2621">
        <v>60948.5</v>
      </c>
      <c r="D2621">
        <v>56550.792969000002</v>
      </c>
      <c r="E2621">
        <v>56942.136719000002</v>
      </c>
      <c r="F2621">
        <v>56942.136719000002</v>
      </c>
      <c r="G2621">
        <v>41388338699</v>
      </c>
    </row>
    <row r="2622" spans="1:7">
      <c r="A2622" s="12">
        <v>44519</v>
      </c>
      <c r="B2622">
        <v>56896.128905999998</v>
      </c>
      <c r="C2622">
        <v>58351.113280999998</v>
      </c>
      <c r="D2622">
        <v>55705.179687999997</v>
      </c>
      <c r="E2622">
        <v>58119.578125</v>
      </c>
      <c r="F2622">
        <v>58119.578125</v>
      </c>
      <c r="G2622">
        <v>38702407772</v>
      </c>
    </row>
    <row r="2623" spans="1:7">
      <c r="A2623" s="12">
        <v>44520</v>
      </c>
      <c r="B2623">
        <v>58115.082030999998</v>
      </c>
      <c r="C2623">
        <v>59859.878905999998</v>
      </c>
      <c r="D2623">
        <v>57469.726562999997</v>
      </c>
      <c r="E2623">
        <v>59697.195312999997</v>
      </c>
      <c r="F2623">
        <v>59697.195312999997</v>
      </c>
      <c r="G2623">
        <v>30624264863</v>
      </c>
    </row>
    <row r="2624" spans="1:7">
      <c r="A2624" s="12">
        <v>44521</v>
      </c>
      <c r="B2624">
        <v>59730.507812999997</v>
      </c>
      <c r="C2624">
        <v>60004.425780999998</v>
      </c>
      <c r="D2624">
        <v>58618.929687999997</v>
      </c>
      <c r="E2624">
        <v>58730.476562999997</v>
      </c>
      <c r="F2624">
        <v>58730.476562999997</v>
      </c>
      <c r="G2624">
        <v>26123447605</v>
      </c>
    </row>
    <row r="2625" spans="1:7">
      <c r="A2625" s="12">
        <v>44522</v>
      </c>
      <c r="B2625">
        <v>58706.847655999998</v>
      </c>
      <c r="C2625">
        <v>59266.359375</v>
      </c>
      <c r="D2625">
        <v>55679.839844000002</v>
      </c>
      <c r="E2625">
        <v>56289.289062999997</v>
      </c>
      <c r="F2625">
        <v>56289.289062999997</v>
      </c>
      <c r="G2625">
        <v>35036121783</v>
      </c>
    </row>
    <row r="2626" spans="1:7">
      <c r="A2626" s="12">
        <v>44523</v>
      </c>
      <c r="B2626">
        <v>56304.554687999997</v>
      </c>
      <c r="C2626">
        <v>57875.515625</v>
      </c>
      <c r="D2626">
        <v>55632.761719000002</v>
      </c>
      <c r="E2626">
        <v>57569.074219000002</v>
      </c>
      <c r="F2626">
        <v>57569.074219000002</v>
      </c>
      <c r="G2626">
        <v>37485803899</v>
      </c>
    </row>
    <row r="2627" spans="1:7">
      <c r="A2627" s="12">
        <v>44524</v>
      </c>
      <c r="B2627">
        <v>57565.851562999997</v>
      </c>
      <c r="C2627">
        <v>57803.066405999998</v>
      </c>
      <c r="D2627">
        <v>55964.222655999998</v>
      </c>
      <c r="E2627">
        <v>56280.425780999998</v>
      </c>
      <c r="F2627">
        <v>56280.425780999998</v>
      </c>
      <c r="G2627">
        <v>36635566789</v>
      </c>
    </row>
    <row r="2628" spans="1:7">
      <c r="A2628" s="12">
        <v>44525</v>
      </c>
      <c r="B2628">
        <v>57165.417969000002</v>
      </c>
      <c r="C2628">
        <v>59367.96875</v>
      </c>
      <c r="D2628">
        <v>57146.683594000002</v>
      </c>
      <c r="E2628">
        <v>57274.679687999997</v>
      </c>
      <c r="F2628">
        <v>57274.679687999997</v>
      </c>
      <c r="G2628">
        <v>34284016248</v>
      </c>
    </row>
    <row r="2629" spans="1:7">
      <c r="A2629" s="12">
        <v>44526</v>
      </c>
      <c r="B2629">
        <v>58960.285155999998</v>
      </c>
      <c r="C2629">
        <v>59183.480469000002</v>
      </c>
      <c r="D2629">
        <v>53569.765625</v>
      </c>
      <c r="E2629">
        <v>53569.765625</v>
      </c>
      <c r="F2629">
        <v>53569.765625</v>
      </c>
      <c r="G2629">
        <v>41810748221</v>
      </c>
    </row>
    <row r="2630" spans="1:7">
      <c r="A2630" s="12">
        <v>44527</v>
      </c>
      <c r="B2630">
        <v>53736.429687999997</v>
      </c>
      <c r="C2630">
        <v>55329.257812999997</v>
      </c>
      <c r="D2630">
        <v>53668.355469000002</v>
      </c>
      <c r="E2630">
        <v>54815.078125</v>
      </c>
      <c r="F2630">
        <v>54815.078125</v>
      </c>
      <c r="G2630">
        <v>30560857714</v>
      </c>
    </row>
    <row r="2631" spans="1:7">
      <c r="A2631" s="12">
        <v>44528</v>
      </c>
      <c r="B2631">
        <v>54813.023437999997</v>
      </c>
      <c r="C2631">
        <v>57393.84375</v>
      </c>
      <c r="D2631">
        <v>53576.734375</v>
      </c>
      <c r="E2631">
        <v>57248.457030999998</v>
      </c>
      <c r="F2631">
        <v>57248.457030999998</v>
      </c>
      <c r="G2631">
        <v>28116886357</v>
      </c>
    </row>
    <row r="2632" spans="1:7">
      <c r="A2632" s="12">
        <v>44529</v>
      </c>
      <c r="B2632">
        <v>57291.90625</v>
      </c>
      <c r="C2632">
        <v>58872.878905999998</v>
      </c>
      <c r="D2632">
        <v>56792.527344000002</v>
      </c>
      <c r="E2632">
        <v>57806.566405999998</v>
      </c>
      <c r="F2632">
        <v>57806.566405999998</v>
      </c>
      <c r="G2632">
        <v>32370840356</v>
      </c>
    </row>
    <row r="2633" spans="1:7">
      <c r="A2633" s="12">
        <v>44530</v>
      </c>
      <c r="B2633">
        <v>57830.113280999998</v>
      </c>
      <c r="C2633">
        <v>59113.402344000002</v>
      </c>
      <c r="D2633">
        <v>56057.28125</v>
      </c>
      <c r="E2633">
        <v>57005.425780999998</v>
      </c>
      <c r="F2633">
        <v>57005.425780999998</v>
      </c>
      <c r="G2633">
        <v>36708594618</v>
      </c>
    </row>
    <row r="2634" spans="1:7">
      <c r="A2634" s="12">
        <v>44531</v>
      </c>
      <c r="B2634">
        <v>56907.964844000002</v>
      </c>
      <c r="C2634">
        <v>59041.683594000002</v>
      </c>
      <c r="D2634">
        <v>56553.082030999998</v>
      </c>
      <c r="E2634">
        <v>57229.828125</v>
      </c>
      <c r="F2634">
        <v>57229.828125</v>
      </c>
      <c r="G2634">
        <v>36858195307</v>
      </c>
    </row>
    <row r="2635" spans="1:7">
      <c r="A2635" s="12">
        <v>44532</v>
      </c>
      <c r="B2635">
        <v>57217.371094000002</v>
      </c>
      <c r="C2635">
        <v>57349.234375</v>
      </c>
      <c r="D2635">
        <v>55895.132812999997</v>
      </c>
      <c r="E2635">
        <v>56477.816405999998</v>
      </c>
      <c r="F2635">
        <v>56477.816405999998</v>
      </c>
      <c r="G2635">
        <v>32379968686</v>
      </c>
    </row>
    <row r="2636" spans="1:7">
      <c r="A2636" s="12">
        <v>44533</v>
      </c>
      <c r="B2636">
        <v>56509.164062999997</v>
      </c>
      <c r="C2636">
        <v>57482.167969000002</v>
      </c>
      <c r="D2636">
        <v>52496.585937999997</v>
      </c>
      <c r="E2636">
        <v>53598.246094000002</v>
      </c>
      <c r="F2636">
        <v>53598.246094000002</v>
      </c>
      <c r="G2636">
        <v>39789134215</v>
      </c>
    </row>
    <row r="2637" spans="1:7">
      <c r="A2637" s="12">
        <v>44534</v>
      </c>
      <c r="B2637">
        <v>53727.878905999998</v>
      </c>
      <c r="C2637">
        <v>53904.679687999997</v>
      </c>
      <c r="D2637">
        <v>42874.617187999997</v>
      </c>
      <c r="E2637">
        <v>49200.703125</v>
      </c>
      <c r="F2637">
        <v>49200.703125</v>
      </c>
      <c r="G2637">
        <v>61385677469</v>
      </c>
    </row>
    <row r="2638" spans="1:7">
      <c r="A2638" s="12">
        <v>44535</v>
      </c>
      <c r="B2638">
        <v>49201.519530999998</v>
      </c>
      <c r="C2638">
        <v>49768.148437999997</v>
      </c>
      <c r="D2638">
        <v>47857.496094000002</v>
      </c>
      <c r="E2638">
        <v>49368.847655999998</v>
      </c>
      <c r="F2638">
        <v>49368.847655999998</v>
      </c>
      <c r="G2638">
        <v>37198201161</v>
      </c>
    </row>
    <row r="2639" spans="1:7">
      <c r="A2639" s="12">
        <v>44536</v>
      </c>
      <c r="B2639">
        <v>49413.480469000002</v>
      </c>
      <c r="C2639">
        <v>50929.519530999998</v>
      </c>
      <c r="D2639">
        <v>47281.035155999998</v>
      </c>
      <c r="E2639">
        <v>50582.625</v>
      </c>
      <c r="F2639">
        <v>50582.625</v>
      </c>
      <c r="G2639">
        <v>37707308001</v>
      </c>
    </row>
    <row r="2640" spans="1:7">
      <c r="A2640" s="12">
        <v>44537</v>
      </c>
      <c r="B2640">
        <v>50581.828125</v>
      </c>
      <c r="C2640">
        <v>51934.78125</v>
      </c>
      <c r="D2640">
        <v>50175.808594000002</v>
      </c>
      <c r="E2640">
        <v>50700.085937999997</v>
      </c>
      <c r="F2640">
        <v>50700.085937999997</v>
      </c>
      <c r="G2640">
        <v>33676814852</v>
      </c>
    </row>
    <row r="2641" spans="1:7">
      <c r="A2641" s="12">
        <v>44538</v>
      </c>
      <c r="B2641">
        <v>50667.648437999997</v>
      </c>
      <c r="C2641">
        <v>51171.375</v>
      </c>
      <c r="D2641">
        <v>48765.988280999998</v>
      </c>
      <c r="E2641">
        <v>50504.796875</v>
      </c>
      <c r="F2641">
        <v>50504.796875</v>
      </c>
      <c r="G2641">
        <v>28479699446</v>
      </c>
    </row>
    <row r="2642" spans="1:7">
      <c r="A2642" s="12">
        <v>44539</v>
      </c>
      <c r="B2642">
        <v>50450.082030999998</v>
      </c>
      <c r="C2642">
        <v>50797.164062999997</v>
      </c>
      <c r="D2642">
        <v>47358.351562999997</v>
      </c>
      <c r="E2642">
        <v>47672.121094000002</v>
      </c>
      <c r="F2642">
        <v>47672.121094000002</v>
      </c>
      <c r="G2642">
        <v>29603577251</v>
      </c>
    </row>
    <row r="2643" spans="1:7">
      <c r="A2643" s="12">
        <v>44540</v>
      </c>
      <c r="B2643">
        <v>47642.144530999998</v>
      </c>
      <c r="C2643">
        <v>50015.253905999998</v>
      </c>
      <c r="D2643">
        <v>47023.699219000002</v>
      </c>
      <c r="E2643">
        <v>47243.304687999997</v>
      </c>
      <c r="F2643">
        <v>47243.304687999997</v>
      </c>
      <c r="G2643">
        <v>30966005122</v>
      </c>
    </row>
    <row r="2644" spans="1:7">
      <c r="A2644" s="12">
        <v>44541</v>
      </c>
      <c r="B2644">
        <v>47264.632812999997</v>
      </c>
      <c r="C2644">
        <v>49458.210937999997</v>
      </c>
      <c r="D2644">
        <v>46942.347655999998</v>
      </c>
      <c r="E2644">
        <v>49362.507812999997</v>
      </c>
      <c r="F2644">
        <v>49362.507812999997</v>
      </c>
      <c r="G2644">
        <v>25775869261</v>
      </c>
    </row>
    <row r="2645" spans="1:7">
      <c r="A2645" s="12">
        <v>44542</v>
      </c>
      <c r="B2645">
        <v>49354.855469000002</v>
      </c>
      <c r="C2645">
        <v>50724.867187999997</v>
      </c>
      <c r="D2645">
        <v>48725.851562999997</v>
      </c>
      <c r="E2645">
        <v>50098.335937999997</v>
      </c>
      <c r="F2645">
        <v>50098.335937999997</v>
      </c>
      <c r="G2645">
        <v>21939223599</v>
      </c>
    </row>
    <row r="2646" spans="1:7">
      <c r="A2646" s="12">
        <v>44543</v>
      </c>
      <c r="B2646">
        <v>50114.742187999997</v>
      </c>
      <c r="C2646">
        <v>50205</v>
      </c>
      <c r="D2646">
        <v>45894.847655999998</v>
      </c>
      <c r="E2646">
        <v>46737.480469000002</v>
      </c>
      <c r="F2646">
        <v>46737.480469000002</v>
      </c>
      <c r="G2646">
        <v>32166727776</v>
      </c>
    </row>
    <row r="2647" spans="1:7">
      <c r="A2647" s="12">
        <v>44544</v>
      </c>
      <c r="B2647">
        <v>46709.824219000002</v>
      </c>
      <c r="C2647">
        <v>48431.398437999997</v>
      </c>
      <c r="D2647">
        <v>46424.496094000002</v>
      </c>
      <c r="E2647">
        <v>46612.632812999997</v>
      </c>
      <c r="F2647">
        <v>46612.632812999997</v>
      </c>
      <c r="G2647">
        <v>34638619079</v>
      </c>
    </row>
    <row r="2648" spans="1:7">
      <c r="A2648" s="12">
        <v>44545</v>
      </c>
      <c r="B2648">
        <v>48379.753905999998</v>
      </c>
      <c r="C2648">
        <v>49473.957030999998</v>
      </c>
      <c r="D2648">
        <v>46671.964844000002</v>
      </c>
      <c r="E2648">
        <v>48896.722655999998</v>
      </c>
      <c r="F2648">
        <v>48896.722655999998</v>
      </c>
      <c r="G2648">
        <v>36541828520</v>
      </c>
    </row>
    <row r="2649" spans="1:7">
      <c r="A2649" s="12">
        <v>44546</v>
      </c>
      <c r="B2649">
        <v>48900.464844000002</v>
      </c>
      <c r="C2649">
        <v>49425.574219000002</v>
      </c>
      <c r="D2649">
        <v>47529.878905999998</v>
      </c>
      <c r="E2649">
        <v>47665.425780999998</v>
      </c>
      <c r="F2649">
        <v>47665.425780999998</v>
      </c>
      <c r="G2649">
        <v>27268150947</v>
      </c>
    </row>
    <row r="2650" spans="1:7">
      <c r="A2650" s="12">
        <v>44547</v>
      </c>
      <c r="B2650">
        <v>47653.730469000002</v>
      </c>
      <c r="C2650">
        <v>48004.894530999998</v>
      </c>
      <c r="D2650">
        <v>45618.214844000002</v>
      </c>
      <c r="E2650">
        <v>46202.144530999998</v>
      </c>
      <c r="F2650">
        <v>46202.144530999998</v>
      </c>
      <c r="G2650">
        <v>32902725329</v>
      </c>
    </row>
    <row r="2651" spans="1:7">
      <c r="A2651" s="12">
        <v>44548</v>
      </c>
      <c r="B2651">
        <v>46219.253905999998</v>
      </c>
      <c r="C2651">
        <v>47313.828125</v>
      </c>
      <c r="D2651">
        <v>45598.441405999998</v>
      </c>
      <c r="E2651">
        <v>46848.777344000002</v>
      </c>
      <c r="F2651">
        <v>46848.777344000002</v>
      </c>
      <c r="G2651">
        <v>26098292690</v>
      </c>
    </row>
    <row r="2652" spans="1:7">
      <c r="A2652" s="12">
        <v>44549</v>
      </c>
      <c r="B2652">
        <v>46853.867187999997</v>
      </c>
      <c r="C2652">
        <v>48089.664062999997</v>
      </c>
      <c r="D2652">
        <v>46502.953125</v>
      </c>
      <c r="E2652">
        <v>46707.015625</v>
      </c>
      <c r="F2652">
        <v>46707.015625</v>
      </c>
      <c r="G2652">
        <v>25154053861</v>
      </c>
    </row>
    <row r="2653" spans="1:7">
      <c r="A2653" s="12">
        <v>44550</v>
      </c>
      <c r="B2653">
        <v>46707.0625</v>
      </c>
      <c r="C2653">
        <v>47401.71875</v>
      </c>
      <c r="D2653">
        <v>45579.808594000002</v>
      </c>
      <c r="E2653">
        <v>46880.277344000002</v>
      </c>
      <c r="F2653">
        <v>46880.277344000002</v>
      </c>
      <c r="G2653">
        <v>30961902129</v>
      </c>
    </row>
    <row r="2654" spans="1:7">
      <c r="A2654" s="12">
        <v>44551</v>
      </c>
      <c r="B2654">
        <v>46886.078125</v>
      </c>
      <c r="C2654">
        <v>49300.917969000002</v>
      </c>
      <c r="D2654">
        <v>46698.773437999997</v>
      </c>
      <c r="E2654">
        <v>48936.613280999998</v>
      </c>
      <c r="F2654">
        <v>48936.613280999998</v>
      </c>
      <c r="G2654">
        <v>27055803928</v>
      </c>
    </row>
    <row r="2655" spans="1:7">
      <c r="A2655" s="12">
        <v>44552</v>
      </c>
      <c r="B2655">
        <v>48937.097655999998</v>
      </c>
      <c r="C2655">
        <v>49544.796875</v>
      </c>
      <c r="D2655">
        <v>48450.941405999998</v>
      </c>
      <c r="E2655">
        <v>48628.511719000002</v>
      </c>
      <c r="F2655">
        <v>48628.511719000002</v>
      </c>
      <c r="G2655">
        <v>24447979559</v>
      </c>
    </row>
    <row r="2656" spans="1:7">
      <c r="A2656" s="12">
        <v>44553</v>
      </c>
      <c r="B2656">
        <v>48626.34375</v>
      </c>
      <c r="C2656">
        <v>51332.339844000002</v>
      </c>
      <c r="D2656">
        <v>48065.835937999997</v>
      </c>
      <c r="E2656">
        <v>50784.539062999997</v>
      </c>
      <c r="F2656">
        <v>50784.539062999997</v>
      </c>
      <c r="G2656">
        <v>28223878108</v>
      </c>
    </row>
    <row r="2657" spans="1:7">
      <c r="A2657" s="12">
        <v>44554</v>
      </c>
      <c r="B2657">
        <v>50806.050780999998</v>
      </c>
      <c r="C2657">
        <v>51814.027344000002</v>
      </c>
      <c r="D2657">
        <v>50514.496094000002</v>
      </c>
      <c r="E2657">
        <v>50822.195312999997</v>
      </c>
      <c r="F2657">
        <v>50822.195312999997</v>
      </c>
      <c r="G2657">
        <v>24367912228</v>
      </c>
    </row>
    <row r="2658" spans="1:7">
      <c r="A2658" s="12">
        <v>44555</v>
      </c>
      <c r="B2658">
        <v>50854.917969000002</v>
      </c>
      <c r="C2658">
        <v>51176.597655999998</v>
      </c>
      <c r="D2658">
        <v>50236.707030999998</v>
      </c>
      <c r="E2658">
        <v>50429.859375</v>
      </c>
      <c r="F2658">
        <v>50429.859375</v>
      </c>
      <c r="G2658">
        <v>19030650914</v>
      </c>
    </row>
    <row r="2659" spans="1:7">
      <c r="A2659" s="12">
        <v>44556</v>
      </c>
      <c r="B2659">
        <v>50428.691405999998</v>
      </c>
      <c r="C2659">
        <v>51196.378905999998</v>
      </c>
      <c r="D2659">
        <v>49623.105469000002</v>
      </c>
      <c r="E2659">
        <v>50809.515625</v>
      </c>
      <c r="F2659">
        <v>50809.515625</v>
      </c>
      <c r="G2659">
        <v>20964372926</v>
      </c>
    </row>
    <row r="2660" spans="1:7">
      <c r="A2660" s="12">
        <v>44557</v>
      </c>
      <c r="B2660">
        <v>50802.609375</v>
      </c>
      <c r="C2660">
        <v>51956.328125</v>
      </c>
      <c r="D2660">
        <v>50499.46875</v>
      </c>
      <c r="E2660">
        <v>50640.417969000002</v>
      </c>
      <c r="F2660">
        <v>50640.417969000002</v>
      </c>
      <c r="G2660">
        <v>24324345758</v>
      </c>
    </row>
    <row r="2661" spans="1:7">
      <c r="A2661" s="12">
        <v>44558</v>
      </c>
      <c r="B2661">
        <v>50679.859375</v>
      </c>
      <c r="C2661">
        <v>50679.859375</v>
      </c>
      <c r="D2661">
        <v>47414.210937999997</v>
      </c>
      <c r="E2661">
        <v>47588.855469000002</v>
      </c>
      <c r="F2661">
        <v>47588.855469000002</v>
      </c>
      <c r="G2661">
        <v>33430376883</v>
      </c>
    </row>
    <row r="2662" spans="1:7">
      <c r="A2662" s="12">
        <v>44559</v>
      </c>
      <c r="B2662">
        <v>47623.871094000002</v>
      </c>
      <c r="C2662">
        <v>48119.742187999997</v>
      </c>
      <c r="D2662">
        <v>46201.496094000002</v>
      </c>
      <c r="E2662">
        <v>46444.710937999997</v>
      </c>
      <c r="F2662">
        <v>46444.710937999997</v>
      </c>
      <c r="G2662">
        <v>30049226299</v>
      </c>
    </row>
    <row r="2663" spans="1:7">
      <c r="A2663" s="12">
        <v>44560</v>
      </c>
      <c r="B2663">
        <v>46490.605469000002</v>
      </c>
      <c r="C2663">
        <v>47879.964844000002</v>
      </c>
      <c r="D2663">
        <v>46060.3125</v>
      </c>
      <c r="E2663">
        <v>47178.125</v>
      </c>
      <c r="F2663">
        <v>47178.125</v>
      </c>
      <c r="G2663">
        <v>26686491018</v>
      </c>
    </row>
    <row r="2664" spans="1:7">
      <c r="A2664" s="12">
        <v>44561</v>
      </c>
      <c r="B2664">
        <v>47169.371094000002</v>
      </c>
      <c r="C2664">
        <v>48472.527344000002</v>
      </c>
      <c r="D2664">
        <v>45819.953125</v>
      </c>
      <c r="E2664">
        <v>46306.445312999997</v>
      </c>
      <c r="F2664">
        <v>46306.445312999997</v>
      </c>
      <c r="G2664">
        <v>36974172400</v>
      </c>
    </row>
    <row r="2665" spans="1:7">
      <c r="A2665" s="12">
        <v>44562</v>
      </c>
      <c r="B2665">
        <v>46311.746094000002</v>
      </c>
      <c r="C2665">
        <v>47827.3125</v>
      </c>
      <c r="D2665">
        <v>46288.484375</v>
      </c>
      <c r="E2665">
        <v>47686.8125</v>
      </c>
      <c r="F2665">
        <v>47686.8125</v>
      </c>
      <c r="G2665">
        <v>24582667004</v>
      </c>
    </row>
    <row r="2666" spans="1:7">
      <c r="A2666" s="12">
        <v>44563</v>
      </c>
      <c r="B2666">
        <v>47680.925780999998</v>
      </c>
      <c r="C2666">
        <v>47881.40625</v>
      </c>
      <c r="D2666">
        <v>46856.9375</v>
      </c>
      <c r="E2666">
        <v>47345.21875</v>
      </c>
      <c r="F2666">
        <v>47345.21875</v>
      </c>
      <c r="G2666">
        <v>27951569547</v>
      </c>
    </row>
    <row r="2667" spans="1:7">
      <c r="A2667" s="12">
        <v>44564</v>
      </c>
      <c r="B2667">
        <v>47343.542969000002</v>
      </c>
      <c r="C2667">
        <v>47510.726562999997</v>
      </c>
      <c r="D2667">
        <v>45835.964844000002</v>
      </c>
      <c r="E2667">
        <v>46458.117187999997</v>
      </c>
      <c r="F2667">
        <v>46458.117187999997</v>
      </c>
      <c r="G2667">
        <v>33071628362</v>
      </c>
    </row>
    <row r="2668" spans="1:7">
      <c r="A2668" s="12">
        <v>44565</v>
      </c>
      <c r="B2668">
        <v>46458.851562999997</v>
      </c>
      <c r="C2668">
        <v>47406.546875</v>
      </c>
      <c r="D2668">
        <v>45752.464844000002</v>
      </c>
      <c r="E2668">
        <v>45897.574219000002</v>
      </c>
      <c r="F2668">
        <v>45897.574219000002</v>
      </c>
      <c r="G2668">
        <v>42494677905</v>
      </c>
    </row>
    <row r="2669" spans="1:7">
      <c r="A2669" s="12">
        <v>44566</v>
      </c>
      <c r="B2669">
        <v>45899.359375</v>
      </c>
      <c r="C2669">
        <v>46929.046875</v>
      </c>
      <c r="D2669">
        <v>42798.222655999998</v>
      </c>
      <c r="E2669">
        <v>43569.003905999998</v>
      </c>
      <c r="F2669">
        <v>43569.003905999998</v>
      </c>
      <c r="G2669">
        <v>36851084859</v>
      </c>
    </row>
    <row r="2670" spans="1:7">
      <c r="A2670" s="12">
        <v>44567</v>
      </c>
      <c r="B2670">
        <v>43565.511719000002</v>
      </c>
      <c r="C2670">
        <v>43748.71875</v>
      </c>
      <c r="D2670">
        <v>42645.539062999997</v>
      </c>
      <c r="E2670">
        <v>43160.929687999997</v>
      </c>
      <c r="F2670">
        <v>43160.929687999997</v>
      </c>
      <c r="G2670">
        <v>30208048289</v>
      </c>
    </row>
    <row r="2671" spans="1:7">
      <c r="A2671" s="12">
        <v>44568</v>
      </c>
      <c r="B2671">
        <v>43153.570312999997</v>
      </c>
      <c r="C2671">
        <v>43153.570312999997</v>
      </c>
      <c r="D2671">
        <v>41077.445312999997</v>
      </c>
      <c r="E2671">
        <v>41557.902344000002</v>
      </c>
      <c r="F2671">
        <v>41557.902344000002</v>
      </c>
      <c r="G2671">
        <v>84196607520</v>
      </c>
    </row>
    <row r="2672" spans="1:7">
      <c r="A2672" s="12">
        <v>44569</v>
      </c>
      <c r="B2672">
        <v>41561.464844000002</v>
      </c>
      <c r="C2672">
        <v>42228.941405999998</v>
      </c>
      <c r="D2672">
        <v>40672.277344000002</v>
      </c>
      <c r="E2672">
        <v>41733.941405999998</v>
      </c>
      <c r="F2672">
        <v>41733.941405999998</v>
      </c>
      <c r="G2672">
        <v>28066355845</v>
      </c>
    </row>
    <row r="2673" spans="1:7">
      <c r="A2673" s="12">
        <v>44570</v>
      </c>
      <c r="B2673">
        <v>41734.726562999997</v>
      </c>
      <c r="C2673">
        <v>42663.949219000002</v>
      </c>
      <c r="D2673">
        <v>41338.160155999998</v>
      </c>
      <c r="E2673">
        <v>41911.601562999997</v>
      </c>
      <c r="F2673">
        <v>41911.601562999997</v>
      </c>
      <c r="G2673">
        <v>21294384372</v>
      </c>
    </row>
    <row r="2674" spans="1:7">
      <c r="A2674" s="12">
        <v>44571</v>
      </c>
      <c r="B2674">
        <v>41910.230469000002</v>
      </c>
      <c r="C2674">
        <v>42199.484375</v>
      </c>
      <c r="D2674">
        <v>39796.570312999997</v>
      </c>
      <c r="E2674">
        <v>41821.261719000002</v>
      </c>
      <c r="F2674">
        <v>41821.261719000002</v>
      </c>
      <c r="G2674">
        <v>32104232331</v>
      </c>
    </row>
    <row r="2675" spans="1:7">
      <c r="A2675" s="12">
        <v>44572</v>
      </c>
      <c r="B2675">
        <v>41819.507812999997</v>
      </c>
      <c r="C2675">
        <v>43001.15625</v>
      </c>
      <c r="D2675">
        <v>41407.753905999998</v>
      </c>
      <c r="E2675">
        <v>42735.855469000002</v>
      </c>
      <c r="F2675">
        <v>42735.855469000002</v>
      </c>
      <c r="G2675">
        <v>26327648900</v>
      </c>
    </row>
    <row r="2676" spans="1:7">
      <c r="A2676" s="12">
        <v>44573</v>
      </c>
      <c r="B2676">
        <v>42742.179687999997</v>
      </c>
      <c r="C2676">
        <v>44135.367187999997</v>
      </c>
      <c r="D2676">
        <v>42528.988280999998</v>
      </c>
      <c r="E2676">
        <v>43949.101562999997</v>
      </c>
      <c r="F2676">
        <v>43949.101562999997</v>
      </c>
      <c r="G2676">
        <v>33499938689</v>
      </c>
    </row>
    <row r="2677" spans="1:7">
      <c r="A2677" s="12">
        <v>44574</v>
      </c>
      <c r="B2677">
        <v>43946.742187999997</v>
      </c>
      <c r="C2677">
        <v>44278.421875</v>
      </c>
      <c r="D2677">
        <v>42447.042969000002</v>
      </c>
      <c r="E2677">
        <v>42591.570312999997</v>
      </c>
      <c r="F2677">
        <v>42591.570312999997</v>
      </c>
      <c r="G2677">
        <v>47691135082</v>
      </c>
    </row>
    <row r="2678" spans="1:7">
      <c r="A2678" s="12">
        <v>44575</v>
      </c>
      <c r="B2678">
        <v>42598.871094000002</v>
      </c>
      <c r="C2678">
        <v>43346.6875</v>
      </c>
      <c r="D2678">
        <v>41982.617187999997</v>
      </c>
      <c r="E2678">
        <v>43099.699219000002</v>
      </c>
      <c r="F2678">
        <v>43099.699219000002</v>
      </c>
      <c r="G2678">
        <v>23577403399</v>
      </c>
    </row>
    <row r="2679" spans="1:7">
      <c r="A2679" s="12">
        <v>44576</v>
      </c>
      <c r="B2679">
        <v>43101.898437999997</v>
      </c>
      <c r="C2679">
        <v>43724.671875</v>
      </c>
      <c r="D2679">
        <v>42669.035155999998</v>
      </c>
      <c r="E2679">
        <v>43177.398437999997</v>
      </c>
      <c r="F2679">
        <v>43177.398437999997</v>
      </c>
      <c r="G2679">
        <v>18371348298</v>
      </c>
    </row>
    <row r="2680" spans="1:7">
      <c r="A2680" s="12">
        <v>44577</v>
      </c>
      <c r="B2680">
        <v>43172.039062999997</v>
      </c>
      <c r="C2680">
        <v>43436.808594000002</v>
      </c>
      <c r="D2680">
        <v>42691.023437999997</v>
      </c>
      <c r="E2680">
        <v>43113.878905999998</v>
      </c>
      <c r="F2680">
        <v>43113.878905999998</v>
      </c>
      <c r="G2680">
        <v>17902097845</v>
      </c>
    </row>
    <row r="2681" spans="1:7">
      <c r="A2681" s="12">
        <v>44578</v>
      </c>
      <c r="B2681">
        <v>43118.121094000002</v>
      </c>
      <c r="C2681">
        <v>43179.390625</v>
      </c>
      <c r="D2681">
        <v>41680.320312999997</v>
      </c>
      <c r="E2681">
        <v>42250.550780999998</v>
      </c>
      <c r="F2681">
        <v>42250.550780999998</v>
      </c>
      <c r="G2681">
        <v>21690904261</v>
      </c>
    </row>
    <row r="2682" spans="1:7">
      <c r="A2682" s="12">
        <v>44579</v>
      </c>
      <c r="B2682">
        <v>42250.074219000002</v>
      </c>
      <c r="C2682">
        <v>42534.402344000002</v>
      </c>
      <c r="D2682">
        <v>41392.214844000002</v>
      </c>
      <c r="E2682">
        <v>42375.632812999997</v>
      </c>
      <c r="F2682">
        <v>42375.632812999997</v>
      </c>
      <c r="G2682">
        <v>22417209227</v>
      </c>
    </row>
    <row r="2683" spans="1:7">
      <c r="A2683" s="12">
        <v>44580</v>
      </c>
      <c r="B2683">
        <v>42374.039062999997</v>
      </c>
      <c r="C2683">
        <v>42478.304687999997</v>
      </c>
      <c r="D2683">
        <v>41242.914062999997</v>
      </c>
      <c r="E2683">
        <v>41744.328125</v>
      </c>
      <c r="F2683">
        <v>41744.328125</v>
      </c>
      <c r="G2683">
        <v>23091543258</v>
      </c>
    </row>
    <row r="2684" spans="1:7">
      <c r="A2684" s="12">
        <v>44581</v>
      </c>
      <c r="B2684">
        <v>41744.027344000002</v>
      </c>
      <c r="C2684">
        <v>43413.023437999997</v>
      </c>
      <c r="D2684">
        <v>40672.824219000002</v>
      </c>
      <c r="E2684">
        <v>40680.417969000002</v>
      </c>
      <c r="F2684">
        <v>40680.417969000002</v>
      </c>
      <c r="G2684">
        <v>20382033940</v>
      </c>
    </row>
    <row r="2685" spans="1:7">
      <c r="A2685" s="12">
        <v>44582</v>
      </c>
      <c r="B2685">
        <v>40699.605469000002</v>
      </c>
      <c r="C2685">
        <v>41060.527344000002</v>
      </c>
      <c r="D2685">
        <v>35791.425780999998</v>
      </c>
      <c r="E2685">
        <v>36457.316405999998</v>
      </c>
      <c r="F2685">
        <v>36457.316405999998</v>
      </c>
      <c r="G2685">
        <v>43011992031</v>
      </c>
    </row>
    <row r="2686" spans="1:7">
      <c r="A2686" s="12">
        <v>44583</v>
      </c>
      <c r="B2686">
        <v>36471.589844000002</v>
      </c>
      <c r="C2686">
        <v>36688.8125</v>
      </c>
      <c r="D2686">
        <v>34349.25</v>
      </c>
      <c r="E2686">
        <v>35030.25</v>
      </c>
      <c r="F2686">
        <v>35030.25</v>
      </c>
      <c r="G2686">
        <v>39714385405</v>
      </c>
    </row>
    <row r="2687" spans="1:7">
      <c r="A2687" s="12">
        <v>44584</v>
      </c>
      <c r="B2687">
        <v>35047.359375</v>
      </c>
      <c r="C2687">
        <v>36433.3125</v>
      </c>
      <c r="D2687">
        <v>34784.96875</v>
      </c>
      <c r="E2687">
        <v>36276.804687999997</v>
      </c>
      <c r="F2687">
        <v>36276.804687999997</v>
      </c>
      <c r="G2687">
        <v>26017975951</v>
      </c>
    </row>
    <row r="2688" spans="1:7">
      <c r="A2688" s="12">
        <v>44585</v>
      </c>
      <c r="B2688">
        <v>36275.734375</v>
      </c>
      <c r="C2688">
        <v>37247.519530999998</v>
      </c>
      <c r="D2688">
        <v>33184.058594000002</v>
      </c>
      <c r="E2688">
        <v>36654.328125</v>
      </c>
      <c r="F2688">
        <v>36654.328125</v>
      </c>
      <c r="G2688">
        <v>41856658597</v>
      </c>
    </row>
    <row r="2689" spans="1:7">
      <c r="A2689" s="12">
        <v>44586</v>
      </c>
      <c r="B2689">
        <v>36654.804687999997</v>
      </c>
      <c r="C2689">
        <v>37444.570312999997</v>
      </c>
      <c r="D2689">
        <v>35779.429687999997</v>
      </c>
      <c r="E2689">
        <v>36954.003905999998</v>
      </c>
      <c r="F2689">
        <v>36954.003905999998</v>
      </c>
      <c r="G2689">
        <v>26428189594</v>
      </c>
    </row>
    <row r="2690" spans="1:7">
      <c r="A2690" s="12">
        <v>44587</v>
      </c>
      <c r="B2690">
        <v>36950.515625</v>
      </c>
      <c r="C2690">
        <v>38825.410155999998</v>
      </c>
      <c r="D2690">
        <v>36374.90625</v>
      </c>
      <c r="E2690">
        <v>36852.121094000002</v>
      </c>
      <c r="F2690">
        <v>36852.121094000002</v>
      </c>
      <c r="G2690">
        <v>31324598034</v>
      </c>
    </row>
    <row r="2691" spans="1:7">
      <c r="A2691" s="12">
        <v>44588</v>
      </c>
      <c r="B2691">
        <v>36841.878905999998</v>
      </c>
      <c r="C2691">
        <v>37148.324219000002</v>
      </c>
      <c r="D2691">
        <v>35629.28125</v>
      </c>
      <c r="E2691">
        <v>37138.234375</v>
      </c>
      <c r="F2691">
        <v>37138.234375</v>
      </c>
      <c r="G2691">
        <v>25041426629</v>
      </c>
    </row>
    <row r="2692" spans="1:7">
      <c r="A2692" s="12">
        <v>44589</v>
      </c>
      <c r="B2692">
        <v>37128.445312999997</v>
      </c>
      <c r="C2692">
        <v>37952.878905999998</v>
      </c>
      <c r="D2692">
        <v>36211.109375</v>
      </c>
      <c r="E2692">
        <v>37784.332030999998</v>
      </c>
      <c r="F2692">
        <v>37784.332030999998</v>
      </c>
      <c r="G2692">
        <v>22238830523</v>
      </c>
    </row>
    <row r="2693" spans="1:7">
      <c r="A2693" s="12">
        <v>44590</v>
      </c>
      <c r="B2693">
        <v>37780.714844000002</v>
      </c>
      <c r="C2693">
        <v>38576.261719000002</v>
      </c>
      <c r="D2693">
        <v>37406.472655999998</v>
      </c>
      <c r="E2693">
        <v>38138.179687999997</v>
      </c>
      <c r="F2693">
        <v>38138.179687999997</v>
      </c>
      <c r="G2693">
        <v>17194183075</v>
      </c>
    </row>
    <row r="2694" spans="1:7">
      <c r="A2694" s="12">
        <v>44591</v>
      </c>
      <c r="B2694">
        <v>38151.917969000002</v>
      </c>
      <c r="C2694">
        <v>38266.339844000002</v>
      </c>
      <c r="D2694">
        <v>37437.710937999997</v>
      </c>
      <c r="E2694">
        <v>37917.601562999997</v>
      </c>
      <c r="F2694">
        <v>37917.601562999997</v>
      </c>
      <c r="G2694">
        <v>14643548444</v>
      </c>
    </row>
    <row r="2695" spans="1:7">
      <c r="A2695" s="12">
        <v>44592</v>
      </c>
      <c r="B2695">
        <v>37920.28125</v>
      </c>
      <c r="C2695">
        <v>38647.261719000002</v>
      </c>
      <c r="D2695">
        <v>36733.574219000002</v>
      </c>
      <c r="E2695">
        <v>38483.125</v>
      </c>
      <c r="F2695">
        <v>38483.125</v>
      </c>
      <c r="G2695">
        <v>20734730465</v>
      </c>
    </row>
    <row r="2696" spans="1:7">
      <c r="A2696" s="12">
        <v>44593</v>
      </c>
      <c r="B2696">
        <v>38481.765625</v>
      </c>
      <c r="C2696">
        <v>39115.132812999997</v>
      </c>
      <c r="D2696">
        <v>38113.664062999997</v>
      </c>
      <c r="E2696">
        <v>38743.273437999997</v>
      </c>
      <c r="F2696">
        <v>38743.273437999997</v>
      </c>
      <c r="G2696">
        <v>20288500328</v>
      </c>
    </row>
    <row r="2697" spans="1:7">
      <c r="A2697" s="12">
        <v>44594</v>
      </c>
      <c r="B2697">
        <v>38743.714844000002</v>
      </c>
      <c r="C2697">
        <v>38834.617187999997</v>
      </c>
      <c r="D2697">
        <v>36832.730469000002</v>
      </c>
      <c r="E2697">
        <v>36952.984375</v>
      </c>
      <c r="F2697">
        <v>36952.984375</v>
      </c>
      <c r="G2697">
        <v>19155189416</v>
      </c>
    </row>
    <row r="2698" spans="1:7">
      <c r="A2698" s="12">
        <v>44595</v>
      </c>
      <c r="B2698">
        <v>36944.804687999997</v>
      </c>
      <c r="C2698">
        <v>37154.601562999997</v>
      </c>
      <c r="D2698">
        <v>36375.539062999997</v>
      </c>
      <c r="E2698">
        <v>37154.601562999997</v>
      </c>
      <c r="F2698">
        <v>37154.601562999997</v>
      </c>
      <c r="G2698">
        <v>18591534769</v>
      </c>
    </row>
    <row r="2699" spans="1:7">
      <c r="A2699" s="12">
        <v>44596</v>
      </c>
      <c r="B2699">
        <v>37149.265625</v>
      </c>
      <c r="C2699">
        <v>41527.785155999998</v>
      </c>
      <c r="D2699">
        <v>37093.628905999998</v>
      </c>
      <c r="E2699">
        <v>41500.875</v>
      </c>
      <c r="F2699">
        <v>41500.875</v>
      </c>
      <c r="G2699">
        <v>29412210792</v>
      </c>
    </row>
    <row r="2700" spans="1:7">
      <c r="A2700" s="12">
        <v>44597</v>
      </c>
      <c r="B2700">
        <v>41501.480469000002</v>
      </c>
      <c r="C2700">
        <v>41847.164062999997</v>
      </c>
      <c r="D2700">
        <v>41038.097655999998</v>
      </c>
      <c r="E2700">
        <v>41441.164062999997</v>
      </c>
      <c r="F2700">
        <v>41441.164062999997</v>
      </c>
      <c r="G2700">
        <v>19652846215</v>
      </c>
    </row>
    <row r="2701" spans="1:7">
      <c r="A2701" s="12">
        <v>44598</v>
      </c>
      <c r="B2701">
        <v>41441.121094000002</v>
      </c>
      <c r="C2701">
        <v>42500.785155999998</v>
      </c>
      <c r="D2701">
        <v>41244.90625</v>
      </c>
      <c r="E2701">
        <v>42412.433594000002</v>
      </c>
      <c r="F2701">
        <v>42412.433594000002</v>
      </c>
      <c r="G2701">
        <v>16142097334</v>
      </c>
    </row>
    <row r="2702" spans="1:7">
      <c r="A2702" s="12">
        <v>44599</v>
      </c>
      <c r="B2702">
        <v>42406.78125</v>
      </c>
      <c r="C2702">
        <v>44401.863280999998</v>
      </c>
      <c r="D2702">
        <v>41748.15625</v>
      </c>
      <c r="E2702">
        <v>43840.285155999998</v>
      </c>
      <c r="F2702">
        <v>43840.285155999998</v>
      </c>
      <c r="G2702">
        <v>28641855926</v>
      </c>
    </row>
    <row r="2703" spans="1:7">
      <c r="A2703" s="12">
        <v>44600</v>
      </c>
      <c r="B2703">
        <v>43854.652344000002</v>
      </c>
      <c r="C2703">
        <v>45293.867187999997</v>
      </c>
      <c r="D2703">
        <v>42807.835937999997</v>
      </c>
      <c r="E2703">
        <v>44118.445312999997</v>
      </c>
      <c r="F2703">
        <v>44118.445312999997</v>
      </c>
      <c r="G2703">
        <v>33079398868</v>
      </c>
    </row>
    <row r="2704" spans="1:7">
      <c r="A2704" s="12">
        <v>44601</v>
      </c>
      <c r="B2704">
        <v>44096.703125</v>
      </c>
      <c r="C2704">
        <v>44727.800780999998</v>
      </c>
      <c r="D2704">
        <v>43232.96875</v>
      </c>
      <c r="E2704">
        <v>44338.796875</v>
      </c>
      <c r="F2704">
        <v>44338.796875</v>
      </c>
      <c r="G2704">
        <v>23245887300</v>
      </c>
    </row>
    <row r="2705" spans="1:7">
      <c r="A2705" s="12">
        <v>44602</v>
      </c>
      <c r="B2705">
        <v>44347.800780999998</v>
      </c>
      <c r="C2705">
        <v>45661.171875</v>
      </c>
      <c r="D2705">
        <v>43402.808594000002</v>
      </c>
      <c r="E2705">
        <v>43565.113280999998</v>
      </c>
      <c r="F2705">
        <v>43565.113280999998</v>
      </c>
      <c r="G2705">
        <v>32142048537</v>
      </c>
    </row>
    <row r="2706" spans="1:7">
      <c r="A2706" s="12">
        <v>44603</v>
      </c>
      <c r="B2706">
        <v>43571.128905999998</v>
      </c>
      <c r="C2706">
        <v>43810.832030999998</v>
      </c>
      <c r="D2706">
        <v>42114.539062999997</v>
      </c>
      <c r="E2706">
        <v>42407.9375</v>
      </c>
      <c r="F2706">
        <v>42407.9375</v>
      </c>
      <c r="G2706">
        <v>26954925781</v>
      </c>
    </row>
    <row r="2707" spans="1:7">
      <c r="A2707" s="12">
        <v>44604</v>
      </c>
      <c r="B2707">
        <v>42412.300780999998</v>
      </c>
      <c r="C2707">
        <v>42992.550780999998</v>
      </c>
      <c r="D2707">
        <v>41852.574219000002</v>
      </c>
      <c r="E2707">
        <v>42244.46875</v>
      </c>
      <c r="F2707">
        <v>42244.46875</v>
      </c>
      <c r="G2707">
        <v>18152390304</v>
      </c>
    </row>
    <row r="2708" spans="1:7">
      <c r="A2708" s="12">
        <v>44605</v>
      </c>
      <c r="B2708">
        <v>42236.566405999998</v>
      </c>
      <c r="C2708">
        <v>42693.054687999997</v>
      </c>
      <c r="D2708">
        <v>41950.941405999998</v>
      </c>
      <c r="E2708">
        <v>42197.515625</v>
      </c>
      <c r="F2708">
        <v>42197.515625</v>
      </c>
      <c r="G2708">
        <v>14741589015</v>
      </c>
    </row>
    <row r="2709" spans="1:7">
      <c r="A2709" s="12">
        <v>44606</v>
      </c>
      <c r="B2709">
        <v>42157.398437999997</v>
      </c>
      <c r="C2709">
        <v>42775.777344000002</v>
      </c>
      <c r="D2709">
        <v>41681.957030999998</v>
      </c>
      <c r="E2709">
        <v>42586.917969000002</v>
      </c>
      <c r="F2709">
        <v>42586.917969000002</v>
      </c>
      <c r="G2709">
        <v>20827783012</v>
      </c>
    </row>
    <row r="2710" spans="1:7">
      <c r="A2710" s="12">
        <v>44607</v>
      </c>
      <c r="B2710">
        <v>42586.464844000002</v>
      </c>
      <c r="C2710">
        <v>44667.21875</v>
      </c>
      <c r="D2710">
        <v>42491.035155999998</v>
      </c>
      <c r="E2710">
        <v>44575.203125</v>
      </c>
      <c r="F2710">
        <v>44575.203125</v>
      </c>
      <c r="G2710">
        <v>22721659051</v>
      </c>
    </row>
    <row r="2711" spans="1:7">
      <c r="A2711" s="12">
        <v>44608</v>
      </c>
      <c r="B2711">
        <v>44578.277344000002</v>
      </c>
      <c r="C2711">
        <v>44578.277344000002</v>
      </c>
      <c r="D2711">
        <v>43456.691405999998</v>
      </c>
      <c r="E2711">
        <v>43961.859375</v>
      </c>
      <c r="F2711">
        <v>43961.859375</v>
      </c>
      <c r="G2711">
        <v>19792547657</v>
      </c>
    </row>
    <row r="2712" spans="1:7">
      <c r="A2712" s="12">
        <v>44609</v>
      </c>
      <c r="B2712">
        <v>43937.070312999997</v>
      </c>
      <c r="C2712">
        <v>44132.972655999998</v>
      </c>
      <c r="D2712">
        <v>40249.371094000002</v>
      </c>
      <c r="E2712">
        <v>40538.011719000002</v>
      </c>
      <c r="F2712">
        <v>40538.011719000002</v>
      </c>
      <c r="G2712">
        <v>26246662813</v>
      </c>
    </row>
    <row r="2713" spans="1:7">
      <c r="A2713" s="12">
        <v>44610</v>
      </c>
      <c r="B2713">
        <v>40552.132812999997</v>
      </c>
      <c r="C2713">
        <v>40929.152344000002</v>
      </c>
      <c r="D2713">
        <v>39637.617187999997</v>
      </c>
      <c r="E2713">
        <v>40030.976562999997</v>
      </c>
      <c r="F2713">
        <v>40030.976562999997</v>
      </c>
      <c r="G2713">
        <v>23310007704</v>
      </c>
    </row>
    <row r="2714" spans="1:7">
      <c r="A2714" s="12">
        <v>44611</v>
      </c>
      <c r="B2714">
        <v>40026.023437999997</v>
      </c>
      <c r="C2714">
        <v>40418.878905999998</v>
      </c>
      <c r="D2714">
        <v>39713.058594000002</v>
      </c>
      <c r="E2714">
        <v>40122.15625</v>
      </c>
      <c r="F2714">
        <v>40122.15625</v>
      </c>
      <c r="G2714">
        <v>13736557863</v>
      </c>
    </row>
    <row r="2715" spans="1:7">
      <c r="A2715" s="12">
        <v>44612</v>
      </c>
      <c r="B2715">
        <v>40118.101562999997</v>
      </c>
      <c r="C2715">
        <v>40119.890625</v>
      </c>
      <c r="D2715">
        <v>38112.8125</v>
      </c>
      <c r="E2715">
        <v>38431.378905999998</v>
      </c>
      <c r="F2715">
        <v>38431.378905999998</v>
      </c>
      <c r="G2715">
        <v>18340576452</v>
      </c>
    </row>
    <row r="2716" spans="1:7">
      <c r="A2716" s="12">
        <v>44613</v>
      </c>
      <c r="B2716">
        <v>38423.210937999997</v>
      </c>
      <c r="C2716">
        <v>39394.4375</v>
      </c>
      <c r="D2716">
        <v>36950.476562999997</v>
      </c>
      <c r="E2716">
        <v>37075.28125</v>
      </c>
      <c r="F2716">
        <v>37075.28125</v>
      </c>
      <c r="G2716">
        <v>29280402798</v>
      </c>
    </row>
    <row r="2717" spans="1:7">
      <c r="A2717" s="12">
        <v>44614</v>
      </c>
      <c r="B2717">
        <v>37068.769530999998</v>
      </c>
      <c r="C2717">
        <v>38359.855469000002</v>
      </c>
      <c r="D2717">
        <v>36488.933594000002</v>
      </c>
      <c r="E2717">
        <v>38286.027344000002</v>
      </c>
      <c r="F2717">
        <v>38286.027344000002</v>
      </c>
      <c r="G2717">
        <v>25493150450</v>
      </c>
    </row>
    <row r="2718" spans="1:7">
      <c r="A2718" s="12">
        <v>44615</v>
      </c>
      <c r="B2718">
        <v>38285.28125</v>
      </c>
      <c r="C2718">
        <v>39122.394530999998</v>
      </c>
      <c r="D2718">
        <v>37201.816405999998</v>
      </c>
      <c r="E2718">
        <v>37296.570312999997</v>
      </c>
      <c r="F2718">
        <v>37296.570312999997</v>
      </c>
      <c r="G2718">
        <v>21849073843</v>
      </c>
    </row>
    <row r="2719" spans="1:7">
      <c r="A2719" s="12">
        <v>44616</v>
      </c>
      <c r="B2719">
        <v>37278.566405999998</v>
      </c>
      <c r="C2719">
        <v>38968.839844000002</v>
      </c>
      <c r="D2719">
        <v>34459.21875</v>
      </c>
      <c r="E2719">
        <v>38332.609375</v>
      </c>
      <c r="F2719">
        <v>38332.609375</v>
      </c>
      <c r="G2719">
        <v>46383802093</v>
      </c>
    </row>
    <row r="2720" spans="1:7">
      <c r="A2720" s="12">
        <v>44617</v>
      </c>
      <c r="B2720">
        <v>38333.746094000002</v>
      </c>
      <c r="C2720">
        <v>39630.324219000002</v>
      </c>
      <c r="D2720">
        <v>38111.34375</v>
      </c>
      <c r="E2720">
        <v>39214.21875</v>
      </c>
      <c r="F2720">
        <v>39214.21875</v>
      </c>
      <c r="G2720">
        <v>26545599159</v>
      </c>
    </row>
    <row r="2721" spans="1:7">
      <c r="A2721" s="12">
        <v>44618</v>
      </c>
      <c r="B2721">
        <v>39213.082030999998</v>
      </c>
      <c r="C2721">
        <v>40005.347655999998</v>
      </c>
      <c r="D2721">
        <v>38702.535155999998</v>
      </c>
      <c r="E2721">
        <v>39105.148437999997</v>
      </c>
      <c r="F2721">
        <v>39105.148437999997</v>
      </c>
      <c r="G2721">
        <v>17467554129</v>
      </c>
    </row>
    <row r="2722" spans="1:7">
      <c r="A2722" s="12">
        <v>44619</v>
      </c>
      <c r="B2722">
        <v>39098.699219000002</v>
      </c>
      <c r="C2722">
        <v>39778.941405999998</v>
      </c>
      <c r="D2722">
        <v>37268.976562999997</v>
      </c>
      <c r="E2722">
        <v>37709.785155999998</v>
      </c>
      <c r="F2722">
        <v>37709.785155999998</v>
      </c>
      <c r="G2722">
        <v>23450127612</v>
      </c>
    </row>
    <row r="2723" spans="1:7">
      <c r="A2723" s="12">
        <v>44620</v>
      </c>
      <c r="B2723">
        <v>37706</v>
      </c>
      <c r="C2723">
        <v>43760.457030999998</v>
      </c>
      <c r="D2723">
        <v>37518.214844000002</v>
      </c>
      <c r="E2723">
        <v>43193.234375</v>
      </c>
      <c r="F2723">
        <v>43193.234375</v>
      </c>
      <c r="G2723">
        <v>35690014104</v>
      </c>
    </row>
    <row r="2724" spans="1:7">
      <c r="A2724" s="12">
        <v>44621</v>
      </c>
      <c r="B2724">
        <v>43194.503905999998</v>
      </c>
      <c r="C2724">
        <v>44793.601562999997</v>
      </c>
      <c r="D2724">
        <v>42952.585937999997</v>
      </c>
      <c r="E2724">
        <v>44354.636719000002</v>
      </c>
      <c r="F2724">
        <v>44354.636719000002</v>
      </c>
      <c r="G2724">
        <v>32479047645</v>
      </c>
    </row>
    <row r="2725" spans="1:7">
      <c r="A2725" s="12">
        <v>44622</v>
      </c>
      <c r="B2725">
        <v>44357.617187999997</v>
      </c>
      <c r="C2725">
        <v>45077.578125</v>
      </c>
      <c r="D2725">
        <v>43432.851562999997</v>
      </c>
      <c r="E2725">
        <v>43924.117187999997</v>
      </c>
      <c r="F2725">
        <v>43924.117187999997</v>
      </c>
      <c r="G2725">
        <v>29183112630</v>
      </c>
    </row>
    <row r="2726" spans="1:7">
      <c r="A2726" s="12">
        <v>44623</v>
      </c>
      <c r="B2726">
        <v>43925.195312999997</v>
      </c>
      <c r="C2726">
        <v>44021.578125</v>
      </c>
      <c r="D2726">
        <v>41914.75</v>
      </c>
      <c r="E2726">
        <v>42451.789062999997</v>
      </c>
      <c r="F2726">
        <v>42451.789062999997</v>
      </c>
      <c r="G2726">
        <v>24967782593</v>
      </c>
    </row>
    <row r="2727" spans="1:7">
      <c r="A2727" s="12">
        <v>44624</v>
      </c>
      <c r="B2727">
        <v>42458.140625</v>
      </c>
      <c r="C2727">
        <v>42479.613280999998</v>
      </c>
      <c r="D2727">
        <v>38805.847655999998</v>
      </c>
      <c r="E2727">
        <v>39137.605469000002</v>
      </c>
      <c r="F2727">
        <v>39137.605469000002</v>
      </c>
      <c r="G2727">
        <v>28516271427</v>
      </c>
    </row>
    <row r="2728" spans="1:7">
      <c r="A2728" s="12">
        <v>44625</v>
      </c>
      <c r="B2728">
        <v>39148.449219000002</v>
      </c>
      <c r="C2728">
        <v>39566.335937999997</v>
      </c>
      <c r="D2728">
        <v>38777.035155999998</v>
      </c>
      <c r="E2728">
        <v>39400.585937999997</v>
      </c>
      <c r="F2728">
        <v>39400.585937999997</v>
      </c>
      <c r="G2728">
        <v>16975917450</v>
      </c>
    </row>
    <row r="2729" spans="1:7">
      <c r="A2729" s="12">
        <v>44626</v>
      </c>
      <c r="B2729">
        <v>39404.199219000002</v>
      </c>
      <c r="C2729">
        <v>39640.175780999998</v>
      </c>
      <c r="D2729">
        <v>38211.648437999997</v>
      </c>
      <c r="E2729">
        <v>38419.984375</v>
      </c>
      <c r="F2729">
        <v>38419.984375</v>
      </c>
      <c r="G2729">
        <v>19745229902</v>
      </c>
    </row>
    <row r="2730" spans="1:7">
      <c r="A2730" s="12">
        <v>44627</v>
      </c>
      <c r="B2730">
        <v>38429.304687999997</v>
      </c>
      <c r="C2730">
        <v>39430.226562999997</v>
      </c>
      <c r="D2730">
        <v>37260.203125</v>
      </c>
      <c r="E2730">
        <v>38062.039062999997</v>
      </c>
      <c r="F2730">
        <v>38062.039062999997</v>
      </c>
      <c r="G2730">
        <v>28546143503</v>
      </c>
    </row>
    <row r="2731" spans="1:7">
      <c r="A2731" s="12">
        <v>44628</v>
      </c>
      <c r="B2731">
        <v>38059.902344000002</v>
      </c>
      <c r="C2731">
        <v>39304.441405999998</v>
      </c>
      <c r="D2731">
        <v>37957.386719000002</v>
      </c>
      <c r="E2731">
        <v>38737.269530999998</v>
      </c>
      <c r="F2731">
        <v>38737.269530999998</v>
      </c>
      <c r="G2731">
        <v>25776583476</v>
      </c>
    </row>
    <row r="2732" spans="1:7">
      <c r="A2732" s="12">
        <v>44629</v>
      </c>
      <c r="B2732">
        <v>38742.816405999998</v>
      </c>
      <c r="C2732">
        <v>42465.671875</v>
      </c>
      <c r="D2732">
        <v>38706.09375</v>
      </c>
      <c r="E2732">
        <v>41982.925780999998</v>
      </c>
      <c r="F2732">
        <v>41982.925780999998</v>
      </c>
      <c r="G2732">
        <v>32284121034</v>
      </c>
    </row>
    <row r="2733" spans="1:7">
      <c r="A2733" s="12">
        <v>44630</v>
      </c>
      <c r="B2733">
        <v>41974.070312999997</v>
      </c>
      <c r="C2733">
        <v>42004.726562999997</v>
      </c>
      <c r="D2733">
        <v>38832.941405999998</v>
      </c>
      <c r="E2733">
        <v>39437.460937999997</v>
      </c>
      <c r="F2733">
        <v>39437.460937999997</v>
      </c>
      <c r="G2733">
        <v>31078064711</v>
      </c>
    </row>
    <row r="2734" spans="1:7">
      <c r="A2734" s="12">
        <v>44631</v>
      </c>
      <c r="B2734">
        <v>39439.96875</v>
      </c>
      <c r="C2734">
        <v>40081.679687999997</v>
      </c>
      <c r="D2734">
        <v>38347.433594000002</v>
      </c>
      <c r="E2734">
        <v>38794.972655999998</v>
      </c>
      <c r="F2734">
        <v>38794.972655999998</v>
      </c>
      <c r="G2734">
        <v>26364890465</v>
      </c>
    </row>
    <row r="2735" spans="1:7">
      <c r="A2735" s="12">
        <v>44632</v>
      </c>
      <c r="B2735">
        <v>38794.464844000002</v>
      </c>
      <c r="C2735">
        <v>39308.597655999998</v>
      </c>
      <c r="D2735">
        <v>38772.535155999998</v>
      </c>
      <c r="E2735">
        <v>38904.011719000002</v>
      </c>
      <c r="F2735">
        <v>38904.011719000002</v>
      </c>
      <c r="G2735">
        <v>14616450657</v>
      </c>
    </row>
    <row r="2736" spans="1:7">
      <c r="A2736" s="12">
        <v>44633</v>
      </c>
      <c r="B2736">
        <v>38884.726562999997</v>
      </c>
      <c r="C2736">
        <v>39209.351562999997</v>
      </c>
      <c r="D2736">
        <v>37728.144530999998</v>
      </c>
      <c r="E2736">
        <v>37849.664062999997</v>
      </c>
      <c r="F2736">
        <v>37849.664062999997</v>
      </c>
      <c r="G2736">
        <v>17300745310</v>
      </c>
    </row>
    <row r="2737" spans="1:7">
      <c r="A2737" s="12">
        <v>44634</v>
      </c>
      <c r="B2737">
        <v>37846.316405999998</v>
      </c>
      <c r="C2737">
        <v>39742.5</v>
      </c>
      <c r="D2737">
        <v>37680.734375</v>
      </c>
      <c r="E2737">
        <v>39666.753905999998</v>
      </c>
      <c r="F2737">
        <v>39666.753905999998</v>
      </c>
      <c r="G2737">
        <v>24322159070</v>
      </c>
    </row>
    <row r="2738" spans="1:7">
      <c r="A2738" s="12">
        <v>44635</v>
      </c>
      <c r="B2738">
        <v>39664.25</v>
      </c>
      <c r="C2738">
        <v>39794.628905999998</v>
      </c>
      <c r="D2738">
        <v>38310.210937999997</v>
      </c>
      <c r="E2738">
        <v>39338.785155999998</v>
      </c>
      <c r="F2738">
        <v>39338.785155999998</v>
      </c>
      <c r="G2738">
        <v>23934000868</v>
      </c>
    </row>
    <row r="2739" spans="1:7">
      <c r="A2739" s="12">
        <v>44636</v>
      </c>
      <c r="B2739">
        <v>39335.570312999997</v>
      </c>
      <c r="C2739">
        <v>41465.453125</v>
      </c>
      <c r="D2739">
        <v>39022.347655999998</v>
      </c>
      <c r="E2739">
        <v>41143.929687999997</v>
      </c>
      <c r="F2739">
        <v>41143.929687999997</v>
      </c>
      <c r="G2739">
        <v>39616916192</v>
      </c>
    </row>
    <row r="2740" spans="1:7">
      <c r="A2740" s="12">
        <v>44637</v>
      </c>
      <c r="B2740">
        <v>41140.84375</v>
      </c>
      <c r="C2740">
        <v>41287.535155999998</v>
      </c>
      <c r="D2740">
        <v>40662.871094000002</v>
      </c>
      <c r="E2740">
        <v>40951.378905999998</v>
      </c>
      <c r="F2740">
        <v>40951.378905999998</v>
      </c>
      <c r="G2740">
        <v>22009601093</v>
      </c>
    </row>
    <row r="2741" spans="1:7">
      <c r="A2741" s="12">
        <v>44638</v>
      </c>
      <c r="B2741">
        <v>40944.839844000002</v>
      </c>
      <c r="C2741">
        <v>42195.746094000002</v>
      </c>
      <c r="D2741">
        <v>40302.398437999997</v>
      </c>
      <c r="E2741">
        <v>41801.15625</v>
      </c>
      <c r="F2741">
        <v>41801.15625</v>
      </c>
      <c r="G2741">
        <v>34421564942</v>
      </c>
    </row>
    <row r="2742" spans="1:7">
      <c r="A2742" s="12">
        <v>44639</v>
      </c>
      <c r="B2742">
        <v>41794.648437999997</v>
      </c>
      <c r="C2742">
        <v>42316.554687999997</v>
      </c>
      <c r="D2742">
        <v>41602.667969000002</v>
      </c>
      <c r="E2742">
        <v>42190.652344000002</v>
      </c>
      <c r="F2742">
        <v>42190.652344000002</v>
      </c>
      <c r="G2742">
        <v>19664853187</v>
      </c>
    </row>
    <row r="2743" spans="1:7">
      <c r="A2743" s="12">
        <v>44640</v>
      </c>
      <c r="B2743">
        <v>42191.40625</v>
      </c>
      <c r="C2743">
        <v>42241.164062999997</v>
      </c>
      <c r="D2743">
        <v>41004.757812999997</v>
      </c>
      <c r="E2743">
        <v>41247.824219000002</v>
      </c>
      <c r="F2743">
        <v>41247.824219000002</v>
      </c>
      <c r="G2743">
        <v>20127946682</v>
      </c>
    </row>
    <row r="2744" spans="1:7">
      <c r="A2744" s="12">
        <v>44641</v>
      </c>
      <c r="B2744">
        <v>41246.132812999997</v>
      </c>
      <c r="C2744">
        <v>41454.410155999998</v>
      </c>
      <c r="D2744">
        <v>40668.042969000002</v>
      </c>
      <c r="E2744">
        <v>41077.996094000002</v>
      </c>
      <c r="F2744">
        <v>41077.996094000002</v>
      </c>
      <c r="G2744">
        <v>24615543271</v>
      </c>
    </row>
    <row r="2745" spans="1:7">
      <c r="A2745" s="12">
        <v>44642</v>
      </c>
      <c r="B2745">
        <v>41074.105469000002</v>
      </c>
      <c r="C2745">
        <v>43124.707030999998</v>
      </c>
      <c r="D2745">
        <v>40948.28125</v>
      </c>
      <c r="E2745">
        <v>42358.808594000002</v>
      </c>
      <c r="F2745">
        <v>42358.808594000002</v>
      </c>
      <c r="G2745">
        <v>32004652376</v>
      </c>
    </row>
    <row r="2746" spans="1:7">
      <c r="A2746" s="12">
        <v>44643</v>
      </c>
      <c r="B2746">
        <v>42364.378905999998</v>
      </c>
      <c r="C2746">
        <v>42893.507812999997</v>
      </c>
      <c r="D2746">
        <v>41877.507812999997</v>
      </c>
      <c r="E2746">
        <v>42892.957030999998</v>
      </c>
      <c r="F2746">
        <v>42892.957030999998</v>
      </c>
      <c r="G2746">
        <v>25242943069</v>
      </c>
    </row>
    <row r="2747" spans="1:7">
      <c r="A2747" s="12">
        <v>44644</v>
      </c>
      <c r="B2747">
        <v>42886.652344000002</v>
      </c>
      <c r="C2747">
        <v>44131.855469000002</v>
      </c>
      <c r="D2747">
        <v>42726.164062999997</v>
      </c>
      <c r="E2747">
        <v>43960.933594000002</v>
      </c>
      <c r="F2747">
        <v>43960.933594000002</v>
      </c>
      <c r="G2747">
        <v>31042992291</v>
      </c>
    </row>
    <row r="2748" spans="1:7">
      <c r="A2748" s="12">
        <v>44645</v>
      </c>
      <c r="B2748">
        <v>43964.546875</v>
      </c>
      <c r="C2748">
        <v>44999.492187999997</v>
      </c>
      <c r="D2748">
        <v>43706.285155999998</v>
      </c>
      <c r="E2748">
        <v>44348.730469000002</v>
      </c>
      <c r="F2748">
        <v>44348.730469000002</v>
      </c>
      <c r="G2748">
        <v>30574413034</v>
      </c>
    </row>
    <row r="2749" spans="1:7">
      <c r="A2749" s="12">
        <v>44646</v>
      </c>
      <c r="B2749">
        <v>44349.859375</v>
      </c>
      <c r="C2749">
        <v>44735.996094000002</v>
      </c>
      <c r="D2749">
        <v>44166.273437999997</v>
      </c>
      <c r="E2749">
        <v>44500.828125</v>
      </c>
      <c r="F2749">
        <v>44500.828125</v>
      </c>
      <c r="G2749">
        <v>16950455995</v>
      </c>
    </row>
    <row r="2750" spans="1:7">
      <c r="A2750" s="12">
        <v>44647</v>
      </c>
      <c r="B2750">
        <v>44505.355469000002</v>
      </c>
      <c r="C2750">
        <v>46827.546875</v>
      </c>
      <c r="D2750">
        <v>44437.292969000002</v>
      </c>
      <c r="E2750">
        <v>46820.492187999997</v>
      </c>
      <c r="F2750">
        <v>46820.492187999997</v>
      </c>
      <c r="G2750">
        <v>28160889722</v>
      </c>
    </row>
    <row r="2751" spans="1:7">
      <c r="A2751" s="12">
        <v>44648</v>
      </c>
      <c r="B2751">
        <v>46821.851562999997</v>
      </c>
      <c r="C2751">
        <v>48086.835937999997</v>
      </c>
      <c r="D2751">
        <v>46690.203125</v>
      </c>
      <c r="E2751">
        <v>47128.003905999998</v>
      </c>
      <c r="F2751">
        <v>47128.003905999998</v>
      </c>
      <c r="G2751">
        <v>36362175703</v>
      </c>
    </row>
    <row r="2752" spans="1:7">
      <c r="A2752" s="12">
        <v>44649</v>
      </c>
      <c r="B2752">
        <v>47100.4375</v>
      </c>
      <c r="C2752">
        <v>48022.289062999997</v>
      </c>
      <c r="D2752">
        <v>47100.4375</v>
      </c>
      <c r="E2752">
        <v>47465.730469000002</v>
      </c>
      <c r="F2752">
        <v>47465.730469000002</v>
      </c>
      <c r="G2752">
        <v>31397059069</v>
      </c>
    </row>
    <row r="2753" spans="1:7">
      <c r="A2753" s="12">
        <v>44650</v>
      </c>
      <c r="B2753">
        <v>47456.898437999997</v>
      </c>
      <c r="C2753">
        <v>47655.148437999997</v>
      </c>
      <c r="D2753">
        <v>46746.210937999997</v>
      </c>
      <c r="E2753">
        <v>47062.664062999997</v>
      </c>
      <c r="F2753">
        <v>47062.664062999997</v>
      </c>
      <c r="G2753">
        <v>29333883962</v>
      </c>
    </row>
    <row r="2754" spans="1:7">
      <c r="A2754" s="12">
        <v>44651</v>
      </c>
      <c r="B2754">
        <v>47062.148437999997</v>
      </c>
      <c r="C2754">
        <v>47512.027344000002</v>
      </c>
      <c r="D2754">
        <v>45390.539062999997</v>
      </c>
      <c r="E2754">
        <v>45538.675780999998</v>
      </c>
      <c r="F2754">
        <v>45538.675780999998</v>
      </c>
      <c r="G2754">
        <v>33327427106</v>
      </c>
    </row>
    <row r="2755" spans="1:7">
      <c r="A2755" s="12">
        <v>44652</v>
      </c>
      <c r="B2755">
        <v>45554.164062999997</v>
      </c>
      <c r="C2755">
        <v>46616.242187999997</v>
      </c>
      <c r="D2755">
        <v>44403.140625</v>
      </c>
      <c r="E2755">
        <v>46281.644530999998</v>
      </c>
      <c r="F2755">
        <v>46281.644530999998</v>
      </c>
      <c r="G2755">
        <v>38162644287</v>
      </c>
    </row>
    <row r="2756" spans="1:7">
      <c r="A2756" s="12">
        <v>44653</v>
      </c>
      <c r="B2756">
        <v>46285.5</v>
      </c>
      <c r="C2756">
        <v>47028.28125</v>
      </c>
      <c r="D2756">
        <v>45782.511719000002</v>
      </c>
      <c r="E2756">
        <v>45868.949219000002</v>
      </c>
      <c r="F2756">
        <v>45868.949219000002</v>
      </c>
      <c r="G2756">
        <v>29336594194</v>
      </c>
    </row>
    <row r="2757" spans="1:7">
      <c r="A2757" s="12">
        <v>44654</v>
      </c>
      <c r="B2757">
        <v>45859.128905999998</v>
      </c>
      <c r="C2757">
        <v>47313.476562999997</v>
      </c>
      <c r="D2757">
        <v>45634.105469000002</v>
      </c>
      <c r="E2757">
        <v>46453.566405999998</v>
      </c>
      <c r="F2757">
        <v>46453.566405999998</v>
      </c>
      <c r="G2757">
        <v>25414397610</v>
      </c>
    </row>
    <row r="2758" spans="1:7">
      <c r="A2758" s="12">
        <v>44655</v>
      </c>
      <c r="B2758">
        <v>46445.273437999997</v>
      </c>
      <c r="C2758">
        <v>46791.089844000002</v>
      </c>
      <c r="D2758">
        <v>45235.816405999998</v>
      </c>
      <c r="E2758">
        <v>46622.675780999998</v>
      </c>
      <c r="F2758">
        <v>46622.675780999998</v>
      </c>
      <c r="G2758">
        <v>32499785455</v>
      </c>
    </row>
    <row r="2759" spans="1:7">
      <c r="A2759" s="12">
        <v>44656</v>
      </c>
      <c r="B2759">
        <v>46624.507812999997</v>
      </c>
      <c r="C2759">
        <v>47106.140625</v>
      </c>
      <c r="D2759">
        <v>45544.808594000002</v>
      </c>
      <c r="E2759">
        <v>45555.992187999997</v>
      </c>
      <c r="F2759">
        <v>45555.992187999997</v>
      </c>
      <c r="G2759">
        <v>29640604055</v>
      </c>
    </row>
    <row r="2760" spans="1:7">
      <c r="A2760" s="12">
        <v>44657</v>
      </c>
      <c r="B2760">
        <v>45544.355469000002</v>
      </c>
      <c r="C2760">
        <v>45544.355469000002</v>
      </c>
      <c r="D2760">
        <v>43193.953125</v>
      </c>
      <c r="E2760">
        <v>43206.738280999998</v>
      </c>
      <c r="F2760">
        <v>43206.738280999998</v>
      </c>
      <c r="G2760">
        <v>39393395788</v>
      </c>
    </row>
    <row r="2761" spans="1:7">
      <c r="A2761" s="12">
        <v>44658</v>
      </c>
      <c r="B2761">
        <v>43207.5</v>
      </c>
      <c r="C2761">
        <v>43860.699219000002</v>
      </c>
      <c r="D2761">
        <v>42899.90625</v>
      </c>
      <c r="E2761">
        <v>43503.847655999998</v>
      </c>
      <c r="F2761">
        <v>43503.847655999998</v>
      </c>
      <c r="G2761">
        <v>26101973106</v>
      </c>
    </row>
    <row r="2762" spans="1:7">
      <c r="A2762" s="12">
        <v>44659</v>
      </c>
      <c r="B2762">
        <v>43505.136719000002</v>
      </c>
      <c r="C2762">
        <v>43903.019530999998</v>
      </c>
      <c r="D2762">
        <v>42183.289062999997</v>
      </c>
      <c r="E2762">
        <v>42287.664062999997</v>
      </c>
      <c r="F2762">
        <v>42287.664062999997</v>
      </c>
      <c r="G2762">
        <v>27215995394</v>
      </c>
    </row>
    <row r="2763" spans="1:7">
      <c r="A2763" s="12">
        <v>44660</v>
      </c>
      <c r="B2763">
        <v>42282.078125</v>
      </c>
      <c r="C2763">
        <v>42786.816405999998</v>
      </c>
      <c r="D2763">
        <v>42183.253905999998</v>
      </c>
      <c r="E2763">
        <v>42782.136719000002</v>
      </c>
      <c r="F2763">
        <v>42782.136719000002</v>
      </c>
      <c r="G2763">
        <v>16050772496</v>
      </c>
    </row>
    <row r="2764" spans="1:7">
      <c r="A2764" s="12">
        <v>44661</v>
      </c>
      <c r="B2764">
        <v>42781.089844000002</v>
      </c>
      <c r="C2764">
        <v>43376.378905999998</v>
      </c>
      <c r="D2764">
        <v>42021.207030999998</v>
      </c>
      <c r="E2764">
        <v>42207.671875</v>
      </c>
      <c r="F2764">
        <v>42207.671875</v>
      </c>
      <c r="G2764">
        <v>17654475582</v>
      </c>
    </row>
    <row r="2765" spans="1:7">
      <c r="A2765" s="12">
        <v>44662</v>
      </c>
      <c r="B2765">
        <v>42201.039062999997</v>
      </c>
      <c r="C2765">
        <v>42424.589844000002</v>
      </c>
      <c r="D2765">
        <v>39373.058594000002</v>
      </c>
      <c r="E2765">
        <v>39521.902344000002</v>
      </c>
      <c r="F2765">
        <v>39521.902344000002</v>
      </c>
      <c r="G2765">
        <v>33949912166</v>
      </c>
    </row>
    <row r="2766" spans="1:7">
      <c r="A2766" s="12">
        <v>44663</v>
      </c>
      <c r="B2766">
        <v>39533.714844000002</v>
      </c>
      <c r="C2766">
        <v>40617.585937999997</v>
      </c>
      <c r="D2766">
        <v>39388.328125</v>
      </c>
      <c r="E2766">
        <v>40127.183594000002</v>
      </c>
      <c r="F2766">
        <v>40127.183594000002</v>
      </c>
      <c r="G2766">
        <v>30991500854</v>
      </c>
    </row>
    <row r="2767" spans="1:7">
      <c r="A2767" s="12">
        <v>44664</v>
      </c>
      <c r="B2767">
        <v>40123.570312999997</v>
      </c>
      <c r="C2767">
        <v>41430.054687999997</v>
      </c>
      <c r="D2767">
        <v>39712.746094000002</v>
      </c>
      <c r="E2767">
        <v>41166.730469000002</v>
      </c>
      <c r="F2767">
        <v>41166.730469000002</v>
      </c>
      <c r="G2767">
        <v>27691105228</v>
      </c>
    </row>
    <row r="2768" spans="1:7">
      <c r="A2768" s="12">
        <v>44665</v>
      </c>
      <c r="B2768">
        <v>41160.21875</v>
      </c>
      <c r="C2768">
        <v>41451.480469000002</v>
      </c>
      <c r="D2768">
        <v>39695.746094000002</v>
      </c>
      <c r="E2768">
        <v>39935.515625</v>
      </c>
      <c r="F2768">
        <v>39935.515625</v>
      </c>
      <c r="G2768">
        <v>24342001973</v>
      </c>
    </row>
    <row r="2769" spans="1:7">
      <c r="A2769" s="12">
        <v>44666</v>
      </c>
      <c r="B2769">
        <v>39939.402344000002</v>
      </c>
      <c r="C2769">
        <v>40617.722655999998</v>
      </c>
      <c r="D2769">
        <v>39866.832030999998</v>
      </c>
      <c r="E2769">
        <v>40553.464844000002</v>
      </c>
      <c r="F2769">
        <v>40553.464844000002</v>
      </c>
      <c r="G2769">
        <v>21756855753</v>
      </c>
    </row>
    <row r="2770" spans="1:7">
      <c r="A2770" s="12">
        <v>44667</v>
      </c>
      <c r="B2770">
        <v>40552.316405999998</v>
      </c>
      <c r="C2770">
        <v>40633.679687999997</v>
      </c>
      <c r="D2770">
        <v>40078.425780999998</v>
      </c>
      <c r="E2770">
        <v>40424.484375</v>
      </c>
      <c r="F2770">
        <v>40424.484375</v>
      </c>
      <c r="G2770">
        <v>16833150693</v>
      </c>
    </row>
    <row r="2771" spans="1:7">
      <c r="A2771" s="12">
        <v>44668</v>
      </c>
      <c r="B2771">
        <v>40417.777344000002</v>
      </c>
      <c r="C2771">
        <v>40570.726562999997</v>
      </c>
      <c r="D2771">
        <v>39620.894530999998</v>
      </c>
      <c r="E2771">
        <v>39716.953125</v>
      </c>
      <c r="F2771">
        <v>39716.953125</v>
      </c>
      <c r="G2771">
        <v>19087633042</v>
      </c>
    </row>
    <row r="2772" spans="1:7">
      <c r="A2772" s="12">
        <v>44669</v>
      </c>
      <c r="B2772">
        <v>39721.203125</v>
      </c>
      <c r="C2772">
        <v>40986.320312999997</v>
      </c>
      <c r="D2772">
        <v>38696.191405999998</v>
      </c>
      <c r="E2772">
        <v>40826.214844000002</v>
      </c>
      <c r="F2772">
        <v>40826.214844000002</v>
      </c>
      <c r="G2772">
        <v>33705182072</v>
      </c>
    </row>
    <row r="2773" spans="1:7">
      <c r="A2773" s="12">
        <v>44670</v>
      </c>
      <c r="B2773">
        <v>40828.175780999998</v>
      </c>
      <c r="C2773">
        <v>41672.960937999997</v>
      </c>
      <c r="D2773">
        <v>40618.632812999997</v>
      </c>
      <c r="E2773">
        <v>41502.75</v>
      </c>
      <c r="F2773">
        <v>41502.75</v>
      </c>
      <c r="G2773">
        <v>25303206547</v>
      </c>
    </row>
    <row r="2774" spans="1:7">
      <c r="A2774" s="12">
        <v>44671</v>
      </c>
      <c r="B2774">
        <v>41501.746094000002</v>
      </c>
      <c r="C2774">
        <v>42126.300780999998</v>
      </c>
      <c r="D2774">
        <v>40961.097655999998</v>
      </c>
      <c r="E2774">
        <v>41374.378905999998</v>
      </c>
      <c r="F2774">
        <v>41374.378905999998</v>
      </c>
      <c r="G2774">
        <v>27819532341</v>
      </c>
    </row>
    <row r="2775" spans="1:7">
      <c r="A2775" s="12">
        <v>44672</v>
      </c>
      <c r="B2775">
        <v>41371.515625</v>
      </c>
      <c r="C2775">
        <v>42893.582030999998</v>
      </c>
      <c r="D2775">
        <v>40063.828125</v>
      </c>
      <c r="E2775">
        <v>40527.363280999998</v>
      </c>
      <c r="F2775">
        <v>40527.363280999998</v>
      </c>
      <c r="G2775">
        <v>35372786395</v>
      </c>
    </row>
    <row r="2776" spans="1:7">
      <c r="A2776" s="12">
        <v>44673</v>
      </c>
      <c r="B2776">
        <v>40525.863280999998</v>
      </c>
      <c r="C2776">
        <v>40777.757812999997</v>
      </c>
      <c r="D2776">
        <v>39315.417969000002</v>
      </c>
      <c r="E2776">
        <v>39740.320312999997</v>
      </c>
      <c r="F2776">
        <v>39740.320312999997</v>
      </c>
      <c r="G2776">
        <v>28011716745</v>
      </c>
    </row>
    <row r="2777" spans="1:7">
      <c r="A2777" s="12">
        <v>44674</v>
      </c>
      <c r="B2777">
        <v>39738.722655999998</v>
      </c>
      <c r="C2777">
        <v>39935.859375</v>
      </c>
      <c r="D2777">
        <v>39352.203125</v>
      </c>
      <c r="E2777">
        <v>39486.730469000002</v>
      </c>
      <c r="F2777">
        <v>39486.730469000002</v>
      </c>
      <c r="G2777">
        <v>16138021249</v>
      </c>
    </row>
    <row r="2778" spans="1:7">
      <c r="A2778" s="12">
        <v>44675</v>
      </c>
      <c r="B2778">
        <v>39478.375</v>
      </c>
      <c r="C2778">
        <v>39845.925780999998</v>
      </c>
      <c r="D2778">
        <v>39233.539062999997</v>
      </c>
      <c r="E2778">
        <v>39469.292969000002</v>
      </c>
      <c r="F2778">
        <v>39469.292969000002</v>
      </c>
      <c r="G2778">
        <v>17964398167</v>
      </c>
    </row>
    <row r="2779" spans="1:7">
      <c r="A2779" s="12">
        <v>44676</v>
      </c>
      <c r="B2779">
        <v>39472.605469000002</v>
      </c>
      <c r="C2779">
        <v>40491.753905999998</v>
      </c>
      <c r="D2779">
        <v>38338.378905999998</v>
      </c>
      <c r="E2779">
        <v>40458.308594000002</v>
      </c>
      <c r="F2779">
        <v>40458.308594000002</v>
      </c>
      <c r="G2779">
        <v>35445730570</v>
      </c>
    </row>
    <row r="2780" spans="1:7">
      <c r="A2780" s="12">
        <v>44677</v>
      </c>
      <c r="B2780">
        <v>40448.421875</v>
      </c>
      <c r="C2780">
        <v>40713.890625</v>
      </c>
      <c r="D2780">
        <v>37884.984375</v>
      </c>
      <c r="E2780">
        <v>38117.460937999997</v>
      </c>
      <c r="F2780">
        <v>38117.460937999997</v>
      </c>
      <c r="G2780">
        <v>34569088416</v>
      </c>
    </row>
    <row r="2781" spans="1:7">
      <c r="A2781" s="12">
        <v>44678</v>
      </c>
      <c r="B2781">
        <v>38120.300780999998</v>
      </c>
      <c r="C2781">
        <v>39397.917969000002</v>
      </c>
      <c r="D2781">
        <v>37997.3125</v>
      </c>
      <c r="E2781">
        <v>39241.121094000002</v>
      </c>
      <c r="F2781">
        <v>39241.121094000002</v>
      </c>
      <c r="G2781">
        <v>30981015184</v>
      </c>
    </row>
    <row r="2782" spans="1:7">
      <c r="A2782" s="12">
        <v>44679</v>
      </c>
      <c r="B2782">
        <v>39241.429687999997</v>
      </c>
      <c r="C2782">
        <v>40269.464844000002</v>
      </c>
      <c r="D2782">
        <v>38941.421875</v>
      </c>
      <c r="E2782">
        <v>39773.828125</v>
      </c>
      <c r="F2782">
        <v>39773.828125</v>
      </c>
      <c r="G2782">
        <v>33903704907</v>
      </c>
    </row>
    <row r="2783" spans="1:7">
      <c r="A2783" s="12">
        <v>44680</v>
      </c>
      <c r="B2783">
        <v>39768.617187999997</v>
      </c>
      <c r="C2783">
        <v>39887.269530999998</v>
      </c>
      <c r="D2783">
        <v>38235.535155999998</v>
      </c>
      <c r="E2783">
        <v>38609.824219000002</v>
      </c>
      <c r="F2783">
        <v>38609.824219000002</v>
      </c>
      <c r="G2783">
        <v>30882994649</v>
      </c>
    </row>
    <row r="2784" spans="1:7">
      <c r="A2784" s="12">
        <v>44681</v>
      </c>
      <c r="B2784">
        <v>38605.859375</v>
      </c>
      <c r="C2784">
        <v>38771.210937999997</v>
      </c>
      <c r="D2784">
        <v>37697.941405999998</v>
      </c>
      <c r="E2784">
        <v>37714.875</v>
      </c>
      <c r="F2784">
        <v>37714.875</v>
      </c>
      <c r="G2784">
        <v>23895713731</v>
      </c>
    </row>
    <row r="2785" spans="1:7">
      <c r="A2785" s="12">
        <v>44682</v>
      </c>
      <c r="B2785">
        <v>37713.265625</v>
      </c>
      <c r="C2785">
        <v>38627.859375</v>
      </c>
      <c r="D2785">
        <v>37585.789062999997</v>
      </c>
      <c r="E2785">
        <v>38469.09375</v>
      </c>
      <c r="F2785">
        <v>38469.09375</v>
      </c>
      <c r="G2785">
        <v>27002760110</v>
      </c>
    </row>
    <row r="2786" spans="1:7">
      <c r="A2786" s="12">
        <v>44683</v>
      </c>
      <c r="B2786">
        <v>38472.1875</v>
      </c>
      <c r="C2786">
        <v>39074.972655999998</v>
      </c>
      <c r="D2786">
        <v>38156.5625</v>
      </c>
      <c r="E2786">
        <v>38529.328125</v>
      </c>
      <c r="F2786">
        <v>38529.328125</v>
      </c>
      <c r="G2786">
        <v>32922642426</v>
      </c>
    </row>
    <row r="2787" spans="1:7">
      <c r="A2787" s="12">
        <v>44684</v>
      </c>
      <c r="B2787">
        <v>38528.109375</v>
      </c>
      <c r="C2787">
        <v>38629.996094000002</v>
      </c>
      <c r="D2787">
        <v>37585.621094000002</v>
      </c>
      <c r="E2787">
        <v>37750.453125</v>
      </c>
      <c r="F2787">
        <v>37750.453125</v>
      </c>
      <c r="G2787">
        <v>27326943244</v>
      </c>
    </row>
    <row r="2788" spans="1:7">
      <c r="A2788" s="12">
        <v>44685</v>
      </c>
      <c r="B2788">
        <v>37748.011719000002</v>
      </c>
      <c r="C2788">
        <v>39902.949219000002</v>
      </c>
      <c r="D2788">
        <v>37732.058594000002</v>
      </c>
      <c r="E2788">
        <v>39698.371094000002</v>
      </c>
      <c r="F2788">
        <v>39698.371094000002</v>
      </c>
      <c r="G2788">
        <v>36754404490</v>
      </c>
    </row>
    <row r="2789" spans="1:7">
      <c r="A2789" s="12">
        <v>44686</v>
      </c>
      <c r="B2789">
        <v>39695.746094000002</v>
      </c>
      <c r="C2789">
        <v>39789.28125</v>
      </c>
      <c r="D2789">
        <v>35856.515625</v>
      </c>
      <c r="E2789">
        <v>36575.140625</v>
      </c>
      <c r="F2789">
        <v>36575.140625</v>
      </c>
      <c r="G2789">
        <v>43106256317</v>
      </c>
    </row>
    <row r="2790" spans="1:7">
      <c r="A2790" s="12">
        <v>44687</v>
      </c>
      <c r="B2790">
        <v>36573.183594000002</v>
      </c>
      <c r="C2790">
        <v>36624.359375</v>
      </c>
      <c r="D2790">
        <v>35482.132812999997</v>
      </c>
      <c r="E2790">
        <v>36040.921875</v>
      </c>
      <c r="F2790">
        <v>36040.921875</v>
      </c>
      <c r="G2790">
        <v>37795577489</v>
      </c>
    </row>
    <row r="2791" spans="1:7">
      <c r="A2791" s="12">
        <v>44688</v>
      </c>
      <c r="B2791">
        <v>36042.503905999998</v>
      </c>
      <c r="C2791">
        <v>36129.925780999998</v>
      </c>
      <c r="D2791">
        <v>34940.824219000002</v>
      </c>
      <c r="E2791">
        <v>35501.953125</v>
      </c>
      <c r="F2791">
        <v>35501.953125</v>
      </c>
      <c r="G2791">
        <v>24375896406</v>
      </c>
    </row>
    <row r="2792" spans="1:7">
      <c r="A2792" s="12">
        <v>44689</v>
      </c>
      <c r="B2792">
        <v>35502.941405999998</v>
      </c>
      <c r="C2792">
        <v>35502.941405999998</v>
      </c>
      <c r="D2792">
        <v>33878.964844000002</v>
      </c>
      <c r="E2792">
        <v>34059.265625</v>
      </c>
      <c r="F2792">
        <v>34059.265625</v>
      </c>
      <c r="G2792">
        <v>36763041910</v>
      </c>
    </row>
    <row r="2793" spans="1:7">
      <c r="A2793" s="12">
        <v>44690</v>
      </c>
      <c r="B2793">
        <v>34060.015625</v>
      </c>
      <c r="C2793">
        <v>34222.074219000002</v>
      </c>
      <c r="D2793">
        <v>30296.953125</v>
      </c>
      <c r="E2793">
        <v>30296.953125</v>
      </c>
      <c r="F2793">
        <v>30296.953125</v>
      </c>
      <c r="G2793">
        <v>63355494961</v>
      </c>
    </row>
    <row r="2794" spans="1:7">
      <c r="A2794" s="12">
        <v>44691</v>
      </c>
      <c r="B2794">
        <v>30273.654297000001</v>
      </c>
      <c r="C2794">
        <v>32596.308593999998</v>
      </c>
      <c r="D2794">
        <v>29944.802734000001</v>
      </c>
      <c r="E2794">
        <v>31022.90625</v>
      </c>
      <c r="F2794">
        <v>31022.90625</v>
      </c>
      <c r="G2794">
        <v>59811038817</v>
      </c>
    </row>
    <row r="2795" spans="1:7">
      <c r="A2795" s="12">
        <v>44692</v>
      </c>
      <c r="B2795">
        <v>31016.183593999998</v>
      </c>
      <c r="C2795">
        <v>32013.402343999998</v>
      </c>
      <c r="D2795">
        <v>28170.414063</v>
      </c>
      <c r="E2795">
        <v>28936.355468999998</v>
      </c>
      <c r="F2795">
        <v>28936.355468999998</v>
      </c>
      <c r="G2795">
        <v>70388855818</v>
      </c>
    </row>
    <row r="2796" spans="1:7">
      <c r="A2796" s="12">
        <v>44693</v>
      </c>
      <c r="B2796">
        <v>28936.734375</v>
      </c>
      <c r="C2796">
        <v>30032.439452999999</v>
      </c>
      <c r="D2796">
        <v>26350.490234000001</v>
      </c>
      <c r="E2796">
        <v>29047.751952999999</v>
      </c>
      <c r="F2796">
        <v>29047.751952999999</v>
      </c>
      <c r="G2796">
        <v>66989173272</v>
      </c>
    </row>
    <row r="2797" spans="1:7">
      <c r="A2797" s="12">
        <v>44694</v>
      </c>
      <c r="B2797">
        <v>29030.910156000002</v>
      </c>
      <c r="C2797">
        <v>30924.802734000001</v>
      </c>
      <c r="D2797">
        <v>28782.330077999999</v>
      </c>
      <c r="E2797">
        <v>29283.103515999999</v>
      </c>
      <c r="F2797">
        <v>29283.103515999999</v>
      </c>
      <c r="G2797">
        <v>42841124537</v>
      </c>
    </row>
    <row r="2798" spans="1:7">
      <c r="A2798" s="12">
        <v>44695</v>
      </c>
      <c r="B2798">
        <v>29285.642577999999</v>
      </c>
      <c r="C2798">
        <v>30192.802734000001</v>
      </c>
      <c r="D2798">
        <v>28702.910156000002</v>
      </c>
      <c r="E2798">
        <v>30101.265625</v>
      </c>
      <c r="F2798">
        <v>30101.265625</v>
      </c>
      <c r="G2798">
        <v>28579868620</v>
      </c>
    </row>
    <row r="2799" spans="1:7">
      <c r="A2799" s="12">
        <v>44696</v>
      </c>
      <c r="B2799">
        <v>30098.585938</v>
      </c>
      <c r="C2799">
        <v>31308.191406000002</v>
      </c>
      <c r="D2799">
        <v>29527.740234000001</v>
      </c>
      <c r="E2799">
        <v>31305.113281000002</v>
      </c>
      <c r="F2799">
        <v>31305.113281000002</v>
      </c>
      <c r="G2799">
        <v>25835372065</v>
      </c>
    </row>
    <row r="2800" spans="1:7">
      <c r="A2800" s="12">
        <v>44697</v>
      </c>
      <c r="B2800">
        <v>31304.375</v>
      </c>
      <c r="C2800">
        <v>31305.341797000001</v>
      </c>
      <c r="D2800">
        <v>29251.884765999999</v>
      </c>
      <c r="E2800">
        <v>29862.917968999998</v>
      </c>
      <c r="F2800">
        <v>29862.917968999998</v>
      </c>
      <c r="G2800">
        <v>32613897286</v>
      </c>
    </row>
    <row r="2801" spans="1:7">
      <c r="A2801" s="12">
        <v>44698</v>
      </c>
      <c r="B2801">
        <v>29862.408202999999</v>
      </c>
      <c r="C2801">
        <v>30694.490234000001</v>
      </c>
      <c r="D2801">
        <v>29570.302734000001</v>
      </c>
      <c r="E2801">
        <v>30425.857422000001</v>
      </c>
      <c r="F2801">
        <v>30425.857422000001</v>
      </c>
      <c r="G2801">
        <v>29101473475</v>
      </c>
    </row>
    <row r="2802" spans="1:7">
      <c r="A2802" s="12">
        <v>44699</v>
      </c>
      <c r="B2802">
        <v>30424.478515999999</v>
      </c>
      <c r="C2802">
        <v>30618.716797000001</v>
      </c>
      <c r="D2802">
        <v>28720.271484000001</v>
      </c>
      <c r="E2802">
        <v>28720.271484000001</v>
      </c>
      <c r="F2802">
        <v>28720.271484000001</v>
      </c>
      <c r="G2802">
        <v>31285268319</v>
      </c>
    </row>
    <row r="2803" spans="1:7">
      <c r="A2803" s="12">
        <v>44700</v>
      </c>
      <c r="B2803">
        <v>28720.359375</v>
      </c>
      <c r="C2803">
        <v>30430.751952999999</v>
      </c>
      <c r="D2803">
        <v>28708.955077999999</v>
      </c>
      <c r="E2803">
        <v>30314.333984000001</v>
      </c>
      <c r="F2803">
        <v>30314.333984000001</v>
      </c>
      <c r="G2803">
        <v>33773447707</v>
      </c>
    </row>
    <row r="2804" spans="1:7">
      <c r="A2804" s="12">
        <v>44701</v>
      </c>
      <c r="B2804">
        <v>30311.119140999999</v>
      </c>
      <c r="C2804">
        <v>30664.976563</v>
      </c>
      <c r="D2804">
        <v>28793.605468999998</v>
      </c>
      <c r="E2804">
        <v>29200.740234000001</v>
      </c>
      <c r="F2804">
        <v>29200.740234000001</v>
      </c>
      <c r="G2804">
        <v>30749382605</v>
      </c>
    </row>
    <row r="2805" spans="1:7">
      <c r="A2805" s="12">
        <v>44702</v>
      </c>
      <c r="B2805">
        <v>29199.859375</v>
      </c>
      <c r="C2805">
        <v>29588.869140999999</v>
      </c>
      <c r="D2805">
        <v>29027.394531000002</v>
      </c>
      <c r="E2805">
        <v>29432.226563</v>
      </c>
      <c r="F2805">
        <v>29432.226563</v>
      </c>
      <c r="G2805">
        <v>17274840442</v>
      </c>
    </row>
    <row r="2806" spans="1:7">
      <c r="A2806" s="12">
        <v>44703</v>
      </c>
      <c r="B2806">
        <v>29432.472656000002</v>
      </c>
      <c r="C2806">
        <v>30425.861327999999</v>
      </c>
      <c r="D2806">
        <v>29275.183593999998</v>
      </c>
      <c r="E2806">
        <v>30323.722656000002</v>
      </c>
      <c r="F2806">
        <v>30323.722656000002</v>
      </c>
      <c r="G2806">
        <v>21631532270</v>
      </c>
    </row>
    <row r="2807" spans="1:7">
      <c r="A2807" s="12">
        <v>44704</v>
      </c>
      <c r="B2807">
        <v>30309.396484000001</v>
      </c>
      <c r="C2807">
        <v>30590.585938</v>
      </c>
      <c r="D2807">
        <v>28975.560547000001</v>
      </c>
      <c r="E2807">
        <v>29098.910156000002</v>
      </c>
      <c r="F2807">
        <v>29098.910156000002</v>
      </c>
      <c r="G2807">
        <v>31483454557</v>
      </c>
    </row>
    <row r="2808" spans="1:7">
      <c r="A2808" s="12">
        <v>44705</v>
      </c>
      <c r="B2808">
        <v>29101.125</v>
      </c>
      <c r="C2808">
        <v>29774.355468999998</v>
      </c>
      <c r="D2808">
        <v>28786.589843999998</v>
      </c>
      <c r="E2808">
        <v>29655.585938</v>
      </c>
      <c r="F2808">
        <v>29655.585938</v>
      </c>
      <c r="G2808">
        <v>26616506245</v>
      </c>
    </row>
    <row r="2809" spans="1:7">
      <c r="A2809" s="12">
        <v>44706</v>
      </c>
      <c r="B2809">
        <v>29653.134765999999</v>
      </c>
      <c r="C2809">
        <v>30157.785156000002</v>
      </c>
      <c r="D2809">
        <v>29384.949218999998</v>
      </c>
      <c r="E2809">
        <v>29562.361327999999</v>
      </c>
      <c r="F2809">
        <v>29562.361327999999</v>
      </c>
      <c r="G2809">
        <v>27525063551</v>
      </c>
    </row>
    <row r="2810" spans="1:7">
      <c r="A2810" s="12">
        <v>44707</v>
      </c>
      <c r="B2810">
        <v>29564.777343999998</v>
      </c>
      <c r="C2810">
        <v>29834.160156000002</v>
      </c>
      <c r="D2810">
        <v>28261.90625</v>
      </c>
      <c r="E2810">
        <v>29267.224609000001</v>
      </c>
      <c r="F2810">
        <v>29267.224609000001</v>
      </c>
      <c r="G2810">
        <v>36774325352</v>
      </c>
    </row>
    <row r="2811" spans="1:7">
      <c r="A2811" s="12">
        <v>44708</v>
      </c>
      <c r="B2811">
        <v>29251.140625</v>
      </c>
      <c r="C2811">
        <v>29346.943359000001</v>
      </c>
      <c r="D2811">
        <v>28326.613281000002</v>
      </c>
      <c r="E2811">
        <v>28627.574218999998</v>
      </c>
      <c r="F2811">
        <v>28627.574218999998</v>
      </c>
      <c r="G2811">
        <v>36582005748</v>
      </c>
    </row>
    <row r="2812" spans="1:7">
      <c r="A2812" s="12">
        <v>44709</v>
      </c>
      <c r="B2812">
        <v>28622.625</v>
      </c>
      <c r="C2812">
        <v>28814.900390999999</v>
      </c>
      <c r="D2812">
        <v>28554.566406000002</v>
      </c>
      <c r="E2812">
        <v>28814.900390999999</v>
      </c>
      <c r="F2812">
        <v>28814.900390999999</v>
      </c>
      <c r="G2812">
        <v>35519577634</v>
      </c>
    </row>
    <row r="2813" spans="1:7">
      <c r="A2813" s="12">
        <v>44710</v>
      </c>
      <c r="B2813">
        <v>29019.867188</v>
      </c>
      <c r="C2813">
        <v>29498.009765999999</v>
      </c>
      <c r="D2813">
        <v>28841.107422000001</v>
      </c>
      <c r="E2813">
        <v>29445.957031000002</v>
      </c>
      <c r="F2813">
        <v>29445.957031000002</v>
      </c>
      <c r="G2813">
        <v>18093886409</v>
      </c>
    </row>
    <row r="2814" spans="1:7">
      <c r="A2814" s="12">
        <v>44711</v>
      </c>
      <c r="B2814">
        <v>29443.365234000001</v>
      </c>
      <c r="C2814">
        <v>31949.630859000001</v>
      </c>
      <c r="D2814">
        <v>29303.572265999999</v>
      </c>
      <c r="E2814">
        <v>31726.390625</v>
      </c>
      <c r="F2814">
        <v>31726.390625</v>
      </c>
      <c r="G2814">
        <v>39277993274</v>
      </c>
    </row>
    <row r="2815" spans="1:7">
      <c r="A2815" s="12">
        <v>44712</v>
      </c>
      <c r="B2815">
        <v>31723.865234000001</v>
      </c>
      <c r="C2815">
        <v>32249.863281000002</v>
      </c>
      <c r="D2815">
        <v>31286.154297000001</v>
      </c>
      <c r="E2815">
        <v>31792.310547000001</v>
      </c>
      <c r="F2815">
        <v>31792.310547000001</v>
      </c>
      <c r="G2815">
        <v>33538210634</v>
      </c>
    </row>
    <row r="2816" spans="1:7">
      <c r="A2816" s="12">
        <v>44713</v>
      </c>
      <c r="B2816">
        <v>31792.554688</v>
      </c>
      <c r="C2816">
        <v>31957.285156000002</v>
      </c>
      <c r="D2816">
        <v>29501.587890999999</v>
      </c>
      <c r="E2816">
        <v>29799.080077999999</v>
      </c>
      <c r="F2816">
        <v>29799.080077999999</v>
      </c>
      <c r="G2816">
        <v>41135817341</v>
      </c>
    </row>
    <row r="2817" spans="1:7">
      <c r="A2817" s="12">
        <v>44714</v>
      </c>
      <c r="B2817">
        <v>29794.890625</v>
      </c>
      <c r="C2817">
        <v>30604.734375</v>
      </c>
      <c r="D2817">
        <v>29652.705077999999</v>
      </c>
      <c r="E2817">
        <v>30467.488281000002</v>
      </c>
      <c r="F2817">
        <v>30467.488281000002</v>
      </c>
      <c r="G2817">
        <v>29083562061</v>
      </c>
    </row>
    <row r="2818" spans="1:7">
      <c r="A2818" s="12">
        <v>44715</v>
      </c>
      <c r="B2818">
        <v>30467.806640999999</v>
      </c>
      <c r="C2818">
        <v>30633.035156000002</v>
      </c>
      <c r="D2818">
        <v>29375.689452999999</v>
      </c>
      <c r="E2818">
        <v>29704.390625</v>
      </c>
      <c r="F2818">
        <v>29704.390625</v>
      </c>
      <c r="G2818">
        <v>26175547452</v>
      </c>
    </row>
    <row r="2819" spans="1:7">
      <c r="A2819" s="12">
        <v>44716</v>
      </c>
      <c r="B2819">
        <v>29706.138672000001</v>
      </c>
      <c r="C2819">
        <v>29930.564452999999</v>
      </c>
      <c r="D2819">
        <v>29500.005859000001</v>
      </c>
      <c r="E2819">
        <v>29832.914063</v>
      </c>
      <c r="F2819">
        <v>29832.914063</v>
      </c>
      <c r="G2819">
        <v>16588370958</v>
      </c>
    </row>
    <row r="2820" spans="1:7">
      <c r="A2820" s="12">
        <v>44717</v>
      </c>
      <c r="B2820">
        <v>29835.117188</v>
      </c>
      <c r="C2820">
        <v>30117.744140999999</v>
      </c>
      <c r="D2820">
        <v>29574.449218999998</v>
      </c>
      <c r="E2820">
        <v>29906.662109000001</v>
      </c>
      <c r="F2820">
        <v>29906.662109000001</v>
      </c>
      <c r="G2820">
        <v>17264085441</v>
      </c>
    </row>
    <row r="2821" spans="1:7">
      <c r="A2821" s="12">
        <v>44718</v>
      </c>
      <c r="B2821">
        <v>29910.283202999999</v>
      </c>
      <c r="C2821">
        <v>31693.291015999999</v>
      </c>
      <c r="D2821">
        <v>29894.1875</v>
      </c>
      <c r="E2821">
        <v>31370.671875</v>
      </c>
      <c r="F2821">
        <v>31370.671875</v>
      </c>
      <c r="G2821">
        <v>31947336829</v>
      </c>
    </row>
    <row r="2822" spans="1:7">
      <c r="A2822" s="12">
        <v>44719</v>
      </c>
      <c r="B2822">
        <v>31371.742188</v>
      </c>
      <c r="C2822">
        <v>31489.683593999998</v>
      </c>
      <c r="D2822">
        <v>29311.683593999998</v>
      </c>
      <c r="E2822">
        <v>31155.478515999999</v>
      </c>
      <c r="F2822">
        <v>31155.478515999999</v>
      </c>
      <c r="G2822">
        <v>40770974039</v>
      </c>
    </row>
    <row r="2823" spans="1:7">
      <c r="A2823" s="12">
        <v>44720</v>
      </c>
      <c r="B2823">
        <v>31151.480468999998</v>
      </c>
      <c r="C2823">
        <v>31253.691406000002</v>
      </c>
      <c r="D2823">
        <v>29944.404297000001</v>
      </c>
      <c r="E2823">
        <v>30214.355468999998</v>
      </c>
      <c r="F2823">
        <v>30214.355468999998</v>
      </c>
      <c r="G2823">
        <v>30242059107</v>
      </c>
    </row>
    <row r="2824" spans="1:7">
      <c r="A2824" s="12">
        <v>44721</v>
      </c>
      <c r="B2824">
        <v>30215.279297000001</v>
      </c>
      <c r="C2824">
        <v>30609.310547000001</v>
      </c>
      <c r="D2824">
        <v>30020.265625</v>
      </c>
      <c r="E2824">
        <v>30111.998047000001</v>
      </c>
      <c r="F2824">
        <v>30111.998047000001</v>
      </c>
      <c r="G2824">
        <v>21692004719</v>
      </c>
    </row>
    <row r="2825" spans="1:7">
      <c r="A2825" s="12">
        <v>44722</v>
      </c>
      <c r="B2825">
        <v>30110.330077999999</v>
      </c>
      <c r="C2825">
        <v>30245.808593999998</v>
      </c>
      <c r="D2825">
        <v>28978.146484000001</v>
      </c>
      <c r="E2825">
        <v>29083.804688</v>
      </c>
      <c r="F2825">
        <v>29083.804688</v>
      </c>
      <c r="G2825">
        <v>29867476527</v>
      </c>
    </row>
    <row r="2826" spans="1:7">
      <c r="A2826" s="12">
        <v>44723</v>
      </c>
      <c r="B2826">
        <v>29084.666015999999</v>
      </c>
      <c r="C2826">
        <v>29401.916015999999</v>
      </c>
      <c r="D2826">
        <v>28236.212890999999</v>
      </c>
      <c r="E2826">
        <v>28360.810547000001</v>
      </c>
      <c r="F2826">
        <v>28360.810547000001</v>
      </c>
      <c r="G2826">
        <v>27246574439</v>
      </c>
    </row>
    <row r="2827" spans="1:7">
      <c r="A2827" s="12">
        <v>44724</v>
      </c>
      <c r="B2827">
        <v>28373.513672000001</v>
      </c>
      <c r="C2827">
        <v>28502.685547000001</v>
      </c>
      <c r="D2827">
        <v>26762.648438</v>
      </c>
      <c r="E2827">
        <v>26762.648438</v>
      </c>
      <c r="F2827">
        <v>26762.648438</v>
      </c>
      <c r="G2827">
        <v>34163220274</v>
      </c>
    </row>
    <row r="2828" spans="1:7">
      <c r="A2828" s="12">
        <v>44725</v>
      </c>
      <c r="B2828">
        <v>26737.578125</v>
      </c>
      <c r="C2828">
        <v>26795.589843999998</v>
      </c>
      <c r="D2828">
        <v>22141.257813</v>
      </c>
      <c r="E2828">
        <v>22487.388672000001</v>
      </c>
      <c r="F2828">
        <v>22487.388672000001</v>
      </c>
      <c r="G2828">
        <v>68204556440</v>
      </c>
    </row>
    <row r="2829" spans="1:7">
      <c r="A2829" s="12">
        <v>44726</v>
      </c>
      <c r="B2829">
        <v>22487.986327999999</v>
      </c>
      <c r="C2829">
        <v>23018.951172000001</v>
      </c>
      <c r="D2829">
        <v>20950.818359000001</v>
      </c>
      <c r="E2829">
        <v>22206.792968999998</v>
      </c>
      <c r="F2829">
        <v>22206.792968999998</v>
      </c>
      <c r="G2829">
        <v>50913575242</v>
      </c>
    </row>
    <row r="2830" spans="1:7">
      <c r="A2830" s="12">
        <v>44727</v>
      </c>
      <c r="B2830">
        <v>22196.730468999998</v>
      </c>
      <c r="C2830">
        <v>22642.671875</v>
      </c>
      <c r="D2830">
        <v>20178.376952999999</v>
      </c>
      <c r="E2830">
        <v>22572.839843999998</v>
      </c>
      <c r="F2830">
        <v>22572.839843999998</v>
      </c>
      <c r="G2830">
        <v>54912007015</v>
      </c>
    </row>
    <row r="2831" spans="1:7">
      <c r="A2831" s="12">
        <v>44728</v>
      </c>
      <c r="B2831">
        <v>22576.304688</v>
      </c>
      <c r="C2831">
        <v>22868.921875</v>
      </c>
      <c r="D2831">
        <v>20265.226563</v>
      </c>
      <c r="E2831">
        <v>20381.650390999999</v>
      </c>
      <c r="F2831">
        <v>20381.650390999999</v>
      </c>
      <c r="G2831">
        <v>31183975654</v>
      </c>
    </row>
    <row r="2832" spans="1:7">
      <c r="A2832" s="12">
        <v>44729</v>
      </c>
      <c r="B2832">
        <v>20385.71875</v>
      </c>
      <c r="C2832">
        <v>21243.3125</v>
      </c>
      <c r="D2832">
        <v>20326.519531000002</v>
      </c>
      <c r="E2832">
        <v>20471.482422000001</v>
      </c>
      <c r="F2832">
        <v>20471.482422000001</v>
      </c>
      <c r="G2832">
        <v>27132421514</v>
      </c>
    </row>
    <row r="2833" spans="1:7">
      <c r="A2833" s="12">
        <v>44730</v>
      </c>
      <c r="B2833">
        <v>20473.425781000002</v>
      </c>
      <c r="C2833">
        <v>20736.041015999999</v>
      </c>
      <c r="D2833">
        <v>17708.623047000001</v>
      </c>
      <c r="E2833">
        <v>19017.642577999999</v>
      </c>
      <c r="F2833">
        <v>19017.642577999999</v>
      </c>
      <c r="G2833">
        <v>42009436760</v>
      </c>
    </row>
    <row r="2834" spans="1:7">
      <c r="A2834" s="12">
        <v>44731</v>
      </c>
      <c r="B2834">
        <v>19010.902343999998</v>
      </c>
      <c r="C2834">
        <v>20683.822265999999</v>
      </c>
      <c r="D2834">
        <v>18067.152343999998</v>
      </c>
      <c r="E2834">
        <v>20553.271484000001</v>
      </c>
      <c r="F2834">
        <v>20553.271484000001</v>
      </c>
      <c r="G2834">
        <v>35329942625</v>
      </c>
    </row>
    <row r="2835" spans="1:7">
      <c r="A2835" s="12">
        <v>44732</v>
      </c>
      <c r="B2835">
        <v>20553.371093999998</v>
      </c>
      <c r="C2835">
        <v>20913.322265999999</v>
      </c>
      <c r="D2835">
        <v>19689.169922000001</v>
      </c>
      <c r="E2835">
        <v>20599.537109000001</v>
      </c>
      <c r="F2835">
        <v>20599.537109000001</v>
      </c>
      <c r="G2835">
        <v>30818458597</v>
      </c>
    </row>
    <row r="2836" spans="1:7">
      <c r="A2836" s="12">
        <v>44733</v>
      </c>
      <c r="B2836">
        <v>20594.294922000001</v>
      </c>
      <c r="C2836">
        <v>21620.628906000002</v>
      </c>
      <c r="D2836">
        <v>20415.0625</v>
      </c>
      <c r="E2836">
        <v>20710.597656000002</v>
      </c>
      <c r="F2836">
        <v>20710.597656000002</v>
      </c>
      <c r="G2836">
        <v>28970212744</v>
      </c>
    </row>
    <row r="2837" spans="1:7">
      <c r="A2837" s="12">
        <v>44734</v>
      </c>
      <c r="B2837">
        <v>20719.414063</v>
      </c>
      <c r="C2837">
        <v>20835.75</v>
      </c>
      <c r="D2837">
        <v>19848.078125</v>
      </c>
      <c r="E2837">
        <v>19987.029297000001</v>
      </c>
      <c r="F2837">
        <v>19987.029297000001</v>
      </c>
      <c r="G2837">
        <v>28574793478</v>
      </c>
    </row>
    <row r="2838" spans="1:7">
      <c r="A2838" s="12">
        <v>44735</v>
      </c>
      <c r="B2838">
        <v>19986.607422000001</v>
      </c>
      <c r="C2838">
        <v>21135.761718999998</v>
      </c>
      <c r="D2838">
        <v>19950.117188</v>
      </c>
      <c r="E2838">
        <v>21085.876952999999</v>
      </c>
      <c r="F2838">
        <v>21085.876952999999</v>
      </c>
      <c r="G2838">
        <v>26188097173</v>
      </c>
    </row>
    <row r="2839" spans="1:7">
      <c r="A2839" s="12">
        <v>44736</v>
      </c>
      <c r="B2839">
        <v>21084.648438</v>
      </c>
      <c r="C2839">
        <v>21472.917968999998</v>
      </c>
      <c r="D2839">
        <v>20777.511718999998</v>
      </c>
      <c r="E2839">
        <v>21231.65625</v>
      </c>
      <c r="F2839">
        <v>21231.65625</v>
      </c>
      <c r="G2839">
        <v>24957784918</v>
      </c>
    </row>
    <row r="2840" spans="1:7">
      <c r="A2840" s="12">
        <v>44737</v>
      </c>
      <c r="B2840">
        <v>21233.609375</v>
      </c>
      <c r="C2840">
        <v>21520.914063</v>
      </c>
      <c r="D2840">
        <v>20964.585938</v>
      </c>
      <c r="E2840">
        <v>21502.337890999999</v>
      </c>
      <c r="F2840">
        <v>21502.337890999999</v>
      </c>
      <c r="G2840">
        <v>18372538715</v>
      </c>
    </row>
    <row r="2841" spans="1:7">
      <c r="A2841" s="12">
        <v>44738</v>
      </c>
      <c r="B2841">
        <v>21496.494140999999</v>
      </c>
      <c r="C2841">
        <v>21783.724609000001</v>
      </c>
      <c r="D2841">
        <v>21016.269531000002</v>
      </c>
      <c r="E2841">
        <v>21027.294922000001</v>
      </c>
      <c r="F2841">
        <v>21027.294922000001</v>
      </c>
      <c r="G2841">
        <v>18027170497</v>
      </c>
    </row>
    <row r="2842" spans="1:7">
      <c r="A2842" s="12">
        <v>44739</v>
      </c>
      <c r="B2842">
        <v>21028.238281000002</v>
      </c>
      <c r="C2842">
        <v>21478.089843999998</v>
      </c>
      <c r="D2842">
        <v>20620.199218999998</v>
      </c>
      <c r="E2842">
        <v>20735.478515999999</v>
      </c>
      <c r="F2842">
        <v>20735.478515999999</v>
      </c>
      <c r="G2842">
        <v>20965695707</v>
      </c>
    </row>
    <row r="2843" spans="1:7">
      <c r="A2843" s="12">
        <v>44740</v>
      </c>
      <c r="B2843">
        <v>20731.544922000001</v>
      </c>
      <c r="C2843">
        <v>21164.423827999999</v>
      </c>
      <c r="D2843">
        <v>20228.8125</v>
      </c>
      <c r="E2843">
        <v>20280.634765999999</v>
      </c>
      <c r="F2843">
        <v>20280.634765999999</v>
      </c>
      <c r="G2843">
        <v>21381535161</v>
      </c>
    </row>
    <row r="2844" spans="1:7">
      <c r="A2844" s="12">
        <v>44741</v>
      </c>
      <c r="B2844">
        <v>20281.169922000001</v>
      </c>
      <c r="C2844">
        <v>20364.15625</v>
      </c>
      <c r="D2844">
        <v>19937.791015999999</v>
      </c>
      <c r="E2844">
        <v>20104.023438</v>
      </c>
      <c r="F2844">
        <v>20104.023438</v>
      </c>
      <c r="G2844">
        <v>23552740328</v>
      </c>
    </row>
    <row r="2845" spans="1:7">
      <c r="A2845" s="12">
        <v>44742</v>
      </c>
      <c r="B2845">
        <v>20108.3125</v>
      </c>
      <c r="C2845">
        <v>20141.160156000002</v>
      </c>
      <c r="D2845">
        <v>18729.65625</v>
      </c>
      <c r="E2845">
        <v>19784.726563</v>
      </c>
      <c r="F2845">
        <v>19784.726563</v>
      </c>
      <c r="G2845">
        <v>26267239923</v>
      </c>
    </row>
    <row r="2846" spans="1:7">
      <c r="A2846" s="12">
        <v>44743</v>
      </c>
      <c r="B2846">
        <v>19820.470702999999</v>
      </c>
      <c r="C2846">
        <v>20632.671875</v>
      </c>
      <c r="D2846">
        <v>19073.708984000001</v>
      </c>
      <c r="E2846">
        <v>19269.367188</v>
      </c>
      <c r="F2846">
        <v>19269.367188</v>
      </c>
      <c r="G2846">
        <v>30767551159</v>
      </c>
    </row>
    <row r="2847" spans="1:7">
      <c r="A2847" s="12">
        <v>44744</v>
      </c>
      <c r="B2847">
        <v>19274.835938</v>
      </c>
      <c r="C2847">
        <v>19371.748047000001</v>
      </c>
      <c r="D2847">
        <v>19027.082031000002</v>
      </c>
      <c r="E2847">
        <v>19242.255859000001</v>
      </c>
      <c r="F2847">
        <v>19242.255859000001</v>
      </c>
      <c r="G2847">
        <v>18100418740</v>
      </c>
    </row>
    <row r="2848" spans="1:7">
      <c r="A2848" s="12">
        <v>44745</v>
      </c>
      <c r="B2848">
        <v>19242.095702999999</v>
      </c>
      <c r="C2848">
        <v>19558.269531000002</v>
      </c>
      <c r="D2848">
        <v>18966.951172000001</v>
      </c>
      <c r="E2848">
        <v>19297.076172000001</v>
      </c>
      <c r="F2848">
        <v>19297.076172000001</v>
      </c>
      <c r="G2848">
        <v>16390821947</v>
      </c>
    </row>
    <row r="2849" spans="1:7">
      <c r="A2849" s="12">
        <v>44746</v>
      </c>
      <c r="B2849">
        <v>19297.314452999999</v>
      </c>
      <c r="C2849">
        <v>20258.748047000001</v>
      </c>
      <c r="D2849">
        <v>19063.066406000002</v>
      </c>
      <c r="E2849">
        <v>20231.261718999998</v>
      </c>
      <c r="F2849">
        <v>20231.261718999998</v>
      </c>
      <c r="G2849">
        <v>21594638208</v>
      </c>
    </row>
    <row r="2850" spans="1:7">
      <c r="A2850" s="12">
        <v>44747</v>
      </c>
      <c r="B2850">
        <v>20225.353515999999</v>
      </c>
      <c r="C2850">
        <v>20635.466797000001</v>
      </c>
      <c r="D2850">
        <v>19341.232422000001</v>
      </c>
      <c r="E2850">
        <v>20190.115234000001</v>
      </c>
      <c r="F2850">
        <v>20190.115234000001</v>
      </c>
      <c r="G2850">
        <v>26715546990</v>
      </c>
    </row>
    <row r="2851" spans="1:7">
      <c r="A2851" s="12">
        <v>44748</v>
      </c>
      <c r="B2851">
        <v>20194.619140999999</v>
      </c>
      <c r="C2851">
        <v>20595.529297000001</v>
      </c>
      <c r="D2851">
        <v>19823.511718999998</v>
      </c>
      <c r="E2851">
        <v>20548.246093999998</v>
      </c>
      <c r="F2851">
        <v>20548.246093999998</v>
      </c>
      <c r="G2851">
        <v>24598943708</v>
      </c>
    </row>
    <row r="2852" spans="1:7">
      <c r="A2852" s="12">
        <v>44749</v>
      </c>
      <c r="B2852">
        <v>20547.814452999999</v>
      </c>
      <c r="C2852">
        <v>21771.816406000002</v>
      </c>
      <c r="D2852">
        <v>20296.103515999999</v>
      </c>
      <c r="E2852">
        <v>21637.587890999999</v>
      </c>
      <c r="F2852">
        <v>21637.587890999999</v>
      </c>
      <c r="G2852">
        <v>25814972520</v>
      </c>
    </row>
    <row r="2853" spans="1:7">
      <c r="A2853" s="12">
        <v>44750</v>
      </c>
      <c r="B2853">
        <v>21637.154297000001</v>
      </c>
      <c r="C2853">
        <v>22314.941406000002</v>
      </c>
      <c r="D2853">
        <v>21257.453125</v>
      </c>
      <c r="E2853">
        <v>21731.117188</v>
      </c>
      <c r="F2853">
        <v>21731.117188</v>
      </c>
      <c r="G2853">
        <v>49899834488</v>
      </c>
    </row>
    <row r="2854" spans="1:7">
      <c r="A2854" s="12">
        <v>44751</v>
      </c>
      <c r="B2854">
        <v>21716.828125</v>
      </c>
      <c r="C2854">
        <v>21877.138672000001</v>
      </c>
      <c r="D2854">
        <v>21445.957031000002</v>
      </c>
      <c r="E2854">
        <v>21592.207031000002</v>
      </c>
      <c r="F2854">
        <v>21592.207031000002</v>
      </c>
      <c r="G2854">
        <v>29641127858</v>
      </c>
    </row>
    <row r="2855" spans="1:7">
      <c r="A2855" s="12">
        <v>44752</v>
      </c>
      <c r="B2855">
        <v>21591.080077999999</v>
      </c>
      <c r="C2855">
        <v>21591.080077999999</v>
      </c>
      <c r="D2855">
        <v>20727.123047000001</v>
      </c>
      <c r="E2855">
        <v>20860.449218999998</v>
      </c>
      <c r="F2855">
        <v>20860.449218999998</v>
      </c>
      <c r="G2855">
        <v>28688807249</v>
      </c>
    </row>
    <row r="2856" spans="1:7">
      <c r="A2856" s="12">
        <v>44753</v>
      </c>
      <c r="B2856">
        <v>20856.353515999999</v>
      </c>
      <c r="C2856">
        <v>20856.353515999999</v>
      </c>
      <c r="D2856">
        <v>19924.539063</v>
      </c>
      <c r="E2856">
        <v>19970.556640999999</v>
      </c>
      <c r="F2856">
        <v>19970.556640999999</v>
      </c>
      <c r="G2856">
        <v>24150249025</v>
      </c>
    </row>
    <row r="2857" spans="1:7">
      <c r="A2857" s="12">
        <v>44754</v>
      </c>
      <c r="B2857">
        <v>19970.474609000001</v>
      </c>
      <c r="C2857">
        <v>20043.445313</v>
      </c>
      <c r="D2857">
        <v>19308.53125</v>
      </c>
      <c r="E2857">
        <v>19323.914063</v>
      </c>
      <c r="F2857">
        <v>19323.914063</v>
      </c>
      <c r="G2857">
        <v>25810220018</v>
      </c>
    </row>
    <row r="2858" spans="1:7">
      <c r="A2858" s="12">
        <v>44755</v>
      </c>
      <c r="B2858">
        <v>19325.972656000002</v>
      </c>
      <c r="C2858">
        <v>20223.052734000001</v>
      </c>
      <c r="D2858">
        <v>18999.953125</v>
      </c>
      <c r="E2858">
        <v>20212.074218999998</v>
      </c>
      <c r="F2858">
        <v>20212.074218999998</v>
      </c>
      <c r="G2858">
        <v>33042430345</v>
      </c>
    </row>
    <row r="2859" spans="1:7">
      <c r="A2859" s="12">
        <v>44756</v>
      </c>
      <c r="B2859">
        <v>20211.466797000001</v>
      </c>
      <c r="C2859">
        <v>20789.894531000002</v>
      </c>
      <c r="D2859">
        <v>19689.257813</v>
      </c>
      <c r="E2859">
        <v>20569.919922000001</v>
      </c>
      <c r="F2859">
        <v>20569.919922000001</v>
      </c>
      <c r="G2859">
        <v>31158743333</v>
      </c>
    </row>
    <row r="2860" spans="1:7">
      <c r="A2860" s="12">
        <v>44757</v>
      </c>
      <c r="B2860">
        <v>20573.15625</v>
      </c>
      <c r="C2860">
        <v>21138.244140999999</v>
      </c>
      <c r="D2860">
        <v>20397</v>
      </c>
      <c r="E2860">
        <v>20836.328125</v>
      </c>
      <c r="F2860">
        <v>20836.328125</v>
      </c>
      <c r="G2860">
        <v>25905575359</v>
      </c>
    </row>
    <row r="2861" spans="1:7">
      <c r="A2861" s="12">
        <v>44758</v>
      </c>
      <c r="B2861">
        <v>20834.103515999999</v>
      </c>
      <c r="C2861">
        <v>21514.404297000001</v>
      </c>
      <c r="D2861">
        <v>20518.898438</v>
      </c>
      <c r="E2861">
        <v>21190.316406000002</v>
      </c>
      <c r="F2861">
        <v>21190.316406000002</v>
      </c>
      <c r="G2861">
        <v>24302954056</v>
      </c>
    </row>
    <row r="2862" spans="1:7">
      <c r="A2862" s="12">
        <v>44759</v>
      </c>
      <c r="B2862">
        <v>21195.041015999999</v>
      </c>
      <c r="C2862">
        <v>21600.640625</v>
      </c>
      <c r="D2862">
        <v>20778.179688</v>
      </c>
      <c r="E2862">
        <v>20779.34375</v>
      </c>
      <c r="F2862">
        <v>20779.34375</v>
      </c>
      <c r="G2862">
        <v>22927802083</v>
      </c>
    </row>
    <row r="2863" spans="1:7">
      <c r="A2863" s="12">
        <v>44760</v>
      </c>
      <c r="B2863">
        <v>20781.912109000001</v>
      </c>
      <c r="C2863">
        <v>22633.033202999999</v>
      </c>
      <c r="D2863">
        <v>20781.912109000001</v>
      </c>
      <c r="E2863">
        <v>22485.689452999999</v>
      </c>
      <c r="F2863">
        <v>22485.689452999999</v>
      </c>
      <c r="G2863">
        <v>39974475562</v>
      </c>
    </row>
    <row r="2864" spans="1:7">
      <c r="A2864" s="12">
        <v>44761</v>
      </c>
      <c r="B2864">
        <v>22467.849609000001</v>
      </c>
      <c r="C2864">
        <v>23666.962890999999</v>
      </c>
      <c r="D2864">
        <v>21683.40625</v>
      </c>
      <c r="E2864">
        <v>23389.433593999998</v>
      </c>
      <c r="F2864">
        <v>23389.433593999998</v>
      </c>
      <c r="G2864">
        <v>48765202697</v>
      </c>
    </row>
    <row r="2865" spans="1:7">
      <c r="A2865" s="12">
        <v>44762</v>
      </c>
      <c r="B2865">
        <v>23393.191406000002</v>
      </c>
      <c r="C2865">
        <v>24196.818359000001</v>
      </c>
      <c r="D2865">
        <v>23009.949218999998</v>
      </c>
      <c r="E2865">
        <v>23231.732422000001</v>
      </c>
      <c r="F2865">
        <v>23231.732422000001</v>
      </c>
      <c r="G2865">
        <v>42932549127</v>
      </c>
    </row>
    <row r="2866" spans="1:7">
      <c r="A2866" s="12">
        <v>44763</v>
      </c>
      <c r="B2866">
        <v>23233.201172000001</v>
      </c>
      <c r="C2866">
        <v>23388.322265999999</v>
      </c>
      <c r="D2866">
        <v>22431.148438</v>
      </c>
      <c r="E2866">
        <v>23164.628906000002</v>
      </c>
      <c r="F2866">
        <v>23164.628906000002</v>
      </c>
      <c r="G2866">
        <v>33631012204</v>
      </c>
    </row>
    <row r="2867" spans="1:7">
      <c r="A2867" s="12">
        <v>44764</v>
      </c>
      <c r="B2867">
        <v>23163.751952999999</v>
      </c>
      <c r="C2867">
        <v>23671.927734000001</v>
      </c>
      <c r="D2867">
        <v>22603.416015999999</v>
      </c>
      <c r="E2867">
        <v>22714.978515999999</v>
      </c>
      <c r="F2867">
        <v>22714.978515999999</v>
      </c>
      <c r="G2867">
        <v>31421555646</v>
      </c>
    </row>
    <row r="2868" spans="1:7">
      <c r="A2868" s="12">
        <v>44765</v>
      </c>
      <c r="B2868">
        <v>22706.984375</v>
      </c>
      <c r="C2868">
        <v>22977.210938</v>
      </c>
      <c r="D2868">
        <v>22002.910156000002</v>
      </c>
      <c r="E2868">
        <v>22465.478515999999</v>
      </c>
      <c r="F2868">
        <v>22465.478515999999</v>
      </c>
      <c r="G2868">
        <v>24021799169</v>
      </c>
    </row>
    <row r="2869" spans="1:7">
      <c r="A2869" s="12">
        <v>44766</v>
      </c>
      <c r="B2869">
        <v>22465.509765999999</v>
      </c>
      <c r="C2869">
        <v>22974.001952999999</v>
      </c>
      <c r="D2869">
        <v>22306.839843999998</v>
      </c>
      <c r="E2869">
        <v>22609.164063</v>
      </c>
      <c r="F2869">
        <v>22609.164063</v>
      </c>
      <c r="G2869">
        <v>23565495303</v>
      </c>
    </row>
    <row r="2870" spans="1:7">
      <c r="A2870" s="12">
        <v>44767</v>
      </c>
      <c r="B2870">
        <v>22607.15625</v>
      </c>
      <c r="C2870">
        <v>22649.121093999998</v>
      </c>
      <c r="D2870">
        <v>21361.642577999999</v>
      </c>
      <c r="E2870">
        <v>21361.701172000001</v>
      </c>
      <c r="F2870">
        <v>21361.701172000001</v>
      </c>
      <c r="G2870">
        <v>35574561406</v>
      </c>
    </row>
    <row r="2871" spans="1:7">
      <c r="A2871" s="12">
        <v>44768</v>
      </c>
      <c r="B2871">
        <v>21361.121093999998</v>
      </c>
      <c r="C2871">
        <v>21361.121093999998</v>
      </c>
      <c r="D2871">
        <v>20776.816406000002</v>
      </c>
      <c r="E2871">
        <v>21239.753906000002</v>
      </c>
      <c r="F2871">
        <v>21239.753906000002</v>
      </c>
      <c r="G2871">
        <v>28624673855</v>
      </c>
    </row>
    <row r="2872" spans="1:7">
      <c r="A2872" s="12">
        <v>44769</v>
      </c>
      <c r="B2872">
        <v>21244.169922000001</v>
      </c>
      <c r="C2872">
        <v>22986.529297000001</v>
      </c>
      <c r="D2872">
        <v>21070.806640999999</v>
      </c>
      <c r="E2872">
        <v>22930.548827999999</v>
      </c>
      <c r="F2872">
        <v>22930.548827999999</v>
      </c>
      <c r="G2872">
        <v>31758955233</v>
      </c>
    </row>
    <row r="2873" spans="1:7">
      <c r="A2873" s="12">
        <v>44770</v>
      </c>
      <c r="B2873">
        <v>22933.640625</v>
      </c>
      <c r="C2873">
        <v>24110.470702999999</v>
      </c>
      <c r="D2873">
        <v>22722.265625</v>
      </c>
      <c r="E2873">
        <v>23843.886718999998</v>
      </c>
      <c r="F2873">
        <v>23843.886718999998</v>
      </c>
      <c r="G2873">
        <v>40212386158</v>
      </c>
    </row>
    <row r="2874" spans="1:7">
      <c r="A2874" s="12">
        <v>44771</v>
      </c>
      <c r="B2874">
        <v>23845.212890999999</v>
      </c>
      <c r="C2874">
        <v>24294.787109000001</v>
      </c>
      <c r="D2874">
        <v>23481.173827999999</v>
      </c>
      <c r="E2874">
        <v>23804.632813</v>
      </c>
      <c r="F2874">
        <v>23804.632813</v>
      </c>
      <c r="G2874">
        <v>35887249746</v>
      </c>
    </row>
    <row r="2875" spans="1:7">
      <c r="A2875" s="12">
        <v>44772</v>
      </c>
      <c r="B2875">
        <v>23796.818359000001</v>
      </c>
      <c r="C2875">
        <v>24572.580077999999</v>
      </c>
      <c r="D2875">
        <v>23580.507813</v>
      </c>
      <c r="E2875">
        <v>23656.207031000002</v>
      </c>
      <c r="F2875">
        <v>23656.207031000002</v>
      </c>
      <c r="G2875">
        <v>28148218301</v>
      </c>
    </row>
    <row r="2876" spans="1:7">
      <c r="A2876" s="12">
        <v>44773</v>
      </c>
      <c r="B2876">
        <v>23652.070313</v>
      </c>
      <c r="C2876">
        <v>24121.642577999999</v>
      </c>
      <c r="D2876">
        <v>23275.703125</v>
      </c>
      <c r="E2876">
        <v>23336.896484000001</v>
      </c>
      <c r="F2876">
        <v>23336.896484000001</v>
      </c>
      <c r="G2876">
        <v>23553591896</v>
      </c>
    </row>
    <row r="2877" spans="1:7">
      <c r="A2877" s="12">
        <v>44774</v>
      </c>
      <c r="B2877">
        <v>23336.71875</v>
      </c>
      <c r="C2877">
        <v>23464.787109000001</v>
      </c>
      <c r="D2877">
        <v>22890.796875</v>
      </c>
      <c r="E2877">
        <v>23314.199218999998</v>
      </c>
      <c r="F2877">
        <v>23314.199218999998</v>
      </c>
      <c r="G2877">
        <v>25849159141</v>
      </c>
    </row>
    <row r="2878" spans="1:7">
      <c r="A2878" s="12">
        <v>44775</v>
      </c>
      <c r="B2878">
        <v>23308.433593999998</v>
      </c>
      <c r="C2878">
        <v>23415.041015999999</v>
      </c>
      <c r="D2878">
        <v>22710.083984000001</v>
      </c>
      <c r="E2878">
        <v>22978.117188</v>
      </c>
      <c r="F2878">
        <v>22978.117188</v>
      </c>
      <c r="G2878">
        <v>28389250717</v>
      </c>
    </row>
    <row r="2879" spans="1:7">
      <c r="A2879" s="12">
        <v>44776</v>
      </c>
      <c r="B2879">
        <v>22981.302734000001</v>
      </c>
      <c r="C2879">
        <v>23578.650390999999</v>
      </c>
      <c r="D2879">
        <v>22747.835938</v>
      </c>
      <c r="E2879">
        <v>22846.507813</v>
      </c>
      <c r="F2879">
        <v>22846.507813</v>
      </c>
      <c r="G2879">
        <v>26288169966</v>
      </c>
    </row>
    <row r="2880" spans="1:7">
      <c r="A2880" s="12">
        <v>44777</v>
      </c>
      <c r="B2880">
        <v>22848.214843999998</v>
      </c>
      <c r="C2880">
        <v>23198.009765999999</v>
      </c>
      <c r="D2880">
        <v>22485.701172000001</v>
      </c>
      <c r="E2880">
        <v>22630.957031000002</v>
      </c>
      <c r="F2880">
        <v>22630.957031000002</v>
      </c>
      <c r="G2880">
        <v>25120229769</v>
      </c>
    </row>
    <row r="2881" spans="1:7">
      <c r="A2881" s="12">
        <v>44778</v>
      </c>
      <c r="B2881">
        <v>22626.833984000001</v>
      </c>
      <c r="C2881">
        <v>23422.828125</v>
      </c>
      <c r="D2881">
        <v>22612.177734000001</v>
      </c>
      <c r="E2881">
        <v>23289.314452999999</v>
      </c>
      <c r="F2881">
        <v>23289.314452999999</v>
      </c>
      <c r="G2881">
        <v>28881249043</v>
      </c>
    </row>
    <row r="2882" spans="1:7">
      <c r="A2882" s="12">
        <v>44779</v>
      </c>
      <c r="B2882">
        <v>23291.423827999999</v>
      </c>
      <c r="C2882">
        <v>23326.5625</v>
      </c>
      <c r="D2882">
        <v>22961.279297000001</v>
      </c>
      <c r="E2882">
        <v>22961.279297000001</v>
      </c>
      <c r="F2882">
        <v>22961.279297000001</v>
      </c>
      <c r="G2882">
        <v>15978259885</v>
      </c>
    </row>
    <row r="2883" spans="1:7">
      <c r="A2883" s="12">
        <v>44780</v>
      </c>
      <c r="B2883">
        <v>22963.505859000001</v>
      </c>
      <c r="C2883">
        <v>23359.009765999999</v>
      </c>
      <c r="D2883">
        <v>22894.556640999999</v>
      </c>
      <c r="E2883">
        <v>23175.890625</v>
      </c>
      <c r="F2883">
        <v>23175.890625</v>
      </c>
      <c r="G2883">
        <v>15886817043</v>
      </c>
    </row>
    <row r="2884" spans="1:7">
      <c r="A2884" s="12">
        <v>44781</v>
      </c>
      <c r="B2884">
        <v>23179.527343999998</v>
      </c>
      <c r="C2884">
        <v>24203.689452999999</v>
      </c>
      <c r="D2884">
        <v>23176.546875</v>
      </c>
      <c r="E2884">
        <v>23809.486327999999</v>
      </c>
      <c r="F2884">
        <v>23809.486327999999</v>
      </c>
      <c r="G2884">
        <v>28575544847</v>
      </c>
    </row>
    <row r="2885" spans="1:7">
      <c r="A2885" s="12">
        <v>44782</v>
      </c>
      <c r="B2885">
        <v>23811.484375</v>
      </c>
      <c r="C2885">
        <v>23898.615234000001</v>
      </c>
      <c r="D2885">
        <v>22982</v>
      </c>
      <c r="E2885">
        <v>23164.318359000001</v>
      </c>
      <c r="F2885">
        <v>23164.318359000001</v>
      </c>
      <c r="G2885">
        <v>23555719219</v>
      </c>
    </row>
    <row r="2886" spans="1:7">
      <c r="A2886" s="12">
        <v>44783</v>
      </c>
      <c r="B2886">
        <v>23162.898438</v>
      </c>
      <c r="C2886">
        <v>24127.414063</v>
      </c>
      <c r="D2886">
        <v>22771.519531000002</v>
      </c>
      <c r="E2886">
        <v>23947.642577999999</v>
      </c>
      <c r="F2886">
        <v>23947.642577999999</v>
      </c>
      <c r="G2886">
        <v>32837431722</v>
      </c>
    </row>
    <row r="2887" spans="1:7">
      <c r="A2887" s="12">
        <v>44784</v>
      </c>
      <c r="B2887">
        <v>23948.345702999999</v>
      </c>
      <c r="C2887">
        <v>24822.628906000002</v>
      </c>
      <c r="D2887">
        <v>23900.996093999998</v>
      </c>
      <c r="E2887">
        <v>23957.529297000001</v>
      </c>
      <c r="F2887">
        <v>23957.529297000001</v>
      </c>
      <c r="G2887">
        <v>37127036580</v>
      </c>
    </row>
    <row r="2888" spans="1:7">
      <c r="A2888" s="12">
        <v>44785</v>
      </c>
      <c r="B2888">
        <v>23957.203125</v>
      </c>
      <c r="C2888">
        <v>24412.566406000002</v>
      </c>
      <c r="D2888">
        <v>23657.265625</v>
      </c>
      <c r="E2888">
        <v>24402.818359000001</v>
      </c>
      <c r="F2888">
        <v>24402.818359000001</v>
      </c>
      <c r="G2888">
        <v>27265804688</v>
      </c>
    </row>
    <row r="2889" spans="1:7">
      <c r="A2889" s="12">
        <v>44786</v>
      </c>
      <c r="B2889">
        <v>24402.1875</v>
      </c>
      <c r="C2889">
        <v>24860.050781000002</v>
      </c>
      <c r="D2889">
        <v>24346.115234000001</v>
      </c>
      <c r="E2889">
        <v>24424.068359000001</v>
      </c>
      <c r="F2889">
        <v>24424.068359000001</v>
      </c>
      <c r="G2889">
        <v>22987346289</v>
      </c>
    </row>
    <row r="2890" spans="1:7">
      <c r="A2890" s="12">
        <v>44787</v>
      </c>
      <c r="B2890">
        <v>24429.056640999999</v>
      </c>
      <c r="C2890">
        <v>24974.914063</v>
      </c>
      <c r="D2890">
        <v>24206.259765999999</v>
      </c>
      <c r="E2890">
        <v>24319.333984000001</v>
      </c>
      <c r="F2890">
        <v>24319.333984000001</v>
      </c>
      <c r="G2890">
        <v>22994133555</v>
      </c>
    </row>
    <row r="2891" spans="1:7">
      <c r="A2891" s="12">
        <v>44788</v>
      </c>
      <c r="B2891">
        <v>24318.316406000002</v>
      </c>
      <c r="C2891">
        <v>25135.589843999998</v>
      </c>
      <c r="D2891">
        <v>23839.775390999999</v>
      </c>
      <c r="E2891">
        <v>24136.972656000002</v>
      </c>
      <c r="F2891">
        <v>24136.972656000002</v>
      </c>
      <c r="G2891">
        <v>35123501685</v>
      </c>
    </row>
    <row r="2892" spans="1:7">
      <c r="A2892" s="12">
        <v>44789</v>
      </c>
      <c r="B2892">
        <v>24126.136718999998</v>
      </c>
      <c r="C2892">
        <v>24228.416015999999</v>
      </c>
      <c r="D2892">
        <v>23733.5</v>
      </c>
      <c r="E2892">
        <v>23883.291015999999</v>
      </c>
      <c r="F2892">
        <v>23883.291015999999</v>
      </c>
      <c r="G2892">
        <v>27753685646</v>
      </c>
    </row>
    <row r="2893" spans="1:7">
      <c r="A2893" s="12">
        <v>44790</v>
      </c>
      <c r="B2893">
        <v>23881.316406000002</v>
      </c>
      <c r="C2893">
        <v>24407.058593999998</v>
      </c>
      <c r="D2893">
        <v>23243.353515999999</v>
      </c>
      <c r="E2893">
        <v>23335.998047000001</v>
      </c>
      <c r="F2893">
        <v>23335.998047000001</v>
      </c>
      <c r="G2893">
        <v>30931623076</v>
      </c>
    </row>
    <row r="2894" spans="1:7">
      <c r="A2894" s="12">
        <v>44791</v>
      </c>
      <c r="B2894">
        <v>23341.039063</v>
      </c>
      <c r="C2894">
        <v>23563.832031000002</v>
      </c>
      <c r="D2894">
        <v>23177.601563</v>
      </c>
      <c r="E2894">
        <v>23212.738281000002</v>
      </c>
      <c r="F2894">
        <v>23212.738281000002</v>
      </c>
      <c r="G2894">
        <v>23747613147</v>
      </c>
    </row>
    <row r="2895" spans="1:7">
      <c r="A2895" s="12">
        <v>44792</v>
      </c>
      <c r="B2895">
        <v>23213.3125</v>
      </c>
      <c r="C2895">
        <v>23213.3125</v>
      </c>
      <c r="D2895">
        <v>20868.847656000002</v>
      </c>
      <c r="E2895">
        <v>20877.552734000001</v>
      </c>
      <c r="F2895">
        <v>20877.552734000001</v>
      </c>
      <c r="G2895">
        <v>40509610260</v>
      </c>
    </row>
    <row r="2896" spans="1:7">
      <c r="A2896" s="12">
        <v>44793</v>
      </c>
      <c r="B2896">
        <v>20872.841797000001</v>
      </c>
      <c r="C2896">
        <v>21350.806640999999</v>
      </c>
      <c r="D2896">
        <v>20856.730468999998</v>
      </c>
      <c r="E2896">
        <v>21166.060547000001</v>
      </c>
      <c r="F2896">
        <v>21166.060547000001</v>
      </c>
      <c r="G2896">
        <v>27595671000</v>
      </c>
    </row>
    <row r="2897" spans="1:7">
      <c r="A2897" s="12">
        <v>44794</v>
      </c>
      <c r="B2897">
        <v>21160.392577999999</v>
      </c>
      <c r="C2897">
        <v>21668.845702999999</v>
      </c>
      <c r="D2897">
        <v>21103.197265999999</v>
      </c>
      <c r="E2897">
        <v>21534.121093999998</v>
      </c>
      <c r="F2897">
        <v>21534.121093999998</v>
      </c>
      <c r="G2897">
        <v>23102307723</v>
      </c>
    </row>
    <row r="2898" spans="1:7">
      <c r="A2898" s="12">
        <v>44795</v>
      </c>
      <c r="B2898">
        <v>21531.462890999999</v>
      </c>
      <c r="C2898">
        <v>21531.462890999999</v>
      </c>
      <c r="D2898">
        <v>20939.183593999998</v>
      </c>
      <c r="E2898">
        <v>21398.908202999999</v>
      </c>
      <c r="F2898">
        <v>21398.908202999999</v>
      </c>
      <c r="G2898">
        <v>31666498758</v>
      </c>
    </row>
    <row r="2899" spans="1:7">
      <c r="A2899" s="12">
        <v>44796</v>
      </c>
      <c r="B2899">
        <v>21401.044922000001</v>
      </c>
      <c r="C2899">
        <v>21646.203125</v>
      </c>
      <c r="D2899">
        <v>20955.138672000001</v>
      </c>
      <c r="E2899">
        <v>21528.087890999999</v>
      </c>
      <c r="F2899">
        <v>21528.087890999999</v>
      </c>
      <c r="G2899">
        <v>31878280659</v>
      </c>
    </row>
    <row r="2900" spans="1:7">
      <c r="A2900" s="12">
        <v>44797</v>
      </c>
      <c r="B2900">
        <v>21526.455077999999</v>
      </c>
      <c r="C2900">
        <v>21783.076172000001</v>
      </c>
      <c r="D2900">
        <v>21195.005859000001</v>
      </c>
      <c r="E2900">
        <v>21395.019531000002</v>
      </c>
      <c r="F2900">
        <v>21395.019531000002</v>
      </c>
      <c r="G2900">
        <v>31962253368</v>
      </c>
    </row>
    <row r="2901" spans="1:7">
      <c r="A2901" s="12">
        <v>44798</v>
      </c>
      <c r="B2901">
        <v>21395.458984000001</v>
      </c>
      <c r="C2901">
        <v>21789.636718999998</v>
      </c>
      <c r="D2901">
        <v>21362.441406000002</v>
      </c>
      <c r="E2901">
        <v>21600.904297000001</v>
      </c>
      <c r="F2901">
        <v>21600.904297000001</v>
      </c>
      <c r="G2901">
        <v>31028679593</v>
      </c>
    </row>
    <row r="2902" spans="1:7">
      <c r="A2902" s="12">
        <v>44799</v>
      </c>
      <c r="B2902">
        <v>21596.085938</v>
      </c>
      <c r="C2902">
        <v>21804.908202999999</v>
      </c>
      <c r="D2902">
        <v>20199.482422000001</v>
      </c>
      <c r="E2902">
        <v>20260.019531000002</v>
      </c>
      <c r="F2902">
        <v>20260.019531000002</v>
      </c>
      <c r="G2902">
        <v>42326789564</v>
      </c>
    </row>
    <row r="2903" spans="1:7">
      <c r="A2903" s="12">
        <v>44800</v>
      </c>
      <c r="B2903">
        <v>20262.480468999998</v>
      </c>
      <c r="C2903">
        <v>20340.775390999999</v>
      </c>
      <c r="D2903">
        <v>19890.523438</v>
      </c>
      <c r="E2903">
        <v>20041.738281000002</v>
      </c>
      <c r="F2903">
        <v>20041.738281000002</v>
      </c>
      <c r="G2903">
        <v>30116729776</v>
      </c>
    </row>
    <row r="2904" spans="1:7">
      <c r="A2904" s="12">
        <v>44801</v>
      </c>
      <c r="B2904">
        <v>20041.035156000002</v>
      </c>
      <c r="C2904">
        <v>20139.054688</v>
      </c>
      <c r="D2904">
        <v>19616.814452999999</v>
      </c>
      <c r="E2904">
        <v>19616.814452999999</v>
      </c>
      <c r="F2904">
        <v>19616.814452999999</v>
      </c>
      <c r="G2904">
        <v>24366810591</v>
      </c>
    </row>
    <row r="2905" spans="1:7">
      <c r="A2905" s="12">
        <v>44802</v>
      </c>
      <c r="B2905">
        <v>19615.154297000001</v>
      </c>
      <c r="C2905">
        <v>20357.462890999999</v>
      </c>
      <c r="D2905">
        <v>19600.785156000002</v>
      </c>
      <c r="E2905">
        <v>20297.994140999999</v>
      </c>
      <c r="F2905">
        <v>20297.994140999999</v>
      </c>
      <c r="G2905">
        <v>32637854078</v>
      </c>
    </row>
    <row r="2906" spans="1:7">
      <c r="A2906" s="12">
        <v>44803</v>
      </c>
      <c r="B2906">
        <v>20298.611327999999</v>
      </c>
      <c r="C2906">
        <v>20542.644531000002</v>
      </c>
      <c r="D2906">
        <v>19617.640625</v>
      </c>
      <c r="E2906">
        <v>19796.808593999998</v>
      </c>
      <c r="F2906">
        <v>19796.808593999998</v>
      </c>
      <c r="G2906">
        <v>34483360283</v>
      </c>
    </row>
    <row r="2907" spans="1:7">
      <c r="A2907" s="12">
        <v>44804</v>
      </c>
      <c r="B2907">
        <v>19799.582031000002</v>
      </c>
      <c r="C2907">
        <v>20420.990234000001</v>
      </c>
      <c r="D2907">
        <v>19799.582031000002</v>
      </c>
      <c r="E2907">
        <v>20049.763672000001</v>
      </c>
      <c r="F2907">
        <v>20049.763672000001</v>
      </c>
      <c r="G2907">
        <v>33225232872</v>
      </c>
    </row>
    <row r="2908" spans="1:7">
      <c r="A2908" s="12">
        <v>44805</v>
      </c>
      <c r="B2908">
        <v>20050.498047000001</v>
      </c>
      <c r="C2908">
        <v>20198.390625</v>
      </c>
      <c r="D2908">
        <v>19653.96875</v>
      </c>
      <c r="E2908">
        <v>20127.140625</v>
      </c>
      <c r="F2908">
        <v>20127.140625</v>
      </c>
      <c r="G2908">
        <v>30182031010</v>
      </c>
    </row>
    <row r="2909" spans="1:7">
      <c r="A2909" s="12">
        <v>44806</v>
      </c>
      <c r="B2909">
        <v>20126.072265999999</v>
      </c>
      <c r="C2909">
        <v>20401.568359000001</v>
      </c>
      <c r="D2909">
        <v>19814.765625</v>
      </c>
      <c r="E2909">
        <v>19969.771484000001</v>
      </c>
      <c r="F2909">
        <v>19969.771484000001</v>
      </c>
      <c r="G2909">
        <v>29123998928</v>
      </c>
    </row>
    <row r="2910" spans="1:7">
      <c r="A2910" s="12">
        <v>44807</v>
      </c>
      <c r="B2910">
        <v>19969.71875</v>
      </c>
      <c r="C2910">
        <v>20037.009765999999</v>
      </c>
      <c r="D2910">
        <v>19698.355468999998</v>
      </c>
      <c r="E2910">
        <v>19832.087890999999</v>
      </c>
      <c r="F2910">
        <v>19832.087890999999</v>
      </c>
      <c r="G2910">
        <v>23613051457</v>
      </c>
    </row>
    <row r="2911" spans="1:7">
      <c r="A2911" s="12">
        <v>44808</v>
      </c>
      <c r="B2911">
        <v>19832.470702999999</v>
      </c>
      <c r="C2911">
        <v>19999.689452999999</v>
      </c>
      <c r="D2911">
        <v>19636.816406000002</v>
      </c>
      <c r="E2911">
        <v>19986.712890999999</v>
      </c>
      <c r="F2911">
        <v>19986.712890999999</v>
      </c>
      <c r="G2911">
        <v>25245861652</v>
      </c>
    </row>
    <row r="2912" spans="1:7">
      <c r="A2912" s="12">
        <v>44809</v>
      </c>
      <c r="B2912">
        <v>19988.789063</v>
      </c>
      <c r="C2912">
        <v>20031.160156000002</v>
      </c>
      <c r="D2912">
        <v>19673.046875</v>
      </c>
      <c r="E2912">
        <v>19812.371093999998</v>
      </c>
      <c r="F2912">
        <v>19812.371093999998</v>
      </c>
      <c r="G2912">
        <v>28813460025</v>
      </c>
    </row>
    <row r="2913" spans="1:7">
      <c r="A2913" s="12">
        <v>44810</v>
      </c>
      <c r="B2913">
        <v>19817.724609000001</v>
      </c>
      <c r="C2913">
        <v>20155.269531000002</v>
      </c>
      <c r="D2913">
        <v>18800.171875</v>
      </c>
      <c r="E2913">
        <v>18837.667968999998</v>
      </c>
      <c r="F2913">
        <v>18837.667968999998</v>
      </c>
      <c r="G2913">
        <v>43403978910</v>
      </c>
    </row>
    <row r="2914" spans="1:7">
      <c r="A2914" s="12">
        <v>44811</v>
      </c>
      <c r="B2914">
        <v>18837.683593999998</v>
      </c>
      <c r="C2914">
        <v>19427.171875</v>
      </c>
      <c r="D2914">
        <v>18644.466797000001</v>
      </c>
      <c r="E2914">
        <v>19290.324218999998</v>
      </c>
      <c r="F2914">
        <v>19290.324218999998</v>
      </c>
      <c r="G2914">
        <v>35239757134</v>
      </c>
    </row>
    <row r="2915" spans="1:7">
      <c r="A2915" s="12">
        <v>44812</v>
      </c>
      <c r="B2915">
        <v>19289.941406000002</v>
      </c>
      <c r="C2915">
        <v>19417.351563</v>
      </c>
      <c r="D2915">
        <v>19076.714843999998</v>
      </c>
      <c r="E2915">
        <v>19329.833984000001</v>
      </c>
      <c r="F2915">
        <v>19329.833984000001</v>
      </c>
      <c r="G2915">
        <v>32194477850</v>
      </c>
    </row>
    <row r="2916" spans="1:7">
      <c r="A2916" s="12">
        <v>44813</v>
      </c>
      <c r="B2916">
        <v>19328.140625</v>
      </c>
      <c r="C2916">
        <v>21439.410156000002</v>
      </c>
      <c r="D2916">
        <v>19310.962890999999</v>
      </c>
      <c r="E2916">
        <v>21381.152343999998</v>
      </c>
      <c r="F2916">
        <v>21381.152343999998</v>
      </c>
      <c r="G2916">
        <v>48469528171</v>
      </c>
    </row>
    <row r="2917" spans="1:7">
      <c r="A2917" s="12">
        <v>44814</v>
      </c>
      <c r="B2917">
        <v>21376.912109000001</v>
      </c>
      <c r="C2917">
        <v>21760.275390999999</v>
      </c>
      <c r="D2917">
        <v>21168.722656000002</v>
      </c>
      <c r="E2917">
        <v>21680.539063</v>
      </c>
      <c r="F2917">
        <v>21680.539063</v>
      </c>
      <c r="G2917">
        <v>36913738894</v>
      </c>
    </row>
    <row r="2918" spans="1:7">
      <c r="A2918" s="12">
        <v>44815</v>
      </c>
      <c r="B2918">
        <v>21678.542968999998</v>
      </c>
      <c r="C2918">
        <v>21770.552734000001</v>
      </c>
      <c r="D2918">
        <v>21406.945313</v>
      </c>
      <c r="E2918">
        <v>21769.255859000001</v>
      </c>
      <c r="F2918">
        <v>21769.255859000001</v>
      </c>
      <c r="G2918">
        <v>34493951963</v>
      </c>
    </row>
    <row r="2919" spans="1:7">
      <c r="A2919" s="12">
        <v>44816</v>
      </c>
      <c r="B2919">
        <v>21770.148438</v>
      </c>
      <c r="C2919">
        <v>22439.181640999999</v>
      </c>
      <c r="D2919">
        <v>21603.896484000001</v>
      </c>
      <c r="E2919">
        <v>22370.449218999998</v>
      </c>
      <c r="F2919">
        <v>22370.449218999998</v>
      </c>
      <c r="G2919">
        <v>50212088965</v>
      </c>
    </row>
    <row r="2920" spans="1:7">
      <c r="A2920" s="12">
        <v>44817</v>
      </c>
      <c r="B2920">
        <v>22371.480468999998</v>
      </c>
      <c r="C2920">
        <v>22673.820313</v>
      </c>
      <c r="D2920">
        <v>20062.669922000001</v>
      </c>
      <c r="E2920">
        <v>20296.707031000002</v>
      </c>
      <c r="F2920">
        <v>20296.707031000002</v>
      </c>
      <c r="G2920">
        <v>51091116622</v>
      </c>
    </row>
    <row r="2921" spans="1:7">
      <c r="A2921" s="12">
        <v>44818</v>
      </c>
      <c r="B2921">
        <v>20184.554688</v>
      </c>
      <c r="C2921">
        <v>20467.201172000001</v>
      </c>
      <c r="D2921">
        <v>19793.396484000001</v>
      </c>
      <c r="E2921">
        <v>20241.089843999998</v>
      </c>
      <c r="F2921">
        <v>20241.089843999998</v>
      </c>
      <c r="G2921">
        <v>37872380889</v>
      </c>
    </row>
    <row r="2922" spans="1:7">
      <c r="A2922" s="12">
        <v>44819</v>
      </c>
      <c r="B2922">
        <v>20242.289063</v>
      </c>
      <c r="C2922">
        <v>20318.166015999999</v>
      </c>
      <c r="D2922">
        <v>19636.734375</v>
      </c>
      <c r="E2922">
        <v>19701.210938</v>
      </c>
      <c r="F2922">
        <v>19701.210938</v>
      </c>
      <c r="G2922">
        <v>36389011503</v>
      </c>
    </row>
    <row r="2923" spans="1:7">
      <c r="A2923" s="12">
        <v>44820</v>
      </c>
      <c r="B2923">
        <v>19704.005859000001</v>
      </c>
      <c r="C2923">
        <v>19870.628906000002</v>
      </c>
      <c r="D2923">
        <v>19400.076172000001</v>
      </c>
      <c r="E2923">
        <v>19772.583984000001</v>
      </c>
      <c r="F2923">
        <v>19772.583984000001</v>
      </c>
      <c r="G2923">
        <v>30123362273</v>
      </c>
    </row>
    <row r="2924" spans="1:7">
      <c r="A2924" s="12">
        <v>44821</v>
      </c>
      <c r="B2924">
        <v>19777.033202999999</v>
      </c>
      <c r="C2924">
        <v>20162.53125</v>
      </c>
      <c r="D2924">
        <v>19777.033202999999</v>
      </c>
      <c r="E2924">
        <v>20127.576172000001</v>
      </c>
      <c r="F2924">
        <v>20127.576172000001</v>
      </c>
      <c r="G2924">
        <v>24957448100</v>
      </c>
    </row>
    <row r="2925" spans="1:7">
      <c r="A2925" s="12">
        <v>44822</v>
      </c>
      <c r="B2925">
        <v>20127.234375</v>
      </c>
      <c r="C2925">
        <v>20127.234375</v>
      </c>
      <c r="D2925">
        <v>19387.492188</v>
      </c>
      <c r="E2925">
        <v>19419.505859000001</v>
      </c>
      <c r="F2925">
        <v>19419.505859000001</v>
      </c>
      <c r="G2925">
        <v>31254779144</v>
      </c>
    </row>
    <row r="2926" spans="1:7">
      <c r="A2926" s="12">
        <v>44823</v>
      </c>
      <c r="B2926">
        <v>19418.572265999999</v>
      </c>
      <c r="C2926">
        <v>19639.480468999998</v>
      </c>
      <c r="D2926">
        <v>18390.318359000001</v>
      </c>
      <c r="E2926">
        <v>19544.128906000002</v>
      </c>
      <c r="F2926">
        <v>19544.128906000002</v>
      </c>
      <c r="G2926">
        <v>40177002624</v>
      </c>
    </row>
    <row r="2927" spans="1:7">
      <c r="A2927" s="12">
        <v>44824</v>
      </c>
      <c r="B2927">
        <v>19545.591797000001</v>
      </c>
      <c r="C2927">
        <v>19602.457031000002</v>
      </c>
      <c r="D2927">
        <v>18813.455077999999</v>
      </c>
      <c r="E2927">
        <v>18890.789063</v>
      </c>
      <c r="F2927">
        <v>18890.789063</v>
      </c>
      <c r="G2927">
        <v>36791346508</v>
      </c>
    </row>
    <row r="2928" spans="1:7">
      <c r="A2928" s="12">
        <v>44825</v>
      </c>
      <c r="B2928">
        <v>18891.283202999999</v>
      </c>
      <c r="C2928">
        <v>19674.630859000001</v>
      </c>
      <c r="D2928">
        <v>18290.314452999999</v>
      </c>
      <c r="E2928">
        <v>18547.400390999999</v>
      </c>
      <c r="F2928">
        <v>18547.400390999999</v>
      </c>
      <c r="G2928">
        <v>46363793975</v>
      </c>
    </row>
    <row r="2929" spans="1:7">
      <c r="A2929" s="12">
        <v>44826</v>
      </c>
      <c r="B2929">
        <v>18534.650390999999</v>
      </c>
      <c r="C2929">
        <v>19456.910156000002</v>
      </c>
      <c r="D2929">
        <v>18415.591797000001</v>
      </c>
      <c r="E2929">
        <v>19413.550781000002</v>
      </c>
      <c r="F2929">
        <v>19413.550781000002</v>
      </c>
      <c r="G2929">
        <v>41135767926</v>
      </c>
    </row>
    <row r="2930" spans="1:7">
      <c r="A2930" s="12">
        <v>44827</v>
      </c>
      <c r="B2930">
        <v>19412.400390999999</v>
      </c>
      <c r="C2930">
        <v>19464.671875</v>
      </c>
      <c r="D2930">
        <v>18617.552734000001</v>
      </c>
      <c r="E2930">
        <v>19297.638672000001</v>
      </c>
      <c r="F2930">
        <v>19297.638672000001</v>
      </c>
      <c r="G2930">
        <v>38896078052</v>
      </c>
    </row>
    <row r="2931" spans="1:7">
      <c r="A2931" s="12">
        <v>44828</v>
      </c>
      <c r="B2931">
        <v>19296.990234000001</v>
      </c>
      <c r="C2931">
        <v>19310.197265999999</v>
      </c>
      <c r="D2931">
        <v>18861.974609000001</v>
      </c>
      <c r="E2931">
        <v>18937.011718999998</v>
      </c>
      <c r="F2931">
        <v>18937.011718999998</v>
      </c>
      <c r="G2931">
        <v>26149643168</v>
      </c>
    </row>
    <row r="2932" spans="1:7">
      <c r="A2932" s="12">
        <v>44829</v>
      </c>
      <c r="B2932">
        <v>18936.310547000001</v>
      </c>
      <c r="C2932">
        <v>19134.732422000001</v>
      </c>
      <c r="D2932">
        <v>18696.46875</v>
      </c>
      <c r="E2932">
        <v>18802.097656000002</v>
      </c>
      <c r="F2932">
        <v>18802.097656000002</v>
      </c>
      <c r="G2932">
        <v>23359966112</v>
      </c>
    </row>
    <row r="2933" spans="1:7">
      <c r="A2933" s="12">
        <v>44830</v>
      </c>
      <c r="B2933">
        <v>18803.900390999999</v>
      </c>
      <c r="C2933">
        <v>19274.873047000001</v>
      </c>
      <c r="D2933">
        <v>18721.285156000002</v>
      </c>
      <c r="E2933">
        <v>19222.671875</v>
      </c>
      <c r="F2933">
        <v>19222.671875</v>
      </c>
      <c r="G2933">
        <v>44148798321</v>
      </c>
    </row>
    <row r="2934" spans="1:7">
      <c r="A2934" s="12">
        <v>44831</v>
      </c>
      <c r="B2934">
        <v>19221.839843999998</v>
      </c>
      <c r="C2934">
        <v>20338.455077999999</v>
      </c>
      <c r="D2934">
        <v>18915.667968999998</v>
      </c>
      <c r="E2934">
        <v>19110.546875</v>
      </c>
      <c r="F2934">
        <v>19110.546875</v>
      </c>
      <c r="G2934">
        <v>58571439619</v>
      </c>
    </row>
    <row r="2935" spans="1:7">
      <c r="A2935" s="12">
        <v>44832</v>
      </c>
      <c r="B2935">
        <v>19104.621093999998</v>
      </c>
      <c r="C2935">
        <v>19688.34375</v>
      </c>
      <c r="D2935">
        <v>18553.296875</v>
      </c>
      <c r="E2935">
        <v>19426.720702999999</v>
      </c>
      <c r="F2935">
        <v>19426.720702999999</v>
      </c>
      <c r="G2935">
        <v>53071298734</v>
      </c>
    </row>
    <row r="2936" spans="1:7">
      <c r="A2936" s="12">
        <v>44833</v>
      </c>
      <c r="B2936">
        <v>19427.779297000001</v>
      </c>
      <c r="C2936">
        <v>19589.265625</v>
      </c>
      <c r="D2936">
        <v>18924.353515999999</v>
      </c>
      <c r="E2936">
        <v>19573.050781000002</v>
      </c>
      <c r="F2936">
        <v>19573.050781000002</v>
      </c>
      <c r="G2936">
        <v>41037843771</v>
      </c>
    </row>
    <row r="2937" spans="1:7">
      <c r="A2937" s="12">
        <v>44834</v>
      </c>
      <c r="B2937">
        <v>19573.431640999999</v>
      </c>
      <c r="C2937">
        <v>20109.849609000001</v>
      </c>
      <c r="D2937">
        <v>19265.662109000001</v>
      </c>
      <c r="E2937">
        <v>19431.789063</v>
      </c>
      <c r="F2937">
        <v>19431.789063</v>
      </c>
      <c r="G2937">
        <v>43975248085</v>
      </c>
    </row>
    <row r="2938" spans="1:7">
      <c r="A2938" s="12">
        <v>44835</v>
      </c>
      <c r="B2938">
        <v>19431.105468999998</v>
      </c>
      <c r="C2938">
        <v>19471.154297000001</v>
      </c>
      <c r="D2938">
        <v>19231.082031000002</v>
      </c>
      <c r="E2938">
        <v>19312.095702999999</v>
      </c>
      <c r="F2938">
        <v>19312.095702999999</v>
      </c>
      <c r="G2938">
        <v>18719537670</v>
      </c>
    </row>
    <row r="2939" spans="1:7">
      <c r="A2939" s="12">
        <v>44836</v>
      </c>
      <c r="B2939">
        <v>19311.849609000001</v>
      </c>
      <c r="C2939">
        <v>19370.308593999998</v>
      </c>
      <c r="D2939">
        <v>18970.621093999998</v>
      </c>
      <c r="E2939">
        <v>19044.107422000001</v>
      </c>
      <c r="F2939">
        <v>19044.107422000001</v>
      </c>
      <c r="G2939">
        <v>20765955327</v>
      </c>
    </row>
    <row r="2940" spans="1:7">
      <c r="A2940" s="12">
        <v>44837</v>
      </c>
      <c r="B2940">
        <v>19044.068359000001</v>
      </c>
      <c r="C2940">
        <v>19653.542968999998</v>
      </c>
      <c r="D2940">
        <v>19025.226563</v>
      </c>
      <c r="E2940">
        <v>19623.580077999999</v>
      </c>
      <c r="F2940">
        <v>19623.580077999999</v>
      </c>
      <c r="G2940">
        <v>30484729489</v>
      </c>
    </row>
    <row r="2941" spans="1:7">
      <c r="A2941" s="12">
        <v>44838</v>
      </c>
      <c r="B2941">
        <v>19623.583984000001</v>
      </c>
      <c r="C2941">
        <v>20380.34375</v>
      </c>
      <c r="D2941">
        <v>19523.839843999998</v>
      </c>
      <c r="E2941">
        <v>20336.84375</v>
      </c>
      <c r="F2941">
        <v>20336.84375</v>
      </c>
      <c r="G2941">
        <v>35887278685</v>
      </c>
    </row>
    <row r="2942" spans="1:7">
      <c r="A2942" s="12">
        <v>44839</v>
      </c>
      <c r="B2942">
        <v>20335.900390999999</v>
      </c>
      <c r="C2942">
        <v>20343.748047000001</v>
      </c>
      <c r="D2942">
        <v>19801.800781000002</v>
      </c>
      <c r="E2942">
        <v>20160.716797000001</v>
      </c>
      <c r="F2942">
        <v>20160.716797000001</v>
      </c>
      <c r="G2942">
        <v>33223790572</v>
      </c>
    </row>
    <row r="2943" spans="1:7">
      <c r="A2943" s="12">
        <v>44840</v>
      </c>
      <c r="B2943">
        <v>20161.039063</v>
      </c>
      <c r="C2943">
        <v>20408.392577999999</v>
      </c>
      <c r="D2943">
        <v>19900.087890999999</v>
      </c>
      <c r="E2943">
        <v>19955.443359000001</v>
      </c>
      <c r="F2943">
        <v>19955.443359000001</v>
      </c>
      <c r="G2943">
        <v>34711412966</v>
      </c>
    </row>
    <row r="2944" spans="1:7">
      <c r="A2944" s="12">
        <v>44841</v>
      </c>
      <c r="B2944">
        <v>19957.558593999998</v>
      </c>
      <c r="C2944">
        <v>20041.085938</v>
      </c>
      <c r="D2944">
        <v>19395.792968999998</v>
      </c>
      <c r="E2944">
        <v>19546.849609000001</v>
      </c>
      <c r="F2944">
        <v>19546.849609000001</v>
      </c>
      <c r="G2944">
        <v>29227315390</v>
      </c>
    </row>
    <row r="2945" spans="1:7">
      <c r="A2945" s="12">
        <v>44842</v>
      </c>
      <c r="B2945">
        <v>19546.328125</v>
      </c>
      <c r="C2945">
        <v>19601.695313</v>
      </c>
      <c r="D2945">
        <v>19299.414063</v>
      </c>
      <c r="E2945">
        <v>19416.568359000001</v>
      </c>
      <c r="F2945">
        <v>19416.568359000001</v>
      </c>
      <c r="G2945">
        <v>16437423167</v>
      </c>
    </row>
    <row r="2946" spans="1:7">
      <c r="A2946" s="12">
        <v>44843</v>
      </c>
      <c r="B2946">
        <v>19417.478515999999</v>
      </c>
      <c r="C2946">
        <v>19542.539063</v>
      </c>
      <c r="D2946">
        <v>19349.259765999999</v>
      </c>
      <c r="E2946">
        <v>19446.425781000002</v>
      </c>
      <c r="F2946">
        <v>19446.425781000002</v>
      </c>
      <c r="G2946">
        <v>16837262532</v>
      </c>
    </row>
    <row r="2947" spans="1:7">
      <c r="A2947" s="12">
        <v>44844</v>
      </c>
      <c r="B2947">
        <v>19446.416015999999</v>
      </c>
      <c r="C2947">
        <v>19515.466797000001</v>
      </c>
      <c r="D2947">
        <v>19102.978515999999</v>
      </c>
      <c r="E2947">
        <v>19141.484375</v>
      </c>
      <c r="F2947">
        <v>19141.484375</v>
      </c>
      <c r="G2947">
        <v>27425022774</v>
      </c>
    </row>
    <row r="2948" spans="1:7">
      <c r="A2948" s="12">
        <v>44845</v>
      </c>
      <c r="B2948">
        <v>19139</v>
      </c>
      <c r="C2948">
        <v>19241.960938</v>
      </c>
      <c r="D2948">
        <v>18925.603515999999</v>
      </c>
      <c r="E2948">
        <v>19051.417968999998</v>
      </c>
      <c r="F2948">
        <v>19051.417968999998</v>
      </c>
      <c r="G2948">
        <v>28711532910</v>
      </c>
    </row>
    <row r="2949" spans="1:7">
      <c r="A2949" s="12">
        <v>44846</v>
      </c>
      <c r="B2949">
        <v>19052.646484000001</v>
      </c>
      <c r="C2949">
        <v>19203.199218999998</v>
      </c>
      <c r="D2949">
        <v>19029.757813</v>
      </c>
      <c r="E2949">
        <v>19157.445313</v>
      </c>
      <c r="F2949">
        <v>19157.445313</v>
      </c>
      <c r="G2949">
        <v>24950173846</v>
      </c>
    </row>
    <row r="2950" spans="1:7">
      <c r="A2950" s="12">
        <v>44847</v>
      </c>
      <c r="B2950">
        <v>19156.966797000001</v>
      </c>
      <c r="C2950">
        <v>19453.328125</v>
      </c>
      <c r="D2950">
        <v>18319.822265999999</v>
      </c>
      <c r="E2950">
        <v>19382.904297000001</v>
      </c>
      <c r="F2950">
        <v>19382.904297000001</v>
      </c>
      <c r="G2950">
        <v>44219840004</v>
      </c>
    </row>
    <row r="2951" spans="1:7">
      <c r="A2951" s="12">
        <v>44848</v>
      </c>
      <c r="B2951">
        <v>19382.533202999999</v>
      </c>
      <c r="C2951">
        <v>19889.146484000001</v>
      </c>
      <c r="D2951">
        <v>19115.408202999999</v>
      </c>
      <c r="E2951">
        <v>19185.65625</v>
      </c>
      <c r="F2951">
        <v>19185.65625</v>
      </c>
      <c r="G2951">
        <v>38452356727</v>
      </c>
    </row>
    <row r="2952" spans="1:7">
      <c r="A2952" s="12">
        <v>44849</v>
      </c>
      <c r="B2952">
        <v>19185.4375</v>
      </c>
      <c r="C2952">
        <v>19212.541015999999</v>
      </c>
      <c r="D2952">
        <v>19019.25</v>
      </c>
      <c r="E2952">
        <v>19067.634765999999</v>
      </c>
      <c r="F2952">
        <v>19067.634765999999</v>
      </c>
      <c r="G2952">
        <v>16192235532</v>
      </c>
    </row>
    <row r="2953" spans="1:7">
      <c r="A2953" s="12">
        <v>44850</v>
      </c>
      <c r="B2953">
        <v>19068.914063</v>
      </c>
      <c r="C2953">
        <v>19389.603515999999</v>
      </c>
      <c r="D2953">
        <v>19068.914063</v>
      </c>
      <c r="E2953">
        <v>19268.09375</v>
      </c>
      <c r="F2953">
        <v>19268.09375</v>
      </c>
      <c r="G2953">
        <v>17988916650</v>
      </c>
    </row>
    <row r="2954" spans="1:7">
      <c r="A2954" s="12">
        <v>44851</v>
      </c>
      <c r="B2954">
        <v>19268.5625</v>
      </c>
      <c r="C2954">
        <v>19635.802734000001</v>
      </c>
      <c r="D2954">
        <v>19173.333984000001</v>
      </c>
      <c r="E2954">
        <v>19550.757813</v>
      </c>
      <c r="F2954">
        <v>19550.757813</v>
      </c>
      <c r="G2954">
        <v>27472552998</v>
      </c>
    </row>
    <row r="2955" spans="1:7">
      <c r="A2955" s="12">
        <v>44852</v>
      </c>
      <c r="B2955">
        <v>19550.466797000001</v>
      </c>
      <c r="C2955">
        <v>19666.994140999999</v>
      </c>
      <c r="D2955">
        <v>19144.769531000002</v>
      </c>
      <c r="E2955">
        <v>19334.416015999999</v>
      </c>
      <c r="F2955">
        <v>19334.416015999999</v>
      </c>
      <c r="G2955">
        <v>30580012344</v>
      </c>
    </row>
    <row r="2956" spans="1:7">
      <c r="A2956" s="12">
        <v>44853</v>
      </c>
      <c r="B2956">
        <v>19335.027343999998</v>
      </c>
      <c r="C2956">
        <v>19348.416015999999</v>
      </c>
      <c r="D2956">
        <v>19127.6875</v>
      </c>
      <c r="E2956">
        <v>19139.535156000002</v>
      </c>
      <c r="F2956">
        <v>19139.535156000002</v>
      </c>
      <c r="G2956">
        <v>22425387184</v>
      </c>
    </row>
    <row r="2957" spans="1:7">
      <c r="A2957" s="12">
        <v>44854</v>
      </c>
      <c r="B2957">
        <v>19138.085938</v>
      </c>
      <c r="C2957">
        <v>19315.199218999998</v>
      </c>
      <c r="D2957">
        <v>18971.458984000001</v>
      </c>
      <c r="E2957">
        <v>19053.740234000001</v>
      </c>
      <c r="F2957">
        <v>19053.740234000001</v>
      </c>
      <c r="G2957">
        <v>24493974420</v>
      </c>
    </row>
    <row r="2958" spans="1:7">
      <c r="A2958" s="12">
        <v>44855</v>
      </c>
      <c r="B2958">
        <v>19053.203125</v>
      </c>
      <c r="C2958">
        <v>19237.384765999999</v>
      </c>
      <c r="D2958">
        <v>18770.970702999999</v>
      </c>
      <c r="E2958">
        <v>19172.46875</v>
      </c>
      <c r="F2958">
        <v>19172.46875</v>
      </c>
      <c r="G2958">
        <v>32459287866</v>
      </c>
    </row>
    <row r="2959" spans="1:7">
      <c r="A2959" s="12">
        <v>44856</v>
      </c>
      <c r="B2959">
        <v>19172.380859000001</v>
      </c>
      <c r="C2959">
        <v>19248.068359000001</v>
      </c>
      <c r="D2959">
        <v>19132.244140999999</v>
      </c>
      <c r="E2959">
        <v>19208.189452999999</v>
      </c>
      <c r="F2959">
        <v>19208.189452999999</v>
      </c>
      <c r="G2959">
        <v>16104440957</v>
      </c>
    </row>
    <row r="2960" spans="1:7">
      <c r="A2960" s="12">
        <v>44857</v>
      </c>
      <c r="B2960">
        <v>19207.734375</v>
      </c>
      <c r="C2960">
        <v>19646.652343999998</v>
      </c>
      <c r="D2960">
        <v>19124.197265999999</v>
      </c>
      <c r="E2960">
        <v>19567.007813</v>
      </c>
      <c r="F2960">
        <v>19567.007813</v>
      </c>
      <c r="G2960">
        <v>22128794335</v>
      </c>
    </row>
    <row r="2961" spans="1:7">
      <c r="A2961" s="12">
        <v>44858</v>
      </c>
      <c r="B2961">
        <v>19567.769531000002</v>
      </c>
      <c r="C2961">
        <v>19589.125</v>
      </c>
      <c r="D2961">
        <v>19206.324218999998</v>
      </c>
      <c r="E2961">
        <v>19345.572265999999</v>
      </c>
      <c r="F2961">
        <v>19345.572265999999</v>
      </c>
      <c r="G2961">
        <v>30202235805</v>
      </c>
    </row>
    <row r="2962" spans="1:7">
      <c r="A2962" s="12">
        <v>44859</v>
      </c>
      <c r="B2962">
        <v>19344.964843999998</v>
      </c>
      <c r="C2962">
        <v>20348.412109000001</v>
      </c>
      <c r="D2962">
        <v>19261.447265999999</v>
      </c>
      <c r="E2962">
        <v>20095.857422000001</v>
      </c>
      <c r="F2962">
        <v>20095.857422000001</v>
      </c>
      <c r="G2962">
        <v>47761524910</v>
      </c>
    </row>
    <row r="2963" spans="1:7">
      <c r="A2963" s="12">
        <v>44860</v>
      </c>
      <c r="B2963">
        <v>20092.236327999999</v>
      </c>
      <c r="C2963">
        <v>20938.134765999999</v>
      </c>
      <c r="D2963">
        <v>20076.117188</v>
      </c>
      <c r="E2963">
        <v>20770.441406000002</v>
      </c>
      <c r="F2963">
        <v>20770.441406000002</v>
      </c>
      <c r="G2963">
        <v>58895950537</v>
      </c>
    </row>
    <row r="2964" spans="1:7">
      <c r="A2964" s="12">
        <v>44861</v>
      </c>
      <c r="B2964">
        <v>20772.802734000001</v>
      </c>
      <c r="C2964">
        <v>20854.044922000001</v>
      </c>
      <c r="D2964">
        <v>20255.373047000001</v>
      </c>
      <c r="E2964">
        <v>20285.835938</v>
      </c>
      <c r="F2964">
        <v>20285.835938</v>
      </c>
      <c r="G2964">
        <v>49625110402</v>
      </c>
    </row>
    <row r="2965" spans="1:7">
      <c r="A2965" s="12">
        <v>44862</v>
      </c>
      <c r="B2965">
        <v>20287.957031000002</v>
      </c>
      <c r="C2965">
        <v>20724.980468999998</v>
      </c>
      <c r="D2965">
        <v>20086.068359000001</v>
      </c>
      <c r="E2965">
        <v>20595.351563</v>
      </c>
      <c r="F2965">
        <v>20595.351563</v>
      </c>
      <c r="G2965">
        <v>43994715910</v>
      </c>
    </row>
    <row r="2966" spans="1:7">
      <c r="A2966" s="12">
        <v>44863</v>
      </c>
      <c r="B2966">
        <v>20595.103515999999</v>
      </c>
      <c r="C2966">
        <v>20988.394531000002</v>
      </c>
      <c r="D2966">
        <v>20566.484375</v>
      </c>
      <c r="E2966">
        <v>20818.476563</v>
      </c>
      <c r="F2966">
        <v>20818.476563</v>
      </c>
      <c r="G2966">
        <v>40369840645</v>
      </c>
    </row>
    <row r="2967" spans="1:7">
      <c r="A2967" s="12">
        <v>44864</v>
      </c>
      <c r="B2967">
        <v>20817.982422000001</v>
      </c>
      <c r="C2967">
        <v>20917.005859000001</v>
      </c>
      <c r="D2967">
        <v>20547.462890999999</v>
      </c>
      <c r="E2967">
        <v>20635.603515999999</v>
      </c>
      <c r="F2967">
        <v>20635.603515999999</v>
      </c>
      <c r="G2967">
        <v>31486345556</v>
      </c>
    </row>
    <row r="2968" spans="1:7">
      <c r="A2968" s="12">
        <v>44865</v>
      </c>
      <c r="B2968">
        <v>20633.695313</v>
      </c>
      <c r="C2968">
        <v>20795.320313</v>
      </c>
      <c r="D2968">
        <v>20287.458984000001</v>
      </c>
      <c r="E2968">
        <v>20495.773438</v>
      </c>
      <c r="F2968">
        <v>20495.773438</v>
      </c>
      <c r="G2968">
        <v>45668466815</v>
      </c>
    </row>
    <row r="2969" spans="1:7">
      <c r="A2969" s="12">
        <v>44866</v>
      </c>
      <c r="B2969">
        <v>20494.898438</v>
      </c>
      <c r="C2969">
        <v>20647.289063</v>
      </c>
      <c r="D2969">
        <v>20359.845702999999</v>
      </c>
      <c r="E2969">
        <v>20485.273438</v>
      </c>
      <c r="F2969">
        <v>20485.273438</v>
      </c>
      <c r="G2969">
        <v>39819303159</v>
      </c>
    </row>
    <row r="2970" spans="1:7">
      <c r="A2970" s="12">
        <v>44867</v>
      </c>
      <c r="B2970">
        <v>20482.958984000001</v>
      </c>
      <c r="C2970">
        <v>20742.810547000001</v>
      </c>
      <c r="D2970">
        <v>20087.134765999999</v>
      </c>
      <c r="E2970">
        <v>20159.503906000002</v>
      </c>
      <c r="F2970">
        <v>20159.503906000002</v>
      </c>
      <c r="G2970">
        <v>55552169483</v>
      </c>
    </row>
    <row r="2971" spans="1:7">
      <c r="A2971" s="12">
        <v>44868</v>
      </c>
      <c r="B2971">
        <v>20162.689452999999</v>
      </c>
      <c r="C2971">
        <v>20382.095702999999</v>
      </c>
      <c r="D2971">
        <v>20086.240234000001</v>
      </c>
      <c r="E2971">
        <v>20209.988281000002</v>
      </c>
      <c r="F2971">
        <v>20209.988281000002</v>
      </c>
      <c r="G2971">
        <v>43228750179</v>
      </c>
    </row>
    <row r="2972" spans="1:7">
      <c r="A2972" s="12">
        <v>44869</v>
      </c>
      <c r="B2972">
        <v>20208.769531000002</v>
      </c>
      <c r="C2972">
        <v>21209.560547000001</v>
      </c>
      <c r="D2972">
        <v>20188.019531000002</v>
      </c>
      <c r="E2972">
        <v>21147.230468999998</v>
      </c>
      <c r="F2972">
        <v>21147.230468999998</v>
      </c>
      <c r="G2972">
        <v>64072727950</v>
      </c>
    </row>
    <row r="2973" spans="1:7">
      <c r="A2973" s="12">
        <v>44870</v>
      </c>
      <c r="B2973">
        <v>21144.832031000002</v>
      </c>
      <c r="C2973">
        <v>21446.886718999998</v>
      </c>
      <c r="D2973">
        <v>21097.634765999999</v>
      </c>
      <c r="E2973">
        <v>21282.691406000002</v>
      </c>
      <c r="F2973">
        <v>21282.691406000002</v>
      </c>
      <c r="G2973">
        <v>37846047609</v>
      </c>
    </row>
    <row r="2974" spans="1:7">
      <c r="A2974" s="12">
        <v>44871</v>
      </c>
      <c r="B2974">
        <v>21285.056640999999</v>
      </c>
      <c r="C2974">
        <v>21345.376952999999</v>
      </c>
      <c r="D2974">
        <v>20920.191406000002</v>
      </c>
      <c r="E2974">
        <v>20926.486327999999</v>
      </c>
      <c r="F2974">
        <v>20926.486327999999</v>
      </c>
      <c r="G2974">
        <v>35082693210</v>
      </c>
    </row>
    <row r="2975" spans="1:7">
      <c r="A2975" s="12">
        <v>44872</v>
      </c>
      <c r="B2975">
        <v>20924.621093999998</v>
      </c>
      <c r="C2975">
        <v>21053.246093999998</v>
      </c>
      <c r="D2975">
        <v>20489.972656000002</v>
      </c>
      <c r="E2975">
        <v>20602.816406000002</v>
      </c>
      <c r="F2975">
        <v>20602.816406000002</v>
      </c>
      <c r="G2975">
        <v>53510852236</v>
      </c>
    </row>
    <row r="2976" spans="1:7">
      <c r="A2976" s="12">
        <v>44873</v>
      </c>
      <c r="B2976">
        <v>20600.671875</v>
      </c>
      <c r="C2976">
        <v>20664.607422000001</v>
      </c>
      <c r="D2976">
        <v>17603.544922000001</v>
      </c>
      <c r="E2976">
        <v>18541.271484000001</v>
      </c>
      <c r="F2976">
        <v>18541.271484000001</v>
      </c>
      <c r="G2976">
        <v>118992465607</v>
      </c>
    </row>
    <row r="2977" spans="1:7">
      <c r="A2977" s="12">
        <v>44874</v>
      </c>
      <c r="B2977">
        <v>18543.761718999998</v>
      </c>
      <c r="C2977">
        <v>18590.458984000001</v>
      </c>
      <c r="D2977">
        <v>15682.692383</v>
      </c>
      <c r="E2977">
        <v>15880.780273</v>
      </c>
      <c r="F2977">
        <v>15880.780273</v>
      </c>
      <c r="G2977">
        <v>102905151606</v>
      </c>
    </row>
    <row r="2978" spans="1:7">
      <c r="A2978" s="12">
        <v>44875</v>
      </c>
      <c r="B2978">
        <v>15883.158203000001</v>
      </c>
      <c r="C2978">
        <v>18054.3125</v>
      </c>
      <c r="D2978">
        <v>15834.018555000001</v>
      </c>
      <c r="E2978">
        <v>17586.771484000001</v>
      </c>
      <c r="F2978">
        <v>17586.771484000001</v>
      </c>
      <c r="G2978">
        <v>83202283721</v>
      </c>
    </row>
    <row r="2979" spans="1:7">
      <c r="A2979" s="12">
        <v>44876</v>
      </c>
      <c r="B2979">
        <v>17583.251952999999</v>
      </c>
      <c r="C2979">
        <v>17650.943359000001</v>
      </c>
      <c r="D2979">
        <v>16543.482422000001</v>
      </c>
      <c r="E2979">
        <v>17034.292968999998</v>
      </c>
      <c r="F2979">
        <v>17034.292968999998</v>
      </c>
      <c r="G2979">
        <v>55871616488</v>
      </c>
    </row>
    <row r="2980" spans="1:7">
      <c r="A2980" s="12">
        <v>44877</v>
      </c>
      <c r="B2980">
        <v>17036.875</v>
      </c>
      <c r="C2980">
        <v>17066.675781000002</v>
      </c>
      <c r="D2980">
        <v>16651.775390999999</v>
      </c>
      <c r="E2980">
        <v>16799.185547000001</v>
      </c>
      <c r="F2980">
        <v>16799.185547000001</v>
      </c>
      <c r="G2980">
        <v>29717699419</v>
      </c>
    </row>
    <row r="2981" spans="1:7">
      <c r="A2981" s="12">
        <v>44878</v>
      </c>
      <c r="B2981">
        <v>16799.722656000002</v>
      </c>
      <c r="C2981">
        <v>16920.765625</v>
      </c>
      <c r="D2981">
        <v>16320.634765999999</v>
      </c>
      <c r="E2981">
        <v>16353.365234000001</v>
      </c>
      <c r="F2981">
        <v>16353.365234000001</v>
      </c>
      <c r="G2981">
        <v>27209183682</v>
      </c>
    </row>
    <row r="2982" spans="1:7">
      <c r="A2982" s="12">
        <v>44879</v>
      </c>
      <c r="B2982">
        <v>16352.028319999999</v>
      </c>
      <c r="C2982">
        <v>17109.324218999998</v>
      </c>
      <c r="D2982">
        <v>15872.941406</v>
      </c>
      <c r="E2982">
        <v>16618.199218999998</v>
      </c>
      <c r="F2982">
        <v>16618.199218999998</v>
      </c>
      <c r="G2982">
        <v>49630243054</v>
      </c>
    </row>
    <row r="2983" spans="1:7">
      <c r="A2983" s="12">
        <v>44880</v>
      </c>
      <c r="B2983">
        <v>16617.484375</v>
      </c>
      <c r="C2983">
        <v>17051.962890999999</v>
      </c>
      <c r="D2983">
        <v>16542.550781000002</v>
      </c>
      <c r="E2983">
        <v>16884.613281000002</v>
      </c>
      <c r="F2983">
        <v>16884.613281000002</v>
      </c>
      <c r="G2983">
        <v>36599436183</v>
      </c>
    </row>
    <row r="2984" spans="1:7">
      <c r="A2984" s="12">
        <v>44881</v>
      </c>
      <c r="B2984">
        <v>16884.341797000001</v>
      </c>
      <c r="C2984">
        <v>16960.294922000001</v>
      </c>
      <c r="D2984">
        <v>16430.111327999999</v>
      </c>
      <c r="E2984">
        <v>16669.439452999999</v>
      </c>
      <c r="F2984">
        <v>16669.439452999999</v>
      </c>
      <c r="G2984">
        <v>33925512989</v>
      </c>
    </row>
    <row r="2985" spans="1:7">
      <c r="A2985" s="12">
        <v>44882</v>
      </c>
      <c r="B2985">
        <v>16670.425781000002</v>
      </c>
      <c r="C2985">
        <v>16726.439452999999</v>
      </c>
      <c r="D2985">
        <v>16460.683593999998</v>
      </c>
      <c r="E2985">
        <v>16687.517577999999</v>
      </c>
      <c r="F2985">
        <v>16687.517577999999</v>
      </c>
      <c r="G2985">
        <v>27868914022</v>
      </c>
    </row>
    <row r="2986" spans="1:7">
      <c r="A2986" s="12">
        <v>44883</v>
      </c>
      <c r="B2986">
        <v>16687.912109000001</v>
      </c>
      <c r="C2986">
        <v>16947.058593999998</v>
      </c>
      <c r="D2986">
        <v>16564.611327999999</v>
      </c>
      <c r="E2986">
        <v>16697.777343999998</v>
      </c>
      <c r="F2986">
        <v>16697.777343999998</v>
      </c>
      <c r="G2986">
        <v>26862218609</v>
      </c>
    </row>
    <row r="2987" spans="1:7">
      <c r="A2987" s="12">
        <v>44884</v>
      </c>
      <c r="B2987">
        <v>16696.220702999999</v>
      </c>
      <c r="C2987">
        <v>16797.876952999999</v>
      </c>
      <c r="D2987">
        <v>16570.410156000002</v>
      </c>
      <c r="E2987">
        <v>16711.546875</v>
      </c>
      <c r="F2987">
        <v>16711.546875</v>
      </c>
      <c r="G2987">
        <v>16106223492</v>
      </c>
    </row>
    <row r="2988" spans="1:7">
      <c r="A2988" s="12">
        <v>44885</v>
      </c>
      <c r="B2988">
        <v>16712.919922000001</v>
      </c>
      <c r="C2988">
        <v>16746.779297000001</v>
      </c>
      <c r="D2988">
        <v>16248.692383</v>
      </c>
      <c r="E2988">
        <v>16291.832031</v>
      </c>
      <c r="F2988">
        <v>16291.832031</v>
      </c>
      <c r="G2988">
        <v>21313378652</v>
      </c>
    </row>
    <row r="2989" spans="1:7">
      <c r="A2989" s="12">
        <v>44886</v>
      </c>
      <c r="B2989">
        <v>16291.223633</v>
      </c>
      <c r="C2989">
        <v>16291.223633</v>
      </c>
      <c r="D2989">
        <v>15599.046875</v>
      </c>
      <c r="E2989">
        <v>15787.284180000001</v>
      </c>
      <c r="F2989">
        <v>15787.284180000001</v>
      </c>
      <c r="G2989">
        <v>37429485518</v>
      </c>
    </row>
    <row r="2990" spans="1:7">
      <c r="A2990" s="12">
        <v>44887</v>
      </c>
      <c r="B2990">
        <v>15782.300781</v>
      </c>
      <c r="C2990">
        <v>16253.047852</v>
      </c>
      <c r="D2990">
        <v>15656.606444999999</v>
      </c>
      <c r="E2990">
        <v>16189.769531</v>
      </c>
      <c r="F2990">
        <v>16189.769531</v>
      </c>
      <c r="G2990">
        <v>30726828760</v>
      </c>
    </row>
    <row r="2991" spans="1:7">
      <c r="A2991" s="12">
        <v>44888</v>
      </c>
      <c r="B2991">
        <v>16195.588867</v>
      </c>
      <c r="C2991">
        <v>16638.193359000001</v>
      </c>
      <c r="D2991">
        <v>16170.502930000001</v>
      </c>
      <c r="E2991">
        <v>16610.707031000002</v>
      </c>
      <c r="F2991">
        <v>16610.707031000002</v>
      </c>
      <c r="G2991">
        <v>32958875628</v>
      </c>
    </row>
    <row r="2992" spans="1:7">
      <c r="A2992" s="12">
        <v>44889</v>
      </c>
      <c r="B2992">
        <v>16611.636718999998</v>
      </c>
      <c r="C2992">
        <v>16771.474609000001</v>
      </c>
      <c r="D2992">
        <v>16501.767577999999</v>
      </c>
      <c r="E2992">
        <v>16604.464843999998</v>
      </c>
      <c r="F2992">
        <v>16604.464843999998</v>
      </c>
      <c r="G2992">
        <v>26129037414</v>
      </c>
    </row>
    <row r="2993" spans="1:7">
      <c r="A2993" s="12">
        <v>44890</v>
      </c>
      <c r="B2993">
        <v>16602.269531000002</v>
      </c>
      <c r="C2993">
        <v>16603.316406000002</v>
      </c>
      <c r="D2993">
        <v>16388.404297000001</v>
      </c>
      <c r="E2993">
        <v>16521.841797000001</v>
      </c>
      <c r="F2993">
        <v>16521.841797000001</v>
      </c>
      <c r="G2993">
        <v>18678255976</v>
      </c>
    </row>
    <row r="2994" spans="1:7">
      <c r="A2994" s="12">
        <v>44891</v>
      </c>
      <c r="B2994">
        <v>16521.576172000001</v>
      </c>
      <c r="C2994">
        <v>16666.863281000002</v>
      </c>
      <c r="D2994">
        <v>16416.228515999999</v>
      </c>
      <c r="E2994">
        <v>16464.28125</v>
      </c>
      <c r="F2994">
        <v>16464.28125</v>
      </c>
      <c r="G2994">
        <v>18000008764</v>
      </c>
    </row>
    <row r="2995" spans="1:7">
      <c r="A2995" s="12">
        <v>44892</v>
      </c>
      <c r="B2995">
        <v>16463.882813</v>
      </c>
      <c r="C2995">
        <v>16594.40625</v>
      </c>
      <c r="D2995">
        <v>16437.025390999999</v>
      </c>
      <c r="E2995">
        <v>16444.626952999999</v>
      </c>
      <c r="F2995">
        <v>16444.626952999999</v>
      </c>
      <c r="G2995">
        <v>20443898509</v>
      </c>
    </row>
    <row r="2996" spans="1:7">
      <c r="A2996" s="12">
        <v>44893</v>
      </c>
      <c r="B2996">
        <v>16440.222656000002</v>
      </c>
      <c r="C2996">
        <v>16482.933593999998</v>
      </c>
      <c r="D2996">
        <v>16054.530273</v>
      </c>
      <c r="E2996">
        <v>16217.322265999999</v>
      </c>
      <c r="F2996">
        <v>16217.322265999999</v>
      </c>
      <c r="G2996">
        <v>27743025156</v>
      </c>
    </row>
    <row r="2997" spans="1:7">
      <c r="A2997" s="12">
        <v>44894</v>
      </c>
      <c r="B2997">
        <v>16217.639648</v>
      </c>
      <c r="C2997">
        <v>16522.257813</v>
      </c>
      <c r="D2997">
        <v>16139.396484000001</v>
      </c>
      <c r="E2997">
        <v>16444.982422000001</v>
      </c>
      <c r="F2997">
        <v>16444.982422000001</v>
      </c>
      <c r="G2997">
        <v>23581685468</v>
      </c>
    </row>
    <row r="2998" spans="1:7">
      <c r="A2998" s="12">
        <v>44895</v>
      </c>
      <c r="B2998">
        <v>16445.476563</v>
      </c>
      <c r="C2998">
        <v>17190.9375</v>
      </c>
      <c r="D2998">
        <v>16445.476563</v>
      </c>
      <c r="E2998">
        <v>17168.566406000002</v>
      </c>
      <c r="F2998">
        <v>17168.566406000002</v>
      </c>
      <c r="G2998">
        <v>29523576583</v>
      </c>
    </row>
    <row r="2999" spans="1:7">
      <c r="A2999" s="12">
        <v>44896</v>
      </c>
      <c r="B2999">
        <v>17168.001952999999</v>
      </c>
      <c r="C2999">
        <v>17197.498047000001</v>
      </c>
      <c r="D2999">
        <v>16888.388672000001</v>
      </c>
      <c r="E2999">
        <v>16967.132813</v>
      </c>
      <c r="F2999">
        <v>16967.132813</v>
      </c>
      <c r="G2999">
        <v>22895392882</v>
      </c>
    </row>
    <row r="3000" spans="1:7">
      <c r="A3000" s="12">
        <v>44897</v>
      </c>
      <c r="B3000">
        <v>16968.683593999998</v>
      </c>
      <c r="C3000">
        <v>17088.660156000002</v>
      </c>
      <c r="D3000">
        <v>16877.880859000001</v>
      </c>
      <c r="E3000">
        <v>17088.660156000002</v>
      </c>
      <c r="F3000">
        <v>17088.660156000002</v>
      </c>
      <c r="G3000">
        <v>19539705127</v>
      </c>
    </row>
    <row r="3001" spans="1:7">
      <c r="A3001" s="12">
        <v>44898</v>
      </c>
      <c r="B3001">
        <v>17090.097656000002</v>
      </c>
      <c r="C3001">
        <v>17116.041015999999</v>
      </c>
      <c r="D3001">
        <v>16888.140625</v>
      </c>
      <c r="E3001">
        <v>16908.236327999999</v>
      </c>
      <c r="F3001">
        <v>16908.236327999999</v>
      </c>
      <c r="G3001">
        <v>16217776704</v>
      </c>
    </row>
    <row r="3002" spans="1:7">
      <c r="A3002" s="12">
        <v>44899</v>
      </c>
      <c r="B3002">
        <v>16908.169922000001</v>
      </c>
      <c r="C3002">
        <v>17157.767577999999</v>
      </c>
      <c r="D3002">
        <v>16903.439452999999</v>
      </c>
      <c r="E3002">
        <v>17130.486327999999</v>
      </c>
      <c r="F3002">
        <v>17130.486327999999</v>
      </c>
      <c r="G3002">
        <v>16824520830</v>
      </c>
    </row>
    <row r="3003" spans="1:7">
      <c r="A3003" s="12">
        <v>44900</v>
      </c>
      <c r="B3003">
        <v>17128.894531000002</v>
      </c>
      <c r="C3003">
        <v>17378.152343999998</v>
      </c>
      <c r="D3003">
        <v>16922.431640999999</v>
      </c>
      <c r="E3003">
        <v>16974.826172000001</v>
      </c>
      <c r="F3003">
        <v>16974.826172000001</v>
      </c>
      <c r="G3003">
        <v>22209086834</v>
      </c>
    </row>
    <row r="3004" spans="1:7">
      <c r="A3004" s="12">
        <v>44901</v>
      </c>
      <c r="B3004">
        <v>16975.238281000002</v>
      </c>
      <c r="C3004">
        <v>17091.863281000002</v>
      </c>
      <c r="D3004">
        <v>16939.921875</v>
      </c>
      <c r="E3004">
        <v>17089.503906000002</v>
      </c>
      <c r="F3004">
        <v>17089.503906000002</v>
      </c>
      <c r="G3004">
        <v>19889922369</v>
      </c>
    </row>
    <row r="3005" spans="1:7">
      <c r="A3005" s="12">
        <v>44902</v>
      </c>
      <c r="B3005">
        <v>17089.505859000001</v>
      </c>
      <c r="C3005">
        <v>17109.376952999999</v>
      </c>
      <c r="D3005">
        <v>16750.558593999998</v>
      </c>
      <c r="E3005">
        <v>16848.126952999999</v>
      </c>
      <c r="F3005">
        <v>16848.126952999999</v>
      </c>
      <c r="G3005">
        <v>19675404389</v>
      </c>
    </row>
    <row r="3006" spans="1:7">
      <c r="A3006" s="12">
        <v>44903</v>
      </c>
      <c r="B3006">
        <v>16847.349609000001</v>
      </c>
      <c r="C3006">
        <v>17267.916015999999</v>
      </c>
      <c r="D3006">
        <v>16788.783202999999</v>
      </c>
      <c r="E3006">
        <v>17233.474609000001</v>
      </c>
      <c r="F3006">
        <v>17233.474609000001</v>
      </c>
      <c r="G3006">
        <v>20496603770</v>
      </c>
    </row>
    <row r="3007" spans="1:7">
      <c r="A3007" s="12">
        <v>44904</v>
      </c>
      <c r="B3007">
        <v>17232.148438</v>
      </c>
      <c r="C3007">
        <v>17280.546875</v>
      </c>
      <c r="D3007">
        <v>17100.835938</v>
      </c>
      <c r="E3007">
        <v>17133.152343999998</v>
      </c>
      <c r="F3007">
        <v>17133.152343999998</v>
      </c>
      <c r="G3007">
        <v>20328426366</v>
      </c>
    </row>
    <row r="3008" spans="1:7">
      <c r="A3008" s="12">
        <v>44905</v>
      </c>
      <c r="B3008">
        <v>17134.220702999999</v>
      </c>
      <c r="C3008">
        <v>17216.826172000001</v>
      </c>
      <c r="D3008">
        <v>17120.683593999998</v>
      </c>
      <c r="E3008">
        <v>17128.724609000001</v>
      </c>
      <c r="F3008">
        <v>17128.724609000001</v>
      </c>
      <c r="G3008">
        <v>12706781969</v>
      </c>
    </row>
    <row r="3009" spans="1:7">
      <c r="A3009" s="12">
        <v>44906</v>
      </c>
      <c r="B3009">
        <v>17129.710938</v>
      </c>
      <c r="C3009">
        <v>17245.634765999999</v>
      </c>
      <c r="D3009">
        <v>17091.820313</v>
      </c>
      <c r="E3009">
        <v>17104.193359000001</v>
      </c>
      <c r="F3009">
        <v>17104.193359000001</v>
      </c>
      <c r="G3009">
        <v>14122486832</v>
      </c>
    </row>
    <row r="3010" spans="1:7">
      <c r="A3010" s="12">
        <v>44907</v>
      </c>
      <c r="B3010">
        <v>17102.5</v>
      </c>
      <c r="C3010">
        <v>17212.564452999999</v>
      </c>
      <c r="D3010">
        <v>16899.394531000002</v>
      </c>
      <c r="E3010">
        <v>17206.4375</v>
      </c>
      <c r="F3010">
        <v>17206.4375</v>
      </c>
      <c r="G3010">
        <v>19617581341</v>
      </c>
    </row>
    <row r="3011" spans="1:7">
      <c r="A3011" s="12">
        <v>44908</v>
      </c>
      <c r="B3011">
        <v>17206.441406000002</v>
      </c>
      <c r="C3011">
        <v>17930.085938</v>
      </c>
      <c r="D3011">
        <v>17111.763672000001</v>
      </c>
      <c r="E3011">
        <v>17781.318359000001</v>
      </c>
      <c r="F3011">
        <v>17781.318359000001</v>
      </c>
      <c r="G3011">
        <v>26634741631</v>
      </c>
    </row>
    <row r="3012" spans="1:7">
      <c r="A3012" s="12">
        <v>44909</v>
      </c>
      <c r="B3012">
        <v>17782.066406000002</v>
      </c>
      <c r="C3012">
        <v>18318.53125</v>
      </c>
      <c r="D3012">
        <v>17739.513672000001</v>
      </c>
      <c r="E3012">
        <v>17815.650390999999</v>
      </c>
      <c r="F3012">
        <v>17815.650390999999</v>
      </c>
      <c r="G3012">
        <v>25534481470</v>
      </c>
    </row>
    <row r="3013" spans="1:7">
      <c r="A3013" s="12">
        <v>44910</v>
      </c>
      <c r="B3013">
        <v>17813.644531000002</v>
      </c>
      <c r="C3013">
        <v>17846.744140999999</v>
      </c>
      <c r="D3013">
        <v>17322.589843999998</v>
      </c>
      <c r="E3013">
        <v>17364.865234000001</v>
      </c>
      <c r="F3013">
        <v>17364.865234000001</v>
      </c>
      <c r="G3013">
        <v>20964448341</v>
      </c>
    </row>
    <row r="3014" spans="1:7">
      <c r="A3014" s="12">
        <v>44911</v>
      </c>
      <c r="B3014">
        <v>17364.546875</v>
      </c>
      <c r="C3014">
        <v>17505.525390999999</v>
      </c>
      <c r="D3014">
        <v>16584.701172000001</v>
      </c>
      <c r="E3014">
        <v>16647.484375</v>
      </c>
      <c r="F3014">
        <v>16647.484375</v>
      </c>
      <c r="G3014">
        <v>24031608960</v>
      </c>
    </row>
    <row r="3015" spans="1:7">
      <c r="A3015" s="12">
        <v>44912</v>
      </c>
      <c r="B3015">
        <v>16646.982422000001</v>
      </c>
      <c r="C3015">
        <v>16800.589843999998</v>
      </c>
      <c r="D3015">
        <v>16614.029297000001</v>
      </c>
      <c r="E3015">
        <v>16795.091797000001</v>
      </c>
      <c r="F3015">
        <v>16795.091797000001</v>
      </c>
      <c r="G3015">
        <v>14463581825</v>
      </c>
    </row>
    <row r="3016" spans="1:7">
      <c r="A3016" s="12">
        <v>44913</v>
      </c>
      <c r="B3016">
        <v>16795.609375</v>
      </c>
      <c r="C3016">
        <v>16815.386718999998</v>
      </c>
      <c r="D3016">
        <v>16697.820313</v>
      </c>
      <c r="E3016">
        <v>16757.976563</v>
      </c>
      <c r="F3016">
        <v>16757.976563</v>
      </c>
      <c r="G3016">
        <v>10924354698</v>
      </c>
    </row>
    <row r="3017" spans="1:7">
      <c r="A3017" s="12">
        <v>44914</v>
      </c>
      <c r="B3017">
        <v>16759.041015999999</v>
      </c>
      <c r="C3017">
        <v>16807.527343999998</v>
      </c>
      <c r="D3017">
        <v>16398.136718999998</v>
      </c>
      <c r="E3017">
        <v>16439.679688</v>
      </c>
      <c r="F3017">
        <v>16439.679688</v>
      </c>
      <c r="G3017">
        <v>17221074814</v>
      </c>
    </row>
    <row r="3018" spans="1:7">
      <c r="A3018" s="12">
        <v>44915</v>
      </c>
      <c r="B3018">
        <v>16441.787109000001</v>
      </c>
      <c r="C3018">
        <v>17012.984375</v>
      </c>
      <c r="D3018">
        <v>16427.867188</v>
      </c>
      <c r="E3018">
        <v>16906.304688</v>
      </c>
      <c r="F3018">
        <v>16906.304688</v>
      </c>
      <c r="G3018">
        <v>22722096615</v>
      </c>
    </row>
    <row r="3019" spans="1:7">
      <c r="A3019" s="12">
        <v>44916</v>
      </c>
      <c r="B3019">
        <v>16904.527343999998</v>
      </c>
      <c r="C3019">
        <v>16916.800781000002</v>
      </c>
      <c r="D3019">
        <v>16755.912109000001</v>
      </c>
      <c r="E3019">
        <v>16817.535156000002</v>
      </c>
      <c r="F3019">
        <v>16817.535156000002</v>
      </c>
      <c r="G3019">
        <v>14882945045</v>
      </c>
    </row>
    <row r="3020" spans="1:7">
      <c r="A3020" s="12">
        <v>44917</v>
      </c>
      <c r="B3020">
        <v>16818.380859000001</v>
      </c>
      <c r="C3020">
        <v>16866.673827999999</v>
      </c>
      <c r="D3020">
        <v>16592.408202999999</v>
      </c>
      <c r="E3020">
        <v>16830.341797000001</v>
      </c>
      <c r="F3020">
        <v>16830.341797000001</v>
      </c>
      <c r="G3020">
        <v>16441573050</v>
      </c>
    </row>
    <row r="3021" spans="1:7">
      <c r="A3021" s="12">
        <v>44918</v>
      </c>
      <c r="B3021">
        <v>16829.644531000002</v>
      </c>
      <c r="C3021">
        <v>16905.21875</v>
      </c>
      <c r="D3021">
        <v>16794.458984000001</v>
      </c>
      <c r="E3021">
        <v>16796.953125</v>
      </c>
      <c r="F3021">
        <v>16796.953125</v>
      </c>
      <c r="G3021">
        <v>15329265213</v>
      </c>
    </row>
    <row r="3022" spans="1:7">
      <c r="A3022" s="12">
        <v>44919</v>
      </c>
      <c r="B3022">
        <v>16796.976563</v>
      </c>
      <c r="C3022">
        <v>16864.703125</v>
      </c>
      <c r="D3022">
        <v>16793.527343999998</v>
      </c>
      <c r="E3022">
        <v>16847.755859000001</v>
      </c>
      <c r="F3022">
        <v>16847.755859000001</v>
      </c>
      <c r="G3022">
        <v>9744636213</v>
      </c>
    </row>
    <row r="3023" spans="1:7">
      <c r="A3023" s="12">
        <v>44920</v>
      </c>
      <c r="B3023">
        <v>16847.505859000001</v>
      </c>
      <c r="C3023">
        <v>16860.554688</v>
      </c>
      <c r="D3023">
        <v>16755.253906000002</v>
      </c>
      <c r="E3023">
        <v>16841.986327999999</v>
      </c>
      <c r="F3023">
        <v>16841.986327999999</v>
      </c>
      <c r="G3023">
        <v>11656379938</v>
      </c>
    </row>
    <row r="3024" spans="1:7">
      <c r="A3024" s="12">
        <v>44921</v>
      </c>
      <c r="B3024">
        <v>16842.25</v>
      </c>
      <c r="C3024">
        <v>16920.123047000001</v>
      </c>
      <c r="D3024">
        <v>16812.369140999999</v>
      </c>
      <c r="E3024">
        <v>16919.804688</v>
      </c>
      <c r="F3024">
        <v>16919.804688</v>
      </c>
      <c r="G3024">
        <v>11886957804</v>
      </c>
    </row>
    <row r="3025" spans="1:7">
      <c r="A3025" s="12">
        <v>44922</v>
      </c>
      <c r="B3025">
        <v>16919.291015999999</v>
      </c>
      <c r="C3025">
        <v>16959.845702999999</v>
      </c>
      <c r="D3025">
        <v>16642.072265999999</v>
      </c>
      <c r="E3025">
        <v>16717.173827999999</v>
      </c>
      <c r="F3025">
        <v>16717.173827999999</v>
      </c>
      <c r="G3025">
        <v>15748580239</v>
      </c>
    </row>
    <row r="3026" spans="1:7">
      <c r="A3026" s="12">
        <v>44923</v>
      </c>
      <c r="B3026">
        <v>16716.400390999999</v>
      </c>
      <c r="C3026">
        <v>16768.169922000001</v>
      </c>
      <c r="D3026">
        <v>16497.556640999999</v>
      </c>
      <c r="E3026">
        <v>16552.572265999999</v>
      </c>
      <c r="F3026">
        <v>16552.572265999999</v>
      </c>
      <c r="G3026">
        <v>17005713920</v>
      </c>
    </row>
    <row r="3027" spans="1:7">
      <c r="A3027" s="12">
        <v>44924</v>
      </c>
      <c r="B3027">
        <v>16552.322265999999</v>
      </c>
      <c r="C3027">
        <v>16651.755859000001</v>
      </c>
      <c r="D3027">
        <v>16508.683593999998</v>
      </c>
      <c r="E3027">
        <v>16642.341797000001</v>
      </c>
      <c r="F3027">
        <v>16642.341797000001</v>
      </c>
      <c r="G3027">
        <v>14472237479</v>
      </c>
    </row>
    <row r="3028" spans="1:7">
      <c r="A3028" s="12">
        <v>44925</v>
      </c>
      <c r="B3028">
        <v>16641.330077999999</v>
      </c>
      <c r="C3028">
        <v>16643.427734000001</v>
      </c>
      <c r="D3028">
        <v>16408.474609000001</v>
      </c>
      <c r="E3028">
        <v>16602.585938</v>
      </c>
      <c r="F3028">
        <v>16602.585938</v>
      </c>
      <c r="G3028">
        <v>15929162910</v>
      </c>
    </row>
    <row r="3029" spans="1:7">
      <c r="A3029" s="12">
        <v>44926</v>
      </c>
      <c r="B3029">
        <v>16603.673827999999</v>
      </c>
      <c r="C3029">
        <v>16628.986327999999</v>
      </c>
      <c r="D3029">
        <v>16517.519531000002</v>
      </c>
      <c r="E3029">
        <v>16547.496093999998</v>
      </c>
      <c r="F3029">
        <v>16547.496093999998</v>
      </c>
      <c r="G3029">
        <v>11239186456</v>
      </c>
    </row>
    <row r="3030" spans="1:7">
      <c r="A3030" s="12">
        <v>44927</v>
      </c>
      <c r="B3030">
        <v>16547.914063</v>
      </c>
      <c r="C3030">
        <v>16630.439452999999</v>
      </c>
      <c r="D3030">
        <v>16521.234375</v>
      </c>
      <c r="E3030">
        <v>16625.080077999999</v>
      </c>
      <c r="F3030">
        <v>16625.080077999999</v>
      </c>
      <c r="G3030">
        <v>9244361700</v>
      </c>
    </row>
    <row r="3031" spans="1:7">
      <c r="A3031" s="12">
        <v>44928</v>
      </c>
      <c r="B3031">
        <v>16625.509765999999</v>
      </c>
      <c r="C3031">
        <v>16759.34375</v>
      </c>
      <c r="D3031">
        <v>16572.228515999999</v>
      </c>
      <c r="E3031">
        <v>16688.470702999999</v>
      </c>
      <c r="F3031">
        <v>16688.470702999999</v>
      </c>
      <c r="G3031">
        <v>12097775227</v>
      </c>
    </row>
    <row r="3032" spans="1:7">
      <c r="A3032" s="12">
        <v>44929</v>
      </c>
      <c r="B3032">
        <v>16688.847656000002</v>
      </c>
      <c r="C3032">
        <v>16760.447265999999</v>
      </c>
      <c r="D3032">
        <v>16622.371093999998</v>
      </c>
      <c r="E3032">
        <v>16679.857422000001</v>
      </c>
      <c r="F3032">
        <v>16679.857422000001</v>
      </c>
      <c r="G3032">
        <v>13903079207</v>
      </c>
    </row>
    <row r="3033" spans="1:7">
      <c r="A3033" s="12">
        <v>44930</v>
      </c>
      <c r="B3033">
        <v>16680.205077999999</v>
      </c>
      <c r="C3033">
        <v>16964.585938</v>
      </c>
      <c r="D3033">
        <v>16667.763672000001</v>
      </c>
      <c r="E3033">
        <v>16863.238281000002</v>
      </c>
      <c r="F3033">
        <v>16863.238281000002</v>
      </c>
      <c r="G3033">
        <v>18421743322</v>
      </c>
    </row>
    <row r="3034" spans="1:7">
      <c r="A3034" s="12">
        <v>44931</v>
      </c>
      <c r="B3034">
        <v>16863.472656000002</v>
      </c>
      <c r="C3034">
        <v>16884.021484000001</v>
      </c>
      <c r="D3034">
        <v>16790.283202999999</v>
      </c>
      <c r="E3034">
        <v>16836.736327999999</v>
      </c>
      <c r="F3034">
        <v>16836.736327999999</v>
      </c>
      <c r="G3034">
        <v>13692758566</v>
      </c>
    </row>
    <row r="3035" spans="1:7">
      <c r="A3035" s="12">
        <v>44932</v>
      </c>
      <c r="B3035">
        <v>16836.472656000002</v>
      </c>
      <c r="C3035">
        <v>16991.994140999999</v>
      </c>
      <c r="D3035">
        <v>16716.421875</v>
      </c>
      <c r="E3035">
        <v>16951.96875</v>
      </c>
      <c r="F3035">
        <v>16951.96875</v>
      </c>
      <c r="G3035">
        <v>14413662913</v>
      </c>
    </row>
    <row r="3036" spans="1:7">
      <c r="A3036" s="12">
        <v>44933</v>
      </c>
      <c r="B3036">
        <v>16952.117188</v>
      </c>
      <c r="C3036">
        <v>16975.017577999999</v>
      </c>
      <c r="D3036">
        <v>16914.191406000002</v>
      </c>
      <c r="E3036">
        <v>16955.078125</v>
      </c>
      <c r="F3036">
        <v>16955.078125</v>
      </c>
      <c r="G3036">
        <v>7714767174</v>
      </c>
    </row>
    <row r="3037" spans="1:7">
      <c r="A3037" s="12">
        <v>44934</v>
      </c>
      <c r="B3037">
        <v>16954.146484000001</v>
      </c>
      <c r="C3037">
        <v>17091.144531000002</v>
      </c>
      <c r="D3037">
        <v>16924.050781000002</v>
      </c>
      <c r="E3037">
        <v>17091.144531000002</v>
      </c>
      <c r="F3037">
        <v>17091.144531000002</v>
      </c>
      <c r="G3037">
        <v>9768827914</v>
      </c>
    </row>
    <row r="3038" spans="1:7">
      <c r="A3038" s="12">
        <v>44935</v>
      </c>
      <c r="B3038">
        <v>17093.992188</v>
      </c>
      <c r="C3038">
        <v>17389.957031000002</v>
      </c>
      <c r="D3038">
        <v>17093.992188</v>
      </c>
      <c r="E3038">
        <v>17196.554688</v>
      </c>
      <c r="F3038">
        <v>17196.554688</v>
      </c>
      <c r="G3038">
        <v>18624736866</v>
      </c>
    </row>
    <row r="3039" spans="1:7">
      <c r="A3039" s="12">
        <v>44936</v>
      </c>
      <c r="B3039">
        <v>17192.949218999998</v>
      </c>
      <c r="C3039">
        <v>17484.720702999999</v>
      </c>
      <c r="D3039">
        <v>17162.990234000001</v>
      </c>
      <c r="E3039">
        <v>17446.292968999998</v>
      </c>
      <c r="F3039">
        <v>17446.292968999998</v>
      </c>
      <c r="G3039">
        <v>15808338949</v>
      </c>
    </row>
    <row r="3040" spans="1:7">
      <c r="A3040" s="12">
        <v>44937</v>
      </c>
      <c r="B3040">
        <v>17446.359375</v>
      </c>
      <c r="C3040">
        <v>17934.896484000001</v>
      </c>
      <c r="D3040">
        <v>17337.994140999999</v>
      </c>
      <c r="E3040">
        <v>17934.896484000001</v>
      </c>
      <c r="F3040">
        <v>17934.896484000001</v>
      </c>
      <c r="G3040">
        <v>18372283782</v>
      </c>
    </row>
    <row r="3041" spans="1:7">
      <c r="A3041" s="12">
        <v>44938</v>
      </c>
      <c r="B3041">
        <v>18117.59375</v>
      </c>
      <c r="C3041">
        <v>19030.087890999999</v>
      </c>
      <c r="D3041">
        <v>17995.203125</v>
      </c>
      <c r="E3041">
        <v>18869.587890999999</v>
      </c>
      <c r="F3041">
        <v>18869.587890999999</v>
      </c>
      <c r="G3041">
        <v>34971338710</v>
      </c>
    </row>
    <row r="3042" spans="1:7">
      <c r="A3042" s="12">
        <v>44939</v>
      </c>
      <c r="B3042">
        <v>18868.90625</v>
      </c>
      <c r="C3042">
        <v>19964.322265999999</v>
      </c>
      <c r="D3042">
        <v>18753.164063</v>
      </c>
      <c r="E3042">
        <v>19909.574218999998</v>
      </c>
      <c r="F3042">
        <v>19909.574218999998</v>
      </c>
      <c r="G3042">
        <v>29225029694</v>
      </c>
    </row>
    <row r="3043" spans="1:7">
      <c r="A3043" s="12">
        <v>44940</v>
      </c>
      <c r="B3043">
        <v>19910.537109000001</v>
      </c>
      <c r="C3043">
        <v>21075.142577999999</v>
      </c>
      <c r="D3043">
        <v>19907.828125</v>
      </c>
      <c r="E3043">
        <v>20976.298827999999</v>
      </c>
      <c r="F3043">
        <v>20976.298827999999</v>
      </c>
      <c r="G3043">
        <v>38967784639</v>
      </c>
    </row>
    <row r="3044" spans="1:7">
      <c r="A3044" s="12">
        <v>44941</v>
      </c>
      <c r="B3044">
        <v>20977.484375</v>
      </c>
      <c r="C3044">
        <v>20993.748047000001</v>
      </c>
      <c r="D3044">
        <v>20606.986327999999</v>
      </c>
      <c r="E3044">
        <v>20880.798827999999</v>
      </c>
      <c r="F3044">
        <v>20880.798827999999</v>
      </c>
      <c r="G3044">
        <v>19298407543</v>
      </c>
    </row>
    <row r="3045" spans="1:7">
      <c r="A3045" s="12">
        <v>44942</v>
      </c>
      <c r="B3045">
        <v>20882.224609000001</v>
      </c>
      <c r="C3045">
        <v>21360.875</v>
      </c>
      <c r="D3045">
        <v>20715.746093999998</v>
      </c>
      <c r="E3045">
        <v>21169.632813</v>
      </c>
      <c r="F3045">
        <v>21169.632813</v>
      </c>
      <c r="G3045">
        <v>26792494050</v>
      </c>
    </row>
    <row r="3046" spans="1:7">
      <c r="A3046" s="12">
        <v>44943</v>
      </c>
      <c r="B3046">
        <v>21175.833984000001</v>
      </c>
      <c r="C3046">
        <v>21438.660156000002</v>
      </c>
      <c r="D3046">
        <v>20978.533202999999</v>
      </c>
      <c r="E3046">
        <v>21161.519531000002</v>
      </c>
      <c r="F3046">
        <v>21161.519531000002</v>
      </c>
      <c r="G3046">
        <v>24999983362</v>
      </c>
    </row>
    <row r="3047" spans="1:7">
      <c r="A3047" s="12">
        <v>44944</v>
      </c>
      <c r="B3047">
        <v>21161.050781000002</v>
      </c>
      <c r="C3047">
        <v>21564.501952999999</v>
      </c>
      <c r="D3047">
        <v>20541.544922000001</v>
      </c>
      <c r="E3047">
        <v>20688.78125</v>
      </c>
      <c r="F3047">
        <v>20688.78125</v>
      </c>
      <c r="G3047">
        <v>30005625418</v>
      </c>
    </row>
    <row r="3048" spans="1:7">
      <c r="A3048" s="12">
        <v>44945</v>
      </c>
      <c r="B3048">
        <v>20686.746093999998</v>
      </c>
      <c r="C3048">
        <v>21163.011718999998</v>
      </c>
      <c r="D3048">
        <v>20685.380859000001</v>
      </c>
      <c r="E3048">
        <v>21086.792968999998</v>
      </c>
      <c r="F3048">
        <v>21086.792968999998</v>
      </c>
      <c r="G3048">
        <v>21152848261</v>
      </c>
    </row>
    <row r="3049" spans="1:7">
      <c r="A3049" s="12">
        <v>44946</v>
      </c>
      <c r="B3049">
        <v>21085.373047000001</v>
      </c>
      <c r="C3049">
        <v>22692.357422000001</v>
      </c>
      <c r="D3049">
        <v>20919.126952999999</v>
      </c>
      <c r="E3049">
        <v>22676.552734000001</v>
      </c>
      <c r="F3049">
        <v>22676.552734000001</v>
      </c>
      <c r="G3049">
        <v>28799154319</v>
      </c>
    </row>
    <row r="3050" spans="1:7">
      <c r="A3050" s="12">
        <v>44947</v>
      </c>
      <c r="B3050">
        <v>22677.427734000001</v>
      </c>
      <c r="C3050">
        <v>23282.347656000002</v>
      </c>
      <c r="D3050">
        <v>22511.833984000001</v>
      </c>
      <c r="E3050">
        <v>22777.625</v>
      </c>
      <c r="F3050">
        <v>22777.625</v>
      </c>
      <c r="G3050">
        <v>32442278429</v>
      </c>
    </row>
    <row r="3051" spans="1:7">
      <c r="A3051" s="12">
        <v>44948</v>
      </c>
      <c r="B3051">
        <v>22777.986327999999</v>
      </c>
      <c r="C3051">
        <v>23056.730468999998</v>
      </c>
      <c r="D3051">
        <v>22387.900390999999</v>
      </c>
      <c r="E3051">
        <v>22720.416015999999</v>
      </c>
      <c r="F3051">
        <v>22720.416015999999</v>
      </c>
      <c r="G3051">
        <v>24746386230</v>
      </c>
    </row>
    <row r="3052" spans="1:7">
      <c r="A3052" s="12">
        <v>44949</v>
      </c>
      <c r="B3052">
        <v>22721.087890999999</v>
      </c>
      <c r="C3052">
        <v>23126.486327999999</v>
      </c>
      <c r="D3052">
        <v>22654.304688</v>
      </c>
      <c r="E3052">
        <v>22934.431640999999</v>
      </c>
      <c r="F3052">
        <v>22934.431640999999</v>
      </c>
      <c r="G3052">
        <v>26518700512</v>
      </c>
    </row>
    <row r="3053" spans="1:7">
      <c r="A3053" s="12">
        <v>44950</v>
      </c>
      <c r="B3053">
        <v>22929.626952999999</v>
      </c>
      <c r="C3053">
        <v>23134.011718999998</v>
      </c>
      <c r="D3053">
        <v>22549.744140999999</v>
      </c>
      <c r="E3053">
        <v>22636.46875</v>
      </c>
      <c r="F3053">
        <v>22636.46875</v>
      </c>
      <c r="G3053">
        <v>26405069715</v>
      </c>
    </row>
    <row r="3054" spans="1:7">
      <c r="A3054" s="12">
        <v>44951</v>
      </c>
      <c r="B3054">
        <v>22639.267577999999</v>
      </c>
      <c r="C3054">
        <v>23722.099609000001</v>
      </c>
      <c r="D3054">
        <v>22406.076172000001</v>
      </c>
      <c r="E3054">
        <v>23117.859375</v>
      </c>
      <c r="F3054">
        <v>23117.859375</v>
      </c>
      <c r="G3054">
        <v>30685366709</v>
      </c>
    </row>
    <row r="3055" spans="1:7">
      <c r="A3055" s="12">
        <v>44952</v>
      </c>
      <c r="B3055">
        <v>23108.955077999999</v>
      </c>
      <c r="C3055">
        <v>23237.078125</v>
      </c>
      <c r="D3055">
        <v>22911.373047000001</v>
      </c>
      <c r="E3055">
        <v>23032.777343999998</v>
      </c>
      <c r="F3055">
        <v>23032.777343999998</v>
      </c>
      <c r="G3055">
        <v>26357839322</v>
      </c>
    </row>
    <row r="3056" spans="1:7">
      <c r="A3056" s="12">
        <v>44953</v>
      </c>
      <c r="B3056">
        <v>23030.716797000001</v>
      </c>
      <c r="C3056">
        <v>23417.720702999999</v>
      </c>
      <c r="D3056">
        <v>22654.59375</v>
      </c>
      <c r="E3056">
        <v>23078.728515999999</v>
      </c>
      <c r="F3056">
        <v>23078.728515999999</v>
      </c>
      <c r="G3056">
        <v>25383335641</v>
      </c>
    </row>
    <row r="3057" spans="1:7">
      <c r="A3057" s="12">
        <v>44954</v>
      </c>
      <c r="B3057">
        <v>23079.964843999998</v>
      </c>
      <c r="C3057">
        <v>23165.896484000001</v>
      </c>
      <c r="D3057">
        <v>22908.845702999999</v>
      </c>
      <c r="E3057">
        <v>23031.089843999998</v>
      </c>
      <c r="F3057">
        <v>23031.089843999998</v>
      </c>
      <c r="G3057">
        <v>14712928379</v>
      </c>
    </row>
    <row r="3058" spans="1:7">
      <c r="A3058" s="12">
        <v>44955</v>
      </c>
      <c r="B3058">
        <v>23031.449218999998</v>
      </c>
      <c r="C3058">
        <v>23919.890625</v>
      </c>
      <c r="D3058">
        <v>22985.070313</v>
      </c>
      <c r="E3058">
        <v>23774.566406000002</v>
      </c>
      <c r="F3058">
        <v>23774.566406000002</v>
      </c>
      <c r="G3058">
        <v>27423687259</v>
      </c>
    </row>
    <row r="3059" spans="1:7">
      <c r="A3059" s="12">
        <v>44956</v>
      </c>
      <c r="B3059">
        <v>23774.648438</v>
      </c>
      <c r="C3059">
        <v>23789.347656000002</v>
      </c>
      <c r="D3059">
        <v>22657.582031000002</v>
      </c>
      <c r="E3059">
        <v>22840.138672000001</v>
      </c>
      <c r="F3059">
        <v>22840.138672000001</v>
      </c>
      <c r="G3059">
        <v>27205595568</v>
      </c>
    </row>
    <row r="3060" spans="1:7">
      <c r="A3060" s="12">
        <v>44957</v>
      </c>
      <c r="B3060">
        <v>22840.796875</v>
      </c>
      <c r="C3060">
        <v>23225.021484000001</v>
      </c>
      <c r="D3060">
        <v>22765.568359000001</v>
      </c>
      <c r="E3060">
        <v>23139.283202999999</v>
      </c>
      <c r="F3060">
        <v>23139.283202999999</v>
      </c>
      <c r="G3060">
        <v>22837828665</v>
      </c>
    </row>
    <row r="3061" spans="1:7">
      <c r="A3061" s="12">
        <v>44958</v>
      </c>
      <c r="B3061">
        <v>23137.835938</v>
      </c>
      <c r="C3061">
        <v>23764.539063</v>
      </c>
      <c r="D3061">
        <v>22877.75</v>
      </c>
      <c r="E3061">
        <v>23723.769531000002</v>
      </c>
      <c r="F3061">
        <v>23723.769531000002</v>
      </c>
      <c r="G3061">
        <v>26683255504</v>
      </c>
    </row>
    <row r="3062" spans="1:7">
      <c r="A3062" s="12">
        <v>44959</v>
      </c>
      <c r="B3062">
        <v>23720.824218999998</v>
      </c>
      <c r="C3062">
        <v>24167.210938</v>
      </c>
      <c r="D3062">
        <v>23468.595702999999</v>
      </c>
      <c r="E3062">
        <v>23471.871093999998</v>
      </c>
      <c r="F3062">
        <v>23471.871093999998</v>
      </c>
      <c r="G3062">
        <v>32066936882</v>
      </c>
    </row>
    <row r="3063" spans="1:7">
      <c r="A3063" s="12">
        <v>44960</v>
      </c>
      <c r="B3063">
        <v>23469.412109000001</v>
      </c>
      <c r="C3063">
        <v>23678.103515999999</v>
      </c>
      <c r="D3063">
        <v>23279.955077999999</v>
      </c>
      <c r="E3063">
        <v>23449.322265999999</v>
      </c>
      <c r="F3063">
        <v>23449.322265999999</v>
      </c>
      <c r="G3063">
        <v>27083066007</v>
      </c>
    </row>
    <row r="3064" spans="1:7">
      <c r="A3064" s="12">
        <v>44961</v>
      </c>
      <c r="B3064">
        <v>23446.320313</v>
      </c>
      <c r="C3064">
        <v>23556.949218999998</v>
      </c>
      <c r="D3064">
        <v>23291.794922000001</v>
      </c>
      <c r="E3064">
        <v>23331.847656000002</v>
      </c>
      <c r="F3064">
        <v>23331.847656000002</v>
      </c>
      <c r="G3064">
        <v>15639298538</v>
      </c>
    </row>
    <row r="3065" spans="1:7">
      <c r="A3065" s="12">
        <v>44962</v>
      </c>
      <c r="B3065">
        <v>23332.248047000001</v>
      </c>
      <c r="C3065">
        <v>23423.435547000001</v>
      </c>
      <c r="D3065">
        <v>22841.759765999999</v>
      </c>
      <c r="E3065">
        <v>22955.666015999999</v>
      </c>
      <c r="F3065">
        <v>22955.666015999999</v>
      </c>
      <c r="G3065">
        <v>19564262605</v>
      </c>
    </row>
    <row r="3066" spans="1:7">
      <c r="A3066" s="12">
        <v>44963</v>
      </c>
      <c r="B3066">
        <v>22954.021484000001</v>
      </c>
      <c r="C3066">
        <v>23119.279297000001</v>
      </c>
      <c r="D3066">
        <v>22692.025390999999</v>
      </c>
      <c r="E3066">
        <v>22760.109375</v>
      </c>
      <c r="F3066">
        <v>22760.109375</v>
      </c>
      <c r="G3066">
        <v>23825006542</v>
      </c>
    </row>
    <row r="3067" spans="1:7">
      <c r="A3067" s="12">
        <v>44964</v>
      </c>
      <c r="B3067">
        <v>22757.267577999999</v>
      </c>
      <c r="C3067">
        <v>23310.974609000001</v>
      </c>
      <c r="D3067">
        <v>22756.257813</v>
      </c>
      <c r="E3067">
        <v>23264.291015999999</v>
      </c>
      <c r="F3067">
        <v>23264.291015999999</v>
      </c>
      <c r="G3067">
        <v>27187964471</v>
      </c>
    </row>
    <row r="3068" spans="1:7">
      <c r="A3068" s="12">
        <v>44965</v>
      </c>
      <c r="B3068">
        <v>23263.416015999999</v>
      </c>
      <c r="C3068">
        <v>23367.958984000001</v>
      </c>
      <c r="D3068">
        <v>22731.097656000002</v>
      </c>
      <c r="E3068">
        <v>22939.398438</v>
      </c>
      <c r="F3068">
        <v>22939.398438</v>
      </c>
      <c r="G3068">
        <v>25371367758</v>
      </c>
    </row>
    <row r="3069" spans="1:7">
      <c r="A3069" s="12">
        <v>44966</v>
      </c>
      <c r="B3069">
        <v>22946.566406000002</v>
      </c>
      <c r="C3069">
        <v>22996.4375</v>
      </c>
      <c r="D3069">
        <v>21773.974609000001</v>
      </c>
      <c r="E3069">
        <v>21819.039063</v>
      </c>
      <c r="F3069">
        <v>21819.039063</v>
      </c>
      <c r="G3069">
        <v>32572572185</v>
      </c>
    </row>
    <row r="3070" spans="1:7">
      <c r="A3070" s="12">
        <v>44967</v>
      </c>
      <c r="B3070">
        <v>21819.005859000001</v>
      </c>
      <c r="C3070">
        <v>21941.185547000001</v>
      </c>
      <c r="D3070">
        <v>21539.392577999999</v>
      </c>
      <c r="E3070">
        <v>21651.183593999998</v>
      </c>
      <c r="F3070">
        <v>21651.183593999998</v>
      </c>
      <c r="G3070">
        <v>27078406594</v>
      </c>
    </row>
    <row r="3071" spans="1:7">
      <c r="A3071" s="12">
        <v>44968</v>
      </c>
      <c r="B3071">
        <v>21651.841797000001</v>
      </c>
      <c r="C3071">
        <v>21891.410156000002</v>
      </c>
      <c r="D3071">
        <v>21618.449218999998</v>
      </c>
      <c r="E3071">
        <v>21870.875</v>
      </c>
      <c r="F3071">
        <v>21870.875</v>
      </c>
      <c r="G3071">
        <v>16356226232</v>
      </c>
    </row>
    <row r="3072" spans="1:7">
      <c r="A3072" s="12">
        <v>44969</v>
      </c>
      <c r="B3072">
        <v>21870.902343999998</v>
      </c>
      <c r="C3072">
        <v>22060.994140999999</v>
      </c>
      <c r="D3072">
        <v>21682.828125</v>
      </c>
      <c r="E3072">
        <v>21788.203125</v>
      </c>
      <c r="F3072">
        <v>21788.203125</v>
      </c>
      <c r="G3072">
        <v>17821046406</v>
      </c>
    </row>
    <row r="3073" spans="1:7">
      <c r="A3073" s="12">
        <v>44970</v>
      </c>
      <c r="B3073">
        <v>21787</v>
      </c>
      <c r="C3073">
        <v>21898.414063</v>
      </c>
      <c r="D3073">
        <v>21460.087890999999</v>
      </c>
      <c r="E3073">
        <v>21808.101563</v>
      </c>
      <c r="F3073">
        <v>21808.101563</v>
      </c>
      <c r="G3073">
        <v>23918742607</v>
      </c>
    </row>
    <row r="3074" spans="1:7">
      <c r="A3074" s="12">
        <v>44971</v>
      </c>
      <c r="B3074">
        <v>21801.822265999999</v>
      </c>
      <c r="C3074">
        <v>22293.140625</v>
      </c>
      <c r="D3074">
        <v>21632.394531000002</v>
      </c>
      <c r="E3074">
        <v>22220.804688</v>
      </c>
      <c r="F3074">
        <v>22220.804688</v>
      </c>
      <c r="G3074">
        <v>26792596581</v>
      </c>
    </row>
    <row r="3075" spans="1:7">
      <c r="A3075" s="12">
        <v>44972</v>
      </c>
      <c r="B3075">
        <v>22220.585938</v>
      </c>
      <c r="C3075">
        <v>24307.841797000001</v>
      </c>
      <c r="D3075">
        <v>22082.769531000002</v>
      </c>
      <c r="E3075">
        <v>24307.841797000001</v>
      </c>
      <c r="F3075">
        <v>24307.841797000001</v>
      </c>
      <c r="G3075">
        <v>32483312909</v>
      </c>
    </row>
    <row r="3076" spans="1:7">
      <c r="A3076" s="12">
        <v>44973</v>
      </c>
      <c r="B3076">
        <v>24307.349609000001</v>
      </c>
      <c r="C3076">
        <v>25134.117188</v>
      </c>
      <c r="D3076">
        <v>23602.523438</v>
      </c>
      <c r="E3076">
        <v>23623.474609000001</v>
      </c>
      <c r="F3076">
        <v>23623.474609000001</v>
      </c>
      <c r="G3076">
        <v>39316664596</v>
      </c>
    </row>
    <row r="3077" spans="1:7">
      <c r="A3077" s="12">
        <v>44974</v>
      </c>
      <c r="B3077">
        <v>23621.283202999999</v>
      </c>
      <c r="C3077">
        <v>24924.041015999999</v>
      </c>
      <c r="D3077">
        <v>23460.755859000001</v>
      </c>
      <c r="E3077">
        <v>24565.601563</v>
      </c>
      <c r="F3077">
        <v>24565.601563</v>
      </c>
      <c r="G3077">
        <v>41358451255</v>
      </c>
    </row>
    <row r="3078" spans="1:7">
      <c r="A3078" s="12">
        <v>44975</v>
      </c>
      <c r="B3078">
        <v>24565.296875</v>
      </c>
      <c r="C3078">
        <v>24798.835938</v>
      </c>
      <c r="D3078">
        <v>24468.373047000001</v>
      </c>
      <c r="E3078">
        <v>24641.277343999998</v>
      </c>
      <c r="F3078">
        <v>24641.277343999998</v>
      </c>
      <c r="G3078">
        <v>19625427158</v>
      </c>
    </row>
    <row r="3079" spans="1:7">
      <c r="A3079" s="12">
        <v>44976</v>
      </c>
      <c r="B3079">
        <v>24640.027343999998</v>
      </c>
      <c r="C3079">
        <v>25093.054688</v>
      </c>
      <c r="D3079">
        <v>24327.642577999999</v>
      </c>
      <c r="E3079">
        <v>24327.642577999999</v>
      </c>
      <c r="F3079">
        <v>24327.642577999999</v>
      </c>
      <c r="G3079">
        <v>25555105670</v>
      </c>
    </row>
    <row r="3080" spans="1:7">
      <c r="A3080" s="12">
        <v>44977</v>
      </c>
      <c r="B3080">
        <v>24336.623047000001</v>
      </c>
      <c r="C3080">
        <v>25020.458984000001</v>
      </c>
      <c r="D3080">
        <v>23927.910156000002</v>
      </c>
      <c r="E3080">
        <v>24829.148438</v>
      </c>
      <c r="F3080">
        <v>24829.148438</v>
      </c>
      <c r="G3080">
        <v>28987376573</v>
      </c>
    </row>
    <row r="3081" spans="1:7">
      <c r="A3081" s="12">
        <v>44978</v>
      </c>
      <c r="B3081">
        <v>24833.048827999999</v>
      </c>
      <c r="C3081">
        <v>25126.851563</v>
      </c>
      <c r="D3081">
        <v>24200.363281000002</v>
      </c>
      <c r="E3081">
        <v>24436.353515999999</v>
      </c>
      <c r="F3081">
        <v>24436.353515999999</v>
      </c>
      <c r="G3081">
        <v>31252098714</v>
      </c>
    </row>
    <row r="3082" spans="1:7">
      <c r="A3082" s="12">
        <v>44979</v>
      </c>
      <c r="B3082">
        <v>24437.417968999998</v>
      </c>
      <c r="C3082">
        <v>24472.339843999998</v>
      </c>
      <c r="D3082">
        <v>23644.318359000001</v>
      </c>
      <c r="E3082">
        <v>24188.84375</v>
      </c>
      <c r="F3082">
        <v>24188.84375</v>
      </c>
      <c r="G3082">
        <v>30199996781</v>
      </c>
    </row>
    <row r="3083" spans="1:7">
      <c r="A3083" s="12">
        <v>44980</v>
      </c>
      <c r="B3083">
        <v>24190.71875</v>
      </c>
      <c r="C3083">
        <v>24572.089843999998</v>
      </c>
      <c r="D3083">
        <v>23693.919922000001</v>
      </c>
      <c r="E3083">
        <v>23947.492188</v>
      </c>
      <c r="F3083">
        <v>23947.492188</v>
      </c>
      <c r="G3083">
        <v>30476264066</v>
      </c>
    </row>
    <row r="3084" spans="1:7">
      <c r="A3084" s="12">
        <v>44981</v>
      </c>
      <c r="B3084">
        <v>23946.007813</v>
      </c>
      <c r="C3084">
        <v>24103.705077999999</v>
      </c>
      <c r="D3084">
        <v>23007.072265999999</v>
      </c>
      <c r="E3084">
        <v>23198.126952999999</v>
      </c>
      <c r="F3084">
        <v>23198.126952999999</v>
      </c>
      <c r="G3084">
        <v>26811744928</v>
      </c>
    </row>
    <row r="3085" spans="1:7">
      <c r="A3085" s="12">
        <v>44982</v>
      </c>
      <c r="B3085">
        <v>23200.125</v>
      </c>
      <c r="C3085">
        <v>23210.210938</v>
      </c>
      <c r="D3085">
        <v>22861.558593999998</v>
      </c>
      <c r="E3085">
        <v>23175.375</v>
      </c>
      <c r="F3085">
        <v>23175.375</v>
      </c>
      <c r="G3085">
        <v>16100721565</v>
      </c>
    </row>
    <row r="3086" spans="1:7">
      <c r="A3086" s="12">
        <v>44983</v>
      </c>
      <c r="B3086">
        <v>23174.150390999999</v>
      </c>
      <c r="C3086">
        <v>23654.367188</v>
      </c>
      <c r="D3086">
        <v>23084.220702999999</v>
      </c>
      <c r="E3086">
        <v>23561.212890999999</v>
      </c>
      <c r="F3086">
        <v>23561.212890999999</v>
      </c>
      <c r="G3086">
        <v>16644534842</v>
      </c>
    </row>
    <row r="3087" spans="1:7">
      <c r="A3087" s="12">
        <v>44984</v>
      </c>
      <c r="B3087">
        <v>23561.451172000001</v>
      </c>
      <c r="C3087">
        <v>23857.890625</v>
      </c>
      <c r="D3087">
        <v>23205.878906000002</v>
      </c>
      <c r="E3087">
        <v>23522.871093999998</v>
      </c>
      <c r="F3087">
        <v>23522.871093999998</v>
      </c>
      <c r="G3087">
        <v>22660763494</v>
      </c>
    </row>
    <row r="3088" spans="1:7">
      <c r="A3088" s="12">
        <v>44985</v>
      </c>
      <c r="B3088">
        <v>23521.837890999999</v>
      </c>
      <c r="C3088">
        <v>23585.384765999999</v>
      </c>
      <c r="D3088">
        <v>23077.650390999999</v>
      </c>
      <c r="E3088">
        <v>23147.353515999999</v>
      </c>
      <c r="F3088">
        <v>23147.353515999999</v>
      </c>
      <c r="G3088">
        <v>20535363434</v>
      </c>
    </row>
    <row r="3089" spans="1:7">
      <c r="A3089" s="12">
        <v>44986</v>
      </c>
      <c r="B3089">
        <v>23150.929688</v>
      </c>
      <c r="C3089">
        <v>23880.632813</v>
      </c>
      <c r="D3089">
        <v>23088.626952999999</v>
      </c>
      <c r="E3089">
        <v>23646.550781000002</v>
      </c>
      <c r="F3089">
        <v>23646.550781000002</v>
      </c>
      <c r="G3089">
        <v>24662841200</v>
      </c>
    </row>
    <row r="3090" spans="1:7">
      <c r="A3090" s="12">
        <v>44987</v>
      </c>
      <c r="B3090">
        <v>23647.019531000002</v>
      </c>
      <c r="C3090">
        <v>23739.138672000001</v>
      </c>
      <c r="D3090">
        <v>23245.021484000001</v>
      </c>
      <c r="E3090">
        <v>23475.466797000001</v>
      </c>
      <c r="F3090">
        <v>23475.466797000001</v>
      </c>
      <c r="G3090">
        <v>20386398516</v>
      </c>
    </row>
    <row r="3091" spans="1:7">
      <c r="A3091" s="12">
        <v>44988</v>
      </c>
      <c r="B3091">
        <v>23476.632813</v>
      </c>
      <c r="C3091">
        <v>23479.347656000002</v>
      </c>
      <c r="D3091">
        <v>22213.238281000002</v>
      </c>
      <c r="E3091">
        <v>22362.679688</v>
      </c>
      <c r="F3091">
        <v>22362.679688</v>
      </c>
      <c r="G3091">
        <v>26062404610</v>
      </c>
    </row>
    <row r="3092" spans="1:7">
      <c r="A3092" s="12">
        <v>44989</v>
      </c>
      <c r="B3092">
        <v>22362.923827999999</v>
      </c>
      <c r="C3092">
        <v>22405.177734000001</v>
      </c>
      <c r="D3092">
        <v>22198.980468999998</v>
      </c>
      <c r="E3092">
        <v>22353.349609000001</v>
      </c>
      <c r="F3092">
        <v>22353.349609000001</v>
      </c>
      <c r="G3092">
        <v>11166012913</v>
      </c>
    </row>
    <row r="3093" spans="1:7">
      <c r="A3093" s="12">
        <v>44990</v>
      </c>
      <c r="B3093">
        <v>22354.144531000002</v>
      </c>
      <c r="C3093">
        <v>22613.685547000001</v>
      </c>
      <c r="D3093">
        <v>22307.142577999999</v>
      </c>
      <c r="E3093">
        <v>22435.513672000001</v>
      </c>
      <c r="F3093">
        <v>22435.513672000001</v>
      </c>
      <c r="G3093">
        <v>13317001733</v>
      </c>
    </row>
    <row r="3094" spans="1:7">
      <c r="A3094" s="12">
        <v>44991</v>
      </c>
      <c r="B3094">
        <v>22436.816406000002</v>
      </c>
      <c r="C3094">
        <v>22584.292968999998</v>
      </c>
      <c r="D3094">
        <v>22331.314452999999</v>
      </c>
      <c r="E3094">
        <v>22429.757813</v>
      </c>
      <c r="F3094">
        <v>22429.757813</v>
      </c>
      <c r="G3094">
        <v>17353192895</v>
      </c>
    </row>
    <row r="3095" spans="1:7">
      <c r="A3095" s="12">
        <v>44992</v>
      </c>
      <c r="B3095">
        <v>22428.322265999999</v>
      </c>
      <c r="C3095">
        <v>22527.417968999998</v>
      </c>
      <c r="D3095">
        <v>22011.261718999998</v>
      </c>
      <c r="E3095">
        <v>22219.769531000002</v>
      </c>
      <c r="F3095">
        <v>22219.769531000002</v>
      </c>
      <c r="G3095">
        <v>22765452204</v>
      </c>
    </row>
    <row r="3096" spans="1:7">
      <c r="A3096" s="12">
        <v>44993</v>
      </c>
      <c r="B3096">
        <v>22216.441406000002</v>
      </c>
      <c r="C3096">
        <v>22268.896484000001</v>
      </c>
      <c r="D3096">
        <v>21708.050781000002</v>
      </c>
      <c r="E3096">
        <v>21718.080077999999</v>
      </c>
      <c r="F3096">
        <v>21718.080077999999</v>
      </c>
      <c r="G3096">
        <v>22536575684</v>
      </c>
    </row>
    <row r="3097" spans="1:7">
      <c r="A3097" s="12">
        <v>44994</v>
      </c>
      <c r="B3097">
        <v>21720.080077999999</v>
      </c>
      <c r="C3097">
        <v>21802.716797000001</v>
      </c>
      <c r="D3097">
        <v>20210.306640999999</v>
      </c>
      <c r="E3097">
        <v>20363.021484000001</v>
      </c>
      <c r="F3097">
        <v>20363.021484000001</v>
      </c>
      <c r="G3097">
        <v>30364664171</v>
      </c>
    </row>
    <row r="3098" spans="1:7">
      <c r="A3098" s="12">
        <v>44995</v>
      </c>
      <c r="B3098">
        <v>20367.001952999999</v>
      </c>
      <c r="C3098">
        <v>20370.595702999999</v>
      </c>
      <c r="D3098">
        <v>19628.253906000002</v>
      </c>
      <c r="E3098">
        <v>20187.244140999999</v>
      </c>
      <c r="F3098">
        <v>20187.244140999999</v>
      </c>
      <c r="G3098">
        <v>39578257695</v>
      </c>
    </row>
    <row r="3099" spans="1:7">
      <c r="A3099" s="12">
        <v>44996</v>
      </c>
      <c r="B3099">
        <v>20187.876952999999</v>
      </c>
      <c r="C3099">
        <v>20792.525390999999</v>
      </c>
      <c r="D3099">
        <v>20068.660156000002</v>
      </c>
      <c r="E3099">
        <v>20632.410156000002</v>
      </c>
      <c r="F3099">
        <v>20632.410156000002</v>
      </c>
      <c r="G3099">
        <v>30180288176</v>
      </c>
    </row>
    <row r="3100" spans="1:7">
      <c r="A3100" s="12">
        <v>44997</v>
      </c>
      <c r="B3100">
        <v>20628.029297000001</v>
      </c>
      <c r="C3100">
        <v>22185.03125</v>
      </c>
      <c r="D3100">
        <v>20448.806640999999</v>
      </c>
      <c r="E3100">
        <v>22163.949218999998</v>
      </c>
      <c r="F3100">
        <v>22163.949218999998</v>
      </c>
      <c r="G3100">
        <v>29279035521</v>
      </c>
    </row>
    <row r="3101" spans="1:7">
      <c r="A3101" s="12">
        <v>44998</v>
      </c>
      <c r="B3101">
        <v>22156.40625</v>
      </c>
      <c r="C3101">
        <v>24550.837890999999</v>
      </c>
      <c r="D3101">
        <v>21918.199218999998</v>
      </c>
      <c r="E3101">
        <v>24197.533202999999</v>
      </c>
      <c r="F3101">
        <v>24197.533202999999</v>
      </c>
      <c r="G3101">
        <v>49466362688</v>
      </c>
    </row>
    <row r="3102" spans="1:7">
      <c r="A3102" s="12">
        <v>44999</v>
      </c>
      <c r="B3102">
        <v>24201.765625</v>
      </c>
      <c r="C3102">
        <v>26514.716797000001</v>
      </c>
      <c r="D3102">
        <v>24081.183593999998</v>
      </c>
      <c r="E3102">
        <v>24746.074218999998</v>
      </c>
      <c r="F3102">
        <v>24746.074218999998</v>
      </c>
      <c r="G3102">
        <v>54622230164</v>
      </c>
    </row>
    <row r="3103" spans="1:7">
      <c r="A3103" s="12">
        <v>45000</v>
      </c>
      <c r="B3103">
        <v>24770.925781000002</v>
      </c>
      <c r="C3103">
        <v>25240.615234000001</v>
      </c>
      <c r="D3103">
        <v>23964.910156000002</v>
      </c>
      <c r="E3103">
        <v>24375.960938</v>
      </c>
      <c r="F3103">
        <v>24375.960938</v>
      </c>
      <c r="G3103">
        <v>43655701450</v>
      </c>
    </row>
    <row r="3104" spans="1:7">
      <c r="A3104" s="12">
        <v>45001</v>
      </c>
      <c r="B3104">
        <v>24373.457031000002</v>
      </c>
      <c r="C3104">
        <v>25190.326172000001</v>
      </c>
      <c r="D3104">
        <v>24225.111327999999</v>
      </c>
      <c r="E3104">
        <v>25052.789063</v>
      </c>
      <c r="F3104">
        <v>25052.789063</v>
      </c>
      <c r="G3104">
        <v>33866061747</v>
      </c>
    </row>
    <row r="3105" spans="1:7">
      <c r="A3105" s="12">
        <v>45002</v>
      </c>
      <c r="B3105">
        <v>25055.123047000001</v>
      </c>
      <c r="C3105">
        <v>27787.8125</v>
      </c>
      <c r="D3105">
        <v>24955.169922000001</v>
      </c>
      <c r="E3105">
        <v>27423.929688</v>
      </c>
      <c r="F3105">
        <v>27423.929688</v>
      </c>
      <c r="G3105">
        <v>50730261335</v>
      </c>
    </row>
    <row r="3106" spans="1:7">
      <c r="A3106" s="12">
        <v>45003</v>
      </c>
      <c r="B3106">
        <v>27448.117188</v>
      </c>
      <c r="C3106">
        <v>27725.953125</v>
      </c>
      <c r="D3106">
        <v>26636.261718999998</v>
      </c>
      <c r="E3106">
        <v>26965.878906000002</v>
      </c>
      <c r="F3106">
        <v>26965.878906000002</v>
      </c>
      <c r="G3106">
        <v>35723036817</v>
      </c>
    </row>
    <row r="3107" spans="1:7">
      <c r="A3107" s="12">
        <v>45004</v>
      </c>
      <c r="B3107">
        <v>26969.503906000002</v>
      </c>
      <c r="C3107">
        <v>28440.560547000001</v>
      </c>
      <c r="D3107">
        <v>26907.716797000001</v>
      </c>
      <c r="E3107">
        <v>28038.675781000002</v>
      </c>
      <c r="F3107">
        <v>28038.675781000002</v>
      </c>
      <c r="G3107">
        <v>37769448859</v>
      </c>
    </row>
    <row r="3108" spans="1:7">
      <c r="A3108" s="12">
        <v>45005</v>
      </c>
      <c r="B3108">
        <v>28041.601563</v>
      </c>
      <c r="C3108">
        <v>28527.724609000001</v>
      </c>
      <c r="D3108">
        <v>27242.880859000001</v>
      </c>
      <c r="E3108">
        <v>27767.236327999999</v>
      </c>
      <c r="F3108">
        <v>27767.236327999999</v>
      </c>
      <c r="G3108">
        <v>44774027664</v>
      </c>
    </row>
    <row r="3109" spans="1:7">
      <c r="A3109" s="12">
        <v>45006</v>
      </c>
      <c r="B3109">
        <v>27768.392577999999</v>
      </c>
      <c r="C3109">
        <v>28439.5625</v>
      </c>
      <c r="D3109">
        <v>27439.646484000001</v>
      </c>
      <c r="E3109">
        <v>28175.816406000002</v>
      </c>
      <c r="F3109">
        <v>28175.816406000002</v>
      </c>
      <c r="G3109">
        <v>36102192830</v>
      </c>
    </row>
    <row r="3110" spans="1:7">
      <c r="A3110" s="12">
        <v>45007</v>
      </c>
      <c r="B3110">
        <v>28158.720702999999</v>
      </c>
      <c r="C3110">
        <v>28803.335938</v>
      </c>
      <c r="D3110">
        <v>26759.996093999998</v>
      </c>
      <c r="E3110">
        <v>27307.4375</v>
      </c>
      <c r="F3110">
        <v>27307.4375</v>
      </c>
      <c r="G3110">
        <v>33382021890</v>
      </c>
    </row>
    <row r="3111" spans="1:7">
      <c r="A3111" s="12">
        <v>45008</v>
      </c>
      <c r="B3111">
        <v>27301.957031000002</v>
      </c>
      <c r="C3111">
        <v>28729.84375</v>
      </c>
      <c r="D3111">
        <v>27183.363281000002</v>
      </c>
      <c r="E3111">
        <v>28333.972656000002</v>
      </c>
      <c r="F3111">
        <v>28333.972656000002</v>
      </c>
      <c r="G3111">
        <v>24220433689</v>
      </c>
    </row>
    <row r="3112" spans="1:7">
      <c r="A3112" s="12">
        <v>45009</v>
      </c>
      <c r="B3112">
        <v>28324.111327999999</v>
      </c>
      <c r="C3112">
        <v>28388.4375</v>
      </c>
      <c r="D3112">
        <v>27039.265625</v>
      </c>
      <c r="E3112">
        <v>27493.285156000002</v>
      </c>
      <c r="F3112">
        <v>27493.285156000002</v>
      </c>
      <c r="G3112">
        <v>25980310960</v>
      </c>
    </row>
    <row r="3113" spans="1:7">
      <c r="A3113" s="12">
        <v>45010</v>
      </c>
      <c r="B3113">
        <v>27487.337890999999</v>
      </c>
      <c r="C3113">
        <v>27791.826172000001</v>
      </c>
      <c r="D3113">
        <v>27196.234375</v>
      </c>
      <c r="E3113">
        <v>27494.707031000002</v>
      </c>
      <c r="F3113">
        <v>27494.707031000002</v>
      </c>
      <c r="G3113">
        <v>13383005987</v>
      </c>
    </row>
    <row r="3114" spans="1:7">
      <c r="A3114" s="12">
        <v>45011</v>
      </c>
      <c r="B3114">
        <v>27495.523438</v>
      </c>
      <c r="C3114">
        <v>28178.144531000002</v>
      </c>
      <c r="D3114">
        <v>27445.046875</v>
      </c>
      <c r="E3114">
        <v>27994.330077999999</v>
      </c>
      <c r="F3114">
        <v>27994.330077999999</v>
      </c>
      <c r="G3114">
        <v>13878363192</v>
      </c>
    </row>
    <row r="3115" spans="1:7">
      <c r="A3115" s="12">
        <v>45012</v>
      </c>
      <c r="B3115">
        <v>27994.068359000001</v>
      </c>
      <c r="C3115">
        <v>28037.925781000002</v>
      </c>
      <c r="D3115">
        <v>26606.689452999999</v>
      </c>
      <c r="E3115">
        <v>27139.888672000001</v>
      </c>
      <c r="F3115">
        <v>27139.888672000001</v>
      </c>
      <c r="G3115">
        <v>18188895178</v>
      </c>
    </row>
    <row r="3116" spans="1:7">
      <c r="A3116" s="12">
        <v>45013</v>
      </c>
      <c r="B3116">
        <v>27132.888672000001</v>
      </c>
      <c r="C3116">
        <v>27460.71875</v>
      </c>
      <c r="D3116">
        <v>26677.818359000001</v>
      </c>
      <c r="E3116">
        <v>27268.130859000001</v>
      </c>
      <c r="F3116">
        <v>27268.130859000001</v>
      </c>
      <c r="G3116">
        <v>17783600385</v>
      </c>
    </row>
    <row r="3117" spans="1:7">
      <c r="A3117" s="12">
        <v>45014</v>
      </c>
      <c r="B3117">
        <v>27267.03125</v>
      </c>
      <c r="C3117">
        <v>28619.542968999998</v>
      </c>
      <c r="D3117">
        <v>27259.662109000001</v>
      </c>
      <c r="E3117">
        <v>28348.441406000002</v>
      </c>
      <c r="F3117">
        <v>28348.441406000002</v>
      </c>
      <c r="G3117">
        <v>20684945906</v>
      </c>
    </row>
    <row r="3118" spans="1:7">
      <c r="A3118" s="12">
        <v>45015</v>
      </c>
      <c r="B3118">
        <v>28350.140625</v>
      </c>
      <c r="C3118">
        <v>29159.902343999998</v>
      </c>
      <c r="D3118">
        <v>27720.160156000002</v>
      </c>
      <c r="E3118">
        <v>28033.5625</v>
      </c>
      <c r="F3118">
        <v>28033.5625</v>
      </c>
      <c r="G3118">
        <v>22435349951</v>
      </c>
    </row>
    <row r="3119" spans="1:7">
      <c r="A3119" s="12">
        <v>45016</v>
      </c>
      <c r="B3119">
        <v>28032.261718999998</v>
      </c>
      <c r="C3119">
        <v>28639.896484000001</v>
      </c>
      <c r="D3119">
        <v>27583.714843999998</v>
      </c>
      <c r="E3119">
        <v>28478.484375</v>
      </c>
      <c r="F3119">
        <v>28478.484375</v>
      </c>
      <c r="G3119">
        <v>19001327598</v>
      </c>
    </row>
    <row r="3120" spans="1:7">
      <c r="A3120" s="12">
        <v>45017</v>
      </c>
      <c r="B3120">
        <v>28473.332031000002</v>
      </c>
      <c r="C3120">
        <v>28802.457031000002</v>
      </c>
      <c r="D3120">
        <v>28297.171875</v>
      </c>
      <c r="E3120">
        <v>28411.035156000002</v>
      </c>
      <c r="F3120">
        <v>28411.035156000002</v>
      </c>
      <c r="G3120">
        <v>10876469901</v>
      </c>
    </row>
    <row r="3121" spans="1:7">
      <c r="A3121" s="12">
        <v>45018</v>
      </c>
      <c r="B3121">
        <v>28462.845702999999</v>
      </c>
      <c r="C3121">
        <v>28518.958984000001</v>
      </c>
      <c r="D3121">
        <v>27884.087890999999</v>
      </c>
      <c r="E3121">
        <v>28199.308593999998</v>
      </c>
      <c r="F3121">
        <v>28199.308593999998</v>
      </c>
      <c r="G3121">
        <v>12284641999</v>
      </c>
    </row>
    <row r="3122" spans="1:7">
      <c r="A3122" s="12">
        <v>45019</v>
      </c>
      <c r="B3122">
        <v>28183.080077999999</v>
      </c>
      <c r="C3122">
        <v>28475.623047000001</v>
      </c>
      <c r="D3122">
        <v>27276.720702999999</v>
      </c>
      <c r="E3122">
        <v>27790.220702999999</v>
      </c>
      <c r="F3122">
        <v>27790.220702999999</v>
      </c>
      <c r="G3122">
        <v>19556501327</v>
      </c>
    </row>
    <row r="3123" spans="1:7">
      <c r="A3123" s="12">
        <v>45020</v>
      </c>
      <c r="B3123">
        <v>27795.273438</v>
      </c>
      <c r="C3123">
        <v>28433.742188</v>
      </c>
      <c r="D3123">
        <v>27681.304688</v>
      </c>
      <c r="E3123">
        <v>28168.089843999998</v>
      </c>
      <c r="F3123">
        <v>28168.089843999998</v>
      </c>
      <c r="G3123">
        <v>15284538859</v>
      </c>
    </row>
    <row r="3124" spans="1:7">
      <c r="A3124" s="12">
        <v>45021</v>
      </c>
      <c r="B3124">
        <v>28169.726563</v>
      </c>
      <c r="C3124">
        <v>28739.238281000002</v>
      </c>
      <c r="D3124">
        <v>27843.763672000001</v>
      </c>
      <c r="E3124">
        <v>28177.984375</v>
      </c>
      <c r="F3124">
        <v>28177.984375</v>
      </c>
      <c r="G3124">
        <v>17052315986</v>
      </c>
    </row>
    <row r="3125" spans="1:7">
      <c r="A3125" s="12">
        <v>45022</v>
      </c>
      <c r="B3125">
        <v>28175.226563</v>
      </c>
      <c r="C3125">
        <v>28178.384765999999</v>
      </c>
      <c r="D3125">
        <v>27738.759765999999</v>
      </c>
      <c r="E3125">
        <v>28044.140625</v>
      </c>
      <c r="F3125">
        <v>28044.140625</v>
      </c>
      <c r="G3125">
        <v>13837809380</v>
      </c>
    </row>
    <row r="3126" spans="1:7">
      <c r="A3126" s="12">
        <v>45023</v>
      </c>
      <c r="B3126">
        <v>28038.966797000001</v>
      </c>
      <c r="C3126">
        <v>28111.59375</v>
      </c>
      <c r="D3126">
        <v>27794.03125</v>
      </c>
      <c r="E3126">
        <v>27925.859375</v>
      </c>
      <c r="F3126">
        <v>27925.859375</v>
      </c>
      <c r="G3126">
        <v>10861680497</v>
      </c>
    </row>
    <row r="3127" spans="1:7">
      <c r="A3127" s="12">
        <v>45024</v>
      </c>
      <c r="B3127">
        <v>27920.513672000001</v>
      </c>
      <c r="C3127">
        <v>28159.863281000002</v>
      </c>
      <c r="D3127">
        <v>27883.386718999998</v>
      </c>
      <c r="E3127">
        <v>27947.794922000001</v>
      </c>
      <c r="F3127">
        <v>27947.794922000001</v>
      </c>
      <c r="G3127">
        <v>9373255556</v>
      </c>
    </row>
    <row r="3128" spans="1:7">
      <c r="A3128" s="12">
        <v>45025</v>
      </c>
      <c r="B3128">
        <v>27952.367188</v>
      </c>
      <c r="C3128">
        <v>28532.830077999999</v>
      </c>
      <c r="D3128">
        <v>27828.480468999998</v>
      </c>
      <c r="E3128">
        <v>28333.050781000002</v>
      </c>
      <c r="F3128">
        <v>28333.050781000002</v>
      </c>
      <c r="G3128">
        <v>12175322951</v>
      </c>
    </row>
    <row r="3129" spans="1:7">
      <c r="A3129" s="12">
        <v>45026</v>
      </c>
      <c r="B3129">
        <v>28336.027343999998</v>
      </c>
      <c r="C3129">
        <v>29771.464843999998</v>
      </c>
      <c r="D3129">
        <v>28189.271484000001</v>
      </c>
      <c r="E3129">
        <v>29652.980468999998</v>
      </c>
      <c r="F3129">
        <v>29652.980468999998</v>
      </c>
      <c r="G3129">
        <v>19282400094</v>
      </c>
    </row>
    <row r="3130" spans="1:7">
      <c r="A3130" s="12">
        <v>45027</v>
      </c>
      <c r="B3130">
        <v>29653.679688</v>
      </c>
      <c r="C3130">
        <v>30509.083984000001</v>
      </c>
      <c r="D3130">
        <v>29609.300781000002</v>
      </c>
      <c r="E3130">
        <v>30235.058593999998</v>
      </c>
      <c r="F3130">
        <v>30235.058593999998</v>
      </c>
      <c r="G3130">
        <v>20121259843</v>
      </c>
    </row>
    <row r="3131" spans="1:7">
      <c r="A3131" s="12">
        <v>45028</v>
      </c>
      <c r="B3131">
        <v>30231.582031000002</v>
      </c>
      <c r="C3131">
        <v>30462.480468999998</v>
      </c>
      <c r="D3131">
        <v>29725.574218999998</v>
      </c>
      <c r="E3131">
        <v>30139.052734000001</v>
      </c>
      <c r="F3131">
        <v>30139.052734000001</v>
      </c>
      <c r="G3131">
        <v>18651929926</v>
      </c>
    </row>
    <row r="3132" spans="1:7">
      <c r="A3132" s="12">
        <v>45029</v>
      </c>
      <c r="B3132">
        <v>29892.740234000001</v>
      </c>
      <c r="C3132">
        <v>30539.845702999999</v>
      </c>
      <c r="D3132">
        <v>29878.623047000001</v>
      </c>
      <c r="E3132">
        <v>30399.066406000002</v>
      </c>
      <c r="F3132">
        <v>30399.066406000002</v>
      </c>
      <c r="G3132">
        <v>17487721001</v>
      </c>
    </row>
    <row r="3133" spans="1:7">
      <c r="A3133" s="12">
        <v>45030</v>
      </c>
      <c r="B3133">
        <v>30409.5625</v>
      </c>
      <c r="C3133">
        <v>31005.607422000001</v>
      </c>
      <c r="D3133">
        <v>30044.498047000001</v>
      </c>
      <c r="E3133">
        <v>30485.699218999998</v>
      </c>
      <c r="F3133">
        <v>30485.699218999998</v>
      </c>
      <c r="G3133">
        <v>22659995079</v>
      </c>
    </row>
    <row r="3134" spans="1:7">
      <c r="A3134" s="12">
        <v>45031</v>
      </c>
      <c r="B3134">
        <v>30490.75</v>
      </c>
      <c r="C3134">
        <v>30601.740234000001</v>
      </c>
      <c r="D3134">
        <v>30245.882813</v>
      </c>
      <c r="E3134">
        <v>30318.496093999998</v>
      </c>
      <c r="F3134">
        <v>30318.496093999998</v>
      </c>
      <c r="G3134">
        <v>11940685378</v>
      </c>
    </row>
    <row r="3135" spans="1:7">
      <c r="A3135" s="12">
        <v>45032</v>
      </c>
      <c r="B3135">
        <v>30315.976563</v>
      </c>
      <c r="C3135">
        <v>30555.537109000001</v>
      </c>
      <c r="D3135">
        <v>30157.832031000002</v>
      </c>
      <c r="E3135">
        <v>30315.355468999998</v>
      </c>
      <c r="F3135">
        <v>30315.355468999998</v>
      </c>
      <c r="G3135">
        <v>12854816417</v>
      </c>
    </row>
    <row r="3136" spans="1:7">
      <c r="A3136" s="12">
        <v>45033</v>
      </c>
      <c r="B3136">
        <v>30317.146484000001</v>
      </c>
      <c r="C3136">
        <v>30319.197265999999</v>
      </c>
      <c r="D3136">
        <v>29275.371093999998</v>
      </c>
      <c r="E3136">
        <v>29445.044922000001</v>
      </c>
      <c r="F3136">
        <v>29445.044922000001</v>
      </c>
      <c r="G3136">
        <v>17872186762</v>
      </c>
    </row>
    <row r="3137" spans="1:7">
      <c r="A3137" s="12">
        <v>45034</v>
      </c>
      <c r="B3137">
        <v>29449.091797000001</v>
      </c>
      <c r="C3137">
        <v>30470.302734000001</v>
      </c>
      <c r="D3137">
        <v>29154.849609000001</v>
      </c>
      <c r="E3137">
        <v>30397.552734000001</v>
      </c>
      <c r="F3137">
        <v>30397.552734000001</v>
      </c>
      <c r="G3137">
        <v>19480529496</v>
      </c>
    </row>
    <row r="3138" spans="1:7">
      <c r="A3138" s="12">
        <v>45035</v>
      </c>
      <c r="B3138">
        <v>30394.1875</v>
      </c>
      <c r="C3138">
        <v>30411.054688</v>
      </c>
      <c r="D3138">
        <v>28669.898438</v>
      </c>
      <c r="E3138">
        <v>28822.679688</v>
      </c>
      <c r="F3138">
        <v>28822.679688</v>
      </c>
      <c r="G3138">
        <v>24571565421</v>
      </c>
    </row>
    <row r="3139" spans="1:7">
      <c r="A3139" s="12">
        <v>45036</v>
      </c>
      <c r="B3139">
        <v>28823.683593999998</v>
      </c>
      <c r="C3139">
        <v>29076.400390999999</v>
      </c>
      <c r="D3139">
        <v>28037.257813</v>
      </c>
      <c r="E3139">
        <v>28245.988281000002</v>
      </c>
      <c r="F3139">
        <v>28245.988281000002</v>
      </c>
      <c r="G3139">
        <v>21340360360</v>
      </c>
    </row>
    <row r="3140" spans="1:7">
      <c r="A3140" s="12">
        <v>45037</v>
      </c>
      <c r="B3140">
        <v>28249.230468999998</v>
      </c>
      <c r="C3140">
        <v>28349.96875</v>
      </c>
      <c r="D3140">
        <v>27177.365234000001</v>
      </c>
      <c r="E3140">
        <v>27276.910156000002</v>
      </c>
      <c r="F3140">
        <v>27276.910156000002</v>
      </c>
      <c r="G3140">
        <v>20759504330</v>
      </c>
    </row>
    <row r="3141" spans="1:7">
      <c r="A3141" s="12">
        <v>45038</v>
      </c>
      <c r="B3141">
        <v>27265.894531000002</v>
      </c>
      <c r="C3141">
        <v>27872.142577999999</v>
      </c>
      <c r="D3141">
        <v>27169.570313</v>
      </c>
      <c r="E3141">
        <v>27817.5</v>
      </c>
      <c r="F3141">
        <v>27817.5</v>
      </c>
      <c r="G3141">
        <v>13125734602</v>
      </c>
    </row>
    <row r="3142" spans="1:7">
      <c r="A3142" s="12">
        <v>45039</v>
      </c>
      <c r="B3142">
        <v>27816.144531000002</v>
      </c>
      <c r="C3142">
        <v>27820.244140999999</v>
      </c>
      <c r="D3142">
        <v>27400.314452999999</v>
      </c>
      <c r="E3142">
        <v>27591.384765999999</v>
      </c>
      <c r="F3142">
        <v>27591.384765999999</v>
      </c>
      <c r="G3142">
        <v>12785446832</v>
      </c>
    </row>
    <row r="3143" spans="1:7">
      <c r="A3143" s="12">
        <v>45040</v>
      </c>
      <c r="B3143">
        <v>27591.730468999998</v>
      </c>
      <c r="C3143">
        <v>27979.982422000001</v>
      </c>
      <c r="D3143">
        <v>27070.849609000001</v>
      </c>
      <c r="E3143">
        <v>27525.339843999998</v>
      </c>
      <c r="F3143">
        <v>27525.339843999998</v>
      </c>
      <c r="G3143">
        <v>17703288330</v>
      </c>
    </row>
    <row r="3144" spans="1:7">
      <c r="A3144" s="12">
        <v>45041</v>
      </c>
      <c r="B3144">
        <v>27514.873047000001</v>
      </c>
      <c r="C3144">
        <v>28371.078125</v>
      </c>
      <c r="D3144">
        <v>27207.931640999999</v>
      </c>
      <c r="E3144">
        <v>28307.597656000002</v>
      </c>
      <c r="F3144">
        <v>28307.597656000002</v>
      </c>
      <c r="G3144">
        <v>17733373139</v>
      </c>
    </row>
    <row r="3145" spans="1:7">
      <c r="A3145" s="12">
        <v>45042</v>
      </c>
      <c r="B3145">
        <v>28300.058593999998</v>
      </c>
      <c r="C3145">
        <v>29995.837890999999</v>
      </c>
      <c r="D3145">
        <v>27324.548827999999</v>
      </c>
      <c r="E3145">
        <v>28422.701172000001</v>
      </c>
      <c r="F3145">
        <v>28422.701172000001</v>
      </c>
      <c r="G3145">
        <v>31854242019</v>
      </c>
    </row>
    <row r="3146" spans="1:7">
      <c r="A3146" s="12">
        <v>45043</v>
      </c>
      <c r="B3146">
        <v>28428.464843999998</v>
      </c>
      <c r="C3146">
        <v>29871.546875</v>
      </c>
      <c r="D3146">
        <v>28402.886718999998</v>
      </c>
      <c r="E3146">
        <v>29473.787109000001</v>
      </c>
      <c r="F3146">
        <v>29473.787109000001</v>
      </c>
      <c r="G3146">
        <v>27153445027</v>
      </c>
    </row>
    <row r="3147" spans="1:7">
      <c r="A3147" s="12">
        <v>45044</v>
      </c>
      <c r="B3147">
        <v>29481.013672000001</v>
      </c>
      <c r="C3147">
        <v>29572.791015999999</v>
      </c>
      <c r="D3147">
        <v>28929.609375</v>
      </c>
      <c r="E3147">
        <v>29340.261718999998</v>
      </c>
      <c r="F3147">
        <v>29340.261718999998</v>
      </c>
      <c r="G3147">
        <v>17544464887</v>
      </c>
    </row>
    <row r="3148" spans="1:7">
      <c r="A3148" s="12">
        <v>45045</v>
      </c>
      <c r="B3148">
        <v>29336.566406000002</v>
      </c>
      <c r="C3148">
        <v>29452.455077999999</v>
      </c>
      <c r="D3148">
        <v>29088.042968999998</v>
      </c>
      <c r="E3148">
        <v>29248.488281000002</v>
      </c>
      <c r="F3148">
        <v>29248.488281000002</v>
      </c>
      <c r="G3148">
        <v>10662634333</v>
      </c>
    </row>
    <row r="3149" spans="1:7">
      <c r="A3149" s="12">
        <v>45046</v>
      </c>
      <c r="B3149">
        <v>29245.515625</v>
      </c>
      <c r="C3149">
        <v>29952.029297000001</v>
      </c>
      <c r="D3149">
        <v>29114.021484000001</v>
      </c>
      <c r="E3149">
        <v>29268.806640999999</v>
      </c>
      <c r="F3149">
        <v>29268.806640999999</v>
      </c>
      <c r="G3149">
        <v>14652199272</v>
      </c>
    </row>
    <row r="3150" spans="1:7">
      <c r="A3150" s="12">
        <v>45047</v>
      </c>
      <c r="B3150">
        <v>29227.103515999999</v>
      </c>
      <c r="C3150">
        <v>29329.935547000001</v>
      </c>
      <c r="D3150">
        <v>27680.792968999998</v>
      </c>
      <c r="E3150">
        <v>28091.568359000001</v>
      </c>
      <c r="F3150">
        <v>28091.568359000001</v>
      </c>
      <c r="G3150">
        <v>18655599976</v>
      </c>
    </row>
    <row r="3151" spans="1:7">
      <c r="A3151" s="12">
        <v>45048</v>
      </c>
      <c r="B3151">
        <v>28087.175781000002</v>
      </c>
      <c r="C3151">
        <v>28881.298827999999</v>
      </c>
      <c r="D3151">
        <v>27924.123047000001</v>
      </c>
      <c r="E3151">
        <v>28680.537109000001</v>
      </c>
      <c r="F3151">
        <v>28680.537109000001</v>
      </c>
      <c r="G3151">
        <v>16432924527</v>
      </c>
    </row>
    <row r="3152" spans="1:7">
      <c r="A3152" s="12">
        <v>45049</v>
      </c>
      <c r="B3152">
        <v>28680.494140999999</v>
      </c>
      <c r="C3152">
        <v>29259.533202999999</v>
      </c>
      <c r="D3152">
        <v>28178.388672000001</v>
      </c>
      <c r="E3152">
        <v>29006.308593999998</v>
      </c>
      <c r="F3152">
        <v>29006.308593999998</v>
      </c>
      <c r="G3152">
        <v>19122972518</v>
      </c>
    </row>
    <row r="3153" spans="1:7">
      <c r="A3153" s="12">
        <v>45050</v>
      </c>
      <c r="B3153">
        <v>29031.304688</v>
      </c>
      <c r="C3153">
        <v>29353.185547000001</v>
      </c>
      <c r="D3153">
        <v>28694.039063</v>
      </c>
      <c r="E3153">
        <v>28847.710938</v>
      </c>
      <c r="F3153">
        <v>28847.710938</v>
      </c>
      <c r="G3153">
        <v>15548678514</v>
      </c>
    </row>
    <row r="3154" spans="1:7">
      <c r="A3154" s="12">
        <v>45051</v>
      </c>
      <c r="B3154">
        <v>28851.480468999998</v>
      </c>
      <c r="C3154">
        <v>29668.908202999999</v>
      </c>
      <c r="D3154">
        <v>28845.509765999999</v>
      </c>
      <c r="E3154">
        <v>29534.384765999999</v>
      </c>
      <c r="F3154">
        <v>29534.384765999999</v>
      </c>
      <c r="G3154">
        <v>17936566518</v>
      </c>
    </row>
    <row r="3155" spans="1:7">
      <c r="A3155" s="12">
        <v>45052</v>
      </c>
      <c r="B3155">
        <v>29538.859375</v>
      </c>
      <c r="C3155">
        <v>29820.126952999999</v>
      </c>
      <c r="D3155">
        <v>28468.966797000001</v>
      </c>
      <c r="E3155">
        <v>28904.623047000001</v>
      </c>
      <c r="F3155">
        <v>28904.623047000001</v>
      </c>
      <c r="G3155">
        <v>15913866714</v>
      </c>
    </row>
    <row r="3156" spans="1:7">
      <c r="A3156" s="12">
        <v>45053</v>
      </c>
      <c r="B3156">
        <v>28901.623047000001</v>
      </c>
      <c r="C3156">
        <v>29157.517577999999</v>
      </c>
      <c r="D3156">
        <v>28441.367188</v>
      </c>
      <c r="E3156">
        <v>28454.978515999999</v>
      </c>
      <c r="F3156">
        <v>28454.978515999999</v>
      </c>
      <c r="G3156">
        <v>11301355486</v>
      </c>
    </row>
    <row r="3157" spans="1:7">
      <c r="A3157" s="12">
        <v>45054</v>
      </c>
      <c r="B3157">
        <v>28450.457031000002</v>
      </c>
      <c r="C3157">
        <v>28663.271484000001</v>
      </c>
      <c r="D3157">
        <v>27310.134765999999</v>
      </c>
      <c r="E3157">
        <v>27694.273438</v>
      </c>
      <c r="F3157">
        <v>27694.273438</v>
      </c>
      <c r="G3157">
        <v>19122903752</v>
      </c>
    </row>
    <row r="3158" spans="1:7">
      <c r="A3158" s="12">
        <v>45055</v>
      </c>
      <c r="B3158">
        <v>27695.068359000001</v>
      </c>
      <c r="C3158">
        <v>27821.400390999999</v>
      </c>
      <c r="D3158">
        <v>27375.601563</v>
      </c>
      <c r="E3158">
        <v>27658.775390999999</v>
      </c>
      <c r="F3158">
        <v>27658.775390999999</v>
      </c>
      <c r="G3158">
        <v>14128593256</v>
      </c>
    </row>
    <row r="3159" spans="1:7">
      <c r="A3159" s="12">
        <v>45056</v>
      </c>
      <c r="B3159">
        <v>27654.636718999998</v>
      </c>
      <c r="C3159">
        <v>28322.6875</v>
      </c>
      <c r="D3159">
        <v>26883.669922000001</v>
      </c>
      <c r="E3159">
        <v>27621.755859000001</v>
      </c>
      <c r="F3159">
        <v>27621.755859000001</v>
      </c>
      <c r="G3159">
        <v>20656025026</v>
      </c>
    </row>
    <row r="3160" spans="1:7">
      <c r="A3160" s="12">
        <v>45057</v>
      </c>
      <c r="B3160">
        <v>27621.085938</v>
      </c>
      <c r="C3160">
        <v>27621.941406000002</v>
      </c>
      <c r="D3160">
        <v>26781.826172000001</v>
      </c>
      <c r="E3160">
        <v>27000.789063</v>
      </c>
      <c r="F3160">
        <v>27000.789063</v>
      </c>
      <c r="G3160">
        <v>16724343943</v>
      </c>
    </row>
    <row r="3161" spans="1:7">
      <c r="A3161" s="12">
        <v>45058</v>
      </c>
      <c r="B3161">
        <v>26987.662109000001</v>
      </c>
      <c r="C3161">
        <v>27055.646484000001</v>
      </c>
      <c r="D3161">
        <v>25878.429688</v>
      </c>
      <c r="E3161">
        <v>26804.990234000001</v>
      </c>
      <c r="F3161">
        <v>26804.990234000001</v>
      </c>
      <c r="G3161">
        <v>19313599897</v>
      </c>
    </row>
    <row r="3162" spans="1:7">
      <c r="A3162" s="12">
        <v>45059</v>
      </c>
      <c r="B3162">
        <v>26807.769531000002</v>
      </c>
      <c r="C3162">
        <v>27030.482422000001</v>
      </c>
      <c r="D3162">
        <v>26710.873047000001</v>
      </c>
      <c r="E3162">
        <v>26784.078125</v>
      </c>
      <c r="F3162">
        <v>26784.078125</v>
      </c>
      <c r="G3162">
        <v>9999171605</v>
      </c>
    </row>
    <row r="3163" spans="1:7">
      <c r="A3163" s="12">
        <v>45060</v>
      </c>
      <c r="B3163">
        <v>26788.974609000001</v>
      </c>
      <c r="C3163">
        <v>27150.976563</v>
      </c>
      <c r="D3163">
        <v>26661.355468999998</v>
      </c>
      <c r="E3163">
        <v>26930.638672000001</v>
      </c>
      <c r="F3163">
        <v>26930.638672000001</v>
      </c>
      <c r="G3163">
        <v>10014858959</v>
      </c>
    </row>
    <row r="3164" spans="1:7">
      <c r="A3164" s="12">
        <v>45061</v>
      </c>
      <c r="B3164">
        <v>26931.384765999999</v>
      </c>
      <c r="C3164">
        <v>27646.347656000002</v>
      </c>
      <c r="D3164">
        <v>26766.097656000002</v>
      </c>
      <c r="E3164">
        <v>27192.693359000001</v>
      </c>
      <c r="F3164">
        <v>27192.693359000001</v>
      </c>
      <c r="G3164">
        <v>14413231792</v>
      </c>
    </row>
    <row r="3165" spans="1:7">
      <c r="A3165" s="12">
        <v>45062</v>
      </c>
      <c r="B3165">
        <v>27171.513672000001</v>
      </c>
      <c r="C3165">
        <v>27299.304688</v>
      </c>
      <c r="D3165">
        <v>26878.947265999999</v>
      </c>
      <c r="E3165">
        <v>27036.650390999999</v>
      </c>
      <c r="F3165">
        <v>27036.650390999999</v>
      </c>
      <c r="G3165">
        <v>12732238816</v>
      </c>
    </row>
    <row r="3166" spans="1:7">
      <c r="A3166" s="12">
        <v>45063</v>
      </c>
      <c r="B3166">
        <v>27035.470702999999</v>
      </c>
      <c r="C3166">
        <v>27465.927734000001</v>
      </c>
      <c r="D3166">
        <v>26600.144531000002</v>
      </c>
      <c r="E3166">
        <v>27398.802734000001</v>
      </c>
      <c r="F3166">
        <v>27398.802734000001</v>
      </c>
      <c r="G3166">
        <v>15140006925</v>
      </c>
    </row>
    <row r="3167" spans="1:7">
      <c r="A3167" s="12">
        <v>45064</v>
      </c>
      <c r="B3167">
        <v>27401.650390999999</v>
      </c>
      <c r="C3167">
        <v>27466.527343999998</v>
      </c>
      <c r="D3167">
        <v>26415.101563</v>
      </c>
      <c r="E3167">
        <v>26832.208984000001</v>
      </c>
      <c r="F3167">
        <v>26832.208984000001</v>
      </c>
      <c r="G3167">
        <v>15222938600</v>
      </c>
    </row>
    <row r="3168" spans="1:7">
      <c r="A3168" s="12">
        <v>45065</v>
      </c>
      <c r="B3168">
        <v>26826.753906000002</v>
      </c>
      <c r="C3168">
        <v>27128.619140999999</v>
      </c>
      <c r="D3168">
        <v>26700.210938</v>
      </c>
      <c r="E3168">
        <v>26890.128906000002</v>
      </c>
      <c r="F3168">
        <v>26890.128906000002</v>
      </c>
      <c r="G3168">
        <v>11258983301</v>
      </c>
    </row>
    <row r="3169" spans="1:7">
      <c r="A3169" s="12">
        <v>45066</v>
      </c>
      <c r="B3169">
        <v>26888.841797000001</v>
      </c>
      <c r="C3169">
        <v>27155.158202999999</v>
      </c>
      <c r="D3169">
        <v>26843.277343999998</v>
      </c>
      <c r="E3169">
        <v>27129.585938</v>
      </c>
      <c r="F3169">
        <v>27129.585938</v>
      </c>
      <c r="G3169">
        <v>7044911360</v>
      </c>
    </row>
    <row r="3170" spans="1:7">
      <c r="A3170" s="12">
        <v>45067</v>
      </c>
      <c r="B3170">
        <v>27118.423827999999</v>
      </c>
      <c r="C3170">
        <v>27265.917968999998</v>
      </c>
      <c r="D3170">
        <v>26706.921875</v>
      </c>
      <c r="E3170">
        <v>26753.826172000001</v>
      </c>
      <c r="F3170">
        <v>26753.826172000001</v>
      </c>
      <c r="G3170">
        <v>8647416921</v>
      </c>
    </row>
    <row r="3171" spans="1:7">
      <c r="A3171" s="12">
        <v>45068</v>
      </c>
      <c r="B3171">
        <v>26749.892577999999</v>
      </c>
      <c r="C3171">
        <v>27045.734375</v>
      </c>
      <c r="D3171">
        <v>26549.734375</v>
      </c>
      <c r="E3171">
        <v>26851.277343999998</v>
      </c>
      <c r="F3171">
        <v>26851.277343999998</v>
      </c>
      <c r="G3171">
        <v>11056770492</v>
      </c>
    </row>
    <row r="3172" spans="1:7">
      <c r="A3172" s="12">
        <v>45069</v>
      </c>
      <c r="B3172">
        <v>26855.960938</v>
      </c>
      <c r="C3172">
        <v>27434.683593999998</v>
      </c>
      <c r="D3172">
        <v>26816.179688</v>
      </c>
      <c r="E3172">
        <v>27225.726563</v>
      </c>
      <c r="F3172">
        <v>27225.726563</v>
      </c>
      <c r="G3172">
        <v>13697203143</v>
      </c>
    </row>
    <row r="3173" spans="1:7">
      <c r="A3173" s="12">
        <v>45070</v>
      </c>
      <c r="B3173">
        <v>27224.603515999999</v>
      </c>
      <c r="C3173">
        <v>27224.603515999999</v>
      </c>
      <c r="D3173">
        <v>26106.576172000001</v>
      </c>
      <c r="E3173">
        <v>26334.818359000001</v>
      </c>
      <c r="F3173">
        <v>26334.818359000001</v>
      </c>
      <c r="G3173">
        <v>16299104428</v>
      </c>
    </row>
    <row r="3174" spans="1:7">
      <c r="A3174" s="12">
        <v>45071</v>
      </c>
      <c r="B3174">
        <v>26329.460938</v>
      </c>
      <c r="C3174">
        <v>26591.519531000002</v>
      </c>
      <c r="D3174">
        <v>25890.59375</v>
      </c>
      <c r="E3174">
        <v>26476.207031000002</v>
      </c>
      <c r="F3174">
        <v>26476.207031000002</v>
      </c>
      <c r="G3174">
        <v>13851122697</v>
      </c>
    </row>
    <row r="3175" spans="1:7">
      <c r="A3175" s="12">
        <v>45072</v>
      </c>
      <c r="B3175">
        <v>26474.181640999999</v>
      </c>
      <c r="C3175">
        <v>26916.669922000001</v>
      </c>
      <c r="D3175">
        <v>26343.949218999998</v>
      </c>
      <c r="E3175">
        <v>26719.291015999999</v>
      </c>
      <c r="F3175">
        <v>26719.291015999999</v>
      </c>
      <c r="G3175">
        <v>12711619225</v>
      </c>
    </row>
    <row r="3176" spans="1:7">
      <c r="A3176" s="12">
        <v>45073</v>
      </c>
      <c r="B3176">
        <v>26720.181640999999</v>
      </c>
      <c r="C3176">
        <v>26888.882813</v>
      </c>
      <c r="D3176">
        <v>26621.140625</v>
      </c>
      <c r="E3176">
        <v>26868.353515999999</v>
      </c>
      <c r="F3176">
        <v>26868.353515999999</v>
      </c>
      <c r="G3176">
        <v>7892015141</v>
      </c>
    </row>
    <row r="3177" spans="1:7">
      <c r="A3177" s="12">
        <v>45074</v>
      </c>
      <c r="B3177">
        <v>26871.158202999999</v>
      </c>
      <c r="C3177">
        <v>28193.449218999998</v>
      </c>
      <c r="D3177">
        <v>26802.751952999999</v>
      </c>
      <c r="E3177">
        <v>28085.646484000001</v>
      </c>
      <c r="F3177">
        <v>28085.646484000001</v>
      </c>
      <c r="G3177">
        <v>14545229578</v>
      </c>
    </row>
    <row r="3178" spans="1:7">
      <c r="A3178" s="12">
        <v>45075</v>
      </c>
      <c r="B3178">
        <v>28075.591797000001</v>
      </c>
      <c r="C3178">
        <v>28432.039063</v>
      </c>
      <c r="D3178">
        <v>27563.876952999999</v>
      </c>
      <c r="E3178">
        <v>27745.884765999999</v>
      </c>
      <c r="F3178">
        <v>27745.884765999999</v>
      </c>
      <c r="G3178">
        <v>15181308984</v>
      </c>
    </row>
    <row r="3179" spans="1:7">
      <c r="A3179" s="12">
        <v>45076</v>
      </c>
      <c r="B3179">
        <v>27745.123047000001</v>
      </c>
      <c r="C3179">
        <v>28044.759765999999</v>
      </c>
      <c r="D3179">
        <v>27588.501952999999</v>
      </c>
      <c r="E3179">
        <v>27702.349609000001</v>
      </c>
      <c r="F3179">
        <v>27702.349609000001</v>
      </c>
      <c r="G3179">
        <v>13251081851</v>
      </c>
    </row>
    <row r="3180" spans="1:7">
      <c r="A3180" s="12">
        <v>45077</v>
      </c>
      <c r="B3180">
        <v>27700.529297000001</v>
      </c>
      <c r="C3180">
        <v>27831.677734000001</v>
      </c>
      <c r="D3180">
        <v>26866.453125</v>
      </c>
      <c r="E3180">
        <v>27219.658202999999</v>
      </c>
      <c r="F3180">
        <v>27219.658202999999</v>
      </c>
      <c r="G3180">
        <v>15656371534</v>
      </c>
    </row>
    <row r="3181" spans="1:7">
      <c r="A3181" s="12">
        <v>45078</v>
      </c>
      <c r="B3181">
        <v>27218.412109000001</v>
      </c>
      <c r="C3181">
        <v>27346.105468999998</v>
      </c>
      <c r="D3181">
        <v>26671.720702999999</v>
      </c>
      <c r="E3181">
        <v>26819.972656000002</v>
      </c>
      <c r="F3181">
        <v>26819.972656000002</v>
      </c>
      <c r="G3181">
        <v>14678970415</v>
      </c>
    </row>
    <row r="3182" spans="1:7">
      <c r="A3182" s="12">
        <v>45079</v>
      </c>
      <c r="B3182">
        <v>26824.556640999999</v>
      </c>
      <c r="C3182">
        <v>27303.861327999999</v>
      </c>
      <c r="D3182">
        <v>26574.644531000002</v>
      </c>
      <c r="E3182">
        <v>27249.589843999998</v>
      </c>
      <c r="F3182">
        <v>27249.589843999998</v>
      </c>
      <c r="G3182">
        <v>14837415000</v>
      </c>
    </row>
    <row r="3183" spans="1:7">
      <c r="A3183" s="12">
        <v>45080</v>
      </c>
      <c r="B3183">
        <v>27252.324218999998</v>
      </c>
      <c r="C3183">
        <v>27317.052734000001</v>
      </c>
      <c r="D3183">
        <v>26958.003906000002</v>
      </c>
      <c r="E3183">
        <v>27075.128906000002</v>
      </c>
      <c r="F3183">
        <v>27075.128906000002</v>
      </c>
      <c r="G3183">
        <v>8385597470</v>
      </c>
    </row>
    <row r="3184" spans="1:7">
      <c r="A3184" s="12">
        <v>45081</v>
      </c>
      <c r="B3184">
        <v>27075.123047000001</v>
      </c>
      <c r="C3184">
        <v>27407.019531000002</v>
      </c>
      <c r="D3184">
        <v>26968.224609000001</v>
      </c>
      <c r="E3184">
        <v>27119.066406000002</v>
      </c>
      <c r="F3184">
        <v>27119.066406000002</v>
      </c>
      <c r="G3184">
        <v>9360912318</v>
      </c>
    </row>
    <row r="3185" spans="1:7">
      <c r="A3185" s="12">
        <v>45082</v>
      </c>
      <c r="B3185">
        <v>27123.109375</v>
      </c>
      <c r="C3185">
        <v>27129.982422000001</v>
      </c>
      <c r="D3185">
        <v>25445.167968999998</v>
      </c>
      <c r="E3185">
        <v>25760.097656000002</v>
      </c>
      <c r="F3185">
        <v>25760.097656000002</v>
      </c>
      <c r="G3185">
        <v>21513292646</v>
      </c>
    </row>
    <row r="3186" spans="1:7">
      <c r="A3186" s="12">
        <v>45083</v>
      </c>
      <c r="B3186">
        <v>25732.109375</v>
      </c>
      <c r="C3186">
        <v>27313.820313</v>
      </c>
      <c r="D3186">
        <v>25434.867188</v>
      </c>
      <c r="E3186">
        <v>27238.783202999999</v>
      </c>
      <c r="F3186">
        <v>27238.783202999999</v>
      </c>
      <c r="G3186">
        <v>21929670693</v>
      </c>
    </row>
    <row r="3187" spans="1:7">
      <c r="A3187" s="12">
        <v>45084</v>
      </c>
      <c r="B3187">
        <v>27235.650390999999</v>
      </c>
      <c r="C3187">
        <v>27332.181640999999</v>
      </c>
      <c r="D3187">
        <v>26146.988281000002</v>
      </c>
      <c r="E3187">
        <v>26345.998047000001</v>
      </c>
      <c r="F3187">
        <v>26345.998047000001</v>
      </c>
      <c r="G3187">
        <v>19530045082</v>
      </c>
    </row>
    <row r="3188" spans="1:7">
      <c r="A3188" s="12">
        <v>45085</v>
      </c>
      <c r="B3188">
        <v>26347.654297000001</v>
      </c>
      <c r="C3188">
        <v>26797.513672000001</v>
      </c>
      <c r="D3188">
        <v>26246.664063</v>
      </c>
      <c r="E3188">
        <v>26508.216797000001</v>
      </c>
      <c r="F3188">
        <v>26508.216797000001</v>
      </c>
      <c r="G3188">
        <v>11904824295</v>
      </c>
    </row>
    <row r="3189" spans="1:7">
      <c r="A3189" s="12">
        <v>45086</v>
      </c>
      <c r="B3189">
        <v>26505.923827999999</v>
      </c>
      <c r="C3189">
        <v>26770.289063</v>
      </c>
      <c r="D3189">
        <v>26339.314452999999</v>
      </c>
      <c r="E3189">
        <v>26480.375</v>
      </c>
      <c r="F3189">
        <v>26480.375</v>
      </c>
      <c r="G3189">
        <v>11015551640</v>
      </c>
    </row>
    <row r="3190" spans="1:7">
      <c r="A3190" s="12">
        <v>45087</v>
      </c>
      <c r="B3190">
        <v>26481.761718999998</v>
      </c>
      <c r="C3190">
        <v>26531.044922000001</v>
      </c>
      <c r="D3190">
        <v>25501.835938</v>
      </c>
      <c r="E3190">
        <v>25851.240234000001</v>
      </c>
      <c r="F3190">
        <v>25851.240234000001</v>
      </c>
      <c r="G3190">
        <v>19872933189</v>
      </c>
    </row>
    <row r="3191" spans="1:7">
      <c r="A3191" s="12">
        <v>45088</v>
      </c>
      <c r="B3191">
        <v>25854.03125</v>
      </c>
      <c r="C3191">
        <v>26203.439452999999</v>
      </c>
      <c r="D3191">
        <v>25668.986327999999</v>
      </c>
      <c r="E3191">
        <v>25940.167968999998</v>
      </c>
      <c r="F3191">
        <v>25940.167968999998</v>
      </c>
      <c r="G3191">
        <v>10732609603</v>
      </c>
    </row>
    <row r="3192" spans="1:7">
      <c r="A3192" s="12">
        <v>45089</v>
      </c>
      <c r="B3192">
        <v>25934.285156000002</v>
      </c>
      <c r="C3192">
        <v>26087.919922000001</v>
      </c>
      <c r="D3192">
        <v>25675.197265999999</v>
      </c>
      <c r="E3192">
        <v>25902.5</v>
      </c>
      <c r="F3192">
        <v>25902.5</v>
      </c>
      <c r="G3192">
        <v>11677889997</v>
      </c>
    </row>
    <row r="3193" spans="1:7">
      <c r="A3193" s="12">
        <v>45090</v>
      </c>
      <c r="B3193">
        <v>25902.941406000002</v>
      </c>
      <c r="C3193">
        <v>26376.351563</v>
      </c>
      <c r="D3193">
        <v>25728.365234000001</v>
      </c>
      <c r="E3193">
        <v>25918.728515999999</v>
      </c>
      <c r="F3193">
        <v>25918.728515999999</v>
      </c>
      <c r="G3193">
        <v>14143474486</v>
      </c>
    </row>
    <row r="3194" spans="1:7">
      <c r="A3194" s="12">
        <v>45091</v>
      </c>
      <c r="B3194">
        <v>25920.257813</v>
      </c>
      <c r="C3194">
        <v>26041.800781000002</v>
      </c>
      <c r="D3194">
        <v>24902.152343999998</v>
      </c>
      <c r="E3194">
        <v>25124.675781000002</v>
      </c>
      <c r="F3194">
        <v>25124.675781000002</v>
      </c>
      <c r="G3194">
        <v>14265717766</v>
      </c>
    </row>
    <row r="3195" spans="1:7">
      <c r="A3195" s="12">
        <v>45092</v>
      </c>
      <c r="B3195">
        <v>25121.673827999999</v>
      </c>
      <c r="C3195">
        <v>25735.308593999998</v>
      </c>
      <c r="D3195">
        <v>24797.167968999998</v>
      </c>
      <c r="E3195">
        <v>25576.394531000002</v>
      </c>
      <c r="F3195">
        <v>25576.394531000002</v>
      </c>
      <c r="G3195">
        <v>15837384409</v>
      </c>
    </row>
    <row r="3196" spans="1:7">
      <c r="A3196" s="12">
        <v>45093</v>
      </c>
      <c r="B3196">
        <v>25575.283202999999</v>
      </c>
      <c r="C3196">
        <v>26463.173827999999</v>
      </c>
      <c r="D3196">
        <v>25245.357422000001</v>
      </c>
      <c r="E3196">
        <v>26327.462890999999</v>
      </c>
      <c r="F3196">
        <v>26327.462890999999</v>
      </c>
      <c r="G3196">
        <v>16324646965</v>
      </c>
    </row>
    <row r="3197" spans="1:7">
      <c r="A3197" s="12">
        <v>45094</v>
      </c>
      <c r="B3197">
        <v>26328.679688</v>
      </c>
      <c r="C3197">
        <v>26769.394531000002</v>
      </c>
      <c r="D3197">
        <v>26174.492188</v>
      </c>
      <c r="E3197">
        <v>26510.675781000002</v>
      </c>
      <c r="F3197">
        <v>26510.675781000002</v>
      </c>
      <c r="G3197">
        <v>11090276850</v>
      </c>
    </row>
    <row r="3198" spans="1:7">
      <c r="A3198" s="12">
        <v>45095</v>
      </c>
      <c r="B3198">
        <v>26510.457031000002</v>
      </c>
      <c r="C3198">
        <v>26675.925781000002</v>
      </c>
      <c r="D3198">
        <v>26325.890625</v>
      </c>
      <c r="E3198">
        <v>26336.212890999999</v>
      </c>
      <c r="F3198">
        <v>26336.212890999999</v>
      </c>
      <c r="G3198">
        <v>9565695129</v>
      </c>
    </row>
    <row r="3199" spans="1:7">
      <c r="A3199" s="12">
        <v>45096</v>
      </c>
      <c r="B3199">
        <v>26335.441406000002</v>
      </c>
      <c r="C3199">
        <v>26984.611327999999</v>
      </c>
      <c r="D3199">
        <v>26312.832031000002</v>
      </c>
      <c r="E3199">
        <v>26851.029297000001</v>
      </c>
      <c r="F3199">
        <v>26851.029297000001</v>
      </c>
      <c r="G3199">
        <v>12826986222</v>
      </c>
    </row>
    <row r="3200" spans="1:7">
      <c r="A3200" s="12">
        <v>45097</v>
      </c>
      <c r="B3200">
        <v>26841.664063</v>
      </c>
      <c r="C3200">
        <v>28388.96875</v>
      </c>
      <c r="D3200">
        <v>26668.791015999999</v>
      </c>
      <c r="E3200">
        <v>28327.488281000002</v>
      </c>
      <c r="F3200">
        <v>28327.488281000002</v>
      </c>
      <c r="G3200">
        <v>22211859147</v>
      </c>
    </row>
    <row r="3201" spans="1:7">
      <c r="A3201" s="12">
        <v>45098</v>
      </c>
      <c r="B3201">
        <v>28311.310547000001</v>
      </c>
      <c r="C3201">
        <v>30737.330077999999</v>
      </c>
      <c r="D3201">
        <v>28283.410156000002</v>
      </c>
      <c r="E3201">
        <v>30027.296875</v>
      </c>
      <c r="F3201">
        <v>30027.296875</v>
      </c>
      <c r="G3201">
        <v>33346760979</v>
      </c>
    </row>
    <row r="3202" spans="1:7">
      <c r="A3202" s="12">
        <v>45099</v>
      </c>
      <c r="B3202">
        <v>29995.935547000001</v>
      </c>
      <c r="C3202">
        <v>30495.998047000001</v>
      </c>
      <c r="D3202">
        <v>29679.158202999999</v>
      </c>
      <c r="E3202">
        <v>29912.28125</v>
      </c>
      <c r="F3202">
        <v>29912.28125</v>
      </c>
      <c r="G3202">
        <v>20653160491</v>
      </c>
    </row>
    <row r="3203" spans="1:7">
      <c r="A3203" s="12">
        <v>45100</v>
      </c>
      <c r="B3203">
        <v>29896.382813</v>
      </c>
      <c r="C3203">
        <v>31389.539063</v>
      </c>
      <c r="D3203">
        <v>29845.214843999998</v>
      </c>
      <c r="E3203">
        <v>30695.46875</v>
      </c>
      <c r="F3203">
        <v>30695.46875</v>
      </c>
      <c r="G3203">
        <v>24115570085</v>
      </c>
    </row>
    <row r="3204" spans="1:7">
      <c r="A3204" s="12">
        <v>45101</v>
      </c>
      <c r="B3204">
        <v>30708.738281000002</v>
      </c>
      <c r="C3204">
        <v>30804.148438</v>
      </c>
      <c r="D3204">
        <v>30290.146484000001</v>
      </c>
      <c r="E3204">
        <v>30548.695313</v>
      </c>
      <c r="F3204">
        <v>30548.695313</v>
      </c>
      <c r="G3204">
        <v>12147822496</v>
      </c>
    </row>
    <row r="3205" spans="1:7">
      <c r="A3205" s="12">
        <v>45102</v>
      </c>
      <c r="B3205">
        <v>30545.150390999999</v>
      </c>
      <c r="C3205">
        <v>31041.271484000001</v>
      </c>
      <c r="D3205">
        <v>30327.943359000001</v>
      </c>
      <c r="E3205">
        <v>30480.261718999998</v>
      </c>
      <c r="F3205">
        <v>30480.261718999998</v>
      </c>
      <c r="G3205">
        <v>12703464114</v>
      </c>
    </row>
    <row r="3206" spans="1:7">
      <c r="A3206" s="12">
        <v>45103</v>
      </c>
      <c r="B3206">
        <v>30480.523438</v>
      </c>
      <c r="C3206">
        <v>30636.029297000001</v>
      </c>
      <c r="D3206">
        <v>29955.744140999999</v>
      </c>
      <c r="E3206">
        <v>30271.130859000001</v>
      </c>
      <c r="F3206">
        <v>30271.130859000001</v>
      </c>
      <c r="G3206">
        <v>16493186997</v>
      </c>
    </row>
    <row r="3207" spans="1:7">
      <c r="A3207" s="12">
        <v>45104</v>
      </c>
      <c r="B3207">
        <v>30274.320313</v>
      </c>
      <c r="C3207">
        <v>31006.787109000001</v>
      </c>
      <c r="D3207">
        <v>30236.650390999999</v>
      </c>
      <c r="E3207">
        <v>30688.164063</v>
      </c>
      <c r="F3207">
        <v>30688.164063</v>
      </c>
      <c r="G3207">
        <v>16428827944</v>
      </c>
    </row>
    <row r="3208" spans="1:7">
      <c r="A3208" s="12">
        <v>45105</v>
      </c>
      <c r="B3208">
        <v>30696.560547000001</v>
      </c>
      <c r="C3208">
        <v>30703.279297000001</v>
      </c>
      <c r="D3208">
        <v>29921.822265999999</v>
      </c>
      <c r="E3208">
        <v>30086.246093999998</v>
      </c>
      <c r="F3208">
        <v>30086.246093999998</v>
      </c>
      <c r="G3208">
        <v>14571500779</v>
      </c>
    </row>
    <row r="3209" spans="1:7">
      <c r="A3209" s="12">
        <v>45106</v>
      </c>
      <c r="B3209">
        <v>30086.1875</v>
      </c>
      <c r="C3209">
        <v>30796.25</v>
      </c>
      <c r="D3209">
        <v>30057.203125</v>
      </c>
      <c r="E3209">
        <v>30445.351563</v>
      </c>
      <c r="F3209">
        <v>30445.351563</v>
      </c>
      <c r="G3209">
        <v>13180860821</v>
      </c>
    </row>
    <row r="3210" spans="1:7">
      <c r="A3210" s="12">
        <v>45107</v>
      </c>
      <c r="B3210">
        <v>30441.353515999999</v>
      </c>
      <c r="C3210">
        <v>31256.863281000002</v>
      </c>
      <c r="D3210">
        <v>29600.275390999999</v>
      </c>
      <c r="E3210">
        <v>30477.251952999999</v>
      </c>
      <c r="F3210">
        <v>30477.251952999999</v>
      </c>
      <c r="G3210">
        <v>26387306197</v>
      </c>
    </row>
    <row r="3211" spans="1:7">
      <c r="A3211" s="12">
        <v>45108</v>
      </c>
      <c r="B3211">
        <v>30471.847656000002</v>
      </c>
      <c r="C3211">
        <v>30641.289063</v>
      </c>
      <c r="D3211">
        <v>30328.865234000001</v>
      </c>
      <c r="E3211">
        <v>30590.078125</v>
      </c>
      <c r="F3211">
        <v>30590.078125</v>
      </c>
      <c r="G3211">
        <v>9086606733</v>
      </c>
    </row>
    <row r="3212" spans="1:7">
      <c r="A3212" s="12">
        <v>45109</v>
      </c>
      <c r="B3212">
        <v>30587.269531000002</v>
      </c>
      <c r="C3212">
        <v>30766.140625</v>
      </c>
      <c r="D3212">
        <v>30264.019531000002</v>
      </c>
      <c r="E3212">
        <v>30620.769531000002</v>
      </c>
      <c r="F3212">
        <v>30620.769531000002</v>
      </c>
      <c r="G3212">
        <v>10533418042</v>
      </c>
    </row>
    <row r="3213" spans="1:7">
      <c r="A3213" s="12">
        <v>45110</v>
      </c>
      <c r="B3213">
        <v>30624.515625</v>
      </c>
      <c r="C3213">
        <v>31375.613281000002</v>
      </c>
      <c r="D3213">
        <v>30586.513672000001</v>
      </c>
      <c r="E3213">
        <v>31156.439452999999</v>
      </c>
      <c r="F3213">
        <v>31156.439452999999</v>
      </c>
      <c r="G3213">
        <v>15271884873</v>
      </c>
    </row>
    <row r="3214" spans="1:7">
      <c r="A3214" s="12">
        <v>45111</v>
      </c>
      <c r="B3214">
        <v>31156.865234000001</v>
      </c>
      <c r="C3214">
        <v>31325.197265999999</v>
      </c>
      <c r="D3214">
        <v>30659.355468999998</v>
      </c>
      <c r="E3214">
        <v>30777.582031000002</v>
      </c>
      <c r="F3214">
        <v>30777.582031000002</v>
      </c>
      <c r="G3214">
        <v>12810828427</v>
      </c>
    </row>
    <row r="3215" spans="1:7">
      <c r="A3215" s="12">
        <v>45112</v>
      </c>
      <c r="B3215">
        <v>30778.724609000001</v>
      </c>
      <c r="C3215">
        <v>30877.330077999999</v>
      </c>
      <c r="D3215">
        <v>30225.613281000002</v>
      </c>
      <c r="E3215">
        <v>30514.166015999999</v>
      </c>
      <c r="F3215">
        <v>30514.166015999999</v>
      </c>
      <c r="G3215">
        <v>12481622280</v>
      </c>
    </row>
    <row r="3216" spans="1:7">
      <c r="A3216" s="12">
        <v>45113</v>
      </c>
      <c r="B3216">
        <v>30507.150390999999</v>
      </c>
      <c r="C3216">
        <v>31460.052734000001</v>
      </c>
      <c r="D3216">
        <v>29892.226563</v>
      </c>
      <c r="E3216">
        <v>29909.337890999999</v>
      </c>
      <c r="F3216">
        <v>29909.337890999999</v>
      </c>
      <c r="G3216">
        <v>21129219509</v>
      </c>
    </row>
    <row r="3217" spans="1:7">
      <c r="A3217" s="12">
        <v>45114</v>
      </c>
      <c r="B3217">
        <v>29907.998047000001</v>
      </c>
      <c r="C3217">
        <v>30434.644531000002</v>
      </c>
      <c r="D3217">
        <v>29777.285156000002</v>
      </c>
      <c r="E3217">
        <v>30342.265625</v>
      </c>
      <c r="F3217">
        <v>30342.265625</v>
      </c>
      <c r="G3217">
        <v>13384770155</v>
      </c>
    </row>
    <row r="3218" spans="1:7">
      <c r="A3218" s="12">
        <v>45115</v>
      </c>
      <c r="B3218">
        <v>30346.921875</v>
      </c>
      <c r="C3218">
        <v>30374.4375</v>
      </c>
      <c r="D3218">
        <v>30080.160156000002</v>
      </c>
      <c r="E3218">
        <v>30292.541015999999</v>
      </c>
      <c r="F3218">
        <v>30292.541015999999</v>
      </c>
      <c r="G3218">
        <v>7509378699</v>
      </c>
    </row>
    <row r="3219" spans="1:7">
      <c r="A3219" s="12">
        <v>45116</v>
      </c>
      <c r="B3219">
        <v>30291.611327999999</v>
      </c>
      <c r="C3219">
        <v>30427.589843999998</v>
      </c>
      <c r="D3219">
        <v>30085.591797000001</v>
      </c>
      <c r="E3219">
        <v>30171.234375</v>
      </c>
      <c r="F3219">
        <v>30171.234375</v>
      </c>
      <c r="G3219">
        <v>7903327692</v>
      </c>
    </row>
    <row r="3220" spans="1:7">
      <c r="A3220" s="12">
        <v>45117</v>
      </c>
      <c r="B3220">
        <v>30172.423827999999</v>
      </c>
      <c r="C3220">
        <v>31026.083984000001</v>
      </c>
      <c r="D3220">
        <v>29985.394531000002</v>
      </c>
      <c r="E3220">
        <v>30414.470702999999</v>
      </c>
      <c r="F3220">
        <v>30414.470702999999</v>
      </c>
      <c r="G3220">
        <v>14828209155</v>
      </c>
    </row>
    <row r="3221" spans="1:7">
      <c r="A3221" s="12">
        <v>45118</v>
      </c>
      <c r="B3221">
        <v>30417.632813</v>
      </c>
      <c r="C3221">
        <v>30788.314452999999</v>
      </c>
      <c r="D3221">
        <v>30358.097656000002</v>
      </c>
      <c r="E3221">
        <v>30620.951172000001</v>
      </c>
      <c r="F3221">
        <v>30620.951172000001</v>
      </c>
      <c r="G3221">
        <v>12151839152</v>
      </c>
    </row>
    <row r="3222" spans="1:7">
      <c r="A3222" s="12">
        <v>45119</v>
      </c>
      <c r="B3222">
        <v>30622.246093999998</v>
      </c>
      <c r="C3222">
        <v>30959.964843999998</v>
      </c>
      <c r="D3222">
        <v>30228.835938</v>
      </c>
      <c r="E3222">
        <v>30391.646484000001</v>
      </c>
      <c r="F3222">
        <v>30391.646484000001</v>
      </c>
      <c r="G3222">
        <v>14805659717</v>
      </c>
    </row>
    <row r="3223" spans="1:7">
      <c r="A3223" s="12">
        <v>45120</v>
      </c>
      <c r="B3223">
        <v>30387.488281000002</v>
      </c>
      <c r="C3223">
        <v>31814.515625</v>
      </c>
      <c r="D3223">
        <v>30268.351563</v>
      </c>
      <c r="E3223">
        <v>31476.048827999999</v>
      </c>
      <c r="F3223">
        <v>31476.048827999999</v>
      </c>
      <c r="G3223">
        <v>23686079548</v>
      </c>
    </row>
    <row r="3224" spans="1:7">
      <c r="A3224" s="12">
        <v>45121</v>
      </c>
      <c r="B3224">
        <v>31474.720702999999</v>
      </c>
      <c r="C3224">
        <v>31582.253906000002</v>
      </c>
      <c r="D3224">
        <v>29966.386718999998</v>
      </c>
      <c r="E3224">
        <v>30334.068359000001</v>
      </c>
      <c r="F3224">
        <v>30334.068359000001</v>
      </c>
      <c r="G3224">
        <v>20917902660</v>
      </c>
    </row>
    <row r="3225" spans="1:7">
      <c r="A3225" s="12">
        <v>45122</v>
      </c>
      <c r="B3225">
        <v>30331.783202999999</v>
      </c>
      <c r="C3225">
        <v>30407.78125</v>
      </c>
      <c r="D3225">
        <v>30263.462890999999</v>
      </c>
      <c r="E3225">
        <v>30295.806640999999</v>
      </c>
      <c r="F3225">
        <v>30295.806640999999</v>
      </c>
      <c r="G3225">
        <v>8011667756</v>
      </c>
    </row>
    <row r="3226" spans="1:7">
      <c r="A3226" s="12">
        <v>45123</v>
      </c>
      <c r="B3226">
        <v>30297.472656000002</v>
      </c>
      <c r="C3226">
        <v>30437.560547000001</v>
      </c>
      <c r="D3226">
        <v>30089.669922000001</v>
      </c>
      <c r="E3226">
        <v>30249.132813</v>
      </c>
      <c r="F3226">
        <v>30249.132813</v>
      </c>
      <c r="G3226">
        <v>8516564470</v>
      </c>
    </row>
    <row r="3227" spans="1:7">
      <c r="A3227" s="12">
        <v>45124</v>
      </c>
      <c r="B3227">
        <v>30249.626952999999</v>
      </c>
      <c r="C3227">
        <v>30336.400390999999</v>
      </c>
      <c r="D3227">
        <v>29685.783202999999</v>
      </c>
      <c r="E3227">
        <v>30145.888672000001</v>
      </c>
      <c r="F3227">
        <v>30145.888672000001</v>
      </c>
      <c r="G3227">
        <v>13240156074</v>
      </c>
    </row>
    <row r="3228" spans="1:7">
      <c r="A3228" s="12">
        <v>45125</v>
      </c>
      <c r="B3228">
        <v>30147.070313</v>
      </c>
      <c r="C3228">
        <v>30233.65625</v>
      </c>
      <c r="D3228">
        <v>29556.427734000001</v>
      </c>
      <c r="E3228">
        <v>29856.5625</v>
      </c>
      <c r="F3228">
        <v>29856.5625</v>
      </c>
      <c r="G3228">
        <v>13138897269</v>
      </c>
    </row>
    <row r="3229" spans="1:7">
      <c r="A3229" s="12">
        <v>45126</v>
      </c>
      <c r="B3229">
        <v>29862.046875</v>
      </c>
      <c r="C3229">
        <v>30184.181640999999</v>
      </c>
      <c r="D3229">
        <v>29794.269531000002</v>
      </c>
      <c r="E3229">
        <v>29913.923827999999</v>
      </c>
      <c r="F3229">
        <v>29913.923827999999</v>
      </c>
      <c r="G3229">
        <v>12128602812</v>
      </c>
    </row>
    <row r="3230" spans="1:7">
      <c r="A3230" s="12">
        <v>45127</v>
      </c>
      <c r="B3230">
        <v>29915.25</v>
      </c>
      <c r="C3230">
        <v>30195.53125</v>
      </c>
      <c r="D3230">
        <v>29638.095702999999</v>
      </c>
      <c r="E3230">
        <v>29792.015625</v>
      </c>
      <c r="F3230">
        <v>29792.015625</v>
      </c>
      <c r="G3230">
        <v>14655207121</v>
      </c>
    </row>
    <row r="3231" spans="1:7">
      <c r="A3231" s="12">
        <v>45128</v>
      </c>
      <c r="B3231">
        <v>29805.111327999999</v>
      </c>
      <c r="C3231">
        <v>30045.998047000001</v>
      </c>
      <c r="D3231">
        <v>29733.851563</v>
      </c>
      <c r="E3231">
        <v>29908.744140999999</v>
      </c>
      <c r="F3231">
        <v>29908.744140999999</v>
      </c>
      <c r="G3231">
        <v>10972789818</v>
      </c>
    </row>
    <row r="3232" spans="1:7">
      <c r="A3232" s="12">
        <v>45129</v>
      </c>
      <c r="B3232">
        <v>29908.697265999999</v>
      </c>
      <c r="C3232">
        <v>29991.615234000001</v>
      </c>
      <c r="D3232">
        <v>29664.121093999998</v>
      </c>
      <c r="E3232">
        <v>29771.802734000001</v>
      </c>
      <c r="F3232">
        <v>29771.802734000001</v>
      </c>
      <c r="G3232">
        <v>7873300598</v>
      </c>
    </row>
    <row r="3233" spans="1:7">
      <c r="A3233" s="12">
        <v>45130</v>
      </c>
      <c r="B3233">
        <v>29790.111327999999</v>
      </c>
      <c r="C3233">
        <v>30330.640625</v>
      </c>
      <c r="D3233">
        <v>29741.527343999998</v>
      </c>
      <c r="E3233">
        <v>30084.539063</v>
      </c>
      <c r="F3233">
        <v>30084.539063</v>
      </c>
      <c r="G3233">
        <v>9220145050</v>
      </c>
    </row>
    <row r="3234" spans="1:7">
      <c r="A3234" s="12">
        <v>45131</v>
      </c>
      <c r="B3234">
        <v>30081.662109000001</v>
      </c>
      <c r="C3234">
        <v>30093.394531000002</v>
      </c>
      <c r="D3234">
        <v>28934.294922000001</v>
      </c>
      <c r="E3234">
        <v>29176.916015999999</v>
      </c>
      <c r="F3234">
        <v>29176.916015999999</v>
      </c>
      <c r="G3234">
        <v>15395817395</v>
      </c>
    </row>
    <row r="3235" spans="1:7">
      <c r="A3235" s="12">
        <v>45132</v>
      </c>
      <c r="B3235">
        <v>29178.970702999999</v>
      </c>
      <c r="C3235">
        <v>29353.160156000002</v>
      </c>
      <c r="D3235">
        <v>29062.433593999998</v>
      </c>
      <c r="E3235">
        <v>29227.390625</v>
      </c>
      <c r="F3235">
        <v>29227.390625</v>
      </c>
      <c r="G3235">
        <v>10266772793</v>
      </c>
    </row>
    <row r="3236" spans="1:7">
      <c r="A3236" s="12">
        <v>45133</v>
      </c>
      <c r="B3236">
        <v>29225.759765999999</v>
      </c>
      <c r="C3236">
        <v>29675.552734000001</v>
      </c>
      <c r="D3236">
        <v>29113.912109000001</v>
      </c>
      <c r="E3236">
        <v>29354.972656000002</v>
      </c>
      <c r="F3236">
        <v>29354.972656000002</v>
      </c>
      <c r="G3236">
        <v>13497554655</v>
      </c>
    </row>
    <row r="3237" spans="1:7">
      <c r="A3237" s="12">
        <v>45134</v>
      </c>
      <c r="B3237">
        <v>29353.798827999999</v>
      </c>
      <c r="C3237">
        <v>29560.966797000001</v>
      </c>
      <c r="D3237">
        <v>29099.351563</v>
      </c>
      <c r="E3237">
        <v>29210.689452999999</v>
      </c>
      <c r="F3237">
        <v>29210.689452999999</v>
      </c>
      <c r="G3237">
        <v>10770779217</v>
      </c>
    </row>
    <row r="3238" spans="1:7">
      <c r="A3238" s="12">
        <v>45135</v>
      </c>
      <c r="B3238">
        <v>29212.164063</v>
      </c>
      <c r="C3238">
        <v>29521.513672000001</v>
      </c>
      <c r="D3238">
        <v>29125.845702999999</v>
      </c>
      <c r="E3238">
        <v>29319.246093999998</v>
      </c>
      <c r="F3238">
        <v>29319.246093999998</v>
      </c>
      <c r="G3238">
        <v>11218474952</v>
      </c>
    </row>
    <row r="3239" spans="1:7">
      <c r="A3239" s="12">
        <v>45136</v>
      </c>
      <c r="B3239">
        <v>29319.445313</v>
      </c>
      <c r="C3239">
        <v>29396.84375</v>
      </c>
      <c r="D3239">
        <v>29264.166015999999</v>
      </c>
      <c r="E3239">
        <v>29356.917968999998</v>
      </c>
      <c r="F3239">
        <v>29356.917968999998</v>
      </c>
      <c r="G3239">
        <v>6481775959</v>
      </c>
    </row>
    <row r="3240" spans="1:7">
      <c r="A3240" s="12">
        <v>45137</v>
      </c>
      <c r="B3240">
        <v>29357.09375</v>
      </c>
      <c r="C3240">
        <v>29443.169922000001</v>
      </c>
      <c r="D3240">
        <v>29059.501952999999</v>
      </c>
      <c r="E3240">
        <v>29275.308593999998</v>
      </c>
      <c r="F3240">
        <v>29275.308593999998</v>
      </c>
      <c r="G3240">
        <v>8678454527</v>
      </c>
    </row>
    <row r="3241" spans="1:7">
      <c r="A3241" s="12">
        <v>45138</v>
      </c>
      <c r="B3241">
        <v>29278.314452999999</v>
      </c>
      <c r="C3241">
        <v>29489.873047000001</v>
      </c>
      <c r="D3241">
        <v>29131.578125</v>
      </c>
      <c r="E3241">
        <v>29230.111327999999</v>
      </c>
      <c r="F3241">
        <v>29230.111327999999</v>
      </c>
      <c r="G3241">
        <v>11656781982</v>
      </c>
    </row>
    <row r="3242" spans="1:7">
      <c r="A3242" s="12">
        <v>45139</v>
      </c>
      <c r="B3242">
        <v>29230.873047000001</v>
      </c>
      <c r="C3242">
        <v>29675.732422000001</v>
      </c>
      <c r="D3242">
        <v>28657.023438</v>
      </c>
      <c r="E3242">
        <v>29675.732422000001</v>
      </c>
      <c r="F3242">
        <v>29675.732422000001</v>
      </c>
      <c r="G3242">
        <v>18272392391</v>
      </c>
    </row>
    <row r="3243" spans="1:7">
      <c r="A3243" s="12">
        <v>45140</v>
      </c>
      <c r="B3243">
        <v>29704.146484000001</v>
      </c>
      <c r="C3243">
        <v>29987.998047000001</v>
      </c>
      <c r="D3243">
        <v>28946.509765999999</v>
      </c>
      <c r="E3243">
        <v>29151.958984000001</v>
      </c>
      <c r="F3243">
        <v>29151.958984000001</v>
      </c>
      <c r="G3243">
        <v>19212655598</v>
      </c>
    </row>
    <row r="3244" spans="1:7">
      <c r="A3244" s="12">
        <v>45141</v>
      </c>
      <c r="B3244">
        <v>29161.8125</v>
      </c>
      <c r="C3244">
        <v>29375.707031000002</v>
      </c>
      <c r="D3244">
        <v>28959.488281000002</v>
      </c>
      <c r="E3244">
        <v>29178.679688</v>
      </c>
      <c r="F3244">
        <v>29178.679688</v>
      </c>
      <c r="G3244">
        <v>12780357746</v>
      </c>
    </row>
    <row r="3245" spans="1:7">
      <c r="A3245" s="12">
        <v>45142</v>
      </c>
      <c r="B3245">
        <v>29174.382813</v>
      </c>
      <c r="C3245">
        <v>29302.078125</v>
      </c>
      <c r="D3245">
        <v>28885.335938</v>
      </c>
      <c r="E3245">
        <v>29074.091797000001</v>
      </c>
      <c r="F3245">
        <v>29074.091797000001</v>
      </c>
      <c r="G3245">
        <v>12036639988</v>
      </c>
    </row>
    <row r="3246" spans="1:7">
      <c r="A3246" s="12">
        <v>45143</v>
      </c>
      <c r="B3246">
        <v>29075.388672000001</v>
      </c>
      <c r="C3246">
        <v>29102.464843999998</v>
      </c>
      <c r="D3246">
        <v>28957.796875</v>
      </c>
      <c r="E3246">
        <v>29042.126952999999</v>
      </c>
      <c r="F3246">
        <v>29042.126952999999</v>
      </c>
      <c r="G3246">
        <v>6598366353</v>
      </c>
    </row>
    <row r="3247" spans="1:7">
      <c r="A3247" s="12">
        <v>45144</v>
      </c>
      <c r="B3247">
        <v>29043.701172000001</v>
      </c>
      <c r="C3247">
        <v>29160.822265999999</v>
      </c>
      <c r="D3247">
        <v>28963.833984000001</v>
      </c>
      <c r="E3247">
        <v>29041.855468999998</v>
      </c>
      <c r="F3247">
        <v>29041.855468999998</v>
      </c>
      <c r="G3247">
        <v>7269806994</v>
      </c>
    </row>
    <row r="3248" spans="1:7">
      <c r="A3248" s="12">
        <v>45145</v>
      </c>
      <c r="B3248">
        <v>29038.513672000001</v>
      </c>
      <c r="C3248">
        <v>29244.28125</v>
      </c>
      <c r="D3248">
        <v>28724.140625</v>
      </c>
      <c r="E3248">
        <v>29180.578125</v>
      </c>
      <c r="F3248">
        <v>29180.578125</v>
      </c>
      <c r="G3248">
        <v>13618163710</v>
      </c>
    </row>
    <row r="3249" spans="1:7">
      <c r="A3249" s="12">
        <v>45146</v>
      </c>
      <c r="B3249">
        <v>29180.019531000002</v>
      </c>
      <c r="C3249">
        <v>30176.796875</v>
      </c>
      <c r="D3249">
        <v>29113.814452999999</v>
      </c>
      <c r="E3249">
        <v>29765.492188</v>
      </c>
      <c r="F3249">
        <v>29765.492188</v>
      </c>
      <c r="G3249">
        <v>17570561357</v>
      </c>
    </row>
    <row r="3250" spans="1:7">
      <c r="A3250" s="12">
        <v>45147</v>
      </c>
      <c r="B3250">
        <v>29766.695313</v>
      </c>
      <c r="C3250">
        <v>30093.435547000001</v>
      </c>
      <c r="D3250">
        <v>29376.800781000002</v>
      </c>
      <c r="E3250">
        <v>29561.494140999999</v>
      </c>
      <c r="F3250">
        <v>29561.494140999999</v>
      </c>
      <c r="G3250">
        <v>18379521213</v>
      </c>
    </row>
    <row r="3251" spans="1:7">
      <c r="A3251" s="12">
        <v>45148</v>
      </c>
      <c r="B3251">
        <v>29563.972656000002</v>
      </c>
      <c r="C3251">
        <v>29688.564452999999</v>
      </c>
      <c r="D3251">
        <v>29354.447265999999</v>
      </c>
      <c r="E3251">
        <v>29429.591797000001</v>
      </c>
      <c r="F3251">
        <v>29429.591797000001</v>
      </c>
      <c r="G3251">
        <v>11865344789</v>
      </c>
    </row>
    <row r="3252" spans="1:7">
      <c r="A3252" s="12">
        <v>45149</v>
      </c>
      <c r="B3252">
        <v>29424.902343999998</v>
      </c>
      <c r="C3252">
        <v>29517.773438</v>
      </c>
      <c r="D3252">
        <v>29253.517577999999</v>
      </c>
      <c r="E3252">
        <v>29397.714843999998</v>
      </c>
      <c r="F3252">
        <v>29397.714843999998</v>
      </c>
      <c r="G3252">
        <v>10195168197</v>
      </c>
    </row>
    <row r="3253" spans="1:7">
      <c r="A3253" s="12">
        <v>45150</v>
      </c>
      <c r="B3253">
        <v>29399.787109000001</v>
      </c>
      <c r="C3253">
        <v>29465.113281000002</v>
      </c>
      <c r="D3253">
        <v>29357.587890999999</v>
      </c>
      <c r="E3253">
        <v>29415.964843999998</v>
      </c>
      <c r="F3253">
        <v>29415.964843999998</v>
      </c>
      <c r="G3253">
        <v>6194358008</v>
      </c>
    </row>
    <row r="3254" spans="1:7">
      <c r="A3254" s="12">
        <v>45151</v>
      </c>
      <c r="B3254">
        <v>29416.59375</v>
      </c>
      <c r="C3254">
        <v>29441.433593999998</v>
      </c>
      <c r="D3254">
        <v>29265.806640999999</v>
      </c>
      <c r="E3254">
        <v>29282.914063</v>
      </c>
      <c r="F3254">
        <v>29282.914063</v>
      </c>
      <c r="G3254">
        <v>7329897180</v>
      </c>
    </row>
    <row r="3255" spans="1:7">
      <c r="A3255" s="12">
        <v>45152</v>
      </c>
      <c r="B3255">
        <v>29283.263672000001</v>
      </c>
      <c r="C3255">
        <v>29660.253906000002</v>
      </c>
      <c r="D3255">
        <v>29124.105468999998</v>
      </c>
      <c r="E3255">
        <v>29408.443359000001</v>
      </c>
      <c r="F3255">
        <v>29408.443359000001</v>
      </c>
      <c r="G3255">
        <v>14013695304</v>
      </c>
    </row>
    <row r="3256" spans="1:7">
      <c r="A3256" s="12">
        <v>45153</v>
      </c>
      <c r="B3256">
        <v>29408.048827999999</v>
      </c>
      <c r="C3256">
        <v>29439.121093999998</v>
      </c>
      <c r="D3256">
        <v>29088.853515999999</v>
      </c>
      <c r="E3256">
        <v>29170.347656000002</v>
      </c>
      <c r="F3256">
        <v>29170.347656000002</v>
      </c>
      <c r="G3256">
        <v>12640195779</v>
      </c>
    </row>
    <row r="3257" spans="1:7">
      <c r="A3257" s="12">
        <v>45154</v>
      </c>
      <c r="B3257">
        <v>29169.074218999998</v>
      </c>
      <c r="C3257">
        <v>29221.976563</v>
      </c>
      <c r="D3257">
        <v>28701.779297000001</v>
      </c>
      <c r="E3257">
        <v>28701.779297000001</v>
      </c>
      <c r="F3257">
        <v>28701.779297000001</v>
      </c>
      <c r="G3257">
        <v>14949271904</v>
      </c>
    </row>
    <row r="3258" spans="1:7">
      <c r="A3258" s="12">
        <v>45155</v>
      </c>
      <c r="B3258">
        <v>28699.802734000001</v>
      </c>
      <c r="C3258">
        <v>28745.947265999999</v>
      </c>
      <c r="D3258">
        <v>25409.111327999999</v>
      </c>
      <c r="E3258">
        <v>26664.550781000002</v>
      </c>
      <c r="F3258">
        <v>26664.550781000002</v>
      </c>
      <c r="G3258">
        <v>31120851211</v>
      </c>
    </row>
    <row r="3259" spans="1:7">
      <c r="A3259" s="12">
        <v>45156</v>
      </c>
      <c r="B3259">
        <v>26636.078125</v>
      </c>
      <c r="C3259">
        <v>26808.195313</v>
      </c>
      <c r="D3259">
        <v>25668.921875</v>
      </c>
      <c r="E3259">
        <v>26049.556640999999</v>
      </c>
      <c r="F3259">
        <v>26049.556640999999</v>
      </c>
      <c r="G3259">
        <v>24026236529</v>
      </c>
    </row>
    <row r="3260" spans="1:7">
      <c r="A3260" s="12">
        <v>45157</v>
      </c>
      <c r="B3260">
        <v>26047.832031000002</v>
      </c>
      <c r="C3260">
        <v>26249.449218999998</v>
      </c>
      <c r="D3260">
        <v>25802.408202999999</v>
      </c>
      <c r="E3260">
        <v>26096.205077999999</v>
      </c>
      <c r="F3260">
        <v>26096.205077999999</v>
      </c>
      <c r="G3260">
        <v>10631443812</v>
      </c>
    </row>
    <row r="3261" spans="1:7">
      <c r="A3261" s="12">
        <v>45158</v>
      </c>
      <c r="B3261">
        <v>26096.861327999999</v>
      </c>
      <c r="C3261">
        <v>26260.681640999999</v>
      </c>
      <c r="D3261">
        <v>26004.314452999999</v>
      </c>
      <c r="E3261">
        <v>26189.583984000001</v>
      </c>
      <c r="F3261">
        <v>26189.583984000001</v>
      </c>
      <c r="G3261">
        <v>9036580420</v>
      </c>
    </row>
    <row r="3262" spans="1:7">
      <c r="A3262" s="12">
        <v>45159</v>
      </c>
      <c r="B3262">
        <v>26188.691406000002</v>
      </c>
      <c r="C3262">
        <v>26220.201172000001</v>
      </c>
      <c r="D3262">
        <v>25846.087890999999</v>
      </c>
      <c r="E3262">
        <v>26124.140625</v>
      </c>
      <c r="F3262">
        <v>26124.140625</v>
      </c>
      <c r="G3262">
        <v>13371557893</v>
      </c>
    </row>
    <row r="3263" spans="1:7">
      <c r="A3263" s="12">
        <v>45160</v>
      </c>
      <c r="B3263">
        <v>26130.748047000001</v>
      </c>
      <c r="C3263">
        <v>26135.507813</v>
      </c>
      <c r="D3263">
        <v>25520.728515999999</v>
      </c>
      <c r="E3263">
        <v>26031.65625</v>
      </c>
      <c r="F3263">
        <v>26031.65625</v>
      </c>
      <c r="G3263">
        <v>14503820706</v>
      </c>
    </row>
    <row r="3264" spans="1:7">
      <c r="A3264" s="12">
        <v>45161</v>
      </c>
      <c r="B3264">
        <v>26040.474609000001</v>
      </c>
      <c r="C3264">
        <v>26786.898438</v>
      </c>
      <c r="D3264">
        <v>25804.998047000001</v>
      </c>
      <c r="E3264">
        <v>26431.640625</v>
      </c>
      <c r="F3264">
        <v>26431.640625</v>
      </c>
      <c r="G3264">
        <v>16985265785</v>
      </c>
    </row>
    <row r="3265" spans="1:7">
      <c r="A3265" s="12">
        <v>45162</v>
      </c>
      <c r="B3265">
        <v>26431.519531000002</v>
      </c>
      <c r="C3265">
        <v>26554.910156000002</v>
      </c>
      <c r="D3265">
        <v>25914.925781000002</v>
      </c>
      <c r="E3265">
        <v>26162.373047000001</v>
      </c>
      <c r="F3265">
        <v>26162.373047000001</v>
      </c>
      <c r="G3265">
        <v>12871532023</v>
      </c>
    </row>
    <row r="3266" spans="1:7">
      <c r="A3266" s="12">
        <v>45163</v>
      </c>
      <c r="B3266">
        <v>26163.679688</v>
      </c>
      <c r="C3266">
        <v>26248.103515999999</v>
      </c>
      <c r="D3266">
        <v>25786.8125</v>
      </c>
      <c r="E3266">
        <v>26047.667968999998</v>
      </c>
      <c r="F3266">
        <v>26047.667968999998</v>
      </c>
      <c r="G3266">
        <v>12406045118</v>
      </c>
    </row>
    <row r="3267" spans="1:7">
      <c r="A3267" s="12">
        <v>45164</v>
      </c>
      <c r="B3267">
        <v>26047.234375</v>
      </c>
      <c r="C3267">
        <v>26107.384765999999</v>
      </c>
      <c r="D3267">
        <v>25983.878906000002</v>
      </c>
      <c r="E3267">
        <v>26008.462890999999</v>
      </c>
      <c r="F3267">
        <v>26008.462890999999</v>
      </c>
      <c r="G3267">
        <v>6034817316</v>
      </c>
    </row>
    <row r="3268" spans="1:7">
      <c r="A3268" s="12">
        <v>45165</v>
      </c>
      <c r="B3268">
        <v>26008.242188</v>
      </c>
      <c r="C3268">
        <v>26165.373047000001</v>
      </c>
      <c r="D3268">
        <v>25965.097656000002</v>
      </c>
      <c r="E3268">
        <v>26089.693359000001</v>
      </c>
      <c r="F3268">
        <v>26089.693359000001</v>
      </c>
      <c r="G3268">
        <v>6913768611</v>
      </c>
    </row>
    <row r="3269" spans="1:7">
      <c r="A3269" s="12">
        <v>45166</v>
      </c>
      <c r="B3269">
        <v>26089.615234000001</v>
      </c>
      <c r="C3269">
        <v>26198.578125</v>
      </c>
      <c r="D3269">
        <v>25880.599609000001</v>
      </c>
      <c r="E3269">
        <v>26106.150390999999</v>
      </c>
      <c r="F3269">
        <v>26106.150390999999</v>
      </c>
      <c r="G3269">
        <v>11002805166</v>
      </c>
    </row>
    <row r="3270" spans="1:7">
      <c r="A3270" s="12">
        <v>45167</v>
      </c>
      <c r="B3270">
        <v>26102.486327999999</v>
      </c>
      <c r="C3270">
        <v>28089.337890999999</v>
      </c>
      <c r="D3270">
        <v>25912.628906000002</v>
      </c>
      <c r="E3270">
        <v>27727.392577999999</v>
      </c>
      <c r="F3270">
        <v>27727.392577999999</v>
      </c>
      <c r="G3270">
        <v>29368391712</v>
      </c>
    </row>
    <row r="3271" spans="1:7">
      <c r="A3271" s="12">
        <v>45168</v>
      </c>
      <c r="B3271">
        <v>27726.083984000001</v>
      </c>
      <c r="C3271">
        <v>27760.160156000002</v>
      </c>
      <c r="D3271">
        <v>27069.207031000002</v>
      </c>
      <c r="E3271">
        <v>27297.265625</v>
      </c>
      <c r="F3271">
        <v>27297.265625</v>
      </c>
      <c r="G3271">
        <v>16343655235</v>
      </c>
    </row>
    <row r="3272" spans="1:7">
      <c r="A3272" s="12">
        <v>45169</v>
      </c>
      <c r="B3272">
        <v>27301.929688</v>
      </c>
      <c r="C3272">
        <v>27456.078125</v>
      </c>
      <c r="D3272">
        <v>25752.929688</v>
      </c>
      <c r="E3272">
        <v>25931.472656000002</v>
      </c>
      <c r="F3272">
        <v>25931.472656000002</v>
      </c>
      <c r="G3272">
        <v>20181001451</v>
      </c>
    </row>
    <row r="3273" spans="1:7">
      <c r="A3273" s="12">
        <v>45170</v>
      </c>
      <c r="B3273">
        <v>25934.021484000001</v>
      </c>
      <c r="C3273">
        <v>26125.869140999999</v>
      </c>
      <c r="D3273">
        <v>25362.609375</v>
      </c>
      <c r="E3273">
        <v>25800.724609000001</v>
      </c>
      <c r="F3273">
        <v>25800.724609000001</v>
      </c>
      <c r="G3273">
        <v>17202862221</v>
      </c>
    </row>
    <row r="3274" spans="1:7">
      <c r="A3274" s="12">
        <v>45171</v>
      </c>
      <c r="B3274">
        <v>25800.910156000002</v>
      </c>
      <c r="C3274">
        <v>25970.285156000002</v>
      </c>
      <c r="D3274">
        <v>25753.09375</v>
      </c>
      <c r="E3274">
        <v>25868.798827999999</v>
      </c>
      <c r="F3274">
        <v>25868.798827999999</v>
      </c>
      <c r="G3274">
        <v>10100387473</v>
      </c>
    </row>
    <row r="3275" spans="1:7">
      <c r="A3275" s="12">
        <v>45172</v>
      </c>
      <c r="B3275">
        <v>25869.472656000002</v>
      </c>
      <c r="C3275">
        <v>26087.148438</v>
      </c>
      <c r="D3275">
        <v>25817.03125</v>
      </c>
      <c r="E3275">
        <v>25969.566406000002</v>
      </c>
      <c r="F3275">
        <v>25969.566406000002</v>
      </c>
      <c r="G3275">
        <v>8962524523</v>
      </c>
    </row>
    <row r="3276" spans="1:7">
      <c r="A3276" s="12">
        <v>45173</v>
      </c>
      <c r="B3276">
        <v>25968.169922000001</v>
      </c>
      <c r="C3276">
        <v>26081.525390999999</v>
      </c>
      <c r="D3276">
        <v>25657.025390999999</v>
      </c>
      <c r="E3276">
        <v>25812.416015999999</v>
      </c>
      <c r="F3276">
        <v>25812.416015999999</v>
      </c>
      <c r="G3276">
        <v>10680635106</v>
      </c>
    </row>
    <row r="3277" spans="1:7">
      <c r="A3277" s="12">
        <v>45174</v>
      </c>
      <c r="B3277">
        <v>25814.957031000002</v>
      </c>
      <c r="C3277">
        <v>25858.375</v>
      </c>
      <c r="D3277">
        <v>25589.988281000002</v>
      </c>
      <c r="E3277">
        <v>25779.982422000001</v>
      </c>
      <c r="F3277">
        <v>25779.982422000001</v>
      </c>
      <c r="G3277">
        <v>11094740040</v>
      </c>
    </row>
    <row r="3278" spans="1:7">
      <c r="A3278" s="12">
        <v>45175</v>
      </c>
      <c r="B3278">
        <v>25783.931640999999</v>
      </c>
      <c r="C3278">
        <v>25953.015625</v>
      </c>
      <c r="D3278">
        <v>25404.359375</v>
      </c>
      <c r="E3278">
        <v>25753.236327999999</v>
      </c>
      <c r="F3278">
        <v>25753.236327999999</v>
      </c>
      <c r="G3278">
        <v>12752705327</v>
      </c>
    </row>
    <row r="3279" spans="1:7">
      <c r="A3279" s="12">
        <v>45176</v>
      </c>
      <c r="B3279">
        <v>25748.3125</v>
      </c>
      <c r="C3279">
        <v>26409.302734000001</v>
      </c>
      <c r="D3279">
        <v>25608.201172000001</v>
      </c>
      <c r="E3279">
        <v>26240.195313</v>
      </c>
      <c r="F3279">
        <v>26240.195313</v>
      </c>
      <c r="G3279">
        <v>11088307100</v>
      </c>
    </row>
    <row r="3280" spans="1:7">
      <c r="A3280" s="12">
        <v>45177</v>
      </c>
      <c r="B3280">
        <v>26245.208984000001</v>
      </c>
      <c r="C3280">
        <v>26414.005859000001</v>
      </c>
      <c r="D3280">
        <v>25677.480468999998</v>
      </c>
      <c r="E3280">
        <v>25905.654297000001</v>
      </c>
      <c r="F3280">
        <v>25905.654297000001</v>
      </c>
      <c r="G3280">
        <v>10817356400</v>
      </c>
    </row>
    <row r="3281" spans="1:7">
      <c r="A3281" s="12">
        <v>45178</v>
      </c>
      <c r="B3281">
        <v>25905.425781000002</v>
      </c>
      <c r="C3281">
        <v>25921.976563</v>
      </c>
      <c r="D3281">
        <v>25810.494140999999</v>
      </c>
      <c r="E3281">
        <v>25895.677734000001</v>
      </c>
      <c r="F3281">
        <v>25895.677734000001</v>
      </c>
      <c r="G3281">
        <v>5481314132</v>
      </c>
    </row>
    <row r="3282" spans="1:7">
      <c r="A3282" s="12">
        <v>45179</v>
      </c>
      <c r="B3282">
        <v>25895.210938</v>
      </c>
      <c r="C3282">
        <v>25978.130859000001</v>
      </c>
      <c r="D3282">
        <v>25640.261718999998</v>
      </c>
      <c r="E3282">
        <v>25832.226563</v>
      </c>
      <c r="F3282">
        <v>25832.226563</v>
      </c>
      <c r="G3282">
        <v>7899553047</v>
      </c>
    </row>
    <row r="3283" spans="1:7">
      <c r="A3283" s="12">
        <v>45180</v>
      </c>
      <c r="B3283">
        <v>25831.714843999998</v>
      </c>
      <c r="C3283">
        <v>25883.947265999999</v>
      </c>
      <c r="D3283">
        <v>24930.296875</v>
      </c>
      <c r="E3283">
        <v>25162.654297000001</v>
      </c>
      <c r="F3283">
        <v>25162.654297000001</v>
      </c>
      <c r="G3283">
        <v>14600006467</v>
      </c>
    </row>
    <row r="3284" spans="1:7">
      <c r="A3284" s="12">
        <v>45181</v>
      </c>
      <c r="B3284">
        <v>25160.658202999999</v>
      </c>
      <c r="C3284">
        <v>26451.939452999999</v>
      </c>
      <c r="D3284">
        <v>25133.078125</v>
      </c>
      <c r="E3284">
        <v>25833.34375</v>
      </c>
      <c r="F3284">
        <v>25833.34375</v>
      </c>
      <c r="G3284">
        <v>18657279324</v>
      </c>
    </row>
    <row r="3285" spans="1:7">
      <c r="A3285" s="12">
        <v>45182</v>
      </c>
      <c r="B3285">
        <v>25837.554688</v>
      </c>
      <c r="C3285">
        <v>26376.113281000002</v>
      </c>
      <c r="D3285">
        <v>25781.123047000001</v>
      </c>
      <c r="E3285">
        <v>26228.324218999998</v>
      </c>
      <c r="F3285">
        <v>26228.324218999998</v>
      </c>
      <c r="G3285">
        <v>13072077070</v>
      </c>
    </row>
    <row r="3286" spans="1:7">
      <c r="A3286" s="12">
        <v>45183</v>
      </c>
      <c r="B3286">
        <v>26228.277343999998</v>
      </c>
      <c r="C3286">
        <v>26774.623047000001</v>
      </c>
      <c r="D3286">
        <v>26171.451172000001</v>
      </c>
      <c r="E3286">
        <v>26539.673827999999</v>
      </c>
      <c r="F3286">
        <v>26539.673827999999</v>
      </c>
      <c r="G3286">
        <v>13811359124</v>
      </c>
    </row>
    <row r="3287" spans="1:7">
      <c r="A3287" s="12">
        <v>45184</v>
      </c>
      <c r="B3287">
        <v>26533.818359000001</v>
      </c>
      <c r="C3287">
        <v>26840.498047000001</v>
      </c>
      <c r="D3287">
        <v>26240.701172000001</v>
      </c>
      <c r="E3287">
        <v>26608.693359000001</v>
      </c>
      <c r="F3287">
        <v>26608.693359000001</v>
      </c>
      <c r="G3287">
        <v>11479735788</v>
      </c>
    </row>
    <row r="3288" spans="1:7">
      <c r="A3288" s="12">
        <v>45185</v>
      </c>
      <c r="B3288">
        <v>26606.199218999998</v>
      </c>
      <c r="C3288">
        <v>26754.769531000002</v>
      </c>
      <c r="D3288">
        <v>26473.890625</v>
      </c>
      <c r="E3288">
        <v>26568.28125</v>
      </c>
      <c r="F3288">
        <v>26568.28125</v>
      </c>
      <c r="G3288">
        <v>7402031417</v>
      </c>
    </row>
    <row r="3289" spans="1:7">
      <c r="A3289" s="12">
        <v>45186</v>
      </c>
      <c r="B3289">
        <v>26567.927734000001</v>
      </c>
      <c r="C3289">
        <v>26617.998047000001</v>
      </c>
      <c r="D3289">
        <v>26445.074218999998</v>
      </c>
      <c r="E3289">
        <v>26534.1875</v>
      </c>
      <c r="F3289">
        <v>26534.1875</v>
      </c>
      <c r="G3289">
        <v>6774210670</v>
      </c>
    </row>
    <row r="3290" spans="1:7">
      <c r="A3290" s="12">
        <v>45187</v>
      </c>
      <c r="B3290">
        <v>26532.994140999999</v>
      </c>
      <c r="C3290">
        <v>27414.734375</v>
      </c>
      <c r="D3290">
        <v>26415.515625</v>
      </c>
      <c r="E3290">
        <v>26754.28125</v>
      </c>
      <c r="F3290">
        <v>26754.28125</v>
      </c>
      <c r="G3290">
        <v>15615339655</v>
      </c>
    </row>
    <row r="3291" spans="1:7">
      <c r="A3291" s="12">
        <v>45188</v>
      </c>
      <c r="B3291">
        <v>26760.851563</v>
      </c>
      <c r="C3291">
        <v>27488.763672000001</v>
      </c>
      <c r="D3291">
        <v>26681.605468999998</v>
      </c>
      <c r="E3291">
        <v>27211.117188</v>
      </c>
      <c r="F3291">
        <v>27211.117188</v>
      </c>
      <c r="G3291">
        <v>13807690550</v>
      </c>
    </row>
    <row r="3292" spans="1:7">
      <c r="A3292" s="12">
        <v>45189</v>
      </c>
      <c r="B3292">
        <v>27210.228515999999</v>
      </c>
      <c r="C3292">
        <v>27379.505859000001</v>
      </c>
      <c r="D3292">
        <v>26864.082031000002</v>
      </c>
      <c r="E3292">
        <v>27132.007813</v>
      </c>
      <c r="F3292">
        <v>27132.007813</v>
      </c>
      <c r="G3292">
        <v>13281116604</v>
      </c>
    </row>
    <row r="3293" spans="1:7">
      <c r="A3293" s="12">
        <v>45190</v>
      </c>
      <c r="B3293">
        <v>27129.839843999998</v>
      </c>
      <c r="C3293">
        <v>27152.939452999999</v>
      </c>
      <c r="D3293">
        <v>26389.300781000002</v>
      </c>
      <c r="E3293">
        <v>26567.632813</v>
      </c>
      <c r="F3293">
        <v>26567.632813</v>
      </c>
      <c r="G3293">
        <v>13371443708</v>
      </c>
    </row>
    <row r="3294" spans="1:7">
      <c r="A3294" s="12">
        <v>45191</v>
      </c>
      <c r="B3294">
        <v>26564.056640999999</v>
      </c>
      <c r="C3294">
        <v>26726.078125</v>
      </c>
      <c r="D3294">
        <v>26495.533202999999</v>
      </c>
      <c r="E3294">
        <v>26579.568359000001</v>
      </c>
      <c r="F3294">
        <v>26579.568359000001</v>
      </c>
      <c r="G3294">
        <v>10578746709</v>
      </c>
    </row>
    <row r="3295" spans="1:7">
      <c r="A3295" s="12">
        <v>45192</v>
      </c>
      <c r="B3295">
        <v>26578.556640999999</v>
      </c>
      <c r="C3295">
        <v>26634.185547000001</v>
      </c>
      <c r="D3295">
        <v>26520.519531000002</v>
      </c>
      <c r="E3295">
        <v>26579.390625</v>
      </c>
      <c r="F3295">
        <v>26579.390625</v>
      </c>
      <c r="G3295">
        <v>7404700301</v>
      </c>
    </row>
    <row r="3296" spans="1:7">
      <c r="A3296" s="12">
        <v>45193</v>
      </c>
      <c r="B3296">
        <v>26579.373047000001</v>
      </c>
      <c r="C3296">
        <v>26716.058593999998</v>
      </c>
      <c r="D3296">
        <v>26221.050781000002</v>
      </c>
      <c r="E3296">
        <v>26256.826172000001</v>
      </c>
      <c r="F3296">
        <v>26256.826172000001</v>
      </c>
      <c r="G3296">
        <v>8192867686</v>
      </c>
    </row>
    <row r="3297" spans="1:7">
      <c r="A3297" s="12">
        <v>45194</v>
      </c>
      <c r="B3297">
        <v>26253.775390999999</v>
      </c>
      <c r="C3297">
        <v>26421.507813</v>
      </c>
      <c r="D3297">
        <v>26011.46875</v>
      </c>
      <c r="E3297">
        <v>26298.480468999998</v>
      </c>
      <c r="F3297">
        <v>26298.480468999998</v>
      </c>
      <c r="G3297">
        <v>11997833257</v>
      </c>
    </row>
    <row r="3298" spans="1:7">
      <c r="A3298" s="12">
        <v>45195</v>
      </c>
      <c r="B3298">
        <v>26294.757813</v>
      </c>
      <c r="C3298">
        <v>26389.884765999999</v>
      </c>
      <c r="D3298">
        <v>26090.712890999999</v>
      </c>
      <c r="E3298">
        <v>26217.25</v>
      </c>
      <c r="F3298">
        <v>26217.25</v>
      </c>
      <c r="G3298">
        <v>9985498161</v>
      </c>
    </row>
    <row r="3299" spans="1:7">
      <c r="A3299" s="12">
        <v>45196</v>
      </c>
      <c r="B3299">
        <v>26209.498047000001</v>
      </c>
      <c r="C3299">
        <v>26817.841797000001</v>
      </c>
      <c r="D3299">
        <v>26111.464843999998</v>
      </c>
      <c r="E3299">
        <v>26352.716797000001</v>
      </c>
      <c r="F3299">
        <v>26352.716797000001</v>
      </c>
      <c r="G3299">
        <v>11718380997</v>
      </c>
    </row>
    <row r="3300" spans="1:7">
      <c r="A3300" s="12">
        <v>45197</v>
      </c>
      <c r="B3300">
        <v>26355.8125</v>
      </c>
      <c r="C3300">
        <v>27259.5</v>
      </c>
      <c r="D3300">
        <v>26327.322265999999</v>
      </c>
      <c r="E3300">
        <v>27021.546875</v>
      </c>
      <c r="F3300">
        <v>27021.546875</v>
      </c>
      <c r="G3300">
        <v>14079002707</v>
      </c>
    </row>
    <row r="3301" spans="1:7">
      <c r="A3301" s="12">
        <v>45198</v>
      </c>
      <c r="B3301">
        <v>27024.841797000001</v>
      </c>
      <c r="C3301">
        <v>27225.9375</v>
      </c>
      <c r="D3301">
        <v>26721.763672000001</v>
      </c>
      <c r="E3301">
        <v>26911.720702999999</v>
      </c>
      <c r="F3301">
        <v>26911.720702999999</v>
      </c>
      <c r="G3301">
        <v>10396435377</v>
      </c>
    </row>
    <row r="3302" spans="1:7">
      <c r="A3302" s="12">
        <v>45199</v>
      </c>
      <c r="B3302">
        <v>26911.689452999999</v>
      </c>
      <c r="C3302">
        <v>27091.794922000001</v>
      </c>
      <c r="D3302">
        <v>26888.96875</v>
      </c>
      <c r="E3302">
        <v>26967.916015999999</v>
      </c>
      <c r="F3302">
        <v>26967.916015999999</v>
      </c>
      <c r="G3302">
        <v>5331172801</v>
      </c>
    </row>
    <row r="3303" spans="1:7">
      <c r="A3303" s="12">
        <v>45200</v>
      </c>
      <c r="B3303">
        <v>26967.396484000001</v>
      </c>
      <c r="C3303">
        <v>28047.238281000002</v>
      </c>
      <c r="D3303">
        <v>26965.09375</v>
      </c>
      <c r="E3303">
        <v>27983.75</v>
      </c>
      <c r="F3303">
        <v>27983.75</v>
      </c>
      <c r="G3303">
        <v>9503917434</v>
      </c>
    </row>
    <row r="3304" spans="1:7">
      <c r="A3304" s="12">
        <v>45201</v>
      </c>
      <c r="B3304">
        <v>27976.798827999999</v>
      </c>
      <c r="C3304">
        <v>28494.458984000001</v>
      </c>
      <c r="D3304">
        <v>27347.787109000001</v>
      </c>
      <c r="E3304">
        <v>27530.785156000002</v>
      </c>
      <c r="F3304">
        <v>27530.785156000002</v>
      </c>
      <c r="G3304">
        <v>19793041322</v>
      </c>
    </row>
    <row r="3305" spans="1:7">
      <c r="A3305" s="12">
        <v>45202</v>
      </c>
      <c r="B3305">
        <v>27508.251952999999</v>
      </c>
      <c r="C3305">
        <v>27667.191406000002</v>
      </c>
      <c r="D3305">
        <v>27216.001952999999</v>
      </c>
      <c r="E3305">
        <v>27429.978515999999</v>
      </c>
      <c r="F3305">
        <v>27429.978515999999</v>
      </c>
      <c r="G3305">
        <v>11407814187</v>
      </c>
    </row>
    <row r="3306" spans="1:7">
      <c r="A3306" s="12">
        <v>45203</v>
      </c>
      <c r="B3306">
        <v>27429.074218999998</v>
      </c>
      <c r="C3306">
        <v>27826.658202999999</v>
      </c>
      <c r="D3306">
        <v>27248.105468999998</v>
      </c>
      <c r="E3306">
        <v>27799.394531000002</v>
      </c>
      <c r="F3306">
        <v>27799.394531000002</v>
      </c>
      <c r="G3306">
        <v>11143355314</v>
      </c>
    </row>
    <row r="3307" spans="1:7">
      <c r="A3307" s="12">
        <v>45204</v>
      </c>
      <c r="B3307">
        <v>27798.646484000001</v>
      </c>
      <c r="C3307">
        <v>28091.861327999999</v>
      </c>
      <c r="D3307">
        <v>27375.601563</v>
      </c>
      <c r="E3307">
        <v>27415.912109000001</v>
      </c>
      <c r="F3307">
        <v>27415.912109000001</v>
      </c>
      <c r="G3307">
        <v>11877253670</v>
      </c>
    </row>
    <row r="3308" spans="1:7">
      <c r="A3308" s="12">
        <v>45205</v>
      </c>
      <c r="B3308">
        <v>27412.123047000001</v>
      </c>
      <c r="C3308">
        <v>28252.537109000001</v>
      </c>
      <c r="D3308">
        <v>27215.552734000001</v>
      </c>
      <c r="E3308">
        <v>27946.597656000002</v>
      </c>
      <c r="F3308">
        <v>27946.597656000002</v>
      </c>
      <c r="G3308">
        <v>13492391599</v>
      </c>
    </row>
    <row r="3309" spans="1:7">
      <c r="A3309" s="12">
        <v>45206</v>
      </c>
      <c r="B3309">
        <v>27946.78125</v>
      </c>
      <c r="C3309">
        <v>28028.091797000001</v>
      </c>
      <c r="D3309">
        <v>27870.423827999999</v>
      </c>
      <c r="E3309">
        <v>27968.839843999998</v>
      </c>
      <c r="F3309">
        <v>27968.839843999998</v>
      </c>
      <c r="G3309">
        <v>6553044316</v>
      </c>
    </row>
    <row r="3310" spans="1:7">
      <c r="A3310" s="12">
        <v>45207</v>
      </c>
      <c r="B3310">
        <v>27971.677734000001</v>
      </c>
      <c r="C3310">
        <v>28102.169922000001</v>
      </c>
      <c r="D3310">
        <v>27740.662109000001</v>
      </c>
      <c r="E3310">
        <v>27935.089843999998</v>
      </c>
      <c r="F3310">
        <v>27935.089843999998</v>
      </c>
      <c r="G3310">
        <v>7916875290</v>
      </c>
    </row>
    <row r="3311" spans="1:7">
      <c r="A3311" s="12">
        <v>45208</v>
      </c>
      <c r="B3311">
        <v>27934.472656000002</v>
      </c>
      <c r="C3311">
        <v>27989.470702999999</v>
      </c>
      <c r="D3311">
        <v>27302.5625</v>
      </c>
      <c r="E3311">
        <v>27583.677734000001</v>
      </c>
      <c r="F3311">
        <v>27583.677734000001</v>
      </c>
      <c r="G3311">
        <v>12007668568</v>
      </c>
    </row>
    <row r="3312" spans="1:7">
      <c r="A3312" s="12">
        <v>45209</v>
      </c>
      <c r="B3312">
        <v>27589.201172000001</v>
      </c>
      <c r="C3312">
        <v>27715.847656000002</v>
      </c>
      <c r="D3312">
        <v>27301.654297000001</v>
      </c>
      <c r="E3312">
        <v>27391.019531000002</v>
      </c>
      <c r="F3312">
        <v>27391.019531000002</v>
      </c>
      <c r="G3312">
        <v>9973350678</v>
      </c>
    </row>
    <row r="3313" spans="1:7">
      <c r="A3313" s="12">
        <v>45210</v>
      </c>
      <c r="B3313">
        <v>27392.076172000001</v>
      </c>
      <c r="C3313">
        <v>27474.115234000001</v>
      </c>
      <c r="D3313">
        <v>26561.099609000001</v>
      </c>
      <c r="E3313">
        <v>26873.320313</v>
      </c>
      <c r="F3313">
        <v>26873.320313</v>
      </c>
      <c r="G3313">
        <v>13648094333</v>
      </c>
    </row>
    <row r="3314" spans="1:7">
      <c r="A3314" s="12">
        <v>45211</v>
      </c>
      <c r="B3314">
        <v>26873.292968999998</v>
      </c>
      <c r="C3314">
        <v>26921.439452999999</v>
      </c>
      <c r="D3314">
        <v>26558.320313</v>
      </c>
      <c r="E3314">
        <v>26756.798827999999</v>
      </c>
      <c r="F3314">
        <v>26756.798827999999</v>
      </c>
      <c r="G3314">
        <v>9392909295</v>
      </c>
    </row>
    <row r="3315" spans="1:7">
      <c r="A3315" s="12">
        <v>45212</v>
      </c>
      <c r="B3315">
        <v>26752.878906000002</v>
      </c>
      <c r="C3315">
        <v>27092.697265999999</v>
      </c>
      <c r="D3315">
        <v>26686.322265999999</v>
      </c>
      <c r="E3315">
        <v>26862.375</v>
      </c>
      <c r="F3315">
        <v>26862.375</v>
      </c>
      <c r="G3315">
        <v>15165312851</v>
      </c>
    </row>
    <row r="3316" spans="1:7">
      <c r="A3316" s="12">
        <v>45213</v>
      </c>
      <c r="B3316">
        <v>26866.203125</v>
      </c>
      <c r="C3316">
        <v>26969</v>
      </c>
      <c r="D3316">
        <v>26814.585938</v>
      </c>
      <c r="E3316">
        <v>26861.707031000002</v>
      </c>
      <c r="F3316">
        <v>26861.707031000002</v>
      </c>
      <c r="G3316">
        <v>5388116782</v>
      </c>
    </row>
    <row r="3317" spans="1:7">
      <c r="A3317" s="12">
        <v>45214</v>
      </c>
      <c r="B3317">
        <v>26858.011718999998</v>
      </c>
      <c r="C3317">
        <v>27289.169922000001</v>
      </c>
      <c r="D3317">
        <v>26817.894531000002</v>
      </c>
      <c r="E3317">
        <v>27159.652343999998</v>
      </c>
      <c r="F3317">
        <v>27159.652343999998</v>
      </c>
      <c r="G3317">
        <v>7098201980</v>
      </c>
    </row>
    <row r="3318" spans="1:7">
      <c r="A3318" s="12">
        <v>45215</v>
      </c>
      <c r="B3318">
        <v>27162.628906000002</v>
      </c>
      <c r="C3318">
        <v>29448.138672000001</v>
      </c>
      <c r="D3318">
        <v>27130.472656000002</v>
      </c>
      <c r="E3318">
        <v>28519.466797000001</v>
      </c>
      <c r="F3318">
        <v>28519.466797000001</v>
      </c>
      <c r="G3318">
        <v>27833876539</v>
      </c>
    </row>
    <row r="3319" spans="1:7">
      <c r="A3319" s="12">
        <v>45216</v>
      </c>
      <c r="B3319">
        <v>28522.097656000002</v>
      </c>
      <c r="C3319">
        <v>28618.751952999999</v>
      </c>
      <c r="D3319">
        <v>28110.185547000001</v>
      </c>
      <c r="E3319">
        <v>28415.748047000001</v>
      </c>
      <c r="F3319">
        <v>28415.748047000001</v>
      </c>
      <c r="G3319">
        <v>14872527508</v>
      </c>
    </row>
    <row r="3320" spans="1:7">
      <c r="A3320" s="12">
        <v>45217</v>
      </c>
      <c r="B3320">
        <v>28413.53125</v>
      </c>
      <c r="C3320">
        <v>28889.009765999999</v>
      </c>
      <c r="D3320">
        <v>28174.251952999999</v>
      </c>
      <c r="E3320">
        <v>28328.341797000001</v>
      </c>
      <c r="F3320">
        <v>28328.341797000001</v>
      </c>
      <c r="G3320">
        <v>12724128586</v>
      </c>
    </row>
    <row r="3321" spans="1:7">
      <c r="A3321" s="12">
        <v>45218</v>
      </c>
      <c r="B3321">
        <v>28332.416015999999</v>
      </c>
      <c r="C3321">
        <v>28892.474609000001</v>
      </c>
      <c r="D3321">
        <v>28177.988281000002</v>
      </c>
      <c r="E3321">
        <v>28719.806640999999</v>
      </c>
      <c r="F3321">
        <v>28719.806640999999</v>
      </c>
      <c r="G3321">
        <v>14448058195</v>
      </c>
    </row>
    <row r="3322" spans="1:7">
      <c r="A3322" s="12">
        <v>45219</v>
      </c>
      <c r="B3322">
        <v>28732.8125</v>
      </c>
      <c r="C3322">
        <v>30104.085938</v>
      </c>
      <c r="D3322">
        <v>28601.669922000001</v>
      </c>
      <c r="E3322">
        <v>29682.949218999998</v>
      </c>
      <c r="F3322">
        <v>29682.949218999998</v>
      </c>
      <c r="G3322">
        <v>21536125230</v>
      </c>
    </row>
    <row r="3323" spans="1:7">
      <c r="A3323" s="12">
        <v>45220</v>
      </c>
      <c r="B3323">
        <v>29683.380859000001</v>
      </c>
      <c r="C3323">
        <v>30287.482422000001</v>
      </c>
      <c r="D3323">
        <v>29481.751952999999</v>
      </c>
      <c r="E3323">
        <v>29918.412109000001</v>
      </c>
      <c r="F3323">
        <v>29918.412109000001</v>
      </c>
      <c r="G3323">
        <v>11541146996</v>
      </c>
    </row>
    <row r="3324" spans="1:7">
      <c r="A3324" s="12">
        <v>45221</v>
      </c>
      <c r="B3324">
        <v>29918.654297000001</v>
      </c>
      <c r="C3324">
        <v>30199.433593999998</v>
      </c>
      <c r="D3324">
        <v>29720.3125</v>
      </c>
      <c r="E3324">
        <v>29993.896484000001</v>
      </c>
      <c r="F3324">
        <v>29993.896484000001</v>
      </c>
      <c r="G3324">
        <v>10446520040</v>
      </c>
    </row>
    <row r="3325" spans="1:7">
      <c r="A3325" s="12">
        <v>45222</v>
      </c>
      <c r="B3325">
        <v>30140.685547000001</v>
      </c>
      <c r="C3325">
        <v>34370.4375</v>
      </c>
      <c r="D3325">
        <v>30097.828125</v>
      </c>
      <c r="E3325">
        <v>33086.234375</v>
      </c>
      <c r="F3325">
        <v>33086.234375</v>
      </c>
      <c r="G3325">
        <v>38363572311</v>
      </c>
    </row>
    <row r="3326" spans="1:7">
      <c r="A3326" s="12">
        <v>45223</v>
      </c>
      <c r="B3326">
        <v>33077.304687999997</v>
      </c>
      <c r="C3326">
        <v>35150.433594000002</v>
      </c>
      <c r="D3326">
        <v>32880.761719000002</v>
      </c>
      <c r="E3326">
        <v>33901.527344000002</v>
      </c>
      <c r="F3326">
        <v>33901.527344000002</v>
      </c>
      <c r="G3326">
        <v>44934999645</v>
      </c>
    </row>
    <row r="3327" spans="1:7">
      <c r="A3327" s="12">
        <v>45224</v>
      </c>
      <c r="B3327">
        <v>33916.042969000002</v>
      </c>
      <c r="C3327">
        <v>35133.757812999997</v>
      </c>
      <c r="D3327">
        <v>33709.109375</v>
      </c>
      <c r="E3327">
        <v>34502.820312999997</v>
      </c>
      <c r="F3327">
        <v>34502.820312999997</v>
      </c>
      <c r="G3327">
        <v>25254318008</v>
      </c>
    </row>
    <row r="3328" spans="1:7">
      <c r="A3328" s="12">
        <v>45225</v>
      </c>
      <c r="B3328">
        <v>34504.289062999997</v>
      </c>
      <c r="C3328">
        <v>34832.910155999998</v>
      </c>
      <c r="D3328">
        <v>33762.324219000002</v>
      </c>
      <c r="E3328">
        <v>34156.648437999997</v>
      </c>
      <c r="F3328">
        <v>34156.648437999997</v>
      </c>
      <c r="G3328">
        <v>19427195376</v>
      </c>
    </row>
    <row r="3329" spans="1:7">
      <c r="A3329" s="12">
        <v>45226</v>
      </c>
      <c r="B3329">
        <v>34156.5</v>
      </c>
      <c r="C3329">
        <v>34238.210937999997</v>
      </c>
      <c r="D3329">
        <v>33416.886719000002</v>
      </c>
      <c r="E3329">
        <v>33909.800780999998</v>
      </c>
      <c r="F3329">
        <v>33909.800780999998</v>
      </c>
      <c r="G3329">
        <v>16418032871</v>
      </c>
    </row>
    <row r="3330" spans="1:7">
      <c r="A3330" s="12">
        <v>45227</v>
      </c>
      <c r="B3330">
        <v>33907.722655999998</v>
      </c>
      <c r="C3330">
        <v>34399.390625</v>
      </c>
      <c r="D3330">
        <v>33874.804687999997</v>
      </c>
      <c r="E3330">
        <v>34089.574219000002</v>
      </c>
      <c r="F3330">
        <v>34089.574219000002</v>
      </c>
      <c r="G3330">
        <v>10160330825</v>
      </c>
    </row>
    <row r="3331" spans="1:7">
      <c r="A3331" s="12">
        <v>45228</v>
      </c>
      <c r="B3331">
        <v>34089.371094000002</v>
      </c>
      <c r="C3331">
        <v>34743.261719000002</v>
      </c>
      <c r="D3331">
        <v>33947.566405999998</v>
      </c>
      <c r="E3331">
        <v>34538.480469000002</v>
      </c>
      <c r="F3331">
        <v>34538.480469000002</v>
      </c>
      <c r="G3331">
        <v>11160323986</v>
      </c>
    </row>
    <row r="3332" spans="1:7">
      <c r="A3332" s="12">
        <v>45229</v>
      </c>
      <c r="B3332">
        <v>34531.742187999997</v>
      </c>
      <c r="C3332">
        <v>34843.933594000002</v>
      </c>
      <c r="D3332">
        <v>34110.972655999998</v>
      </c>
      <c r="E3332">
        <v>34502.363280999998</v>
      </c>
      <c r="F3332">
        <v>34502.363280999998</v>
      </c>
      <c r="G3332">
        <v>17184860315</v>
      </c>
    </row>
    <row r="3333" spans="1:7">
      <c r="A3333" s="12">
        <v>45230</v>
      </c>
      <c r="B3333">
        <v>34500.078125</v>
      </c>
      <c r="C3333">
        <v>34719.253905999998</v>
      </c>
      <c r="D3333">
        <v>34083.308594000002</v>
      </c>
      <c r="E3333">
        <v>34667.78125</v>
      </c>
      <c r="F3333">
        <v>34667.78125</v>
      </c>
      <c r="G3333">
        <v>15758270810</v>
      </c>
    </row>
    <row r="3334" spans="1:7">
      <c r="A3334" s="12">
        <v>45231</v>
      </c>
      <c r="B3334">
        <v>34657.273437999997</v>
      </c>
      <c r="C3334">
        <v>35527.929687999997</v>
      </c>
      <c r="D3334">
        <v>34170.691405999998</v>
      </c>
      <c r="E3334">
        <v>35437.253905999998</v>
      </c>
      <c r="F3334">
        <v>35437.253905999998</v>
      </c>
      <c r="G3334">
        <v>22446272005</v>
      </c>
    </row>
    <row r="3335" spans="1:7">
      <c r="A3335" s="12">
        <v>45232</v>
      </c>
      <c r="B3335">
        <v>35441.578125</v>
      </c>
      <c r="C3335">
        <v>35919.84375</v>
      </c>
      <c r="D3335">
        <v>34401.574219000002</v>
      </c>
      <c r="E3335">
        <v>34938.242187999997</v>
      </c>
      <c r="F3335">
        <v>34938.242187999997</v>
      </c>
      <c r="G3335">
        <v>20998158544</v>
      </c>
    </row>
    <row r="3336" spans="1:7">
      <c r="A3336" s="12">
        <v>45233</v>
      </c>
      <c r="B3336">
        <v>34942.472655999998</v>
      </c>
      <c r="C3336">
        <v>34942.472655999998</v>
      </c>
      <c r="D3336">
        <v>34133.441405999998</v>
      </c>
      <c r="E3336">
        <v>34732.324219000002</v>
      </c>
      <c r="F3336">
        <v>34732.324219000002</v>
      </c>
      <c r="G3336">
        <v>17158456701</v>
      </c>
    </row>
    <row r="3337" spans="1:7">
      <c r="A3337" s="12">
        <v>45234</v>
      </c>
      <c r="B3337">
        <v>34736.324219000002</v>
      </c>
      <c r="C3337">
        <v>35256.03125</v>
      </c>
      <c r="D3337">
        <v>34616.691405999998</v>
      </c>
      <c r="E3337">
        <v>35082.195312999997</v>
      </c>
      <c r="F3337">
        <v>35082.195312999997</v>
      </c>
      <c r="G3337">
        <v>9561294264</v>
      </c>
    </row>
    <row r="3338" spans="1:7">
      <c r="A3338" s="12">
        <v>45235</v>
      </c>
      <c r="B3338">
        <v>35090.011719000002</v>
      </c>
      <c r="C3338">
        <v>35340.339844000002</v>
      </c>
      <c r="D3338">
        <v>34594.242187999997</v>
      </c>
      <c r="E3338">
        <v>35049.355469000002</v>
      </c>
      <c r="F3338">
        <v>35049.355469000002</v>
      </c>
      <c r="G3338">
        <v>12412743996</v>
      </c>
    </row>
    <row r="3339" spans="1:7">
      <c r="A3339" s="12">
        <v>45236</v>
      </c>
      <c r="B3339">
        <v>35044.789062999997</v>
      </c>
      <c r="C3339">
        <v>35286.027344000002</v>
      </c>
      <c r="D3339">
        <v>34765.363280999998</v>
      </c>
      <c r="E3339">
        <v>35037.371094000002</v>
      </c>
      <c r="F3339">
        <v>35037.371094000002</v>
      </c>
      <c r="G3339">
        <v>12693436420</v>
      </c>
    </row>
    <row r="3340" spans="1:7">
      <c r="A3340" s="12">
        <v>45237</v>
      </c>
      <c r="B3340">
        <v>35047.792969000002</v>
      </c>
      <c r="C3340">
        <v>35892.417969000002</v>
      </c>
      <c r="D3340">
        <v>34545.816405999998</v>
      </c>
      <c r="E3340">
        <v>35443.5625</v>
      </c>
      <c r="F3340">
        <v>35443.5625</v>
      </c>
      <c r="G3340">
        <v>18834737789</v>
      </c>
    </row>
    <row r="3341" spans="1:7">
      <c r="A3341" s="12">
        <v>45238</v>
      </c>
      <c r="B3341">
        <v>35419.476562999997</v>
      </c>
      <c r="C3341">
        <v>35994.417969000002</v>
      </c>
      <c r="D3341">
        <v>35147.800780999998</v>
      </c>
      <c r="E3341">
        <v>35655.277344000002</v>
      </c>
      <c r="F3341">
        <v>35655.277344000002</v>
      </c>
      <c r="G3341">
        <v>17295394918</v>
      </c>
    </row>
    <row r="3342" spans="1:7">
      <c r="A3342" s="12">
        <v>45239</v>
      </c>
      <c r="B3342">
        <v>35633.632812999997</v>
      </c>
      <c r="C3342">
        <v>37926.257812999997</v>
      </c>
      <c r="D3342">
        <v>35592.101562999997</v>
      </c>
      <c r="E3342">
        <v>36693.125</v>
      </c>
      <c r="F3342">
        <v>36693.125</v>
      </c>
      <c r="G3342">
        <v>37762672382</v>
      </c>
    </row>
    <row r="3343" spans="1:7">
      <c r="A3343" s="12">
        <v>45240</v>
      </c>
      <c r="B3343">
        <v>36702.25</v>
      </c>
      <c r="C3343">
        <v>37493.800780999998</v>
      </c>
      <c r="D3343">
        <v>36362.753905999998</v>
      </c>
      <c r="E3343">
        <v>37313.96875</v>
      </c>
      <c r="F3343">
        <v>37313.96875</v>
      </c>
      <c r="G3343">
        <v>22711265155</v>
      </c>
    </row>
    <row r="3344" spans="1:7">
      <c r="A3344" s="12">
        <v>45241</v>
      </c>
      <c r="B3344">
        <v>37310.070312999997</v>
      </c>
      <c r="C3344">
        <v>37407.09375</v>
      </c>
      <c r="D3344">
        <v>36773.667969000002</v>
      </c>
      <c r="E3344">
        <v>37138.050780999998</v>
      </c>
      <c r="F3344">
        <v>37138.050780999998</v>
      </c>
      <c r="G3344">
        <v>13924272142</v>
      </c>
    </row>
    <row r="3345" spans="1:7">
      <c r="A3345" s="12">
        <v>45242</v>
      </c>
      <c r="B3345">
        <v>37133.992187999997</v>
      </c>
      <c r="C3345">
        <v>37227.691405999998</v>
      </c>
      <c r="D3345">
        <v>36779.117187999997</v>
      </c>
      <c r="E3345">
        <v>37054.519530999998</v>
      </c>
      <c r="F3345">
        <v>37054.519530999998</v>
      </c>
      <c r="G3345">
        <v>11545715999</v>
      </c>
    </row>
    <row r="3346" spans="1:7">
      <c r="A3346" s="12">
        <v>45243</v>
      </c>
      <c r="B3346">
        <v>37070.304687999997</v>
      </c>
      <c r="C3346">
        <v>37405.117187999997</v>
      </c>
      <c r="D3346">
        <v>36399.605469000002</v>
      </c>
      <c r="E3346">
        <v>36502.355469000002</v>
      </c>
      <c r="F3346">
        <v>36502.355469000002</v>
      </c>
      <c r="G3346">
        <v>19057712790</v>
      </c>
    </row>
    <row r="3347" spans="1:7">
      <c r="A3347" s="12">
        <v>45244</v>
      </c>
      <c r="B3347">
        <v>36491.789062999997</v>
      </c>
      <c r="C3347">
        <v>36753.351562999997</v>
      </c>
      <c r="D3347">
        <v>34948.5</v>
      </c>
      <c r="E3347">
        <v>35537.640625</v>
      </c>
      <c r="F3347">
        <v>35537.640625</v>
      </c>
      <c r="G3347">
        <v>23857403554</v>
      </c>
    </row>
    <row r="3348" spans="1:7">
      <c r="A3348" s="12">
        <v>45245</v>
      </c>
      <c r="B3348">
        <v>35548.113280999998</v>
      </c>
      <c r="C3348">
        <v>37964.894530999998</v>
      </c>
      <c r="D3348">
        <v>35383.78125</v>
      </c>
      <c r="E3348">
        <v>37880.582030999998</v>
      </c>
      <c r="F3348">
        <v>37880.582030999998</v>
      </c>
      <c r="G3348">
        <v>27365821679</v>
      </c>
    </row>
    <row r="3349" spans="1:7">
      <c r="A3349" s="12">
        <v>45246</v>
      </c>
      <c r="B3349">
        <v>37879.980469000002</v>
      </c>
      <c r="C3349">
        <v>37934.625</v>
      </c>
      <c r="D3349">
        <v>35545.472655999998</v>
      </c>
      <c r="E3349">
        <v>36154.769530999998</v>
      </c>
      <c r="F3349">
        <v>36154.769530999998</v>
      </c>
      <c r="G3349">
        <v>26007385366</v>
      </c>
    </row>
    <row r="3350" spans="1:7">
      <c r="A3350" s="12">
        <v>45247</v>
      </c>
      <c r="B3350">
        <v>36164.824219000002</v>
      </c>
      <c r="C3350">
        <v>36704.484375</v>
      </c>
      <c r="D3350">
        <v>35901.234375</v>
      </c>
      <c r="E3350">
        <v>36596.683594000002</v>
      </c>
      <c r="F3350">
        <v>36596.683594000002</v>
      </c>
      <c r="G3350">
        <v>22445028430</v>
      </c>
    </row>
    <row r="3351" spans="1:7">
      <c r="A3351" s="12">
        <v>45248</v>
      </c>
      <c r="B3351">
        <v>36625.371094000002</v>
      </c>
      <c r="C3351">
        <v>36839.28125</v>
      </c>
      <c r="D3351">
        <v>36233.3125</v>
      </c>
      <c r="E3351">
        <v>36585.703125</v>
      </c>
      <c r="F3351">
        <v>36585.703125</v>
      </c>
      <c r="G3351">
        <v>11886022717</v>
      </c>
    </row>
    <row r="3352" spans="1:7">
      <c r="A3352" s="12">
        <v>45249</v>
      </c>
      <c r="B3352">
        <v>36585.765625</v>
      </c>
      <c r="C3352">
        <v>37509.355469000002</v>
      </c>
      <c r="D3352">
        <v>36414.597655999998</v>
      </c>
      <c r="E3352">
        <v>37386.546875</v>
      </c>
      <c r="F3352">
        <v>37386.546875</v>
      </c>
      <c r="G3352">
        <v>12915986553</v>
      </c>
    </row>
    <row r="3353" spans="1:7">
      <c r="A3353" s="12">
        <v>45250</v>
      </c>
      <c r="B3353">
        <v>37374.074219000002</v>
      </c>
      <c r="C3353">
        <v>37756.820312999997</v>
      </c>
      <c r="D3353">
        <v>36882.53125</v>
      </c>
      <c r="E3353">
        <v>37476.957030999998</v>
      </c>
      <c r="F3353">
        <v>37476.957030999998</v>
      </c>
      <c r="G3353">
        <v>20888209068</v>
      </c>
    </row>
    <row r="3354" spans="1:7">
      <c r="A3354" s="12">
        <v>45251</v>
      </c>
      <c r="B3354">
        <v>37469.160155999998</v>
      </c>
      <c r="C3354">
        <v>37631.140625</v>
      </c>
      <c r="D3354">
        <v>35813.8125</v>
      </c>
      <c r="E3354">
        <v>35813.8125</v>
      </c>
      <c r="F3354">
        <v>35813.8125</v>
      </c>
      <c r="G3354">
        <v>25172163756</v>
      </c>
    </row>
    <row r="3355" spans="1:7">
      <c r="A3355" s="12">
        <v>45252</v>
      </c>
      <c r="B3355">
        <v>35756.554687999997</v>
      </c>
      <c r="C3355">
        <v>37856.980469000002</v>
      </c>
      <c r="D3355">
        <v>35670.972655999998</v>
      </c>
      <c r="E3355">
        <v>37432.339844000002</v>
      </c>
      <c r="F3355">
        <v>37432.339844000002</v>
      </c>
      <c r="G3355">
        <v>24397247860</v>
      </c>
    </row>
    <row r="3356" spans="1:7">
      <c r="A3356" s="12">
        <v>45253</v>
      </c>
      <c r="B3356">
        <v>37420.433594000002</v>
      </c>
      <c r="C3356">
        <v>37643.917969000002</v>
      </c>
      <c r="D3356">
        <v>36923.863280999998</v>
      </c>
      <c r="E3356">
        <v>37289.621094000002</v>
      </c>
      <c r="F3356">
        <v>37289.621094000002</v>
      </c>
      <c r="G3356">
        <v>14214948217</v>
      </c>
    </row>
    <row r="3357" spans="1:7">
      <c r="A3357" s="12">
        <v>45254</v>
      </c>
      <c r="B3357">
        <v>37296.316405999998</v>
      </c>
      <c r="C3357">
        <v>38415.339844000002</v>
      </c>
      <c r="D3357">
        <v>37261.605469000002</v>
      </c>
      <c r="E3357">
        <v>37720.28125</v>
      </c>
      <c r="F3357">
        <v>37720.28125</v>
      </c>
      <c r="G3357">
        <v>22922957823</v>
      </c>
    </row>
    <row r="3358" spans="1:7">
      <c r="A3358" s="12">
        <v>45255</v>
      </c>
      <c r="B3358">
        <v>37721.414062999997</v>
      </c>
      <c r="C3358">
        <v>37892.429687999997</v>
      </c>
      <c r="D3358">
        <v>37617.417969000002</v>
      </c>
      <c r="E3358">
        <v>37796.792969000002</v>
      </c>
      <c r="F3358">
        <v>37796.792969000002</v>
      </c>
      <c r="G3358">
        <v>9099571165</v>
      </c>
    </row>
    <row r="3359" spans="1:7">
      <c r="A3359" s="12">
        <v>45256</v>
      </c>
      <c r="B3359">
        <v>37796.828125</v>
      </c>
      <c r="C3359">
        <v>37820.300780999998</v>
      </c>
      <c r="D3359">
        <v>37162.75</v>
      </c>
      <c r="E3359">
        <v>37479.121094000002</v>
      </c>
      <c r="F3359">
        <v>37479.121094000002</v>
      </c>
      <c r="G3359">
        <v>13744796068</v>
      </c>
    </row>
    <row r="3360" spans="1:7">
      <c r="A3360" s="12">
        <v>45257</v>
      </c>
      <c r="B3360">
        <v>37454.191405999998</v>
      </c>
      <c r="C3360">
        <v>37559.355469000002</v>
      </c>
      <c r="D3360">
        <v>36750.128905999998</v>
      </c>
      <c r="E3360">
        <v>37254.167969000002</v>
      </c>
      <c r="F3360">
        <v>37254.167969000002</v>
      </c>
      <c r="G3360">
        <v>19002925720</v>
      </c>
    </row>
    <row r="3361" spans="1:7">
      <c r="A3361" s="12">
        <v>45258</v>
      </c>
      <c r="B3361">
        <v>37247.992187999997</v>
      </c>
      <c r="C3361">
        <v>38368.480469000002</v>
      </c>
      <c r="D3361">
        <v>36891.089844000002</v>
      </c>
      <c r="E3361">
        <v>37831.085937999997</v>
      </c>
      <c r="F3361">
        <v>37831.085937999997</v>
      </c>
      <c r="G3361">
        <v>21696137014</v>
      </c>
    </row>
    <row r="3362" spans="1:7">
      <c r="A3362" s="12">
        <v>45259</v>
      </c>
      <c r="B3362">
        <v>37826.105469000002</v>
      </c>
      <c r="C3362">
        <v>38366.113280999998</v>
      </c>
      <c r="D3362">
        <v>37612.632812999997</v>
      </c>
      <c r="E3362">
        <v>37858.492187999997</v>
      </c>
      <c r="F3362">
        <v>37858.492187999997</v>
      </c>
      <c r="G3362">
        <v>20728546658</v>
      </c>
    </row>
    <row r="3363" spans="1:7">
      <c r="A3363" s="12">
        <v>45260</v>
      </c>
      <c r="B3363">
        <v>37861.117187999997</v>
      </c>
      <c r="C3363">
        <v>38141.753905999998</v>
      </c>
      <c r="D3363">
        <v>37531.140625</v>
      </c>
      <c r="E3363">
        <v>37712.746094000002</v>
      </c>
      <c r="F3363">
        <v>37712.746094000002</v>
      </c>
      <c r="G3363">
        <v>18115982627</v>
      </c>
    </row>
    <row r="3364" spans="1:7">
      <c r="A3364" s="12">
        <v>45261</v>
      </c>
      <c r="B3364">
        <v>37718.007812999997</v>
      </c>
      <c r="C3364">
        <v>38954.109375</v>
      </c>
      <c r="D3364">
        <v>37629.359375</v>
      </c>
      <c r="E3364">
        <v>38688.75</v>
      </c>
      <c r="F3364">
        <v>38688.75</v>
      </c>
      <c r="G3364">
        <v>23512784002</v>
      </c>
    </row>
    <row r="3365" spans="1:7">
      <c r="A3365" s="12">
        <v>45262</v>
      </c>
      <c r="B3365">
        <v>38689.277344000002</v>
      </c>
      <c r="C3365">
        <v>39678.9375</v>
      </c>
      <c r="D3365">
        <v>38652.59375</v>
      </c>
      <c r="E3365">
        <v>39476.332030999998</v>
      </c>
      <c r="F3365">
        <v>39476.332030999998</v>
      </c>
      <c r="G3365">
        <v>15534035612</v>
      </c>
    </row>
    <row r="3366" spans="1:7">
      <c r="A3366" s="12">
        <v>45263</v>
      </c>
      <c r="B3366">
        <v>39472.207030999998</v>
      </c>
      <c r="C3366">
        <v>40135.605469000002</v>
      </c>
      <c r="D3366">
        <v>39298.164062999997</v>
      </c>
      <c r="E3366">
        <v>39978.390625</v>
      </c>
      <c r="F3366">
        <v>39978.390625</v>
      </c>
      <c r="G3366">
        <v>15769696322</v>
      </c>
    </row>
    <row r="3367" spans="1:7">
      <c r="A3367" s="12">
        <v>45264</v>
      </c>
      <c r="B3367">
        <v>39978.628905999998</v>
      </c>
      <c r="C3367">
        <v>42371.75</v>
      </c>
      <c r="D3367">
        <v>39978.628905999998</v>
      </c>
      <c r="E3367">
        <v>41980.097655999998</v>
      </c>
      <c r="F3367">
        <v>41980.097655999998</v>
      </c>
      <c r="G3367">
        <v>39856129827</v>
      </c>
    </row>
    <row r="3368" spans="1:7">
      <c r="A3368" s="12">
        <v>45265</v>
      </c>
      <c r="B3368">
        <v>41986.265625</v>
      </c>
      <c r="C3368">
        <v>44408.664062999997</v>
      </c>
      <c r="D3368">
        <v>41421.148437999997</v>
      </c>
      <c r="E3368">
        <v>44080.648437999997</v>
      </c>
      <c r="F3368">
        <v>44080.648437999997</v>
      </c>
      <c r="G3368">
        <v>36312154535</v>
      </c>
    </row>
    <row r="3369" spans="1:7">
      <c r="A3369" s="12">
        <v>45266</v>
      </c>
      <c r="B3369">
        <v>44080.023437999997</v>
      </c>
      <c r="C3369">
        <v>44265.769530999998</v>
      </c>
      <c r="D3369">
        <v>43478.082030999998</v>
      </c>
      <c r="E3369">
        <v>43746.445312999997</v>
      </c>
      <c r="F3369">
        <v>43746.445312999997</v>
      </c>
      <c r="G3369">
        <v>29909761586</v>
      </c>
    </row>
    <row r="3370" spans="1:7">
      <c r="A3370" s="12">
        <v>45267</v>
      </c>
      <c r="B3370">
        <v>43769.132812999997</v>
      </c>
      <c r="C3370">
        <v>44042.589844000002</v>
      </c>
      <c r="D3370">
        <v>42880.648437999997</v>
      </c>
      <c r="E3370">
        <v>43292.664062999997</v>
      </c>
      <c r="F3370">
        <v>43292.664062999997</v>
      </c>
      <c r="G3370">
        <v>27635760671</v>
      </c>
    </row>
    <row r="3371" spans="1:7">
      <c r="A3371" s="12">
        <v>45268</v>
      </c>
      <c r="B3371">
        <v>43293.136719000002</v>
      </c>
      <c r="C3371">
        <v>44705.515625</v>
      </c>
      <c r="D3371">
        <v>43125.296875</v>
      </c>
      <c r="E3371">
        <v>44166.601562999997</v>
      </c>
      <c r="F3371">
        <v>44166.601562999997</v>
      </c>
      <c r="G3371">
        <v>24421116687</v>
      </c>
    </row>
    <row r="3372" spans="1:7">
      <c r="A3372" s="12">
        <v>45269</v>
      </c>
      <c r="B3372">
        <v>44180.019530999998</v>
      </c>
      <c r="C3372">
        <v>44361.257812999997</v>
      </c>
      <c r="D3372">
        <v>43627.597655999998</v>
      </c>
      <c r="E3372">
        <v>43725.984375</v>
      </c>
      <c r="F3372">
        <v>43725.984375</v>
      </c>
      <c r="G3372">
        <v>17368210171</v>
      </c>
    </row>
    <row r="3373" spans="1:7">
      <c r="A3373" s="12">
        <v>45270</v>
      </c>
      <c r="B3373">
        <v>43728.382812999997</v>
      </c>
      <c r="C3373">
        <v>44034.625</v>
      </c>
      <c r="D3373">
        <v>43593.285155999998</v>
      </c>
      <c r="E3373">
        <v>43779.699219000002</v>
      </c>
      <c r="F3373">
        <v>43779.699219000002</v>
      </c>
      <c r="G3373">
        <v>13000481418</v>
      </c>
    </row>
    <row r="3374" spans="1:7">
      <c r="A3374" s="12">
        <v>45271</v>
      </c>
      <c r="B3374">
        <v>43792.019530999998</v>
      </c>
      <c r="C3374">
        <v>43808.375</v>
      </c>
      <c r="D3374">
        <v>40234.578125</v>
      </c>
      <c r="E3374">
        <v>41243.832030999998</v>
      </c>
      <c r="F3374">
        <v>41243.832030999998</v>
      </c>
      <c r="G3374">
        <v>40632672038</v>
      </c>
    </row>
    <row r="3375" spans="1:7">
      <c r="A3375" s="12">
        <v>45272</v>
      </c>
      <c r="B3375">
        <v>41238.734375</v>
      </c>
      <c r="C3375">
        <v>42048.304687999997</v>
      </c>
      <c r="D3375">
        <v>40667.5625</v>
      </c>
      <c r="E3375">
        <v>41450.222655999998</v>
      </c>
      <c r="F3375">
        <v>41450.222655999998</v>
      </c>
      <c r="G3375">
        <v>24779520132</v>
      </c>
    </row>
    <row r="3376" spans="1:7">
      <c r="A3376" s="12">
        <v>45273</v>
      </c>
      <c r="B3376">
        <v>41468.464844000002</v>
      </c>
      <c r="C3376">
        <v>43429.78125</v>
      </c>
      <c r="D3376">
        <v>40676.867187999997</v>
      </c>
      <c r="E3376">
        <v>42890.742187999997</v>
      </c>
      <c r="F3376">
        <v>42890.742187999997</v>
      </c>
      <c r="G3376">
        <v>26797884674</v>
      </c>
    </row>
    <row r="3377" spans="1:7">
      <c r="A3377" s="12">
        <v>45274</v>
      </c>
      <c r="B3377">
        <v>42884.261719000002</v>
      </c>
      <c r="C3377">
        <v>43390.859375</v>
      </c>
      <c r="D3377">
        <v>41767.089844000002</v>
      </c>
      <c r="E3377">
        <v>43023.972655999998</v>
      </c>
      <c r="F3377">
        <v>43023.972655999998</v>
      </c>
      <c r="G3377">
        <v>25578530178</v>
      </c>
    </row>
    <row r="3378" spans="1:7">
      <c r="A3378" s="12">
        <v>45275</v>
      </c>
      <c r="B3378">
        <v>43028.25</v>
      </c>
      <c r="C3378">
        <v>43087.824219000002</v>
      </c>
      <c r="D3378">
        <v>41692.96875</v>
      </c>
      <c r="E3378">
        <v>41929.757812999997</v>
      </c>
      <c r="F3378">
        <v>41929.757812999997</v>
      </c>
      <c r="G3378">
        <v>19639442462</v>
      </c>
    </row>
    <row r="3379" spans="1:7">
      <c r="A3379" s="12">
        <v>45276</v>
      </c>
      <c r="B3379">
        <v>41937.742187999997</v>
      </c>
      <c r="C3379">
        <v>42664.945312999997</v>
      </c>
      <c r="D3379">
        <v>41723.113280999998</v>
      </c>
      <c r="E3379">
        <v>42240.117187999997</v>
      </c>
      <c r="F3379">
        <v>42240.117187999997</v>
      </c>
      <c r="G3379">
        <v>14386729590</v>
      </c>
    </row>
    <row r="3380" spans="1:7">
      <c r="A3380" s="12">
        <v>45277</v>
      </c>
      <c r="B3380">
        <v>42236.109375</v>
      </c>
      <c r="C3380">
        <v>42359.496094000002</v>
      </c>
      <c r="D3380">
        <v>41274.542969000002</v>
      </c>
      <c r="E3380">
        <v>41364.664062999997</v>
      </c>
      <c r="F3380">
        <v>41364.664062999997</v>
      </c>
      <c r="G3380">
        <v>16678702876</v>
      </c>
    </row>
    <row r="3381" spans="1:7">
      <c r="A3381" s="12">
        <v>45278</v>
      </c>
      <c r="B3381">
        <v>41348.203125</v>
      </c>
      <c r="C3381">
        <v>42720.296875</v>
      </c>
      <c r="D3381">
        <v>40530.257812999997</v>
      </c>
      <c r="E3381">
        <v>42623.539062999997</v>
      </c>
      <c r="F3381">
        <v>42623.539062999997</v>
      </c>
      <c r="G3381">
        <v>25224642008</v>
      </c>
    </row>
    <row r="3382" spans="1:7">
      <c r="A3382" s="12">
        <v>45279</v>
      </c>
      <c r="B3382">
        <v>42641.511719000002</v>
      </c>
      <c r="C3382">
        <v>43354.296875</v>
      </c>
      <c r="D3382">
        <v>41826.335937999997</v>
      </c>
      <c r="E3382">
        <v>42270.527344000002</v>
      </c>
      <c r="F3382">
        <v>42270.527344000002</v>
      </c>
      <c r="G3382">
        <v>23171001281</v>
      </c>
    </row>
    <row r="3383" spans="1:7">
      <c r="A3383" s="12">
        <v>45280</v>
      </c>
      <c r="B3383">
        <v>42261.300780999998</v>
      </c>
      <c r="C3383">
        <v>44275.585937999997</v>
      </c>
      <c r="D3383">
        <v>42223.816405999998</v>
      </c>
      <c r="E3383">
        <v>43652.25</v>
      </c>
      <c r="F3383">
        <v>43652.25</v>
      </c>
      <c r="G3383">
        <v>27868908174</v>
      </c>
    </row>
    <row r="3384" spans="1:7">
      <c r="A3384" s="12">
        <v>45281</v>
      </c>
      <c r="B3384">
        <v>43648.125</v>
      </c>
      <c r="C3384">
        <v>44240.667969000002</v>
      </c>
      <c r="D3384">
        <v>43330.050780999998</v>
      </c>
      <c r="E3384">
        <v>43869.152344000002</v>
      </c>
      <c r="F3384">
        <v>43869.152344000002</v>
      </c>
      <c r="G3384">
        <v>22452766169</v>
      </c>
    </row>
    <row r="3385" spans="1:7">
      <c r="A3385" s="12">
        <v>45282</v>
      </c>
      <c r="B3385">
        <v>43868.988280999998</v>
      </c>
      <c r="C3385">
        <v>44367.957030999998</v>
      </c>
      <c r="D3385">
        <v>43441.96875</v>
      </c>
      <c r="E3385">
        <v>43997.902344000002</v>
      </c>
      <c r="F3385">
        <v>43997.902344000002</v>
      </c>
      <c r="G3385">
        <v>21028503216</v>
      </c>
    </row>
    <row r="3386" spans="1:7">
      <c r="A3386" s="12">
        <v>45283</v>
      </c>
      <c r="B3386">
        <v>44012.199219000002</v>
      </c>
      <c r="C3386">
        <v>44015.699219000002</v>
      </c>
      <c r="D3386">
        <v>43351.355469000002</v>
      </c>
      <c r="E3386">
        <v>43739.542969000002</v>
      </c>
      <c r="F3386">
        <v>43739.542969000002</v>
      </c>
      <c r="G3386">
        <v>13507796558</v>
      </c>
    </row>
    <row r="3387" spans="1:7">
      <c r="A3387" s="12">
        <v>45284</v>
      </c>
      <c r="B3387">
        <v>43728.367187999997</v>
      </c>
      <c r="C3387">
        <v>43945.523437999997</v>
      </c>
      <c r="D3387">
        <v>42786.917969000002</v>
      </c>
      <c r="E3387">
        <v>43016.117187999997</v>
      </c>
      <c r="F3387">
        <v>43016.117187999997</v>
      </c>
      <c r="G3387">
        <v>18830554085</v>
      </c>
    </row>
    <row r="3388" spans="1:7">
      <c r="A3388" s="12">
        <v>45285</v>
      </c>
      <c r="B3388">
        <v>43010.574219000002</v>
      </c>
      <c r="C3388">
        <v>43765.09375</v>
      </c>
      <c r="D3388">
        <v>42765.769530999998</v>
      </c>
      <c r="E3388">
        <v>43613.140625</v>
      </c>
      <c r="F3388">
        <v>43613.140625</v>
      </c>
      <c r="G3388">
        <v>21115795370</v>
      </c>
    </row>
    <row r="3389" spans="1:7">
      <c r="A3389" s="12">
        <v>45286</v>
      </c>
      <c r="B3389">
        <v>43599.847655999998</v>
      </c>
      <c r="C3389">
        <v>43603.175780999998</v>
      </c>
      <c r="D3389">
        <v>41676.488280999998</v>
      </c>
      <c r="E3389">
        <v>42520.402344000002</v>
      </c>
      <c r="F3389">
        <v>42520.402344000002</v>
      </c>
      <c r="G3389">
        <v>30026850982</v>
      </c>
    </row>
    <row r="3390" spans="1:7">
      <c r="A3390" s="12">
        <v>45287</v>
      </c>
      <c r="B3390">
        <v>42518.46875</v>
      </c>
      <c r="C3390">
        <v>43683.160155999998</v>
      </c>
      <c r="D3390">
        <v>42167.582030999998</v>
      </c>
      <c r="E3390">
        <v>43442.855469000002</v>
      </c>
      <c r="F3390">
        <v>43442.855469000002</v>
      </c>
      <c r="G3390">
        <v>25260941032</v>
      </c>
    </row>
    <row r="3391" spans="1:7">
      <c r="A3391" s="12">
        <v>45288</v>
      </c>
      <c r="B3391">
        <v>43468.199219000002</v>
      </c>
      <c r="C3391">
        <v>43804.78125</v>
      </c>
      <c r="D3391">
        <v>42318.550780999998</v>
      </c>
      <c r="E3391">
        <v>42627.855469000002</v>
      </c>
      <c r="F3391">
        <v>42627.855469000002</v>
      </c>
      <c r="G3391">
        <v>22992093014</v>
      </c>
    </row>
    <row r="3392" spans="1:7">
      <c r="A3392" s="12">
        <v>45289</v>
      </c>
      <c r="B3392">
        <v>42614.644530999998</v>
      </c>
      <c r="C3392">
        <v>43124.324219000002</v>
      </c>
      <c r="D3392">
        <v>41424.0625</v>
      </c>
      <c r="E3392">
        <v>42099.402344000002</v>
      </c>
      <c r="F3392">
        <v>42099.402344000002</v>
      </c>
      <c r="G3392">
        <v>26000021055</v>
      </c>
    </row>
    <row r="3393" spans="1:7">
      <c r="A3393" s="12">
        <v>45290</v>
      </c>
      <c r="B3393">
        <v>42091.753905999998</v>
      </c>
      <c r="C3393">
        <v>42584.125</v>
      </c>
      <c r="D3393">
        <v>41556.226562999997</v>
      </c>
      <c r="E3393">
        <v>42156.902344000002</v>
      </c>
      <c r="F3393">
        <v>42156.902344000002</v>
      </c>
      <c r="G3393">
        <v>16013925945</v>
      </c>
    </row>
    <row r="3394" spans="1:7">
      <c r="A3394" s="12">
        <v>45291</v>
      </c>
      <c r="B3394">
        <v>42152.097655999998</v>
      </c>
      <c r="C3394">
        <v>42860.9375</v>
      </c>
      <c r="D3394">
        <v>41998.253905999998</v>
      </c>
      <c r="E3394">
        <v>42265.1875</v>
      </c>
      <c r="F3394">
        <v>42265.1875</v>
      </c>
      <c r="G3394">
        <v>16397498810</v>
      </c>
    </row>
    <row r="3395" spans="1:7">
      <c r="A3395" s="12">
        <v>45292</v>
      </c>
      <c r="B3395">
        <v>42280.234375</v>
      </c>
      <c r="C3395">
        <v>44175.4375</v>
      </c>
      <c r="D3395">
        <v>42214.976562999997</v>
      </c>
      <c r="E3395">
        <v>44167.332030999998</v>
      </c>
      <c r="F3395">
        <v>44167.332030999998</v>
      </c>
      <c r="G3395">
        <v>18426978443</v>
      </c>
    </row>
    <row r="3396" spans="1:7">
      <c r="A3396" s="12">
        <v>45293</v>
      </c>
      <c r="B3396">
        <v>44187.140625</v>
      </c>
      <c r="C3396">
        <v>45899.707030999998</v>
      </c>
      <c r="D3396">
        <v>44176.949219000002</v>
      </c>
      <c r="E3396">
        <v>44957.96875</v>
      </c>
      <c r="F3396">
        <v>44957.96875</v>
      </c>
      <c r="G3396">
        <v>39335274536</v>
      </c>
    </row>
    <row r="3397" spans="1:7">
      <c r="A3397" s="12">
        <v>45294</v>
      </c>
      <c r="B3397">
        <v>44961.601562999997</v>
      </c>
      <c r="C3397">
        <v>45503.242187999997</v>
      </c>
      <c r="D3397">
        <v>40813.535155999998</v>
      </c>
      <c r="E3397">
        <v>42848.175780999998</v>
      </c>
      <c r="F3397">
        <v>42848.175780999998</v>
      </c>
      <c r="G3397">
        <v>46342323118</v>
      </c>
    </row>
    <row r="3398" spans="1:7">
      <c r="A3398" s="12">
        <v>45295</v>
      </c>
      <c r="B3398">
        <v>42855.816405999998</v>
      </c>
      <c r="C3398">
        <v>44770.023437999997</v>
      </c>
      <c r="D3398">
        <v>42675.175780999998</v>
      </c>
      <c r="E3398">
        <v>44179.921875</v>
      </c>
      <c r="F3398">
        <v>44179.921875</v>
      </c>
      <c r="G3398">
        <v>30448091210</v>
      </c>
    </row>
    <row r="3399" spans="1:7">
      <c r="A3399" s="12">
        <v>45296</v>
      </c>
      <c r="B3399">
        <v>44192.980469000002</v>
      </c>
      <c r="C3399">
        <v>44353.285155999998</v>
      </c>
      <c r="D3399">
        <v>42784.71875</v>
      </c>
      <c r="E3399">
        <v>44162.691405999998</v>
      </c>
      <c r="F3399">
        <v>44162.691405999998</v>
      </c>
      <c r="G3399">
        <v>32336029347</v>
      </c>
    </row>
    <row r="3400" spans="1:7">
      <c r="A3400" s="12">
        <v>45297</v>
      </c>
      <c r="B3400">
        <v>44178.953125</v>
      </c>
      <c r="C3400">
        <v>44227.632812999997</v>
      </c>
      <c r="D3400">
        <v>43475.15625</v>
      </c>
      <c r="E3400">
        <v>43989.195312999997</v>
      </c>
      <c r="F3400">
        <v>43989.195312999997</v>
      </c>
      <c r="G3400">
        <v>16092503468</v>
      </c>
    </row>
    <row r="3401" spans="1:7">
      <c r="A3401" s="12">
        <v>45298</v>
      </c>
      <c r="B3401">
        <v>43998.464844000002</v>
      </c>
      <c r="C3401">
        <v>44495.570312999997</v>
      </c>
      <c r="D3401">
        <v>43662.230469000002</v>
      </c>
      <c r="E3401">
        <v>43943.097655999998</v>
      </c>
      <c r="F3401">
        <v>43943.097655999998</v>
      </c>
      <c r="G3401">
        <v>19330573863</v>
      </c>
    </row>
    <row r="3402" spans="1:7">
      <c r="A3402" s="12">
        <v>45299</v>
      </c>
      <c r="B3402">
        <v>43948.707030999998</v>
      </c>
      <c r="C3402">
        <v>47218</v>
      </c>
      <c r="D3402">
        <v>43244.082030999998</v>
      </c>
      <c r="E3402">
        <v>46970.503905999998</v>
      </c>
      <c r="F3402">
        <v>46970.503905999998</v>
      </c>
      <c r="G3402">
        <v>42746192015</v>
      </c>
    </row>
    <row r="3403" spans="1:7">
      <c r="A3403" s="12">
        <v>45300</v>
      </c>
      <c r="B3403">
        <v>46987.640625</v>
      </c>
      <c r="C3403">
        <v>47893.699219000002</v>
      </c>
      <c r="D3403">
        <v>45244.714844000002</v>
      </c>
      <c r="E3403">
        <v>46139.730469000002</v>
      </c>
      <c r="F3403">
        <v>46139.730469000002</v>
      </c>
      <c r="G3403">
        <v>39821290992</v>
      </c>
    </row>
    <row r="3404" spans="1:7">
      <c r="A3404" s="12">
        <v>45301</v>
      </c>
      <c r="B3404">
        <v>46121.539062999997</v>
      </c>
      <c r="C3404">
        <v>47647.222655999998</v>
      </c>
      <c r="D3404">
        <v>44483.152344000002</v>
      </c>
      <c r="E3404">
        <v>46627.777344000002</v>
      </c>
      <c r="F3404">
        <v>46627.777344000002</v>
      </c>
      <c r="G3404">
        <v>50114613298</v>
      </c>
    </row>
    <row r="3405" spans="1:7">
      <c r="A3405" s="12">
        <v>45302</v>
      </c>
      <c r="B3405">
        <v>46656.074219000002</v>
      </c>
      <c r="C3405">
        <v>48969.371094000002</v>
      </c>
      <c r="D3405">
        <v>45678.644530999998</v>
      </c>
      <c r="E3405">
        <v>46368.585937999997</v>
      </c>
      <c r="F3405">
        <v>46368.585937999997</v>
      </c>
      <c r="G3405">
        <v>45833734549</v>
      </c>
    </row>
    <row r="3406" spans="1:7">
      <c r="A3406" s="12">
        <v>45303</v>
      </c>
      <c r="B3406">
        <v>46354.792969000002</v>
      </c>
      <c r="C3406">
        <v>46498.136719000002</v>
      </c>
      <c r="D3406">
        <v>41903.769530999998</v>
      </c>
      <c r="E3406">
        <v>42853.167969000002</v>
      </c>
      <c r="F3406">
        <v>42853.167969000002</v>
      </c>
      <c r="G3406">
        <v>43332698900</v>
      </c>
    </row>
    <row r="3407" spans="1:7">
      <c r="A3407" s="12">
        <v>45304</v>
      </c>
      <c r="B3407">
        <v>42799.445312999997</v>
      </c>
      <c r="C3407">
        <v>43234.660155999998</v>
      </c>
      <c r="D3407">
        <v>42464.144530999998</v>
      </c>
      <c r="E3407">
        <v>42842.382812999997</v>
      </c>
      <c r="F3407">
        <v>42842.382812999997</v>
      </c>
      <c r="G3407">
        <v>20601860469</v>
      </c>
    </row>
    <row r="3408" spans="1:7">
      <c r="A3408" s="12">
        <v>45305</v>
      </c>
      <c r="B3408">
        <v>42842.261719000002</v>
      </c>
      <c r="C3408">
        <v>43065.597655999998</v>
      </c>
      <c r="D3408">
        <v>41724.613280999998</v>
      </c>
      <c r="E3408">
        <v>41796.269530999998</v>
      </c>
      <c r="F3408">
        <v>41796.269530999998</v>
      </c>
      <c r="G3408">
        <v>17521429522</v>
      </c>
    </row>
    <row r="3409" spans="1:7">
      <c r="A3409" s="12">
        <v>45306</v>
      </c>
      <c r="B3409">
        <v>41715.066405999998</v>
      </c>
      <c r="C3409">
        <v>43319.722655999998</v>
      </c>
      <c r="D3409">
        <v>41705.417969000002</v>
      </c>
      <c r="E3409">
        <v>42511.96875</v>
      </c>
      <c r="F3409">
        <v>42511.96875</v>
      </c>
      <c r="G3409">
        <v>22320220558</v>
      </c>
    </row>
    <row r="3410" spans="1:7">
      <c r="A3410" s="12">
        <v>45307</v>
      </c>
      <c r="B3410">
        <v>42499.335937999997</v>
      </c>
      <c r="C3410">
        <v>43566.273437999997</v>
      </c>
      <c r="D3410">
        <v>42085.996094000002</v>
      </c>
      <c r="E3410">
        <v>43154.945312999997</v>
      </c>
      <c r="F3410">
        <v>43154.945312999997</v>
      </c>
      <c r="G3410">
        <v>24062872740</v>
      </c>
    </row>
    <row r="3411" spans="1:7">
      <c r="A3411" s="12">
        <v>45308</v>
      </c>
      <c r="B3411">
        <v>43132.101562999997</v>
      </c>
      <c r="C3411">
        <v>43189.890625</v>
      </c>
      <c r="D3411">
        <v>42189.308594000002</v>
      </c>
      <c r="E3411">
        <v>42742.652344000002</v>
      </c>
      <c r="F3411">
        <v>42742.652344000002</v>
      </c>
      <c r="G3411">
        <v>20851232595</v>
      </c>
    </row>
    <row r="3412" spans="1:7">
      <c r="A3412" s="12">
        <v>45309</v>
      </c>
      <c r="B3412">
        <v>42742.3125</v>
      </c>
      <c r="C3412">
        <v>42876.347655999998</v>
      </c>
      <c r="D3412">
        <v>40631.171875</v>
      </c>
      <c r="E3412">
        <v>41262.058594000002</v>
      </c>
      <c r="F3412">
        <v>41262.058594000002</v>
      </c>
      <c r="G3412">
        <v>25218357242</v>
      </c>
    </row>
    <row r="3413" spans="1:7">
      <c r="A3413" s="12">
        <v>45310</v>
      </c>
      <c r="B3413">
        <v>41278.460937999997</v>
      </c>
      <c r="C3413">
        <v>42134.160155999998</v>
      </c>
      <c r="D3413">
        <v>40297.457030999998</v>
      </c>
      <c r="E3413">
        <v>41618.40625</v>
      </c>
      <c r="F3413">
        <v>41618.40625</v>
      </c>
      <c r="G3413">
        <v>25752407154</v>
      </c>
    </row>
    <row r="3414" spans="1:7">
      <c r="A3414" s="12">
        <v>45311</v>
      </c>
      <c r="B3414">
        <v>41624.589844000002</v>
      </c>
      <c r="C3414">
        <v>41877.894530999998</v>
      </c>
      <c r="D3414">
        <v>41446.824219000002</v>
      </c>
      <c r="E3414">
        <v>41665.585937999997</v>
      </c>
      <c r="F3414">
        <v>41665.585937999997</v>
      </c>
      <c r="G3414">
        <v>11586690904</v>
      </c>
    </row>
    <row r="3415" spans="1:7">
      <c r="A3415" s="12">
        <v>45312</v>
      </c>
      <c r="B3415">
        <v>41671.488280999998</v>
      </c>
      <c r="C3415">
        <v>41855.367187999997</v>
      </c>
      <c r="D3415">
        <v>41497.007812999997</v>
      </c>
      <c r="E3415">
        <v>41545.785155999998</v>
      </c>
      <c r="F3415">
        <v>41545.785155999998</v>
      </c>
      <c r="G3415">
        <v>9344043642</v>
      </c>
    </row>
    <row r="3416" spans="1:7">
      <c r="A3416" s="12">
        <v>45313</v>
      </c>
      <c r="B3416">
        <v>41553.652344000002</v>
      </c>
      <c r="C3416">
        <v>41651.207030999998</v>
      </c>
      <c r="D3416">
        <v>39450.117187999997</v>
      </c>
      <c r="E3416">
        <v>39507.367187999997</v>
      </c>
      <c r="F3416">
        <v>39507.367187999997</v>
      </c>
      <c r="G3416">
        <v>31338708143</v>
      </c>
    </row>
    <row r="3417" spans="1:7">
      <c r="A3417" s="12">
        <v>45314</v>
      </c>
      <c r="B3417">
        <v>39518.714844000002</v>
      </c>
      <c r="C3417">
        <v>40127.351562999997</v>
      </c>
      <c r="D3417">
        <v>38521.894530999998</v>
      </c>
      <c r="E3417">
        <v>39845.550780999998</v>
      </c>
      <c r="F3417">
        <v>39845.550780999998</v>
      </c>
      <c r="G3417">
        <v>29244553045</v>
      </c>
    </row>
    <row r="3418" spans="1:7">
      <c r="A3418" s="12">
        <v>45315</v>
      </c>
      <c r="B3418">
        <v>39877.59375</v>
      </c>
      <c r="C3418">
        <v>40483.785155999998</v>
      </c>
      <c r="D3418">
        <v>39508.796875</v>
      </c>
      <c r="E3418">
        <v>40077.074219000002</v>
      </c>
      <c r="F3418">
        <v>40077.074219000002</v>
      </c>
      <c r="G3418">
        <v>22359526178</v>
      </c>
    </row>
    <row r="3419" spans="1:7">
      <c r="A3419" s="12">
        <v>45316</v>
      </c>
      <c r="B3419">
        <v>40075.550780999998</v>
      </c>
      <c r="C3419">
        <v>40254.480469000002</v>
      </c>
      <c r="D3419">
        <v>39545.664062999997</v>
      </c>
      <c r="E3419">
        <v>39933.808594000002</v>
      </c>
      <c r="F3419">
        <v>39933.808594000002</v>
      </c>
      <c r="G3419">
        <v>18491782013</v>
      </c>
    </row>
    <row r="3420" spans="1:7">
      <c r="A3420" s="12">
        <v>45317</v>
      </c>
      <c r="B3420">
        <v>39936.816405999998</v>
      </c>
      <c r="C3420">
        <v>42209.386719000002</v>
      </c>
      <c r="D3420">
        <v>39825.691405999998</v>
      </c>
      <c r="E3420">
        <v>41816.871094000002</v>
      </c>
      <c r="F3420">
        <v>41816.871094000002</v>
      </c>
      <c r="G3420">
        <v>25598119893</v>
      </c>
    </row>
    <row r="3421" spans="1:7">
      <c r="A3421" s="12">
        <v>45318</v>
      </c>
      <c r="B3421">
        <v>41815.625</v>
      </c>
      <c r="C3421">
        <v>42195.632812999997</v>
      </c>
      <c r="D3421">
        <v>41431.28125</v>
      </c>
      <c r="E3421">
        <v>42120.054687999997</v>
      </c>
      <c r="F3421">
        <v>42120.054687999997</v>
      </c>
      <c r="G3421">
        <v>11422941934</v>
      </c>
    </row>
    <row r="3422" spans="1:7">
      <c r="A3422" s="12">
        <v>45319</v>
      </c>
      <c r="B3422">
        <v>42126.125</v>
      </c>
      <c r="C3422">
        <v>42797.175780999998</v>
      </c>
      <c r="D3422">
        <v>41696.910155999998</v>
      </c>
      <c r="E3422">
        <v>42035.59375</v>
      </c>
      <c r="F3422">
        <v>42035.59375</v>
      </c>
      <c r="G3422">
        <v>16858971687</v>
      </c>
    </row>
    <row r="3423" spans="1:7">
      <c r="A3423" s="12">
        <v>45320</v>
      </c>
      <c r="B3423">
        <v>42030.914062999997</v>
      </c>
      <c r="C3423">
        <v>43305.867187999997</v>
      </c>
      <c r="D3423">
        <v>41818.332030999998</v>
      </c>
      <c r="E3423">
        <v>43288.246094000002</v>
      </c>
      <c r="F3423">
        <v>43288.246094000002</v>
      </c>
      <c r="G3423">
        <v>20668476578</v>
      </c>
    </row>
    <row r="3424" spans="1:7">
      <c r="A3424" s="12">
        <v>45321</v>
      </c>
      <c r="B3424">
        <v>43300.226562999997</v>
      </c>
      <c r="C3424">
        <v>43838.945312999997</v>
      </c>
      <c r="D3424">
        <v>42711.371094000002</v>
      </c>
      <c r="E3424">
        <v>42952.609375</v>
      </c>
      <c r="F3424">
        <v>42952.609375</v>
      </c>
      <c r="G3424">
        <v>23842814518</v>
      </c>
    </row>
    <row r="3425" spans="1:7">
      <c r="A3425" s="12">
        <v>45322</v>
      </c>
      <c r="B3425">
        <v>42946.25</v>
      </c>
      <c r="C3425">
        <v>43717.40625</v>
      </c>
      <c r="D3425">
        <v>42298.945312999997</v>
      </c>
      <c r="E3425">
        <v>42582.605469000002</v>
      </c>
      <c r="F3425">
        <v>42582.605469000002</v>
      </c>
      <c r="G3425">
        <v>24673628793</v>
      </c>
    </row>
    <row r="3426" spans="1:7">
      <c r="A3426" s="12">
        <v>45323</v>
      </c>
      <c r="B3426">
        <v>42569.761719000002</v>
      </c>
      <c r="C3426">
        <v>43243.167969000002</v>
      </c>
      <c r="D3426">
        <v>41879.191405999998</v>
      </c>
      <c r="E3426">
        <v>43075.773437999997</v>
      </c>
      <c r="F3426">
        <v>43075.773437999997</v>
      </c>
      <c r="G3426">
        <v>21423953779</v>
      </c>
    </row>
    <row r="3427" spans="1:7">
      <c r="A3427" s="12">
        <v>45324</v>
      </c>
      <c r="B3427">
        <v>43077.640625</v>
      </c>
      <c r="C3427">
        <v>43422.488280999998</v>
      </c>
      <c r="D3427">
        <v>42584.335937999997</v>
      </c>
      <c r="E3427">
        <v>43185.859375</v>
      </c>
      <c r="F3427">
        <v>43185.859375</v>
      </c>
      <c r="G3427">
        <v>18603843039</v>
      </c>
    </row>
    <row r="3428" spans="1:7">
      <c r="A3428" s="12">
        <v>45325</v>
      </c>
      <c r="B3428">
        <v>43184.964844000002</v>
      </c>
      <c r="C3428">
        <v>43359.941405999998</v>
      </c>
      <c r="D3428">
        <v>42890.808594000002</v>
      </c>
      <c r="E3428">
        <v>42992.25</v>
      </c>
      <c r="F3428">
        <v>42992.25</v>
      </c>
      <c r="G3428">
        <v>11169245236</v>
      </c>
    </row>
    <row r="3429" spans="1:7">
      <c r="A3429" s="12">
        <v>45326</v>
      </c>
      <c r="B3429">
        <v>42994.941405999998</v>
      </c>
      <c r="C3429">
        <v>43097.644530999998</v>
      </c>
      <c r="D3429">
        <v>42374.832030999998</v>
      </c>
      <c r="E3429">
        <v>42583.582030999998</v>
      </c>
      <c r="F3429">
        <v>42583.582030999998</v>
      </c>
      <c r="G3429">
        <v>14802225490</v>
      </c>
    </row>
    <row r="3430" spans="1:7">
      <c r="A3430" s="12">
        <v>45327</v>
      </c>
      <c r="B3430">
        <v>42577.621094000002</v>
      </c>
      <c r="C3430">
        <v>43494.25</v>
      </c>
      <c r="D3430">
        <v>42264.816405999998</v>
      </c>
      <c r="E3430">
        <v>42658.667969000002</v>
      </c>
      <c r="F3430">
        <v>42658.667969000002</v>
      </c>
      <c r="G3430">
        <v>18715487317</v>
      </c>
    </row>
    <row r="3431" spans="1:7">
      <c r="A3431" s="12">
        <v>45328</v>
      </c>
      <c r="B3431">
        <v>42657.390625</v>
      </c>
      <c r="C3431">
        <v>43344.148437999997</v>
      </c>
      <c r="D3431">
        <v>42529.019530999998</v>
      </c>
      <c r="E3431">
        <v>43084.671875</v>
      </c>
      <c r="F3431">
        <v>43084.671875</v>
      </c>
      <c r="G3431">
        <v>16798476726</v>
      </c>
    </row>
    <row r="3432" spans="1:7">
      <c r="A3432" s="12">
        <v>45329</v>
      </c>
      <c r="B3432">
        <v>43090.019530999998</v>
      </c>
      <c r="C3432">
        <v>44341.949219000002</v>
      </c>
      <c r="D3432">
        <v>42775.957030999998</v>
      </c>
      <c r="E3432">
        <v>44318.222655999998</v>
      </c>
      <c r="F3432">
        <v>44318.222655999998</v>
      </c>
      <c r="G3432">
        <v>21126587775</v>
      </c>
    </row>
    <row r="3433" spans="1:7">
      <c r="A3433" s="12">
        <v>45330</v>
      </c>
      <c r="B3433">
        <v>44332.125</v>
      </c>
      <c r="C3433">
        <v>45575.839844000002</v>
      </c>
      <c r="D3433">
        <v>44332.125</v>
      </c>
      <c r="E3433">
        <v>45301.566405999998</v>
      </c>
      <c r="F3433">
        <v>45301.566405999998</v>
      </c>
      <c r="G3433">
        <v>26154524080</v>
      </c>
    </row>
    <row r="3434" spans="1:7">
      <c r="A3434" s="12">
        <v>45331</v>
      </c>
      <c r="B3434">
        <v>45297.382812999997</v>
      </c>
      <c r="C3434">
        <v>48152.496094000002</v>
      </c>
      <c r="D3434">
        <v>45260.824219000002</v>
      </c>
      <c r="E3434">
        <v>47147.199219000002</v>
      </c>
      <c r="F3434">
        <v>47147.199219000002</v>
      </c>
      <c r="G3434">
        <v>39316770844</v>
      </c>
    </row>
    <row r="3435" spans="1:7">
      <c r="A3435" s="12">
        <v>45332</v>
      </c>
      <c r="B3435">
        <v>47153.527344000002</v>
      </c>
      <c r="C3435">
        <v>48146.171875</v>
      </c>
      <c r="D3435">
        <v>46905.320312999997</v>
      </c>
      <c r="E3435">
        <v>47771.277344000002</v>
      </c>
      <c r="F3435">
        <v>47771.277344000002</v>
      </c>
      <c r="G3435">
        <v>16398681570</v>
      </c>
    </row>
    <row r="3436" spans="1:7">
      <c r="A3436" s="12">
        <v>45333</v>
      </c>
      <c r="B3436">
        <v>47768.96875</v>
      </c>
      <c r="C3436">
        <v>48535.9375</v>
      </c>
      <c r="D3436">
        <v>47617.40625</v>
      </c>
      <c r="E3436">
        <v>48293.917969000002</v>
      </c>
      <c r="F3436">
        <v>48293.917969000002</v>
      </c>
      <c r="G3436">
        <v>19315867136</v>
      </c>
    </row>
    <row r="3437" spans="1:7">
      <c r="A3437" s="12">
        <v>45334</v>
      </c>
      <c r="B3437">
        <v>48296.386719000002</v>
      </c>
      <c r="C3437">
        <v>50280.476562999997</v>
      </c>
      <c r="D3437">
        <v>47745.761719000002</v>
      </c>
      <c r="E3437">
        <v>49958.222655999998</v>
      </c>
      <c r="F3437">
        <v>49958.222655999998</v>
      </c>
      <c r="G3437">
        <v>34511985805</v>
      </c>
    </row>
    <row r="3438" spans="1:7">
      <c r="A3438" s="12">
        <v>45335</v>
      </c>
      <c r="B3438">
        <v>49941.359375</v>
      </c>
      <c r="C3438">
        <v>50358.390625</v>
      </c>
      <c r="D3438">
        <v>48406.496094000002</v>
      </c>
      <c r="E3438">
        <v>49742.441405999998</v>
      </c>
      <c r="F3438">
        <v>49742.441405999998</v>
      </c>
      <c r="G3438">
        <v>35593051468</v>
      </c>
    </row>
    <row r="3439" spans="1:7">
      <c r="A3439" s="12">
        <v>45336</v>
      </c>
      <c r="B3439">
        <v>49733.445312999997</v>
      </c>
      <c r="C3439">
        <v>52021.371094000002</v>
      </c>
      <c r="D3439">
        <v>49296.832030999998</v>
      </c>
      <c r="E3439">
        <v>51826.695312999997</v>
      </c>
      <c r="F3439">
        <v>51826.695312999997</v>
      </c>
      <c r="G3439">
        <v>39105608050</v>
      </c>
    </row>
    <row r="3440" spans="1:7">
      <c r="A3440" s="12">
        <v>45337</v>
      </c>
      <c r="B3440">
        <v>51836.785155999998</v>
      </c>
      <c r="C3440">
        <v>52820.066405999998</v>
      </c>
      <c r="D3440">
        <v>51371.628905999998</v>
      </c>
      <c r="E3440">
        <v>51938.554687999997</v>
      </c>
      <c r="F3440">
        <v>51938.554687999997</v>
      </c>
      <c r="G3440">
        <v>38564360533</v>
      </c>
    </row>
    <row r="3441" spans="1:7">
      <c r="A3441" s="12">
        <v>45338</v>
      </c>
      <c r="B3441">
        <v>51937.726562999997</v>
      </c>
      <c r="C3441">
        <v>52537.96875</v>
      </c>
      <c r="D3441">
        <v>51641.367187999997</v>
      </c>
      <c r="E3441">
        <v>52160.203125</v>
      </c>
      <c r="F3441">
        <v>52160.203125</v>
      </c>
      <c r="G3441">
        <v>28180567298</v>
      </c>
    </row>
    <row r="3442" spans="1:7">
      <c r="A3442" s="12">
        <v>45339</v>
      </c>
      <c r="B3442">
        <v>52161.675780999998</v>
      </c>
      <c r="C3442">
        <v>52191.914062999997</v>
      </c>
      <c r="D3442">
        <v>50669.667969000002</v>
      </c>
      <c r="E3442">
        <v>51662.996094000002</v>
      </c>
      <c r="F3442">
        <v>51662.996094000002</v>
      </c>
      <c r="G3442">
        <v>20009091006</v>
      </c>
    </row>
    <row r="3443" spans="1:7">
      <c r="A3443" s="12">
        <v>45340</v>
      </c>
      <c r="B3443">
        <v>51661.96875</v>
      </c>
      <c r="C3443">
        <v>52356.964844000002</v>
      </c>
      <c r="D3443">
        <v>51233.707030999998</v>
      </c>
      <c r="E3443">
        <v>52122.546875</v>
      </c>
      <c r="F3443">
        <v>52122.546875</v>
      </c>
      <c r="G3443">
        <v>17595377311</v>
      </c>
    </row>
    <row r="3444" spans="1:7">
      <c r="A3444" s="12">
        <v>45341</v>
      </c>
      <c r="B3444">
        <v>52134.8125</v>
      </c>
      <c r="C3444">
        <v>52483.324219000002</v>
      </c>
      <c r="D3444">
        <v>51711.820312999997</v>
      </c>
      <c r="E3444">
        <v>51779.144530999998</v>
      </c>
      <c r="F3444">
        <v>51779.144530999998</v>
      </c>
      <c r="G3444">
        <v>21362184346</v>
      </c>
    </row>
    <row r="3445" spans="1:7">
      <c r="A3445" s="12">
        <v>45342</v>
      </c>
      <c r="B3445">
        <v>51777.726562999997</v>
      </c>
      <c r="C3445">
        <v>52945.050780999998</v>
      </c>
      <c r="D3445">
        <v>50792.3125</v>
      </c>
      <c r="E3445">
        <v>52284.875</v>
      </c>
      <c r="F3445">
        <v>52284.875</v>
      </c>
      <c r="G3445">
        <v>33353758256</v>
      </c>
    </row>
    <row r="3446" spans="1:7">
      <c r="A3446" s="12">
        <v>45343</v>
      </c>
      <c r="B3446">
        <v>52273.535155999998</v>
      </c>
      <c r="C3446">
        <v>52368.816405999998</v>
      </c>
      <c r="D3446">
        <v>50671.757812999997</v>
      </c>
      <c r="E3446">
        <v>51839.179687999997</v>
      </c>
      <c r="F3446">
        <v>51839.179687999997</v>
      </c>
      <c r="G3446">
        <v>28624907020</v>
      </c>
    </row>
    <row r="3447" spans="1:7">
      <c r="A3447" s="12">
        <v>45344</v>
      </c>
      <c r="B3447">
        <v>51854.644530999998</v>
      </c>
      <c r="C3447">
        <v>52009.613280999998</v>
      </c>
      <c r="D3447">
        <v>50926.292969000002</v>
      </c>
      <c r="E3447">
        <v>51304.972655999998</v>
      </c>
      <c r="F3447">
        <v>51304.972655999998</v>
      </c>
      <c r="G3447">
        <v>25413900611</v>
      </c>
    </row>
    <row r="3448" spans="1:7">
      <c r="A3448" s="12">
        <v>45345</v>
      </c>
      <c r="B3448">
        <v>51283.90625</v>
      </c>
      <c r="C3448">
        <v>51497.933594000002</v>
      </c>
      <c r="D3448">
        <v>50561.777344000002</v>
      </c>
      <c r="E3448">
        <v>50731.949219000002</v>
      </c>
      <c r="F3448">
        <v>50731.949219000002</v>
      </c>
      <c r="G3448">
        <v>21427078270</v>
      </c>
    </row>
    <row r="3449" spans="1:7">
      <c r="A3449" s="12">
        <v>45346</v>
      </c>
      <c r="B3449">
        <v>50736.371094000002</v>
      </c>
      <c r="C3449">
        <v>51684.195312999997</v>
      </c>
      <c r="D3449">
        <v>50585.445312999997</v>
      </c>
      <c r="E3449">
        <v>51571.101562999997</v>
      </c>
      <c r="F3449">
        <v>51571.101562999997</v>
      </c>
      <c r="G3449">
        <v>15174077879</v>
      </c>
    </row>
    <row r="3450" spans="1:7">
      <c r="A3450" s="12">
        <v>45347</v>
      </c>
      <c r="B3450">
        <v>51565.214844000002</v>
      </c>
      <c r="C3450">
        <v>51950.027344000002</v>
      </c>
      <c r="D3450">
        <v>51306.171875</v>
      </c>
      <c r="E3450">
        <v>51733.238280999998</v>
      </c>
      <c r="F3450">
        <v>51733.238280999998</v>
      </c>
      <c r="G3450">
        <v>15413239245</v>
      </c>
    </row>
    <row r="3451" spans="1:7">
      <c r="A3451" s="12">
        <v>45348</v>
      </c>
      <c r="B3451">
        <v>51730.539062999997</v>
      </c>
      <c r="C3451">
        <v>54938.175780999998</v>
      </c>
      <c r="D3451">
        <v>50931.03125</v>
      </c>
      <c r="E3451">
        <v>54522.402344000002</v>
      </c>
      <c r="F3451">
        <v>54522.402344000002</v>
      </c>
      <c r="G3451">
        <v>34074411896</v>
      </c>
    </row>
    <row r="3452" spans="1:7">
      <c r="A3452" s="12">
        <v>45349</v>
      </c>
      <c r="B3452">
        <v>54519.363280999998</v>
      </c>
      <c r="C3452">
        <v>57537.839844000002</v>
      </c>
      <c r="D3452">
        <v>54484.199219000002</v>
      </c>
      <c r="E3452">
        <v>57085.371094000002</v>
      </c>
      <c r="F3452">
        <v>57085.371094000002</v>
      </c>
      <c r="G3452">
        <v>49756832031</v>
      </c>
    </row>
    <row r="3453" spans="1:7">
      <c r="A3453" s="12">
        <v>45350</v>
      </c>
      <c r="B3453">
        <v>57071.097655999998</v>
      </c>
      <c r="C3453">
        <v>63913.132812999997</v>
      </c>
      <c r="D3453">
        <v>56738.425780999998</v>
      </c>
      <c r="E3453">
        <v>62504.789062999997</v>
      </c>
      <c r="F3453">
        <v>62504.789062999997</v>
      </c>
      <c r="G3453">
        <v>83239156760</v>
      </c>
    </row>
    <row r="3454" spans="1:7">
      <c r="A3454" s="12">
        <v>45351</v>
      </c>
      <c r="B3454">
        <v>62499.183594000002</v>
      </c>
      <c r="C3454">
        <v>63585.644530999998</v>
      </c>
      <c r="D3454">
        <v>60498.730469000002</v>
      </c>
      <c r="E3454">
        <v>61198.382812999997</v>
      </c>
      <c r="F3454">
        <v>61198.382812999997</v>
      </c>
      <c r="G3454">
        <v>65496611844</v>
      </c>
    </row>
    <row r="3455" spans="1:7">
      <c r="A3455" s="12">
        <v>45352</v>
      </c>
      <c r="B3455">
        <v>61168.0625</v>
      </c>
      <c r="C3455">
        <v>63155.101562999997</v>
      </c>
      <c r="D3455">
        <v>60802.527344000002</v>
      </c>
      <c r="E3455">
        <v>62440.632812999997</v>
      </c>
      <c r="F3455">
        <v>62440.632812999997</v>
      </c>
      <c r="G3455">
        <v>40186368423</v>
      </c>
    </row>
    <row r="3456" spans="1:7">
      <c r="A3456" s="12">
        <v>45353</v>
      </c>
      <c r="B3456">
        <v>62431.652344000002</v>
      </c>
      <c r="C3456">
        <v>62458.699219000002</v>
      </c>
      <c r="D3456">
        <v>61657.289062999997</v>
      </c>
      <c r="E3456">
        <v>62029.847655999998</v>
      </c>
      <c r="F3456">
        <v>62029.847655999998</v>
      </c>
      <c r="G3456">
        <v>23888473685</v>
      </c>
    </row>
    <row r="3457" spans="1:7">
      <c r="A3457" s="12">
        <v>45354</v>
      </c>
      <c r="B3457">
        <v>62031.578125</v>
      </c>
      <c r="C3457">
        <v>63230.210937999997</v>
      </c>
      <c r="D3457">
        <v>61435.023437999997</v>
      </c>
      <c r="E3457">
        <v>63167.371094000002</v>
      </c>
      <c r="F3457">
        <v>63167.371094000002</v>
      </c>
      <c r="G3457">
        <v>26253811450</v>
      </c>
    </row>
    <row r="3458" spans="1:7">
      <c r="A3458" s="12">
        <v>45355</v>
      </c>
      <c r="B3458">
        <v>63137.003905999998</v>
      </c>
      <c r="C3458">
        <v>68537.03125</v>
      </c>
      <c r="D3458">
        <v>62386.519530999998</v>
      </c>
      <c r="E3458">
        <v>68330.414063000004</v>
      </c>
      <c r="F3458">
        <v>68330.414063000004</v>
      </c>
      <c r="G3458">
        <v>70670471105</v>
      </c>
    </row>
    <row r="3459" spans="1:7">
      <c r="A3459" s="12">
        <v>45356</v>
      </c>
      <c r="B3459">
        <v>68341.054688000004</v>
      </c>
      <c r="C3459">
        <v>69170.625</v>
      </c>
      <c r="D3459">
        <v>59323.910155999998</v>
      </c>
      <c r="E3459">
        <v>63801.199219000002</v>
      </c>
      <c r="F3459">
        <v>63801.199219000002</v>
      </c>
      <c r="G3459">
        <v>102802940877</v>
      </c>
    </row>
    <row r="3460" spans="1:7">
      <c r="A3460" s="12">
        <v>45357</v>
      </c>
      <c r="B3460">
        <v>63776.050780999998</v>
      </c>
      <c r="C3460">
        <v>67637.929688000004</v>
      </c>
      <c r="D3460">
        <v>62848.671875</v>
      </c>
      <c r="E3460">
        <v>66106.804688000004</v>
      </c>
      <c r="F3460">
        <v>66106.804688000004</v>
      </c>
      <c r="G3460">
        <v>68750229073</v>
      </c>
    </row>
    <row r="3461" spans="1:7">
      <c r="A3461" s="12">
        <v>45358</v>
      </c>
      <c r="B3461">
        <v>66099.742188000004</v>
      </c>
      <c r="C3461">
        <v>68029.921875</v>
      </c>
      <c r="D3461">
        <v>65655.53125</v>
      </c>
      <c r="E3461">
        <v>66925.484375</v>
      </c>
      <c r="F3461">
        <v>66925.484375</v>
      </c>
      <c r="G3461">
        <v>46989543159</v>
      </c>
    </row>
    <row r="3462" spans="1:7">
      <c r="A3462" s="12">
        <v>45359</v>
      </c>
      <c r="B3462">
        <v>66938.09375</v>
      </c>
      <c r="C3462">
        <v>70083.054688000004</v>
      </c>
      <c r="D3462">
        <v>66230.453125</v>
      </c>
      <c r="E3462">
        <v>68300.09375</v>
      </c>
      <c r="F3462">
        <v>68300.09375</v>
      </c>
      <c r="G3462">
        <v>59202881172</v>
      </c>
    </row>
    <row r="3463" spans="1:7">
      <c r="A3463" s="12">
        <v>45360</v>
      </c>
      <c r="B3463">
        <v>68299.257813000004</v>
      </c>
      <c r="C3463">
        <v>68673.054688000004</v>
      </c>
      <c r="D3463">
        <v>68053.125</v>
      </c>
      <c r="E3463">
        <v>68498.882813000004</v>
      </c>
      <c r="F3463">
        <v>68498.882813000004</v>
      </c>
      <c r="G3463">
        <v>21609650379</v>
      </c>
    </row>
    <row r="3464" spans="1:7">
      <c r="A3464" s="12">
        <v>45361</v>
      </c>
      <c r="B3464">
        <v>68500.257813000004</v>
      </c>
      <c r="C3464">
        <v>70005.203125</v>
      </c>
      <c r="D3464">
        <v>68239.976563000004</v>
      </c>
      <c r="E3464">
        <v>69019.789063000004</v>
      </c>
      <c r="F3464">
        <v>69019.789063000004</v>
      </c>
      <c r="G3464">
        <v>35683977532</v>
      </c>
    </row>
    <row r="3465" spans="1:7">
      <c r="A3465" s="12">
        <v>45362</v>
      </c>
      <c r="B3465">
        <v>69020.546875</v>
      </c>
      <c r="C3465">
        <v>72850.710938000004</v>
      </c>
      <c r="D3465">
        <v>67194.882813000004</v>
      </c>
      <c r="E3465">
        <v>72123.90625</v>
      </c>
      <c r="F3465">
        <v>72123.90625</v>
      </c>
      <c r="G3465">
        <v>65716656765</v>
      </c>
    </row>
    <row r="3466" spans="1:7">
      <c r="A3466" s="12">
        <v>45363</v>
      </c>
      <c r="B3466">
        <v>72125.125</v>
      </c>
      <c r="C3466">
        <v>72825.65625</v>
      </c>
      <c r="D3466">
        <v>68728.851563000004</v>
      </c>
      <c r="E3466">
        <v>71481.289063000004</v>
      </c>
      <c r="F3466">
        <v>71481.289063000004</v>
      </c>
      <c r="G3466">
        <v>62554434520</v>
      </c>
    </row>
    <row r="3467" spans="1:7">
      <c r="A3467" s="12">
        <v>45364</v>
      </c>
      <c r="B3467">
        <v>71482.117188000004</v>
      </c>
      <c r="C3467">
        <v>73637.476563000004</v>
      </c>
      <c r="D3467">
        <v>71334.09375</v>
      </c>
      <c r="E3467">
        <v>73083.5</v>
      </c>
      <c r="F3467">
        <v>73083.5</v>
      </c>
      <c r="G3467">
        <v>48212536929</v>
      </c>
    </row>
    <row r="3468" spans="1:7">
      <c r="A3468" s="12">
        <v>45365</v>
      </c>
      <c r="B3468">
        <v>73079.375</v>
      </c>
      <c r="C3468">
        <v>73750.070313000004</v>
      </c>
      <c r="D3468">
        <v>68563.023438000004</v>
      </c>
      <c r="E3468">
        <v>71396.59375</v>
      </c>
      <c r="F3468">
        <v>71396.59375</v>
      </c>
      <c r="G3468">
        <v>59594605698</v>
      </c>
    </row>
    <row r="3469" spans="1:7">
      <c r="A3469" s="12">
        <v>45366</v>
      </c>
      <c r="B3469">
        <v>71387.875</v>
      </c>
      <c r="C3469">
        <v>72357.132813000004</v>
      </c>
      <c r="D3469">
        <v>65630.695313000004</v>
      </c>
      <c r="E3469">
        <v>69403.773438000004</v>
      </c>
      <c r="F3469">
        <v>69403.773438000004</v>
      </c>
      <c r="G3469">
        <v>78320453976</v>
      </c>
    </row>
    <row r="3470" spans="1:7">
      <c r="A3470" s="12">
        <v>45367</v>
      </c>
      <c r="B3470">
        <v>69392.484375</v>
      </c>
      <c r="C3470">
        <v>70046.273438000004</v>
      </c>
      <c r="D3470">
        <v>64801.394530999998</v>
      </c>
      <c r="E3470">
        <v>65315.117187999997</v>
      </c>
      <c r="F3470">
        <v>65315.117187999997</v>
      </c>
      <c r="G3470">
        <v>46842198371</v>
      </c>
    </row>
    <row r="3471" spans="1:7">
      <c r="A3471" s="12">
        <v>45368</v>
      </c>
      <c r="B3471">
        <v>65316.34375</v>
      </c>
      <c r="C3471">
        <v>68845.71875</v>
      </c>
      <c r="D3471">
        <v>64545.316405999998</v>
      </c>
      <c r="E3471">
        <v>68390.625</v>
      </c>
      <c r="F3471">
        <v>68390.625</v>
      </c>
      <c r="G3471">
        <v>44716864318</v>
      </c>
    </row>
    <row r="3472" spans="1:7">
      <c r="A3472" s="12">
        <v>45369</v>
      </c>
      <c r="B3472">
        <v>68371.304688000004</v>
      </c>
      <c r="C3472">
        <v>68897.132813000004</v>
      </c>
      <c r="D3472">
        <v>66594.226563000004</v>
      </c>
      <c r="E3472">
        <v>67548.59375</v>
      </c>
      <c r="F3472">
        <v>67548.59375</v>
      </c>
      <c r="G3472">
        <v>49261579492</v>
      </c>
    </row>
    <row r="3473" spans="1:19">
      <c r="A3473" s="12">
        <v>45370</v>
      </c>
      <c r="B3473">
        <v>67556.132813000004</v>
      </c>
      <c r="C3473">
        <v>68106.929688000004</v>
      </c>
      <c r="D3473">
        <v>61536.179687999997</v>
      </c>
      <c r="E3473">
        <v>61912.773437999997</v>
      </c>
      <c r="F3473">
        <v>61912.773437999997</v>
      </c>
      <c r="G3473">
        <v>74215844794</v>
      </c>
    </row>
    <row r="3474" spans="1:19">
      <c r="A3474" s="12">
        <v>45371</v>
      </c>
      <c r="B3474">
        <v>61930.15625</v>
      </c>
      <c r="C3474">
        <v>68115.257813000004</v>
      </c>
      <c r="D3474">
        <v>60807.785155999998</v>
      </c>
      <c r="E3474">
        <v>67913.671875</v>
      </c>
      <c r="F3474">
        <v>67913.671875</v>
      </c>
      <c r="G3474">
        <v>66792634382</v>
      </c>
    </row>
    <row r="3475" spans="1:19">
      <c r="A3475" s="12">
        <v>45372</v>
      </c>
      <c r="B3475">
        <v>67911.585938000004</v>
      </c>
      <c r="C3475">
        <v>68199.992188000004</v>
      </c>
      <c r="D3475">
        <v>64580.917969000002</v>
      </c>
      <c r="E3475">
        <v>65491.390625</v>
      </c>
      <c r="F3475">
        <v>65491.390625</v>
      </c>
      <c r="G3475">
        <v>44480350565</v>
      </c>
    </row>
    <row r="3476" spans="1:19">
      <c r="A3476" s="12">
        <v>45373</v>
      </c>
      <c r="B3476">
        <v>65489.929687999997</v>
      </c>
      <c r="C3476">
        <v>66623.75</v>
      </c>
      <c r="D3476">
        <v>62355.371094000002</v>
      </c>
      <c r="E3476">
        <v>63778.761719000002</v>
      </c>
      <c r="F3476">
        <v>63778.761719000002</v>
      </c>
      <c r="G3476">
        <v>41401116964</v>
      </c>
    </row>
    <row r="3477" spans="1:19">
      <c r="A3477" s="12">
        <v>45374</v>
      </c>
      <c r="B3477">
        <v>63802.722655999998</v>
      </c>
      <c r="C3477">
        <v>65976.398438000004</v>
      </c>
      <c r="D3477">
        <v>63038.492187999997</v>
      </c>
      <c r="E3477">
        <v>64062.203125</v>
      </c>
      <c r="F3477">
        <v>64062.203125</v>
      </c>
      <c r="G3477">
        <v>24738964812</v>
      </c>
    </row>
    <row r="3478" spans="1:19">
      <c r="A3478" s="12">
        <v>45375</v>
      </c>
      <c r="B3478">
        <v>64070.753905999998</v>
      </c>
      <c r="C3478">
        <v>67622.757813000004</v>
      </c>
      <c r="D3478">
        <v>63825.851562999997</v>
      </c>
      <c r="E3478">
        <v>67234.171875</v>
      </c>
      <c r="F3478">
        <v>67234.171875</v>
      </c>
      <c r="G3478">
        <v>27206630673</v>
      </c>
    </row>
    <row r="3479" spans="1:19">
      <c r="A3479" s="12">
        <v>45376</v>
      </c>
      <c r="B3479">
        <v>67234.09375</v>
      </c>
      <c r="C3479">
        <v>71162.59375</v>
      </c>
      <c r="D3479">
        <v>66414.835938000004</v>
      </c>
      <c r="E3479">
        <v>69958.8125</v>
      </c>
      <c r="F3479">
        <v>69958.8125</v>
      </c>
      <c r="G3479">
        <v>42700139523</v>
      </c>
    </row>
    <row r="3480" spans="1:19">
      <c r="A3480" s="12">
        <v>45377</v>
      </c>
      <c r="B3480">
        <v>69931.328125</v>
      </c>
      <c r="C3480">
        <v>71535.742188000004</v>
      </c>
      <c r="D3480">
        <v>69335.609375</v>
      </c>
      <c r="E3480">
        <v>69987.835938000004</v>
      </c>
      <c r="F3480">
        <v>69987.835938000004</v>
      </c>
      <c r="G3480">
        <v>36010437368</v>
      </c>
    </row>
    <row r="3481" spans="1:19">
      <c r="A3481" s="12">
        <v>45378</v>
      </c>
      <c r="B3481">
        <v>69991.898438000004</v>
      </c>
      <c r="C3481">
        <v>71727.6875</v>
      </c>
      <c r="D3481">
        <v>68381.929688000004</v>
      </c>
      <c r="E3481">
        <v>69455.34375</v>
      </c>
      <c r="F3481">
        <v>69455.34375</v>
      </c>
      <c r="G3481">
        <v>40827113309</v>
      </c>
    </row>
    <row r="3482" spans="1:19">
      <c r="A3482" s="12">
        <v>45379</v>
      </c>
      <c r="B3482">
        <v>69452.773438000004</v>
      </c>
      <c r="C3482">
        <v>71546.023438000004</v>
      </c>
      <c r="D3482">
        <v>68895.507813000004</v>
      </c>
      <c r="E3482">
        <v>70744.953125</v>
      </c>
      <c r="F3482">
        <v>70744.953125</v>
      </c>
      <c r="G3482">
        <v>34374900617</v>
      </c>
    </row>
    <row r="3483" spans="1:19">
      <c r="A3483" s="12">
        <v>45380</v>
      </c>
      <c r="B3483">
        <v>70744.796875</v>
      </c>
      <c r="C3483">
        <v>70913.09375</v>
      </c>
      <c r="D3483">
        <v>69076.65625</v>
      </c>
      <c r="E3483">
        <v>69892.828125</v>
      </c>
      <c r="F3483">
        <v>69892.828125</v>
      </c>
      <c r="G3483">
        <v>25230851763</v>
      </c>
    </row>
    <row r="3484" spans="1:19">
      <c r="A3484" s="12">
        <v>45381</v>
      </c>
      <c r="B3484">
        <v>69893.445313000004</v>
      </c>
      <c r="C3484">
        <v>70355.492188000004</v>
      </c>
      <c r="D3484">
        <v>69601.0625</v>
      </c>
      <c r="E3484">
        <v>69645.304688000004</v>
      </c>
      <c r="F3484">
        <v>69645.304688000004</v>
      </c>
      <c r="G3484">
        <v>17130241883</v>
      </c>
    </row>
    <row r="3485" spans="1:19">
      <c r="A3485" s="12">
        <v>45382</v>
      </c>
      <c r="B3485">
        <v>69647.78125</v>
      </c>
      <c r="C3485">
        <v>71377.78125</v>
      </c>
      <c r="D3485">
        <v>69624.867188000004</v>
      </c>
      <c r="E3485">
        <v>71333.648438000004</v>
      </c>
      <c r="F3485">
        <v>71333.648438000004</v>
      </c>
      <c r="G3485">
        <v>20050941373</v>
      </c>
    </row>
    <row r="3486" spans="1:19">
      <c r="A3486" s="12">
        <v>45383</v>
      </c>
      <c r="B3486">
        <v>71333.48</v>
      </c>
      <c r="C3486">
        <v>71342.09</v>
      </c>
      <c r="D3486">
        <v>68110.7</v>
      </c>
      <c r="E3486">
        <v>69702.149999999994</v>
      </c>
      <c r="F3486">
        <v>69702.149999999994</v>
      </c>
      <c r="G3486">
        <v>34873527352</v>
      </c>
      <c r="M3486" s="54"/>
    </row>
    <row r="3487" spans="1:19">
      <c r="A3487" s="12">
        <v>45384</v>
      </c>
      <c r="B3487">
        <v>69705.02</v>
      </c>
      <c r="C3487">
        <v>69708.38</v>
      </c>
      <c r="D3487">
        <v>64586.59</v>
      </c>
      <c r="E3487">
        <v>65446.97</v>
      </c>
      <c r="F3487">
        <v>65446.97</v>
      </c>
      <c r="G3487">
        <v>50705240709</v>
      </c>
      <c r="M3487" s="55"/>
    </row>
    <row r="3488" spans="1:19">
      <c r="A3488" s="12">
        <v>45385</v>
      </c>
      <c r="B3488">
        <v>65446.67</v>
      </c>
      <c r="C3488">
        <v>66914.320000000007</v>
      </c>
      <c r="D3488">
        <v>64559.9</v>
      </c>
      <c r="E3488">
        <v>65980.81</v>
      </c>
      <c r="F3488">
        <v>65980.81</v>
      </c>
      <c r="G3488">
        <v>34488018367</v>
      </c>
      <c r="M3488" s="56"/>
      <c r="N3488" s="57"/>
      <c r="O3488" s="57"/>
      <c r="P3488" s="57"/>
      <c r="Q3488" s="57"/>
      <c r="R3488" s="57"/>
      <c r="S3488" s="57"/>
    </row>
    <row r="3489" spans="1:19">
      <c r="A3489" s="12">
        <v>45386</v>
      </c>
      <c r="B3489">
        <v>65975.7</v>
      </c>
      <c r="C3489">
        <v>69291.259999999995</v>
      </c>
      <c r="D3489">
        <v>65113.8</v>
      </c>
      <c r="E3489">
        <v>68508.84</v>
      </c>
      <c r="F3489">
        <v>68508.84</v>
      </c>
      <c r="G3489">
        <v>34439527442</v>
      </c>
      <c r="M3489" s="58"/>
      <c r="N3489" s="62"/>
      <c r="O3489" s="62"/>
      <c r="P3489" s="62"/>
      <c r="Q3489" s="62"/>
      <c r="R3489" s="62"/>
      <c r="S3489" s="60"/>
    </row>
    <row r="3490" spans="1:19">
      <c r="A3490" s="12">
        <v>45387</v>
      </c>
      <c r="B3490">
        <v>68515.759999999995</v>
      </c>
      <c r="C3490">
        <v>68725.759999999995</v>
      </c>
      <c r="D3490">
        <v>66011.48</v>
      </c>
      <c r="E3490">
        <v>67837.64</v>
      </c>
      <c r="F3490">
        <v>67837.64</v>
      </c>
      <c r="G3490">
        <v>33748230056</v>
      </c>
      <c r="M3490" s="58"/>
      <c r="N3490" s="62"/>
      <c r="O3490" s="62"/>
      <c r="P3490" s="62"/>
      <c r="Q3490" s="62"/>
      <c r="R3490" s="62"/>
      <c r="S3490" s="60"/>
    </row>
    <row r="3491" spans="1:19">
      <c r="A3491" s="12">
        <v>45388</v>
      </c>
      <c r="B3491">
        <v>67840.570000000007</v>
      </c>
      <c r="C3491">
        <v>69629.600000000006</v>
      </c>
      <c r="D3491">
        <v>67491.72</v>
      </c>
      <c r="E3491">
        <v>68896.11</v>
      </c>
      <c r="F3491">
        <v>68896.11</v>
      </c>
      <c r="G3491">
        <v>19967785809</v>
      </c>
      <c r="M3491" s="58"/>
      <c r="N3491" s="62"/>
      <c r="O3491" s="62"/>
      <c r="P3491" s="62"/>
      <c r="Q3491" s="62"/>
      <c r="R3491" s="62"/>
      <c r="S3491" s="60"/>
    </row>
    <row r="3492" spans="1:19">
      <c r="A3492" s="12">
        <v>45389</v>
      </c>
      <c r="B3492">
        <v>68897.11</v>
      </c>
      <c r="C3492">
        <v>70284.429999999993</v>
      </c>
      <c r="D3492">
        <v>68851.63</v>
      </c>
      <c r="E3492">
        <v>69362.55</v>
      </c>
      <c r="F3492">
        <v>69362.55</v>
      </c>
      <c r="G3492">
        <v>21204930369</v>
      </c>
      <c r="M3492" s="58"/>
      <c r="N3492" s="62"/>
      <c r="O3492" s="62"/>
      <c r="P3492" s="62"/>
      <c r="Q3492" s="62"/>
      <c r="R3492" s="62"/>
      <c r="S3492" s="60"/>
    </row>
    <row r="3493" spans="1:19">
      <c r="A3493" s="12">
        <v>45390</v>
      </c>
      <c r="B3493">
        <v>69362.55</v>
      </c>
      <c r="C3493">
        <v>72715.360000000001</v>
      </c>
      <c r="D3493">
        <v>69064.240000000005</v>
      </c>
      <c r="E3493">
        <v>71631.360000000001</v>
      </c>
      <c r="F3493">
        <v>71631.360000000001</v>
      </c>
      <c r="G3493">
        <v>37261432669</v>
      </c>
      <c r="M3493" s="58"/>
      <c r="N3493" s="62"/>
      <c r="O3493" s="62"/>
      <c r="P3493" s="62"/>
      <c r="Q3493" s="62"/>
      <c r="R3493" s="62"/>
      <c r="S3493" s="60"/>
    </row>
    <row r="3494" spans="1:19">
      <c r="A3494" s="12">
        <v>45391</v>
      </c>
      <c r="B3494">
        <v>71632.5</v>
      </c>
      <c r="C3494">
        <v>71742.509999999995</v>
      </c>
      <c r="D3494">
        <v>68212.92</v>
      </c>
      <c r="E3494">
        <v>69139.02</v>
      </c>
      <c r="F3494">
        <v>69139.02</v>
      </c>
      <c r="G3494">
        <v>36426900409</v>
      </c>
      <c r="M3494" s="58"/>
      <c r="N3494" s="62"/>
      <c r="O3494" s="62"/>
      <c r="P3494" s="62"/>
      <c r="Q3494" s="62"/>
      <c r="R3494" s="62"/>
      <c r="S3494" s="60"/>
    </row>
    <row r="3495" spans="1:19">
      <c r="A3495" s="12">
        <v>45392</v>
      </c>
      <c r="B3495">
        <v>69140.240000000005</v>
      </c>
      <c r="C3495">
        <v>71093.429999999993</v>
      </c>
      <c r="D3495">
        <v>67503.56</v>
      </c>
      <c r="E3495">
        <v>70587.88</v>
      </c>
      <c r="F3495">
        <v>70587.88</v>
      </c>
      <c r="G3495">
        <v>38318601774</v>
      </c>
      <c r="M3495" s="58"/>
      <c r="N3495" s="62"/>
      <c r="O3495" s="62"/>
      <c r="P3495" s="62"/>
      <c r="Q3495" s="62"/>
      <c r="R3495" s="62"/>
      <c r="S3495" s="60"/>
    </row>
    <row r="3496" spans="1:19">
      <c r="A3496" s="12">
        <v>45393</v>
      </c>
      <c r="B3496">
        <v>70575.73</v>
      </c>
      <c r="C3496">
        <v>71256.23</v>
      </c>
      <c r="D3496">
        <v>69571.81</v>
      </c>
      <c r="E3496">
        <v>70060.61</v>
      </c>
      <c r="F3496">
        <v>70060.61</v>
      </c>
      <c r="G3496">
        <v>30153382941</v>
      </c>
      <c r="M3496" s="58"/>
      <c r="N3496" s="62"/>
      <c r="O3496" s="62"/>
      <c r="P3496" s="62"/>
      <c r="Q3496" s="62"/>
      <c r="R3496" s="62"/>
      <c r="S3496" s="60"/>
    </row>
    <row r="3497" spans="1:19">
      <c r="A3497" s="12">
        <v>45394</v>
      </c>
      <c r="B3497">
        <v>70061.38</v>
      </c>
      <c r="C3497">
        <v>71222.740000000005</v>
      </c>
      <c r="D3497">
        <v>65254.84</v>
      </c>
      <c r="E3497">
        <v>67195.87</v>
      </c>
      <c r="F3497">
        <v>67195.87</v>
      </c>
      <c r="G3497">
        <v>44129299406</v>
      </c>
      <c r="M3497" s="58"/>
      <c r="N3497" s="62"/>
      <c r="O3497" s="62"/>
      <c r="P3497" s="62"/>
      <c r="Q3497" s="62"/>
      <c r="R3497" s="62"/>
      <c r="S3497" s="60"/>
    </row>
    <row r="3498" spans="1:19">
      <c r="A3498" s="12">
        <v>45395</v>
      </c>
      <c r="B3498">
        <v>67188.38</v>
      </c>
      <c r="C3498">
        <v>67931.429999999993</v>
      </c>
      <c r="D3498">
        <v>60919.11</v>
      </c>
      <c r="E3498">
        <v>63821.47</v>
      </c>
      <c r="F3498">
        <v>63821.47</v>
      </c>
      <c r="G3498">
        <v>52869738185</v>
      </c>
      <c r="M3498" s="58"/>
      <c r="N3498" s="62"/>
      <c r="O3498" s="62"/>
      <c r="P3498" s="62"/>
      <c r="Q3498" s="62"/>
      <c r="R3498" s="62"/>
      <c r="S3498" s="60"/>
    </row>
    <row r="3499" spans="1:19">
      <c r="A3499" s="12">
        <v>45396</v>
      </c>
      <c r="B3499">
        <v>63836.23</v>
      </c>
      <c r="C3499">
        <v>65824.429999999993</v>
      </c>
      <c r="D3499">
        <v>62205.85</v>
      </c>
      <c r="E3499">
        <v>65738.73</v>
      </c>
      <c r="F3499">
        <v>65738.73</v>
      </c>
      <c r="G3499">
        <v>49084320047</v>
      </c>
      <c r="M3499" s="58"/>
      <c r="N3499" s="62"/>
      <c r="O3499" s="62"/>
      <c r="P3499" s="62"/>
      <c r="Q3499" s="62"/>
      <c r="R3499" s="62"/>
      <c r="S3499" s="60"/>
    </row>
    <row r="3500" spans="1:19">
      <c r="A3500" s="12">
        <v>45397</v>
      </c>
      <c r="B3500">
        <v>65739.649999999994</v>
      </c>
      <c r="C3500">
        <v>66878.649999999994</v>
      </c>
      <c r="D3500">
        <v>62332.07</v>
      </c>
      <c r="E3500">
        <v>63426.21</v>
      </c>
      <c r="F3500">
        <v>63426.21</v>
      </c>
      <c r="G3500">
        <v>43595917654</v>
      </c>
      <c r="M3500" s="58"/>
      <c r="N3500" s="62"/>
      <c r="O3500" s="62"/>
      <c r="P3500" s="62"/>
      <c r="Q3500" s="62"/>
      <c r="R3500" s="62"/>
      <c r="S3500" s="60"/>
    </row>
    <row r="3501" spans="1:19">
      <c r="A3501" s="12">
        <v>45398</v>
      </c>
      <c r="B3501">
        <v>63419.3</v>
      </c>
      <c r="C3501">
        <v>64355.67</v>
      </c>
      <c r="D3501">
        <v>61716.4</v>
      </c>
      <c r="E3501">
        <v>63811.86</v>
      </c>
      <c r="F3501">
        <v>63811.86</v>
      </c>
      <c r="G3501">
        <v>42847528078</v>
      </c>
      <c r="M3501" s="58"/>
      <c r="N3501" s="62"/>
      <c r="O3501" s="62"/>
      <c r="P3501" s="62"/>
      <c r="Q3501" s="62"/>
      <c r="R3501" s="62"/>
      <c r="S3501" s="60"/>
    </row>
    <row r="3502" spans="1:19">
      <c r="A3502" s="12">
        <v>45399</v>
      </c>
      <c r="B3502">
        <v>63831.85</v>
      </c>
      <c r="C3502">
        <v>64486.36</v>
      </c>
      <c r="D3502">
        <v>59768.59</v>
      </c>
      <c r="E3502">
        <v>61276.69</v>
      </c>
      <c r="F3502">
        <v>61276.69</v>
      </c>
      <c r="G3502">
        <v>41915247049</v>
      </c>
      <c r="M3502" s="58"/>
      <c r="N3502" s="62"/>
      <c r="O3502" s="62"/>
      <c r="P3502" s="62"/>
      <c r="Q3502" s="62"/>
      <c r="R3502" s="62"/>
      <c r="S3502" s="60"/>
    </row>
    <row r="3503" spans="1:19">
      <c r="A3503" s="12">
        <v>45400</v>
      </c>
      <c r="B3503">
        <v>61275.32</v>
      </c>
      <c r="C3503">
        <v>64125.69</v>
      </c>
      <c r="D3503">
        <v>60833.48</v>
      </c>
      <c r="E3503">
        <v>63512.75</v>
      </c>
      <c r="F3503">
        <v>63512.75</v>
      </c>
      <c r="G3503">
        <v>36006307335</v>
      </c>
      <c r="M3503" s="58"/>
      <c r="N3503" s="62"/>
      <c r="O3503" s="62"/>
      <c r="P3503" s="62"/>
      <c r="Q3503" s="62"/>
      <c r="R3503" s="62"/>
      <c r="S3503" s="60"/>
    </row>
    <row r="3504" spans="1:19">
      <c r="A3504" s="12">
        <v>45401</v>
      </c>
      <c r="B3504">
        <v>63510.75</v>
      </c>
      <c r="C3504">
        <v>65481.599999999999</v>
      </c>
      <c r="D3504">
        <v>59651.39</v>
      </c>
      <c r="E3504">
        <v>63843.57</v>
      </c>
      <c r="F3504">
        <v>63843.57</v>
      </c>
      <c r="G3504">
        <v>49920425401</v>
      </c>
      <c r="M3504" s="58"/>
      <c r="N3504" s="62"/>
      <c r="O3504" s="62"/>
      <c r="P3504" s="62"/>
      <c r="Q3504" s="62"/>
      <c r="R3504" s="62"/>
      <c r="S3504" s="60"/>
    </row>
    <row r="3505" spans="1:19">
      <c r="A3505" s="12">
        <v>45402</v>
      </c>
      <c r="B3505">
        <v>63851.1</v>
      </c>
      <c r="C3505">
        <v>65442.46</v>
      </c>
      <c r="D3505">
        <v>63172.4</v>
      </c>
      <c r="E3505">
        <v>64994.44</v>
      </c>
      <c r="F3505">
        <v>64994.44</v>
      </c>
      <c r="G3505">
        <v>23097485495</v>
      </c>
      <c r="M3505" s="58"/>
      <c r="N3505" s="62"/>
      <c r="O3505" s="62"/>
      <c r="P3505" s="62"/>
      <c r="Q3505" s="62"/>
      <c r="R3505" s="62"/>
      <c r="S3505" s="60"/>
    </row>
    <row r="3506" spans="1:19">
      <c r="A3506" s="12">
        <v>45403</v>
      </c>
      <c r="B3506">
        <v>64992.82</v>
      </c>
      <c r="C3506">
        <v>65723.240000000005</v>
      </c>
      <c r="D3506">
        <v>64277.72</v>
      </c>
      <c r="E3506">
        <v>64926.64</v>
      </c>
      <c r="F3506">
        <v>64926.64</v>
      </c>
      <c r="G3506">
        <v>20506644853</v>
      </c>
      <c r="M3506" s="58"/>
      <c r="N3506" s="62"/>
      <c r="O3506" s="62"/>
      <c r="P3506" s="62"/>
      <c r="Q3506" s="62"/>
      <c r="R3506" s="62"/>
      <c r="S3506" s="60"/>
    </row>
    <row r="3507" spans="1:19">
      <c r="A3507" s="12">
        <v>45404</v>
      </c>
      <c r="B3507">
        <v>64935.63</v>
      </c>
      <c r="C3507">
        <v>67233.960000000006</v>
      </c>
      <c r="D3507">
        <v>64548.18</v>
      </c>
      <c r="E3507">
        <v>66837.679999999993</v>
      </c>
      <c r="F3507">
        <v>66837.679999999993</v>
      </c>
      <c r="G3507">
        <v>28282686673</v>
      </c>
      <c r="M3507" s="58"/>
      <c r="N3507" s="62"/>
      <c r="O3507" s="62"/>
      <c r="P3507" s="62"/>
      <c r="Q3507" s="62"/>
      <c r="R3507" s="62"/>
      <c r="S3507" s="60"/>
    </row>
    <row r="3508" spans="1:19">
      <c r="A3508" s="12">
        <v>45405</v>
      </c>
      <c r="B3508">
        <v>66839.89</v>
      </c>
      <c r="C3508">
        <v>67199.240000000005</v>
      </c>
      <c r="D3508">
        <v>65864.87</v>
      </c>
      <c r="E3508">
        <v>66407.27</v>
      </c>
      <c r="F3508">
        <v>66407.27</v>
      </c>
      <c r="G3508">
        <v>24310975583</v>
      </c>
      <c r="M3508" s="58"/>
      <c r="N3508" s="62"/>
      <c r="O3508" s="62"/>
      <c r="P3508" s="62"/>
      <c r="Q3508" s="62"/>
      <c r="R3508" s="62"/>
      <c r="S3508" s="60"/>
    </row>
    <row r="3509" spans="1:19">
      <c r="A3509" s="12">
        <v>45406</v>
      </c>
      <c r="B3509">
        <v>66408.72</v>
      </c>
      <c r="C3509">
        <v>67075.37</v>
      </c>
      <c r="D3509">
        <v>63589.87</v>
      </c>
      <c r="E3509">
        <v>64276.9</v>
      </c>
      <c r="F3509">
        <v>64276.9</v>
      </c>
      <c r="G3509">
        <v>30276655120</v>
      </c>
      <c r="M3509" s="58"/>
      <c r="N3509" s="62"/>
      <c r="O3509" s="62"/>
      <c r="P3509" s="62"/>
      <c r="Q3509" s="62"/>
      <c r="R3509" s="62"/>
      <c r="S3509" s="60"/>
    </row>
    <row r="3510" spans="1:19">
      <c r="A3510" s="12">
        <v>45407</v>
      </c>
      <c r="B3510">
        <v>64275.02</v>
      </c>
      <c r="C3510">
        <v>65275.21</v>
      </c>
      <c r="D3510">
        <v>62783.63</v>
      </c>
      <c r="E3510">
        <v>64481.71</v>
      </c>
      <c r="F3510">
        <v>64481.71</v>
      </c>
      <c r="G3510">
        <v>32155786816</v>
      </c>
      <c r="M3510" s="58"/>
      <c r="N3510" s="62"/>
      <c r="O3510" s="62"/>
      <c r="P3510" s="62"/>
      <c r="Q3510" s="62"/>
      <c r="R3510" s="62"/>
      <c r="S3510" s="60"/>
    </row>
    <row r="3511" spans="1:19">
      <c r="A3511" s="12">
        <v>45408</v>
      </c>
      <c r="B3511">
        <v>64485.37</v>
      </c>
      <c r="C3511">
        <v>64789.66</v>
      </c>
      <c r="D3511">
        <v>63322.400000000001</v>
      </c>
      <c r="E3511">
        <v>63755.32</v>
      </c>
      <c r="F3511">
        <v>63755.32</v>
      </c>
      <c r="G3511">
        <v>24139372950</v>
      </c>
      <c r="M3511" s="58"/>
      <c r="N3511" s="62"/>
      <c r="O3511" s="62"/>
      <c r="P3511" s="62"/>
      <c r="Q3511" s="62"/>
      <c r="R3511" s="62"/>
      <c r="S3511" s="60"/>
    </row>
    <row r="3512" spans="1:19">
      <c r="A3512" s="12">
        <v>45409</v>
      </c>
      <c r="B3512">
        <v>63750.99</v>
      </c>
      <c r="C3512">
        <v>63898.36</v>
      </c>
      <c r="D3512">
        <v>62424.72</v>
      </c>
      <c r="E3512">
        <v>63419.14</v>
      </c>
      <c r="F3512">
        <v>63419.14</v>
      </c>
      <c r="G3512">
        <v>19530783039</v>
      </c>
      <c r="M3512" s="58"/>
      <c r="N3512" s="62"/>
      <c r="O3512" s="62"/>
      <c r="P3512" s="62"/>
      <c r="Q3512" s="62"/>
      <c r="R3512" s="62"/>
      <c r="S3512" s="60"/>
    </row>
    <row r="3513" spans="1:19">
      <c r="A3513" s="12">
        <v>45410</v>
      </c>
      <c r="B3513">
        <v>63423.519999999997</v>
      </c>
      <c r="C3513">
        <v>64321.48</v>
      </c>
      <c r="D3513">
        <v>62793.599999999999</v>
      </c>
      <c r="E3513">
        <v>63113.23</v>
      </c>
      <c r="F3513">
        <v>63113.23</v>
      </c>
      <c r="G3513">
        <v>17334827993</v>
      </c>
      <c r="M3513" s="58"/>
      <c r="N3513" s="62"/>
      <c r="O3513" s="62"/>
      <c r="P3513" s="62"/>
      <c r="Q3513" s="62"/>
      <c r="R3513" s="62"/>
      <c r="S3513" s="60"/>
    </row>
    <row r="3514" spans="1:19">
      <c r="A3514" s="12">
        <v>45411</v>
      </c>
      <c r="B3514">
        <v>63106.36</v>
      </c>
      <c r="C3514">
        <v>64174.879999999997</v>
      </c>
      <c r="D3514">
        <v>61795.46</v>
      </c>
      <c r="E3514">
        <v>63841.120000000003</v>
      </c>
      <c r="F3514">
        <v>63841.120000000003</v>
      </c>
      <c r="G3514">
        <v>26635912073</v>
      </c>
      <c r="M3514" s="58"/>
      <c r="N3514" s="62"/>
      <c r="O3514" s="62"/>
      <c r="P3514" s="62"/>
      <c r="Q3514" s="62"/>
      <c r="R3514" s="62"/>
      <c r="S3514" s="60"/>
    </row>
    <row r="3515" spans="1:19">
      <c r="A3515" s="12">
        <v>45412</v>
      </c>
      <c r="B3515">
        <v>63839.42</v>
      </c>
      <c r="C3515">
        <v>64703.33</v>
      </c>
      <c r="D3515">
        <v>59120.07</v>
      </c>
      <c r="E3515">
        <v>60636.86</v>
      </c>
      <c r="F3515">
        <v>60636.86</v>
      </c>
      <c r="G3515">
        <v>37840840057</v>
      </c>
      <c r="M3515" s="58"/>
      <c r="N3515" s="62"/>
      <c r="O3515" s="62"/>
      <c r="P3515" s="62"/>
      <c r="Q3515" s="62"/>
      <c r="R3515" s="62"/>
      <c r="S3515" s="60"/>
    </row>
    <row r="3516" spans="1:19">
      <c r="A3516" s="12">
        <v>45413</v>
      </c>
      <c r="B3516">
        <v>60609.5</v>
      </c>
      <c r="C3516">
        <v>60780.5</v>
      </c>
      <c r="D3516">
        <v>56555.29</v>
      </c>
      <c r="E3516">
        <v>58254.01</v>
      </c>
      <c r="F3516">
        <v>58254.01</v>
      </c>
      <c r="G3516">
        <v>48439780271</v>
      </c>
      <c r="M3516" s="58"/>
      <c r="N3516" s="62"/>
      <c r="O3516" s="62"/>
      <c r="P3516" s="62"/>
      <c r="Q3516" s="62"/>
      <c r="R3516" s="62"/>
      <c r="S3516" s="60"/>
    </row>
    <row r="3517" spans="1:19">
      <c r="A3517" s="12">
        <v>45414</v>
      </c>
      <c r="B3517">
        <v>58253.7</v>
      </c>
      <c r="C3517">
        <v>59602.3</v>
      </c>
      <c r="D3517">
        <v>56937.2</v>
      </c>
      <c r="E3517">
        <v>59123.43</v>
      </c>
      <c r="F3517">
        <v>59123.43</v>
      </c>
      <c r="G3517">
        <v>32711813559</v>
      </c>
      <c r="M3517" s="58"/>
      <c r="N3517" s="62"/>
      <c r="O3517" s="62"/>
      <c r="P3517" s="62"/>
      <c r="Q3517" s="62"/>
      <c r="R3517" s="62"/>
      <c r="S3517" s="60"/>
    </row>
    <row r="3518" spans="1:19">
      <c r="A3518" s="12">
        <v>45415</v>
      </c>
      <c r="B3518">
        <v>59122.3</v>
      </c>
      <c r="C3518">
        <v>63320.5</v>
      </c>
      <c r="D3518">
        <v>58848.31</v>
      </c>
      <c r="E3518">
        <v>62889.84</v>
      </c>
      <c r="F3518">
        <v>62889.84</v>
      </c>
      <c r="G3518">
        <v>33172023048</v>
      </c>
      <c r="M3518" s="58"/>
      <c r="N3518" s="62"/>
      <c r="O3518" s="62"/>
      <c r="P3518" s="62"/>
      <c r="Q3518" s="62"/>
      <c r="R3518" s="62"/>
      <c r="S3518" s="60"/>
    </row>
    <row r="3519" spans="1:19">
      <c r="A3519" s="12">
        <v>45416</v>
      </c>
      <c r="B3519">
        <v>62891.03</v>
      </c>
      <c r="C3519">
        <v>64494.96</v>
      </c>
      <c r="D3519">
        <v>62599.35</v>
      </c>
      <c r="E3519">
        <v>63891.47</v>
      </c>
      <c r="F3519">
        <v>63891.47</v>
      </c>
      <c r="G3519">
        <v>20620477992</v>
      </c>
      <c r="M3519" s="58"/>
      <c r="N3519" s="62"/>
      <c r="O3519" s="62"/>
      <c r="P3519" s="62"/>
      <c r="Q3519" s="62"/>
      <c r="R3519" s="62"/>
      <c r="S3519" s="60"/>
    </row>
    <row r="3520" spans="1:19">
      <c r="A3520" s="12">
        <v>45417</v>
      </c>
      <c r="B3520">
        <v>63892.45</v>
      </c>
      <c r="C3520">
        <v>64610.89</v>
      </c>
      <c r="D3520">
        <v>62955.3</v>
      </c>
      <c r="E3520">
        <v>64031.13</v>
      </c>
      <c r="F3520">
        <v>64031.13</v>
      </c>
      <c r="G3520">
        <v>18296164805</v>
      </c>
      <c r="M3520" s="58"/>
      <c r="N3520" s="62"/>
      <c r="O3520" s="62"/>
      <c r="P3520" s="62"/>
      <c r="Q3520" s="62"/>
      <c r="R3520" s="62"/>
      <c r="S3520" s="60"/>
    </row>
    <row r="3521" spans="1:19">
      <c r="A3521" s="12">
        <v>45418</v>
      </c>
      <c r="B3521">
        <v>64038.31</v>
      </c>
      <c r="C3521">
        <v>65494.9</v>
      </c>
      <c r="D3521">
        <v>62746.239999999998</v>
      </c>
      <c r="E3521">
        <v>63161.95</v>
      </c>
      <c r="F3521">
        <v>63161.95</v>
      </c>
      <c r="G3521">
        <v>28697928697</v>
      </c>
      <c r="M3521" s="58"/>
      <c r="N3521" s="62"/>
      <c r="O3521" s="62"/>
      <c r="P3521" s="62"/>
      <c r="Q3521" s="62"/>
      <c r="R3521" s="62"/>
      <c r="S3521" s="60"/>
    </row>
    <row r="3522" spans="1:19">
      <c r="A3522" s="12">
        <v>45419</v>
      </c>
      <c r="B3522">
        <v>63162.76</v>
      </c>
      <c r="C3522">
        <v>64390.46</v>
      </c>
      <c r="D3522">
        <v>62285.98</v>
      </c>
      <c r="E3522">
        <v>62334.82</v>
      </c>
      <c r="F3522">
        <v>62334.82</v>
      </c>
      <c r="G3522">
        <v>25930730982</v>
      </c>
      <c r="M3522" s="58"/>
      <c r="N3522" s="62"/>
      <c r="O3522" s="62"/>
      <c r="P3522" s="62"/>
      <c r="Q3522" s="62"/>
      <c r="R3522" s="62"/>
      <c r="S3522" s="60"/>
    </row>
    <row r="3523" spans="1:19">
      <c r="A3523" s="12">
        <v>45420</v>
      </c>
      <c r="B3523">
        <v>62332.639999999999</v>
      </c>
      <c r="C3523">
        <v>62986.09</v>
      </c>
      <c r="D3523">
        <v>60877.13</v>
      </c>
      <c r="E3523">
        <v>61187.94</v>
      </c>
      <c r="F3523">
        <v>61187.94</v>
      </c>
      <c r="G3523">
        <v>26088172222</v>
      </c>
      <c r="M3523" s="58"/>
      <c r="N3523" s="62"/>
      <c r="O3523" s="62"/>
      <c r="P3523" s="62"/>
      <c r="Q3523" s="62"/>
      <c r="R3523" s="62"/>
      <c r="S3523" s="60"/>
    </row>
    <row r="3524" spans="1:19">
      <c r="A3524" s="12">
        <v>45421</v>
      </c>
      <c r="B3524">
        <v>61191.199999999997</v>
      </c>
      <c r="C3524">
        <v>63404.91</v>
      </c>
      <c r="D3524">
        <v>60648.07</v>
      </c>
      <c r="E3524">
        <v>63049.96</v>
      </c>
      <c r="F3524">
        <v>63049.96</v>
      </c>
      <c r="G3524">
        <v>25453338161</v>
      </c>
      <c r="M3524" s="58"/>
      <c r="N3524" s="62"/>
      <c r="O3524" s="62"/>
      <c r="P3524" s="62"/>
      <c r="Q3524" s="62"/>
      <c r="R3524" s="62"/>
      <c r="S3524" s="60"/>
    </row>
    <row r="3525" spans="1:19">
      <c r="A3525" s="12">
        <v>45422</v>
      </c>
      <c r="B3525">
        <v>63055.19</v>
      </c>
      <c r="C3525">
        <v>63446.74</v>
      </c>
      <c r="D3525">
        <v>60208.78</v>
      </c>
      <c r="E3525">
        <v>60792.78</v>
      </c>
      <c r="F3525">
        <v>60792.78</v>
      </c>
      <c r="G3525">
        <v>27804954694</v>
      </c>
      <c r="M3525" s="58"/>
      <c r="N3525" s="62"/>
      <c r="O3525" s="62"/>
      <c r="P3525" s="62"/>
      <c r="Q3525" s="62"/>
      <c r="R3525" s="62"/>
      <c r="S3525" s="60"/>
    </row>
    <row r="3526" spans="1:19">
      <c r="A3526" s="12">
        <v>45423</v>
      </c>
      <c r="B3526">
        <v>60793.36</v>
      </c>
      <c r="C3526">
        <v>61451.15</v>
      </c>
      <c r="D3526">
        <v>60492.63</v>
      </c>
      <c r="E3526">
        <v>60793.71</v>
      </c>
      <c r="F3526">
        <v>60793.71</v>
      </c>
      <c r="G3526">
        <v>13842272968</v>
      </c>
      <c r="M3526" s="58"/>
      <c r="N3526" s="62"/>
      <c r="O3526" s="62"/>
      <c r="P3526" s="62"/>
      <c r="Q3526" s="62"/>
      <c r="R3526" s="62"/>
      <c r="S3526" s="60"/>
    </row>
    <row r="3527" spans="1:19">
      <c r="A3527" s="12">
        <v>45424</v>
      </c>
      <c r="B3527">
        <v>60793.5</v>
      </c>
      <c r="C3527">
        <v>61818.16</v>
      </c>
      <c r="D3527">
        <v>60632.6</v>
      </c>
      <c r="E3527">
        <v>61448.39</v>
      </c>
      <c r="F3527">
        <v>61448.39</v>
      </c>
      <c r="G3527">
        <v>13800459405</v>
      </c>
      <c r="M3527" s="58"/>
      <c r="N3527" s="62"/>
      <c r="O3527" s="62"/>
      <c r="P3527" s="62"/>
      <c r="Q3527" s="62"/>
      <c r="R3527" s="62"/>
      <c r="S3527" s="60"/>
    </row>
    <row r="3528" spans="1:19">
      <c r="A3528" s="12">
        <v>45425</v>
      </c>
      <c r="B3528">
        <v>61451.22</v>
      </c>
      <c r="C3528">
        <v>63422.66</v>
      </c>
      <c r="D3528">
        <v>60769.84</v>
      </c>
      <c r="E3528">
        <v>62901.45</v>
      </c>
      <c r="F3528">
        <v>62901.45</v>
      </c>
      <c r="G3528">
        <v>27889181179</v>
      </c>
      <c r="M3528" s="58"/>
      <c r="N3528" s="62"/>
      <c r="O3528" s="62"/>
      <c r="P3528" s="62"/>
      <c r="Q3528" s="62"/>
      <c r="R3528" s="62"/>
      <c r="S3528" s="60"/>
    </row>
    <row r="3529" spans="1:19">
      <c r="A3529" s="12">
        <v>45426</v>
      </c>
      <c r="B3529">
        <v>62900.77</v>
      </c>
      <c r="C3529">
        <v>63092.13</v>
      </c>
      <c r="D3529">
        <v>61123.77</v>
      </c>
      <c r="E3529">
        <v>61552.79</v>
      </c>
      <c r="F3529">
        <v>61552.79</v>
      </c>
      <c r="G3529">
        <v>28186271527</v>
      </c>
      <c r="M3529" s="58"/>
      <c r="N3529" s="62"/>
      <c r="O3529" s="62"/>
      <c r="P3529" s="62"/>
      <c r="Q3529" s="62"/>
      <c r="R3529" s="62"/>
      <c r="S3529" s="60"/>
    </row>
    <row r="3530" spans="1:19">
      <c r="A3530" s="12">
        <v>45427</v>
      </c>
      <c r="B3530">
        <v>61553.99</v>
      </c>
      <c r="C3530">
        <v>66454.45</v>
      </c>
      <c r="D3530">
        <v>61330.41</v>
      </c>
      <c r="E3530">
        <v>66267.490000000005</v>
      </c>
      <c r="F3530">
        <v>66267.490000000005</v>
      </c>
      <c r="G3530">
        <v>39815167074</v>
      </c>
      <c r="M3530" s="58"/>
      <c r="N3530" s="62"/>
      <c r="O3530" s="62"/>
      <c r="P3530" s="62"/>
      <c r="Q3530" s="62"/>
      <c r="R3530" s="62"/>
      <c r="S3530" s="60"/>
    </row>
    <row r="3531" spans="1:19">
      <c r="A3531" s="12">
        <v>45428</v>
      </c>
      <c r="B3531">
        <v>66256.11</v>
      </c>
      <c r="C3531">
        <v>66712.429999999993</v>
      </c>
      <c r="D3531">
        <v>64613.05</v>
      </c>
      <c r="E3531">
        <v>65231.58</v>
      </c>
      <c r="F3531">
        <v>65231.58</v>
      </c>
      <c r="G3531">
        <v>31573077994</v>
      </c>
      <c r="M3531" s="58"/>
      <c r="N3531" s="62"/>
      <c r="O3531" s="62"/>
      <c r="P3531" s="62"/>
      <c r="Q3531" s="62"/>
      <c r="R3531" s="62"/>
      <c r="S3531" s="60"/>
    </row>
    <row r="3532" spans="1:19">
      <c r="A3532" s="12">
        <v>45429</v>
      </c>
      <c r="B3532">
        <v>65231.3</v>
      </c>
      <c r="C3532">
        <v>67459.460000000006</v>
      </c>
      <c r="D3532">
        <v>65119.32</v>
      </c>
      <c r="E3532">
        <v>67051.88</v>
      </c>
      <c r="F3532">
        <v>67051.88</v>
      </c>
      <c r="G3532">
        <v>28031279310</v>
      </c>
      <c r="M3532" s="58"/>
      <c r="N3532" s="62"/>
      <c r="O3532" s="62"/>
      <c r="P3532" s="62"/>
      <c r="Q3532" s="62"/>
      <c r="R3532" s="62"/>
      <c r="S3532" s="60"/>
    </row>
    <row r="3533" spans="1:19">
      <c r="A3533" s="12">
        <v>45430</v>
      </c>
      <c r="B3533">
        <v>67066.210000000006</v>
      </c>
      <c r="C3533">
        <v>67387.33</v>
      </c>
      <c r="D3533">
        <v>66663.5</v>
      </c>
      <c r="E3533">
        <v>66940.800000000003</v>
      </c>
      <c r="F3533">
        <v>66940.800000000003</v>
      </c>
      <c r="G3533">
        <v>16712277406</v>
      </c>
      <c r="M3533" s="58"/>
      <c r="N3533" s="62"/>
      <c r="O3533" s="62"/>
      <c r="P3533" s="62"/>
      <c r="Q3533" s="62"/>
      <c r="R3533" s="62"/>
      <c r="S3533" s="60"/>
    </row>
    <row r="3534" spans="1:19">
      <c r="A3534" s="12">
        <v>45431</v>
      </c>
      <c r="B3534">
        <v>66937.929999999993</v>
      </c>
      <c r="C3534">
        <v>67694.3</v>
      </c>
      <c r="D3534">
        <v>65937.179999999993</v>
      </c>
      <c r="E3534">
        <v>66278.37</v>
      </c>
      <c r="F3534">
        <v>66278.37</v>
      </c>
      <c r="G3534">
        <v>19249094538</v>
      </c>
      <c r="M3534" s="58"/>
      <c r="N3534" s="62"/>
      <c r="O3534" s="62"/>
      <c r="P3534" s="62"/>
      <c r="Q3534" s="62"/>
      <c r="R3534" s="62"/>
      <c r="S3534" s="60"/>
    </row>
    <row r="3535" spans="1:19">
      <c r="A3535" s="12">
        <v>45432</v>
      </c>
      <c r="B3535">
        <v>66278.740000000005</v>
      </c>
      <c r="C3535">
        <v>71483.56</v>
      </c>
      <c r="D3535">
        <v>66086.17</v>
      </c>
      <c r="E3535">
        <v>71448.2</v>
      </c>
      <c r="F3535">
        <v>71448.2</v>
      </c>
      <c r="G3535">
        <v>43850655717</v>
      </c>
      <c r="M3535" s="58"/>
      <c r="N3535" s="62"/>
      <c r="O3535" s="62"/>
      <c r="P3535" s="62"/>
      <c r="Q3535" s="62"/>
      <c r="R3535" s="62"/>
      <c r="S3535" s="60"/>
    </row>
    <row r="3536" spans="1:19">
      <c r="A3536" s="12">
        <v>45433</v>
      </c>
      <c r="B3536">
        <v>71443.06</v>
      </c>
      <c r="C3536">
        <v>71946.460000000006</v>
      </c>
      <c r="D3536">
        <v>69191.13</v>
      </c>
      <c r="E3536">
        <v>70136.53</v>
      </c>
      <c r="F3536">
        <v>70136.53</v>
      </c>
      <c r="G3536">
        <v>46932005990</v>
      </c>
      <c r="M3536" s="58"/>
      <c r="N3536" s="62"/>
      <c r="O3536" s="62"/>
      <c r="P3536" s="62"/>
      <c r="Q3536" s="62"/>
      <c r="R3536" s="62"/>
      <c r="S3536" s="60"/>
    </row>
    <row r="3537" spans="1:19">
      <c r="A3537" s="12">
        <v>45434</v>
      </c>
      <c r="B3537">
        <v>70135.320000000007</v>
      </c>
      <c r="C3537">
        <v>70623.7</v>
      </c>
      <c r="D3537">
        <v>68977.7</v>
      </c>
      <c r="E3537">
        <v>69122.34</v>
      </c>
      <c r="F3537">
        <v>69122.34</v>
      </c>
      <c r="G3537">
        <v>32802561717</v>
      </c>
      <c r="M3537" s="58"/>
      <c r="N3537" s="62"/>
      <c r="O3537" s="62"/>
      <c r="P3537" s="62"/>
      <c r="Q3537" s="62"/>
      <c r="R3537" s="62"/>
      <c r="S3537" s="60"/>
    </row>
    <row r="3538" spans="1:19">
      <c r="A3538" s="12">
        <v>45435</v>
      </c>
      <c r="B3538">
        <v>69121.3</v>
      </c>
      <c r="C3538">
        <v>70041.27</v>
      </c>
      <c r="D3538">
        <v>66356.95</v>
      </c>
      <c r="E3538">
        <v>67929.56</v>
      </c>
      <c r="F3538">
        <v>67929.56</v>
      </c>
      <c r="G3538">
        <v>41895680979</v>
      </c>
      <c r="M3538" s="58"/>
      <c r="N3538" s="62"/>
      <c r="O3538" s="62"/>
      <c r="P3538" s="62"/>
      <c r="Q3538" s="62"/>
      <c r="R3538" s="62"/>
      <c r="S3538" s="60"/>
    </row>
    <row r="3539" spans="1:19">
      <c r="A3539" s="12">
        <v>45436</v>
      </c>
      <c r="B3539">
        <v>67928.13</v>
      </c>
      <c r="C3539">
        <v>69220.3</v>
      </c>
      <c r="D3539">
        <v>66622.67</v>
      </c>
      <c r="E3539">
        <v>68526.100000000006</v>
      </c>
      <c r="F3539">
        <v>68526.100000000006</v>
      </c>
      <c r="G3539">
        <v>29197308153</v>
      </c>
      <c r="M3539" s="58"/>
      <c r="N3539" s="62"/>
      <c r="O3539" s="62"/>
      <c r="P3539" s="62"/>
      <c r="Q3539" s="62"/>
      <c r="R3539" s="62"/>
      <c r="S3539" s="60"/>
    </row>
    <row r="3540" spans="1:19">
      <c r="A3540" s="12">
        <v>45437</v>
      </c>
      <c r="B3540">
        <v>68526.92</v>
      </c>
      <c r="C3540">
        <v>69579.320000000007</v>
      </c>
      <c r="D3540">
        <v>68515.820000000007</v>
      </c>
      <c r="E3540">
        <v>69265.95</v>
      </c>
      <c r="F3540">
        <v>69265.95</v>
      </c>
      <c r="G3540">
        <v>15473071741</v>
      </c>
      <c r="M3540" s="58"/>
      <c r="N3540" s="62"/>
      <c r="O3540" s="62"/>
      <c r="P3540" s="62"/>
      <c r="Q3540" s="62"/>
      <c r="R3540" s="62"/>
      <c r="S3540" s="60"/>
    </row>
    <row r="3541" spans="1:19">
      <c r="A3541" s="12">
        <v>45438</v>
      </c>
      <c r="B3541">
        <v>69264.289999999994</v>
      </c>
      <c r="C3541">
        <v>69506.23</v>
      </c>
      <c r="D3541">
        <v>68183.89</v>
      </c>
      <c r="E3541">
        <v>68518.09</v>
      </c>
      <c r="F3541">
        <v>68518.09</v>
      </c>
      <c r="G3541">
        <v>15628433737</v>
      </c>
      <c r="M3541" s="58"/>
      <c r="N3541" s="62"/>
      <c r="O3541" s="62"/>
      <c r="P3541" s="62"/>
      <c r="Q3541" s="62"/>
      <c r="R3541" s="62"/>
      <c r="S3541" s="60"/>
    </row>
    <row r="3542" spans="1:19">
      <c r="A3542" s="12">
        <v>45439</v>
      </c>
      <c r="B3542">
        <v>68512.179999999993</v>
      </c>
      <c r="C3542">
        <v>70597.88</v>
      </c>
      <c r="D3542">
        <v>68232.5</v>
      </c>
      <c r="E3542">
        <v>69394.55</v>
      </c>
      <c r="F3542">
        <v>69394.55</v>
      </c>
      <c r="G3542">
        <v>25870990717</v>
      </c>
      <c r="M3542" s="58"/>
      <c r="N3542" s="62"/>
      <c r="O3542" s="62"/>
      <c r="P3542" s="62"/>
      <c r="Q3542" s="62"/>
      <c r="R3542" s="62"/>
      <c r="S3542" s="60"/>
    </row>
    <row r="3543" spans="1:19">
      <c r="A3543" s="12">
        <v>45440</v>
      </c>
      <c r="B3543">
        <v>69392.2</v>
      </c>
      <c r="C3543">
        <v>69514.64</v>
      </c>
      <c r="D3543">
        <v>67227.16</v>
      </c>
      <c r="E3543">
        <v>68296.22</v>
      </c>
      <c r="F3543">
        <v>68296.22</v>
      </c>
      <c r="G3543">
        <v>32722265965</v>
      </c>
      <c r="M3543" s="58"/>
      <c r="N3543" s="62"/>
      <c r="O3543" s="62"/>
      <c r="P3543" s="62"/>
      <c r="Q3543" s="62"/>
      <c r="R3543" s="62"/>
      <c r="S3543" s="60"/>
    </row>
    <row r="3544" spans="1:19">
      <c r="A3544" s="12">
        <v>45441</v>
      </c>
      <c r="B3544">
        <v>68296.350000000006</v>
      </c>
      <c r="C3544">
        <v>68852.460000000006</v>
      </c>
      <c r="D3544">
        <v>67101.490000000005</v>
      </c>
      <c r="E3544">
        <v>67578.09</v>
      </c>
      <c r="F3544">
        <v>67578.09</v>
      </c>
      <c r="G3544">
        <v>26707072906</v>
      </c>
      <c r="M3544" s="58"/>
      <c r="N3544" s="62"/>
      <c r="O3544" s="62"/>
      <c r="P3544" s="62"/>
      <c r="Q3544" s="62"/>
      <c r="R3544" s="62"/>
      <c r="S3544" s="60"/>
    </row>
    <row r="3545" spans="1:19">
      <c r="A3545" s="12">
        <v>45442</v>
      </c>
      <c r="B3545">
        <v>67576.09</v>
      </c>
      <c r="C3545">
        <v>69500.539999999994</v>
      </c>
      <c r="D3545">
        <v>67118.080000000002</v>
      </c>
      <c r="E3545">
        <v>68364.990000000005</v>
      </c>
      <c r="F3545">
        <v>68364.990000000005</v>
      </c>
      <c r="G3545">
        <v>29509712534</v>
      </c>
      <c r="M3545" s="58"/>
      <c r="N3545" s="62"/>
      <c r="O3545" s="62"/>
      <c r="P3545" s="62"/>
      <c r="Q3545" s="62"/>
      <c r="R3545" s="62"/>
      <c r="S3545" s="60"/>
    </row>
    <row r="3546" spans="1:19">
      <c r="A3546" s="12">
        <v>45443</v>
      </c>
      <c r="B3546">
        <v>68362.52</v>
      </c>
      <c r="C3546">
        <v>68999.56</v>
      </c>
      <c r="D3546">
        <v>66633.42</v>
      </c>
      <c r="E3546">
        <v>67491.41</v>
      </c>
      <c r="F3546">
        <v>67491.41</v>
      </c>
      <c r="G3546">
        <v>27387283769</v>
      </c>
      <c r="M3546" s="58"/>
      <c r="N3546" s="62"/>
      <c r="O3546" s="62"/>
      <c r="P3546" s="62"/>
      <c r="Q3546" s="62"/>
      <c r="R3546" s="62"/>
      <c r="S3546" s="60"/>
    </row>
    <row r="3547" spans="1:19">
      <c r="A3547" s="12">
        <v>45444</v>
      </c>
      <c r="B3547">
        <v>67489.61</v>
      </c>
      <c r="C3547">
        <v>67839.77</v>
      </c>
      <c r="D3547">
        <v>67386.2</v>
      </c>
      <c r="E3547">
        <v>67706.94</v>
      </c>
      <c r="F3547">
        <v>67706.94</v>
      </c>
      <c r="G3547">
        <v>11641495604</v>
      </c>
      <c r="M3547" s="58"/>
      <c r="N3547" s="62"/>
      <c r="O3547" s="62"/>
      <c r="P3547" s="62"/>
      <c r="Q3547" s="62"/>
      <c r="R3547" s="62"/>
      <c r="S3547" s="60"/>
    </row>
    <row r="3548" spans="1:19">
      <c r="A3548" s="12">
        <v>45445</v>
      </c>
      <c r="B3548">
        <v>67710.27</v>
      </c>
      <c r="C3548">
        <v>68409.16</v>
      </c>
      <c r="D3548">
        <v>67315.520000000004</v>
      </c>
      <c r="E3548">
        <v>67751.600000000006</v>
      </c>
      <c r="F3548">
        <v>67751.600000000006</v>
      </c>
      <c r="G3548">
        <v>17110588415</v>
      </c>
      <c r="M3548" s="58"/>
      <c r="N3548" s="62"/>
      <c r="O3548" s="62"/>
      <c r="P3548" s="62"/>
      <c r="Q3548" s="62"/>
      <c r="R3548" s="62"/>
      <c r="S3548" s="60"/>
    </row>
    <row r="3549" spans="1:19">
      <c r="A3549" s="12">
        <v>45446</v>
      </c>
      <c r="B3549">
        <v>67753.899999999994</v>
      </c>
      <c r="C3549">
        <v>70230.820000000007</v>
      </c>
      <c r="D3549">
        <v>67589.84</v>
      </c>
      <c r="E3549">
        <v>68804.78</v>
      </c>
      <c r="F3549">
        <v>68804.78</v>
      </c>
      <c r="G3549">
        <v>32401285324</v>
      </c>
      <c r="M3549" s="58"/>
      <c r="N3549" s="62"/>
      <c r="O3549" s="62"/>
      <c r="P3549" s="62"/>
      <c r="Q3549" s="62"/>
      <c r="R3549" s="62"/>
      <c r="S3549" s="60"/>
    </row>
    <row r="3550" spans="1:19">
      <c r="A3550" s="12">
        <v>45447</v>
      </c>
      <c r="B3550">
        <v>68804.570000000007</v>
      </c>
      <c r="C3550">
        <v>71047.41</v>
      </c>
      <c r="D3550">
        <v>68564.639999999999</v>
      </c>
      <c r="E3550">
        <v>70567.77</v>
      </c>
      <c r="F3550">
        <v>70567.77</v>
      </c>
      <c r="G3550">
        <v>33149696545</v>
      </c>
      <c r="M3550" s="58"/>
      <c r="N3550" s="62"/>
      <c r="O3550" s="62"/>
      <c r="P3550" s="62"/>
      <c r="Q3550" s="62"/>
      <c r="R3550" s="62"/>
      <c r="S3550" s="60"/>
    </row>
    <row r="3551" spans="1:19">
      <c r="A3551" s="12">
        <v>45448</v>
      </c>
      <c r="B3551">
        <v>70568.350000000006</v>
      </c>
      <c r="C3551">
        <v>71735.41</v>
      </c>
      <c r="D3551">
        <v>70390.710000000006</v>
      </c>
      <c r="E3551">
        <v>71082.820000000007</v>
      </c>
      <c r="F3551">
        <v>71082.820000000007</v>
      </c>
      <c r="G3551">
        <v>32810771409</v>
      </c>
      <c r="M3551" s="58"/>
      <c r="N3551" s="62"/>
      <c r="O3551" s="62"/>
      <c r="P3551" s="62"/>
      <c r="Q3551" s="62"/>
      <c r="R3551" s="62"/>
      <c r="S3551" s="60"/>
    </row>
    <row r="3552" spans="1:19">
      <c r="A3552" s="12">
        <v>45449</v>
      </c>
      <c r="B3552">
        <v>71082.84</v>
      </c>
      <c r="C3552">
        <v>71625.73</v>
      </c>
      <c r="D3552">
        <v>70119.13</v>
      </c>
      <c r="E3552">
        <v>70757.16</v>
      </c>
      <c r="F3552">
        <v>70757.16</v>
      </c>
      <c r="G3552">
        <v>25223152007</v>
      </c>
      <c r="M3552" s="58"/>
      <c r="N3552" s="62"/>
      <c r="O3552" s="62"/>
      <c r="P3552" s="62"/>
      <c r="Q3552" s="62"/>
      <c r="R3552" s="62"/>
      <c r="S3552" s="60"/>
    </row>
    <row r="3553" spans="1:19">
      <c r="A3553" s="12">
        <v>45450</v>
      </c>
      <c r="B3553">
        <v>70759.19</v>
      </c>
      <c r="C3553">
        <v>71907.850000000006</v>
      </c>
      <c r="D3553">
        <v>68507.259999999995</v>
      </c>
      <c r="E3553">
        <v>69342.59</v>
      </c>
      <c r="F3553">
        <v>69342.59</v>
      </c>
      <c r="G3553">
        <v>36188381096</v>
      </c>
      <c r="M3553" s="58"/>
      <c r="N3553" s="62"/>
      <c r="O3553" s="62"/>
      <c r="P3553" s="62"/>
      <c r="Q3553" s="62"/>
      <c r="R3553" s="62"/>
      <c r="S3553" s="60"/>
    </row>
    <row r="3554" spans="1:19">
      <c r="A3554" s="12">
        <v>45451</v>
      </c>
      <c r="B3554">
        <v>69324.179999999993</v>
      </c>
      <c r="C3554">
        <v>69533.320000000007</v>
      </c>
      <c r="D3554">
        <v>69210.740000000005</v>
      </c>
      <c r="E3554">
        <v>69305.77</v>
      </c>
      <c r="F3554">
        <v>69305.77</v>
      </c>
      <c r="G3554">
        <v>14262185861</v>
      </c>
      <c r="M3554" s="58"/>
      <c r="N3554" s="62"/>
      <c r="O3554" s="62"/>
      <c r="P3554" s="62"/>
      <c r="Q3554" s="62"/>
      <c r="R3554" s="62"/>
      <c r="S3554" s="60"/>
    </row>
    <row r="3555" spans="1:19">
      <c r="A3555" s="12">
        <v>45452</v>
      </c>
      <c r="B3555">
        <v>69297.490000000005</v>
      </c>
      <c r="C3555">
        <v>69817.52</v>
      </c>
      <c r="D3555">
        <v>69160.84</v>
      </c>
      <c r="E3555">
        <v>69647.990000000005</v>
      </c>
      <c r="F3555">
        <v>69647.990000000005</v>
      </c>
      <c r="G3555">
        <v>13534028500</v>
      </c>
      <c r="M3555" s="58"/>
      <c r="N3555" s="62"/>
      <c r="O3555" s="62"/>
      <c r="P3555" s="62"/>
      <c r="Q3555" s="62"/>
      <c r="R3555" s="62"/>
      <c r="S3555" s="60"/>
    </row>
    <row r="3556" spans="1:19">
      <c r="A3556" s="12">
        <v>45453</v>
      </c>
      <c r="B3556">
        <v>69644.31</v>
      </c>
      <c r="C3556">
        <v>70146.070000000007</v>
      </c>
      <c r="D3556">
        <v>69232.42</v>
      </c>
      <c r="E3556">
        <v>69512.28</v>
      </c>
      <c r="F3556">
        <v>69512.28</v>
      </c>
      <c r="G3556">
        <v>20597699541</v>
      </c>
      <c r="M3556" s="58"/>
      <c r="N3556" s="62"/>
      <c r="O3556" s="62"/>
      <c r="P3556" s="62"/>
      <c r="Q3556" s="62"/>
      <c r="R3556" s="62"/>
      <c r="S3556" s="60"/>
    </row>
    <row r="3557" spans="1:19">
      <c r="A3557" s="12">
        <v>45454</v>
      </c>
      <c r="B3557">
        <v>69508.08</v>
      </c>
      <c r="C3557">
        <v>69549.41</v>
      </c>
      <c r="D3557">
        <v>66123.600000000006</v>
      </c>
      <c r="E3557">
        <v>67332.03</v>
      </c>
      <c r="F3557">
        <v>67332.03</v>
      </c>
      <c r="G3557">
        <v>37116136345</v>
      </c>
      <c r="M3557" s="58"/>
      <c r="N3557" s="62"/>
      <c r="O3557" s="62"/>
      <c r="P3557" s="62"/>
      <c r="Q3557" s="62"/>
      <c r="R3557" s="62"/>
      <c r="S3557" s="60"/>
    </row>
    <row r="3558" spans="1:19">
      <c r="A3558" s="12">
        <v>45455</v>
      </c>
      <c r="B3558">
        <v>67321.38</v>
      </c>
      <c r="C3558">
        <v>69977.89</v>
      </c>
      <c r="D3558">
        <v>66902.45</v>
      </c>
      <c r="E3558">
        <v>68241.19</v>
      </c>
      <c r="F3558">
        <v>68241.19</v>
      </c>
      <c r="G3558">
        <v>34497940694</v>
      </c>
      <c r="M3558" s="58"/>
      <c r="N3558" s="62"/>
      <c r="O3558" s="62"/>
      <c r="P3558" s="62"/>
      <c r="Q3558" s="62"/>
      <c r="R3558" s="62"/>
      <c r="S3558" s="60"/>
    </row>
    <row r="3559" spans="1:19">
      <c r="A3559" s="12">
        <v>45456</v>
      </c>
      <c r="B3559">
        <v>68243.100000000006</v>
      </c>
      <c r="C3559">
        <v>68365.78</v>
      </c>
      <c r="D3559">
        <v>66304.56</v>
      </c>
      <c r="E3559">
        <v>66756.399999999994</v>
      </c>
      <c r="F3559">
        <v>66756.399999999994</v>
      </c>
      <c r="G3559">
        <v>28955204146</v>
      </c>
      <c r="M3559" s="58"/>
      <c r="N3559" s="62"/>
      <c r="O3559" s="62"/>
      <c r="P3559" s="62"/>
      <c r="Q3559" s="62"/>
      <c r="R3559" s="62"/>
      <c r="S3559" s="60"/>
    </row>
    <row r="3560" spans="1:19">
      <c r="A3560" s="12">
        <v>45457</v>
      </c>
      <c r="B3560">
        <v>66747.570000000007</v>
      </c>
      <c r="C3560">
        <v>67294.649999999994</v>
      </c>
      <c r="D3560">
        <v>65056.89</v>
      </c>
      <c r="E3560">
        <v>66011.09</v>
      </c>
      <c r="F3560">
        <v>66011.09</v>
      </c>
      <c r="G3560">
        <v>27403884779</v>
      </c>
      <c r="M3560" s="58"/>
      <c r="N3560" s="62"/>
      <c r="O3560" s="62"/>
      <c r="P3560" s="62"/>
      <c r="Q3560" s="62"/>
      <c r="R3560" s="62"/>
      <c r="S3560" s="60"/>
    </row>
    <row r="3561" spans="1:19">
      <c r="A3561" s="12">
        <v>45458</v>
      </c>
      <c r="B3561">
        <v>66006.740000000005</v>
      </c>
      <c r="C3561">
        <v>66402.19</v>
      </c>
      <c r="D3561">
        <v>65871.77</v>
      </c>
      <c r="E3561">
        <v>66191</v>
      </c>
      <c r="F3561">
        <v>66191</v>
      </c>
      <c r="G3561">
        <v>14121265576</v>
      </c>
      <c r="M3561" s="58"/>
      <c r="N3561" s="62"/>
      <c r="O3561" s="62"/>
      <c r="P3561" s="62"/>
      <c r="Q3561" s="62"/>
      <c r="R3561" s="62"/>
      <c r="S3561" s="60"/>
    </row>
    <row r="3562" spans="1:19">
      <c r="A3562" s="12">
        <v>45459</v>
      </c>
      <c r="B3562">
        <v>66189.36</v>
      </c>
      <c r="C3562">
        <v>66894.84</v>
      </c>
      <c r="D3562">
        <v>66018.25</v>
      </c>
      <c r="E3562">
        <v>66639.05</v>
      </c>
      <c r="F3562">
        <v>66639.05</v>
      </c>
      <c r="G3562">
        <v>13281140541</v>
      </c>
      <c r="M3562" s="58"/>
      <c r="N3562" s="62"/>
      <c r="O3562" s="62"/>
      <c r="P3562" s="62"/>
      <c r="Q3562" s="62"/>
      <c r="R3562" s="62"/>
      <c r="S3562" s="60"/>
    </row>
    <row r="3563" spans="1:19">
      <c r="A3563" s="12">
        <v>45460</v>
      </c>
      <c r="B3563">
        <v>66636.52</v>
      </c>
      <c r="C3563">
        <v>67188.320000000007</v>
      </c>
      <c r="D3563">
        <v>65094.96</v>
      </c>
      <c r="E3563">
        <v>66490.3</v>
      </c>
      <c r="F3563">
        <v>66490.3</v>
      </c>
      <c r="G3563">
        <v>30006354476</v>
      </c>
      <c r="M3563" s="58"/>
      <c r="N3563" s="62"/>
      <c r="O3563" s="62"/>
      <c r="P3563" s="62"/>
      <c r="Q3563" s="62"/>
      <c r="R3563" s="62"/>
      <c r="S3563" s="60"/>
    </row>
    <row r="3564" spans="1:19">
      <c r="A3564" s="12">
        <v>45461</v>
      </c>
      <c r="B3564">
        <v>66490.98</v>
      </c>
      <c r="C3564">
        <v>66556.7</v>
      </c>
      <c r="D3564">
        <v>64066.96</v>
      </c>
      <c r="E3564">
        <v>65140.75</v>
      </c>
      <c r="F3564">
        <v>65140.75</v>
      </c>
      <c r="G3564">
        <v>39481285950</v>
      </c>
      <c r="M3564" s="58"/>
      <c r="N3564" s="62"/>
      <c r="O3564" s="62"/>
      <c r="P3564" s="62"/>
      <c r="Q3564" s="62"/>
      <c r="R3564" s="62"/>
      <c r="S3564" s="60"/>
    </row>
    <row r="3565" spans="1:19">
      <c r="A3565" s="12">
        <v>45462</v>
      </c>
      <c r="B3565">
        <v>65146.66</v>
      </c>
      <c r="C3565">
        <v>65695.350000000006</v>
      </c>
      <c r="D3565">
        <v>64693.3</v>
      </c>
      <c r="E3565">
        <v>64960.3</v>
      </c>
      <c r="F3565">
        <v>64960.3</v>
      </c>
      <c r="G3565">
        <v>21103423504</v>
      </c>
      <c r="M3565" s="58"/>
      <c r="N3565" s="62"/>
      <c r="O3565" s="62"/>
      <c r="P3565" s="62"/>
      <c r="Q3565" s="62"/>
      <c r="R3565" s="62"/>
      <c r="S3565" s="60"/>
    </row>
    <row r="3566" spans="1:19">
      <c r="A3566" s="12">
        <v>45463</v>
      </c>
      <c r="B3566">
        <v>64960.3</v>
      </c>
      <c r="C3566">
        <v>66438.960000000006</v>
      </c>
      <c r="D3566">
        <v>64547.85</v>
      </c>
      <c r="E3566">
        <v>64828.66</v>
      </c>
      <c r="F3566">
        <v>64828.66</v>
      </c>
      <c r="G3566">
        <v>25641109124</v>
      </c>
      <c r="M3566" s="58"/>
      <c r="N3566" s="62"/>
      <c r="O3566" s="62"/>
      <c r="P3566" s="62"/>
      <c r="Q3566" s="62"/>
      <c r="R3566" s="62"/>
      <c r="S3566" s="60"/>
    </row>
    <row r="3567" spans="1:19">
      <c r="A3567" s="12">
        <v>45464</v>
      </c>
      <c r="B3567">
        <v>64837.99</v>
      </c>
      <c r="C3567">
        <v>65007.55</v>
      </c>
      <c r="D3567">
        <v>63378.89</v>
      </c>
      <c r="E3567">
        <v>64096.2</v>
      </c>
      <c r="F3567">
        <v>64096.2</v>
      </c>
      <c r="G3567">
        <v>26188171739</v>
      </c>
      <c r="M3567" s="58"/>
      <c r="N3567" s="62"/>
      <c r="O3567" s="62"/>
      <c r="P3567" s="62"/>
      <c r="Q3567" s="62"/>
      <c r="R3567" s="62"/>
      <c r="S3567" s="60"/>
    </row>
    <row r="3568" spans="1:19">
      <c r="A3568" s="12">
        <v>45465</v>
      </c>
      <c r="B3568">
        <v>64113.86</v>
      </c>
      <c r="C3568">
        <v>64475.47</v>
      </c>
      <c r="D3568">
        <v>63929.760000000002</v>
      </c>
      <c r="E3568">
        <v>64252.58</v>
      </c>
      <c r="F3568">
        <v>64252.58</v>
      </c>
      <c r="G3568">
        <v>9858198793</v>
      </c>
      <c r="M3568" s="58"/>
      <c r="N3568" s="62"/>
      <c r="O3568" s="62"/>
      <c r="P3568" s="62"/>
      <c r="Q3568" s="62"/>
      <c r="R3568" s="62"/>
      <c r="S3568" s="60"/>
    </row>
    <row r="3569" spans="1:19">
      <c r="A3569" s="12">
        <v>45466</v>
      </c>
      <c r="B3569">
        <v>64248.959999999999</v>
      </c>
      <c r="C3569">
        <v>64491.7</v>
      </c>
      <c r="D3569">
        <v>63180.800000000003</v>
      </c>
      <c r="E3569">
        <v>63180.800000000003</v>
      </c>
      <c r="F3569">
        <v>63180.800000000003</v>
      </c>
      <c r="G3569">
        <v>11170471802</v>
      </c>
      <c r="M3569" s="58"/>
      <c r="N3569" s="62"/>
      <c r="O3569" s="62"/>
      <c r="P3569" s="62"/>
      <c r="Q3569" s="62"/>
      <c r="R3569" s="62"/>
      <c r="S3569" s="60"/>
    </row>
    <row r="3570" spans="1:19">
      <c r="A3570" s="12">
        <v>45467</v>
      </c>
      <c r="B3570">
        <v>63173.35</v>
      </c>
      <c r="C3570">
        <v>63292.53</v>
      </c>
      <c r="D3570">
        <v>58601.7</v>
      </c>
      <c r="E3570">
        <v>60277.41</v>
      </c>
      <c r="F3570">
        <v>60277.41</v>
      </c>
      <c r="G3570">
        <v>43152133651</v>
      </c>
      <c r="M3570" s="58"/>
      <c r="N3570" s="62"/>
      <c r="O3570" s="62"/>
      <c r="P3570" s="62"/>
      <c r="Q3570" s="62"/>
      <c r="R3570" s="62"/>
      <c r="S3570" s="60"/>
    </row>
    <row r="3571" spans="1:19">
      <c r="A3571" s="12">
        <v>45468</v>
      </c>
      <c r="B3571">
        <v>60266.28</v>
      </c>
      <c r="C3571">
        <v>62258.26</v>
      </c>
      <c r="D3571">
        <v>60239.75</v>
      </c>
      <c r="E3571">
        <v>61804.639999999999</v>
      </c>
      <c r="F3571">
        <v>61804.639999999999</v>
      </c>
      <c r="G3571">
        <v>29201215431</v>
      </c>
      <c r="M3571" s="58"/>
      <c r="N3571" s="62"/>
      <c r="O3571" s="62"/>
      <c r="P3571" s="62"/>
      <c r="Q3571" s="62"/>
      <c r="R3571" s="62"/>
      <c r="S3571" s="60"/>
    </row>
    <row r="3572" spans="1:19">
      <c r="A3572" s="12">
        <v>45469</v>
      </c>
      <c r="B3572">
        <v>61789.68</v>
      </c>
      <c r="C3572">
        <v>62434.14</v>
      </c>
      <c r="D3572">
        <v>60695.19</v>
      </c>
      <c r="E3572">
        <v>60811.28</v>
      </c>
      <c r="F3572">
        <v>60811.28</v>
      </c>
      <c r="G3572">
        <v>22506003064</v>
      </c>
      <c r="M3572" s="58"/>
      <c r="N3572" s="62"/>
      <c r="O3572" s="62"/>
      <c r="P3572" s="62"/>
      <c r="Q3572" s="62"/>
      <c r="R3572" s="62"/>
      <c r="S3572" s="60"/>
    </row>
    <row r="3573" spans="1:19">
      <c r="A3573" s="12">
        <v>45470</v>
      </c>
      <c r="B3573">
        <v>60811.23</v>
      </c>
      <c r="C3573">
        <v>62293.86</v>
      </c>
      <c r="D3573">
        <v>60585.33</v>
      </c>
      <c r="E3573">
        <v>61604.800000000003</v>
      </c>
      <c r="F3573">
        <v>61604.800000000003</v>
      </c>
      <c r="G3573">
        <v>21231745045</v>
      </c>
      <c r="M3573" s="58"/>
      <c r="N3573" s="62"/>
      <c r="O3573" s="62"/>
      <c r="P3573" s="62"/>
      <c r="Q3573" s="62"/>
      <c r="R3573" s="62"/>
      <c r="S3573" s="60"/>
    </row>
    <row r="3574" spans="1:19">
      <c r="A3574" s="12">
        <v>45471</v>
      </c>
      <c r="B3574">
        <v>61612.800000000003</v>
      </c>
      <c r="C3574">
        <v>62126.1</v>
      </c>
      <c r="D3574">
        <v>59985.4</v>
      </c>
      <c r="E3574">
        <v>60320.14</v>
      </c>
      <c r="F3574">
        <v>60320.14</v>
      </c>
      <c r="G3574">
        <v>24952866877</v>
      </c>
      <c r="M3574" s="58"/>
      <c r="N3574" s="62"/>
      <c r="O3574" s="62"/>
      <c r="P3574" s="62"/>
      <c r="Q3574" s="62"/>
      <c r="R3574" s="62"/>
      <c r="S3574" s="60"/>
    </row>
    <row r="3575" spans="1:19">
      <c r="A3575" s="12">
        <v>45472</v>
      </c>
      <c r="B3575">
        <v>60319.88</v>
      </c>
      <c r="C3575">
        <v>61097.62</v>
      </c>
      <c r="D3575">
        <v>60300.959999999999</v>
      </c>
      <c r="E3575">
        <v>60887.38</v>
      </c>
      <c r="F3575">
        <v>60887.38</v>
      </c>
      <c r="G3575">
        <v>12652903396</v>
      </c>
      <c r="M3575" s="58"/>
      <c r="N3575" s="62"/>
      <c r="O3575" s="62"/>
      <c r="P3575" s="62"/>
      <c r="Q3575" s="62"/>
      <c r="R3575" s="62"/>
      <c r="S3575" s="60"/>
    </row>
    <row r="3576" spans="1:19">
      <c r="A3576" s="12">
        <v>45473</v>
      </c>
      <c r="B3576">
        <v>60888.45</v>
      </c>
      <c r="C3576">
        <v>62892.83</v>
      </c>
      <c r="D3576">
        <v>60632.95</v>
      </c>
      <c r="E3576">
        <v>62678.29</v>
      </c>
      <c r="F3576">
        <v>62678.29</v>
      </c>
      <c r="G3576">
        <v>17333226409</v>
      </c>
      <c r="M3576" s="58"/>
      <c r="N3576" s="62"/>
      <c r="O3576" s="62"/>
      <c r="P3576" s="62"/>
      <c r="Q3576" s="62"/>
      <c r="R3576" s="62"/>
      <c r="S3576" s="60"/>
    </row>
    <row r="3577" spans="1:19">
      <c r="A3577" s="12">
        <v>45474</v>
      </c>
      <c r="B3577">
        <v>62673.61</v>
      </c>
      <c r="C3577">
        <v>63777.23</v>
      </c>
      <c r="D3577">
        <v>62495.51</v>
      </c>
      <c r="E3577">
        <v>62851.98</v>
      </c>
      <c r="F3577">
        <v>62851.98</v>
      </c>
      <c r="G3577">
        <v>25468379421</v>
      </c>
      <c r="M3577" s="58"/>
      <c r="N3577" s="62"/>
      <c r="O3577" s="62"/>
      <c r="P3577" s="62"/>
      <c r="Q3577" s="62"/>
      <c r="R3577" s="62"/>
      <c r="S3577" s="60"/>
    </row>
    <row r="3578" spans="1:19">
      <c r="A3578" s="12">
        <v>45475</v>
      </c>
      <c r="B3578">
        <v>62844.41</v>
      </c>
      <c r="C3578">
        <v>63203.360000000001</v>
      </c>
      <c r="D3578">
        <v>61752.75</v>
      </c>
      <c r="E3578">
        <v>62029.02</v>
      </c>
      <c r="F3578">
        <v>62029.02</v>
      </c>
      <c r="G3578">
        <v>20151616992</v>
      </c>
      <c r="M3578" s="58"/>
      <c r="N3578" s="62"/>
      <c r="O3578" s="62"/>
      <c r="P3578" s="62"/>
      <c r="Q3578" s="62"/>
      <c r="R3578" s="62"/>
      <c r="S3578" s="60"/>
    </row>
    <row r="3579" spans="1:19">
      <c r="A3579" s="12">
        <v>45476</v>
      </c>
      <c r="B3579">
        <v>62034.33</v>
      </c>
      <c r="C3579">
        <v>62187.7</v>
      </c>
      <c r="D3579">
        <v>59419.39</v>
      </c>
      <c r="E3579">
        <v>60173.919999999998</v>
      </c>
      <c r="F3579">
        <v>60173.919999999998</v>
      </c>
      <c r="G3579">
        <v>29756701685</v>
      </c>
      <c r="M3579" s="58"/>
      <c r="N3579" s="62"/>
      <c r="O3579" s="62"/>
      <c r="P3579" s="62"/>
      <c r="Q3579" s="62"/>
      <c r="R3579" s="62"/>
      <c r="S3579" s="60"/>
    </row>
    <row r="3580" spans="1:19">
      <c r="A3580" s="12">
        <v>45477</v>
      </c>
      <c r="B3580">
        <v>60147.14</v>
      </c>
      <c r="C3580">
        <v>60399.68</v>
      </c>
      <c r="D3580">
        <v>56777.8</v>
      </c>
      <c r="E3580">
        <v>56977.7</v>
      </c>
      <c r="F3580">
        <v>56977.7</v>
      </c>
      <c r="G3580">
        <v>41149609230</v>
      </c>
      <c r="M3580" s="58"/>
      <c r="N3580" s="62"/>
      <c r="O3580" s="62"/>
      <c r="P3580" s="62"/>
      <c r="Q3580" s="62"/>
      <c r="R3580" s="62"/>
      <c r="S3580" s="60"/>
    </row>
    <row r="3581" spans="1:19">
      <c r="A3581" s="12">
        <v>45478</v>
      </c>
      <c r="B3581">
        <v>57022.81</v>
      </c>
      <c r="C3581">
        <v>57497.15</v>
      </c>
      <c r="D3581">
        <v>53717.38</v>
      </c>
      <c r="E3581">
        <v>56662.38</v>
      </c>
      <c r="F3581">
        <v>56662.38</v>
      </c>
      <c r="G3581">
        <v>55417544033</v>
      </c>
      <c r="M3581" s="58"/>
      <c r="N3581" s="62"/>
      <c r="O3581" s="62"/>
      <c r="P3581" s="62"/>
      <c r="Q3581" s="62"/>
      <c r="R3581" s="62"/>
      <c r="S3581" s="60"/>
    </row>
    <row r="3582" spans="1:19">
      <c r="A3582" s="12">
        <v>45479</v>
      </c>
      <c r="B3582">
        <v>56659.07</v>
      </c>
      <c r="C3582">
        <v>58472.55</v>
      </c>
      <c r="D3582">
        <v>56038.96</v>
      </c>
      <c r="E3582">
        <v>58303.54</v>
      </c>
      <c r="F3582">
        <v>58303.54</v>
      </c>
      <c r="G3582">
        <v>20610320577</v>
      </c>
      <c r="M3582" s="58"/>
      <c r="N3582" s="62"/>
      <c r="O3582" s="62"/>
      <c r="P3582" s="62"/>
      <c r="Q3582" s="62"/>
      <c r="R3582" s="62"/>
      <c r="S3582" s="60"/>
    </row>
    <row r="3583" spans="1:19">
      <c r="A3583" s="12">
        <v>45480</v>
      </c>
      <c r="B3583">
        <v>58239.43</v>
      </c>
      <c r="C3583">
        <v>58371.12</v>
      </c>
      <c r="D3583">
        <v>55793.32</v>
      </c>
      <c r="E3583">
        <v>55849.11</v>
      </c>
      <c r="F3583">
        <v>55849.11</v>
      </c>
      <c r="G3583">
        <v>20553359505</v>
      </c>
      <c r="M3583" s="58"/>
      <c r="N3583" s="62"/>
      <c r="O3583" s="62"/>
      <c r="P3583" s="62"/>
      <c r="Q3583" s="62"/>
      <c r="R3583" s="62"/>
      <c r="S3583" s="60"/>
    </row>
    <row r="3584" spans="1:19">
      <c r="A3584" s="12">
        <v>45481</v>
      </c>
      <c r="B3584">
        <v>55849.57</v>
      </c>
      <c r="C3584">
        <v>58131.34</v>
      </c>
      <c r="D3584">
        <v>54321.02</v>
      </c>
      <c r="E3584">
        <v>56705.1</v>
      </c>
      <c r="F3584">
        <v>56705.1</v>
      </c>
      <c r="G3584">
        <v>39766159899</v>
      </c>
      <c r="M3584" s="58"/>
      <c r="N3584" s="62"/>
      <c r="O3584" s="62"/>
      <c r="P3584" s="62"/>
      <c r="Q3584" s="62"/>
      <c r="R3584" s="62"/>
      <c r="S3584" s="60"/>
    </row>
    <row r="3585" spans="1:19">
      <c r="A3585" s="12">
        <v>45482</v>
      </c>
      <c r="B3585">
        <v>56704.6</v>
      </c>
      <c r="C3585">
        <v>58239.199999999997</v>
      </c>
      <c r="D3585">
        <v>56316.88</v>
      </c>
      <c r="E3585">
        <v>58009.23</v>
      </c>
      <c r="F3585">
        <v>58009.23</v>
      </c>
      <c r="G3585">
        <v>27849512607</v>
      </c>
      <c r="M3585" s="58"/>
      <c r="N3585" s="62"/>
      <c r="O3585" s="62"/>
      <c r="P3585" s="62"/>
      <c r="Q3585" s="62"/>
      <c r="R3585" s="62"/>
      <c r="S3585" s="60"/>
    </row>
    <row r="3586" spans="1:19">
      <c r="A3586" s="12">
        <v>45483</v>
      </c>
      <c r="B3586">
        <v>58033.88</v>
      </c>
      <c r="C3586">
        <v>59359.43</v>
      </c>
      <c r="D3586">
        <v>57178.41</v>
      </c>
      <c r="E3586">
        <v>57742.5</v>
      </c>
      <c r="F3586">
        <v>57742.5</v>
      </c>
      <c r="G3586">
        <v>26175260526</v>
      </c>
      <c r="M3586" s="58"/>
      <c r="N3586" s="62"/>
      <c r="O3586" s="62"/>
      <c r="P3586" s="62"/>
      <c r="Q3586" s="62"/>
      <c r="R3586" s="62"/>
      <c r="S3586" s="60"/>
    </row>
    <row r="3587" spans="1:19">
      <c r="A3587" s="12">
        <v>45484</v>
      </c>
      <c r="B3587">
        <v>57729.89</v>
      </c>
      <c r="C3587">
        <v>59299.43</v>
      </c>
      <c r="D3587">
        <v>57120.38</v>
      </c>
      <c r="E3587">
        <v>57344.91</v>
      </c>
      <c r="F3587">
        <v>57344.91</v>
      </c>
      <c r="G3587">
        <v>28707803842</v>
      </c>
      <c r="M3587" s="58"/>
      <c r="N3587" s="62"/>
      <c r="O3587" s="62"/>
      <c r="P3587" s="62"/>
      <c r="Q3587" s="62"/>
      <c r="R3587" s="62"/>
      <c r="S3587" s="60"/>
    </row>
    <row r="3588" spans="1:19">
      <c r="A3588" s="12">
        <v>45485</v>
      </c>
      <c r="B3588">
        <v>57341.2</v>
      </c>
      <c r="C3588">
        <v>58532.55</v>
      </c>
      <c r="D3588">
        <v>56590.18</v>
      </c>
      <c r="E3588">
        <v>57899.46</v>
      </c>
      <c r="F3588">
        <v>57899.46</v>
      </c>
      <c r="G3588">
        <v>25604805221</v>
      </c>
      <c r="M3588" s="58"/>
      <c r="N3588" s="62"/>
      <c r="O3588" s="62"/>
      <c r="P3588" s="62"/>
      <c r="Q3588" s="62"/>
      <c r="R3588" s="62"/>
      <c r="S3588" s="60"/>
    </row>
    <row r="3589" spans="1:19">
      <c r="A3589" s="12">
        <v>45486</v>
      </c>
      <c r="B3589">
        <v>57908.74</v>
      </c>
      <c r="C3589">
        <v>59787.08</v>
      </c>
      <c r="D3589">
        <v>57796.44</v>
      </c>
      <c r="E3589">
        <v>59231.95</v>
      </c>
      <c r="F3589">
        <v>59231.95</v>
      </c>
      <c r="G3589">
        <v>17080061806</v>
      </c>
      <c r="M3589" s="58"/>
      <c r="N3589" s="62"/>
      <c r="O3589" s="62"/>
      <c r="P3589" s="62"/>
      <c r="Q3589" s="62"/>
      <c r="R3589" s="62"/>
      <c r="S3589" s="60"/>
    </row>
    <row r="3590" spans="1:19">
      <c r="A3590" s="12">
        <v>45487</v>
      </c>
      <c r="B3590">
        <v>59225.25</v>
      </c>
      <c r="C3590">
        <v>61329.53</v>
      </c>
      <c r="D3590">
        <v>59225.25</v>
      </c>
      <c r="E3590">
        <v>60787.79</v>
      </c>
      <c r="F3590">
        <v>60787.79</v>
      </c>
      <c r="G3590">
        <v>22223416061</v>
      </c>
      <c r="M3590" s="58"/>
      <c r="N3590" s="62"/>
      <c r="O3590" s="62"/>
      <c r="P3590" s="62"/>
      <c r="Q3590" s="62"/>
      <c r="R3590" s="62"/>
      <c r="S3590" s="60"/>
    </row>
    <row r="3591" spans="1:19">
      <c r="A3591" s="12">
        <v>45488</v>
      </c>
      <c r="B3591">
        <v>60815.46</v>
      </c>
      <c r="C3591">
        <v>64870.15</v>
      </c>
      <c r="D3591">
        <v>60704.93</v>
      </c>
      <c r="E3591">
        <v>64870.15</v>
      </c>
      <c r="F3591">
        <v>64870.15</v>
      </c>
      <c r="G3591">
        <v>38094526099</v>
      </c>
      <c r="M3591" s="58"/>
      <c r="N3591" s="62"/>
      <c r="O3591" s="62"/>
      <c r="P3591" s="62"/>
      <c r="Q3591" s="62"/>
      <c r="R3591" s="62"/>
      <c r="S3591" s="60"/>
    </row>
    <row r="3592" spans="1:19">
      <c r="A3592" s="12">
        <v>45489</v>
      </c>
      <c r="B3592">
        <v>64784.42</v>
      </c>
      <c r="C3592">
        <v>65354.34</v>
      </c>
      <c r="D3592">
        <v>62487.97</v>
      </c>
      <c r="E3592">
        <v>65097.15</v>
      </c>
      <c r="F3592">
        <v>65097.15</v>
      </c>
      <c r="G3592">
        <v>41617346768</v>
      </c>
      <c r="M3592" s="58"/>
      <c r="N3592" s="62"/>
      <c r="O3592" s="62"/>
      <c r="P3592" s="62"/>
      <c r="Q3592" s="62"/>
      <c r="R3592" s="62"/>
      <c r="S3592" s="60"/>
    </row>
    <row r="3593" spans="1:19">
      <c r="A3593" s="12">
        <v>45490</v>
      </c>
      <c r="B3593">
        <v>65091.83</v>
      </c>
      <c r="C3593">
        <v>66066.73</v>
      </c>
      <c r="D3593">
        <v>63896.09</v>
      </c>
      <c r="E3593">
        <v>64118.79</v>
      </c>
      <c r="F3593">
        <v>64118.79</v>
      </c>
      <c r="G3593">
        <v>32525071311</v>
      </c>
      <c r="M3593" s="58"/>
      <c r="N3593" s="62"/>
      <c r="O3593" s="62"/>
      <c r="P3593" s="62"/>
      <c r="Q3593" s="62"/>
      <c r="R3593" s="62"/>
      <c r="S3593" s="60"/>
    </row>
    <row r="3594" spans="1:19">
      <c r="A3594" s="12">
        <v>45491</v>
      </c>
      <c r="B3594">
        <v>64104.74</v>
      </c>
      <c r="C3594">
        <v>65104.66</v>
      </c>
      <c r="D3594">
        <v>63246.16</v>
      </c>
      <c r="E3594">
        <v>63974.07</v>
      </c>
      <c r="F3594">
        <v>63974.07</v>
      </c>
      <c r="G3594">
        <v>27239305337</v>
      </c>
      <c r="M3594" s="58"/>
      <c r="N3594" s="62"/>
      <c r="O3594" s="62"/>
      <c r="P3594" s="62"/>
      <c r="Q3594" s="62"/>
      <c r="R3594" s="62"/>
      <c r="S3594" s="60"/>
    </row>
    <row r="3595" spans="1:19">
      <c r="A3595" s="12">
        <v>45492</v>
      </c>
      <c r="B3595">
        <v>63972.32</v>
      </c>
      <c r="C3595">
        <v>67442.64</v>
      </c>
      <c r="D3595">
        <v>63329.34</v>
      </c>
      <c r="E3595">
        <v>66710.16</v>
      </c>
      <c r="F3595">
        <v>66710.16</v>
      </c>
      <c r="G3595">
        <v>37003855410</v>
      </c>
      <c r="M3595" s="58"/>
      <c r="N3595" s="62"/>
      <c r="O3595" s="62"/>
      <c r="P3595" s="62"/>
      <c r="Q3595" s="62"/>
      <c r="R3595" s="62"/>
      <c r="S3595" s="60"/>
    </row>
    <row r="3596" spans="1:19">
      <c r="A3596" s="12">
        <v>45493</v>
      </c>
      <c r="B3596">
        <v>66709.919999999998</v>
      </c>
      <c r="C3596">
        <v>67610.73</v>
      </c>
      <c r="D3596">
        <v>66299.62</v>
      </c>
      <c r="E3596">
        <v>67163.649999999994</v>
      </c>
      <c r="F3596">
        <v>67163.649999999994</v>
      </c>
      <c r="G3596">
        <v>19029581250</v>
      </c>
      <c r="M3596" s="58"/>
      <c r="N3596" s="62"/>
      <c r="O3596" s="62"/>
      <c r="P3596" s="62"/>
      <c r="Q3596" s="62"/>
      <c r="R3596" s="62"/>
      <c r="S3596" s="60"/>
    </row>
    <row r="3597" spans="1:19">
      <c r="A3597" s="12">
        <v>45494</v>
      </c>
      <c r="B3597">
        <v>67164.91</v>
      </c>
      <c r="C3597">
        <v>68372.91</v>
      </c>
      <c r="D3597">
        <v>65842.3</v>
      </c>
      <c r="E3597">
        <v>68154.52</v>
      </c>
      <c r="F3597">
        <v>68154.52</v>
      </c>
      <c r="G3597">
        <v>26652190004</v>
      </c>
      <c r="M3597" s="58"/>
      <c r="N3597" s="62"/>
      <c r="O3597" s="62"/>
      <c r="P3597" s="62"/>
      <c r="Q3597" s="62"/>
      <c r="R3597" s="62"/>
      <c r="S3597" s="60"/>
    </row>
    <row r="3598" spans="1:19">
      <c r="A3598" s="12">
        <v>45495</v>
      </c>
      <c r="B3598">
        <v>68152.98</v>
      </c>
      <c r="C3598">
        <v>68480.06</v>
      </c>
      <c r="D3598">
        <v>66611.3</v>
      </c>
      <c r="E3598">
        <v>67585.25</v>
      </c>
      <c r="F3598">
        <v>67585.25</v>
      </c>
      <c r="G3598">
        <v>42649109453</v>
      </c>
      <c r="M3598" s="58"/>
      <c r="N3598" s="62"/>
      <c r="O3598" s="62"/>
      <c r="P3598" s="62"/>
      <c r="Q3598" s="62"/>
      <c r="R3598" s="62"/>
      <c r="S3598" s="60"/>
    </row>
    <row r="3599" spans="1:19">
      <c r="A3599" s="12">
        <v>45496</v>
      </c>
      <c r="B3599">
        <v>67584.800000000003</v>
      </c>
      <c r="C3599">
        <v>67779.02</v>
      </c>
      <c r="D3599">
        <v>65484.46</v>
      </c>
      <c r="E3599">
        <v>65927.67</v>
      </c>
      <c r="F3599">
        <v>65927.67</v>
      </c>
      <c r="G3599">
        <v>35605668666</v>
      </c>
      <c r="M3599" s="58"/>
      <c r="N3599" s="62"/>
      <c r="O3599" s="62"/>
      <c r="P3599" s="62"/>
      <c r="Q3599" s="62"/>
      <c r="R3599" s="62"/>
      <c r="S3599" s="60"/>
    </row>
    <row r="3600" spans="1:19">
      <c r="A3600" s="12">
        <v>45497</v>
      </c>
      <c r="B3600">
        <v>65927.86</v>
      </c>
      <c r="C3600">
        <v>67113.98</v>
      </c>
      <c r="D3600">
        <v>65147</v>
      </c>
      <c r="E3600">
        <v>65372.13</v>
      </c>
      <c r="F3600">
        <v>65372.13</v>
      </c>
      <c r="G3600">
        <v>27470942309</v>
      </c>
      <c r="M3600" s="58"/>
      <c r="N3600" s="62"/>
      <c r="O3600" s="62"/>
      <c r="P3600" s="62"/>
      <c r="Q3600" s="62"/>
      <c r="R3600" s="62"/>
      <c r="S3600" s="60"/>
    </row>
    <row r="3601" spans="1:19">
      <c r="A3601" s="12">
        <v>45498</v>
      </c>
      <c r="B3601">
        <v>65375.88</v>
      </c>
      <c r="C3601">
        <v>66112.42</v>
      </c>
      <c r="D3601">
        <v>63473.47</v>
      </c>
      <c r="E3601">
        <v>65777.23</v>
      </c>
      <c r="F3601">
        <v>65777.23</v>
      </c>
      <c r="G3601">
        <v>38315761670</v>
      </c>
      <c r="M3601" s="58"/>
      <c r="N3601" s="62"/>
      <c r="O3601" s="62"/>
      <c r="P3601" s="62"/>
      <c r="Q3601" s="62"/>
      <c r="R3601" s="62"/>
      <c r="S3601" s="60"/>
    </row>
    <row r="3602" spans="1:19">
      <c r="A3602" s="12">
        <v>45499</v>
      </c>
      <c r="B3602">
        <v>65771.81</v>
      </c>
      <c r="C3602">
        <v>68207.600000000006</v>
      </c>
      <c r="D3602">
        <v>65743.77</v>
      </c>
      <c r="E3602">
        <v>67912.06</v>
      </c>
      <c r="F3602">
        <v>67912.06</v>
      </c>
      <c r="G3602">
        <v>30488630457</v>
      </c>
      <c r="M3602" s="58"/>
      <c r="N3602" s="62"/>
      <c r="O3602" s="62"/>
      <c r="P3602" s="62"/>
      <c r="Q3602" s="62"/>
      <c r="R3602" s="62"/>
      <c r="S3602" s="60"/>
    </row>
    <row r="3603" spans="1:19">
      <c r="A3603" s="12">
        <v>45500</v>
      </c>
      <c r="B3603">
        <v>67911.81</v>
      </c>
      <c r="C3603">
        <v>69398.509999999995</v>
      </c>
      <c r="D3603">
        <v>66705.22</v>
      </c>
      <c r="E3603">
        <v>67813.34</v>
      </c>
      <c r="F3603">
        <v>67813.34</v>
      </c>
      <c r="G3603">
        <v>34691905492</v>
      </c>
      <c r="M3603" s="58"/>
      <c r="N3603" s="62"/>
      <c r="O3603" s="62"/>
      <c r="P3603" s="62"/>
      <c r="Q3603" s="62"/>
      <c r="R3603" s="62"/>
      <c r="S3603" s="60"/>
    </row>
    <row r="3604" spans="1:19">
      <c r="A3604" s="12">
        <v>45501</v>
      </c>
      <c r="B3604">
        <v>67808.66</v>
      </c>
      <c r="C3604">
        <v>68301.850000000006</v>
      </c>
      <c r="D3604">
        <v>67085.83</v>
      </c>
      <c r="E3604">
        <v>68255.87</v>
      </c>
      <c r="F3604">
        <v>68255.87</v>
      </c>
      <c r="G3604">
        <v>18043166945</v>
      </c>
      <c r="M3604" s="58"/>
      <c r="N3604" s="62"/>
      <c r="O3604" s="62"/>
      <c r="P3604" s="62"/>
      <c r="Q3604" s="62"/>
      <c r="R3604" s="62"/>
      <c r="S3604" s="60"/>
    </row>
    <row r="3605" spans="1:19">
      <c r="A3605" s="12">
        <v>45502</v>
      </c>
      <c r="B3605">
        <v>68259.05</v>
      </c>
      <c r="C3605">
        <v>69987.539999999994</v>
      </c>
      <c r="D3605">
        <v>66532.59</v>
      </c>
      <c r="E3605">
        <v>66819.91</v>
      </c>
      <c r="F3605">
        <v>66819.91</v>
      </c>
      <c r="G3605">
        <v>40780682628</v>
      </c>
      <c r="M3605" s="58"/>
      <c r="N3605" s="62"/>
      <c r="O3605" s="62"/>
      <c r="P3605" s="62"/>
      <c r="Q3605" s="62"/>
      <c r="R3605" s="62"/>
      <c r="S3605" s="60"/>
    </row>
    <row r="3606" spans="1:19">
      <c r="A3606" s="12">
        <v>45503</v>
      </c>
      <c r="B3606">
        <v>66819.05</v>
      </c>
      <c r="C3606">
        <v>66987.67</v>
      </c>
      <c r="D3606">
        <v>65323.19</v>
      </c>
      <c r="E3606">
        <v>66201.02</v>
      </c>
      <c r="F3606">
        <v>66201.02</v>
      </c>
      <c r="G3606">
        <v>31380492109</v>
      </c>
      <c r="M3606" s="58"/>
      <c r="N3606" s="62"/>
      <c r="O3606" s="62"/>
      <c r="P3606" s="62"/>
      <c r="Q3606" s="62"/>
      <c r="R3606" s="62"/>
      <c r="S3606" s="60"/>
    </row>
    <row r="3607" spans="1:19">
      <c r="A3607" s="12">
        <v>45504</v>
      </c>
      <c r="B3607">
        <v>66201.27</v>
      </c>
      <c r="C3607">
        <v>66810.210000000006</v>
      </c>
      <c r="D3607">
        <v>64532.05</v>
      </c>
      <c r="E3607">
        <v>64619.25</v>
      </c>
      <c r="F3607">
        <v>64619.25</v>
      </c>
      <c r="G3607">
        <v>31292785994</v>
      </c>
      <c r="M3607" s="58"/>
      <c r="N3607" s="62"/>
      <c r="O3607" s="62"/>
      <c r="P3607" s="62"/>
      <c r="Q3607" s="62"/>
      <c r="R3607" s="62"/>
      <c r="S3607" s="60"/>
    </row>
    <row r="3608" spans="1:19">
      <c r="A3608" s="12">
        <v>45505</v>
      </c>
      <c r="B3608">
        <v>64625.84</v>
      </c>
      <c r="C3608">
        <v>65593.240000000005</v>
      </c>
      <c r="D3608">
        <v>62248.94</v>
      </c>
      <c r="E3608">
        <v>65357.5</v>
      </c>
      <c r="F3608">
        <v>65357.5</v>
      </c>
      <c r="G3608">
        <v>40975554494</v>
      </c>
      <c r="M3608" s="58"/>
      <c r="N3608" s="62"/>
      <c r="O3608" s="62"/>
      <c r="P3608" s="62"/>
      <c r="Q3608" s="62"/>
      <c r="R3608" s="62"/>
      <c r="S3608" s="60"/>
    </row>
    <row r="3609" spans="1:19">
      <c r="A3609" s="12">
        <v>45506</v>
      </c>
      <c r="B3609">
        <v>65353.5</v>
      </c>
      <c r="C3609">
        <v>65523.22</v>
      </c>
      <c r="D3609">
        <v>61184.89</v>
      </c>
      <c r="E3609">
        <v>61415.07</v>
      </c>
      <c r="F3609">
        <v>61415.07</v>
      </c>
      <c r="G3609">
        <v>43060875727</v>
      </c>
      <c r="M3609" s="58"/>
      <c r="N3609" s="62"/>
      <c r="O3609" s="62"/>
      <c r="P3609" s="62"/>
      <c r="Q3609" s="62"/>
      <c r="R3609" s="62"/>
      <c r="S3609" s="60"/>
    </row>
    <row r="3610" spans="1:19">
      <c r="A3610" s="12">
        <v>45507</v>
      </c>
      <c r="B3610">
        <v>61414.81</v>
      </c>
      <c r="C3610">
        <v>62148.37</v>
      </c>
      <c r="D3610">
        <v>59836.53</v>
      </c>
      <c r="E3610">
        <v>60680.09</v>
      </c>
      <c r="F3610">
        <v>60680.09</v>
      </c>
      <c r="G3610">
        <v>31753030589</v>
      </c>
      <c r="M3610" s="58"/>
      <c r="N3610" s="62"/>
      <c r="O3610" s="62"/>
      <c r="P3610" s="62"/>
      <c r="Q3610" s="62"/>
      <c r="R3610" s="62"/>
      <c r="S3610" s="60"/>
    </row>
    <row r="3611" spans="1:19">
      <c r="A3611" s="12">
        <v>45508</v>
      </c>
      <c r="B3611">
        <v>60676.09</v>
      </c>
      <c r="C3611">
        <v>61062.99</v>
      </c>
      <c r="D3611">
        <v>57210.8</v>
      </c>
      <c r="E3611">
        <v>58116.98</v>
      </c>
      <c r="F3611">
        <v>58116.98</v>
      </c>
      <c r="G3611">
        <v>31758917219</v>
      </c>
      <c r="M3611" s="58"/>
      <c r="N3611" s="62"/>
      <c r="O3611" s="62"/>
      <c r="P3611" s="62"/>
      <c r="Q3611" s="62"/>
      <c r="R3611" s="62"/>
      <c r="S3611" s="60"/>
    </row>
    <row r="3612" spans="1:19">
      <c r="A3612" s="12">
        <v>45509</v>
      </c>
      <c r="B3612">
        <v>58110.3</v>
      </c>
      <c r="C3612">
        <v>58268.83</v>
      </c>
      <c r="D3612">
        <v>49121.24</v>
      </c>
      <c r="E3612">
        <v>53991.46</v>
      </c>
      <c r="F3612">
        <v>53991.46</v>
      </c>
      <c r="G3612">
        <v>108991085584</v>
      </c>
      <c r="M3612" s="58"/>
      <c r="N3612" s="62"/>
      <c r="O3612" s="62"/>
      <c r="P3612" s="62"/>
      <c r="Q3612" s="62"/>
      <c r="R3612" s="62"/>
      <c r="S3612" s="60"/>
    </row>
    <row r="3613" spans="1:19">
      <c r="A3613" s="12">
        <v>45510</v>
      </c>
      <c r="B3613">
        <v>53991.35</v>
      </c>
      <c r="C3613">
        <v>57059.92</v>
      </c>
      <c r="D3613">
        <v>53973.27</v>
      </c>
      <c r="E3613">
        <v>56034.32</v>
      </c>
      <c r="F3613">
        <v>56034.32</v>
      </c>
      <c r="G3613">
        <v>49300484106</v>
      </c>
      <c r="M3613" s="58"/>
      <c r="N3613" s="62"/>
      <c r="O3613" s="62"/>
      <c r="P3613" s="62"/>
      <c r="Q3613" s="62"/>
      <c r="R3613" s="62"/>
      <c r="S3613" s="60"/>
    </row>
    <row r="3614" spans="1:19">
      <c r="A3614" s="12">
        <v>45511</v>
      </c>
      <c r="B3614">
        <v>56040.63</v>
      </c>
      <c r="C3614">
        <v>57726.879999999997</v>
      </c>
      <c r="D3614">
        <v>54620.51</v>
      </c>
      <c r="E3614">
        <v>55027.46</v>
      </c>
      <c r="F3614">
        <v>55027.46</v>
      </c>
      <c r="G3614">
        <v>41637562185</v>
      </c>
      <c r="M3614" s="58"/>
      <c r="N3614" s="62"/>
      <c r="O3614" s="62"/>
      <c r="P3614" s="62"/>
      <c r="Q3614" s="62"/>
      <c r="R3614" s="62"/>
      <c r="S3614" s="60"/>
    </row>
    <row r="3615" spans="1:19">
      <c r="A3615" s="12">
        <v>45512</v>
      </c>
      <c r="B3615">
        <v>55030.03</v>
      </c>
      <c r="C3615">
        <v>62673.77</v>
      </c>
      <c r="D3615">
        <v>54766.73</v>
      </c>
      <c r="E3615">
        <v>61710.14</v>
      </c>
      <c r="F3615">
        <v>61710.14</v>
      </c>
      <c r="G3615">
        <v>45298472567</v>
      </c>
      <c r="M3615" s="58"/>
      <c r="N3615" s="62"/>
      <c r="O3615" s="62"/>
      <c r="P3615" s="62"/>
      <c r="Q3615" s="62"/>
      <c r="R3615" s="62"/>
      <c r="S3615" s="60"/>
    </row>
    <row r="3616" spans="1:19">
      <c r="A3616" s="12">
        <v>45513</v>
      </c>
      <c r="B3616">
        <v>61728.21</v>
      </c>
      <c r="C3616">
        <v>61751.86</v>
      </c>
      <c r="D3616">
        <v>59587.86</v>
      </c>
      <c r="E3616">
        <v>60880.11</v>
      </c>
      <c r="F3616">
        <v>60880.11</v>
      </c>
      <c r="G3616">
        <v>33425553115</v>
      </c>
      <c r="M3616" s="58"/>
      <c r="N3616" s="62"/>
      <c r="O3616" s="62"/>
      <c r="P3616" s="62"/>
      <c r="Q3616" s="62"/>
      <c r="R3616" s="62"/>
      <c r="S3616" s="60"/>
    </row>
    <row r="3617" spans="1:19">
      <c r="A3617" s="12">
        <v>45514</v>
      </c>
      <c r="B3617">
        <v>60881.23</v>
      </c>
      <c r="C3617">
        <v>61464.51</v>
      </c>
      <c r="D3617">
        <v>60287.57</v>
      </c>
      <c r="E3617">
        <v>60945.81</v>
      </c>
      <c r="F3617">
        <v>60945.81</v>
      </c>
      <c r="G3617">
        <v>15745822278</v>
      </c>
      <c r="M3617" s="58"/>
      <c r="N3617" s="62"/>
      <c r="O3617" s="62"/>
      <c r="P3617" s="62"/>
      <c r="Q3617" s="62"/>
      <c r="R3617" s="62"/>
      <c r="S3617" s="60"/>
    </row>
    <row r="3618" spans="1:19">
      <c r="A3618" s="12">
        <v>45515</v>
      </c>
      <c r="B3618">
        <v>60944.89</v>
      </c>
      <c r="C3618">
        <v>61778.66</v>
      </c>
      <c r="D3618">
        <v>58348.82</v>
      </c>
      <c r="E3618">
        <v>58719.48</v>
      </c>
      <c r="F3618">
        <v>58719.48</v>
      </c>
      <c r="G3618">
        <v>22759754812</v>
      </c>
      <c r="M3618" s="58"/>
      <c r="N3618" s="62"/>
      <c r="O3618" s="62"/>
      <c r="P3618" s="62"/>
      <c r="Q3618" s="62"/>
      <c r="R3618" s="62"/>
      <c r="S3618" s="60"/>
    </row>
    <row r="3619" spans="1:19">
      <c r="A3619" s="12">
        <v>45516</v>
      </c>
      <c r="B3619">
        <v>58719.39</v>
      </c>
      <c r="C3619">
        <v>60680.33</v>
      </c>
      <c r="D3619">
        <v>57688.9</v>
      </c>
      <c r="E3619">
        <v>59354.52</v>
      </c>
      <c r="F3619">
        <v>59354.52</v>
      </c>
      <c r="G3619">
        <v>37078637820</v>
      </c>
      <c r="M3619" s="58"/>
      <c r="N3619" s="62"/>
      <c r="O3619" s="62"/>
      <c r="P3619" s="62"/>
      <c r="Q3619" s="62"/>
      <c r="R3619" s="62"/>
      <c r="S3619" s="60"/>
    </row>
    <row r="3620" spans="1:19">
      <c r="A3620" s="12">
        <v>45517</v>
      </c>
      <c r="B3620">
        <v>59356.21</v>
      </c>
      <c r="C3620">
        <v>61572.4</v>
      </c>
      <c r="D3620">
        <v>58506.25</v>
      </c>
      <c r="E3620">
        <v>60609.57</v>
      </c>
      <c r="F3620">
        <v>60609.57</v>
      </c>
      <c r="G3620">
        <v>30327698167</v>
      </c>
      <c r="M3620" s="58"/>
      <c r="N3620" s="62"/>
      <c r="O3620" s="62"/>
      <c r="P3620" s="62"/>
      <c r="Q3620" s="62"/>
      <c r="R3620" s="62"/>
      <c r="S3620" s="60"/>
    </row>
    <row r="3621" spans="1:19">
      <c r="A3621" s="12">
        <v>45518</v>
      </c>
      <c r="B3621">
        <v>60611.05</v>
      </c>
      <c r="C3621">
        <v>61687.76</v>
      </c>
      <c r="D3621">
        <v>58472.88</v>
      </c>
      <c r="E3621">
        <v>58737.27</v>
      </c>
      <c r="F3621">
        <v>58737.27</v>
      </c>
      <c r="G3621">
        <v>29961696180</v>
      </c>
      <c r="M3621" s="58"/>
      <c r="N3621" s="62"/>
      <c r="O3621" s="62"/>
      <c r="P3621" s="62"/>
      <c r="Q3621" s="62"/>
      <c r="R3621" s="62"/>
      <c r="S3621" s="60"/>
    </row>
    <row r="3622" spans="1:19">
      <c r="A3622" s="12">
        <v>45519</v>
      </c>
      <c r="B3622">
        <v>58733.26</v>
      </c>
      <c r="C3622">
        <v>59838.65</v>
      </c>
      <c r="D3622">
        <v>56161.59</v>
      </c>
      <c r="E3622">
        <v>57560.1</v>
      </c>
      <c r="F3622">
        <v>57560.1</v>
      </c>
      <c r="G3622">
        <v>35682112440</v>
      </c>
      <c r="M3622" s="58"/>
      <c r="N3622" s="62"/>
      <c r="O3622" s="62"/>
      <c r="P3622" s="62"/>
      <c r="Q3622" s="62"/>
      <c r="R3622" s="62"/>
      <c r="S3622" s="60"/>
    </row>
    <row r="3623" spans="1:19">
      <c r="A3623" s="12">
        <v>45520</v>
      </c>
      <c r="B3623">
        <v>57560.27</v>
      </c>
      <c r="C3623">
        <v>59847.360000000001</v>
      </c>
      <c r="D3623">
        <v>57110.02</v>
      </c>
      <c r="E3623">
        <v>58894.11</v>
      </c>
      <c r="F3623">
        <v>58894.11</v>
      </c>
      <c r="G3623">
        <v>29350938673</v>
      </c>
      <c r="M3623" s="58"/>
      <c r="N3623" s="62"/>
      <c r="O3623" s="62"/>
      <c r="P3623" s="62"/>
      <c r="Q3623" s="62"/>
      <c r="R3623" s="62"/>
      <c r="S3623" s="60"/>
    </row>
    <row r="3624" spans="1:19">
      <c r="A3624" s="12">
        <v>45521</v>
      </c>
      <c r="B3624">
        <v>58893.53</v>
      </c>
      <c r="C3624">
        <v>59694.67</v>
      </c>
      <c r="D3624">
        <v>58814.83</v>
      </c>
      <c r="E3624">
        <v>59478.97</v>
      </c>
      <c r="F3624">
        <v>59478.97</v>
      </c>
      <c r="G3624">
        <v>13589684021</v>
      </c>
      <c r="M3624" s="58"/>
      <c r="N3624" s="62"/>
      <c r="O3624" s="62"/>
      <c r="P3624" s="62"/>
      <c r="Q3624" s="62"/>
      <c r="R3624" s="62"/>
      <c r="S3624" s="60"/>
    </row>
    <row r="3625" spans="1:19">
      <c r="A3625" s="12">
        <v>45522</v>
      </c>
      <c r="B3625">
        <v>59468.13</v>
      </c>
      <c r="C3625">
        <v>60262.720000000001</v>
      </c>
      <c r="D3625">
        <v>58445.4</v>
      </c>
      <c r="E3625">
        <v>58483.96</v>
      </c>
      <c r="F3625">
        <v>58483.96</v>
      </c>
      <c r="G3625">
        <v>17740625837</v>
      </c>
      <c r="M3625" s="58"/>
      <c r="N3625" s="62"/>
      <c r="O3625" s="62"/>
      <c r="P3625" s="62"/>
      <c r="Q3625" s="62"/>
      <c r="R3625" s="62"/>
      <c r="S3625" s="60"/>
    </row>
    <row r="3626" spans="1:19">
      <c r="A3626" s="12">
        <v>45523</v>
      </c>
      <c r="B3626">
        <v>58480.71</v>
      </c>
      <c r="C3626">
        <v>59612.66</v>
      </c>
      <c r="D3626">
        <v>57864.71</v>
      </c>
      <c r="E3626">
        <v>59493.45</v>
      </c>
      <c r="F3626">
        <v>59493.45</v>
      </c>
      <c r="G3626">
        <v>25911207712</v>
      </c>
      <c r="M3626" s="58"/>
      <c r="N3626" s="62"/>
      <c r="O3626" s="62"/>
      <c r="P3626" s="62"/>
      <c r="Q3626" s="62"/>
      <c r="R3626" s="62"/>
      <c r="S3626" s="60"/>
    </row>
    <row r="3627" spans="1:19">
      <c r="A3627" s="12">
        <v>45524</v>
      </c>
      <c r="B3627">
        <v>59493.45</v>
      </c>
      <c r="C3627">
        <v>61396.33</v>
      </c>
      <c r="D3627">
        <v>58610.879999999997</v>
      </c>
      <c r="E3627">
        <v>59012.79</v>
      </c>
      <c r="F3627">
        <v>59012.79</v>
      </c>
      <c r="G3627">
        <v>31613400008</v>
      </c>
      <c r="M3627" s="58"/>
      <c r="N3627" s="62"/>
      <c r="O3627" s="62"/>
      <c r="P3627" s="62"/>
      <c r="Q3627" s="62"/>
      <c r="R3627" s="62"/>
      <c r="S3627" s="60"/>
    </row>
    <row r="3628" spans="1:19">
      <c r="A3628" s="12">
        <v>45525</v>
      </c>
      <c r="B3628">
        <v>59014.99</v>
      </c>
      <c r="C3628">
        <v>61834.35</v>
      </c>
      <c r="D3628">
        <v>58823.45</v>
      </c>
      <c r="E3628">
        <v>61175.19</v>
      </c>
      <c r="F3628">
        <v>61175.19</v>
      </c>
      <c r="G3628">
        <v>32731154072</v>
      </c>
      <c r="M3628" s="58"/>
      <c r="N3628" s="62"/>
      <c r="O3628" s="62"/>
      <c r="P3628" s="62"/>
      <c r="Q3628" s="62"/>
      <c r="R3628" s="62"/>
      <c r="S3628" s="60"/>
    </row>
    <row r="3629" spans="1:19">
      <c r="A3629" s="12">
        <v>45526</v>
      </c>
      <c r="B3629">
        <v>61168.32</v>
      </c>
      <c r="C3629">
        <v>61408.11</v>
      </c>
      <c r="D3629">
        <v>59815.25</v>
      </c>
      <c r="E3629">
        <v>60381.91</v>
      </c>
      <c r="F3629">
        <v>60381.91</v>
      </c>
      <c r="G3629">
        <v>27625734377</v>
      </c>
      <c r="M3629" s="58"/>
      <c r="N3629" s="62"/>
      <c r="O3629" s="62"/>
      <c r="P3629" s="62"/>
      <c r="Q3629" s="62"/>
      <c r="R3629" s="62"/>
      <c r="S3629" s="60"/>
    </row>
    <row r="3630" spans="1:19">
      <c r="A3630" s="12">
        <v>45527</v>
      </c>
      <c r="B3630">
        <v>60380.95</v>
      </c>
      <c r="C3630">
        <v>64947.06</v>
      </c>
      <c r="D3630">
        <v>60372.05</v>
      </c>
      <c r="E3630">
        <v>64094.36</v>
      </c>
      <c r="F3630">
        <v>64094.36</v>
      </c>
      <c r="G3630">
        <v>42530509233</v>
      </c>
      <c r="M3630" s="58"/>
      <c r="N3630" s="62"/>
      <c r="O3630" s="62"/>
      <c r="P3630" s="62"/>
      <c r="Q3630" s="62"/>
      <c r="R3630" s="62"/>
      <c r="S3630" s="60"/>
    </row>
    <row r="3631" spans="1:19">
      <c r="A3631" s="12">
        <v>45528</v>
      </c>
      <c r="B3631">
        <v>64103.87</v>
      </c>
      <c r="C3631">
        <v>64513.79</v>
      </c>
      <c r="D3631">
        <v>63619.92</v>
      </c>
      <c r="E3631">
        <v>64178.99</v>
      </c>
      <c r="F3631">
        <v>64178.99</v>
      </c>
      <c r="G3631">
        <v>21430585163</v>
      </c>
      <c r="M3631" s="58"/>
      <c r="N3631" s="62"/>
      <c r="O3631" s="62"/>
      <c r="P3631" s="62"/>
      <c r="Q3631" s="62"/>
      <c r="R3631" s="62"/>
      <c r="S3631" s="60"/>
    </row>
    <row r="3632" spans="1:19">
      <c r="A3632" s="12">
        <v>45529</v>
      </c>
      <c r="B3632">
        <v>64176.37</v>
      </c>
      <c r="C3632">
        <v>64996.42</v>
      </c>
      <c r="D3632">
        <v>63833.52</v>
      </c>
      <c r="E3632">
        <v>64333.54</v>
      </c>
      <c r="F3632">
        <v>64333.54</v>
      </c>
      <c r="G3632">
        <v>18827683555</v>
      </c>
      <c r="M3632" s="58"/>
      <c r="N3632" s="62"/>
      <c r="O3632" s="62"/>
      <c r="P3632" s="62"/>
      <c r="Q3632" s="62"/>
      <c r="R3632" s="62"/>
      <c r="S3632" s="60"/>
    </row>
    <row r="3633" spans="1:19">
      <c r="A3633" s="12">
        <v>45530</v>
      </c>
      <c r="B3633">
        <v>64342.23</v>
      </c>
      <c r="C3633">
        <v>64489.71</v>
      </c>
      <c r="D3633">
        <v>62849.56</v>
      </c>
      <c r="E3633">
        <v>62880.66</v>
      </c>
      <c r="F3633">
        <v>62880.66</v>
      </c>
      <c r="G3633">
        <v>27682040631</v>
      </c>
      <c r="M3633" s="58"/>
      <c r="N3633" s="62"/>
      <c r="O3633" s="62"/>
      <c r="P3633" s="62"/>
      <c r="Q3633" s="62"/>
      <c r="R3633" s="62"/>
      <c r="S3633" s="60"/>
    </row>
    <row r="3634" spans="1:19">
      <c r="A3634" s="12">
        <v>45531</v>
      </c>
      <c r="B3634">
        <v>62879.71</v>
      </c>
      <c r="C3634">
        <v>63210.8</v>
      </c>
      <c r="D3634">
        <v>58116.75</v>
      </c>
      <c r="E3634">
        <v>59504.13</v>
      </c>
      <c r="F3634">
        <v>59504.13</v>
      </c>
      <c r="G3634">
        <v>39103882198</v>
      </c>
      <c r="M3634" s="58"/>
      <c r="N3634" s="62"/>
      <c r="O3634" s="62"/>
      <c r="P3634" s="62"/>
      <c r="Q3634" s="62"/>
      <c r="R3634" s="62"/>
      <c r="S3634" s="60"/>
    </row>
    <row r="3635" spans="1:19">
      <c r="A3635" s="12">
        <v>45532</v>
      </c>
      <c r="B3635">
        <v>59507.93</v>
      </c>
      <c r="C3635">
        <v>60236.45</v>
      </c>
      <c r="D3635">
        <v>57890.68</v>
      </c>
      <c r="E3635">
        <v>59027.63</v>
      </c>
      <c r="F3635">
        <v>59027.63</v>
      </c>
      <c r="G3635">
        <v>40289564698</v>
      </c>
      <c r="M3635" s="58"/>
      <c r="N3635" s="62"/>
      <c r="O3635" s="62"/>
      <c r="P3635" s="62"/>
      <c r="Q3635" s="62"/>
      <c r="R3635" s="62"/>
      <c r="S3635" s="60"/>
    </row>
    <row r="3636" spans="1:19">
      <c r="A3636" s="12">
        <v>45533</v>
      </c>
      <c r="B3636">
        <v>59027.47</v>
      </c>
      <c r="C3636">
        <v>61184.08</v>
      </c>
      <c r="D3636">
        <v>58786.23</v>
      </c>
      <c r="E3636">
        <v>59388.18</v>
      </c>
      <c r="F3636">
        <v>59388.18</v>
      </c>
      <c r="G3636">
        <v>32224990582</v>
      </c>
      <c r="M3636" s="58"/>
      <c r="N3636" s="62"/>
      <c r="O3636" s="62"/>
      <c r="P3636" s="62"/>
      <c r="Q3636" s="62"/>
      <c r="R3636" s="62"/>
      <c r="S3636" s="60"/>
    </row>
    <row r="3637" spans="1:19">
      <c r="A3637" s="12">
        <v>45534</v>
      </c>
      <c r="B3637">
        <v>59388.6</v>
      </c>
      <c r="C3637">
        <v>59896.89</v>
      </c>
      <c r="D3637">
        <v>57768.53</v>
      </c>
      <c r="E3637">
        <v>59119.48</v>
      </c>
      <c r="F3637">
        <v>59119.48</v>
      </c>
      <c r="G3637">
        <v>32292756405</v>
      </c>
      <c r="M3637" s="58"/>
      <c r="N3637" s="62"/>
      <c r="O3637" s="62"/>
      <c r="P3637" s="62"/>
      <c r="Q3637" s="62"/>
      <c r="R3637" s="62"/>
      <c r="S3637" s="60"/>
    </row>
    <row r="3638" spans="1:19">
      <c r="A3638" s="12">
        <v>45535</v>
      </c>
      <c r="B3638">
        <v>59117.48</v>
      </c>
      <c r="C3638">
        <v>59432.59</v>
      </c>
      <c r="D3638">
        <v>58768.79</v>
      </c>
      <c r="E3638">
        <v>58969.9</v>
      </c>
      <c r="F3638">
        <v>58969.9</v>
      </c>
      <c r="G3638">
        <v>12403470760</v>
      </c>
      <c r="M3638" s="58"/>
      <c r="N3638" s="62"/>
      <c r="O3638" s="62"/>
      <c r="P3638" s="62"/>
      <c r="Q3638" s="62"/>
      <c r="R3638" s="62"/>
      <c r="S3638" s="60"/>
    </row>
    <row r="3639" spans="1:19">
      <c r="A3639" s="12">
        <v>45536</v>
      </c>
      <c r="B3639">
        <v>58969.8</v>
      </c>
      <c r="C3639">
        <v>59062.07</v>
      </c>
      <c r="D3639">
        <v>57217.82</v>
      </c>
      <c r="E3639">
        <v>57325.49</v>
      </c>
      <c r="F3639">
        <v>57325.49</v>
      </c>
      <c r="G3639">
        <v>24592449997</v>
      </c>
      <c r="M3639" s="58"/>
      <c r="N3639" s="62"/>
      <c r="O3639" s="62"/>
      <c r="P3639" s="62"/>
      <c r="Q3639" s="62"/>
      <c r="R3639" s="62"/>
      <c r="S3639" s="60"/>
    </row>
    <row r="3640" spans="1:19">
      <c r="A3640" s="12">
        <v>45537</v>
      </c>
      <c r="B3640">
        <v>57326.97</v>
      </c>
      <c r="C3640">
        <v>59403.07</v>
      </c>
      <c r="D3640">
        <v>57136.03</v>
      </c>
      <c r="E3640">
        <v>59112.480000000003</v>
      </c>
      <c r="F3640">
        <v>59112.480000000003</v>
      </c>
      <c r="G3640">
        <v>27036454524</v>
      </c>
      <c r="M3640" s="58"/>
      <c r="N3640" s="62"/>
      <c r="O3640" s="62"/>
      <c r="P3640" s="62"/>
      <c r="Q3640" s="62"/>
      <c r="R3640" s="62"/>
      <c r="S3640" s="60"/>
    </row>
    <row r="3641" spans="1:19">
      <c r="A3641" s="12">
        <v>45538</v>
      </c>
      <c r="B3641">
        <v>59106.19</v>
      </c>
      <c r="C3641">
        <v>59815.06</v>
      </c>
      <c r="D3641">
        <v>57425.17</v>
      </c>
      <c r="E3641">
        <v>57431.02</v>
      </c>
      <c r="F3641">
        <v>57431.02</v>
      </c>
      <c r="G3641">
        <v>26666961053</v>
      </c>
      <c r="M3641" s="58"/>
      <c r="N3641" s="62"/>
      <c r="O3641" s="62"/>
      <c r="P3641" s="62"/>
      <c r="Q3641" s="62"/>
      <c r="R3641" s="62"/>
      <c r="S3641" s="60"/>
    </row>
    <row r="3642" spans="1:19">
      <c r="A3642" s="12">
        <v>45539</v>
      </c>
      <c r="B3642">
        <v>57430.35</v>
      </c>
      <c r="C3642">
        <v>58511.57</v>
      </c>
      <c r="D3642">
        <v>55673.16</v>
      </c>
      <c r="E3642">
        <v>57971.54</v>
      </c>
      <c r="F3642">
        <v>57971.54</v>
      </c>
      <c r="G3642">
        <v>35627680312</v>
      </c>
      <c r="M3642" s="58"/>
      <c r="N3642" s="62"/>
      <c r="O3642" s="62"/>
      <c r="P3642" s="62"/>
      <c r="Q3642" s="62"/>
      <c r="R3642" s="62"/>
      <c r="S3642" s="60"/>
    </row>
    <row r="3643" spans="1:19">
      <c r="A3643" s="12">
        <v>45540</v>
      </c>
      <c r="B3643">
        <v>57971.7</v>
      </c>
      <c r="C3643">
        <v>58300.58</v>
      </c>
      <c r="D3643">
        <v>55712.45</v>
      </c>
      <c r="E3643">
        <v>56160.49</v>
      </c>
      <c r="F3643">
        <v>56160.49</v>
      </c>
      <c r="G3643">
        <v>31030280656</v>
      </c>
      <c r="M3643" s="58"/>
      <c r="N3643" s="62"/>
      <c r="O3643" s="62"/>
      <c r="P3643" s="62"/>
      <c r="Q3643" s="62"/>
      <c r="R3643" s="62"/>
      <c r="S3643" s="60"/>
    </row>
    <row r="3644" spans="1:19">
      <c r="A3644" s="12">
        <v>45541</v>
      </c>
      <c r="B3644">
        <v>56160.19</v>
      </c>
      <c r="C3644">
        <v>56976.11</v>
      </c>
      <c r="D3644">
        <v>52598.7</v>
      </c>
      <c r="E3644">
        <v>53948.75</v>
      </c>
      <c r="F3644">
        <v>53948.75</v>
      </c>
      <c r="G3644">
        <v>49361693566</v>
      </c>
      <c r="M3644" s="58"/>
      <c r="N3644" s="62"/>
      <c r="O3644" s="62"/>
      <c r="P3644" s="62"/>
      <c r="Q3644" s="62"/>
      <c r="R3644" s="62"/>
      <c r="S3644" s="60"/>
    </row>
    <row r="3645" spans="1:19">
      <c r="A3645" s="12">
        <v>45542</v>
      </c>
      <c r="B3645">
        <v>53949.09</v>
      </c>
      <c r="C3645">
        <v>54838.14</v>
      </c>
      <c r="D3645">
        <v>53740.07</v>
      </c>
      <c r="E3645">
        <v>54139.69</v>
      </c>
      <c r="F3645">
        <v>54139.69</v>
      </c>
      <c r="G3645">
        <v>19061486526</v>
      </c>
      <c r="M3645" s="58"/>
      <c r="N3645" s="62"/>
      <c r="O3645" s="62"/>
      <c r="P3645" s="62"/>
      <c r="Q3645" s="62"/>
      <c r="R3645" s="62"/>
      <c r="S3645" s="60"/>
    </row>
    <row r="3646" spans="1:19">
      <c r="A3646" s="12">
        <v>45543</v>
      </c>
      <c r="B3646">
        <v>54147.93</v>
      </c>
      <c r="C3646">
        <v>55300.86</v>
      </c>
      <c r="D3646">
        <v>53653.760000000002</v>
      </c>
      <c r="E3646">
        <v>54841.57</v>
      </c>
      <c r="F3646">
        <v>54841.57</v>
      </c>
      <c r="G3646">
        <v>18268287531</v>
      </c>
      <c r="M3646" s="58"/>
      <c r="N3646" s="62"/>
      <c r="O3646" s="62"/>
      <c r="P3646" s="62"/>
      <c r="Q3646" s="62"/>
      <c r="R3646" s="62"/>
      <c r="S3646" s="60"/>
    </row>
    <row r="3647" spans="1:19">
      <c r="A3647" s="12">
        <v>45544</v>
      </c>
      <c r="B3647">
        <v>54851.89</v>
      </c>
      <c r="C3647">
        <v>58041.13</v>
      </c>
      <c r="D3647">
        <v>54598.43</v>
      </c>
      <c r="E3647">
        <v>57019.54</v>
      </c>
      <c r="F3647">
        <v>57019.54</v>
      </c>
      <c r="G3647">
        <v>34618096173</v>
      </c>
      <c r="M3647" s="58"/>
      <c r="N3647" s="62"/>
      <c r="O3647" s="62"/>
      <c r="P3647" s="62"/>
      <c r="Q3647" s="62"/>
      <c r="R3647" s="62"/>
      <c r="S3647" s="60"/>
    </row>
    <row r="3648" spans="1:19">
      <c r="A3648" s="12">
        <v>45545</v>
      </c>
      <c r="B3648">
        <v>57020.1</v>
      </c>
      <c r="C3648">
        <v>58029.98</v>
      </c>
      <c r="D3648">
        <v>56419.41</v>
      </c>
      <c r="E3648">
        <v>57648.71</v>
      </c>
      <c r="F3648">
        <v>57648.71</v>
      </c>
      <c r="G3648">
        <v>28857630507</v>
      </c>
      <c r="M3648" s="58"/>
      <c r="N3648" s="62"/>
      <c r="O3648" s="62"/>
      <c r="P3648" s="62"/>
      <c r="Q3648" s="62"/>
      <c r="R3648" s="62"/>
      <c r="S3648" s="60"/>
    </row>
    <row r="3649" spans="1:19">
      <c r="A3649" s="12">
        <v>45546</v>
      </c>
      <c r="B3649">
        <v>57650.29</v>
      </c>
      <c r="C3649">
        <v>57991.32</v>
      </c>
      <c r="D3649">
        <v>55567.34</v>
      </c>
      <c r="E3649">
        <v>57343.17</v>
      </c>
      <c r="F3649">
        <v>57343.17</v>
      </c>
      <c r="G3649">
        <v>37049062672</v>
      </c>
      <c r="M3649" s="58"/>
      <c r="N3649" s="62"/>
      <c r="O3649" s="62"/>
      <c r="P3649" s="62"/>
      <c r="Q3649" s="62"/>
      <c r="R3649" s="62"/>
      <c r="S3649" s="60"/>
    </row>
    <row r="3650" spans="1:19">
      <c r="A3650" s="12">
        <v>45547</v>
      </c>
      <c r="B3650">
        <v>57343.17</v>
      </c>
      <c r="C3650">
        <v>58534.36</v>
      </c>
      <c r="D3650">
        <v>57330.1</v>
      </c>
      <c r="E3650">
        <v>58127.01</v>
      </c>
      <c r="F3650">
        <v>58127.01</v>
      </c>
      <c r="G3650">
        <v>33835707949</v>
      </c>
      <c r="M3650" s="58"/>
      <c r="N3650" s="62"/>
      <c r="O3650" s="62"/>
      <c r="P3650" s="62"/>
      <c r="Q3650" s="62"/>
      <c r="R3650" s="62"/>
      <c r="S3650" s="60"/>
    </row>
    <row r="3651" spans="1:19">
      <c r="A3651" s="12">
        <v>45548</v>
      </c>
      <c r="B3651">
        <v>58130.32</v>
      </c>
      <c r="C3651">
        <v>60648.02</v>
      </c>
      <c r="D3651">
        <v>57650.11</v>
      </c>
      <c r="E3651">
        <v>60571.3</v>
      </c>
      <c r="F3651">
        <v>60571.3</v>
      </c>
      <c r="G3651">
        <v>32490528356</v>
      </c>
      <c r="M3651" s="58"/>
      <c r="N3651" s="62"/>
      <c r="O3651" s="62"/>
      <c r="P3651" s="62"/>
      <c r="Q3651" s="62"/>
      <c r="R3651" s="62"/>
      <c r="S3651" s="60"/>
    </row>
    <row r="3652" spans="1:19">
      <c r="A3652" s="12">
        <v>45549</v>
      </c>
      <c r="B3652">
        <v>60569.120000000003</v>
      </c>
      <c r="C3652">
        <v>60656.72</v>
      </c>
      <c r="D3652">
        <v>59517.88</v>
      </c>
      <c r="E3652">
        <v>60005.120000000003</v>
      </c>
      <c r="F3652">
        <v>60005.120000000003</v>
      </c>
      <c r="G3652">
        <v>16428405496</v>
      </c>
      <c r="M3652" s="58"/>
      <c r="N3652" s="62"/>
      <c r="O3652" s="62"/>
      <c r="P3652" s="62"/>
      <c r="Q3652" s="62"/>
      <c r="R3652" s="62"/>
      <c r="S3652" s="60"/>
    </row>
    <row r="3653" spans="1:19">
      <c r="A3653" s="12">
        <v>45550</v>
      </c>
      <c r="B3653">
        <v>60000.73</v>
      </c>
      <c r="C3653">
        <v>60381.919999999998</v>
      </c>
      <c r="D3653">
        <v>58696.31</v>
      </c>
      <c r="E3653">
        <v>59182.84</v>
      </c>
      <c r="F3653">
        <v>59182.84</v>
      </c>
      <c r="G3653">
        <v>18120960867</v>
      </c>
      <c r="M3653" s="58"/>
      <c r="N3653" s="62"/>
      <c r="O3653" s="62"/>
      <c r="P3653" s="62"/>
      <c r="Q3653" s="62"/>
      <c r="R3653" s="62"/>
      <c r="S3653" s="60"/>
    </row>
    <row r="3654" spans="1:19">
      <c r="A3654" s="12">
        <v>45551</v>
      </c>
      <c r="B3654">
        <v>59185.23</v>
      </c>
      <c r="C3654">
        <v>59205.51</v>
      </c>
      <c r="D3654">
        <v>57501.34</v>
      </c>
      <c r="E3654">
        <v>58192.51</v>
      </c>
      <c r="F3654">
        <v>58192.51</v>
      </c>
      <c r="G3654">
        <v>32032822113</v>
      </c>
      <c r="M3654" s="58"/>
      <c r="N3654" s="62"/>
      <c r="O3654" s="62"/>
      <c r="P3654" s="62"/>
      <c r="Q3654" s="62"/>
      <c r="R3654" s="62"/>
      <c r="S3654" s="60"/>
    </row>
    <row r="3655" spans="1:19">
      <c r="A3655" s="12">
        <v>45552</v>
      </c>
      <c r="B3655">
        <v>58192.51</v>
      </c>
      <c r="C3655">
        <v>61316.09</v>
      </c>
      <c r="D3655">
        <v>57628.07</v>
      </c>
      <c r="E3655">
        <v>60308.54</v>
      </c>
      <c r="F3655">
        <v>60308.54</v>
      </c>
      <c r="G3655">
        <v>38075570118</v>
      </c>
      <c r="M3655" s="58"/>
      <c r="N3655" s="62"/>
      <c r="O3655" s="62"/>
      <c r="P3655" s="62"/>
      <c r="Q3655" s="62"/>
      <c r="R3655" s="62"/>
      <c r="S3655" s="60"/>
    </row>
    <row r="3656" spans="1:19">
      <c r="A3656" s="12">
        <v>45553</v>
      </c>
      <c r="B3656">
        <v>60309</v>
      </c>
      <c r="C3656">
        <v>61664.07</v>
      </c>
      <c r="D3656">
        <v>59218.25</v>
      </c>
      <c r="E3656">
        <v>61649.68</v>
      </c>
      <c r="F3656">
        <v>61649.68</v>
      </c>
      <c r="G3656">
        <v>40990702891</v>
      </c>
      <c r="M3656" s="58"/>
      <c r="N3656" s="62"/>
      <c r="O3656" s="62"/>
      <c r="P3656" s="62"/>
      <c r="Q3656" s="62"/>
      <c r="R3656" s="62"/>
      <c r="S3656" s="60"/>
    </row>
    <row r="3657" spans="1:19">
      <c r="A3657" s="12">
        <v>45554</v>
      </c>
      <c r="B3657">
        <v>61651.16</v>
      </c>
      <c r="C3657">
        <v>63872.44</v>
      </c>
      <c r="D3657">
        <v>61609.87</v>
      </c>
      <c r="E3657">
        <v>62940.46</v>
      </c>
      <c r="F3657">
        <v>62940.46</v>
      </c>
      <c r="G3657">
        <v>42710252573</v>
      </c>
      <c r="M3657" s="58"/>
      <c r="N3657" s="62"/>
      <c r="O3657" s="62"/>
      <c r="P3657" s="62"/>
      <c r="Q3657" s="62"/>
      <c r="R3657" s="62"/>
      <c r="S3657" s="60"/>
    </row>
    <row r="3658" spans="1:19">
      <c r="A3658" s="12">
        <v>45555</v>
      </c>
      <c r="B3658">
        <v>62941.43</v>
      </c>
      <c r="C3658">
        <v>64119.53</v>
      </c>
      <c r="D3658">
        <v>62364.61</v>
      </c>
      <c r="E3658">
        <v>63192.98</v>
      </c>
      <c r="F3658">
        <v>63192.98</v>
      </c>
      <c r="G3658">
        <v>35177164222</v>
      </c>
      <c r="M3658" s="58"/>
      <c r="N3658" s="62"/>
      <c r="O3658" s="62"/>
      <c r="P3658" s="62"/>
      <c r="Q3658" s="62"/>
      <c r="R3658" s="62"/>
      <c r="S3658" s="60"/>
    </row>
    <row r="3659" spans="1:19">
      <c r="A3659" s="12">
        <v>45556</v>
      </c>
      <c r="B3659">
        <v>63184.34</v>
      </c>
      <c r="C3659">
        <v>63543.360000000001</v>
      </c>
      <c r="D3659">
        <v>62783.11</v>
      </c>
      <c r="E3659">
        <v>63394.84</v>
      </c>
      <c r="F3659">
        <v>63394.84</v>
      </c>
      <c r="G3659">
        <v>14408616220</v>
      </c>
      <c r="M3659" s="58"/>
      <c r="N3659" s="62"/>
      <c r="O3659" s="62"/>
      <c r="P3659" s="62"/>
      <c r="Q3659" s="62"/>
      <c r="R3659" s="62"/>
      <c r="S3659" s="60"/>
    </row>
    <row r="3660" spans="1:19">
      <c r="A3660" s="12">
        <v>45557</v>
      </c>
      <c r="B3660">
        <v>63396.800000000003</v>
      </c>
      <c r="C3660">
        <v>63993.42</v>
      </c>
      <c r="D3660">
        <v>62440.73</v>
      </c>
      <c r="E3660">
        <v>63648.71</v>
      </c>
      <c r="F3660">
        <v>63648.71</v>
      </c>
      <c r="G3660">
        <v>20183348802</v>
      </c>
      <c r="M3660" s="58"/>
      <c r="N3660" s="62"/>
      <c r="O3660" s="62"/>
      <c r="P3660" s="62"/>
      <c r="Q3660" s="62"/>
      <c r="R3660" s="62"/>
      <c r="S3660" s="60"/>
    </row>
    <row r="3661" spans="1:19">
      <c r="A3661" s="12">
        <v>45558</v>
      </c>
      <c r="B3661">
        <v>63643.1</v>
      </c>
      <c r="C3661">
        <v>64733.56</v>
      </c>
      <c r="D3661">
        <v>62628.08</v>
      </c>
      <c r="E3661">
        <v>63329.8</v>
      </c>
      <c r="F3661">
        <v>63329.8</v>
      </c>
      <c r="G3661">
        <v>31400285425</v>
      </c>
      <c r="M3661" s="58"/>
      <c r="N3661" s="62"/>
      <c r="O3661" s="62"/>
      <c r="P3661" s="62"/>
      <c r="Q3661" s="62"/>
      <c r="R3661" s="62"/>
      <c r="S3661" s="60"/>
    </row>
    <row r="3662" spans="1:19">
      <c r="A3662" s="12">
        <v>45559</v>
      </c>
      <c r="B3662">
        <v>63326.84</v>
      </c>
      <c r="C3662">
        <v>64695.21</v>
      </c>
      <c r="D3662">
        <v>62737.42</v>
      </c>
      <c r="E3662">
        <v>64301.97</v>
      </c>
      <c r="F3662">
        <v>64301.97</v>
      </c>
      <c r="G3662">
        <v>29938335243</v>
      </c>
      <c r="M3662" s="58"/>
      <c r="N3662" s="62"/>
      <c r="O3662" s="62"/>
      <c r="P3662" s="62"/>
      <c r="Q3662" s="62"/>
      <c r="R3662" s="62"/>
      <c r="S3662" s="60"/>
    </row>
    <row r="3663" spans="1:19">
      <c r="A3663" s="12">
        <v>45560</v>
      </c>
      <c r="B3663">
        <v>64269.98</v>
      </c>
      <c r="C3663">
        <v>64751.83</v>
      </c>
      <c r="D3663">
        <v>63078.91</v>
      </c>
      <c r="E3663">
        <v>63288.63</v>
      </c>
      <c r="F3663">
        <v>63288.63</v>
      </c>
      <c r="G3663">
        <v>25248059392</v>
      </c>
      <c r="M3663" s="58"/>
      <c r="N3663" s="62"/>
      <c r="O3663" s="62"/>
      <c r="P3663" s="62"/>
      <c r="Q3663" s="62"/>
      <c r="R3663" s="62"/>
      <c r="S3663" s="60"/>
    </row>
    <row r="3664" spans="1:19">
      <c r="M3664" s="58"/>
      <c r="N3664" s="62"/>
      <c r="O3664" s="62"/>
      <c r="P3664" s="62"/>
      <c r="Q3664" s="62"/>
      <c r="R3664" s="62"/>
      <c r="S3664" s="60"/>
    </row>
    <row r="3665" spans="13:19">
      <c r="M3665" s="58"/>
      <c r="N3665" s="62"/>
      <c r="O3665" s="62"/>
      <c r="P3665" s="62"/>
      <c r="Q3665" s="62"/>
      <c r="R3665" s="62"/>
      <c r="S3665" s="60"/>
    </row>
    <row r="3666" spans="13:19">
      <c r="M3666" s="58"/>
      <c r="N3666" s="62"/>
      <c r="O3666" s="62"/>
      <c r="P3666" s="62"/>
      <c r="Q3666" s="62"/>
      <c r="R3666" s="62"/>
      <c r="S3666" s="60"/>
    </row>
  </sheetData>
  <sortState xmlns:xlrd2="http://schemas.microsoft.com/office/spreadsheetml/2017/richdata2" ref="M3489:S3666">
    <sortCondition ref="M3488:M3666"/>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BDC87F-707C-43FD-BB83-09078324F635}">
  <dimension ref="A1:V208"/>
  <sheetViews>
    <sheetView topLeftCell="A51" workbookViewId="0">
      <selection activeCell="F69" sqref="F69:F208"/>
    </sheetView>
  </sheetViews>
  <sheetFormatPr defaultRowHeight="15"/>
  <cols>
    <col min="1" max="1" width="13.140625" customWidth="1"/>
    <col min="7" max="7" width="15.28515625" customWidth="1"/>
    <col min="16" max="16" width="12.7109375" customWidth="1"/>
  </cols>
  <sheetData>
    <row r="1" spans="1:22" ht="15.75" thickBot="1">
      <c r="A1" s="33" t="s">
        <v>13</v>
      </c>
      <c r="B1" s="30" t="s">
        <v>7</v>
      </c>
      <c r="C1" s="30" t="s">
        <v>8</v>
      </c>
      <c r="D1" s="30" t="s">
        <v>9</v>
      </c>
      <c r="E1" s="30" t="s">
        <v>23</v>
      </c>
      <c r="F1" s="29" t="s">
        <v>24</v>
      </c>
      <c r="G1" s="30" t="s">
        <v>11</v>
      </c>
    </row>
    <row r="2" spans="1:22" ht="15.75" thickBot="1">
      <c r="A2" s="19">
        <v>45104</v>
      </c>
      <c r="B2" s="20">
        <v>15.57</v>
      </c>
      <c r="C2" s="20">
        <v>15.9</v>
      </c>
      <c r="D2" s="20">
        <v>15.2</v>
      </c>
      <c r="E2" s="20">
        <v>15.46</v>
      </c>
      <c r="F2" s="20">
        <v>15.46</v>
      </c>
      <c r="G2" s="21">
        <v>354200</v>
      </c>
    </row>
    <row r="3" spans="1:22" ht="15.75" thickBot="1">
      <c r="A3" s="19">
        <v>45105</v>
      </c>
      <c r="B3" s="20">
        <v>15.01</v>
      </c>
      <c r="C3" s="20">
        <v>15.26</v>
      </c>
      <c r="D3" s="20">
        <v>14.65</v>
      </c>
      <c r="E3" s="20">
        <v>14.88</v>
      </c>
      <c r="F3" s="20">
        <v>14.88</v>
      </c>
      <c r="G3" s="21">
        <v>369800</v>
      </c>
    </row>
    <row r="4" spans="1:22" ht="15.75" thickBot="1">
      <c r="A4" s="19">
        <v>45106</v>
      </c>
      <c r="B4" s="20">
        <v>15.53</v>
      </c>
      <c r="C4" s="20">
        <v>15.58</v>
      </c>
      <c r="D4" s="20">
        <v>15.23</v>
      </c>
      <c r="E4" s="20">
        <v>15.38</v>
      </c>
      <c r="F4" s="20">
        <v>15.38</v>
      </c>
      <c r="G4" s="21">
        <v>234500</v>
      </c>
    </row>
    <row r="5" spans="1:22">
      <c r="A5" s="19">
        <v>45107</v>
      </c>
      <c r="B5" s="20">
        <v>15.88</v>
      </c>
      <c r="C5" s="20">
        <v>15.88</v>
      </c>
      <c r="D5" s="20">
        <v>14.06</v>
      </c>
      <c r="E5" s="20">
        <v>15</v>
      </c>
      <c r="F5" s="20">
        <v>15</v>
      </c>
      <c r="G5" s="21">
        <v>530800</v>
      </c>
    </row>
    <row r="6" spans="1:22">
      <c r="A6" s="12">
        <v>45110</v>
      </c>
      <c r="B6">
        <v>15.35</v>
      </c>
      <c r="C6">
        <v>15.91</v>
      </c>
      <c r="D6">
        <v>15.27</v>
      </c>
      <c r="E6">
        <v>15.79</v>
      </c>
      <c r="F6">
        <v>15.79</v>
      </c>
      <c r="G6">
        <v>306000</v>
      </c>
    </row>
    <row r="7" spans="1:22">
      <c r="A7" s="12">
        <v>45112</v>
      </c>
      <c r="B7">
        <v>14.81</v>
      </c>
      <c r="C7">
        <v>15.23</v>
      </c>
      <c r="D7">
        <v>14.77</v>
      </c>
      <c r="E7">
        <v>15.04</v>
      </c>
      <c r="F7">
        <v>15.04</v>
      </c>
      <c r="G7">
        <v>334900</v>
      </c>
    </row>
    <row r="8" spans="1:22">
      <c r="A8" s="12">
        <v>45113</v>
      </c>
      <c r="B8">
        <v>15.22</v>
      </c>
      <c r="C8">
        <v>15.22</v>
      </c>
      <c r="D8">
        <v>14.42</v>
      </c>
      <c r="E8">
        <v>14.87</v>
      </c>
      <c r="F8">
        <v>14.87</v>
      </c>
      <c r="G8">
        <v>336500</v>
      </c>
    </row>
    <row r="9" spans="1:22">
      <c r="A9" s="12">
        <v>45114</v>
      </c>
      <c r="B9">
        <v>14.76</v>
      </c>
      <c r="C9">
        <v>15.02</v>
      </c>
      <c r="D9">
        <v>14.631</v>
      </c>
      <c r="E9">
        <v>14.75</v>
      </c>
      <c r="F9">
        <v>14.75</v>
      </c>
      <c r="G9">
        <v>170100</v>
      </c>
    </row>
    <row r="10" spans="1:22">
      <c r="A10" s="12">
        <v>45117</v>
      </c>
      <c r="B10">
        <v>14.7</v>
      </c>
      <c r="C10">
        <v>15.4</v>
      </c>
      <c r="D10">
        <v>14.68</v>
      </c>
      <c r="E10">
        <v>15.4</v>
      </c>
      <c r="F10">
        <v>15.4</v>
      </c>
      <c r="G10">
        <v>520100</v>
      </c>
    </row>
    <row r="11" spans="1:22">
      <c r="A11" s="12">
        <v>45118</v>
      </c>
      <c r="B11">
        <v>14.87</v>
      </c>
      <c r="C11">
        <v>15.29</v>
      </c>
      <c r="D11">
        <v>14.765000000000001</v>
      </c>
      <c r="E11">
        <v>15.06</v>
      </c>
      <c r="F11">
        <v>15.06</v>
      </c>
      <c r="G11">
        <v>418100</v>
      </c>
    </row>
    <row r="12" spans="1:22">
      <c r="A12" s="12">
        <v>45119</v>
      </c>
      <c r="B12">
        <v>15.13</v>
      </c>
      <c r="C12">
        <v>15.33</v>
      </c>
      <c r="D12">
        <v>14.64</v>
      </c>
      <c r="E12">
        <v>14.75</v>
      </c>
      <c r="F12">
        <v>14.75</v>
      </c>
      <c r="G12">
        <v>422300</v>
      </c>
      <c r="P12" s="37"/>
      <c r="Q12" s="38"/>
      <c r="R12" s="38"/>
      <c r="S12" s="38"/>
      <c r="T12" s="38"/>
      <c r="U12" s="38"/>
      <c r="V12" s="34"/>
    </row>
    <row r="13" spans="1:22">
      <c r="A13" s="12">
        <v>45120</v>
      </c>
      <c r="B13">
        <v>15</v>
      </c>
      <c r="C13">
        <v>16.399999999999999</v>
      </c>
      <c r="D13">
        <v>14.95</v>
      </c>
      <c r="E13">
        <v>16.209</v>
      </c>
      <c r="F13">
        <v>16.209</v>
      </c>
      <c r="G13">
        <v>1288300</v>
      </c>
      <c r="P13" s="37"/>
      <c r="Q13" s="38"/>
      <c r="R13" s="38"/>
      <c r="S13" s="38"/>
      <c r="T13" s="38"/>
      <c r="U13" s="38"/>
      <c r="V13" s="39"/>
    </row>
    <row r="14" spans="1:22">
      <c r="A14" s="12">
        <v>45121</v>
      </c>
      <c r="B14">
        <v>15.62</v>
      </c>
      <c r="C14">
        <v>15.808999999999999</v>
      </c>
      <c r="D14">
        <v>14.329000000000001</v>
      </c>
      <c r="E14">
        <v>14.54</v>
      </c>
      <c r="F14">
        <v>14.54</v>
      </c>
      <c r="G14">
        <v>681200</v>
      </c>
      <c r="P14" s="37"/>
      <c r="Q14" s="38"/>
      <c r="R14" s="38"/>
      <c r="S14" s="38"/>
      <c r="T14" s="38"/>
      <c r="U14" s="38"/>
      <c r="V14" s="39"/>
    </row>
    <row r="15" spans="1:22">
      <c r="A15" s="12">
        <v>45124</v>
      </c>
      <c r="B15">
        <v>14.58</v>
      </c>
      <c r="C15">
        <v>14.65</v>
      </c>
      <c r="D15">
        <v>14.01</v>
      </c>
      <c r="E15">
        <v>14.24</v>
      </c>
      <c r="F15">
        <v>14.24</v>
      </c>
      <c r="G15">
        <v>503400</v>
      </c>
      <c r="P15" s="37"/>
      <c r="Q15" s="38"/>
      <c r="R15" s="38"/>
      <c r="S15" s="38"/>
      <c r="T15" s="38"/>
      <c r="U15" s="38"/>
      <c r="V15" s="39"/>
    </row>
    <row r="16" spans="1:22">
      <c r="A16" s="12">
        <v>45125</v>
      </c>
      <c r="B16">
        <v>14.12</v>
      </c>
      <c r="C16">
        <v>14.32</v>
      </c>
      <c r="D16">
        <v>13.8</v>
      </c>
      <c r="E16">
        <v>14.05</v>
      </c>
      <c r="F16">
        <v>14.05</v>
      </c>
      <c r="G16">
        <v>553600</v>
      </c>
      <c r="P16" s="37"/>
      <c r="Q16" s="38"/>
      <c r="R16" s="38"/>
      <c r="S16" s="38"/>
      <c r="T16" s="38"/>
      <c r="U16" s="38"/>
      <c r="V16" s="39"/>
    </row>
    <row r="17" spans="1:22">
      <c r="A17" s="12">
        <v>45126</v>
      </c>
      <c r="B17">
        <v>14.25</v>
      </c>
      <c r="C17">
        <v>14.42</v>
      </c>
      <c r="D17">
        <v>14.02</v>
      </c>
      <c r="E17">
        <v>14.36</v>
      </c>
      <c r="F17">
        <v>14.36</v>
      </c>
      <c r="G17">
        <v>303100</v>
      </c>
      <c r="P17" s="37"/>
      <c r="Q17" s="38"/>
      <c r="R17" s="38"/>
      <c r="S17" s="38"/>
      <c r="T17" s="38"/>
      <c r="U17" s="38"/>
      <c r="V17" s="39"/>
    </row>
    <row r="18" spans="1:22">
      <c r="A18" s="12">
        <v>45127</v>
      </c>
      <c r="B18">
        <v>14.53</v>
      </c>
      <c r="C18">
        <v>14.58</v>
      </c>
      <c r="D18">
        <v>13.84</v>
      </c>
      <c r="E18">
        <v>14.06</v>
      </c>
      <c r="F18">
        <v>14.06</v>
      </c>
      <c r="G18">
        <v>325200</v>
      </c>
      <c r="P18" s="37"/>
      <c r="Q18" s="38"/>
      <c r="R18" s="38"/>
      <c r="S18" s="38"/>
      <c r="T18" s="38"/>
      <c r="U18" s="38"/>
      <c r="V18" s="39"/>
    </row>
    <row r="19" spans="1:22">
      <c r="A19" s="12">
        <v>45128</v>
      </c>
      <c r="B19">
        <v>14.2</v>
      </c>
      <c r="C19">
        <v>14.34</v>
      </c>
      <c r="D19">
        <v>14.07</v>
      </c>
      <c r="E19">
        <v>14.17</v>
      </c>
      <c r="F19">
        <v>14.17</v>
      </c>
      <c r="G19">
        <v>226100</v>
      </c>
      <c r="P19" s="37"/>
      <c r="Q19" s="38"/>
      <c r="R19" s="38"/>
      <c r="S19" s="38"/>
      <c r="T19" s="38"/>
      <c r="U19" s="38"/>
      <c r="V19" s="39"/>
    </row>
    <row r="20" spans="1:22">
      <c r="A20" s="12">
        <v>45131</v>
      </c>
      <c r="B20">
        <v>13.55</v>
      </c>
      <c r="C20">
        <v>13.57</v>
      </c>
      <c r="D20">
        <v>13.145</v>
      </c>
      <c r="E20">
        <v>13.4</v>
      </c>
      <c r="F20">
        <v>13.4</v>
      </c>
      <c r="G20">
        <v>520700</v>
      </c>
      <c r="P20" s="37"/>
      <c r="Q20" s="38"/>
      <c r="R20" s="38"/>
      <c r="S20" s="38"/>
      <c r="T20" s="38"/>
      <c r="U20" s="38"/>
      <c r="V20" s="39"/>
    </row>
    <row r="21" spans="1:22">
      <c r="A21" s="12">
        <v>45132</v>
      </c>
      <c r="B21">
        <v>13.42</v>
      </c>
      <c r="C21">
        <v>13.64</v>
      </c>
      <c r="D21">
        <v>13.42</v>
      </c>
      <c r="E21">
        <v>13.48</v>
      </c>
      <c r="F21">
        <v>13.48</v>
      </c>
      <c r="G21">
        <v>292200</v>
      </c>
      <c r="P21" s="37"/>
      <c r="Q21" s="38"/>
      <c r="R21" s="38"/>
      <c r="S21" s="38"/>
      <c r="T21" s="38"/>
      <c r="U21" s="38"/>
      <c r="V21" s="39"/>
    </row>
    <row r="22" spans="1:22">
      <c r="A22" s="12">
        <v>45133</v>
      </c>
      <c r="B22">
        <v>13.491</v>
      </c>
      <c r="C22">
        <v>13.678000000000001</v>
      </c>
      <c r="D22">
        <v>13.45</v>
      </c>
      <c r="E22">
        <v>13.62</v>
      </c>
      <c r="F22">
        <v>13.62</v>
      </c>
      <c r="G22">
        <v>125900</v>
      </c>
      <c r="P22" s="37"/>
      <c r="Q22" s="38"/>
      <c r="R22" s="38"/>
      <c r="S22" s="38"/>
      <c r="T22" s="38"/>
      <c r="U22" s="38"/>
      <c r="V22" s="39"/>
    </row>
    <row r="23" spans="1:22">
      <c r="A23" s="12">
        <v>45134</v>
      </c>
      <c r="B23">
        <v>13.69</v>
      </c>
      <c r="C23">
        <v>13.728999999999999</v>
      </c>
      <c r="D23">
        <v>13.22</v>
      </c>
      <c r="E23">
        <v>13.32</v>
      </c>
      <c r="F23">
        <v>13.32</v>
      </c>
      <c r="G23">
        <v>214700</v>
      </c>
      <c r="P23" s="37"/>
      <c r="Q23" s="38"/>
      <c r="R23" s="38"/>
      <c r="S23" s="38"/>
      <c r="T23" s="38"/>
      <c r="U23" s="38"/>
      <c r="V23" s="39"/>
    </row>
    <row r="24" spans="1:22">
      <c r="A24" s="12">
        <v>45135</v>
      </c>
      <c r="B24">
        <v>13.48</v>
      </c>
      <c r="C24">
        <v>13.77</v>
      </c>
      <c r="D24">
        <v>13.41</v>
      </c>
      <c r="E24">
        <v>13.54</v>
      </c>
      <c r="F24">
        <v>13.54</v>
      </c>
      <c r="G24">
        <v>346500</v>
      </c>
      <c r="P24" s="37"/>
      <c r="Q24" s="38"/>
      <c r="R24" s="38"/>
      <c r="S24" s="38"/>
      <c r="T24" s="38"/>
      <c r="U24" s="38"/>
      <c r="V24" s="39"/>
    </row>
    <row r="25" spans="1:22">
      <c r="A25" s="12">
        <v>45138</v>
      </c>
      <c r="B25">
        <v>13.65</v>
      </c>
      <c r="C25">
        <v>13.65</v>
      </c>
      <c r="D25">
        <v>13.3</v>
      </c>
      <c r="E25">
        <v>13.33</v>
      </c>
      <c r="F25">
        <v>13.33</v>
      </c>
      <c r="G25">
        <v>213600</v>
      </c>
      <c r="P25" s="37"/>
      <c r="Q25" s="38"/>
      <c r="R25" s="38"/>
      <c r="S25" s="38"/>
      <c r="T25" s="38"/>
      <c r="U25" s="38"/>
      <c r="V25" s="39"/>
    </row>
    <row r="26" spans="1:22">
      <c r="A26" s="12">
        <v>45139</v>
      </c>
      <c r="B26">
        <v>13.07</v>
      </c>
      <c r="C26">
        <v>13.5</v>
      </c>
      <c r="D26">
        <v>12.71</v>
      </c>
      <c r="E26">
        <v>13.44</v>
      </c>
      <c r="F26">
        <v>13.44</v>
      </c>
      <c r="G26">
        <v>384300</v>
      </c>
      <c r="P26" s="37"/>
      <c r="Q26" s="38"/>
      <c r="R26" s="38"/>
      <c r="S26" s="38"/>
      <c r="T26" s="38"/>
      <c r="U26" s="38"/>
      <c r="V26" s="39"/>
    </row>
    <row r="27" spans="1:22">
      <c r="A27" s="12">
        <v>45140</v>
      </c>
      <c r="B27">
        <v>13.55</v>
      </c>
      <c r="C27">
        <v>13.61</v>
      </c>
      <c r="D27">
        <v>13.021000000000001</v>
      </c>
      <c r="E27">
        <v>13.29</v>
      </c>
      <c r="F27">
        <v>13.29</v>
      </c>
      <c r="G27">
        <v>494600</v>
      </c>
      <c r="P27" s="37"/>
      <c r="Q27" s="38"/>
      <c r="R27" s="38"/>
      <c r="S27" s="38"/>
      <c r="T27" s="38"/>
      <c r="U27" s="38"/>
      <c r="V27" s="39"/>
    </row>
    <row r="28" spans="1:22">
      <c r="A28" s="12">
        <v>45141</v>
      </c>
      <c r="B28">
        <v>13.3</v>
      </c>
      <c r="C28">
        <v>13.548999999999999</v>
      </c>
      <c r="D28">
        <v>13.27</v>
      </c>
      <c r="E28">
        <v>13.4</v>
      </c>
      <c r="F28">
        <v>13.4</v>
      </c>
      <c r="G28">
        <v>295800</v>
      </c>
      <c r="P28" s="37"/>
      <c r="Q28" s="38"/>
      <c r="R28" s="38"/>
      <c r="S28" s="38"/>
      <c r="T28" s="38"/>
      <c r="U28" s="38"/>
      <c r="V28" s="39"/>
    </row>
    <row r="29" spans="1:22">
      <c r="A29" s="12">
        <v>45142</v>
      </c>
      <c r="B29">
        <v>13.33</v>
      </c>
      <c r="C29">
        <v>13.47</v>
      </c>
      <c r="D29">
        <v>13.07</v>
      </c>
      <c r="E29">
        <v>13.14</v>
      </c>
      <c r="F29">
        <v>13.14</v>
      </c>
      <c r="G29">
        <v>711400</v>
      </c>
      <c r="P29" s="37"/>
      <c r="Q29" s="38"/>
      <c r="R29" s="38"/>
      <c r="S29" s="38"/>
      <c r="T29" s="38"/>
      <c r="U29" s="38"/>
      <c r="V29" s="39"/>
    </row>
    <row r="30" spans="1:22">
      <c r="A30" s="12">
        <v>45145</v>
      </c>
      <c r="B30">
        <v>13.18</v>
      </c>
      <c r="C30">
        <v>13.28</v>
      </c>
      <c r="D30">
        <v>12.79</v>
      </c>
      <c r="E30">
        <v>13.25</v>
      </c>
      <c r="F30">
        <v>13.25</v>
      </c>
      <c r="G30">
        <v>240400</v>
      </c>
      <c r="P30" s="37"/>
      <c r="Q30" s="38"/>
      <c r="R30" s="38"/>
      <c r="S30" s="38"/>
      <c r="T30" s="38"/>
      <c r="U30" s="38"/>
      <c r="V30" s="39"/>
    </row>
    <row r="31" spans="1:22">
      <c r="A31" s="12">
        <v>45146</v>
      </c>
      <c r="B31">
        <v>13.59</v>
      </c>
      <c r="C31">
        <v>14.15</v>
      </c>
      <c r="D31">
        <v>13.44</v>
      </c>
      <c r="E31">
        <v>13.99</v>
      </c>
      <c r="F31">
        <v>13.99</v>
      </c>
      <c r="G31">
        <v>279300</v>
      </c>
      <c r="P31" s="37"/>
      <c r="Q31" s="38"/>
      <c r="R31" s="38"/>
      <c r="S31" s="38"/>
      <c r="T31" s="38"/>
      <c r="U31" s="38"/>
      <c r="V31" s="39"/>
    </row>
    <row r="32" spans="1:22">
      <c r="A32" s="12">
        <v>45147</v>
      </c>
      <c r="B32">
        <v>14.04</v>
      </c>
      <c r="C32">
        <v>14.05</v>
      </c>
      <c r="D32">
        <v>13.43</v>
      </c>
      <c r="E32">
        <v>13.47</v>
      </c>
      <c r="F32">
        <v>13.47</v>
      </c>
      <c r="G32">
        <v>370300</v>
      </c>
      <c r="P32" s="37"/>
      <c r="Q32" s="38"/>
      <c r="R32" s="38"/>
      <c r="S32" s="38"/>
      <c r="T32" s="38"/>
      <c r="U32" s="38"/>
      <c r="V32" s="39"/>
    </row>
    <row r="33" spans="1:22">
      <c r="A33" s="12">
        <v>45148</v>
      </c>
      <c r="B33">
        <v>13.67</v>
      </c>
      <c r="C33">
        <v>13.77</v>
      </c>
      <c r="D33">
        <v>13.36</v>
      </c>
      <c r="E33">
        <v>13.48</v>
      </c>
      <c r="F33">
        <v>13.48</v>
      </c>
      <c r="G33">
        <v>169700</v>
      </c>
      <c r="P33" s="37"/>
      <c r="Q33" s="38"/>
      <c r="R33" s="38"/>
      <c r="S33" s="38"/>
      <c r="T33" s="38"/>
      <c r="U33" s="38"/>
      <c r="V33" s="39"/>
    </row>
    <row r="34" spans="1:22">
      <c r="A34" s="12">
        <v>45149</v>
      </c>
      <c r="B34">
        <v>13.5</v>
      </c>
      <c r="C34">
        <v>13.63</v>
      </c>
      <c r="D34">
        <v>13.3</v>
      </c>
      <c r="E34">
        <v>13.44</v>
      </c>
      <c r="F34">
        <v>13.44</v>
      </c>
      <c r="G34">
        <v>198800</v>
      </c>
      <c r="P34" s="37"/>
      <c r="Q34" s="38"/>
      <c r="R34" s="38"/>
      <c r="S34" s="38"/>
      <c r="T34" s="38"/>
      <c r="U34" s="38"/>
      <c r="V34" s="39"/>
    </row>
    <row r="35" spans="1:22">
      <c r="A35" s="12">
        <v>45152</v>
      </c>
      <c r="B35">
        <v>13.36</v>
      </c>
      <c r="C35">
        <v>13.7</v>
      </c>
      <c r="D35">
        <v>13.27</v>
      </c>
      <c r="E35">
        <v>13.38</v>
      </c>
      <c r="F35">
        <v>13.38</v>
      </c>
      <c r="G35">
        <v>226200</v>
      </c>
      <c r="P35" s="37"/>
      <c r="Q35" s="38"/>
      <c r="R35" s="38"/>
      <c r="S35" s="38"/>
      <c r="T35" s="38"/>
      <c r="U35" s="38"/>
      <c r="V35" s="39"/>
    </row>
    <row r="36" spans="1:22">
      <c r="A36" s="12">
        <v>45153</v>
      </c>
      <c r="B36">
        <v>13.4</v>
      </c>
      <c r="C36">
        <v>13.525</v>
      </c>
      <c r="D36">
        <v>13.1</v>
      </c>
      <c r="E36">
        <v>13.22</v>
      </c>
      <c r="F36">
        <v>13.22</v>
      </c>
      <c r="G36">
        <v>146200</v>
      </c>
      <c r="P36" s="37"/>
      <c r="Q36" s="38"/>
      <c r="R36" s="38"/>
      <c r="S36" s="38"/>
      <c r="T36" s="38"/>
      <c r="U36" s="38"/>
      <c r="V36" s="39"/>
    </row>
    <row r="37" spans="1:22">
      <c r="A37" s="12">
        <v>45154</v>
      </c>
      <c r="B37">
        <v>13.14</v>
      </c>
      <c r="C37">
        <v>13.25</v>
      </c>
      <c r="D37">
        <v>12.97</v>
      </c>
      <c r="E37">
        <v>13.14</v>
      </c>
      <c r="F37">
        <v>13.14</v>
      </c>
      <c r="G37">
        <v>139700</v>
      </c>
      <c r="P37" s="37"/>
      <c r="Q37" s="38"/>
      <c r="R37" s="38"/>
      <c r="S37" s="38"/>
      <c r="T37" s="38"/>
      <c r="U37" s="38"/>
      <c r="V37" s="39"/>
    </row>
    <row r="38" spans="1:22">
      <c r="A38" s="12">
        <v>45155</v>
      </c>
      <c r="B38">
        <v>12.59</v>
      </c>
      <c r="C38">
        <v>12.59</v>
      </c>
      <c r="D38">
        <v>11.8</v>
      </c>
      <c r="E38">
        <v>12</v>
      </c>
      <c r="F38">
        <v>12</v>
      </c>
      <c r="G38">
        <v>567100</v>
      </c>
      <c r="P38" s="37"/>
      <c r="Q38" s="38"/>
      <c r="R38" s="38"/>
      <c r="S38" s="38"/>
      <c r="T38" s="38"/>
      <c r="U38" s="38"/>
      <c r="V38" s="39"/>
    </row>
    <row r="39" spans="1:22">
      <c r="A39" s="12">
        <v>45156</v>
      </c>
      <c r="B39">
        <v>10.59</v>
      </c>
      <c r="C39">
        <v>10.7</v>
      </c>
      <c r="D39">
        <v>10.08</v>
      </c>
      <c r="E39">
        <v>10.43</v>
      </c>
      <c r="F39">
        <v>10.43</v>
      </c>
      <c r="G39">
        <v>559600</v>
      </c>
      <c r="P39" s="37"/>
      <c r="Q39" s="38"/>
      <c r="R39" s="38"/>
      <c r="S39" s="38"/>
      <c r="T39" s="38"/>
      <c r="U39" s="38"/>
      <c r="V39" s="39"/>
    </row>
    <row r="40" spans="1:22">
      <c r="A40" s="12">
        <v>45159</v>
      </c>
      <c r="B40">
        <v>10.34</v>
      </c>
      <c r="C40">
        <v>10.49</v>
      </c>
      <c r="D40">
        <v>10.18</v>
      </c>
      <c r="E40">
        <v>10.43</v>
      </c>
      <c r="F40">
        <v>10.43</v>
      </c>
      <c r="G40">
        <v>190200</v>
      </c>
      <c r="P40" s="37"/>
      <c r="Q40" s="38"/>
      <c r="R40" s="38"/>
      <c r="S40" s="38"/>
      <c r="T40" s="38"/>
      <c r="U40" s="38"/>
      <c r="V40" s="39"/>
    </row>
    <row r="41" spans="1:22">
      <c r="A41" s="12">
        <v>45160</v>
      </c>
      <c r="B41">
        <v>10.35</v>
      </c>
      <c r="C41">
        <v>10.369</v>
      </c>
      <c r="D41">
        <v>10.11</v>
      </c>
      <c r="E41">
        <v>10.15</v>
      </c>
      <c r="F41">
        <v>10.15</v>
      </c>
      <c r="G41">
        <v>127000</v>
      </c>
      <c r="P41" s="37"/>
      <c r="Q41" s="38"/>
      <c r="R41" s="38"/>
      <c r="S41" s="38"/>
      <c r="T41" s="38"/>
      <c r="U41" s="38"/>
      <c r="V41" s="39"/>
    </row>
    <row r="42" spans="1:22">
      <c r="A42" s="12">
        <v>45161</v>
      </c>
      <c r="B42">
        <v>10.17</v>
      </c>
      <c r="C42">
        <v>10.9</v>
      </c>
      <c r="D42">
        <v>10.16</v>
      </c>
      <c r="E42">
        <v>10.75</v>
      </c>
      <c r="F42">
        <v>10.75</v>
      </c>
      <c r="G42">
        <v>375900</v>
      </c>
      <c r="P42" s="37"/>
      <c r="Q42" s="38"/>
      <c r="R42" s="38"/>
      <c r="S42" s="38"/>
      <c r="T42" s="38"/>
      <c r="U42" s="38"/>
      <c r="V42" s="39"/>
    </row>
    <row r="43" spans="1:22">
      <c r="A43" s="12">
        <v>45162</v>
      </c>
      <c r="B43">
        <v>10.56</v>
      </c>
      <c r="C43">
        <v>10.56</v>
      </c>
      <c r="D43">
        <v>10.14</v>
      </c>
      <c r="E43">
        <v>10.3</v>
      </c>
      <c r="F43">
        <v>10.3</v>
      </c>
      <c r="G43">
        <v>305100</v>
      </c>
      <c r="P43" s="37"/>
      <c r="Q43" s="38"/>
      <c r="R43" s="38"/>
      <c r="S43" s="38"/>
      <c r="T43" s="38"/>
      <c r="U43" s="38"/>
      <c r="V43" s="39"/>
    </row>
    <row r="44" spans="1:22">
      <c r="A44" s="12">
        <v>45163</v>
      </c>
      <c r="B44">
        <v>10.41</v>
      </c>
      <c r="C44">
        <v>10.51</v>
      </c>
      <c r="D44">
        <v>10.08</v>
      </c>
      <c r="E44">
        <v>10.24</v>
      </c>
      <c r="F44">
        <v>10.24</v>
      </c>
      <c r="G44">
        <v>250500</v>
      </c>
      <c r="P44" s="37"/>
      <c r="Q44" s="38"/>
      <c r="R44" s="38"/>
      <c r="S44" s="38"/>
      <c r="T44" s="38"/>
      <c r="U44" s="38"/>
      <c r="V44" s="39"/>
    </row>
    <row r="45" spans="1:22">
      <c r="A45" s="12">
        <v>45166</v>
      </c>
      <c r="B45">
        <v>10.26</v>
      </c>
      <c r="C45">
        <v>10.41</v>
      </c>
      <c r="D45">
        <v>10.199999999999999</v>
      </c>
      <c r="E45">
        <v>10.26</v>
      </c>
      <c r="F45">
        <v>10.26</v>
      </c>
      <c r="G45">
        <v>175700</v>
      </c>
      <c r="P45" s="37"/>
      <c r="Q45" s="38"/>
      <c r="R45" s="38"/>
      <c r="S45" s="38"/>
      <c r="T45" s="38"/>
      <c r="U45" s="38"/>
      <c r="V45" s="39"/>
    </row>
    <row r="46" spans="1:22">
      <c r="A46" s="12">
        <v>45167</v>
      </c>
      <c r="B46">
        <v>10.25</v>
      </c>
      <c r="C46">
        <v>12</v>
      </c>
      <c r="D46">
        <v>10.25</v>
      </c>
      <c r="E46">
        <v>11.73</v>
      </c>
      <c r="F46">
        <v>11.73</v>
      </c>
      <c r="G46">
        <v>782500</v>
      </c>
      <c r="P46" s="37"/>
      <c r="Q46" s="38"/>
      <c r="R46" s="38"/>
      <c r="S46" s="38"/>
      <c r="T46" s="38"/>
      <c r="U46" s="38"/>
      <c r="V46" s="39"/>
    </row>
    <row r="47" spans="1:22">
      <c r="A47" s="12">
        <v>45168</v>
      </c>
      <c r="B47">
        <v>11.37</v>
      </c>
      <c r="C47">
        <v>11.37</v>
      </c>
      <c r="D47">
        <v>11.02</v>
      </c>
      <c r="E47">
        <v>11.13</v>
      </c>
      <c r="F47">
        <v>11.13</v>
      </c>
      <c r="G47">
        <v>447700</v>
      </c>
      <c r="P47" s="37"/>
      <c r="Q47" s="38"/>
      <c r="R47" s="38"/>
      <c r="S47" s="38"/>
      <c r="T47" s="38"/>
      <c r="U47" s="38"/>
      <c r="V47" s="39"/>
    </row>
    <row r="48" spans="1:22">
      <c r="A48" s="12">
        <v>45169</v>
      </c>
      <c r="B48">
        <v>11.12</v>
      </c>
      <c r="C48">
        <v>11.156000000000001</v>
      </c>
      <c r="D48">
        <v>10.01</v>
      </c>
      <c r="E48">
        <v>10.19</v>
      </c>
      <c r="F48">
        <v>10.19</v>
      </c>
      <c r="G48">
        <v>2167700</v>
      </c>
      <c r="P48" s="37"/>
      <c r="Q48" s="38"/>
      <c r="R48" s="38"/>
      <c r="S48" s="38"/>
      <c r="T48" s="38"/>
      <c r="U48" s="38"/>
      <c r="V48" s="39"/>
    </row>
    <row r="49" spans="1:22">
      <c r="A49" s="37">
        <v>45170</v>
      </c>
      <c r="B49" s="38">
        <v>10.06</v>
      </c>
      <c r="C49" s="38">
        <v>10.08</v>
      </c>
      <c r="D49" s="38">
        <v>9.52</v>
      </c>
      <c r="E49" s="38">
        <v>9.76</v>
      </c>
      <c r="F49" s="38">
        <v>9.76</v>
      </c>
      <c r="G49" s="39">
        <v>509200</v>
      </c>
      <c r="P49" s="37"/>
      <c r="Q49" s="38"/>
      <c r="R49" s="38"/>
      <c r="S49" s="38"/>
      <c r="T49" s="38"/>
      <c r="U49" s="38"/>
      <c r="V49" s="39"/>
    </row>
    <row r="50" spans="1:22">
      <c r="A50" s="37">
        <v>45174</v>
      </c>
      <c r="B50" s="38">
        <v>9.86</v>
      </c>
      <c r="C50" s="38">
        <v>9.94</v>
      </c>
      <c r="D50" s="38">
        <v>9.7200000000000006</v>
      </c>
      <c r="E50" s="38">
        <v>9.77</v>
      </c>
      <c r="F50" s="38">
        <v>9.77</v>
      </c>
      <c r="G50" s="39">
        <v>176600</v>
      </c>
      <c r="P50" s="37"/>
      <c r="Q50" s="38"/>
      <c r="R50" s="38"/>
      <c r="S50" s="38"/>
      <c r="T50" s="38"/>
      <c r="U50" s="38"/>
      <c r="V50" s="39"/>
    </row>
    <row r="51" spans="1:22">
      <c r="A51" s="37">
        <v>45175</v>
      </c>
      <c r="B51" s="38">
        <v>9.7799999999999994</v>
      </c>
      <c r="C51" s="38">
        <v>10.06</v>
      </c>
      <c r="D51" s="38">
        <v>9.49</v>
      </c>
      <c r="E51" s="38">
        <v>9.7799999999999994</v>
      </c>
      <c r="F51" s="38">
        <v>9.7799999999999994</v>
      </c>
      <c r="G51" s="39">
        <v>357400</v>
      </c>
      <c r="P51" s="37"/>
      <c r="Q51" s="38"/>
      <c r="R51" s="38"/>
      <c r="S51" s="38"/>
      <c r="T51" s="38"/>
      <c r="U51" s="38"/>
      <c r="V51" s="39"/>
    </row>
    <row r="52" spans="1:22">
      <c r="A52" s="37">
        <v>45176</v>
      </c>
      <c r="B52" s="38">
        <v>9.74</v>
      </c>
      <c r="C52" s="38">
        <v>10.02</v>
      </c>
      <c r="D52" s="38">
        <v>9.7100000000000009</v>
      </c>
      <c r="E52" s="38">
        <v>9.94</v>
      </c>
      <c r="F52" s="38">
        <v>9.94</v>
      </c>
      <c r="G52" s="39">
        <v>192700</v>
      </c>
      <c r="P52" s="37"/>
      <c r="Q52" s="38"/>
      <c r="R52" s="38"/>
      <c r="S52" s="38"/>
      <c r="T52" s="38"/>
      <c r="U52" s="38"/>
      <c r="V52" s="39"/>
    </row>
    <row r="53" spans="1:22">
      <c r="A53" s="37">
        <v>45177</v>
      </c>
      <c r="B53" s="38">
        <v>9.93</v>
      </c>
      <c r="C53" s="38">
        <v>9.99</v>
      </c>
      <c r="D53" s="38">
        <v>9.81</v>
      </c>
      <c r="E53" s="38">
        <v>9.98</v>
      </c>
      <c r="F53" s="38">
        <v>9.98</v>
      </c>
      <c r="G53" s="39">
        <v>203600</v>
      </c>
      <c r="P53" s="37"/>
      <c r="Q53" s="38"/>
      <c r="R53" s="38"/>
      <c r="S53" s="38"/>
      <c r="T53" s="38"/>
      <c r="U53" s="38"/>
      <c r="V53" s="39"/>
    </row>
    <row r="54" spans="1:22">
      <c r="A54" s="37">
        <v>45180</v>
      </c>
      <c r="B54" s="38">
        <v>9.76</v>
      </c>
      <c r="C54" s="38">
        <v>9.84</v>
      </c>
      <c r="D54" s="38">
        <v>9.18</v>
      </c>
      <c r="E54" s="38">
        <v>9.24</v>
      </c>
      <c r="F54" s="38">
        <v>9.24</v>
      </c>
      <c r="G54" s="39">
        <v>492500</v>
      </c>
      <c r="P54" s="37"/>
      <c r="Q54" s="38"/>
      <c r="R54" s="38"/>
      <c r="S54" s="38"/>
      <c r="T54" s="38"/>
      <c r="U54" s="38"/>
      <c r="V54" s="39"/>
    </row>
    <row r="55" spans="1:22">
      <c r="A55" s="37">
        <v>45181</v>
      </c>
      <c r="B55" s="38">
        <v>10.050000000000001</v>
      </c>
      <c r="C55" s="38">
        <v>10.4</v>
      </c>
      <c r="D55" s="38">
        <v>9.91</v>
      </c>
      <c r="E55" s="38">
        <v>10.029999999999999</v>
      </c>
      <c r="F55" s="38">
        <v>10.029999999999999</v>
      </c>
      <c r="G55" s="39">
        <v>379000</v>
      </c>
      <c r="P55" s="37"/>
      <c r="Q55" s="38"/>
      <c r="R55" s="38"/>
      <c r="S55" s="38"/>
      <c r="T55" s="38"/>
      <c r="U55" s="38"/>
      <c r="V55" s="39"/>
    </row>
    <row r="56" spans="1:22">
      <c r="A56" s="37">
        <v>45182</v>
      </c>
      <c r="B56" s="38">
        <v>10.1</v>
      </c>
      <c r="C56" s="38">
        <v>10.31</v>
      </c>
      <c r="D56" s="38">
        <v>10.039999999999999</v>
      </c>
      <c r="E56" s="38">
        <v>10.09</v>
      </c>
      <c r="F56" s="38">
        <v>10.09</v>
      </c>
      <c r="G56" s="39">
        <v>250500</v>
      </c>
      <c r="P56" s="37"/>
      <c r="Q56" s="38"/>
      <c r="R56" s="38"/>
      <c r="S56" s="38"/>
      <c r="T56" s="38"/>
      <c r="U56" s="38"/>
      <c r="V56" s="39"/>
    </row>
    <row r="57" spans="1:22">
      <c r="A57" s="37">
        <v>45183</v>
      </c>
      <c r="B57" s="38">
        <v>10.56</v>
      </c>
      <c r="C57" s="38">
        <v>10.66</v>
      </c>
      <c r="D57" s="38">
        <v>10.43</v>
      </c>
      <c r="E57" s="38">
        <v>10.53</v>
      </c>
      <c r="F57" s="38">
        <v>10.53</v>
      </c>
      <c r="G57" s="39">
        <v>226100</v>
      </c>
      <c r="P57" s="37"/>
      <c r="Q57" s="38"/>
      <c r="R57" s="38"/>
      <c r="S57" s="38"/>
      <c r="T57" s="38"/>
      <c r="U57" s="38"/>
      <c r="V57" s="39"/>
    </row>
    <row r="58" spans="1:22">
      <c r="A58" s="37">
        <v>45184</v>
      </c>
      <c r="B58" s="38">
        <v>10.29</v>
      </c>
      <c r="C58" s="38">
        <v>10.37</v>
      </c>
      <c r="D58" s="38">
        <v>10.14</v>
      </c>
      <c r="E58" s="38">
        <v>10.3</v>
      </c>
      <c r="F58" s="38">
        <v>10.3</v>
      </c>
      <c r="G58" s="39">
        <v>93200</v>
      </c>
      <c r="P58" s="37"/>
      <c r="Q58" s="38"/>
      <c r="R58" s="38"/>
      <c r="S58" s="38"/>
      <c r="T58" s="38"/>
      <c r="U58" s="38"/>
      <c r="V58" s="39"/>
    </row>
    <row r="59" spans="1:22">
      <c r="A59" s="37">
        <v>45187</v>
      </c>
      <c r="B59" s="38">
        <v>11.01</v>
      </c>
      <c r="C59" s="38">
        <v>11.06</v>
      </c>
      <c r="D59" s="38">
        <v>10.47</v>
      </c>
      <c r="E59" s="38">
        <v>10.62</v>
      </c>
      <c r="F59" s="38">
        <v>10.62</v>
      </c>
      <c r="G59" s="39">
        <v>183600</v>
      </c>
      <c r="P59" s="37"/>
      <c r="Q59" s="38"/>
      <c r="R59" s="38"/>
      <c r="S59" s="38"/>
      <c r="T59" s="38"/>
      <c r="U59" s="38"/>
      <c r="V59" s="39"/>
    </row>
    <row r="60" spans="1:22">
      <c r="A60" s="37">
        <v>45188</v>
      </c>
      <c r="B60" s="38">
        <v>10.92</v>
      </c>
      <c r="C60" s="38">
        <v>11.18</v>
      </c>
      <c r="D60" s="38">
        <v>10.73</v>
      </c>
      <c r="E60" s="38">
        <v>10.93</v>
      </c>
      <c r="F60" s="38">
        <v>10.93</v>
      </c>
      <c r="G60" s="39">
        <v>144500</v>
      </c>
      <c r="P60" s="37"/>
      <c r="Q60" s="38"/>
      <c r="R60" s="38"/>
      <c r="S60" s="38"/>
      <c r="T60" s="38"/>
      <c r="U60" s="38"/>
      <c r="V60" s="39"/>
    </row>
    <row r="61" spans="1:22">
      <c r="A61" s="37">
        <v>45189</v>
      </c>
      <c r="B61" s="38">
        <v>10.82</v>
      </c>
      <c r="C61" s="38">
        <v>11.02</v>
      </c>
      <c r="D61" s="38">
        <v>10.6</v>
      </c>
      <c r="E61" s="38">
        <v>10.7</v>
      </c>
      <c r="F61" s="38">
        <v>10.7</v>
      </c>
      <c r="G61" s="39">
        <v>214400</v>
      </c>
      <c r="P61" s="37"/>
      <c r="Q61" s="38"/>
      <c r="R61" s="38"/>
      <c r="S61" s="38"/>
      <c r="T61" s="38"/>
      <c r="U61" s="38"/>
      <c r="V61" s="39"/>
    </row>
    <row r="62" spans="1:22">
      <c r="A62" s="37">
        <v>45190</v>
      </c>
      <c r="B62" s="38">
        <v>10.39</v>
      </c>
      <c r="C62" s="38">
        <v>10.5</v>
      </c>
      <c r="D62" s="38">
        <v>10.220000000000001</v>
      </c>
      <c r="E62" s="38">
        <v>10.43</v>
      </c>
      <c r="F62" s="38">
        <v>10.43</v>
      </c>
      <c r="G62" s="39">
        <v>103300</v>
      </c>
      <c r="P62" s="37"/>
      <c r="Q62" s="38"/>
      <c r="R62" s="38"/>
      <c r="S62" s="38"/>
      <c r="T62" s="38"/>
      <c r="U62" s="38"/>
      <c r="V62" s="39"/>
    </row>
    <row r="63" spans="1:22">
      <c r="A63" s="37">
        <v>45191</v>
      </c>
      <c r="B63" s="38">
        <v>10.42</v>
      </c>
      <c r="C63" s="38">
        <v>10.49</v>
      </c>
      <c r="D63" s="38">
        <v>10.35</v>
      </c>
      <c r="E63" s="38">
        <v>10.36</v>
      </c>
      <c r="F63" s="38">
        <v>10.36</v>
      </c>
      <c r="G63" s="39">
        <v>117800</v>
      </c>
      <c r="P63" s="37"/>
      <c r="Q63" s="38"/>
      <c r="R63" s="38"/>
      <c r="S63" s="38"/>
      <c r="T63" s="38"/>
      <c r="U63" s="38"/>
      <c r="V63" s="39"/>
    </row>
    <row r="64" spans="1:22">
      <c r="A64" s="37">
        <v>45194</v>
      </c>
      <c r="B64" s="38">
        <v>10.039999999999999</v>
      </c>
      <c r="C64" s="38">
        <v>10.27</v>
      </c>
      <c r="D64" s="38">
        <v>9.99</v>
      </c>
      <c r="E64" s="38">
        <v>10.210000000000001</v>
      </c>
      <c r="F64" s="38">
        <v>10.210000000000001</v>
      </c>
      <c r="G64" s="39">
        <v>108200</v>
      </c>
      <c r="P64" s="37"/>
      <c r="Q64" s="38"/>
      <c r="R64" s="38"/>
      <c r="S64" s="38"/>
      <c r="T64" s="38"/>
      <c r="U64" s="38"/>
      <c r="V64" s="39"/>
    </row>
    <row r="65" spans="1:22">
      <c r="A65" s="37">
        <v>45195</v>
      </c>
      <c r="B65" s="38">
        <v>10.07</v>
      </c>
      <c r="C65" s="38">
        <v>10.14</v>
      </c>
      <c r="D65" s="38">
        <v>9.98</v>
      </c>
      <c r="E65" s="38">
        <v>10.130000000000001</v>
      </c>
      <c r="F65" s="38">
        <v>10.130000000000001</v>
      </c>
      <c r="G65" s="39">
        <v>86000</v>
      </c>
      <c r="P65" s="37"/>
      <c r="Q65" s="38"/>
      <c r="R65" s="38"/>
      <c r="S65" s="38"/>
      <c r="T65" s="38"/>
      <c r="U65" s="38"/>
      <c r="V65" s="39"/>
    </row>
    <row r="66" spans="1:22">
      <c r="A66" s="37">
        <v>45196</v>
      </c>
      <c r="B66" s="38">
        <v>10.52</v>
      </c>
      <c r="C66" s="38">
        <v>10.56</v>
      </c>
      <c r="D66" s="38">
        <v>10</v>
      </c>
      <c r="E66" s="38">
        <v>10.119999999999999</v>
      </c>
      <c r="F66" s="38">
        <v>10.119999999999999</v>
      </c>
      <c r="G66" s="39">
        <v>199800</v>
      </c>
      <c r="P66" s="37"/>
      <c r="Q66" s="38"/>
      <c r="R66" s="38"/>
      <c r="S66" s="38"/>
      <c r="T66" s="38"/>
      <c r="U66" s="38"/>
      <c r="V66" s="39"/>
    </row>
    <row r="67" spans="1:22">
      <c r="A67" s="37">
        <v>45197</v>
      </c>
      <c r="B67" s="38">
        <v>10.35</v>
      </c>
      <c r="C67" s="38">
        <v>11.03</v>
      </c>
      <c r="D67" s="38">
        <v>10.31</v>
      </c>
      <c r="E67" s="38">
        <v>10.85</v>
      </c>
      <c r="F67" s="38">
        <v>10.85</v>
      </c>
      <c r="G67" s="39">
        <v>244500</v>
      </c>
      <c r="P67" s="37"/>
      <c r="Q67" s="38"/>
      <c r="R67" s="38"/>
      <c r="S67" s="38"/>
      <c r="T67" s="38"/>
      <c r="U67" s="38"/>
      <c r="V67" s="39"/>
    </row>
    <row r="68" spans="1:22">
      <c r="A68" s="37">
        <v>45198</v>
      </c>
      <c r="B68" s="38">
        <v>10.72</v>
      </c>
      <c r="C68" s="38">
        <v>10.76</v>
      </c>
      <c r="D68" s="38">
        <v>10.41</v>
      </c>
      <c r="E68" s="38">
        <v>10.64</v>
      </c>
      <c r="F68" s="38">
        <v>10.64</v>
      </c>
      <c r="G68" s="39">
        <v>242800</v>
      </c>
      <c r="P68" s="37"/>
      <c r="Q68" s="38"/>
      <c r="R68" s="38"/>
      <c r="S68" s="38"/>
      <c r="T68" s="38"/>
      <c r="U68" s="38"/>
      <c r="V68" s="39"/>
    </row>
    <row r="69" spans="1:22">
      <c r="A69" s="37">
        <v>45201</v>
      </c>
      <c r="B69" s="38">
        <v>11.87</v>
      </c>
      <c r="C69" s="38">
        <v>12.06</v>
      </c>
      <c r="D69" s="38">
        <v>11.21</v>
      </c>
      <c r="E69" s="38">
        <v>11.46</v>
      </c>
      <c r="F69" s="38">
        <v>11.46</v>
      </c>
      <c r="G69" s="39">
        <v>368800</v>
      </c>
      <c r="P69" s="37"/>
      <c r="Q69" s="38"/>
      <c r="R69" s="38"/>
      <c r="S69" s="38"/>
      <c r="T69" s="38"/>
      <c r="U69" s="38"/>
      <c r="V69" s="39"/>
    </row>
    <row r="70" spans="1:22">
      <c r="A70" s="37">
        <v>45202</v>
      </c>
      <c r="B70" s="38">
        <v>11.07</v>
      </c>
      <c r="C70" s="38">
        <v>11.14</v>
      </c>
      <c r="D70" s="38">
        <v>10.83</v>
      </c>
      <c r="E70" s="38">
        <v>10.86</v>
      </c>
      <c r="F70" s="38">
        <v>10.86</v>
      </c>
      <c r="G70" s="39">
        <v>150900</v>
      </c>
      <c r="P70" s="37"/>
      <c r="Q70" s="38"/>
      <c r="R70" s="38"/>
      <c r="S70" s="38"/>
      <c r="T70" s="38"/>
      <c r="U70" s="38"/>
      <c r="V70" s="39"/>
    </row>
    <row r="71" spans="1:22">
      <c r="A71" s="37">
        <v>45203</v>
      </c>
      <c r="B71" s="38">
        <v>11.03</v>
      </c>
      <c r="C71" s="38">
        <v>11.34</v>
      </c>
      <c r="D71" s="38">
        <v>10.87</v>
      </c>
      <c r="E71" s="38">
        <v>11.16</v>
      </c>
      <c r="F71" s="38">
        <v>11.16</v>
      </c>
      <c r="G71" s="39">
        <v>195600</v>
      </c>
      <c r="P71" s="37"/>
      <c r="Q71" s="38"/>
      <c r="R71" s="38"/>
      <c r="S71" s="38"/>
      <c r="T71" s="38"/>
      <c r="U71" s="38"/>
      <c r="V71" s="39"/>
    </row>
    <row r="72" spans="1:22">
      <c r="A72" s="37">
        <v>45204</v>
      </c>
      <c r="B72" s="38">
        <v>11.56</v>
      </c>
      <c r="C72" s="38">
        <v>11.6</v>
      </c>
      <c r="D72" s="38">
        <v>10.92</v>
      </c>
      <c r="E72" s="38">
        <v>11.02</v>
      </c>
      <c r="F72" s="38">
        <v>11.02</v>
      </c>
      <c r="G72" s="39">
        <v>222600</v>
      </c>
      <c r="P72" s="37"/>
      <c r="Q72" s="38"/>
      <c r="R72" s="38"/>
      <c r="S72" s="38"/>
      <c r="T72" s="38"/>
      <c r="U72" s="38"/>
      <c r="V72" s="39"/>
    </row>
    <row r="73" spans="1:22">
      <c r="A73" s="37">
        <v>45205</v>
      </c>
      <c r="B73" s="38">
        <v>10.94</v>
      </c>
      <c r="C73" s="38">
        <v>11.54</v>
      </c>
      <c r="D73" s="38">
        <v>10.94</v>
      </c>
      <c r="E73" s="38">
        <v>11.45</v>
      </c>
      <c r="F73" s="38">
        <v>11.45</v>
      </c>
      <c r="G73" s="39">
        <v>246200</v>
      </c>
      <c r="P73" s="37"/>
      <c r="Q73" s="38"/>
      <c r="R73" s="38"/>
      <c r="S73" s="38"/>
      <c r="T73" s="38"/>
      <c r="U73" s="38"/>
      <c r="V73" s="39"/>
    </row>
    <row r="74" spans="1:22">
      <c r="A74" s="37">
        <v>45208</v>
      </c>
      <c r="B74" s="38">
        <v>11.03</v>
      </c>
      <c r="C74" s="38">
        <v>11.24</v>
      </c>
      <c r="D74" s="38">
        <v>10.81</v>
      </c>
      <c r="E74" s="38">
        <v>11.16</v>
      </c>
      <c r="F74" s="38">
        <v>11.16</v>
      </c>
      <c r="G74" s="39">
        <v>333500</v>
      </c>
      <c r="P74" s="37"/>
      <c r="Q74" s="38"/>
      <c r="R74" s="38"/>
      <c r="S74" s="38"/>
      <c r="T74" s="38"/>
      <c r="U74" s="38"/>
      <c r="V74" s="39"/>
    </row>
    <row r="75" spans="1:22">
      <c r="A75" s="37">
        <v>45209</v>
      </c>
      <c r="B75" s="38">
        <v>10.96</v>
      </c>
      <c r="C75" s="38">
        <v>11.1</v>
      </c>
      <c r="D75" s="38">
        <v>10.84</v>
      </c>
      <c r="E75" s="38">
        <v>10.92</v>
      </c>
      <c r="F75" s="38">
        <v>10.92</v>
      </c>
      <c r="G75" s="39">
        <v>224100</v>
      </c>
      <c r="P75" s="37"/>
      <c r="Q75" s="38"/>
      <c r="R75" s="38"/>
      <c r="S75" s="38"/>
      <c r="T75" s="38"/>
      <c r="U75" s="38"/>
      <c r="V75" s="39"/>
    </row>
    <row r="76" spans="1:22">
      <c r="A76" s="37">
        <v>45210</v>
      </c>
      <c r="B76" s="38">
        <v>10.72</v>
      </c>
      <c r="C76" s="38">
        <v>10.72</v>
      </c>
      <c r="D76" s="38">
        <v>10.19</v>
      </c>
      <c r="E76" s="38">
        <v>10.38</v>
      </c>
      <c r="F76" s="38">
        <v>10.38</v>
      </c>
      <c r="G76" s="39">
        <v>336500</v>
      </c>
      <c r="P76" s="37"/>
      <c r="Q76" s="38"/>
      <c r="R76" s="38"/>
      <c r="S76" s="38"/>
      <c r="T76" s="38"/>
      <c r="U76" s="38"/>
      <c r="V76" s="39"/>
    </row>
    <row r="77" spans="1:22">
      <c r="A77" s="37">
        <v>45211</v>
      </c>
      <c r="B77" s="38">
        <v>10.38</v>
      </c>
      <c r="C77" s="38">
        <v>10.39</v>
      </c>
      <c r="D77" s="38">
        <v>10.19</v>
      </c>
      <c r="E77" s="38">
        <v>10.33</v>
      </c>
      <c r="F77" s="38">
        <v>10.33</v>
      </c>
      <c r="G77" s="39">
        <v>143900</v>
      </c>
      <c r="P77" s="37"/>
      <c r="Q77" s="38"/>
      <c r="R77" s="38"/>
      <c r="S77" s="38"/>
      <c r="T77" s="38"/>
      <c r="U77" s="38"/>
      <c r="V77" s="39"/>
    </row>
    <row r="78" spans="1:22">
      <c r="A78" s="37">
        <v>45212</v>
      </c>
      <c r="B78" s="38">
        <v>10.47</v>
      </c>
      <c r="C78" s="38">
        <v>10.49</v>
      </c>
      <c r="D78" s="38">
        <v>10.28</v>
      </c>
      <c r="E78" s="38">
        <v>10.4</v>
      </c>
      <c r="F78" s="38">
        <v>10.4</v>
      </c>
      <c r="G78" s="39">
        <v>203300</v>
      </c>
      <c r="P78" s="37"/>
      <c r="Q78" s="38"/>
      <c r="R78" s="38"/>
      <c r="S78" s="38"/>
      <c r="T78" s="38"/>
      <c r="U78" s="38"/>
      <c r="V78" s="39"/>
    </row>
    <row r="79" spans="1:22">
      <c r="A79" s="37">
        <v>45215</v>
      </c>
      <c r="B79" s="38">
        <v>12.49</v>
      </c>
      <c r="C79" s="38">
        <v>13</v>
      </c>
      <c r="D79" s="38">
        <v>11.19</v>
      </c>
      <c r="E79" s="38">
        <v>11.75</v>
      </c>
      <c r="F79" s="38">
        <v>11.75</v>
      </c>
      <c r="G79" s="39">
        <v>1644100</v>
      </c>
      <c r="P79" s="37"/>
      <c r="Q79" s="38"/>
      <c r="R79" s="38"/>
      <c r="S79" s="38"/>
      <c r="T79" s="38"/>
      <c r="U79" s="38"/>
      <c r="V79" s="39"/>
    </row>
    <row r="80" spans="1:22">
      <c r="A80" s="37">
        <v>45216</v>
      </c>
      <c r="B80" s="38">
        <v>11.6</v>
      </c>
      <c r="C80" s="38">
        <v>11.88</v>
      </c>
      <c r="D80" s="38">
        <v>11.47</v>
      </c>
      <c r="E80" s="38">
        <v>11.81</v>
      </c>
      <c r="F80" s="38">
        <v>11.81</v>
      </c>
      <c r="G80" s="39">
        <v>170400</v>
      </c>
      <c r="P80" s="37"/>
      <c r="Q80" s="38"/>
      <c r="R80" s="38"/>
      <c r="S80" s="38"/>
      <c r="T80" s="38"/>
      <c r="U80" s="38"/>
      <c r="V80" s="39"/>
    </row>
    <row r="81" spans="1:22">
      <c r="A81" s="37">
        <v>45217</v>
      </c>
      <c r="B81" s="38">
        <v>11.65</v>
      </c>
      <c r="C81" s="38">
        <v>11.7</v>
      </c>
      <c r="D81" s="38">
        <v>11.44</v>
      </c>
      <c r="E81" s="38">
        <v>11.54</v>
      </c>
      <c r="F81" s="38">
        <v>11.54</v>
      </c>
      <c r="G81" s="39">
        <v>98300</v>
      </c>
      <c r="P81" s="37"/>
      <c r="Q81" s="38"/>
      <c r="R81" s="38"/>
      <c r="S81" s="38"/>
      <c r="T81" s="38"/>
      <c r="U81" s="38"/>
      <c r="V81" s="39"/>
    </row>
    <row r="82" spans="1:22">
      <c r="A82" s="37">
        <v>45218</v>
      </c>
      <c r="B82" s="38">
        <v>11.79</v>
      </c>
      <c r="C82" s="38">
        <v>12.15</v>
      </c>
      <c r="D82" s="38">
        <v>11.73</v>
      </c>
      <c r="E82" s="38">
        <v>12.05</v>
      </c>
      <c r="F82" s="38">
        <v>12.05</v>
      </c>
      <c r="G82" s="39">
        <v>249700</v>
      </c>
      <c r="P82" s="37"/>
      <c r="Q82" s="38"/>
      <c r="R82" s="38"/>
      <c r="S82" s="38"/>
      <c r="T82" s="38"/>
      <c r="U82" s="38"/>
      <c r="V82" s="39"/>
    </row>
    <row r="83" spans="1:22">
      <c r="A83" s="37">
        <v>45219</v>
      </c>
      <c r="B83" s="38">
        <v>12.68</v>
      </c>
      <c r="C83" s="38">
        <v>12.83</v>
      </c>
      <c r="D83" s="38">
        <v>12.47</v>
      </c>
      <c r="E83" s="38">
        <v>12.68</v>
      </c>
      <c r="F83" s="38">
        <v>12.68</v>
      </c>
      <c r="G83" s="39">
        <v>331300</v>
      </c>
      <c r="P83" s="37"/>
      <c r="Q83" s="38"/>
      <c r="R83" s="38"/>
      <c r="S83" s="38"/>
      <c r="T83" s="38"/>
      <c r="U83" s="38"/>
      <c r="V83" s="39"/>
    </row>
    <row r="84" spans="1:22">
      <c r="A84" s="37">
        <v>45222</v>
      </c>
      <c r="B84" s="38">
        <v>13.53</v>
      </c>
      <c r="C84" s="38">
        <v>14.27</v>
      </c>
      <c r="D84" s="38">
        <v>13.35</v>
      </c>
      <c r="E84" s="38">
        <v>14.2</v>
      </c>
      <c r="F84" s="38">
        <v>14.2</v>
      </c>
      <c r="G84" s="39">
        <v>807300</v>
      </c>
      <c r="P84" s="37"/>
      <c r="Q84" s="38"/>
      <c r="R84" s="38"/>
      <c r="S84" s="38"/>
      <c r="T84" s="38"/>
      <c r="U84" s="38"/>
      <c r="V84" s="39"/>
    </row>
    <row r="85" spans="1:22">
      <c r="A85" s="37">
        <v>45223</v>
      </c>
      <c r="B85" s="38">
        <v>17.02</v>
      </c>
      <c r="C85" s="38">
        <v>17.11</v>
      </c>
      <c r="D85" s="38">
        <v>15.92</v>
      </c>
      <c r="E85" s="38">
        <v>16.37</v>
      </c>
      <c r="F85" s="38">
        <v>16.37</v>
      </c>
      <c r="G85" s="39">
        <v>962900</v>
      </c>
      <c r="P85" s="37"/>
      <c r="Q85" s="38"/>
      <c r="R85" s="38"/>
      <c r="S85" s="38"/>
      <c r="T85" s="38"/>
      <c r="U85" s="38"/>
      <c r="V85" s="39"/>
    </row>
    <row r="86" spans="1:22">
      <c r="A86" s="37">
        <v>45224</v>
      </c>
      <c r="B86" s="38">
        <v>17.04</v>
      </c>
      <c r="C86" s="38">
        <v>17.79</v>
      </c>
      <c r="D86" s="38">
        <v>16.87</v>
      </c>
      <c r="E86" s="38">
        <v>17.38</v>
      </c>
      <c r="F86" s="38">
        <v>17.38</v>
      </c>
      <c r="G86" s="39">
        <v>841100</v>
      </c>
      <c r="P86" s="37"/>
      <c r="Q86" s="38"/>
      <c r="R86" s="38"/>
      <c r="S86" s="38"/>
      <c r="T86" s="38"/>
      <c r="U86" s="38"/>
      <c r="V86" s="39"/>
    </row>
    <row r="87" spans="1:22">
      <c r="A87" s="37">
        <v>45225</v>
      </c>
      <c r="B87" s="38">
        <v>16.91</v>
      </c>
      <c r="C87" s="38">
        <v>17.059999999999999</v>
      </c>
      <c r="D87" s="38">
        <v>16.329999999999998</v>
      </c>
      <c r="E87" s="38">
        <v>16.5</v>
      </c>
      <c r="F87" s="38">
        <v>16.5</v>
      </c>
      <c r="G87" s="39">
        <v>700600</v>
      </c>
      <c r="P87" s="37"/>
      <c r="Q87" s="38"/>
      <c r="R87" s="38"/>
      <c r="S87" s="38"/>
      <c r="T87" s="38"/>
      <c r="U87" s="38"/>
      <c r="V87" s="39"/>
    </row>
    <row r="88" spans="1:22">
      <c r="A88" s="37">
        <v>45226</v>
      </c>
      <c r="B88" s="38">
        <v>16.86</v>
      </c>
      <c r="C88" s="38">
        <v>16.86</v>
      </c>
      <c r="D88" s="38">
        <v>15.86</v>
      </c>
      <c r="E88" s="38">
        <v>16.190000000000001</v>
      </c>
      <c r="F88" s="38">
        <v>16.190000000000001</v>
      </c>
      <c r="G88" s="39">
        <v>375600</v>
      </c>
      <c r="P88" s="37"/>
      <c r="Q88" s="38"/>
      <c r="R88" s="38"/>
      <c r="S88" s="38"/>
      <c r="T88" s="38"/>
      <c r="U88" s="38"/>
      <c r="V88" s="39"/>
    </row>
    <row r="89" spans="1:22">
      <c r="A89" s="37">
        <v>45229</v>
      </c>
      <c r="B89" s="38">
        <v>17.11</v>
      </c>
      <c r="C89" s="38">
        <v>17.309999999999999</v>
      </c>
      <c r="D89" s="38">
        <v>16.53</v>
      </c>
      <c r="E89" s="38">
        <v>16.940000000000001</v>
      </c>
      <c r="F89" s="38">
        <v>16.940000000000001</v>
      </c>
      <c r="G89" s="39">
        <v>680100</v>
      </c>
      <c r="P89" s="37"/>
      <c r="Q89" s="38"/>
      <c r="R89" s="38"/>
      <c r="S89" s="38"/>
      <c r="T89" s="38"/>
      <c r="U89" s="38"/>
      <c r="V89" s="39"/>
    </row>
    <row r="90" spans="1:22">
      <c r="A90" s="37">
        <v>45230</v>
      </c>
      <c r="B90" s="38">
        <v>16.8</v>
      </c>
      <c r="C90" s="38">
        <v>17.14</v>
      </c>
      <c r="D90" s="38">
        <v>16.59</v>
      </c>
      <c r="E90" s="38">
        <v>17.079999999999998</v>
      </c>
      <c r="F90" s="38">
        <v>17.079999999999998</v>
      </c>
      <c r="G90" s="39">
        <v>294600</v>
      </c>
      <c r="P90" s="37"/>
      <c r="Q90" s="38"/>
      <c r="R90" s="38"/>
      <c r="S90" s="38"/>
      <c r="T90" s="38"/>
      <c r="U90" s="38"/>
      <c r="V90" s="39"/>
    </row>
    <row r="91" spans="1:22">
      <c r="A91" s="37">
        <v>45231</v>
      </c>
      <c r="B91" s="38">
        <v>17.329999999999998</v>
      </c>
      <c r="C91" s="38">
        <v>17.34</v>
      </c>
      <c r="D91" s="38">
        <v>16.5</v>
      </c>
      <c r="E91" s="38">
        <v>17.16</v>
      </c>
      <c r="F91" s="38">
        <v>17.16</v>
      </c>
      <c r="G91" s="39">
        <v>733000</v>
      </c>
      <c r="P91" s="37"/>
      <c r="Q91" s="38"/>
      <c r="R91" s="38"/>
      <c r="S91" s="38"/>
      <c r="T91" s="38"/>
      <c r="U91" s="38"/>
      <c r="V91" s="39"/>
    </row>
    <row r="92" spans="1:22">
      <c r="A92" s="37">
        <v>45232</v>
      </c>
      <c r="B92" s="38">
        <v>17.66</v>
      </c>
      <c r="C92" s="38">
        <v>17.739999999999998</v>
      </c>
      <c r="D92" s="38">
        <v>16.77</v>
      </c>
      <c r="E92" s="38">
        <v>17.489999999999998</v>
      </c>
      <c r="F92" s="38">
        <v>17.489999999999998</v>
      </c>
      <c r="G92" s="39">
        <v>890500</v>
      </c>
      <c r="P92" s="37"/>
      <c r="Q92" s="38"/>
      <c r="R92" s="38"/>
      <c r="S92" s="38"/>
      <c r="T92" s="38"/>
      <c r="U92" s="38"/>
      <c r="V92" s="39"/>
    </row>
    <row r="93" spans="1:22">
      <c r="A93" s="37">
        <v>45233</v>
      </c>
      <c r="B93" s="38">
        <v>16.79</v>
      </c>
      <c r="C93" s="38">
        <v>17.329999999999998</v>
      </c>
      <c r="D93" s="38">
        <v>16.79</v>
      </c>
      <c r="E93" s="38">
        <v>16.989999999999998</v>
      </c>
      <c r="F93" s="38">
        <v>16.989999999999998</v>
      </c>
      <c r="G93" s="39">
        <v>367900</v>
      </c>
      <c r="P93" s="37"/>
      <c r="Q93" s="38"/>
      <c r="R93" s="38"/>
      <c r="S93" s="38"/>
      <c r="T93" s="38"/>
      <c r="U93" s="38"/>
      <c r="V93" s="39"/>
    </row>
    <row r="94" spans="1:22">
      <c r="A94" s="37">
        <v>45236</v>
      </c>
      <c r="B94" s="38">
        <v>17.559999999999999</v>
      </c>
      <c r="C94" s="38">
        <v>17.690000000000001</v>
      </c>
      <c r="D94" s="38">
        <v>17.25</v>
      </c>
      <c r="E94" s="38">
        <v>17.510000000000002</v>
      </c>
      <c r="F94" s="38">
        <v>17.510000000000002</v>
      </c>
      <c r="G94" s="39">
        <v>672200</v>
      </c>
      <c r="P94" s="37"/>
      <c r="Q94" s="38"/>
      <c r="R94" s="38"/>
      <c r="S94" s="38"/>
      <c r="T94" s="38"/>
      <c r="U94" s="38"/>
      <c r="V94" s="39"/>
    </row>
    <row r="95" spans="1:22">
      <c r="A95" s="37">
        <v>45237</v>
      </c>
      <c r="B95" s="38">
        <v>17.16</v>
      </c>
      <c r="C95" s="38">
        <v>18.46</v>
      </c>
      <c r="D95" s="38">
        <v>16.940000000000001</v>
      </c>
      <c r="E95" s="38">
        <v>18.27</v>
      </c>
      <c r="F95" s="38">
        <v>18.27</v>
      </c>
      <c r="G95" s="39">
        <v>629800</v>
      </c>
      <c r="P95" s="37"/>
      <c r="Q95" s="38"/>
      <c r="R95" s="38"/>
      <c r="S95" s="38"/>
      <c r="T95" s="38"/>
      <c r="U95" s="38"/>
      <c r="V95" s="39"/>
    </row>
    <row r="96" spans="1:22">
      <c r="A96" s="37">
        <v>45238</v>
      </c>
      <c r="B96" s="38">
        <v>17.760000000000002</v>
      </c>
      <c r="C96" s="38">
        <v>18.21</v>
      </c>
      <c r="D96" s="38">
        <v>17.46</v>
      </c>
      <c r="E96" s="38">
        <v>18.079999999999998</v>
      </c>
      <c r="F96" s="38">
        <v>18.079999999999998</v>
      </c>
      <c r="G96" s="39">
        <v>342600</v>
      </c>
      <c r="P96" s="37"/>
      <c r="Q96" s="38"/>
      <c r="R96" s="38"/>
      <c r="S96" s="38"/>
      <c r="T96" s="38"/>
      <c r="U96" s="38"/>
      <c r="V96" s="39"/>
    </row>
    <row r="97" spans="1:22">
      <c r="A97" s="37">
        <v>45239</v>
      </c>
      <c r="B97" s="38">
        <v>20</v>
      </c>
      <c r="C97" s="38">
        <v>20.51</v>
      </c>
      <c r="D97" s="38">
        <v>18.04</v>
      </c>
      <c r="E97" s="38">
        <v>18.97</v>
      </c>
      <c r="F97" s="38">
        <v>18.97</v>
      </c>
      <c r="G97" s="39">
        <v>952600</v>
      </c>
      <c r="P97" s="37"/>
      <c r="Q97" s="38"/>
      <c r="R97" s="38"/>
      <c r="S97" s="38"/>
      <c r="T97" s="38"/>
      <c r="U97" s="38"/>
      <c r="V97" s="39"/>
    </row>
    <row r="98" spans="1:22">
      <c r="A98" s="37">
        <v>45240</v>
      </c>
      <c r="B98" s="38">
        <v>19.66</v>
      </c>
      <c r="C98" s="38">
        <v>20.010000000000002</v>
      </c>
      <c r="D98" s="38">
        <v>19.25</v>
      </c>
      <c r="E98" s="38">
        <v>19.82</v>
      </c>
      <c r="F98" s="38">
        <v>19.82</v>
      </c>
      <c r="G98" s="39">
        <v>397900</v>
      </c>
      <c r="P98" s="37"/>
      <c r="Q98" s="38"/>
      <c r="R98" s="38"/>
      <c r="S98" s="38"/>
      <c r="T98" s="38"/>
      <c r="U98" s="38"/>
      <c r="V98" s="39"/>
    </row>
    <row r="99" spans="1:22">
      <c r="A99" s="37">
        <v>45243</v>
      </c>
      <c r="B99" s="38">
        <v>19.21</v>
      </c>
      <c r="C99" s="38">
        <v>19.420000000000002</v>
      </c>
      <c r="D99" s="38">
        <v>18.829999999999998</v>
      </c>
      <c r="E99" s="38">
        <v>19.190000000000001</v>
      </c>
      <c r="F99" s="38">
        <v>19.190000000000001</v>
      </c>
      <c r="G99" s="39">
        <v>420200</v>
      </c>
      <c r="P99" s="37"/>
      <c r="Q99" s="38"/>
      <c r="R99" s="38"/>
      <c r="S99" s="38"/>
      <c r="T99" s="38"/>
      <c r="U99" s="38"/>
      <c r="V99" s="39"/>
    </row>
    <row r="100" spans="1:22">
      <c r="A100" s="37">
        <v>45244</v>
      </c>
      <c r="B100" s="38">
        <v>18.86</v>
      </c>
      <c r="C100" s="38">
        <v>19.100000000000001</v>
      </c>
      <c r="D100" s="38">
        <v>16.88</v>
      </c>
      <c r="E100" s="38">
        <v>17.39</v>
      </c>
      <c r="F100" s="38">
        <v>17.39</v>
      </c>
      <c r="G100" s="39">
        <v>1067100</v>
      </c>
      <c r="P100" s="37"/>
      <c r="Q100" s="38"/>
      <c r="R100" s="38"/>
      <c r="S100" s="38"/>
      <c r="T100" s="38"/>
      <c r="U100" s="38"/>
      <c r="V100" s="39"/>
    </row>
    <row r="101" spans="1:22">
      <c r="A101" s="37">
        <v>45245</v>
      </c>
      <c r="B101" s="38">
        <v>18.34</v>
      </c>
      <c r="C101" s="38">
        <v>20.170000000000002</v>
      </c>
      <c r="D101" s="38">
        <v>18.27</v>
      </c>
      <c r="E101" s="38">
        <v>19.93</v>
      </c>
      <c r="F101" s="38">
        <v>19.93</v>
      </c>
      <c r="G101" s="39">
        <v>674100</v>
      </c>
      <c r="P101" s="37"/>
      <c r="Q101" s="38"/>
      <c r="R101" s="38"/>
      <c r="S101" s="38"/>
      <c r="T101" s="38"/>
      <c r="U101" s="38"/>
      <c r="V101" s="39"/>
    </row>
    <row r="102" spans="1:22">
      <c r="A102" s="37">
        <v>45246</v>
      </c>
      <c r="B102" s="38">
        <v>18.7</v>
      </c>
      <c r="C102" s="38">
        <v>19.09</v>
      </c>
      <c r="D102" s="38">
        <v>17.63</v>
      </c>
      <c r="E102" s="38">
        <v>18.100000000000001</v>
      </c>
      <c r="F102" s="38">
        <v>18.100000000000001</v>
      </c>
      <c r="G102" s="39">
        <v>990600</v>
      </c>
      <c r="P102" s="37"/>
      <c r="Q102" s="38"/>
      <c r="R102" s="38"/>
      <c r="S102" s="38"/>
      <c r="T102" s="38"/>
      <c r="U102" s="38"/>
      <c r="V102" s="39"/>
    </row>
    <row r="103" spans="1:22">
      <c r="A103" s="37">
        <v>45247</v>
      </c>
      <c r="B103" s="38">
        <v>18.41</v>
      </c>
      <c r="C103" s="38">
        <v>19.09</v>
      </c>
      <c r="D103" s="38">
        <v>18.010000000000002</v>
      </c>
      <c r="E103" s="38">
        <v>18.62</v>
      </c>
      <c r="F103" s="38">
        <v>18.62</v>
      </c>
      <c r="G103" s="39">
        <v>735000</v>
      </c>
      <c r="P103" s="37"/>
      <c r="Q103" s="38"/>
      <c r="R103" s="38"/>
      <c r="S103" s="38"/>
      <c r="T103" s="38"/>
      <c r="U103" s="38"/>
      <c r="V103" s="39"/>
    </row>
    <row r="104" spans="1:22">
      <c r="A104" s="37">
        <v>45250</v>
      </c>
      <c r="B104" s="38">
        <v>19.27</v>
      </c>
      <c r="C104" s="38">
        <v>20.03</v>
      </c>
      <c r="D104" s="38">
        <v>18.98</v>
      </c>
      <c r="E104" s="38">
        <v>19.850000000000001</v>
      </c>
      <c r="F104" s="38">
        <v>19.850000000000001</v>
      </c>
      <c r="G104" s="39">
        <v>781600</v>
      </c>
      <c r="P104" s="37"/>
      <c r="Q104" s="38"/>
      <c r="R104" s="38"/>
      <c r="S104" s="38"/>
      <c r="T104" s="38"/>
      <c r="U104" s="38"/>
      <c r="V104" s="39"/>
    </row>
    <row r="105" spans="1:22">
      <c r="A105" s="37">
        <v>45251</v>
      </c>
      <c r="B105" s="38">
        <v>19.16</v>
      </c>
      <c r="C105" s="38">
        <v>19.78</v>
      </c>
      <c r="D105" s="38">
        <v>18.440000000000001</v>
      </c>
      <c r="E105" s="38">
        <v>19.11</v>
      </c>
      <c r="F105" s="38">
        <v>19.11</v>
      </c>
      <c r="G105" s="39">
        <v>723000</v>
      </c>
      <c r="P105" s="37"/>
      <c r="Q105" s="38"/>
      <c r="R105" s="38"/>
      <c r="S105" s="38"/>
      <c r="T105" s="38"/>
      <c r="U105" s="38"/>
      <c r="V105" s="39"/>
    </row>
    <row r="106" spans="1:22">
      <c r="A106" s="37">
        <v>45252</v>
      </c>
      <c r="B106" s="38">
        <v>18.559999999999999</v>
      </c>
      <c r="C106" s="38">
        <v>19.86</v>
      </c>
      <c r="D106" s="38">
        <v>18.309999999999999</v>
      </c>
      <c r="E106" s="38">
        <v>19.86</v>
      </c>
      <c r="F106" s="38">
        <v>19.86</v>
      </c>
      <c r="G106" s="39">
        <v>808400</v>
      </c>
      <c r="P106" s="37"/>
      <c r="Q106" s="38"/>
      <c r="R106" s="38"/>
      <c r="S106" s="38"/>
      <c r="T106" s="38"/>
      <c r="U106" s="38"/>
      <c r="V106" s="39"/>
    </row>
    <row r="107" spans="1:22">
      <c r="A107" s="37">
        <v>45254</v>
      </c>
      <c r="B107" s="38">
        <v>19.98</v>
      </c>
      <c r="C107" s="38">
        <v>20.85</v>
      </c>
      <c r="D107" s="38">
        <v>19.79</v>
      </c>
      <c r="E107" s="38">
        <v>20.09</v>
      </c>
      <c r="F107" s="38">
        <v>20.09</v>
      </c>
      <c r="G107" s="39">
        <v>763900</v>
      </c>
      <c r="P107" s="37"/>
      <c r="Q107" s="38"/>
      <c r="R107" s="38"/>
      <c r="S107" s="38"/>
      <c r="T107" s="38"/>
      <c r="U107" s="38"/>
      <c r="V107" s="39"/>
    </row>
    <row r="108" spans="1:22">
      <c r="A108" s="37">
        <v>45257</v>
      </c>
      <c r="B108" s="38">
        <v>18.63</v>
      </c>
      <c r="C108" s="38">
        <v>19.05</v>
      </c>
      <c r="D108" s="38">
        <v>18.55</v>
      </c>
      <c r="E108" s="38">
        <v>18.72</v>
      </c>
      <c r="F108" s="38">
        <v>18.72</v>
      </c>
      <c r="G108" s="39">
        <v>715300</v>
      </c>
      <c r="P108" s="37"/>
      <c r="Q108" s="38"/>
      <c r="R108" s="38"/>
      <c r="S108" s="38"/>
      <c r="T108" s="38"/>
      <c r="U108" s="38"/>
      <c r="V108" s="39"/>
    </row>
    <row r="109" spans="1:22">
      <c r="A109" s="37">
        <v>45258</v>
      </c>
      <c r="B109" s="38">
        <v>19.399999999999999</v>
      </c>
      <c r="C109" s="38">
        <v>20.65</v>
      </c>
      <c r="D109" s="38">
        <v>19.27</v>
      </c>
      <c r="E109" s="38">
        <v>20.309999999999999</v>
      </c>
      <c r="F109" s="38">
        <v>20.309999999999999</v>
      </c>
      <c r="G109" s="39">
        <v>619500</v>
      </c>
      <c r="P109" s="37"/>
      <c r="Q109" s="38"/>
      <c r="R109" s="38"/>
      <c r="S109" s="38"/>
      <c r="T109" s="38"/>
      <c r="U109" s="38"/>
      <c r="V109" s="39"/>
    </row>
    <row r="110" spans="1:22">
      <c r="A110" s="37">
        <v>45259</v>
      </c>
      <c r="B110" s="38">
        <v>20.04</v>
      </c>
      <c r="C110" s="38">
        <v>20.04</v>
      </c>
      <c r="D110" s="38">
        <v>19.37</v>
      </c>
      <c r="E110" s="38">
        <v>19.489999999999998</v>
      </c>
      <c r="F110" s="38">
        <v>19.489999999999998</v>
      </c>
      <c r="G110" s="39">
        <v>681800</v>
      </c>
      <c r="P110" s="37"/>
      <c r="Q110" s="38"/>
      <c r="R110" s="38"/>
      <c r="S110" s="38"/>
      <c r="T110" s="38"/>
      <c r="U110" s="38"/>
      <c r="V110" s="39"/>
    </row>
    <row r="111" spans="1:22">
      <c r="A111" s="37">
        <v>45260</v>
      </c>
      <c r="B111" s="38">
        <v>19.309999999999999</v>
      </c>
      <c r="C111" s="38">
        <v>19.350000000000001</v>
      </c>
      <c r="D111" s="38">
        <v>18.940000000000001</v>
      </c>
      <c r="E111" s="38">
        <v>19.239999999999998</v>
      </c>
      <c r="F111" s="38">
        <v>19.239999999999998</v>
      </c>
      <c r="G111" s="39">
        <v>454400</v>
      </c>
      <c r="P111" s="37"/>
      <c r="Q111" s="38"/>
      <c r="R111" s="38"/>
      <c r="S111" s="38"/>
      <c r="T111" s="38"/>
      <c r="U111" s="38"/>
      <c r="V111" s="39"/>
    </row>
    <row r="112" spans="1:22">
      <c r="A112" s="37">
        <v>45261</v>
      </c>
      <c r="B112" s="38">
        <v>19.989999999999998</v>
      </c>
      <c r="C112" s="38">
        <v>20.69</v>
      </c>
      <c r="D112" s="38">
        <v>19.829999999999998</v>
      </c>
      <c r="E112" s="38">
        <v>20.3</v>
      </c>
      <c r="F112" s="38">
        <v>20.3</v>
      </c>
      <c r="G112" s="39">
        <v>620100</v>
      </c>
      <c r="P112" s="37"/>
      <c r="Q112" s="38"/>
      <c r="R112" s="38"/>
      <c r="S112" s="38"/>
      <c r="T112" s="38"/>
      <c r="U112" s="38"/>
      <c r="V112" s="39"/>
    </row>
    <row r="113" spans="1:22">
      <c r="A113" s="37">
        <v>45264</v>
      </c>
      <c r="B113" s="38">
        <v>23.32</v>
      </c>
      <c r="C113" s="38">
        <v>23.76</v>
      </c>
      <c r="D113" s="38">
        <v>22.77</v>
      </c>
      <c r="E113" s="38">
        <v>23.42</v>
      </c>
      <c r="F113" s="38">
        <v>23.42</v>
      </c>
      <c r="G113" s="39">
        <v>1225300</v>
      </c>
      <c r="P113" s="37"/>
      <c r="Q113" s="38"/>
      <c r="R113" s="38"/>
      <c r="S113" s="38"/>
      <c r="T113" s="38"/>
      <c r="U113" s="38"/>
      <c r="V113" s="39"/>
    </row>
    <row r="114" spans="1:22">
      <c r="A114" s="37">
        <v>45265</v>
      </c>
      <c r="B114" s="38">
        <v>23.96</v>
      </c>
      <c r="C114" s="38">
        <v>26</v>
      </c>
      <c r="D114" s="38">
        <v>23.68</v>
      </c>
      <c r="E114" s="38">
        <v>25.73</v>
      </c>
      <c r="F114" s="38">
        <v>25.73</v>
      </c>
      <c r="G114" s="39">
        <v>1456700</v>
      </c>
      <c r="P114" s="37"/>
      <c r="Q114" s="38"/>
      <c r="R114" s="38"/>
      <c r="S114" s="38"/>
      <c r="T114" s="38"/>
      <c r="U114" s="38"/>
      <c r="V114" s="39"/>
    </row>
    <row r="115" spans="1:22">
      <c r="A115" s="37">
        <v>45266</v>
      </c>
      <c r="B115" s="38">
        <v>26.24</v>
      </c>
      <c r="C115" s="38">
        <v>26.27</v>
      </c>
      <c r="D115" s="38">
        <v>25.57</v>
      </c>
      <c r="E115" s="38">
        <v>25.62</v>
      </c>
      <c r="F115" s="38">
        <v>25.62</v>
      </c>
      <c r="G115" s="39">
        <v>891000</v>
      </c>
      <c r="P115" s="37"/>
      <c r="Q115" s="38"/>
      <c r="R115" s="38"/>
      <c r="S115" s="38"/>
      <c r="T115" s="38"/>
      <c r="U115" s="38"/>
      <c r="V115" s="39"/>
    </row>
    <row r="116" spans="1:22">
      <c r="A116" s="37">
        <v>45267</v>
      </c>
      <c r="B116" s="38">
        <v>25.3</v>
      </c>
      <c r="C116" s="38">
        <v>25.8</v>
      </c>
      <c r="D116" s="38">
        <v>24.78</v>
      </c>
      <c r="E116" s="38">
        <v>25.04</v>
      </c>
      <c r="F116" s="38">
        <v>25.04</v>
      </c>
      <c r="G116" s="39">
        <v>780700</v>
      </c>
      <c r="P116" s="37"/>
      <c r="Q116" s="38"/>
      <c r="R116" s="38"/>
      <c r="S116" s="38"/>
      <c r="T116" s="38"/>
      <c r="U116" s="38"/>
      <c r="V116" s="39"/>
    </row>
    <row r="117" spans="1:22">
      <c r="A117" s="37">
        <v>45268</v>
      </c>
      <c r="B117" s="38">
        <v>25.49</v>
      </c>
      <c r="C117" s="38">
        <v>26.49</v>
      </c>
      <c r="D117" s="38">
        <v>25.45</v>
      </c>
      <c r="E117" s="38">
        <v>26.3</v>
      </c>
      <c r="F117" s="38">
        <v>26.3</v>
      </c>
      <c r="G117" s="39">
        <v>862300</v>
      </c>
      <c r="P117" s="37"/>
      <c r="Q117" s="38"/>
      <c r="R117" s="38"/>
      <c r="S117" s="38"/>
      <c r="T117" s="38"/>
      <c r="U117" s="38"/>
      <c r="V117" s="39"/>
    </row>
    <row r="118" spans="1:22">
      <c r="A118" s="37">
        <v>45271</v>
      </c>
      <c r="B118" s="38">
        <v>23.24</v>
      </c>
      <c r="C118" s="38">
        <v>23.43</v>
      </c>
      <c r="D118" s="38">
        <v>21.15</v>
      </c>
      <c r="E118" s="38">
        <v>21.92</v>
      </c>
      <c r="F118" s="38">
        <v>21.92</v>
      </c>
      <c r="G118" s="39">
        <v>1576100</v>
      </c>
      <c r="P118" s="37"/>
      <c r="Q118" s="38"/>
      <c r="R118" s="38"/>
      <c r="S118" s="38"/>
      <c r="T118" s="38"/>
      <c r="U118" s="38"/>
      <c r="V118" s="39"/>
    </row>
    <row r="119" spans="1:22">
      <c r="A119" s="37">
        <v>45272</v>
      </c>
      <c r="B119" s="38">
        <v>22.87</v>
      </c>
      <c r="C119" s="38">
        <v>22.91</v>
      </c>
      <c r="D119" s="38">
        <v>21.7</v>
      </c>
      <c r="E119" s="38">
        <v>22.3</v>
      </c>
      <c r="F119" s="38">
        <v>22.3</v>
      </c>
      <c r="G119" s="39">
        <v>894300</v>
      </c>
      <c r="P119" s="37"/>
      <c r="Q119" s="38"/>
      <c r="R119" s="38"/>
      <c r="S119" s="38"/>
      <c r="T119" s="38"/>
      <c r="U119" s="38"/>
      <c r="V119" s="39"/>
    </row>
    <row r="120" spans="1:22">
      <c r="A120" s="37">
        <v>45273</v>
      </c>
      <c r="B120" s="38">
        <v>22.55</v>
      </c>
      <c r="C120" s="38">
        <v>24.32</v>
      </c>
      <c r="D120" s="38">
        <v>22.48</v>
      </c>
      <c r="E120" s="38">
        <v>24.17</v>
      </c>
      <c r="F120" s="38">
        <v>24.17</v>
      </c>
      <c r="G120" s="39">
        <v>1931700</v>
      </c>
      <c r="P120" s="37"/>
      <c r="Q120" s="38"/>
      <c r="R120" s="38"/>
      <c r="S120" s="38"/>
      <c r="T120" s="38"/>
      <c r="U120" s="38"/>
      <c r="V120" s="39"/>
    </row>
    <row r="121" spans="1:22">
      <c r="A121" s="37">
        <v>45274</v>
      </c>
      <c r="B121" s="38">
        <v>23.85</v>
      </c>
      <c r="C121" s="38">
        <v>24.75</v>
      </c>
      <c r="D121" s="38">
        <v>23.35</v>
      </c>
      <c r="E121" s="38">
        <v>24.27</v>
      </c>
      <c r="F121" s="38">
        <v>24.27</v>
      </c>
      <c r="G121" s="39">
        <v>754700</v>
      </c>
      <c r="P121" s="35"/>
      <c r="Q121" s="36"/>
      <c r="R121" s="36"/>
      <c r="S121" s="36"/>
      <c r="T121" s="36"/>
      <c r="U121" s="36"/>
      <c r="V121" s="36"/>
    </row>
    <row r="122" spans="1:22">
      <c r="A122" s="37">
        <v>45275</v>
      </c>
      <c r="B122" s="38">
        <v>23.32</v>
      </c>
      <c r="C122" s="38">
        <v>23.42</v>
      </c>
      <c r="D122" s="38">
        <v>22.73</v>
      </c>
      <c r="E122" s="38">
        <v>23.31</v>
      </c>
      <c r="F122" s="38">
        <v>23.31</v>
      </c>
      <c r="G122" s="39">
        <v>1218700</v>
      </c>
      <c r="P122" s="34"/>
      <c r="Q122" s="34"/>
      <c r="R122" s="34"/>
      <c r="S122" s="34"/>
      <c r="T122" s="34"/>
      <c r="U122" s="34"/>
      <c r="V122" s="34"/>
    </row>
    <row r="123" spans="1:22">
      <c r="A123" s="37">
        <v>45278</v>
      </c>
      <c r="B123" s="38">
        <v>22.52</v>
      </c>
      <c r="C123" s="38">
        <v>23.12</v>
      </c>
      <c r="D123" s="38">
        <v>22.04</v>
      </c>
      <c r="E123" s="38">
        <v>23.08</v>
      </c>
      <c r="F123" s="38">
        <v>23.08</v>
      </c>
      <c r="G123" s="39">
        <v>854700</v>
      </c>
    </row>
    <row r="124" spans="1:22">
      <c r="A124" s="37">
        <v>45279</v>
      </c>
      <c r="B124" s="38">
        <v>23.87</v>
      </c>
      <c r="C124" s="38">
        <v>23.87</v>
      </c>
      <c r="D124" s="38">
        <v>22.77</v>
      </c>
      <c r="E124" s="38">
        <v>23.29</v>
      </c>
      <c r="F124" s="38">
        <v>23.29</v>
      </c>
      <c r="G124" s="39">
        <v>847900</v>
      </c>
    </row>
    <row r="125" spans="1:22">
      <c r="A125" s="37">
        <v>45280</v>
      </c>
      <c r="B125" s="38">
        <v>25.38</v>
      </c>
      <c r="C125" s="38">
        <v>25.74</v>
      </c>
      <c r="D125" s="38">
        <v>24.54</v>
      </c>
      <c r="E125" s="38">
        <v>24.76</v>
      </c>
      <c r="F125" s="38">
        <v>24.76</v>
      </c>
      <c r="G125" s="39">
        <v>1223100</v>
      </c>
    </row>
    <row r="126" spans="1:22">
      <c r="A126" s="37">
        <v>45281</v>
      </c>
      <c r="B126" s="38">
        <v>25.18</v>
      </c>
      <c r="C126" s="38">
        <v>25.25</v>
      </c>
      <c r="D126" s="38">
        <v>24.59</v>
      </c>
      <c r="E126" s="38">
        <v>25.03</v>
      </c>
      <c r="F126" s="38">
        <v>25.03</v>
      </c>
      <c r="G126" s="39">
        <v>1009900</v>
      </c>
    </row>
    <row r="127" spans="1:22">
      <c r="A127" s="37">
        <v>45282</v>
      </c>
      <c r="B127" s="38">
        <v>24.5</v>
      </c>
      <c r="C127" s="38">
        <v>25.33</v>
      </c>
      <c r="D127" s="38">
        <v>24.5</v>
      </c>
      <c r="E127" s="38">
        <v>24.95</v>
      </c>
      <c r="F127" s="38">
        <v>24.95</v>
      </c>
      <c r="G127" s="39">
        <v>676700</v>
      </c>
    </row>
    <row r="128" spans="1:22">
      <c r="A128" s="37">
        <v>45286</v>
      </c>
      <c r="B128" s="38">
        <v>23.74</v>
      </c>
      <c r="C128" s="38">
        <v>23.76</v>
      </c>
      <c r="D128" s="38">
        <v>22.52</v>
      </c>
      <c r="E128" s="38">
        <v>23.07</v>
      </c>
      <c r="F128" s="38">
        <v>23.07</v>
      </c>
      <c r="G128" s="39">
        <v>1395100</v>
      </c>
    </row>
    <row r="129" spans="1:7">
      <c r="A129" s="37">
        <v>45287</v>
      </c>
      <c r="B129" s="38">
        <v>24.04</v>
      </c>
      <c r="C129" s="38">
        <v>24.72</v>
      </c>
      <c r="D129" s="38">
        <v>23.81</v>
      </c>
      <c r="E129" s="38">
        <v>24.64</v>
      </c>
      <c r="F129" s="38">
        <v>24.64</v>
      </c>
      <c r="G129" s="39">
        <v>1122200</v>
      </c>
    </row>
    <row r="130" spans="1:7">
      <c r="A130" s="37">
        <v>45288</v>
      </c>
      <c r="B130" s="38">
        <v>23.89</v>
      </c>
      <c r="C130" s="38">
        <v>23.89</v>
      </c>
      <c r="D130" s="38">
        <v>23.1</v>
      </c>
      <c r="E130" s="38">
        <v>23.38</v>
      </c>
      <c r="F130" s="38">
        <v>23.38</v>
      </c>
      <c r="G130" s="39">
        <v>1060700</v>
      </c>
    </row>
    <row r="131" spans="1:7">
      <c r="A131" s="37">
        <v>45289</v>
      </c>
      <c r="B131" s="38">
        <v>23.76</v>
      </c>
      <c r="C131" s="38">
        <v>23.99</v>
      </c>
      <c r="D131" s="38">
        <v>22</v>
      </c>
      <c r="E131" s="38">
        <v>22.76</v>
      </c>
      <c r="F131" s="38">
        <v>22.76</v>
      </c>
      <c r="G131" s="39">
        <v>1073300</v>
      </c>
    </row>
    <row r="132" spans="1:7">
      <c r="A132" s="12">
        <v>45293</v>
      </c>
      <c r="B132">
        <v>26.950001</v>
      </c>
      <c r="C132">
        <v>27.059999000000001</v>
      </c>
      <c r="D132">
        <v>25.65</v>
      </c>
      <c r="E132">
        <v>25.719999000000001</v>
      </c>
      <c r="F132">
        <v>25.719999000000001</v>
      </c>
      <c r="G132">
        <v>1088300</v>
      </c>
    </row>
    <row r="133" spans="1:7">
      <c r="A133" s="12">
        <v>45294</v>
      </c>
      <c r="B133">
        <v>22.5</v>
      </c>
      <c r="C133">
        <v>24.18</v>
      </c>
      <c r="D133">
        <v>22.41</v>
      </c>
      <c r="E133">
        <v>23.309999000000001</v>
      </c>
      <c r="F133">
        <v>23.309999000000001</v>
      </c>
      <c r="G133">
        <v>1612000</v>
      </c>
    </row>
    <row r="134" spans="1:7">
      <c r="A134" s="12">
        <v>45295</v>
      </c>
      <c r="B134">
        <v>23.93</v>
      </c>
      <c r="C134">
        <v>25.52</v>
      </c>
      <c r="D134">
        <v>23.74</v>
      </c>
      <c r="E134">
        <v>24.83</v>
      </c>
      <c r="F134">
        <v>24.83</v>
      </c>
      <c r="G134">
        <v>831800</v>
      </c>
    </row>
    <row r="135" spans="1:7">
      <c r="A135" s="12">
        <v>45296</v>
      </c>
      <c r="B135">
        <v>24.51</v>
      </c>
      <c r="C135">
        <v>24.950001</v>
      </c>
      <c r="D135">
        <v>23.450001</v>
      </c>
      <c r="E135">
        <v>24.57</v>
      </c>
      <c r="F135">
        <v>24.57</v>
      </c>
      <c r="G135">
        <v>836400</v>
      </c>
    </row>
    <row r="136" spans="1:7">
      <c r="A136" s="12">
        <v>45299</v>
      </c>
      <c r="B136">
        <v>25.629999000000002</v>
      </c>
      <c r="C136">
        <v>28.25</v>
      </c>
      <c r="D136">
        <v>25.273001000000001</v>
      </c>
      <c r="E136">
        <v>27.719999000000001</v>
      </c>
      <c r="F136">
        <v>27.719999000000001</v>
      </c>
      <c r="G136">
        <v>1865200</v>
      </c>
    </row>
    <row r="137" spans="1:7">
      <c r="A137" s="12">
        <v>45300</v>
      </c>
      <c r="B137">
        <v>27.65</v>
      </c>
      <c r="C137">
        <v>27.889999</v>
      </c>
      <c r="D137">
        <v>27.120000999999998</v>
      </c>
      <c r="E137">
        <v>27.469999000000001</v>
      </c>
      <c r="F137">
        <v>27.469999000000001</v>
      </c>
      <c r="G137">
        <v>1363400</v>
      </c>
    </row>
    <row r="138" spans="1:7">
      <c r="A138" s="12">
        <v>45301</v>
      </c>
      <c r="B138">
        <v>25.73</v>
      </c>
      <c r="C138">
        <v>27.389999</v>
      </c>
      <c r="D138">
        <v>24.959999</v>
      </c>
      <c r="E138">
        <v>26.690000999999999</v>
      </c>
      <c r="F138">
        <v>26.690000999999999</v>
      </c>
      <c r="G138">
        <v>2076400</v>
      </c>
    </row>
    <row r="139" spans="1:7">
      <c r="A139" s="12">
        <v>45302</v>
      </c>
      <c r="B139">
        <v>28.709999</v>
      </c>
      <c r="C139">
        <v>30.1</v>
      </c>
      <c r="D139">
        <v>25.75</v>
      </c>
      <c r="E139">
        <v>26.66</v>
      </c>
      <c r="F139">
        <v>26.66</v>
      </c>
      <c r="G139">
        <v>3750800</v>
      </c>
    </row>
    <row r="140" spans="1:7">
      <c r="A140" s="12">
        <v>45303</v>
      </c>
      <c r="B140">
        <v>26</v>
      </c>
      <c r="C140">
        <v>26.114999999999998</v>
      </c>
      <c r="D140">
        <v>22.85</v>
      </c>
      <c r="E140">
        <v>23.440000999999999</v>
      </c>
      <c r="F140">
        <v>23.440000999999999</v>
      </c>
      <c r="G140">
        <v>2496800</v>
      </c>
    </row>
    <row r="141" spans="1:7">
      <c r="A141" s="12">
        <v>45307</v>
      </c>
      <c r="B141">
        <v>22.77</v>
      </c>
      <c r="C141">
        <v>23.299999</v>
      </c>
      <c r="D141">
        <v>21.799999</v>
      </c>
      <c r="E141">
        <v>23.190000999999999</v>
      </c>
      <c r="F141">
        <v>23.190000999999999</v>
      </c>
      <c r="G141">
        <v>1397300</v>
      </c>
    </row>
    <row r="142" spans="1:7">
      <c r="A142" s="12">
        <v>45308</v>
      </c>
      <c r="B142">
        <v>22.309999000000001</v>
      </c>
      <c r="C142">
        <v>22.806000000000001</v>
      </c>
      <c r="D142">
        <v>22</v>
      </c>
      <c r="E142">
        <v>22.67</v>
      </c>
      <c r="F142">
        <v>22.67</v>
      </c>
      <c r="G142">
        <v>569900</v>
      </c>
    </row>
    <row r="143" spans="1:7">
      <c r="A143" s="12">
        <v>45309</v>
      </c>
      <c r="B143">
        <v>22.35</v>
      </c>
      <c r="C143">
        <v>22.709999</v>
      </c>
      <c r="D143">
        <v>20.27</v>
      </c>
      <c r="E143">
        <v>20.629999000000002</v>
      </c>
      <c r="F143">
        <v>20.629999000000002</v>
      </c>
      <c r="G143">
        <v>1548500</v>
      </c>
    </row>
    <row r="144" spans="1:7">
      <c r="A144" s="12">
        <v>45310</v>
      </c>
      <c r="B144">
        <v>20.780000999999999</v>
      </c>
      <c r="C144">
        <v>21.83</v>
      </c>
      <c r="D144">
        <v>20</v>
      </c>
      <c r="E144">
        <v>21.35</v>
      </c>
      <c r="F144">
        <v>21.35</v>
      </c>
      <c r="G144">
        <v>973400</v>
      </c>
    </row>
    <row r="145" spans="1:7">
      <c r="A145" s="12">
        <v>45313</v>
      </c>
      <c r="B145">
        <v>20.219999000000001</v>
      </c>
      <c r="C145">
        <v>20.48</v>
      </c>
      <c r="D145">
        <v>19</v>
      </c>
      <c r="E145">
        <v>19.870000999999998</v>
      </c>
      <c r="F145">
        <v>19.870000999999998</v>
      </c>
      <c r="G145">
        <v>1347400</v>
      </c>
    </row>
    <row r="146" spans="1:7">
      <c r="A146" s="12">
        <v>45314</v>
      </c>
      <c r="B146">
        <v>18.5</v>
      </c>
      <c r="C146">
        <v>19.329999999999998</v>
      </c>
      <c r="D146">
        <v>18.209999</v>
      </c>
      <c r="E146">
        <v>18.899999999999999</v>
      </c>
      <c r="F146">
        <v>18.899999999999999</v>
      </c>
      <c r="G146">
        <v>943100</v>
      </c>
    </row>
    <row r="147" spans="1:7">
      <c r="A147" s="12">
        <v>45315</v>
      </c>
      <c r="B147">
        <v>19.649999999999999</v>
      </c>
      <c r="C147">
        <v>19.850000000000001</v>
      </c>
      <c r="D147">
        <v>19.120000999999998</v>
      </c>
      <c r="E147">
        <v>19.219999000000001</v>
      </c>
      <c r="F147">
        <v>19.219999000000001</v>
      </c>
      <c r="G147">
        <v>757900</v>
      </c>
    </row>
    <row r="148" spans="1:7">
      <c r="A148" s="12">
        <v>45316</v>
      </c>
      <c r="B148">
        <v>19.620000999999998</v>
      </c>
      <c r="C148">
        <v>19.739999999999998</v>
      </c>
      <c r="D148">
        <v>19.200001</v>
      </c>
      <c r="E148">
        <v>19.469999000000001</v>
      </c>
      <c r="F148">
        <v>19.469999000000001</v>
      </c>
      <c r="G148">
        <v>511800</v>
      </c>
    </row>
    <row r="149" spans="1:7">
      <c r="A149" s="12">
        <v>45317</v>
      </c>
      <c r="B149">
        <v>20.639999</v>
      </c>
      <c r="C149">
        <v>21.839001</v>
      </c>
      <c r="D149">
        <v>20.639999</v>
      </c>
      <c r="E149">
        <v>21.59</v>
      </c>
      <c r="F149">
        <v>21.59</v>
      </c>
      <c r="G149">
        <v>1376500</v>
      </c>
    </row>
    <row r="150" spans="1:7">
      <c r="A150" s="12">
        <v>45320</v>
      </c>
      <c r="B150">
        <v>21.5</v>
      </c>
      <c r="C150">
        <v>22.940000999999999</v>
      </c>
      <c r="D150">
        <v>21.341999000000001</v>
      </c>
      <c r="E150">
        <v>22.809999000000001</v>
      </c>
      <c r="F150">
        <v>22.809999000000001</v>
      </c>
      <c r="G150">
        <v>1069400</v>
      </c>
    </row>
    <row r="151" spans="1:7">
      <c r="A151" s="12">
        <v>45321</v>
      </c>
      <c r="B151">
        <v>22.98</v>
      </c>
      <c r="C151">
        <v>23.32</v>
      </c>
      <c r="D151">
        <v>22.85</v>
      </c>
      <c r="E151">
        <v>23.200001</v>
      </c>
      <c r="F151">
        <v>23.200001</v>
      </c>
      <c r="G151">
        <v>602400</v>
      </c>
    </row>
    <row r="152" spans="1:7">
      <c r="A152" s="12">
        <v>45322</v>
      </c>
      <c r="B152">
        <v>22.23</v>
      </c>
      <c r="C152">
        <v>23.41</v>
      </c>
      <c r="D152">
        <v>22</v>
      </c>
      <c r="E152">
        <v>22.09</v>
      </c>
      <c r="F152">
        <v>22.09</v>
      </c>
      <c r="G152">
        <v>931800</v>
      </c>
    </row>
    <row r="153" spans="1:7">
      <c r="A153" s="12">
        <v>45323</v>
      </c>
      <c r="B153">
        <v>21.889999</v>
      </c>
      <c r="C153">
        <v>22.83</v>
      </c>
      <c r="D153">
        <v>21.879999000000002</v>
      </c>
      <c r="E153">
        <v>22.58</v>
      </c>
      <c r="F153">
        <v>22.58</v>
      </c>
      <c r="G153">
        <v>638700</v>
      </c>
    </row>
    <row r="154" spans="1:7">
      <c r="A154" s="12">
        <v>45324</v>
      </c>
      <c r="B154">
        <v>22.23</v>
      </c>
      <c r="C154">
        <v>23.040001</v>
      </c>
      <c r="D154">
        <v>22.219999000000001</v>
      </c>
      <c r="E154">
        <v>22.49</v>
      </c>
      <c r="F154">
        <v>22.49</v>
      </c>
      <c r="G154">
        <v>713500</v>
      </c>
    </row>
    <row r="155" spans="1:7">
      <c r="A155" s="12">
        <v>45327</v>
      </c>
      <c r="B155">
        <v>22.9</v>
      </c>
      <c r="C155">
        <v>22.93</v>
      </c>
      <c r="D155">
        <v>21.73</v>
      </c>
      <c r="E155">
        <v>21.809999000000001</v>
      </c>
      <c r="F155">
        <v>21.809999000000001</v>
      </c>
      <c r="G155">
        <v>890800</v>
      </c>
    </row>
    <row r="156" spans="1:7">
      <c r="A156" s="12">
        <v>45328</v>
      </c>
      <c r="B156">
        <v>22.34</v>
      </c>
      <c r="C156">
        <v>22.893999000000001</v>
      </c>
      <c r="D156">
        <v>22.299999</v>
      </c>
      <c r="E156">
        <v>22.59</v>
      </c>
      <c r="F156">
        <v>22.59</v>
      </c>
      <c r="G156">
        <v>787200</v>
      </c>
    </row>
    <row r="157" spans="1:7">
      <c r="A157" s="12">
        <v>45329</v>
      </c>
      <c r="B157">
        <v>22.52</v>
      </c>
      <c r="C157">
        <v>23.83</v>
      </c>
      <c r="D157">
        <v>22.34</v>
      </c>
      <c r="E157">
        <v>23.709999</v>
      </c>
      <c r="F157">
        <v>23.709999</v>
      </c>
      <c r="G157">
        <v>1113100</v>
      </c>
    </row>
    <row r="158" spans="1:7">
      <c r="A158" s="12">
        <v>45330</v>
      </c>
      <c r="B158">
        <v>24.65</v>
      </c>
      <c r="C158">
        <v>25.280000999999999</v>
      </c>
      <c r="D158">
        <v>24.43</v>
      </c>
      <c r="E158">
        <v>25.139999</v>
      </c>
      <c r="F158">
        <v>25.139999</v>
      </c>
      <c r="G158">
        <v>1386100</v>
      </c>
    </row>
    <row r="159" spans="1:7">
      <c r="A159" s="12">
        <v>45331</v>
      </c>
      <c r="B159">
        <v>26.799999</v>
      </c>
      <c r="C159">
        <v>28.120000999999998</v>
      </c>
      <c r="D159">
        <v>26.57</v>
      </c>
      <c r="E159">
        <v>27.34</v>
      </c>
      <c r="F159">
        <v>27.34</v>
      </c>
      <c r="G159">
        <v>1795500</v>
      </c>
    </row>
    <row r="160" spans="1:7">
      <c r="A160" s="12">
        <v>45334</v>
      </c>
      <c r="B160">
        <v>28.120000999999998</v>
      </c>
      <c r="C160">
        <v>30.624001</v>
      </c>
      <c r="D160">
        <v>28.07</v>
      </c>
      <c r="E160">
        <v>30.41</v>
      </c>
      <c r="F160">
        <v>30.41</v>
      </c>
      <c r="G160">
        <v>2043700</v>
      </c>
    </row>
    <row r="161" spans="1:7">
      <c r="A161" s="12">
        <v>45335</v>
      </c>
      <c r="B161">
        <v>28.93</v>
      </c>
      <c r="C161">
        <v>29.629999000000002</v>
      </c>
      <c r="D161">
        <v>28.200001</v>
      </c>
      <c r="E161">
        <v>29.629999000000002</v>
      </c>
      <c r="F161">
        <v>29.629999000000002</v>
      </c>
      <c r="G161">
        <v>2012800</v>
      </c>
    </row>
    <row r="162" spans="1:7">
      <c r="A162" s="12">
        <v>45336</v>
      </c>
      <c r="B162">
        <v>32.409999999999997</v>
      </c>
      <c r="C162">
        <v>32.720001000000003</v>
      </c>
      <c r="D162">
        <v>31.704999999999998</v>
      </c>
      <c r="E162">
        <v>32.340000000000003</v>
      </c>
      <c r="F162">
        <v>32.340000000000003</v>
      </c>
      <c r="G162">
        <v>2238300</v>
      </c>
    </row>
    <row r="163" spans="1:7">
      <c r="A163" s="12">
        <v>45337</v>
      </c>
      <c r="B163">
        <v>33.159999999999997</v>
      </c>
      <c r="C163">
        <v>33.700001</v>
      </c>
      <c r="D163">
        <v>32.099997999999999</v>
      </c>
      <c r="E163">
        <v>32.290000999999997</v>
      </c>
      <c r="F163">
        <v>32.290000999999997</v>
      </c>
      <c r="G163">
        <v>1722700</v>
      </c>
    </row>
    <row r="164" spans="1:7">
      <c r="A164" s="12">
        <v>45338</v>
      </c>
      <c r="B164">
        <v>32.889999000000003</v>
      </c>
      <c r="C164">
        <v>33.18</v>
      </c>
      <c r="D164">
        <v>32.080002</v>
      </c>
      <c r="E164">
        <v>32.43</v>
      </c>
      <c r="F164">
        <v>32.43</v>
      </c>
      <c r="G164">
        <v>1144300</v>
      </c>
    </row>
    <row r="165" spans="1:7">
      <c r="A165" s="12">
        <v>45342</v>
      </c>
      <c r="B165">
        <v>32.970001000000003</v>
      </c>
      <c r="C165">
        <v>33.029998999999997</v>
      </c>
      <c r="D165">
        <v>30.950001</v>
      </c>
      <c r="E165">
        <v>32.529998999999997</v>
      </c>
      <c r="F165">
        <v>32.529998999999997</v>
      </c>
      <c r="G165">
        <v>1634100</v>
      </c>
    </row>
    <row r="166" spans="1:7">
      <c r="A166" s="12">
        <v>45343</v>
      </c>
      <c r="B166">
        <v>30.93</v>
      </c>
      <c r="C166">
        <v>31.677</v>
      </c>
      <c r="D166">
        <v>30.709999</v>
      </c>
      <c r="E166">
        <v>31.139999</v>
      </c>
      <c r="F166">
        <v>31.139999</v>
      </c>
      <c r="G166">
        <v>1274600</v>
      </c>
    </row>
    <row r="167" spans="1:7">
      <c r="A167" s="12">
        <v>45344</v>
      </c>
      <c r="B167">
        <v>31.25</v>
      </c>
      <c r="C167">
        <v>32.5</v>
      </c>
      <c r="D167">
        <v>31.139999</v>
      </c>
      <c r="E167">
        <v>32.369999</v>
      </c>
      <c r="F167">
        <v>32.369999</v>
      </c>
      <c r="G167">
        <v>1117500</v>
      </c>
    </row>
    <row r="168" spans="1:7">
      <c r="A168" s="12">
        <v>45345</v>
      </c>
      <c r="B168">
        <v>31.26</v>
      </c>
      <c r="C168">
        <v>31.426000999999999</v>
      </c>
      <c r="D168">
        <v>30.58</v>
      </c>
      <c r="E168">
        <v>31.200001</v>
      </c>
      <c r="F168">
        <v>31.200001</v>
      </c>
      <c r="G168">
        <v>947300</v>
      </c>
    </row>
    <row r="169" spans="1:7">
      <c r="A169" s="12">
        <v>45348</v>
      </c>
      <c r="B169">
        <v>31.51</v>
      </c>
      <c r="C169">
        <v>36</v>
      </c>
      <c r="D169">
        <v>31.475000000000001</v>
      </c>
      <c r="E169">
        <v>35.43</v>
      </c>
      <c r="F169">
        <v>35.43</v>
      </c>
      <c r="G169">
        <v>2723000</v>
      </c>
    </row>
    <row r="170" spans="1:7">
      <c r="A170" s="12">
        <v>45349</v>
      </c>
      <c r="B170">
        <v>38.389999000000003</v>
      </c>
      <c r="C170">
        <v>39.349997999999999</v>
      </c>
      <c r="D170">
        <v>37.580002</v>
      </c>
      <c r="E170">
        <v>38.610000999999997</v>
      </c>
      <c r="F170">
        <v>38.610000999999997</v>
      </c>
      <c r="G170">
        <v>2902800</v>
      </c>
    </row>
    <row r="171" spans="1:7">
      <c r="A171" s="12">
        <v>45350</v>
      </c>
      <c r="B171">
        <v>42.830002</v>
      </c>
      <c r="C171">
        <v>48.244999</v>
      </c>
      <c r="D171">
        <v>41.540999999999997</v>
      </c>
      <c r="E171">
        <v>43.09</v>
      </c>
      <c r="F171">
        <v>43.09</v>
      </c>
      <c r="G171">
        <v>8133000</v>
      </c>
    </row>
    <row r="172" spans="1:7">
      <c r="A172" s="12">
        <v>45351</v>
      </c>
      <c r="B172">
        <v>45.029998999999997</v>
      </c>
      <c r="C172">
        <v>45.279998999999997</v>
      </c>
      <c r="D172">
        <v>42.400002000000001</v>
      </c>
      <c r="E172">
        <v>43.900002000000001</v>
      </c>
      <c r="F172">
        <v>43.900002000000001</v>
      </c>
      <c r="G172">
        <v>6235900</v>
      </c>
    </row>
    <row r="173" spans="1:7">
      <c r="A173" s="12">
        <v>45352</v>
      </c>
      <c r="B173">
        <v>44.52</v>
      </c>
      <c r="C173">
        <v>45.700001</v>
      </c>
      <c r="D173">
        <v>42.619999</v>
      </c>
      <c r="E173">
        <v>45.380001</v>
      </c>
      <c r="F173">
        <v>45.380001</v>
      </c>
      <c r="G173">
        <v>3410400</v>
      </c>
    </row>
    <row r="174" spans="1:7">
      <c r="A174" s="12">
        <v>45355</v>
      </c>
      <c r="B174">
        <v>49.009998000000003</v>
      </c>
      <c r="C174">
        <v>52.599997999999999</v>
      </c>
      <c r="D174">
        <v>48.560001</v>
      </c>
      <c r="E174">
        <v>52.07</v>
      </c>
      <c r="F174">
        <v>52.07</v>
      </c>
      <c r="G174">
        <v>6641700</v>
      </c>
    </row>
    <row r="175" spans="1:7">
      <c r="A175" s="12">
        <v>45356</v>
      </c>
      <c r="B175">
        <v>52</v>
      </c>
      <c r="C175">
        <v>54.84</v>
      </c>
      <c r="D175">
        <v>39.610000999999997</v>
      </c>
      <c r="E175">
        <v>43.110000999999997</v>
      </c>
      <c r="F175">
        <v>43.110000999999997</v>
      </c>
      <c r="G175">
        <v>9504100</v>
      </c>
    </row>
    <row r="176" spans="1:7">
      <c r="A176" s="12">
        <v>45357</v>
      </c>
      <c r="B176">
        <v>49.810001</v>
      </c>
      <c r="C176">
        <v>50.849997999999999</v>
      </c>
      <c r="D176">
        <v>47.549999</v>
      </c>
      <c r="E176">
        <v>50.060001</v>
      </c>
      <c r="F176">
        <v>50.060001</v>
      </c>
      <c r="G176">
        <v>5127200</v>
      </c>
    </row>
    <row r="177" spans="1:7">
      <c r="A177" s="12">
        <v>45358</v>
      </c>
      <c r="B177">
        <v>50.73</v>
      </c>
      <c r="C177">
        <v>51.849997999999999</v>
      </c>
      <c r="D177">
        <v>49.599997999999999</v>
      </c>
      <c r="E177">
        <v>51.16</v>
      </c>
      <c r="F177">
        <v>51.16</v>
      </c>
      <c r="G177">
        <v>3156500</v>
      </c>
    </row>
    <row r="178" spans="1:7">
      <c r="A178" s="12">
        <v>45359</v>
      </c>
      <c r="B178">
        <v>51.849997999999999</v>
      </c>
      <c r="C178">
        <v>55.238998000000002</v>
      </c>
      <c r="D178">
        <v>48.779998999999997</v>
      </c>
      <c r="E178">
        <v>53.27</v>
      </c>
      <c r="F178">
        <v>53.27</v>
      </c>
      <c r="G178">
        <v>5398000</v>
      </c>
    </row>
    <row r="179" spans="1:7">
      <c r="A179" s="12">
        <v>45362</v>
      </c>
      <c r="B179">
        <v>58.200001</v>
      </c>
      <c r="C179">
        <v>59.07</v>
      </c>
      <c r="D179">
        <v>56.360000999999997</v>
      </c>
      <c r="E179">
        <v>57.919998</v>
      </c>
      <c r="F179">
        <v>57.919998</v>
      </c>
      <c r="G179">
        <v>5899600</v>
      </c>
    </row>
    <row r="180" spans="1:7">
      <c r="A180" s="12">
        <v>45363</v>
      </c>
      <c r="B180">
        <v>58.07</v>
      </c>
      <c r="C180">
        <v>59.509998000000003</v>
      </c>
      <c r="D180">
        <v>52.110000999999997</v>
      </c>
      <c r="E180">
        <v>56.59</v>
      </c>
      <c r="F180">
        <v>56.59</v>
      </c>
      <c r="G180">
        <v>6560400</v>
      </c>
    </row>
    <row r="181" spans="1:7">
      <c r="A181" s="12">
        <v>45364</v>
      </c>
      <c r="B181">
        <v>58.810001</v>
      </c>
      <c r="C181">
        <v>59.740001999999997</v>
      </c>
      <c r="D181">
        <v>57.009998000000003</v>
      </c>
      <c r="E181">
        <v>59.669998</v>
      </c>
      <c r="F181">
        <v>59.669998</v>
      </c>
      <c r="G181">
        <v>4032400</v>
      </c>
    </row>
    <row r="182" spans="1:7">
      <c r="A182" s="12">
        <v>45365</v>
      </c>
      <c r="B182">
        <v>57.990001999999997</v>
      </c>
      <c r="C182">
        <v>58.354999999999997</v>
      </c>
      <c r="D182">
        <v>51.099997999999999</v>
      </c>
      <c r="E182">
        <v>52.82</v>
      </c>
      <c r="F182">
        <v>52.82</v>
      </c>
      <c r="G182">
        <v>6062500</v>
      </c>
    </row>
    <row r="183" spans="1:7">
      <c r="A183" s="12">
        <v>45366</v>
      </c>
      <c r="B183">
        <v>50.279998999999997</v>
      </c>
      <c r="C183">
        <v>54.68</v>
      </c>
      <c r="D183">
        <v>49.720001000000003</v>
      </c>
      <c r="E183">
        <v>52.43</v>
      </c>
      <c r="F183">
        <v>52.43</v>
      </c>
      <c r="G183">
        <v>6211100</v>
      </c>
    </row>
    <row r="184" spans="1:7">
      <c r="A184" s="12">
        <v>45369</v>
      </c>
      <c r="B184">
        <v>50.529998999999997</v>
      </c>
      <c r="C184">
        <v>51.470001000000003</v>
      </c>
      <c r="D184">
        <v>48.25</v>
      </c>
      <c r="E184">
        <v>48.799999</v>
      </c>
      <c r="F184">
        <v>48.799999</v>
      </c>
      <c r="G184">
        <v>4880000</v>
      </c>
    </row>
    <row r="185" spans="1:7">
      <c r="A185" s="12">
        <v>45370</v>
      </c>
      <c r="B185">
        <v>44.299999</v>
      </c>
      <c r="C185">
        <v>47.25</v>
      </c>
      <c r="D185">
        <v>41.889999000000003</v>
      </c>
      <c r="E185">
        <v>45.110000999999997</v>
      </c>
      <c r="F185">
        <v>45.110000999999997</v>
      </c>
      <c r="G185">
        <v>7294000</v>
      </c>
    </row>
    <row r="186" spans="1:7">
      <c r="A186" s="12">
        <v>45371</v>
      </c>
      <c r="B186">
        <v>43.740001999999997</v>
      </c>
      <c r="C186">
        <v>47.509998000000003</v>
      </c>
      <c r="D186">
        <v>41.82</v>
      </c>
      <c r="E186">
        <v>47.25</v>
      </c>
      <c r="F186">
        <v>47.25</v>
      </c>
      <c r="G186">
        <v>6471800</v>
      </c>
    </row>
    <row r="187" spans="1:7">
      <c r="A187" s="12">
        <v>45372</v>
      </c>
      <c r="B187">
        <v>49.59</v>
      </c>
      <c r="C187">
        <v>49.790000999999997</v>
      </c>
      <c r="D187">
        <v>45.619999</v>
      </c>
      <c r="E187">
        <v>46.110000999999997</v>
      </c>
      <c r="F187">
        <v>46.110000999999997</v>
      </c>
      <c r="G187">
        <v>6038300</v>
      </c>
    </row>
    <row r="188" spans="1:7">
      <c r="A188" s="12">
        <v>45373</v>
      </c>
      <c r="B188">
        <v>44.5</v>
      </c>
      <c r="C188">
        <v>44.709999000000003</v>
      </c>
      <c r="D188">
        <v>42.41</v>
      </c>
      <c r="E188">
        <v>44.16</v>
      </c>
      <c r="F188">
        <v>44.16</v>
      </c>
      <c r="G188">
        <v>6033000</v>
      </c>
    </row>
    <row r="189" spans="1:7">
      <c r="A189" s="12">
        <v>45376</v>
      </c>
      <c r="B189">
        <v>48.34</v>
      </c>
      <c r="C189">
        <v>54.215000000000003</v>
      </c>
      <c r="D189">
        <v>48.34</v>
      </c>
      <c r="E189">
        <v>54.060001</v>
      </c>
      <c r="F189">
        <v>54.060001</v>
      </c>
      <c r="G189">
        <v>7978000</v>
      </c>
    </row>
    <row r="190" spans="1:7">
      <c r="A190" s="12">
        <v>45377</v>
      </c>
      <c r="B190">
        <v>53.810001</v>
      </c>
      <c r="C190">
        <v>53.91</v>
      </c>
      <c r="D190">
        <v>51.34</v>
      </c>
      <c r="E190">
        <v>51.490001999999997</v>
      </c>
      <c r="F190">
        <v>51.490001999999997</v>
      </c>
      <c r="G190">
        <v>4445700</v>
      </c>
    </row>
    <row r="191" spans="1:7">
      <c r="A191" s="12">
        <v>45378</v>
      </c>
      <c r="B191">
        <v>54.59</v>
      </c>
      <c r="C191">
        <v>54.849997999999999</v>
      </c>
      <c r="D191">
        <v>49.689999</v>
      </c>
      <c r="E191">
        <v>50.060001</v>
      </c>
      <c r="F191">
        <v>50.060001</v>
      </c>
      <c r="G191">
        <v>5211200</v>
      </c>
    </row>
    <row r="192" spans="1:7">
      <c r="A192" s="12">
        <v>45379</v>
      </c>
      <c r="B192">
        <v>53.59</v>
      </c>
      <c r="C192">
        <v>54.709999000000003</v>
      </c>
      <c r="D192">
        <v>52.779998999999997</v>
      </c>
      <c r="E192">
        <v>53.25</v>
      </c>
      <c r="F192">
        <v>53.25</v>
      </c>
      <c r="G192">
        <v>6171300</v>
      </c>
    </row>
    <row r="193" spans="1:7">
      <c r="A193" s="12">
        <v>45383</v>
      </c>
      <c r="B193">
        <v>52.029998999999997</v>
      </c>
      <c r="C193">
        <v>52.139999000000003</v>
      </c>
      <c r="D193">
        <v>48.950001</v>
      </c>
      <c r="E193">
        <v>51.57</v>
      </c>
      <c r="F193">
        <v>51.57</v>
      </c>
      <c r="G193">
        <v>5876500</v>
      </c>
    </row>
    <row r="194" spans="1:7">
      <c r="A194" s="12">
        <v>45384</v>
      </c>
      <c r="B194">
        <v>44.209999000000003</v>
      </c>
      <c r="C194">
        <v>46.5</v>
      </c>
      <c r="D194">
        <v>43.619999</v>
      </c>
      <c r="E194">
        <v>45.73</v>
      </c>
      <c r="F194">
        <v>45.73</v>
      </c>
      <c r="G194">
        <v>8003200</v>
      </c>
    </row>
    <row r="195" spans="1:7">
      <c r="A195" s="12">
        <v>45385</v>
      </c>
      <c r="B195">
        <v>45.5</v>
      </c>
      <c r="C195">
        <v>47.23</v>
      </c>
      <c r="D195">
        <v>45.25</v>
      </c>
      <c r="E195">
        <v>45.560001</v>
      </c>
      <c r="F195">
        <v>45.560001</v>
      </c>
      <c r="G195">
        <v>3287500</v>
      </c>
    </row>
    <row r="196" spans="1:7">
      <c r="A196" s="12">
        <v>45386</v>
      </c>
      <c r="B196">
        <v>47.599997999999999</v>
      </c>
      <c r="C196">
        <v>50.490001999999997</v>
      </c>
      <c r="D196">
        <v>47.369999</v>
      </c>
      <c r="E196">
        <v>49.169998</v>
      </c>
      <c r="F196">
        <v>49.169998</v>
      </c>
      <c r="G196">
        <v>5448300</v>
      </c>
    </row>
    <row r="197" spans="1:7">
      <c r="A197" s="12">
        <v>45387</v>
      </c>
      <c r="B197">
        <v>46.889999000000003</v>
      </c>
      <c r="C197">
        <v>49.360000999999997</v>
      </c>
      <c r="D197">
        <v>46.75</v>
      </c>
      <c r="E197">
        <v>47.450001</v>
      </c>
      <c r="F197">
        <v>47.450001</v>
      </c>
      <c r="G197">
        <v>4706000</v>
      </c>
    </row>
    <row r="198" spans="1:7">
      <c r="A198" s="12">
        <v>45390</v>
      </c>
      <c r="B198">
        <v>54.490001999999997</v>
      </c>
      <c r="C198">
        <v>54.509998000000003</v>
      </c>
      <c r="D198">
        <v>52.91</v>
      </c>
      <c r="E198">
        <v>53.740001999999997</v>
      </c>
      <c r="F198">
        <v>53.740001999999997</v>
      </c>
      <c r="G198">
        <v>5466700</v>
      </c>
    </row>
    <row r="199" spans="1:7">
      <c r="A199" s="12">
        <v>45391</v>
      </c>
      <c r="B199">
        <v>51.970001000000003</v>
      </c>
      <c r="C199">
        <v>52.539000999999999</v>
      </c>
      <c r="D199">
        <v>48.330002</v>
      </c>
      <c r="E199">
        <v>49.450001</v>
      </c>
      <c r="F199">
        <v>49.450001</v>
      </c>
      <c r="G199">
        <v>5242400</v>
      </c>
    </row>
    <row r="200" spans="1:7">
      <c r="A200" s="12">
        <v>45392</v>
      </c>
      <c r="B200">
        <v>47.439999</v>
      </c>
      <c r="C200">
        <v>51.080002</v>
      </c>
      <c r="D200">
        <v>47.169998</v>
      </c>
      <c r="E200">
        <v>51.080002</v>
      </c>
      <c r="F200">
        <v>51.080002</v>
      </c>
      <c r="G200">
        <v>4968600</v>
      </c>
    </row>
    <row r="201" spans="1:7">
      <c r="A201" s="12">
        <v>45393</v>
      </c>
      <c r="B201">
        <v>52.09</v>
      </c>
      <c r="C201">
        <v>52.290000999999997</v>
      </c>
      <c r="D201">
        <v>50.169998</v>
      </c>
      <c r="E201">
        <v>51.740001999999997</v>
      </c>
      <c r="F201">
        <v>51.740001999999997</v>
      </c>
      <c r="G201">
        <v>4621300</v>
      </c>
    </row>
    <row r="202" spans="1:7">
      <c r="A202" s="12">
        <v>45394</v>
      </c>
      <c r="B202">
        <v>51.009998000000003</v>
      </c>
      <c r="C202">
        <v>51.34</v>
      </c>
      <c r="D202">
        <v>44.240001999999997</v>
      </c>
      <c r="E202">
        <v>46.139999000000003</v>
      </c>
      <c r="F202">
        <v>46.139999000000003</v>
      </c>
      <c r="G202">
        <v>8171000</v>
      </c>
    </row>
    <row r="203" spans="1:7">
      <c r="A203" s="12">
        <v>45397</v>
      </c>
      <c r="B203">
        <v>45.580002</v>
      </c>
      <c r="C203">
        <v>45.889999000000003</v>
      </c>
      <c r="D203">
        <v>40</v>
      </c>
      <c r="E203">
        <v>41.290000999999997</v>
      </c>
      <c r="F203">
        <v>41.290000999999997</v>
      </c>
      <c r="G203">
        <v>7622100</v>
      </c>
    </row>
    <row r="204" spans="1:7">
      <c r="A204" s="12">
        <v>45398</v>
      </c>
      <c r="B204">
        <v>41.139999000000003</v>
      </c>
      <c r="C204">
        <v>41.380001</v>
      </c>
      <c r="D204">
        <v>39.159999999999997</v>
      </c>
      <c r="E204">
        <v>40.549999</v>
      </c>
      <c r="F204">
        <v>40.549999</v>
      </c>
      <c r="G204">
        <v>5637600</v>
      </c>
    </row>
    <row r="205" spans="1:7">
      <c r="A205" s="12">
        <v>45399</v>
      </c>
      <c r="B205">
        <v>40</v>
      </c>
      <c r="C205">
        <v>40.779998999999997</v>
      </c>
      <c r="D205">
        <v>36.409999999999997</v>
      </c>
      <c r="E205">
        <v>38.080002</v>
      </c>
      <c r="F205">
        <v>38.080002</v>
      </c>
      <c r="G205">
        <v>8490400</v>
      </c>
    </row>
    <row r="206" spans="1:7">
      <c r="A206" s="12">
        <v>45400</v>
      </c>
      <c r="B206">
        <v>39.840000000000003</v>
      </c>
      <c r="C206">
        <v>42.139999000000003</v>
      </c>
      <c r="D206">
        <v>39.200001</v>
      </c>
      <c r="E206">
        <v>41.310001</v>
      </c>
      <c r="F206">
        <v>41.310001</v>
      </c>
      <c r="G206">
        <v>6303800</v>
      </c>
    </row>
    <row r="207" spans="1:7">
      <c r="A207" s="12">
        <v>45401</v>
      </c>
      <c r="B207">
        <v>42.740001999999997</v>
      </c>
      <c r="C207">
        <v>43.349997999999999</v>
      </c>
      <c r="D207">
        <v>41.209999000000003</v>
      </c>
      <c r="E207">
        <v>42.220001000000003</v>
      </c>
      <c r="F207">
        <v>42.220001000000003</v>
      </c>
      <c r="G207">
        <v>5424000</v>
      </c>
    </row>
    <row r="208" spans="1:7">
      <c r="A208" s="12">
        <v>45404</v>
      </c>
      <c r="B208">
        <v>44.52</v>
      </c>
      <c r="C208">
        <v>45.549999</v>
      </c>
      <c r="D208">
        <v>43.889999000000003</v>
      </c>
      <c r="E208">
        <v>45.150002000000001</v>
      </c>
      <c r="F208">
        <v>45.150002000000001</v>
      </c>
      <c r="G208">
        <v>4563900</v>
      </c>
    </row>
  </sheetData>
  <sortState xmlns:xlrd2="http://schemas.microsoft.com/office/spreadsheetml/2017/richdata2" ref="P12:V122">
    <sortCondition ref="P12:P122"/>
  </sortState>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B12199-6A81-4AED-A0C5-DE7191CB5FB6}">
  <dimension ref="A1:W2513"/>
  <sheetViews>
    <sheetView topLeftCell="A2481" workbookViewId="0">
      <selection activeCell="P2486" sqref="P2486:X2505"/>
    </sheetView>
  </sheetViews>
  <sheetFormatPr defaultRowHeight="15"/>
  <cols>
    <col min="1" max="1" width="13.42578125" style="1" customWidth="1"/>
    <col min="7" max="7" width="13" customWidth="1"/>
    <col min="17" max="17" width="10.5703125" customWidth="1"/>
  </cols>
  <sheetData>
    <row r="1" spans="1:7">
      <c r="A1" s="1" t="s">
        <v>13</v>
      </c>
      <c r="B1" t="s">
        <v>7</v>
      </c>
      <c r="C1" t="s">
        <v>8</v>
      </c>
      <c r="D1" t="s">
        <v>9</v>
      </c>
      <c r="E1" t="s">
        <v>10</v>
      </c>
      <c r="F1" t="s">
        <v>12</v>
      </c>
      <c r="G1" t="s">
        <v>11</v>
      </c>
    </row>
    <row r="2" spans="1:7">
      <c r="A2" s="1">
        <v>43048</v>
      </c>
      <c r="B2">
        <v>308.64498900000001</v>
      </c>
      <c r="C2">
        <v>329.45199600000001</v>
      </c>
      <c r="D2">
        <v>307.05599999999998</v>
      </c>
      <c r="E2">
        <v>320.88400300000001</v>
      </c>
      <c r="F2">
        <v>320.88400300000001</v>
      </c>
      <c r="G2">
        <v>893249984</v>
      </c>
    </row>
    <row r="3" spans="1:7">
      <c r="A3" s="1">
        <v>43049</v>
      </c>
      <c r="B3">
        <v>320.67099000000002</v>
      </c>
      <c r="C3">
        <v>324.71798699999999</v>
      </c>
      <c r="D3">
        <v>294.54199199999999</v>
      </c>
      <c r="E3">
        <v>299.25299100000001</v>
      </c>
      <c r="F3">
        <v>299.25299100000001</v>
      </c>
      <c r="G3">
        <v>885985984</v>
      </c>
    </row>
    <row r="4" spans="1:7">
      <c r="A4" s="1">
        <v>43050</v>
      </c>
      <c r="B4">
        <v>298.58599900000002</v>
      </c>
      <c r="C4">
        <v>319.45300300000002</v>
      </c>
      <c r="D4">
        <v>298.19198599999999</v>
      </c>
      <c r="E4">
        <v>314.68099999999998</v>
      </c>
      <c r="F4">
        <v>314.68099999999998</v>
      </c>
      <c r="G4">
        <v>842300992</v>
      </c>
    </row>
    <row r="5" spans="1:7">
      <c r="A5" s="1">
        <v>43051</v>
      </c>
      <c r="B5">
        <v>314.69000199999999</v>
      </c>
      <c r="C5">
        <v>319.15301499999998</v>
      </c>
      <c r="D5">
        <v>298.51299999999998</v>
      </c>
      <c r="E5">
        <v>307.90798999999998</v>
      </c>
      <c r="F5">
        <v>307.90798999999998</v>
      </c>
      <c r="G5">
        <v>1613479936</v>
      </c>
    </row>
    <row r="6" spans="1:7">
      <c r="A6" s="1">
        <v>43052</v>
      </c>
      <c r="B6">
        <v>307.02499399999999</v>
      </c>
      <c r="C6">
        <v>328.415009</v>
      </c>
      <c r="D6">
        <v>307.02499399999999</v>
      </c>
      <c r="E6">
        <v>316.716003</v>
      </c>
      <c r="F6">
        <v>316.716003</v>
      </c>
      <c r="G6">
        <v>1041889984</v>
      </c>
    </row>
    <row r="7" spans="1:7">
      <c r="A7" s="1">
        <v>43053</v>
      </c>
      <c r="B7">
        <v>316.76299999999998</v>
      </c>
      <c r="C7">
        <v>340.17700200000002</v>
      </c>
      <c r="D7">
        <v>316.76299999999998</v>
      </c>
      <c r="E7">
        <v>337.631012</v>
      </c>
      <c r="F7">
        <v>337.631012</v>
      </c>
      <c r="G7">
        <v>1069680000</v>
      </c>
    </row>
    <row r="8" spans="1:7">
      <c r="A8" s="1">
        <v>43054</v>
      </c>
      <c r="B8">
        <v>337.96398900000003</v>
      </c>
      <c r="C8">
        <v>340.91198700000001</v>
      </c>
      <c r="D8">
        <v>329.81298800000002</v>
      </c>
      <c r="E8">
        <v>333.35699499999998</v>
      </c>
      <c r="F8">
        <v>333.35699499999998</v>
      </c>
      <c r="G8">
        <v>722665984</v>
      </c>
    </row>
    <row r="9" spans="1:7">
      <c r="A9" s="1">
        <v>43055</v>
      </c>
      <c r="B9">
        <v>333.442993</v>
      </c>
      <c r="C9">
        <v>336.158997</v>
      </c>
      <c r="D9">
        <v>323.60598800000002</v>
      </c>
      <c r="E9">
        <v>330.92401100000001</v>
      </c>
      <c r="F9">
        <v>330.92401100000001</v>
      </c>
      <c r="G9">
        <v>797254016</v>
      </c>
    </row>
    <row r="10" spans="1:7">
      <c r="A10" s="1">
        <v>43056</v>
      </c>
      <c r="B10">
        <v>330.16699199999999</v>
      </c>
      <c r="C10">
        <v>334.96398900000003</v>
      </c>
      <c r="D10">
        <v>327.52301</v>
      </c>
      <c r="E10">
        <v>332.39401199999998</v>
      </c>
      <c r="F10">
        <v>332.39401199999998</v>
      </c>
      <c r="G10">
        <v>621732992</v>
      </c>
    </row>
    <row r="11" spans="1:7">
      <c r="A11" s="1">
        <v>43057</v>
      </c>
      <c r="B11">
        <v>331.98001099999999</v>
      </c>
      <c r="C11">
        <v>349.61599699999999</v>
      </c>
      <c r="D11">
        <v>327.68701199999998</v>
      </c>
      <c r="E11">
        <v>347.61200000000002</v>
      </c>
      <c r="F11">
        <v>347.61200000000002</v>
      </c>
      <c r="G11">
        <v>649638976</v>
      </c>
    </row>
    <row r="12" spans="1:7">
      <c r="A12" s="1">
        <v>43058</v>
      </c>
      <c r="B12">
        <v>347.40100100000001</v>
      </c>
      <c r="C12">
        <v>371.29098499999998</v>
      </c>
      <c r="D12">
        <v>344.73998999999998</v>
      </c>
      <c r="E12">
        <v>354.385986</v>
      </c>
      <c r="F12">
        <v>354.385986</v>
      </c>
      <c r="G12">
        <v>1181529984</v>
      </c>
    </row>
    <row r="13" spans="1:7">
      <c r="A13" s="1">
        <v>43059</v>
      </c>
      <c r="B13">
        <v>354.09399400000001</v>
      </c>
      <c r="C13">
        <v>372.13699300000002</v>
      </c>
      <c r="D13">
        <v>353.28900099999998</v>
      </c>
      <c r="E13">
        <v>366.73001099999999</v>
      </c>
      <c r="F13">
        <v>366.73001099999999</v>
      </c>
      <c r="G13">
        <v>807027008</v>
      </c>
    </row>
    <row r="14" spans="1:7">
      <c r="A14" s="1">
        <v>43060</v>
      </c>
      <c r="B14">
        <v>367.442993</v>
      </c>
      <c r="C14">
        <v>372.47000100000002</v>
      </c>
      <c r="D14">
        <v>350.692993</v>
      </c>
      <c r="E14">
        <v>360.40100100000001</v>
      </c>
      <c r="F14">
        <v>360.40100100000001</v>
      </c>
      <c r="G14">
        <v>949912000</v>
      </c>
    </row>
    <row r="15" spans="1:7">
      <c r="A15" s="1">
        <v>43061</v>
      </c>
      <c r="B15">
        <v>360.31201199999998</v>
      </c>
      <c r="C15">
        <v>381.42001299999998</v>
      </c>
      <c r="D15">
        <v>360.14700299999998</v>
      </c>
      <c r="E15">
        <v>380.65200800000002</v>
      </c>
      <c r="F15">
        <v>380.65200800000002</v>
      </c>
      <c r="G15">
        <v>800819008</v>
      </c>
    </row>
    <row r="16" spans="1:7">
      <c r="A16" s="1">
        <v>43062</v>
      </c>
      <c r="B16">
        <v>381.43899499999998</v>
      </c>
      <c r="C16">
        <v>425.54800399999999</v>
      </c>
      <c r="D16">
        <v>376.08801299999999</v>
      </c>
      <c r="E16">
        <v>410.16598499999998</v>
      </c>
      <c r="F16">
        <v>410.16598499999998</v>
      </c>
      <c r="G16">
        <v>1845680000</v>
      </c>
    </row>
    <row r="17" spans="1:7">
      <c r="A17" s="1">
        <v>43063</v>
      </c>
      <c r="B17">
        <v>412.50100700000002</v>
      </c>
      <c r="C17">
        <v>480.97299199999998</v>
      </c>
      <c r="D17">
        <v>402.75799599999999</v>
      </c>
      <c r="E17">
        <v>474.91101099999997</v>
      </c>
      <c r="F17">
        <v>474.91101099999997</v>
      </c>
      <c r="G17">
        <v>2292829952</v>
      </c>
    </row>
    <row r="18" spans="1:7">
      <c r="A18" s="1">
        <v>43064</v>
      </c>
      <c r="B18">
        <v>475.675995</v>
      </c>
      <c r="C18">
        <v>485.19198599999999</v>
      </c>
      <c r="D18">
        <v>461.05300899999997</v>
      </c>
      <c r="E18">
        <v>466.27600100000001</v>
      </c>
      <c r="F18">
        <v>466.27600100000001</v>
      </c>
      <c r="G18">
        <v>1422080000</v>
      </c>
    </row>
    <row r="19" spans="1:7">
      <c r="A19" s="1">
        <v>43065</v>
      </c>
      <c r="B19">
        <v>465.97399899999999</v>
      </c>
      <c r="C19">
        <v>472.72299199999998</v>
      </c>
      <c r="D19">
        <v>451.60598800000002</v>
      </c>
      <c r="E19">
        <v>471.32998700000002</v>
      </c>
      <c r="F19">
        <v>471.32998700000002</v>
      </c>
      <c r="G19">
        <v>1197779968</v>
      </c>
    </row>
    <row r="20" spans="1:7">
      <c r="A20" s="1">
        <v>43066</v>
      </c>
      <c r="B20">
        <v>471.53100599999999</v>
      </c>
      <c r="C20">
        <v>493.40499899999998</v>
      </c>
      <c r="D20">
        <v>468.48498499999999</v>
      </c>
      <c r="E20">
        <v>480.35501099999999</v>
      </c>
      <c r="F20">
        <v>480.35501099999999</v>
      </c>
      <c r="G20">
        <v>1396480000</v>
      </c>
    </row>
    <row r="21" spans="1:7">
      <c r="A21" s="1">
        <v>43067</v>
      </c>
      <c r="B21">
        <v>480.51800500000002</v>
      </c>
      <c r="C21">
        <v>482.48001099999999</v>
      </c>
      <c r="D21">
        <v>466.34698500000002</v>
      </c>
      <c r="E21">
        <v>472.90200800000002</v>
      </c>
      <c r="F21">
        <v>472.90200800000002</v>
      </c>
      <c r="G21">
        <v>1346499968</v>
      </c>
    </row>
    <row r="22" spans="1:7">
      <c r="A22" s="1">
        <v>43068</v>
      </c>
      <c r="B22">
        <v>473.28100599999999</v>
      </c>
      <c r="C22">
        <v>522.307007</v>
      </c>
      <c r="D22">
        <v>425.07101399999999</v>
      </c>
      <c r="E22">
        <v>427.52301</v>
      </c>
      <c r="F22">
        <v>427.52301</v>
      </c>
      <c r="G22">
        <v>2675940096</v>
      </c>
    </row>
    <row r="23" spans="1:7">
      <c r="A23" s="1">
        <v>43069</v>
      </c>
      <c r="B23">
        <v>431.21499599999999</v>
      </c>
      <c r="C23">
        <v>465.49700899999999</v>
      </c>
      <c r="D23">
        <v>401.24301100000002</v>
      </c>
      <c r="E23">
        <v>447.114014</v>
      </c>
      <c r="F23">
        <v>447.114014</v>
      </c>
      <c r="G23">
        <v>1903040000</v>
      </c>
    </row>
    <row r="24" spans="1:7">
      <c r="A24" s="1">
        <v>43070</v>
      </c>
      <c r="B24">
        <v>445.20901500000002</v>
      </c>
      <c r="C24">
        <v>472.60900900000001</v>
      </c>
      <c r="D24">
        <v>428.31201199999998</v>
      </c>
      <c r="E24">
        <v>466.540009</v>
      </c>
      <c r="F24">
        <v>466.540009</v>
      </c>
      <c r="G24">
        <v>1247879936</v>
      </c>
    </row>
    <row r="25" spans="1:7">
      <c r="A25" s="1">
        <v>43071</v>
      </c>
      <c r="B25">
        <v>466.85101300000002</v>
      </c>
      <c r="C25">
        <v>476.239014</v>
      </c>
      <c r="D25">
        <v>456.65301499999998</v>
      </c>
      <c r="E25">
        <v>463.449005</v>
      </c>
      <c r="F25">
        <v>463.449005</v>
      </c>
      <c r="G25">
        <v>943649984</v>
      </c>
    </row>
    <row r="26" spans="1:7">
      <c r="A26" s="1">
        <v>43072</v>
      </c>
      <c r="B26">
        <v>463.70498700000002</v>
      </c>
      <c r="C26">
        <v>482.81399499999998</v>
      </c>
      <c r="D26">
        <v>451.85199</v>
      </c>
      <c r="E26">
        <v>465.85299700000002</v>
      </c>
      <c r="F26">
        <v>465.85299700000002</v>
      </c>
      <c r="G26">
        <v>990556992</v>
      </c>
    </row>
    <row r="27" spans="1:7">
      <c r="A27" s="1">
        <v>43073</v>
      </c>
      <c r="B27">
        <v>466.05398600000001</v>
      </c>
      <c r="C27">
        <v>474.77700800000002</v>
      </c>
      <c r="D27">
        <v>453.31201199999998</v>
      </c>
      <c r="E27">
        <v>470.20400999999998</v>
      </c>
      <c r="F27">
        <v>470.20400999999998</v>
      </c>
      <c r="G27">
        <v>1005550016</v>
      </c>
    </row>
    <row r="28" spans="1:7">
      <c r="A28" s="1">
        <v>43074</v>
      </c>
      <c r="B28">
        <v>470.29400600000002</v>
      </c>
      <c r="C28">
        <v>473.55801400000001</v>
      </c>
      <c r="D28">
        <v>457.66000400000001</v>
      </c>
      <c r="E28">
        <v>463.28100599999999</v>
      </c>
      <c r="F28">
        <v>463.28100599999999</v>
      </c>
      <c r="G28">
        <v>1216720000</v>
      </c>
    </row>
    <row r="29" spans="1:7">
      <c r="A29" s="1">
        <v>43075</v>
      </c>
      <c r="B29">
        <v>462.60400399999997</v>
      </c>
      <c r="C29">
        <v>462.70800800000001</v>
      </c>
      <c r="D29">
        <v>420.209991</v>
      </c>
      <c r="E29">
        <v>428.58801299999999</v>
      </c>
      <c r="F29">
        <v>428.58801299999999</v>
      </c>
      <c r="G29">
        <v>1998259968</v>
      </c>
    </row>
    <row r="30" spans="1:7">
      <c r="A30" s="1">
        <v>43076</v>
      </c>
      <c r="B30">
        <v>426.368988</v>
      </c>
      <c r="C30">
        <v>441.39700299999998</v>
      </c>
      <c r="D30">
        <v>414.41101099999997</v>
      </c>
      <c r="E30">
        <v>434.40798999999998</v>
      </c>
      <c r="F30">
        <v>434.40798999999998</v>
      </c>
      <c r="G30">
        <v>2129570048</v>
      </c>
    </row>
    <row r="31" spans="1:7">
      <c r="A31" s="1">
        <v>43077</v>
      </c>
      <c r="B31">
        <v>434.989014</v>
      </c>
      <c r="C31">
        <v>466.06201199999998</v>
      </c>
      <c r="D31">
        <v>422.36700400000001</v>
      </c>
      <c r="E31">
        <v>456.03100599999999</v>
      </c>
      <c r="F31">
        <v>456.03100599999999</v>
      </c>
      <c r="G31">
        <v>2336379904</v>
      </c>
    </row>
    <row r="32" spans="1:7">
      <c r="A32" s="1">
        <v>43078</v>
      </c>
      <c r="B32">
        <v>457.34399400000001</v>
      </c>
      <c r="C32">
        <v>504.14700299999998</v>
      </c>
      <c r="D32">
        <v>456.25299100000001</v>
      </c>
      <c r="E32">
        <v>473.50201399999997</v>
      </c>
      <c r="F32">
        <v>473.50201399999997</v>
      </c>
      <c r="G32">
        <v>2003849984</v>
      </c>
    </row>
    <row r="33" spans="1:7">
      <c r="A33" s="1">
        <v>43079</v>
      </c>
      <c r="B33">
        <v>472.78900099999998</v>
      </c>
      <c r="C33">
        <v>472.78900099999998</v>
      </c>
      <c r="D33">
        <v>429.51400799999999</v>
      </c>
      <c r="E33">
        <v>441.72100799999998</v>
      </c>
      <c r="F33">
        <v>441.72100799999998</v>
      </c>
      <c r="G33">
        <v>1404179968</v>
      </c>
    </row>
    <row r="34" spans="1:7">
      <c r="A34" s="1">
        <v>43080</v>
      </c>
      <c r="B34">
        <v>440.358002</v>
      </c>
      <c r="C34">
        <v>516.96899399999995</v>
      </c>
      <c r="D34">
        <v>439.10400399999997</v>
      </c>
      <c r="E34">
        <v>515.135986</v>
      </c>
      <c r="F34">
        <v>515.135986</v>
      </c>
      <c r="G34">
        <v>1771440000</v>
      </c>
    </row>
    <row r="35" spans="1:7">
      <c r="A35" s="1">
        <v>43081</v>
      </c>
      <c r="B35">
        <v>522.28601100000003</v>
      </c>
      <c r="C35">
        <v>657.317993</v>
      </c>
      <c r="D35">
        <v>504.493988</v>
      </c>
      <c r="E35">
        <v>651.43102999999996</v>
      </c>
      <c r="F35">
        <v>651.43102999999996</v>
      </c>
      <c r="G35">
        <v>5179829760</v>
      </c>
    </row>
    <row r="36" spans="1:7">
      <c r="A36" s="1">
        <v>43082</v>
      </c>
      <c r="B36">
        <v>644.90600600000005</v>
      </c>
      <c r="C36">
        <v>747.99298099999999</v>
      </c>
      <c r="D36">
        <v>597.79797399999995</v>
      </c>
      <c r="E36">
        <v>702.76702899999998</v>
      </c>
      <c r="F36">
        <v>702.76702899999998</v>
      </c>
      <c r="G36">
        <v>4524539904</v>
      </c>
    </row>
    <row r="37" spans="1:7">
      <c r="A37" s="1">
        <v>43083</v>
      </c>
      <c r="B37">
        <v>700.59399399999995</v>
      </c>
      <c r="C37">
        <v>753.12097200000005</v>
      </c>
      <c r="D37">
        <v>664.989014</v>
      </c>
      <c r="E37">
        <v>695.81597899999997</v>
      </c>
      <c r="F37">
        <v>695.81597899999997</v>
      </c>
      <c r="G37">
        <v>3821580032</v>
      </c>
    </row>
    <row r="38" spans="1:7">
      <c r="A38" s="1">
        <v>43084</v>
      </c>
      <c r="B38">
        <v>696.37597700000003</v>
      </c>
      <c r="C38">
        <v>697.13201900000001</v>
      </c>
      <c r="D38">
        <v>621.06097399999999</v>
      </c>
      <c r="E38">
        <v>684.44799799999998</v>
      </c>
      <c r="F38">
        <v>684.44799799999998</v>
      </c>
      <c r="G38">
        <v>2758710016</v>
      </c>
    </row>
    <row r="39" spans="1:7">
      <c r="A39" s="1">
        <v>43085</v>
      </c>
      <c r="B39">
        <v>686.19201699999996</v>
      </c>
      <c r="C39">
        <v>718.38500999999997</v>
      </c>
      <c r="D39">
        <v>680.78601100000003</v>
      </c>
      <c r="E39">
        <v>696.20898399999999</v>
      </c>
      <c r="F39">
        <v>696.20898399999999</v>
      </c>
      <c r="G39">
        <v>2165690112</v>
      </c>
    </row>
    <row r="40" spans="1:7">
      <c r="A40" s="1">
        <v>43086</v>
      </c>
      <c r="B40">
        <v>696.23699999999997</v>
      </c>
      <c r="C40">
        <v>735.82501200000002</v>
      </c>
      <c r="D40">
        <v>696.23699999999997</v>
      </c>
      <c r="E40">
        <v>719.97497599999997</v>
      </c>
      <c r="F40">
        <v>719.97497599999997</v>
      </c>
      <c r="G40">
        <v>2147389952</v>
      </c>
    </row>
    <row r="41" spans="1:7">
      <c r="A41" s="1">
        <v>43087</v>
      </c>
      <c r="B41">
        <v>721.73199499999998</v>
      </c>
      <c r="C41">
        <v>803.92797900000005</v>
      </c>
      <c r="D41">
        <v>689.23101799999995</v>
      </c>
      <c r="E41">
        <v>794.64502000000005</v>
      </c>
      <c r="F41">
        <v>794.64502000000005</v>
      </c>
      <c r="G41">
        <v>3249230080</v>
      </c>
    </row>
    <row r="42" spans="1:7">
      <c r="A42" s="1">
        <v>43088</v>
      </c>
      <c r="B42">
        <v>793.90100099999995</v>
      </c>
      <c r="C42">
        <v>881.94397000000004</v>
      </c>
      <c r="D42">
        <v>785.34198000000004</v>
      </c>
      <c r="E42">
        <v>826.82299799999998</v>
      </c>
      <c r="F42">
        <v>826.82299799999998</v>
      </c>
      <c r="G42">
        <v>4096549888</v>
      </c>
    </row>
    <row r="43" spans="1:7">
      <c r="A43" s="1">
        <v>43089</v>
      </c>
      <c r="B43">
        <v>827.51599099999999</v>
      </c>
      <c r="C43">
        <v>845.06201199999998</v>
      </c>
      <c r="D43">
        <v>756.00402799999995</v>
      </c>
      <c r="E43">
        <v>819.08599900000002</v>
      </c>
      <c r="F43">
        <v>819.08599900000002</v>
      </c>
      <c r="G43">
        <v>3969939968</v>
      </c>
    </row>
    <row r="44" spans="1:7">
      <c r="A44" s="1">
        <v>43090</v>
      </c>
      <c r="B44">
        <v>820.23602300000005</v>
      </c>
      <c r="C44">
        <v>880.54303000000004</v>
      </c>
      <c r="D44">
        <v>792.68902600000001</v>
      </c>
      <c r="E44">
        <v>821.06298800000002</v>
      </c>
      <c r="F44">
        <v>821.06298800000002</v>
      </c>
      <c r="G44">
        <v>3569060096</v>
      </c>
    </row>
    <row r="45" spans="1:7">
      <c r="A45" s="1">
        <v>43091</v>
      </c>
      <c r="B45">
        <v>822.64300500000002</v>
      </c>
      <c r="C45">
        <v>827.68298300000004</v>
      </c>
      <c r="D45">
        <v>543.762024</v>
      </c>
      <c r="E45">
        <v>674.85998500000005</v>
      </c>
      <c r="F45">
        <v>674.85998500000005</v>
      </c>
      <c r="G45">
        <v>4977710080</v>
      </c>
    </row>
    <row r="46" spans="1:7">
      <c r="A46" s="1">
        <v>43092</v>
      </c>
      <c r="B46">
        <v>681.31597899999997</v>
      </c>
      <c r="C46">
        <v>763.89502000000005</v>
      </c>
      <c r="D46">
        <v>679.73101799999995</v>
      </c>
      <c r="E46">
        <v>719.387024</v>
      </c>
      <c r="F46">
        <v>719.387024</v>
      </c>
      <c r="G46">
        <v>2480339968</v>
      </c>
    </row>
    <row r="47" spans="1:7">
      <c r="A47" s="1">
        <v>43093</v>
      </c>
      <c r="B47">
        <v>721.76898200000005</v>
      </c>
      <c r="C47">
        <v>721.76898200000005</v>
      </c>
      <c r="D47">
        <v>614.92199700000003</v>
      </c>
      <c r="E47">
        <v>694.14801</v>
      </c>
      <c r="F47">
        <v>694.14801</v>
      </c>
      <c r="G47">
        <v>2300549888</v>
      </c>
    </row>
    <row r="48" spans="1:7">
      <c r="A48" s="1">
        <v>43094</v>
      </c>
      <c r="B48">
        <v>698.86999500000002</v>
      </c>
      <c r="C48">
        <v>782.52099599999997</v>
      </c>
      <c r="D48">
        <v>698.86999500000002</v>
      </c>
      <c r="E48">
        <v>765.83398399999999</v>
      </c>
      <c r="F48">
        <v>765.83398399999999</v>
      </c>
      <c r="G48">
        <v>2491760128</v>
      </c>
    </row>
    <row r="49" spans="1:7">
      <c r="A49" s="1">
        <v>43095</v>
      </c>
      <c r="B49">
        <v>763.36999500000002</v>
      </c>
      <c r="C49">
        <v>786.78997800000002</v>
      </c>
      <c r="D49">
        <v>760.93499799999995</v>
      </c>
      <c r="E49">
        <v>773.83599900000002</v>
      </c>
      <c r="F49">
        <v>773.83599900000002</v>
      </c>
      <c r="G49">
        <v>2201159936</v>
      </c>
    </row>
    <row r="50" spans="1:7">
      <c r="A50" s="1">
        <v>43096</v>
      </c>
      <c r="B50">
        <v>774.96997099999999</v>
      </c>
      <c r="C50">
        <v>789.25299099999995</v>
      </c>
      <c r="D50">
        <v>738.41302499999995</v>
      </c>
      <c r="E50">
        <v>762.84198000000004</v>
      </c>
      <c r="F50">
        <v>762.84198000000004</v>
      </c>
      <c r="G50">
        <v>2100029952</v>
      </c>
    </row>
    <row r="51" spans="1:7">
      <c r="A51" s="1">
        <v>43097</v>
      </c>
      <c r="B51">
        <v>762.20800799999995</v>
      </c>
      <c r="C51">
        <v>763.31897000000004</v>
      </c>
      <c r="D51">
        <v>701.18701199999998</v>
      </c>
      <c r="E51">
        <v>737.02301</v>
      </c>
      <c r="F51">
        <v>737.02301</v>
      </c>
      <c r="G51">
        <v>2389149952</v>
      </c>
    </row>
    <row r="52" spans="1:7">
      <c r="A52" s="1">
        <v>43098</v>
      </c>
      <c r="B52">
        <v>740.38897699999995</v>
      </c>
      <c r="C52">
        <v>770.11700399999995</v>
      </c>
      <c r="D52">
        <v>729.60797100000002</v>
      </c>
      <c r="E52">
        <v>753.59198000000004</v>
      </c>
      <c r="F52">
        <v>753.59198000000004</v>
      </c>
      <c r="G52">
        <v>2648969984</v>
      </c>
    </row>
    <row r="53" spans="1:7">
      <c r="A53" s="1">
        <v>43099</v>
      </c>
      <c r="B53">
        <v>753.81500200000005</v>
      </c>
      <c r="C53">
        <v>753.81500200000005</v>
      </c>
      <c r="D53">
        <v>685.23101799999995</v>
      </c>
      <c r="E53">
        <v>717.25701900000001</v>
      </c>
      <c r="F53">
        <v>717.25701900000001</v>
      </c>
      <c r="G53">
        <v>3187780096</v>
      </c>
    </row>
    <row r="54" spans="1:7">
      <c r="A54" s="1">
        <v>43100</v>
      </c>
      <c r="B54">
        <v>712.21197500000005</v>
      </c>
      <c r="C54">
        <v>760.34802200000001</v>
      </c>
      <c r="D54">
        <v>710.11901899999998</v>
      </c>
      <c r="E54">
        <v>756.73297100000002</v>
      </c>
      <c r="F54">
        <v>756.73297100000002</v>
      </c>
      <c r="G54">
        <v>2554269952</v>
      </c>
    </row>
    <row r="55" spans="1:7">
      <c r="A55" s="1">
        <v>43101</v>
      </c>
      <c r="B55">
        <v>755.75701900000001</v>
      </c>
      <c r="C55">
        <v>782.53002900000001</v>
      </c>
      <c r="D55">
        <v>742.00402799999995</v>
      </c>
      <c r="E55">
        <v>772.64099099999999</v>
      </c>
      <c r="F55">
        <v>772.64099099999999</v>
      </c>
      <c r="G55">
        <v>2595760128</v>
      </c>
    </row>
    <row r="56" spans="1:7">
      <c r="A56" s="1">
        <v>43102</v>
      </c>
      <c r="B56">
        <v>772.34600799999998</v>
      </c>
      <c r="C56">
        <v>914.830017</v>
      </c>
      <c r="D56">
        <v>772.34600799999998</v>
      </c>
      <c r="E56">
        <v>884.44397000000004</v>
      </c>
      <c r="F56">
        <v>884.44397000000004</v>
      </c>
      <c r="G56">
        <v>5783349760</v>
      </c>
    </row>
    <row r="57" spans="1:7">
      <c r="A57" s="1">
        <v>43103</v>
      </c>
      <c r="B57">
        <v>886</v>
      </c>
      <c r="C57">
        <v>974.47100799999998</v>
      </c>
      <c r="D57">
        <v>868.45098900000005</v>
      </c>
      <c r="E57">
        <v>962.71997099999999</v>
      </c>
      <c r="F57">
        <v>962.71997099999999</v>
      </c>
      <c r="G57">
        <v>5093159936</v>
      </c>
    </row>
    <row r="58" spans="1:7">
      <c r="A58" s="1">
        <v>43104</v>
      </c>
      <c r="B58">
        <v>961.71301300000005</v>
      </c>
      <c r="C58">
        <v>1045.079956</v>
      </c>
      <c r="D58">
        <v>946.08599900000002</v>
      </c>
      <c r="E58">
        <v>980.92199700000003</v>
      </c>
      <c r="F58">
        <v>980.92199700000003</v>
      </c>
      <c r="G58">
        <v>6502859776</v>
      </c>
    </row>
    <row r="59" spans="1:7">
      <c r="A59" s="1">
        <v>43105</v>
      </c>
      <c r="B59">
        <v>975.75</v>
      </c>
      <c r="C59">
        <v>1075.3900149999999</v>
      </c>
      <c r="D59">
        <v>956.32501200000002</v>
      </c>
      <c r="E59">
        <v>997.71997099999999</v>
      </c>
      <c r="F59">
        <v>997.71997099999999</v>
      </c>
      <c r="G59">
        <v>6683149824</v>
      </c>
    </row>
    <row r="60" spans="1:7">
      <c r="A60" s="1">
        <v>43106</v>
      </c>
      <c r="B60">
        <v>995.15399200000002</v>
      </c>
      <c r="C60">
        <v>1060.709961</v>
      </c>
      <c r="D60">
        <v>994.62200900000005</v>
      </c>
      <c r="E60">
        <v>1041.6800539999999</v>
      </c>
      <c r="F60">
        <v>1041.6800539999999</v>
      </c>
      <c r="G60">
        <v>4662219776</v>
      </c>
    </row>
    <row r="61" spans="1:7">
      <c r="A61" s="1">
        <v>43107</v>
      </c>
      <c r="B61">
        <v>1043.01001</v>
      </c>
      <c r="C61">
        <v>1153.170044</v>
      </c>
      <c r="D61">
        <v>1043.01001</v>
      </c>
      <c r="E61">
        <v>1153.170044</v>
      </c>
      <c r="F61">
        <v>1153.170044</v>
      </c>
      <c r="G61">
        <v>5569880064</v>
      </c>
    </row>
    <row r="62" spans="1:7">
      <c r="A62" s="1">
        <v>43108</v>
      </c>
      <c r="B62">
        <v>1158.26001</v>
      </c>
      <c r="C62">
        <v>1266.9300539999999</v>
      </c>
      <c r="D62">
        <v>1016.049988</v>
      </c>
      <c r="E62">
        <v>1148.530029</v>
      </c>
      <c r="F62">
        <v>1148.530029</v>
      </c>
      <c r="G62">
        <v>8450970112</v>
      </c>
    </row>
    <row r="63" spans="1:7">
      <c r="A63" s="1">
        <v>43109</v>
      </c>
      <c r="B63">
        <v>1146</v>
      </c>
      <c r="C63">
        <v>1320.9799800000001</v>
      </c>
      <c r="D63">
        <v>1145.48999</v>
      </c>
      <c r="E63">
        <v>1299.73999</v>
      </c>
      <c r="F63">
        <v>1299.73999</v>
      </c>
      <c r="G63">
        <v>7965459968</v>
      </c>
    </row>
    <row r="64" spans="1:7">
      <c r="A64" s="1">
        <v>43110</v>
      </c>
      <c r="B64">
        <v>1300.339966</v>
      </c>
      <c r="C64">
        <v>1417.380005</v>
      </c>
      <c r="D64">
        <v>1226.599976</v>
      </c>
      <c r="E64">
        <v>1255.8199460000001</v>
      </c>
      <c r="F64">
        <v>1255.8199460000001</v>
      </c>
      <c r="G64">
        <v>9214950400</v>
      </c>
    </row>
    <row r="65" spans="1:7">
      <c r="A65" s="1">
        <v>43111</v>
      </c>
      <c r="B65">
        <v>1268.089966</v>
      </c>
      <c r="C65">
        <v>1337.3000489999999</v>
      </c>
      <c r="D65">
        <v>1135.170044</v>
      </c>
      <c r="E65">
        <v>1154.9300539999999</v>
      </c>
      <c r="F65">
        <v>1154.9300539999999</v>
      </c>
      <c r="G65">
        <v>7235899904</v>
      </c>
    </row>
    <row r="66" spans="1:7">
      <c r="A66" s="1">
        <v>43112</v>
      </c>
      <c r="B66">
        <v>1158.290039</v>
      </c>
      <c r="C66">
        <v>1296.040039</v>
      </c>
      <c r="D66">
        <v>1120.089966</v>
      </c>
      <c r="E66">
        <v>1273.1999510000001</v>
      </c>
      <c r="F66">
        <v>1273.1999510000001</v>
      </c>
      <c r="G66">
        <v>5222300160</v>
      </c>
    </row>
    <row r="67" spans="1:7">
      <c r="A67" s="1">
        <v>43113</v>
      </c>
      <c r="B67">
        <v>1270.469971</v>
      </c>
      <c r="C67">
        <v>1432.880005</v>
      </c>
      <c r="D67">
        <v>1270.469971</v>
      </c>
      <c r="E67">
        <v>1396.420044</v>
      </c>
      <c r="F67">
        <v>1396.420044</v>
      </c>
      <c r="G67">
        <v>5746760192</v>
      </c>
    </row>
    <row r="68" spans="1:7">
      <c r="A68" s="1">
        <v>43114</v>
      </c>
      <c r="B68">
        <v>1397.4799800000001</v>
      </c>
      <c r="C68">
        <v>1400.5600589999999</v>
      </c>
      <c r="D68">
        <v>1286.209961</v>
      </c>
      <c r="E68">
        <v>1366.7700199999999</v>
      </c>
      <c r="F68">
        <v>1366.7700199999999</v>
      </c>
      <c r="G68">
        <v>4841630208</v>
      </c>
    </row>
    <row r="69" spans="1:7">
      <c r="A69" s="1">
        <v>43115</v>
      </c>
      <c r="B69">
        <v>1365.209961</v>
      </c>
      <c r="C69">
        <v>1390.589966</v>
      </c>
      <c r="D69">
        <v>1290.599976</v>
      </c>
      <c r="E69">
        <v>1291.920044</v>
      </c>
      <c r="F69">
        <v>1291.920044</v>
      </c>
      <c r="G69">
        <v>4781100032</v>
      </c>
    </row>
    <row r="70" spans="1:7">
      <c r="A70" s="1">
        <v>43116</v>
      </c>
      <c r="B70">
        <v>1292.630005</v>
      </c>
      <c r="C70">
        <v>1292.630005</v>
      </c>
      <c r="D70">
        <v>875.544983</v>
      </c>
      <c r="E70">
        <v>1053.6899410000001</v>
      </c>
      <c r="F70">
        <v>1053.6899410000001</v>
      </c>
      <c r="G70">
        <v>8405139968</v>
      </c>
    </row>
    <row r="71" spans="1:7">
      <c r="A71" s="1">
        <v>43117</v>
      </c>
      <c r="B71">
        <v>1061.339966</v>
      </c>
      <c r="C71">
        <v>1090.2299800000001</v>
      </c>
      <c r="D71">
        <v>780.92199700000003</v>
      </c>
      <c r="E71">
        <v>1014.25</v>
      </c>
      <c r="F71">
        <v>1014.25</v>
      </c>
      <c r="G71">
        <v>8545160192</v>
      </c>
    </row>
    <row r="72" spans="1:7">
      <c r="A72" s="1">
        <v>43118</v>
      </c>
      <c r="B72">
        <v>1016.440002</v>
      </c>
      <c r="C72">
        <v>1100.3100589999999</v>
      </c>
      <c r="D72">
        <v>967.75897199999997</v>
      </c>
      <c r="E72">
        <v>1036.280029</v>
      </c>
      <c r="F72">
        <v>1036.280029</v>
      </c>
      <c r="G72">
        <v>5938319872</v>
      </c>
    </row>
    <row r="73" spans="1:7">
      <c r="A73" s="1">
        <v>43119</v>
      </c>
      <c r="B73">
        <v>1028.8199460000001</v>
      </c>
      <c r="C73">
        <v>1093.219971</v>
      </c>
      <c r="D73">
        <v>1003.710022</v>
      </c>
      <c r="E73">
        <v>1039.099976</v>
      </c>
      <c r="F73">
        <v>1039.099976</v>
      </c>
      <c r="G73">
        <v>4084450048</v>
      </c>
    </row>
    <row r="74" spans="1:7">
      <c r="A74" s="1">
        <v>43120</v>
      </c>
      <c r="B74">
        <v>1044.9499510000001</v>
      </c>
      <c r="C74">
        <v>1167.1099850000001</v>
      </c>
      <c r="D74">
        <v>1044.9499510000001</v>
      </c>
      <c r="E74">
        <v>1155.150024</v>
      </c>
      <c r="F74">
        <v>1155.150024</v>
      </c>
      <c r="G74">
        <v>3975190016</v>
      </c>
    </row>
    <row r="75" spans="1:7">
      <c r="A75" s="1">
        <v>43121</v>
      </c>
      <c r="B75">
        <v>1155.6800539999999</v>
      </c>
      <c r="C75">
        <v>1155.6800539999999</v>
      </c>
      <c r="D75">
        <v>1021.5</v>
      </c>
      <c r="E75">
        <v>1049.579956</v>
      </c>
      <c r="F75">
        <v>1049.579956</v>
      </c>
      <c r="G75">
        <v>3378089984</v>
      </c>
    </row>
    <row r="76" spans="1:7">
      <c r="A76" s="1">
        <v>43122</v>
      </c>
      <c r="B76">
        <v>1055.349976</v>
      </c>
      <c r="C76">
        <v>1089.099976</v>
      </c>
      <c r="D76">
        <v>930.74102800000003</v>
      </c>
      <c r="E76">
        <v>1003.26001</v>
      </c>
      <c r="F76">
        <v>1003.26001</v>
      </c>
      <c r="G76">
        <v>3810099968</v>
      </c>
    </row>
    <row r="77" spans="1:7">
      <c r="A77" s="1">
        <v>43123</v>
      </c>
      <c r="B77">
        <v>1004.169983</v>
      </c>
      <c r="C77">
        <v>1023.22998</v>
      </c>
      <c r="D77">
        <v>920.53997800000002</v>
      </c>
      <c r="E77">
        <v>986.22900400000003</v>
      </c>
      <c r="F77">
        <v>986.22900400000003</v>
      </c>
      <c r="G77">
        <v>3556699904</v>
      </c>
    </row>
    <row r="78" spans="1:7">
      <c r="A78" s="1">
        <v>43124</v>
      </c>
      <c r="B78">
        <v>987.47699</v>
      </c>
      <c r="C78">
        <v>1062.4399410000001</v>
      </c>
      <c r="D78">
        <v>965.80798300000004</v>
      </c>
      <c r="E78">
        <v>1058.780029</v>
      </c>
      <c r="F78">
        <v>1058.780029</v>
      </c>
      <c r="G78">
        <v>3944039936</v>
      </c>
    </row>
    <row r="79" spans="1:7">
      <c r="A79" s="1">
        <v>43125</v>
      </c>
      <c r="B79">
        <v>1063.219971</v>
      </c>
      <c r="C79">
        <v>1104.660034</v>
      </c>
      <c r="D79">
        <v>1034.73999</v>
      </c>
      <c r="E79">
        <v>1056.030029</v>
      </c>
      <c r="F79">
        <v>1056.030029</v>
      </c>
      <c r="G79">
        <v>4050190080</v>
      </c>
    </row>
    <row r="80" spans="1:7">
      <c r="A80" s="1">
        <v>43126</v>
      </c>
      <c r="B80">
        <v>1052.6999510000001</v>
      </c>
      <c r="C80">
        <v>1080.599976</v>
      </c>
      <c r="D80">
        <v>996.783997</v>
      </c>
      <c r="E80">
        <v>1055.170044</v>
      </c>
      <c r="F80">
        <v>1055.170044</v>
      </c>
      <c r="G80">
        <v>3617690112</v>
      </c>
    </row>
    <row r="81" spans="1:7">
      <c r="A81" s="1">
        <v>43127</v>
      </c>
      <c r="B81">
        <v>1055.75</v>
      </c>
      <c r="C81">
        <v>1121.9799800000001</v>
      </c>
      <c r="D81">
        <v>1042.119995</v>
      </c>
      <c r="E81">
        <v>1107.0699460000001</v>
      </c>
      <c r="F81">
        <v>1107.0699460000001</v>
      </c>
      <c r="G81">
        <v>3002870016</v>
      </c>
    </row>
    <row r="82" spans="1:7">
      <c r="A82" s="1">
        <v>43128</v>
      </c>
      <c r="B82">
        <v>1111.780029</v>
      </c>
      <c r="C82">
        <v>1257.7700199999999</v>
      </c>
      <c r="D82">
        <v>1111.780029</v>
      </c>
      <c r="E82">
        <v>1246.01001</v>
      </c>
      <c r="F82">
        <v>1246.01001</v>
      </c>
      <c r="G82">
        <v>5372329984</v>
      </c>
    </row>
    <row r="83" spans="1:7">
      <c r="A83" s="1">
        <v>43129</v>
      </c>
      <c r="B83">
        <v>1246.6999510000001</v>
      </c>
      <c r="C83">
        <v>1256.6999510000001</v>
      </c>
      <c r="D83">
        <v>1169.079956</v>
      </c>
      <c r="E83">
        <v>1182.3599850000001</v>
      </c>
      <c r="F83">
        <v>1182.3599850000001</v>
      </c>
      <c r="G83">
        <v>3715079936</v>
      </c>
    </row>
    <row r="84" spans="1:7">
      <c r="A84" s="1">
        <v>43130</v>
      </c>
      <c r="B84">
        <v>1184.130005</v>
      </c>
      <c r="C84">
        <v>1184.630005</v>
      </c>
      <c r="D84">
        <v>1058.969971</v>
      </c>
      <c r="E84">
        <v>1071.130005</v>
      </c>
      <c r="F84">
        <v>1071.130005</v>
      </c>
      <c r="G84">
        <v>4107859968</v>
      </c>
    </row>
    <row r="85" spans="1:7">
      <c r="A85" s="1">
        <v>43131</v>
      </c>
      <c r="B85">
        <v>1071.089966</v>
      </c>
      <c r="C85">
        <v>1128.660034</v>
      </c>
      <c r="D85">
        <v>1034.5</v>
      </c>
      <c r="E85">
        <v>1118.3100589999999</v>
      </c>
      <c r="F85">
        <v>1118.3100589999999</v>
      </c>
      <c r="G85">
        <v>3757560064</v>
      </c>
    </row>
    <row r="86" spans="1:7">
      <c r="A86" s="1">
        <v>43132</v>
      </c>
      <c r="B86">
        <v>1119.369995</v>
      </c>
      <c r="C86">
        <v>1161.349976</v>
      </c>
      <c r="D86">
        <v>984.81897000000004</v>
      </c>
      <c r="E86">
        <v>1036.790039</v>
      </c>
      <c r="F86">
        <v>1036.790039</v>
      </c>
      <c r="G86">
        <v>5261680128</v>
      </c>
    </row>
    <row r="87" spans="1:7">
      <c r="A87" s="1">
        <v>43133</v>
      </c>
      <c r="B87">
        <v>1035.7700199999999</v>
      </c>
      <c r="C87">
        <v>1035.7700199999999</v>
      </c>
      <c r="D87">
        <v>757.97997999999995</v>
      </c>
      <c r="E87">
        <v>915.78497300000004</v>
      </c>
      <c r="F87">
        <v>915.78497300000004</v>
      </c>
      <c r="G87">
        <v>6713290240</v>
      </c>
    </row>
    <row r="88" spans="1:7">
      <c r="A88" s="1">
        <v>43134</v>
      </c>
      <c r="B88">
        <v>919.21099900000002</v>
      </c>
      <c r="C88">
        <v>991.942993</v>
      </c>
      <c r="D88">
        <v>847.69000200000005</v>
      </c>
      <c r="E88">
        <v>964.01898200000005</v>
      </c>
      <c r="F88">
        <v>964.01898200000005</v>
      </c>
      <c r="G88">
        <v>3243480064</v>
      </c>
    </row>
    <row r="89" spans="1:7">
      <c r="A89" s="1">
        <v>43135</v>
      </c>
      <c r="B89">
        <v>964.66699200000005</v>
      </c>
      <c r="C89">
        <v>969.03198199999997</v>
      </c>
      <c r="D89">
        <v>805.06402600000001</v>
      </c>
      <c r="E89">
        <v>834.682007</v>
      </c>
      <c r="F89">
        <v>834.682007</v>
      </c>
      <c r="G89">
        <v>2997090048</v>
      </c>
    </row>
    <row r="90" spans="1:7">
      <c r="A90" s="1">
        <v>43136</v>
      </c>
      <c r="B90">
        <v>834.95800799999995</v>
      </c>
      <c r="C90">
        <v>856.64599599999997</v>
      </c>
      <c r="D90">
        <v>644.59899900000005</v>
      </c>
      <c r="E90">
        <v>697.95098900000005</v>
      </c>
      <c r="F90">
        <v>697.95098900000005</v>
      </c>
      <c r="G90">
        <v>4269530112</v>
      </c>
    </row>
    <row r="91" spans="1:7">
      <c r="A91" s="1">
        <v>43137</v>
      </c>
      <c r="B91">
        <v>707.73699999999997</v>
      </c>
      <c r="C91">
        <v>796.43902600000001</v>
      </c>
      <c r="D91">
        <v>574.41900599999997</v>
      </c>
      <c r="E91">
        <v>793.12200900000005</v>
      </c>
      <c r="F91">
        <v>793.12200900000005</v>
      </c>
      <c r="G91">
        <v>6518269952</v>
      </c>
    </row>
    <row r="92" spans="1:7">
      <c r="A92" s="1">
        <v>43138</v>
      </c>
      <c r="B92">
        <v>790.42797900000005</v>
      </c>
      <c r="C92">
        <v>851.20001200000002</v>
      </c>
      <c r="D92">
        <v>723.43298300000004</v>
      </c>
      <c r="E92">
        <v>757.067993</v>
      </c>
      <c r="F92">
        <v>757.067993</v>
      </c>
      <c r="G92">
        <v>3896179968</v>
      </c>
    </row>
    <row r="93" spans="1:7">
      <c r="A93" s="1">
        <v>43139</v>
      </c>
      <c r="B93">
        <v>755.84301800000003</v>
      </c>
      <c r="C93">
        <v>845.08599900000002</v>
      </c>
      <c r="D93">
        <v>755.84301800000003</v>
      </c>
      <c r="E93">
        <v>817.807007</v>
      </c>
      <c r="F93">
        <v>817.807007</v>
      </c>
      <c r="G93">
        <v>3708189952</v>
      </c>
    </row>
    <row r="94" spans="1:7">
      <c r="A94" s="1">
        <v>43140</v>
      </c>
      <c r="B94">
        <v>818.47997999999995</v>
      </c>
      <c r="C94">
        <v>884.00402799999995</v>
      </c>
      <c r="D94">
        <v>788.83398399999999</v>
      </c>
      <c r="E94">
        <v>883.86499000000003</v>
      </c>
      <c r="F94">
        <v>883.86499000000003</v>
      </c>
      <c r="G94">
        <v>2495820032</v>
      </c>
    </row>
    <row r="95" spans="1:7">
      <c r="A95" s="1">
        <v>43141</v>
      </c>
      <c r="B95">
        <v>882.46698000000004</v>
      </c>
      <c r="C95">
        <v>917.40002400000003</v>
      </c>
      <c r="D95">
        <v>825.57702600000005</v>
      </c>
      <c r="E95">
        <v>860.41497800000002</v>
      </c>
      <c r="F95">
        <v>860.41497800000002</v>
      </c>
      <c r="G95">
        <v>2930530048</v>
      </c>
    </row>
    <row r="96" spans="1:7">
      <c r="A96" s="1">
        <v>43142</v>
      </c>
      <c r="B96">
        <v>859.28802499999995</v>
      </c>
      <c r="C96">
        <v>859.28802499999995</v>
      </c>
      <c r="D96">
        <v>788.22198500000002</v>
      </c>
      <c r="E96">
        <v>814.65997300000004</v>
      </c>
      <c r="F96">
        <v>814.65997300000004</v>
      </c>
      <c r="G96">
        <v>2486650112</v>
      </c>
    </row>
    <row r="97" spans="1:7">
      <c r="A97" s="1">
        <v>43143</v>
      </c>
      <c r="B97">
        <v>817.50799600000005</v>
      </c>
      <c r="C97">
        <v>875.93701199999998</v>
      </c>
      <c r="D97">
        <v>817.50799600000005</v>
      </c>
      <c r="E97">
        <v>868.70696999999996</v>
      </c>
      <c r="F97">
        <v>868.70696999999996</v>
      </c>
      <c r="G97">
        <v>2243450112</v>
      </c>
    </row>
    <row r="98" spans="1:7">
      <c r="A98" s="1">
        <v>43144</v>
      </c>
      <c r="B98">
        <v>869.29303000000004</v>
      </c>
      <c r="C98">
        <v>870.70898399999999</v>
      </c>
      <c r="D98">
        <v>828.83697500000005</v>
      </c>
      <c r="E98">
        <v>845.25799600000005</v>
      </c>
      <c r="F98">
        <v>845.25799600000005</v>
      </c>
      <c r="G98">
        <v>2081170048</v>
      </c>
    </row>
    <row r="99" spans="1:7">
      <c r="A99" s="1">
        <v>43145</v>
      </c>
      <c r="B99">
        <v>844.27899200000002</v>
      </c>
      <c r="C99">
        <v>926.42901600000005</v>
      </c>
      <c r="D99">
        <v>844.27899200000002</v>
      </c>
      <c r="E99">
        <v>923.56097399999999</v>
      </c>
      <c r="F99">
        <v>923.56097399999999</v>
      </c>
      <c r="G99">
        <v>2818370048</v>
      </c>
    </row>
    <row r="100" spans="1:7">
      <c r="A100" s="1">
        <v>43146</v>
      </c>
      <c r="B100">
        <v>923.728027</v>
      </c>
      <c r="C100">
        <v>951.94799799999998</v>
      </c>
      <c r="D100">
        <v>911.11102300000005</v>
      </c>
      <c r="E100">
        <v>936.97601299999997</v>
      </c>
      <c r="F100">
        <v>936.97601299999997</v>
      </c>
      <c r="G100">
        <v>2900100096</v>
      </c>
    </row>
    <row r="101" spans="1:7">
      <c r="A101" s="1">
        <v>43147</v>
      </c>
      <c r="B101">
        <v>934.78601100000003</v>
      </c>
      <c r="C101">
        <v>950.00500499999998</v>
      </c>
      <c r="D101">
        <v>917.84802200000001</v>
      </c>
      <c r="E101">
        <v>944.21002199999998</v>
      </c>
      <c r="F101">
        <v>944.21002199999998</v>
      </c>
      <c r="G101">
        <v>2369449984</v>
      </c>
    </row>
    <row r="102" spans="1:7">
      <c r="A102" s="1">
        <v>43148</v>
      </c>
      <c r="B102">
        <v>944.74798599999997</v>
      </c>
      <c r="C102">
        <v>976.59497099999999</v>
      </c>
      <c r="D102">
        <v>940.75402799999995</v>
      </c>
      <c r="E102">
        <v>974.11499000000003</v>
      </c>
      <c r="F102">
        <v>974.11499000000003</v>
      </c>
      <c r="G102">
        <v>2525720064</v>
      </c>
    </row>
    <row r="103" spans="1:7">
      <c r="A103" s="1">
        <v>43149</v>
      </c>
      <c r="B103">
        <v>973.34899900000005</v>
      </c>
      <c r="C103">
        <v>982.93298300000004</v>
      </c>
      <c r="D103">
        <v>915.44500700000003</v>
      </c>
      <c r="E103">
        <v>923.921021</v>
      </c>
      <c r="F103">
        <v>923.921021</v>
      </c>
      <c r="G103">
        <v>2567290112</v>
      </c>
    </row>
    <row r="104" spans="1:7">
      <c r="A104" s="1">
        <v>43150</v>
      </c>
      <c r="B104">
        <v>921.66803000000004</v>
      </c>
      <c r="C104">
        <v>957.77697799999999</v>
      </c>
      <c r="D104">
        <v>921.55401600000005</v>
      </c>
      <c r="E104">
        <v>943.86499000000003</v>
      </c>
      <c r="F104">
        <v>943.86499000000003</v>
      </c>
      <c r="G104">
        <v>2169019904</v>
      </c>
    </row>
    <row r="105" spans="1:7">
      <c r="A105" s="1">
        <v>43151</v>
      </c>
      <c r="B105">
        <v>943.56701699999996</v>
      </c>
      <c r="C105">
        <v>965.26501499999995</v>
      </c>
      <c r="D105">
        <v>892.953979</v>
      </c>
      <c r="E105">
        <v>895.37097200000005</v>
      </c>
      <c r="F105">
        <v>895.37097200000005</v>
      </c>
      <c r="G105">
        <v>2545260032</v>
      </c>
    </row>
    <row r="106" spans="1:7">
      <c r="A106" s="1">
        <v>43152</v>
      </c>
      <c r="B106">
        <v>894.13500999999997</v>
      </c>
      <c r="C106">
        <v>912.375</v>
      </c>
      <c r="D106">
        <v>830.56298800000002</v>
      </c>
      <c r="E106">
        <v>849.97100799999998</v>
      </c>
      <c r="F106">
        <v>849.97100799999998</v>
      </c>
      <c r="G106">
        <v>2531729920</v>
      </c>
    </row>
    <row r="107" spans="1:7">
      <c r="A107" s="1">
        <v>43153</v>
      </c>
      <c r="B107">
        <v>849.262024</v>
      </c>
      <c r="C107">
        <v>875.92602499999998</v>
      </c>
      <c r="D107">
        <v>802.66803000000004</v>
      </c>
      <c r="E107">
        <v>812.84497099999999</v>
      </c>
      <c r="F107">
        <v>812.84497099999999</v>
      </c>
      <c r="G107">
        <v>2150370048</v>
      </c>
    </row>
    <row r="108" spans="1:7">
      <c r="A108" s="1">
        <v>43154</v>
      </c>
      <c r="B108">
        <v>811.58502199999998</v>
      </c>
      <c r="C108">
        <v>886.317993</v>
      </c>
      <c r="D108">
        <v>794.79101600000001</v>
      </c>
      <c r="E108">
        <v>864.18902600000001</v>
      </c>
      <c r="F108">
        <v>864.18902600000001</v>
      </c>
      <c r="G108">
        <v>2334820096</v>
      </c>
    </row>
    <row r="109" spans="1:7">
      <c r="A109" s="1">
        <v>43155</v>
      </c>
      <c r="B109">
        <v>861.59301800000003</v>
      </c>
      <c r="C109">
        <v>879.53100600000005</v>
      </c>
      <c r="D109">
        <v>818.54998799999998</v>
      </c>
      <c r="E109">
        <v>840.51501499999995</v>
      </c>
      <c r="F109">
        <v>840.51501499999995</v>
      </c>
      <c r="G109">
        <v>1926579968</v>
      </c>
    </row>
    <row r="110" spans="1:7">
      <c r="A110" s="1">
        <v>43156</v>
      </c>
      <c r="B110">
        <v>839.45898399999999</v>
      </c>
      <c r="C110">
        <v>853.14599599999997</v>
      </c>
      <c r="D110">
        <v>822.38098100000002</v>
      </c>
      <c r="E110">
        <v>844.80999799999995</v>
      </c>
      <c r="F110">
        <v>844.80999799999995</v>
      </c>
      <c r="G110">
        <v>1646960000</v>
      </c>
    </row>
    <row r="111" spans="1:7">
      <c r="A111" s="1">
        <v>43157</v>
      </c>
      <c r="B111">
        <v>845.27801499999998</v>
      </c>
      <c r="C111">
        <v>880.39202899999998</v>
      </c>
      <c r="D111">
        <v>842.31897000000004</v>
      </c>
      <c r="E111">
        <v>869.31500200000005</v>
      </c>
      <c r="F111">
        <v>869.31500200000005</v>
      </c>
      <c r="G111">
        <v>2044480000</v>
      </c>
    </row>
    <row r="112" spans="1:7">
      <c r="A112" s="1">
        <v>43158</v>
      </c>
      <c r="B112">
        <v>870.36499000000003</v>
      </c>
      <c r="C112">
        <v>896.25897199999997</v>
      </c>
      <c r="D112">
        <v>867.09698500000002</v>
      </c>
      <c r="E112">
        <v>878.26501499999995</v>
      </c>
      <c r="F112">
        <v>878.26501499999995</v>
      </c>
      <c r="G112">
        <v>2053980032</v>
      </c>
    </row>
    <row r="113" spans="1:7">
      <c r="A113" s="1">
        <v>43159</v>
      </c>
      <c r="B113">
        <v>877.93402100000003</v>
      </c>
      <c r="C113">
        <v>890.10797100000002</v>
      </c>
      <c r="D113">
        <v>855.12402299999997</v>
      </c>
      <c r="E113">
        <v>855.19897500000002</v>
      </c>
      <c r="F113">
        <v>855.19897500000002</v>
      </c>
      <c r="G113">
        <v>1963980032</v>
      </c>
    </row>
    <row r="114" spans="1:7">
      <c r="A114" s="1">
        <v>43160</v>
      </c>
      <c r="B114">
        <v>856.012024</v>
      </c>
      <c r="C114">
        <v>880.30200200000002</v>
      </c>
      <c r="D114">
        <v>851.919983</v>
      </c>
      <c r="E114">
        <v>872.20001200000002</v>
      </c>
      <c r="F114">
        <v>872.20001200000002</v>
      </c>
      <c r="G114">
        <v>1868519936</v>
      </c>
    </row>
    <row r="115" spans="1:7">
      <c r="A115" s="1">
        <v>43161</v>
      </c>
      <c r="B115">
        <v>871.76397699999995</v>
      </c>
      <c r="C115">
        <v>876.37799099999995</v>
      </c>
      <c r="D115">
        <v>852.42199700000003</v>
      </c>
      <c r="E115">
        <v>856.853027</v>
      </c>
      <c r="F115">
        <v>856.853027</v>
      </c>
      <c r="G115">
        <v>1894419968</v>
      </c>
    </row>
    <row r="116" spans="1:7">
      <c r="A116" s="1">
        <v>43162</v>
      </c>
      <c r="B116">
        <v>856.71099900000002</v>
      </c>
      <c r="C116">
        <v>868.453979</v>
      </c>
      <c r="D116">
        <v>855.20696999999996</v>
      </c>
      <c r="E116">
        <v>857.22497599999997</v>
      </c>
      <c r="F116">
        <v>857.22497599999997</v>
      </c>
      <c r="G116">
        <v>1699369984</v>
      </c>
    </row>
    <row r="117" spans="1:7">
      <c r="A117" s="1">
        <v>43163</v>
      </c>
      <c r="B117">
        <v>856.18597399999999</v>
      </c>
      <c r="C117">
        <v>867.95001200000002</v>
      </c>
      <c r="D117">
        <v>840.28002900000001</v>
      </c>
      <c r="E117">
        <v>866.67797900000005</v>
      </c>
      <c r="F117">
        <v>866.67797900000005</v>
      </c>
      <c r="G117">
        <v>1697939968</v>
      </c>
    </row>
    <row r="118" spans="1:7">
      <c r="A118" s="1">
        <v>43164</v>
      </c>
      <c r="B118">
        <v>866.84600799999998</v>
      </c>
      <c r="C118">
        <v>869.919983</v>
      </c>
      <c r="D118">
        <v>853.52002000000005</v>
      </c>
      <c r="E118">
        <v>853.68402100000003</v>
      </c>
      <c r="F118">
        <v>853.68402100000003</v>
      </c>
      <c r="G118">
        <v>1898489984</v>
      </c>
    </row>
    <row r="119" spans="1:7">
      <c r="A119" s="1">
        <v>43165</v>
      </c>
      <c r="B119">
        <v>853.81701699999996</v>
      </c>
      <c r="C119">
        <v>853.81701699999996</v>
      </c>
      <c r="D119">
        <v>809.93102999999996</v>
      </c>
      <c r="E119">
        <v>816.95098900000005</v>
      </c>
      <c r="F119">
        <v>816.95098900000005</v>
      </c>
      <c r="G119">
        <v>1943069952</v>
      </c>
    </row>
    <row r="120" spans="1:7">
      <c r="A120" s="1">
        <v>43166</v>
      </c>
      <c r="B120">
        <v>816.27099599999997</v>
      </c>
      <c r="C120">
        <v>825.60699499999998</v>
      </c>
      <c r="D120">
        <v>726.54699700000003</v>
      </c>
      <c r="E120">
        <v>752.83099400000003</v>
      </c>
      <c r="F120">
        <v>752.83099400000003</v>
      </c>
      <c r="G120">
        <v>2175419904</v>
      </c>
    </row>
    <row r="121" spans="1:7">
      <c r="A121" s="1">
        <v>43167</v>
      </c>
      <c r="B121">
        <v>752.57000700000003</v>
      </c>
      <c r="C121">
        <v>773.76702899999998</v>
      </c>
      <c r="D121">
        <v>696.16900599999997</v>
      </c>
      <c r="E121">
        <v>704.59600799999998</v>
      </c>
      <c r="F121">
        <v>704.59600799999998</v>
      </c>
      <c r="G121">
        <v>1891640064</v>
      </c>
    </row>
    <row r="122" spans="1:7">
      <c r="A122" s="1">
        <v>43168</v>
      </c>
      <c r="B122">
        <v>702.19702099999995</v>
      </c>
      <c r="C122">
        <v>729.15600600000005</v>
      </c>
      <c r="D122">
        <v>648.10699499999998</v>
      </c>
      <c r="E122">
        <v>728.91601600000001</v>
      </c>
      <c r="F122">
        <v>728.91601600000001</v>
      </c>
      <c r="G122">
        <v>2233019904</v>
      </c>
    </row>
    <row r="123" spans="1:7">
      <c r="A123" s="1">
        <v>43169</v>
      </c>
      <c r="B123">
        <v>730.15997300000004</v>
      </c>
      <c r="C123">
        <v>748.03100600000005</v>
      </c>
      <c r="D123">
        <v>682.69500700000003</v>
      </c>
      <c r="E123">
        <v>686.89001499999995</v>
      </c>
      <c r="F123">
        <v>686.89001499999995</v>
      </c>
      <c r="G123">
        <v>1532960000</v>
      </c>
    </row>
    <row r="124" spans="1:7">
      <c r="A124" s="1">
        <v>43170</v>
      </c>
      <c r="B124">
        <v>685.31201199999998</v>
      </c>
      <c r="C124">
        <v>735.83099400000003</v>
      </c>
      <c r="D124">
        <v>668.12298599999997</v>
      </c>
      <c r="E124">
        <v>723.33898899999997</v>
      </c>
      <c r="F124">
        <v>723.33898899999997</v>
      </c>
      <c r="G124">
        <v>1562680064</v>
      </c>
    </row>
    <row r="125" spans="1:7">
      <c r="A125" s="1">
        <v>43171</v>
      </c>
      <c r="B125">
        <v>724.40600600000005</v>
      </c>
      <c r="C125">
        <v>742.51397699999995</v>
      </c>
      <c r="D125">
        <v>683.26800500000002</v>
      </c>
      <c r="E125">
        <v>699.83099400000003</v>
      </c>
      <c r="F125">
        <v>699.83099400000003</v>
      </c>
      <c r="G125">
        <v>1764999936</v>
      </c>
    </row>
    <row r="126" spans="1:7">
      <c r="A126" s="1">
        <v>43172</v>
      </c>
      <c r="B126">
        <v>698.15301499999998</v>
      </c>
      <c r="C126">
        <v>713.73498500000005</v>
      </c>
      <c r="D126">
        <v>682.34997599999997</v>
      </c>
      <c r="E126">
        <v>690.82702600000005</v>
      </c>
      <c r="F126">
        <v>690.82702600000005</v>
      </c>
      <c r="G126">
        <v>1425959936</v>
      </c>
    </row>
    <row r="127" spans="1:7">
      <c r="A127" s="1">
        <v>43173</v>
      </c>
      <c r="B127">
        <v>691.21899399999995</v>
      </c>
      <c r="C127">
        <v>702.783997</v>
      </c>
      <c r="D127">
        <v>594.09997599999997</v>
      </c>
      <c r="E127">
        <v>614.29101600000001</v>
      </c>
      <c r="F127">
        <v>614.29101600000001</v>
      </c>
      <c r="G127">
        <v>1810560000</v>
      </c>
    </row>
    <row r="128" spans="1:7">
      <c r="A128" s="1">
        <v>43174</v>
      </c>
      <c r="B128">
        <v>614.83898899999997</v>
      </c>
      <c r="C128">
        <v>620.61602800000003</v>
      </c>
      <c r="D128">
        <v>579.50500499999998</v>
      </c>
      <c r="E128">
        <v>611.30401600000005</v>
      </c>
      <c r="F128">
        <v>611.30401600000005</v>
      </c>
      <c r="G128">
        <v>1770460032</v>
      </c>
    </row>
    <row r="129" spans="1:7">
      <c r="A129" s="1">
        <v>43175</v>
      </c>
      <c r="B129">
        <v>611.77801499999998</v>
      </c>
      <c r="C129">
        <v>623.16803000000004</v>
      </c>
      <c r="D129">
        <v>587.86199999999997</v>
      </c>
      <c r="E129">
        <v>601.66601600000001</v>
      </c>
      <c r="F129">
        <v>601.66601600000001</v>
      </c>
      <c r="G129">
        <v>1417350016</v>
      </c>
    </row>
    <row r="130" spans="1:7">
      <c r="A130" s="1">
        <v>43176</v>
      </c>
      <c r="B130">
        <v>601.67797900000005</v>
      </c>
      <c r="C130">
        <v>609.15100099999995</v>
      </c>
      <c r="D130">
        <v>549.09600799999998</v>
      </c>
      <c r="E130">
        <v>552.77899200000002</v>
      </c>
      <c r="F130">
        <v>552.77899200000002</v>
      </c>
      <c r="G130">
        <v>1267810048</v>
      </c>
    </row>
    <row r="131" spans="1:7">
      <c r="A131" s="1">
        <v>43177</v>
      </c>
      <c r="B131">
        <v>551.64001499999995</v>
      </c>
      <c r="C131">
        <v>551.64001499999995</v>
      </c>
      <c r="D131">
        <v>460.08801299999999</v>
      </c>
      <c r="E131">
        <v>538.64398200000005</v>
      </c>
      <c r="F131">
        <v>538.64398200000005</v>
      </c>
      <c r="G131">
        <v>2685499904</v>
      </c>
    </row>
    <row r="132" spans="1:7">
      <c r="A132" s="1">
        <v>43178</v>
      </c>
      <c r="B132">
        <v>546.62597700000003</v>
      </c>
      <c r="C132">
        <v>558.09997599999997</v>
      </c>
      <c r="D132">
        <v>519.12298599999997</v>
      </c>
      <c r="E132">
        <v>556.72601299999997</v>
      </c>
      <c r="F132">
        <v>556.72601299999997</v>
      </c>
      <c r="G132">
        <v>2046790016</v>
      </c>
    </row>
    <row r="133" spans="1:7">
      <c r="A133" s="1">
        <v>43179</v>
      </c>
      <c r="B133">
        <v>556.72198500000002</v>
      </c>
      <c r="C133">
        <v>567.09002699999996</v>
      </c>
      <c r="D133">
        <v>521.203979</v>
      </c>
      <c r="E133">
        <v>557.17498799999998</v>
      </c>
      <c r="F133">
        <v>557.17498799999998</v>
      </c>
      <c r="G133">
        <v>1833680000</v>
      </c>
    </row>
    <row r="134" spans="1:7">
      <c r="A134" s="1">
        <v>43180</v>
      </c>
      <c r="B134">
        <v>559.09997599999997</v>
      </c>
      <c r="C134">
        <v>589.60699499999998</v>
      </c>
      <c r="D134">
        <v>550.57202099999995</v>
      </c>
      <c r="E134">
        <v>561.73199499999998</v>
      </c>
      <c r="F134">
        <v>561.73199499999998</v>
      </c>
      <c r="G134">
        <v>1781270016</v>
      </c>
    </row>
    <row r="135" spans="1:7">
      <c r="A135" s="1">
        <v>43181</v>
      </c>
      <c r="B135">
        <v>562.103027</v>
      </c>
      <c r="C135">
        <v>577.56597899999997</v>
      </c>
      <c r="D135">
        <v>523.08898899999997</v>
      </c>
      <c r="E135">
        <v>539.70202600000005</v>
      </c>
      <c r="F135">
        <v>539.70202600000005</v>
      </c>
      <c r="G135">
        <v>1523459968</v>
      </c>
    </row>
    <row r="136" spans="1:7">
      <c r="A136" s="1">
        <v>43182</v>
      </c>
      <c r="B136">
        <v>539.864014</v>
      </c>
      <c r="C136">
        <v>540.48699999999997</v>
      </c>
      <c r="D136">
        <v>512.12701400000003</v>
      </c>
      <c r="E136">
        <v>539.61901899999998</v>
      </c>
      <c r="F136">
        <v>539.61901899999998</v>
      </c>
      <c r="G136">
        <v>1596349952</v>
      </c>
    </row>
    <row r="137" spans="1:7">
      <c r="A137" s="1">
        <v>43183</v>
      </c>
      <c r="B137">
        <v>542.57202099999995</v>
      </c>
      <c r="C137">
        <v>545.38201900000001</v>
      </c>
      <c r="D137">
        <v>526.080017</v>
      </c>
      <c r="E137">
        <v>526.43902600000001</v>
      </c>
      <c r="F137">
        <v>526.43902600000001</v>
      </c>
      <c r="G137">
        <v>1300009984</v>
      </c>
    </row>
    <row r="138" spans="1:7">
      <c r="A138" s="1">
        <v>43184</v>
      </c>
      <c r="B138">
        <v>522.70300299999997</v>
      </c>
      <c r="C138">
        <v>535.82098399999995</v>
      </c>
      <c r="D138">
        <v>515.658997</v>
      </c>
      <c r="E138">
        <v>524.28698699999995</v>
      </c>
      <c r="F138">
        <v>524.28698699999995</v>
      </c>
      <c r="G138">
        <v>1151170048</v>
      </c>
    </row>
    <row r="139" spans="1:7">
      <c r="A139" s="1">
        <v>43185</v>
      </c>
      <c r="B139">
        <v>524.28698699999995</v>
      </c>
      <c r="C139">
        <v>526.37902799999995</v>
      </c>
      <c r="D139">
        <v>470.44000199999999</v>
      </c>
      <c r="E139">
        <v>489.95098899999999</v>
      </c>
      <c r="F139">
        <v>489.95098899999999</v>
      </c>
      <c r="G139">
        <v>1638880000</v>
      </c>
    </row>
    <row r="140" spans="1:7">
      <c r="A140" s="1">
        <v>43186</v>
      </c>
      <c r="B140">
        <v>489.58999599999999</v>
      </c>
      <c r="C140">
        <v>491.45901500000002</v>
      </c>
      <c r="D140">
        <v>449.97100799999998</v>
      </c>
      <c r="E140">
        <v>450.11599699999999</v>
      </c>
      <c r="F140">
        <v>450.11599699999999</v>
      </c>
      <c r="G140">
        <v>1617939968</v>
      </c>
    </row>
    <row r="141" spans="1:7">
      <c r="A141" s="1">
        <v>43187</v>
      </c>
      <c r="B141">
        <v>450.29098499999998</v>
      </c>
      <c r="C141">
        <v>466.21099900000002</v>
      </c>
      <c r="D141">
        <v>444.86099200000001</v>
      </c>
      <c r="E141">
        <v>446.27899200000002</v>
      </c>
      <c r="F141">
        <v>446.27899200000002</v>
      </c>
      <c r="G141">
        <v>1514179968</v>
      </c>
    </row>
    <row r="142" spans="1:7">
      <c r="A142" s="1">
        <v>43188</v>
      </c>
      <c r="B142">
        <v>448.07501200000002</v>
      </c>
      <c r="C142">
        <v>450.81298800000002</v>
      </c>
      <c r="D142">
        <v>385.81298800000002</v>
      </c>
      <c r="E142">
        <v>385.96798699999999</v>
      </c>
      <c r="F142">
        <v>385.96798699999999</v>
      </c>
      <c r="G142">
        <v>1970230016</v>
      </c>
    </row>
    <row r="143" spans="1:7">
      <c r="A143" s="1">
        <v>43189</v>
      </c>
      <c r="B143">
        <v>385.90499899999998</v>
      </c>
      <c r="C143">
        <v>409.92898600000001</v>
      </c>
      <c r="D143">
        <v>368.63299599999999</v>
      </c>
      <c r="E143">
        <v>394.64498900000001</v>
      </c>
      <c r="F143">
        <v>394.64498900000001</v>
      </c>
      <c r="G143">
        <v>1878130048</v>
      </c>
    </row>
    <row r="144" spans="1:7">
      <c r="A144" s="1">
        <v>43190</v>
      </c>
      <c r="B144">
        <v>395.00399800000002</v>
      </c>
      <c r="C144">
        <v>418.46798699999999</v>
      </c>
      <c r="D144">
        <v>392.95300300000002</v>
      </c>
      <c r="E144">
        <v>396.45700099999999</v>
      </c>
      <c r="F144">
        <v>396.45700099999999</v>
      </c>
      <c r="G144">
        <v>1323920000</v>
      </c>
    </row>
    <row r="145" spans="1:7">
      <c r="A145" s="1">
        <v>43191</v>
      </c>
      <c r="B145">
        <v>397.25399800000002</v>
      </c>
      <c r="C145">
        <v>400.52801499999998</v>
      </c>
      <c r="D145">
        <v>363.80499300000002</v>
      </c>
      <c r="E145">
        <v>379.60699499999998</v>
      </c>
      <c r="F145">
        <v>379.60699499999998</v>
      </c>
      <c r="G145">
        <v>1256930048</v>
      </c>
    </row>
    <row r="146" spans="1:7">
      <c r="A146" s="1">
        <v>43192</v>
      </c>
      <c r="B146">
        <v>379.699005</v>
      </c>
      <c r="C146">
        <v>395.17099000000002</v>
      </c>
      <c r="D146">
        <v>377.59298699999999</v>
      </c>
      <c r="E146">
        <v>386.42498799999998</v>
      </c>
      <c r="F146">
        <v>386.42498799999998</v>
      </c>
      <c r="G146">
        <v>1102259968</v>
      </c>
    </row>
    <row r="147" spans="1:7">
      <c r="A147" s="1">
        <v>43193</v>
      </c>
      <c r="B147">
        <v>387.31201199999998</v>
      </c>
      <c r="C147">
        <v>418.96798699999999</v>
      </c>
      <c r="D147">
        <v>383.53201300000001</v>
      </c>
      <c r="E147">
        <v>416.89300500000002</v>
      </c>
      <c r="F147">
        <v>416.89300500000002</v>
      </c>
      <c r="G147">
        <v>1363399936</v>
      </c>
    </row>
    <row r="148" spans="1:7">
      <c r="A148" s="1">
        <v>43194</v>
      </c>
      <c r="B148">
        <v>416.48498499999999</v>
      </c>
      <c r="C148">
        <v>417.47198500000002</v>
      </c>
      <c r="D148">
        <v>375.30999800000001</v>
      </c>
      <c r="E148">
        <v>380.54299900000001</v>
      </c>
      <c r="F148">
        <v>380.54299900000001</v>
      </c>
      <c r="G148">
        <v>1287730048</v>
      </c>
    </row>
    <row r="149" spans="1:7">
      <c r="A149" s="1">
        <v>43195</v>
      </c>
      <c r="B149">
        <v>379.94699100000003</v>
      </c>
      <c r="C149">
        <v>387.716003</v>
      </c>
      <c r="D149">
        <v>369.81601000000001</v>
      </c>
      <c r="E149">
        <v>383.23199499999998</v>
      </c>
      <c r="F149">
        <v>383.23199499999998</v>
      </c>
      <c r="G149">
        <v>1210680064</v>
      </c>
    </row>
    <row r="150" spans="1:7">
      <c r="A150" s="1">
        <v>43196</v>
      </c>
      <c r="B150">
        <v>382.73098800000002</v>
      </c>
      <c r="C150">
        <v>385.19500699999998</v>
      </c>
      <c r="D150">
        <v>366.91101099999997</v>
      </c>
      <c r="E150">
        <v>370.28500400000001</v>
      </c>
      <c r="F150">
        <v>370.28500400000001</v>
      </c>
      <c r="G150">
        <v>967105984</v>
      </c>
    </row>
    <row r="151" spans="1:7">
      <c r="A151" s="1">
        <v>43197</v>
      </c>
      <c r="B151">
        <v>370.38000499999998</v>
      </c>
      <c r="C151">
        <v>393.05898999999999</v>
      </c>
      <c r="D151">
        <v>369.93600500000002</v>
      </c>
      <c r="E151">
        <v>385.31399499999998</v>
      </c>
      <c r="F151">
        <v>385.31399499999998</v>
      </c>
      <c r="G151">
        <v>951475008</v>
      </c>
    </row>
    <row r="152" spans="1:7">
      <c r="A152" s="1">
        <v>43198</v>
      </c>
      <c r="B152">
        <v>385.74301100000002</v>
      </c>
      <c r="C152">
        <v>402.58999599999999</v>
      </c>
      <c r="D152">
        <v>385.60199</v>
      </c>
      <c r="E152">
        <v>400.50799599999999</v>
      </c>
      <c r="F152">
        <v>400.50799599999999</v>
      </c>
      <c r="G152">
        <v>948488000</v>
      </c>
    </row>
    <row r="153" spans="1:7">
      <c r="A153" s="1">
        <v>43199</v>
      </c>
      <c r="B153">
        <v>400.85699499999998</v>
      </c>
      <c r="C153">
        <v>429.25100700000002</v>
      </c>
      <c r="D153">
        <v>390.60998499999999</v>
      </c>
      <c r="E153">
        <v>398.52600100000001</v>
      </c>
      <c r="F153">
        <v>398.52600100000001</v>
      </c>
      <c r="G153">
        <v>1478390016</v>
      </c>
    </row>
    <row r="154" spans="1:7">
      <c r="A154" s="1">
        <v>43200</v>
      </c>
      <c r="B154">
        <v>399.41101099999997</v>
      </c>
      <c r="C154">
        <v>415.88799999999998</v>
      </c>
      <c r="D154">
        <v>393.87899800000002</v>
      </c>
      <c r="E154">
        <v>414.24301100000002</v>
      </c>
      <c r="F154">
        <v>414.24301100000002</v>
      </c>
      <c r="G154">
        <v>1196000000</v>
      </c>
    </row>
    <row r="155" spans="1:7">
      <c r="A155" s="1">
        <v>43201</v>
      </c>
      <c r="B155">
        <v>415.02398699999998</v>
      </c>
      <c r="C155">
        <v>430.540009</v>
      </c>
      <c r="D155">
        <v>412.47100799999998</v>
      </c>
      <c r="E155">
        <v>430.540009</v>
      </c>
      <c r="F155">
        <v>430.540009</v>
      </c>
      <c r="G155">
        <v>1439040000</v>
      </c>
    </row>
    <row r="156" spans="1:7">
      <c r="A156" s="1">
        <v>43202</v>
      </c>
      <c r="B156">
        <v>430.16101099999997</v>
      </c>
      <c r="C156">
        <v>493.05801400000001</v>
      </c>
      <c r="D156">
        <v>417.41299400000003</v>
      </c>
      <c r="E156">
        <v>492.94101000000001</v>
      </c>
      <c r="F156">
        <v>492.94101000000001</v>
      </c>
      <c r="G156">
        <v>2519360000</v>
      </c>
    </row>
    <row r="157" spans="1:7">
      <c r="A157" s="1">
        <v>43203</v>
      </c>
      <c r="B157">
        <v>493.16000400000001</v>
      </c>
      <c r="C157">
        <v>526.46997099999999</v>
      </c>
      <c r="D157">
        <v>482.658997</v>
      </c>
      <c r="E157">
        <v>492.73498499999999</v>
      </c>
      <c r="F157">
        <v>492.73498499999999</v>
      </c>
      <c r="G157">
        <v>2419249920</v>
      </c>
    </row>
    <row r="158" spans="1:7">
      <c r="A158" s="1">
        <v>43204</v>
      </c>
      <c r="B158">
        <v>492.57998700000002</v>
      </c>
      <c r="C158">
        <v>512.02398700000003</v>
      </c>
      <c r="D158">
        <v>488.27899200000002</v>
      </c>
      <c r="E158">
        <v>501.47799700000002</v>
      </c>
      <c r="F158">
        <v>501.47799700000002</v>
      </c>
      <c r="G158">
        <v>1519079936</v>
      </c>
    </row>
    <row r="159" spans="1:7">
      <c r="A159" s="1">
        <v>43205</v>
      </c>
      <c r="B159">
        <v>502.88000499999998</v>
      </c>
      <c r="C159">
        <v>531.70202600000005</v>
      </c>
      <c r="D159">
        <v>502.88000499999998</v>
      </c>
      <c r="E159">
        <v>531.70202600000005</v>
      </c>
      <c r="F159">
        <v>531.70202600000005</v>
      </c>
      <c r="G159">
        <v>1726089984</v>
      </c>
    </row>
    <row r="160" spans="1:7">
      <c r="A160" s="1">
        <v>43206</v>
      </c>
      <c r="B160">
        <v>532.07397500000002</v>
      </c>
      <c r="C160">
        <v>534.19702099999995</v>
      </c>
      <c r="D160">
        <v>500.25</v>
      </c>
      <c r="E160">
        <v>511.14700299999998</v>
      </c>
      <c r="F160">
        <v>511.14700299999998</v>
      </c>
      <c r="G160">
        <v>1758979968</v>
      </c>
    </row>
    <row r="161" spans="1:7">
      <c r="A161" s="1">
        <v>43207</v>
      </c>
      <c r="B161">
        <v>511.14498900000001</v>
      </c>
      <c r="C161">
        <v>518.03100600000005</v>
      </c>
      <c r="D161">
        <v>502.56399499999998</v>
      </c>
      <c r="E161">
        <v>502.89401199999998</v>
      </c>
      <c r="F161">
        <v>502.89401199999998</v>
      </c>
      <c r="G161">
        <v>1760359936</v>
      </c>
    </row>
    <row r="162" spans="1:7">
      <c r="A162" s="1">
        <v>43208</v>
      </c>
      <c r="B162">
        <v>503.30898999999999</v>
      </c>
      <c r="C162">
        <v>525.09198000000004</v>
      </c>
      <c r="D162">
        <v>503.04501299999998</v>
      </c>
      <c r="E162">
        <v>524.78900099999998</v>
      </c>
      <c r="F162">
        <v>524.78900099999998</v>
      </c>
      <c r="G162">
        <v>1762940032</v>
      </c>
    </row>
    <row r="163" spans="1:7">
      <c r="A163" s="1">
        <v>43209</v>
      </c>
      <c r="B163">
        <v>524.03802499999995</v>
      </c>
      <c r="C163">
        <v>567.88897699999995</v>
      </c>
      <c r="D163">
        <v>523.262024</v>
      </c>
      <c r="E163">
        <v>567.88897699999995</v>
      </c>
      <c r="F163">
        <v>567.88897699999995</v>
      </c>
      <c r="G163">
        <v>2256869888</v>
      </c>
    </row>
    <row r="164" spans="1:7">
      <c r="A164" s="1">
        <v>43210</v>
      </c>
      <c r="B164">
        <v>567.989014</v>
      </c>
      <c r="C164">
        <v>618.71502699999996</v>
      </c>
      <c r="D164">
        <v>560.28301999999996</v>
      </c>
      <c r="E164">
        <v>615.71801800000003</v>
      </c>
      <c r="F164">
        <v>615.71801800000003</v>
      </c>
      <c r="G164">
        <v>2849469952</v>
      </c>
    </row>
    <row r="165" spans="1:7">
      <c r="A165" s="1">
        <v>43211</v>
      </c>
      <c r="B165">
        <v>616.00402799999995</v>
      </c>
      <c r="C165">
        <v>621.88800000000003</v>
      </c>
      <c r="D165">
        <v>578.54998799999998</v>
      </c>
      <c r="E165">
        <v>605.39502000000005</v>
      </c>
      <c r="F165">
        <v>605.39502000000005</v>
      </c>
      <c r="G165">
        <v>2612460032</v>
      </c>
    </row>
    <row r="166" spans="1:7">
      <c r="A166" s="1">
        <v>43212</v>
      </c>
      <c r="B166">
        <v>606.11901899999998</v>
      </c>
      <c r="C166">
        <v>640.76702899999998</v>
      </c>
      <c r="D166">
        <v>593.86901899999998</v>
      </c>
      <c r="E166">
        <v>621.85998500000005</v>
      </c>
      <c r="F166">
        <v>621.85998500000005</v>
      </c>
      <c r="G166">
        <v>2426269952</v>
      </c>
    </row>
    <row r="167" spans="1:7">
      <c r="A167" s="1">
        <v>43213</v>
      </c>
      <c r="B167">
        <v>621.19897500000002</v>
      </c>
      <c r="C167">
        <v>646.70001200000002</v>
      </c>
      <c r="D167">
        <v>621.03497300000004</v>
      </c>
      <c r="E167">
        <v>642.54797399999995</v>
      </c>
      <c r="F167">
        <v>642.54797399999995</v>
      </c>
      <c r="G167">
        <v>2386830080</v>
      </c>
    </row>
    <row r="168" spans="1:7">
      <c r="A168" s="1">
        <v>43214</v>
      </c>
      <c r="B168">
        <v>643.39801</v>
      </c>
      <c r="C168">
        <v>708.875</v>
      </c>
      <c r="D168">
        <v>643.39801</v>
      </c>
      <c r="E168">
        <v>708.15801999999996</v>
      </c>
      <c r="F168">
        <v>708.15801999999996</v>
      </c>
      <c r="G168">
        <v>3581860096</v>
      </c>
    </row>
    <row r="169" spans="1:7">
      <c r="A169" s="1">
        <v>43215</v>
      </c>
      <c r="B169">
        <v>707.06201199999998</v>
      </c>
      <c r="C169">
        <v>707.06201199999998</v>
      </c>
      <c r="D169">
        <v>600.21197500000005</v>
      </c>
      <c r="E169">
        <v>615.41601600000001</v>
      </c>
      <c r="F169">
        <v>615.41601600000001</v>
      </c>
      <c r="G169">
        <v>4216140032</v>
      </c>
    </row>
    <row r="170" spans="1:7">
      <c r="A170" s="1">
        <v>43216</v>
      </c>
      <c r="B170">
        <v>618.078979</v>
      </c>
      <c r="C170">
        <v>663.18102999999996</v>
      </c>
      <c r="D170">
        <v>604.00701900000001</v>
      </c>
      <c r="E170">
        <v>662.80902100000003</v>
      </c>
      <c r="F170">
        <v>662.80902100000003</v>
      </c>
      <c r="G170">
        <v>2984009984</v>
      </c>
    </row>
    <row r="171" spans="1:7">
      <c r="A171" s="1">
        <v>43217</v>
      </c>
      <c r="B171">
        <v>662.10900900000001</v>
      </c>
      <c r="C171">
        <v>684.86798099999999</v>
      </c>
      <c r="D171">
        <v>647.03198199999997</v>
      </c>
      <c r="E171">
        <v>647.03198199999997</v>
      </c>
      <c r="F171">
        <v>647.03198199999997</v>
      </c>
      <c r="G171">
        <v>2598129920</v>
      </c>
    </row>
    <row r="172" spans="1:7">
      <c r="A172" s="1">
        <v>43218</v>
      </c>
      <c r="B172">
        <v>644.64599599999997</v>
      </c>
      <c r="C172">
        <v>691.44201699999996</v>
      </c>
      <c r="D172">
        <v>644.64599599999997</v>
      </c>
      <c r="E172">
        <v>683.67797900000005</v>
      </c>
      <c r="F172">
        <v>683.67797900000005</v>
      </c>
      <c r="G172">
        <v>2496659968</v>
      </c>
    </row>
    <row r="173" spans="1:7">
      <c r="A173" s="1">
        <v>43219</v>
      </c>
      <c r="B173">
        <v>683.91198699999995</v>
      </c>
      <c r="C173">
        <v>697.75598100000002</v>
      </c>
      <c r="D173">
        <v>670.51300000000003</v>
      </c>
      <c r="E173">
        <v>688.88098100000002</v>
      </c>
      <c r="F173">
        <v>688.88098100000002</v>
      </c>
      <c r="G173">
        <v>2740559872</v>
      </c>
    </row>
    <row r="174" spans="1:7">
      <c r="A174" s="1">
        <v>43220</v>
      </c>
      <c r="B174">
        <v>689.760986</v>
      </c>
      <c r="C174">
        <v>694.43902600000001</v>
      </c>
      <c r="D174">
        <v>666.11700399999995</v>
      </c>
      <c r="E174">
        <v>669.92401099999995</v>
      </c>
      <c r="F174">
        <v>669.92401099999995</v>
      </c>
      <c r="G174">
        <v>2853100032</v>
      </c>
    </row>
    <row r="175" spans="1:7">
      <c r="A175" s="1">
        <v>43221</v>
      </c>
      <c r="B175">
        <v>670.46301300000005</v>
      </c>
      <c r="C175">
        <v>674.40301499999998</v>
      </c>
      <c r="D175">
        <v>637.53997800000002</v>
      </c>
      <c r="E175">
        <v>673.612976</v>
      </c>
      <c r="F175">
        <v>673.612976</v>
      </c>
      <c r="G175">
        <v>2678960128</v>
      </c>
    </row>
    <row r="176" spans="1:7">
      <c r="A176" s="1">
        <v>43222</v>
      </c>
      <c r="B176">
        <v>674.07501200000002</v>
      </c>
      <c r="C176">
        <v>688.84198000000004</v>
      </c>
      <c r="D176">
        <v>667.419983</v>
      </c>
      <c r="E176">
        <v>687.14898700000003</v>
      </c>
      <c r="F176">
        <v>687.14898700000003</v>
      </c>
      <c r="G176">
        <v>2822269952</v>
      </c>
    </row>
    <row r="177" spans="1:7">
      <c r="A177" s="1">
        <v>43223</v>
      </c>
      <c r="B177">
        <v>686.591003</v>
      </c>
      <c r="C177">
        <v>784.341003</v>
      </c>
      <c r="D177">
        <v>686.591003</v>
      </c>
      <c r="E177">
        <v>779.54303000000004</v>
      </c>
      <c r="F177">
        <v>779.54303000000004</v>
      </c>
      <c r="G177">
        <v>4210939904</v>
      </c>
    </row>
    <row r="178" spans="1:7">
      <c r="A178" s="1">
        <v>43224</v>
      </c>
      <c r="B178">
        <v>776.77502400000003</v>
      </c>
      <c r="C178">
        <v>803.74597200000005</v>
      </c>
      <c r="D178">
        <v>762.63201900000001</v>
      </c>
      <c r="E178">
        <v>785.62402299999997</v>
      </c>
      <c r="F178">
        <v>785.62402299999997</v>
      </c>
      <c r="G178">
        <v>3533410048</v>
      </c>
    </row>
    <row r="179" spans="1:7">
      <c r="A179" s="1">
        <v>43225</v>
      </c>
      <c r="B179">
        <v>784.58300799999995</v>
      </c>
      <c r="C179">
        <v>827.455017</v>
      </c>
      <c r="D179">
        <v>784.23699999999997</v>
      </c>
      <c r="E179">
        <v>816.11999500000002</v>
      </c>
      <c r="F179">
        <v>816.11999500000002</v>
      </c>
      <c r="G179">
        <v>3035040000</v>
      </c>
    </row>
    <row r="180" spans="1:7">
      <c r="A180" s="1">
        <v>43226</v>
      </c>
      <c r="B180">
        <v>816.08801300000005</v>
      </c>
      <c r="C180">
        <v>835.057007</v>
      </c>
      <c r="D180">
        <v>764.88299600000005</v>
      </c>
      <c r="E180">
        <v>792.31097399999999</v>
      </c>
      <c r="F180">
        <v>792.31097399999999</v>
      </c>
      <c r="G180">
        <v>3105570048</v>
      </c>
    </row>
    <row r="181" spans="1:7">
      <c r="A181" s="1">
        <v>43227</v>
      </c>
      <c r="B181">
        <v>793.33898899999997</v>
      </c>
      <c r="C181">
        <v>795.75799600000005</v>
      </c>
      <c r="D181">
        <v>710.17797900000005</v>
      </c>
      <c r="E181">
        <v>753.72497599999997</v>
      </c>
      <c r="F181">
        <v>753.72497599999997</v>
      </c>
      <c r="G181">
        <v>4316120064</v>
      </c>
    </row>
    <row r="182" spans="1:7">
      <c r="A182" s="1">
        <v>43228</v>
      </c>
      <c r="B182">
        <v>755.00897199999997</v>
      </c>
      <c r="C182">
        <v>774.24902299999997</v>
      </c>
      <c r="D182">
        <v>728.12902799999995</v>
      </c>
      <c r="E182">
        <v>752.85699499999998</v>
      </c>
      <c r="F182">
        <v>752.85699499999998</v>
      </c>
      <c r="G182">
        <v>2920489984</v>
      </c>
    </row>
    <row r="183" spans="1:7">
      <c r="A183" s="1">
        <v>43229</v>
      </c>
      <c r="B183">
        <v>752.90197799999999</v>
      </c>
      <c r="C183">
        <v>759.52899200000002</v>
      </c>
      <c r="D183">
        <v>718.47198500000002</v>
      </c>
      <c r="E183">
        <v>752.27502400000003</v>
      </c>
      <c r="F183">
        <v>752.27502400000003</v>
      </c>
      <c r="G183">
        <v>2877870080</v>
      </c>
    </row>
    <row r="184" spans="1:7">
      <c r="A184" s="1">
        <v>43230</v>
      </c>
      <c r="B184">
        <v>752.578979</v>
      </c>
      <c r="C184">
        <v>766.74798599999997</v>
      </c>
      <c r="D184">
        <v>726.66400099999998</v>
      </c>
      <c r="E184">
        <v>727.27697799999999</v>
      </c>
      <c r="F184">
        <v>727.27697799999999</v>
      </c>
      <c r="G184">
        <v>2748950016</v>
      </c>
    </row>
    <row r="185" spans="1:7">
      <c r="A185" s="1">
        <v>43231</v>
      </c>
      <c r="B185">
        <v>727.01300000000003</v>
      </c>
      <c r="C185">
        <v>736.97699</v>
      </c>
      <c r="D185">
        <v>669.82501200000002</v>
      </c>
      <c r="E185">
        <v>679.58599900000002</v>
      </c>
      <c r="F185">
        <v>679.58599900000002</v>
      </c>
      <c r="G185">
        <v>3290080000</v>
      </c>
    </row>
    <row r="186" spans="1:7">
      <c r="A186" s="1">
        <v>43232</v>
      </c>
      <c r="B186">
        <v>679.87701400000003</v>
      </c>
      <c r="C186">
        <v>691.41101100000003</v>
      </c>
      <c r="D186">
        <v>644.06597899999997</v>
      </c>
      <c r="E186">
        <v>686.04797399999995</v>
      </c>
      <c r="F186">
        <v>686.04797399999995</v>
      </c>
      <c r="G186">
        <v>2668480000</v>
      </c>
    </row>
    <row r="187" spans="1:7">
      <c r="A187" s="1">
        <v>43233</v>
      </c>
      <c r="B187">
        <v>687.17498799999998</v>
      </c>
      <c r="C187">
        <v>741.31201199999998</v>
      </c>
      <c r="D187">
        <v>675.31897000000004</v>
      </c>
      <c r="E187">
        <v>733.49597200000005</v>
      </c>
      <c r="F187">
        <v>733.49597200000005</v>
      </c>
      <c r="G187">
        <v>2362500096</v>
      </c>
    </row>
    <row r="188" spans="1:7">
      <c r="A188" s="1">
        <v>43234</v>
      </c>
      <c r="B188">
        <v>732.73297100000002</v>
      </c>
      <c r="C188">
        <v>742.169983</v>
      </c>
      <c r="D188">
        <v>695.79199200000005</v>
      </c>
      <c r="E188">
        <v>730.54901099999995</v>
      </c>
      <c r="F188">
        <v>730.54901099999995</v>
      </c>
      <c r="G188">
        <v>3005110016</v>
      </c>
    </row>
    <row r="189" spans="1:7">
      <c r="A189" s="1">
        <v>43235</v>
      </c>
      <c r="B189">
        <v>731.14300500000002</v>
      </c>
      <c r="C189">
        <v>739.05200200000002</v>
      </c>
      <c r="D189">
        <v>700.99499500000002</v>
      </c>
      <c r="E189">
        <v>708.87097200000005</v>
      </c>
      <c r="F189">
        <v>708.87097200000005</v>
      </c>
      <c r="G189">
        <v>2523069952</v>
      </c>
    </row>
    <row r="190" spans="1:7">
      <c r="A190" s="1">
        <v>43236</v>
      </c>
      <c r="B190">
        <v>708.08697500000005</v>
      </c>
      <c r="C190">
        <v>710.20001200000002</v>
      </c>
      <c r="D190">
        <v>682.54101600000001</v>
      </c>
      <c r="E190">
        <v>707.04998799999998</v>
      </c>
      <c r="F190">
        <v>707.04998799999998</v>
      </c>
      <c r="G190">
        <v>2476130048</v>
      </c>
    </row>
    <row r="191" spans="1:7">
      <c r="A191" s="1">
        <v>43237</v>
      </c>
      <c r="B191">
        <v>708.71801800000003</v>
      </c>
      <c r="C191">
        <v>718.83300799999995</v>
      </c>
      <c r="D191">
        <v>668.83398399999999</v>
      </c>
      <c r="E191">
        <v>672.65698199999997</v>
      </c>
      <c r="F191">
        <v>672.65698199999997</v>
      </c>
      <c r="G191">
        <v>2350619904</v>
      </c>
    </row>
    <row r="192" spans="1:7">
      <c r="A192" s="1">
        <v>43238</v>
      </c>
      <c r="B192">
        <v>672.10199</v>
      </c>
      <c r="C192">
        <v>695.03100600000005</v>
      </c>
      <c r="D192">
        <v>663.80902100000003</v>
      </c>
      <c r="E192">
        <v>694.36700399999995</v>
      </c>
      <c r="F192">
        <v>694.36700399999995</v>
      </c>
      <c r="G192">
        <v>2305740032</v>
      </c>
    </row>
    <row r="193" spans="1:7">
      <c r="A193" s="1">
        <v>43239</v>
      </c>
      <c r="B193">
        <v>695.07202099999995</v>
      </c>
      <c r="C193">
        <v>715.57800299999997</v>
      </c>
      <c r="D193">
        <v>686.79101600000001</v>
      </c>
      <c r="E193">
        <v>696.53002900000001</v>
      </c>
      <c r="F193">
        <v>696.53002900000001</v>
      </c>
      <c r="G193">
        <v>2021549952</v>
      </c>
    </row>
    <row r="194" spans="1:7">
      <c r="A194" s="1">
        <v>43240</v>
      </c>
      <c r="B194">
        <v>697.92297399999995</v>
      </c>
      <c r="C194">
        <v>723.75299099999995</v>
      </c>
      <c r="D194">
        <v>692.66900599999997</v>
      </c>
      <c r="E194">
        <v>715.36901899999998</v>
      </c>
      <c r="F194">
        <v>715.36901899999998</v>
      </c>
      <c r="G194">
        <v>2156910080</v>
      </c>
    </row>
    <row r="195" spans="1:7">
      <c r="A195" s="1">
        <v>43241</v>
      </c>
      <c r="B195">
        <v>717.192993</v>
      </c>
      <c r="C195">
        <v>719.27801499999998</v>
      </c>
      <c r="D195">
        <v>692.49401899999998</v>
      </c>
      <c r="E195">
        <v>699.22198500000002</v>
      </c>
      <c r="F195">
        <v>699.22198500000002</v>
      </c>
      <c r="G195">
        <v>2005170048</v>
      </c>
    </row>
    <row r="196" spans="1:7">
      <c r="A196" s="1">
        <v>43242</v>
      </c>
      <c r="B196">
        <v>700.17797900000005</v>
      </c>
      <c r="C196">
        <v>700.97601299999997</v>
      </c>
      <c r="D196">
        <v>644.02600099999995</v>
      </c>
      <c r="E196">
        <v>647.74102800000003</v>
      </c>
      <c r="F196">
        <v>647.74102800000003</v>
      </c>
      <c r="G196">
        <v>2230469888</v>
      </c>
    </row>
    <row r="197" spans="1:7">
      <c r="A197" s="1">
        <v>43243</v>
      </c>
      <c r="B197">
        <v>646.669983</v>
      </c>
      <c r="C197">
        <v>651.635986</v>
      </c>
      <c r="D197">
        <v>572.95202600000005</v>
      </c>
      <c r="E197">
        <v>583.58502199999998</v>
      </c>
      <c r="F197">
        <v>583.58502199999998</v>
      </c>
      <c r="G197">
        <v>2995429888</v>
      </c>
    </row>
    <row r="198" spans="1:7">
      <c r="A198" s="1">
        <v>43244</v>
      </c>
      <c r="B198">
        <v>584.53601100000003</v>
      </c>
      <c r="C198">
        <v>610.817993</v>
      </c>
      <c r="D198">
        <v>557.20599400000003</v>
      </c>
      <c r="E198">
        <v>601.75500499999998</v>
      </c>
      <c r="F198">
        <v>601.75500499999998</v>
      </c>
      <c r="G198">
        <v>2791099904</v>
      </c>
    </row>
    <row r="199" spans="1:7">
      <c r="A199" s="1">
        <v>43245</v>
      </c>
      <c r="B199">
        <v>602.14001499999995</v>
      </c>
      <c r="C199">
        <v>617.18597399999999</v>
      </c>
      <c r="D199">
        <v>575.62402299999997</v>
      </c>
      <c r="E199">
        <v>586.73400900000001</v>
      </c>
      <c r="F199">
        <v>586.73400900000001</v>
      </c>
      <c r="G199">
        <v>2110919936</v>
      </c>
    </row>
    <row r="200" spans="1:7">
      <c r="A200" s="1">
        <v>43246</v>
      </c>
      <c r="B200">
        <v>587.42602499999998</v>
      </c>
      <c r="C200">
        <v>606.17498799999998</v>
      </c>
      <c r="D200">
        <v>583.512024</v>
      </c>
      <c r="E200">
        <v>587.28002900000001</v>
      </c>
      <c r="F200">
        <v>587.28002900000001</v>
      </c>
      <c r="G200">
        <v>1694300032</v>
      </c>
    </row>
    <row r="201" spans="1:7">
      <c r="A201" s="1">
        <v>43247</v>
      </c>
      <c r="B201">
        <v>588.52002000000005</v>
      </c>
      <c r="C201">
        <v>590.32800299999997</v>
      </c>
      <c r="D201">
        <v>562.86602800000003</v>
      </c>
      <c r="E201">
        <v>572.66803000000004</v>
      </c>
      <c r="F201">
        <v>572.66803000000004</v>
      </c>
      <c r="G201">
        <v>1788790016</v>
      </c>
    </row>
    <row r="202" spans="1:7">
      <c r="A202" s="1">
        <v>43248</v>
      </c>
      <c r="B202">
        <v>573.044983</v>
      </c>
      <c r="C202">
        <v>576.04901099999995</v>
      </c>
      <c r="D202">
        <v>512.55200200000002</v>
      </c>
      <c r="E202">
        <v>516.03601100000003</v>
      </c>
      <c r="F202">
        <v>516.03601100000003</v>
      </c>
      <c r="G202">
        <v>2356900096</v>
      </c>
    </row>
    <row r="203" spans="1:7">
      <c r="A203" s="1">
        <v>43249</v>
      </c>
      <c r="B203">
        <v>516.14801</v>
      </c>
      <c r="C203">
        <v>572.26397699999995</v>
      </c>
      <c r="D203">
        <v>516.14801</v>
      </c>
      <c r="E203">
        <v>565.38800000000003</v>
      </c>
      <c r="F203">
        <v>565.38800000000003</v>
      </c>
      <c r="G203">
        <v>2330820096</v>
      </c>
    </row>
    <row r="204" spans="1:7">
      <c r="A204" s="1">
        <v>43250</v>
      </c>
      <c r="B204">
        <v>566.830017</v>
      </c>
      <c r="C204">
        <v>583.135986</v>
      </c>
      <c r="D204">
        <v>545.43102999999996</v>
      </c>
      <c r="E204">
        <v>559.59002699999996</v>
      </c>
      <c r="F204">
        <v>559.59002699999996</v>
      </c>
      <c r="G204">
        <v>2053970048</v>
      </c>
    </row>
    <row r="205" spans="1:7">
      <c r="A205" s="1">
        <v>43251</v>
      </c>
      <c r="B205">
        <v>558.49700900000005</v>
      </c>
      <c r="C205">
        <v>585.53802499999995</v>
      </c>
      <c r="D205">
        <v>557.06597899999997</v>
      </c>
      <c r="E205">
        <v>577.64502000000005</v>
      </c>
      <c r="F205">
        <v>577.64502000000005</v>
      </c>
      <c r="G205">
        <v>1985040000</v>
      </c>
    </row>
    <row r="206" spans="1:7">
      <c r="A206" s="1">
        <v>43252</v>
      </c>
      <c r="B206">
        <v>578.67199700000003</v>
      </c>
      <c r="C206">
        <v>589.09301800000003</v>
      </c>
      <c r="D206">
        <v>567.66497800000002</v>
      </c>
      <c r="E206">
        <v>580.04303000000004</v>
      </c>
      <c r="F206">
        <v>580.04303000000004</v>
      </c>
      <c r="G206">
        <v>1945890048</v>
      </c>
    </row>
    <row r="207" spans="1:7">
      <c r="A207" s="1">
        <v>43253</v>
      </c>
      <c r="B207">
        <v>580.42901600000005</v>
      </c>
      <c r="C207">
        <v>597.07702600000005</v>
      </c>
      <c r="D207">
        <v>577.32202099999995</v>
      </c>
      <c r="E207">
        <v>591.80798300000004</v>
      </c>
      <c r="F207">
        <v>591.80798300000004</v>
      </c>
      <c r="G207">
        <v>1880390016</v>
      </c>
    </row>
    <row r="208" spans="1:7">
      <c r="A208" s="1">
        <v>43254</v>
      </c>
      <c r="B208">
        <v>591.25897199999997</v>
      </c>
      <c r="C208">
        <v>624.51300000000003</v>
      </c>
      <c r="D208">
        <v>591.25897199999997</v>
      </c>
      <c r="E208">
        <v>618.328979</v>
      </c>
      <c r="F208">
        <v>618.328979</v>
      </c>
      <c r="G208">
        <v>1832550016</v>
      </c>
    </row>
    <row r="209" spans="1:7">
      <c r="A209" s="1">
        <v>43255</v>
      </c>
      <c r="B209">
        <v>619.43701199999998</v>
      </c>
      <c r="C209">
        <v>623.42901600000005</v>
      </c>
      <c r="D209">
        <v>583.74700900000005</v>
      </c>
      <c r="E209">
        <v>592.98498500000005</v>
      </c>
      <c r="F209">
        <v>592.98498500000005</v>
      </c>
      <c r="G209">
        <v>1903430016</v>
      </c>
    </row>
    <row r="210" spans="1:7">
      <c r="A210" s="1">
        <v>43256</v>
      </c>
      <c r="B210">
        <v>593.40600600000005</v>
      </c>
      <c r="C210">
        <v>611.330017</v>
      </c>
      <c r="D210">
        <v>580.98199499999998</v>
      </c>
      <c r="E210">
        <v>609.30297900000005</v>
      </c>
      <c r="F210">
        <v>609.30297900000005</v>
      </c>
      <c r="G210">
        <v>1844269952</v>
      </c>
    </row>
    <row r="211" spans="1:7">
      <c r="A211" s="1">
        <v>43257</v>
      </c>
      <c r="B211">
        <v>610.262024</v>
      </c>
      <c r="C211">
        <v>611.64300500000002</v>
      </c>
      <c r="D211">
        <v>596.39599599999997</v>
      </c>
      <c r="E211">
        <v>607.12402299999997</v>
      </c>
      <c r="F211">
        <v>607.12402299999997</v>
      </c>
      <c r="G211">
        <v>1756530048</v>
      </c>
    </row>
    <row r="212" spans="1:7">
      <c r="A212" s="1">
        <v>43258</v>
      </c>
      <c r="B212">
        <v>607.68701199999998</v>
      </c>
      <c r="C212">
        <v>616.14398200000005</v>
      </c>
      <c r="D212">
        <v>601.692993</v>
      </c>
      <c r="E212">
        <v>605.18701199999998</v>
      </c>
      <c r="F212">
        <v>605.18701199999998</v>
      </c>
      <c r="G212">
        <v>1880140032</v>
      </c>
    </row>
    <row r="213" spans="1:7">
      <c r="A213" s="1">
        <v>43259</v>
      </c>
      <c r="B213">
        <v>605.442993</v>
      </c>
      <c r="C213">
        <v>608.81097399999999</v>
      </c>
      <c r="D213">
        <v>595.59301800000003</v>
      </c>
      <c r="E213">
        <v>601.07702600000005</v>
      </c>
      <c r="F213">
        <v>601.07702600000005</v>
      </c>
      <c r="G213">
        <v>1637779968</v>
      </c>
    </row>
    <row r="214" spans="1:7">
      <c r="A214" s="1">
        <v>43260</v>
      </c>
      <c r="B214">
        <v>600.90502900000001</v>
      </c>
      <c r="C214">
        <v>608.58300799999995</v>
      </c>
      <c r="D214">
        <v>597.56201199999998</v>
      </c>
      <c r="E214">
        <v>597.56201199999998</v>
      </c>
      <c r="F214">
        <v>597.56201199999998</v>
      </c>
      <c r="G214">
        <v>1519309952</v>
      </c>
    </row>
    <row r="215" spans="1:7">
      <c r="A215" s="1">
        <v>43261</v>
      </c>
      <c r="B215">
        <v>594.34497099999999</v>
      </c>
      <c r="C215">
        <v>594.34497099999999</v>
      </c>
      <c r="D215">
        <v>511.88900799999999</v>
      </c>
      <c r="E215">
        <v>526.47900400000003</v>
      </c>
      <c r="F215">
        <v>526.47900400000003</v>
      </c>
      <c r="G215">
        <v>2234880000</v>
      </c>
    </row>
    <row r="216" spans="1:7">
      <c r="A216" s="1">
        <v>43262</v>
      </c>
      <c r="B216">
        <v>524.85699499999998</v>
      </c>
      <c r="C216">
        <v>536.85797100000002</v>
      </c>
      <c r="D216">
        <v>515.26898200000005</v>
      </c>
      <c r="E216">
        <v>533.283997</v>
      </c>
      <c r="F216">
        <v>533.283997</v>
      </c>
      <c r="G216">
        <v>1982119936</v>
      </c>
    </row>
    <row r="217" spans="1:7">
      <c r="A217" s="1">
        <v>43263</v>
      </c>
      <c r="B217">
        <v>532.71002199999998</v>
      </c>
      <c r="C217">
        <v>538.955017</v>
      </c>
      <c r="D217">
        <v>491.23498499999999</v>
      </c>
      <c r="E217">
        <v>496.84298699999999</v>
      </c>
      <c r="F217">
        <v>496.84298699999999</v>
      </c>
      <c r="G217">
        <v>1932760064</v>
      </c>
    </row>
    <row r="218" spans="1:7">
      <c r="A218" s="1">
        <v>43264</v>
      </c>
      <c r="B218">
        <v>498.01800500000002</v>
      </c>
      <c r="C218">
        <v>501.90499899999998</v>
      </c>
      <c r="D218">
        <v>459.00399800000002</v>
      </c>
      <c r="E218">
        <v>477.493988</v>
      </c>
      <c r="F218">
        <v>477.493988</v>
      </c>
      <c r="G218">
        <v>2080130048</v>
      </c>
    </row>
    <row r="219" spans="1:7">
      <c r="A219" s="1">
        <v>43265</v>
      </c>
      <c r="B219">
        <v>478.381012</v>
      </c>
      <c r="C219">
        <v>523.544983</v>
      </c>
      <c r="D219">
        <v>467.466003</v>
      </c>
      <c r="E219">
        <v>519.74200399999995</v>
      </c>
      <c r="F219">
        <v>519.74200399999995</v>
      </c>
      <c r="G219">
        <v>2458650112</v>
      </c>
    </row>
    <row r="220" spans="1:7">
      <c r="A220" s="1">
        <v>43266</v>
      </c>
      <c r="B220">
        <v>520.47997999999995</v>
      </c>
      <c r="C220">
        <v>521.30499299999997</v>
      </c>
      <c r="D220">
        <v>487.46899400000001</v>
      </c>
      <c r="E220">
        <v>491.00399800000002</v>
      </c>
      <c r="F220">
        <v>491.00399800000002</v>
      </c>
      <c r="G220">
        <v>1808269952</v>
      </c>
    </row>
    <row r="221" spans="1:7">
      <c r="A221" s="1">
        <v>43267</v>
      </c>
      <c r="B221">
        <v>490.41400099999998</v>
      </c>
      <c r="C221">
        <v>503.22299199999998</v>
      </c>
      <c r="D221">
        <v>488.85101300000002</v>
      </c>
      <c r="E221">
        <v>499.641998</v>
      </c>
      <c r="F221">
        <v>499.641998</v>
      </c>
      <c r="G221">
        <v>1314109952</v>
      </c>
    </row>
    <row r="222" spans="1:7">
      <c r="A222" s="1">
        <v>43268</v>
      </c>
      <c r="B222">
        <v>499.459991</v>
      </c>
      <c r="C222">
        <v>507.64099099999999</v>
      </c>
      <c r="D222">
        <v>498.64801</v>
      </c>
      <c r="E222">
        <v>500.44799799999998</v>
      </c>
      <c r="F222">
        <v>500.44799799999998</v>
      </c>
      <c r="G222">
        <v>1264870016</v>
      </c>
    </row>
    <row r="223" spans="1:7">
      <c r="A223" s="1">
        <v>43269</v>
      </c>
      <c r="B223">
        <v>499.38299599999999</v>
      </c>
      <c r="C223">
        <v>521.796021</v>
      </c>
      <c r="D223">
        <v>494.06601000000001</v>
      </c>
      <c r="E223">
        <v>518.89099099999999</v>
      </c>
      <c r="F223">
        <v>518.89099099999999</v>
      </c>
      <c r="G223">
        <v>1513869952</v>
      </c>
    </row>
    <row r="224" spans="1:7">
      <c r="A224" s="1">
        <v>43270</v>
      </c>
      <c r="B224">
        <v>519.02301</v>
      </c>
      <c r="C224">
        <v>542.353027</v>
      </c>
      <c r="D224">
        <v>516.31201199999998</v>
      </c>
      <c r="E224">
        <v>537.95696999999996</v>
      </c>
      <c r="F224">
        <v>537.95696999999996</v>
      </c>
      <c r="G224">
        <v>1726569984</v>
      </c>
    </row>
    <row r="225" spans="1:7">
      <c r="A225" s="1">
        <v>43271</v>
      </c>
      <c r="B225">
        <v>538.50598100000002</v>
      </c>
      <c r="C225">
        <v>541.01501499999995</v>
      </c>
      <c r="D225">
        <v>519.36901899999998</v>
      </c>
      <c r="E225">
        <v>536.26800500000002</v>
      </c>
      <c r="F225">
        <v>536.26800500000002</v>
      </c>
      <c r="G225">
        <v>1596290048</v>
      </c>
    </row>
    <row r="226" spans="1:7">
      <c r="A226" s="1">
        <v>43272</v>
      </c>
      <c r="B226">
        <v>536.44702099999995</v>
      </c>
      <c r="C226">
        <v>543.71698000000004</v>
      </c>
      <c r="D226">
        <v>524.25897199999997</v>
      </c>
      <c r="E226">
        <v>527.36700399999995</v>
      </c>
      <c r="F226">
        <v>527.36700399999995</v>
      </c>
      <c r="G226">
        <v>1462070016</v>
      </c>
    </row>
    <row r="227" spans="1:7">
      <c r="A227" s="1">
        <v>43273</v>
      </c>
      <c r="B227">
        <v>527.19397000000004</v>
      </c>
      <c r="C227">
        <v>527.19397000000004</v>
      </c>
      <c r="D227">
        <v>456.87701399999997</v>
      </c>
      <c r="E227">
        <v>465.81698599999999</v>
      </c>
      <c r="F227">
        <v>465.81698599999999</v>
      </c>
      <c r="G227">
        <v>2226030080</v>
      </c>
    </row>
    <row r="228" spans="1:7">
      <c r="A228" s="1">
        <v>43274</v>
      </c>
      <c r="B228">
        <v>466.27398699999998</v>
      </c>
      <c r="C228">
        <v>479.12899800000002</v>
      </c>
      <c r="D228">
        <v>462.39300500000002</v>
      </c>
      <c r="E228">
        <v>474.51998900000001</v>
      </c>
      <c r="F228">
        <v>474.51998900000001</v>
      </c>
      <c r="G228">
        <v>1651379968</v>
      </c>
    </row>
    <row r="229" spans="1:7">
      <c r="A229" s="1">
        <v>43275</v>
      </c>
      <c r="B229">
        <v>474.76800500000002</v>
      </c>
      <c r="C229">
        <v>475.35900900000001</v>
      </c>
      <c r="D229">
        <v>426.46899400000001</v>
      </c>
      <c r="E229">
        <v>457.67199699999998</v>
      </c>
      <c r="F229">
        <v>457.67199699999998</v>
      </c>
      <c r="G229">
        <v>2490579968</v>
      </c>
    </row>
    <row r="230" spans="1:7">
      <c r="A230" s="1">
        <v>43276</v>
      </c>
      <c r="B230">
        <v>455.93600500000002</v>
      </c>
      <c r="C230">
        <v>470.34399400000001</v>
      </c>
      <c r="D230">
        <v>448.89599600000003</v>
      </c>
      <c r="E230">
        <v>460.30999800000001</v>
      </c>
      <c r="F230">
        <v>460.30999800000001</v>
      </c>
      <c r="G230">
        <v>4007950080</v>
      </c>
    </row>
    <row r="231" spans="1:7">
      <c r="A231" s="1">
        <v>43277</v>
      </c>
      <c r="B231">
        <v>460.733002</v>
      </c>
      <c r="C231">
        <v>461.21301299999999</v>
      </c>
      <c r="D231">
        <v>432.77200299999998</v>
      </c>
      <c r="E231">
        <v>432.77200299999998</v>
      </c>
      <c r="F231">
        <v>432.77200299999998</v>
      </c>
      <c r="G231">
        <v>1356560000</v>
      </c>
    </row>
    <row r="232" spans="1:7">
      <c r="A232" s="1">
        <v>43278</v>
      </c>
      <c r="B232">
        <v>432.243988</v>
      </c>
      <c r="C232">
        <v>444.24301100000002</v>
      </c>
      <c r="D232">
        <v>424.83898900000003</v>
      </c>
      <c r="E232">
        <v>442.36498999999998</v>
      </c>
      <c r="F232">
        <v>442.36498999999998</v>
      </c>
      <c r="G232">
        <v>1368940032</v>
      </c>
    </row>
    <row r="233" spans="1:7">
      <c r="A233" s="1">
        <v>43279</v>
      </c>
      <c r="B233">
        <v>442.290009</v>
      </c>
      <c r="C233">
        <v>443.61801100000002</v>
      </c>
      <c r="D233">
        <v>419.68301400000001</v>
      </c>
      <c r="E233">
        <v>422.36498999999998</v>
      </c>
      <c r="F233">
        <v>422.36498999999998</v>
      </c>
      <c r="G233">
        <v>1360790016</v>
      </c>
    </row>
    <row r="234" spans="1:7">
      <c r="A234" s="1">
        <v>43280</v>
      </c>
      <c r="B234">
        <v>422.58700599999997</v>
      </c>
      <c r="C234">
        <v>441.79299900000001</v>
      </c>
      <c r="D234">
        <v>407.94699100000003</v>
      </c>
      <c r="E234">
        <v>436.00900300000001</v>
      </c>
      <c r="F234">
        <v>436.00900300000001</v>
      </c>
      <c r="G234">
        <v>1564499968</v>
      </c>
    </row>
    <row r="235" spans="1:7">
      <c r="A235" s="1">
        <v>43281</v>
      </c>
      <c r="B235">
        <v>436.20901500000002</v>
      </c>
      <c r="C235">
        <v>458.79699699999998</v>
      </c>
      <c r="D235">
        <v>436.20901500000002</v>
      </c>
      <c r="E235">
        <v>455.17999300000002</v>
      </c>
      <c r="F235">
        <v>455.17999300000002</v>
      </c>
      <c r="G235">
        <v>1475939968</v>
      </c>
    </row>
    <row r="236" spans="1:7">
      <c r="A236" s="1">
        <v>43282</v>
      </c>
      <c r="B236">
        <v>455.24200400000001</v>
      </c>
      <c r="C236">
        <v>457.13900799999999</v>
      </c>
      <c r="D236">
        <v>446.38501000000002</v>
      </c>
      <c r="E236">
        <v>453.91799900000001</v>
      </c>
      <c r="F236">
        <v>453.91799900000001</v>
      </c>
      <c r="G236">
        <v>1511730048</v>
      </c>
    </row>
    <row r="237" spans="1:7">
      <c r="A237" s="1">
        <v>43283</v>
      </c>
      <c r="B237">
        <v>453.824005</v>
      </c>
      <c r="C237">
        <v>479.13000499999998</v>
      </c>
      <c r="D237">
        <v>447.11099200000001</v>
      </c>
      <c r="E237">
        <v>475.34698500000002</v>
      </c>
      <c r="F237">
        <v>475.34698500000002</v>
      </c>
      <c r="G237">
        <v>1625789952</v>
      </c>
    </row>
    <row r="238" spans="1:7">
      <c r="A238" s="1">
        <v>43284</v>
      </c>
      <c r="B238">
        <v>475.385986</v>
      </c>
      <c r="C238">
        <v>483.85400399999997</v>
      </c>
      <c r="D238">
        <v>462.58200099999999</v>
      </c>
      <c r="E238">
        <v>464.19500699999998</v>
      </c>
      <c r="F238">
        <v>464.19500699999998</v>
      </c>
      <c r="G238">
        <v>1683939968</v>
      </c>
    </row>
    <row r="239" spans="1:7">
      <c r="A239" s="1">
        <v>43285</v>
      </c>
      <c r="B239">
        <v>464.15100100000001</v>
      </c>
      <c r="C239">
        <v>481.43600500000002</v>
      </c>
      <c r="D239">
        <v>455.18499800000001</v>
      </c>
      <c r="E239">
        <v>467.317993</v>
      </c>
      <c r="F239">
        <v>467.317993</v>
      </c>
      <c r="G239">
        <v>1549769984</v>
      </c>
    </row>
    <row r="240" spans="1:7">
      <c r="A240" s="1">
        <v>43286</v>
      </c>
      <c r="B240">
        <v>467.28698700000001</v>
      </c>
      <c r="C240">
        <v>483.22500600000001</v>
      </c>
      <c r="D240">
        <v>464.62899800000002</v>
      </c>
      <c r="E240">
        <v>474.41198700000001</v>
      </c>
      <c r="F240">
        <v>474.41198700000001</v>
      </c>
      <c r="G240">
        <v>1828610048</v>
      </c>
    </row>
    <row r="241" spans="1:7">
      <c r="A241" s="1">
        <v>43287</v>
      </c>
      <c r="B241">
        <v>474.35699499999998</v>
      </c>
      <c r="C241">
        <v>479.65200800000002</v>
      </c>
      <c r="D241">
        <v>457.61498999999998</v>
      </c>
      <c r="E241">
        <v>474.01199300000002</v>
      </c>
      <c r="F241">
        <v>474.01199300000002</v>
      </c>
      <c r="G241">
        <v>1627609984</v>
      </c>
    </row>
    <row r="242" spans="1:7">
      <c r="A242" s="1">
        <v>43288</v>
      </c>
      <c r="B242">
        <v>474.057007</v>
      </c>
      <c r="C242">
        <v>491.66000400000001</v>
      </c>
      <c r="D242">
        <v>466.83599900000002</v>
      </c>
      <c r="E242">
        <v>491.66000400000001</v>
      </c>
      <c r="F242">
        <v>491.66000400000001</v>
      </c>
      <c r="G242">
        <v>1358360064</v>
      </c>
    </row>
    <row r="243" spans="1:7">
      <c r="A243" s="1">
        <v>43289</v>
      </c>
      <c r="B243">
        <v>492.067993</v>
      </c>
      <c r="C243">
        <v>503.199005</v>
      </c>
      <c r="D243">
        <v>488.41699199999999</v>
      </c>
      <c r="E243">
        <v>489.118988</v>
      </c>
      <c r="F243">
        <v>489.118988</v>
      </c>
      <c r="G243">
        <v>1344560000</v>
      </c>
    </row>
    <row r="244" spans="1:7">
      <c r="A244" s="1">
        <v>43290</v>
      </c>
      <c r="B244">
        <v>488.87799100000001</v>
      </c>
      <c r="C244">
        <v>490.85199</v>
      </c>
      <c r="D244">
        <v>475.17498799999998</v>
      </c>
      <c r="E244">
        <v>476.682007</v>
      </c>
      <c r="F244">
        <v>476.682007</v>
      </c>
      <c r="G244">
        <v>1533799936</v>
      </c>
    </row>
    <row r="245" spans="1:7">
      <c r="A245" s="1">
        <v>43291</v>
      </c>
      <c r="B245">
        <v>476.16198700000001</v>
      </c>
      <c r="C245">
        <v>478.317993</v>
      </c>
      <c r="D245">
        <v>433.959991</v>
      </c>
      <c r="E245">
        <v>434.42401100000001</v>
      </c>
      <c r="F245">
        <v>434.42401100000001</v>
      </c>
      <c r="G245">
        <v>1789069952</v>
      </c>
    </row>
    <row r="246" spans="1:7">
      <c r="A246" s="1">
        <v>43292</v>
      </c>
      <c r="B246">
        <v>434.51501500000001</v>
      </c>
      <c r="C246">
        <v>447.31601000000001</v>
      </c>
      <c r="D246">
        <v>429.50698899999998</v>
      </c>
      <c r="E246">
        <v>446.51800500000002</v>
      </c>
      <c r="F246">
        <v>446.51800500000002</v>
      </c>
      <c r="G246">
        <v>1422470016</v>
      </c>
    </row>
    <row r="247" spans="1:7">
      <c r="A247" s="1">
        <v>43293</v>
      </c>
      <c r="B247">
        <v>446.50201399999997</v>
      </c>
      <c r="C247">
        <v>446.50201399999997</v>
      </c>
      <c r="D247">
        <v>422.80999800000001</v>
      </c>
      <c r="E247">
        <v>430.074005</v>
      </c>
      <c r="F247">
        <v>430.074005</v>
      </c>
      <c r="G247">
        <v>1495440000</v>
      </c>
    </row>
    <row r="248" spans="1:7">
      <c r="A248" s="1">
        <v>43294</v>
      </c>
      <c r="B248">
        <v>430.74099699999999</v>
      </c>
      <c r="C248">
        <v>442.36300699999998</v>
      </c>
      <c r="D248">
        <v>430.74099699999999</v>
      </c>
      <c r="E248">
        <v>434.02700800000002</v>
      </c>
      <c r="F248">
        <v>434.02700800000002</v>
      </c>
      <c r="G248">
        <v>1489670016</v>
      </c>
    </row>
    <row r="249" spans="1:7">
      <c r="A249" s="1">
        <v>43295</v>
      </c>
      <c r="B249">
        <v>434.510986</v>
      </c>
      <c r="C249">
        <v>439.43398999999999</v>
      </c>
      <c r="D249">
        <v>431.47399899999999</v>
      </c>
      <c r="E249">
        <v>436.08599900000002</v>
      </c>
      <c r="F249">
        <v>436.08599900000002</v>
      </c>
      <c r="G249">
        <v>1235820032</v>
      </c>
    </row>
    <row r="250" spans="1:7">
      <c r="A250" s="1">
        <v>43296</v>
      </c>
      <c r="B250">
        <v>435.88299599999999</v>
      </c>
      <c r="C250">
        <v>454.00100700000002</v>
      </c>
      <c r="D250">
        <v>433.92099000000002</v>
      </c>
      <c r="E250">
        <v>449.85000600000001</v>
      </c>
      <c r="F250">
        <v>449.85000600000001</v>
      </c>
      <c r="G250">
        <v>1350160000</v>
      </c>
    </row>
    <row r="251" spans="1:7">
      <c r="A251" s="1">
        <v>43297</v>
      </c>
      <c r="B251">
        <v>450.42498799999998</v>
      </c>
      <c r="C251">
        <v>480.65798999999998</v>
      </c>
      <c r="D251">
        <v>446.79800399999999</v>
      </c>
      <c r="E251">
        <v>480.65798999999998</v>
      </c>
      <c r="F251">
        <v>480.65798999999998</v>
      </c>
      <c r="G251">
        <v>1858680064</v>
      </c>
    </row>
    <row r="252" spans="1:7">
      <c r="A252" s="1">
        <v>43298</v>
      </c>
      <c r="B252">
        <v>480.07699600000001</v>
      </c>
      <c r="C252">
        <v>508.77999899999998</v>
      </c>
      <c r="D252">
        <v>468.915009</v>
      </c>
      <c r="E252">
        <v>501.00201399999997</v>
      </c>
      <c r="F252">
        <v>501.00201399999997</v>
      </c>
      <c r="G252">
        <v>2288100096</v>
      </c>
    </row>
    <row r="253" spans="1:7">
      <c r="A253" s="1">
        <v>43299</v>
      </c>
      <c r="B253">
        <v>500.83801299999999</v>
      </c>
      <c r="C253">
        <v>513.43298300000004</v>
      </c>
      <c r="D253">
        <v>474.35900900000001</v>
      </c>
      <c r="E253">
        <v>480.51299999999998</v>
      </c>
      <c r="F253">
        <v>480.51299999999998</v>
      </c>
      <c r="G253">
        <v>2371559936</v>
      </c>
    </row>
    <row r="254" spans="1:7">
      <c r="A254" s="1">
        <v>43300</v>
      </c>
      <c r="B254">
        <v>480.62799100000001</v>
      </c>
      <c r="C254">
        <v>483.23998999999998</v>
      </c>
      <c r="D254">
        <v>465.141998</v>
      </c>
      <c r="E254">
        <v>469.618988</v>
      </c>
      <c r="F254">
        <v>469.618988</v>
      </c>
      <c r="G254">
        <v>2068739968</v>
      </c>
    </row>
    <row r="255" spans="1:7">
      <c r="A255" s="1">
        <v>43301</v>
      </c>
      <c r="B255">
        <v>469.307007</v>
      </c>
      <c r="C255">
        <v>469.307007</v>
      </c>
      <c r="D255">
        <v>443.692993</v>
      </c>
      <c r="E255">
        <v>450.69799799999998</v>
      </c>
      <c r="F255">
        <v>450.69799799999998</v>
      </c>
      <c r="G255">
        <v>1821350016</v>
      </c>
    </row>
    <row r="256" spans="1:7">
      <c r="A256" s="1">
        <v>43302</v>
      </c>
      <c r="B256">
        <v>450.67898600000001</v>
      </c>
      <c r="C256">
        <v>468.08300800000001</v>
      </c>
      <c r="D256">
        <v>445.77600100000001</v>
      </c>
      <c r="E256">
        <v>462.43600500000002</v>
      </c>
      <c r="F256">
        <v>462.43600500000002</v>
      </c>
      <c r="G256">
        <v>1504310016</v>
      </c>
    </row>
    <row r="257" spans="1:7">
      <c r="A257" s="1">
        <v>43303</v>
      </c>
      <c r="B257">
        <v>462.43798800000002</v>
      </c>
      <c r="C257">
        <v>470.89801</v>
      </c>
      <c r="D257">
        <v>458.118988</v>
      </c>
      <c r="E257">
        <v>459.65701300000001</v>
      </c>
      <c r="F257">
        <v>459.65701300000001</v>
      </c>
      <c r="G257">
        <v>1338589952</v>
      </c>
    </row>
    <row r="258" spans="1:7">
      <c r="A258" s="1">
        <v>43304</v>
      </c>
      <c r="B258">
        <v>459.43899499999998</v>
      </c>
      <c r="C258">
        <v>469.76599099999999</v>
      </c>
      <c r="D258">
        <v>449.72799700000002</v>
      </c>
      <c r="E258">
        <v>450.85299700000002</v>
      </c>
      <c r="F258">
        <v>450.85299700000002</v>
      </c>
      <c r="G258">
        <v>1596999936</v>
      </c>
    </row>
    <row r="259" spans="1:7">
      <c r="A259" s="1">
        <v>43305</v>
      </c>
      <c r="B259">
        <v>451.135986</v>
      </c>
      <c r="C259">
        <v>481.141998</v>
      </c>
      <c r="D259">
        <v>450.56500199999999</v>
      </c>
      <c r="E259">
        <v>479.37298600000003</v>
      </c>
      <c r="F259">
        <v>479.37298600000003</v>
      </c>
      <c r="G259">
        <v>2287520000</v>
      </c>
    </row>
    <row r="260" spans="1:7">
      <c r="A260" s="1">
        <v>43306</v>
      </c>
      <c r="B260">
        <v>479.90600599999999</v>
      </c>
      <c r="C260">
        <v>482.86801100000002</v>
      </c>
      <c r="D260">
        <v>466.47399899999999</v>
      </c>
      <c r="E260">
        <v>472.49301100000002</v>
      </c>
      <c r="F260">
        <v>472.49301100000002</v>
      </c>
      <c r="G260">
        <v>1930780032</v>
      </c>
    </row>
    <row r="261" spans="1:7">
      <c r="A261" s="1">
        <v>43307</v>
      </c>
      <c r="B261">
        <v>472.33099399999998</v>
      </c>
      <c r="C261">
        <v>483.69601399999999</v>
      </c>
      <c r="D261">
        <v>461.42401100000001</v>
      </c>
      <c r="E261">
        <v>464.03698700000001</v>
      </c>
      <c r="F261">
        <v>464.03698700000001</v>
      </c>
      <c r="G261">
        <v>1621560064</v>
      </c>
    </row>
    <row r="262" spans="1:7">
      <c r="A262" s="1">
        <v>43308</v>
      </c>
      <c r="B262">
        <v>464.00900300000001</v>
      </c>
      <c r="C262">
        <v>473.22198500000002</v>
      </c>
      <c r="D262">
        <v>458.29098499999998</v>
      </c>
      <c r="E262">
        <v>469.66598499999998</v>
      </c>
      <c r="F262">
        <v>469.66598499999998</v>
      </c>
      <c r="G262">
        <v>1734259968</v>
      </c>
    </row>
    <row r="263" spans="1:7">
      <c r="A263" s="1">
        <v>43309</v>
      </c>
      <c r="B263">
        <v>469.67800899999997</v>
      </c>
      <c r="C263">
        <v>471.59399400000001</v>
      </c>
      <c r="D263">
        <v>462.989014</v>
      </c>
      <c r="E263">
        <v>466.89801</v>
      </c>
      <c r="F263">
        <v>466.89801</v>
      </c>
      <c r="G263">
        <v>1531890048</v>
      </c>
    </row>
    <row r="264" spans="1:7">
      <c r="A264" s="1">
        <v>43310</v>
      </c>
      <c r="B264">
        <v>466.915009</v>
      </c>
      <c r="C264">
        <v>470.35598800000002</v>
      </c>
      <c r="D264">
        <v>462.71200599999997</v>
      </c>
      <c r="E264">
        <v>466.665009</v>
      </c>
      <c r="F264">
        <v>466.665009</v>
      </c>
      <c r="G264">
        <v>1631910016</v>
      </c>
    </row>
    <row r="265" spans="1:7">
      <c r="A265" s="1">
        <v>43311</v>
      </c>
      <c r="B265">
        <v>466.82699600000001</v>
      </c>
      <c r="C265">
        <v>467.95199600000001</v>
      </c>
      <c r="D265">
        <v>448.64099099999999</v>
      </c>
      <c r="E265">
        <v>457.08099399999998</v>
      </c>
      <c r="F265">
        <v>457.08099399999998</v>
      </c>
      <c r="G265">
        <v>2141590000</v>
      </c>
    </row>
    <row r="266" spans="1:7">
      <c r="A266" s="1">
        <v>43312</v>
      </c>
      <c r="B266">
        <v>457.24499500000002</v>
      </c>
      <c r="C266">
        <v>457.24499500000002</v>
      </c>
      <c r="D266">
        <v>430.44400000000002</v>
      </c>
      <c r="E266">
        <v>433.86700400000001</v>
      </c>
      <c r="F266">
        <v>433.86700400000001</v>
      </c>
      <c r="G266">
        <v>1820680000</v>
      </c>
    </row>
    <row r="267" spans="1:7">
      <c r="A267" s="1">
        <v>43313</v>
      </c>
      <c r="B267">
        <v>433.868988</v>
      </c>
      <c r="C267">
        <v>435.45700099999999</v>
      </c>
      <c r="D267">
        <v>410.46398900000003</v>
      </c>
      <c r="E267">
        <v>420.74700899999999</v>
      </c>
      <c r="F267">
        <v>420.74700899999999</v>
      </c>
      <c r="G267">
        <v>1888060000</v>
      </c>
    </row>
    <row r="268" spans="1:7">
      <c r="A268" s="1">
        <v>43314</v>
      </c>
      <c r="B268">
        <v>420.80599999999998</v>
      </c>
      <c r="C268">
        <v>425.033997</v>
      </c>
      <c r="D268">
        <v>410.30898999999999</v>
      </c>
      <c r="E268">
        <v>412.62100199999998</v>
      </c>
      <c r="F268">
        <v>412.62100199999998</v>
      </c>
      <c r="G268">
        <v>1569300000</v>
      </c>
    </row>
    <row r="269" spans="1:7">
      <c r="A269" s="1">
        <v>43315</v>
      </c>
      <c r="B269">
        <v>412.56698599999999</v>
      </c>
      <c r="C269">
        <v>420.54901100000001</v>
      </c>
      <c r="D269">
        <v>399.91000400000001</v>
      </c>
      <c r="E269">
        <v>418.26199300000002</v>
      </c>
      <c r="F269">
        <v>418.26199300000002</v>
      </c>
      <c r="G269">
        <v>1722340000</v>
      </c>
    </row>
    <row r="270" spans="1:7">
      <c r="A270" s="1">
        <v>43316</v>
      </c>
      <c r="B270">
        <v>418.23700000000002</v>
      </c>
      <c r="C270">
        <v>420.18600500000002</v>
      </c>
      <c r="D270">
        <v>403.77600100000001</v>
      </c>
      <c r="E270">
        <v>407.25201399999997</v>
      </c>
      <c r="F270">
        <v>407.25201399999997</v>
      </c>
      <c r="G270">
        <v>1466540000</v>
      </c>
    </row>
    <row r="271" spans="1:7">
      <c r="A271" s="1">
        <v>43317</v>
      </c>
      <c r="B271">
        <v>407.34600799999998</v>
      </c>
      <c r="C271">
        <v>413.716003</v>
      </c>
      <c r="D271">
        <v>402.432007</v>
      </c>
      <c r="E271">
        <v>410.51599099999999</v>
      </c>
      <c r="F271">
        <v>410.51599099999999</v>
      </c>
      <c r="G271">
        <v>1396820000</v>
      </c>
    </row>
    <row r="272" spans="1:7">
      <c r="A272" s="1">
        <v>43318</v>
      </c>
      <c r="B272">
        <v>410.56698599999999</v>
      </c>
      <c r="C272">
        <v>414.540009</v>
      </c>
      <c r="D272">
        <v>403.31500199999999</v>
      </c>
      <c r="E272">
        <v>406.65798999999998</v>
      </c>
      <c r="F272">
        <v>406.65798999999998</v>
      </c>
      <c r="G272">
        <v>1384880000</v>
      </c>
    </row>
    <row r="273" spans="1:7">
      <c r="A273" s="1">
        <v>43319</v>
      </c>
      <c r="B273">
        <v>406.800995</v>
      </c>
      <c r="C273">
        <v>411.40499899999998</v>
      </c>
      <c r="D273">
        <v>376.07699600000001</v>
      </c>
      <c r="E273">
        <v>380.21499599999999</v>
      </c>
      <c r="F273">
        <v>380.21499599999999</v>
      </c>
      <c r="G273">
        <v>1828350000</v>
      </c>
    </row>
    <row r="274" spans="1:7">
      <c r="A274" s="1">
        <v>43320</v>
      </c>
      <c r="B274">
        <v>379.891998</v>
      </c>
      <c r="C274">
        <v>380.67099000000002</v>
      </c>
      <c r="D274">
        <v>353.73400900000001</v>
      </c>
      <c r="E274">
        <v>356.61300699999998</v>
      </c>
      <c r="F274">
        <v>356.61300699999998</v>
      </c>
      <c r="G274">
        <v>2016080000</v>
      </c>
    </row>
    <row r="275" spans="1:7">
      <c r="A275" s="1">
        <v>43321</v>
      </c>
      <c r="B275">
        <v>356.97100799999998</v>
      </c>
      <c r="C275">
        <v>370.94601399999999</v>
      </c>
      <c r="D275">
        <v>353.614014</v>
      </c>
      <c r="E275">
        <v>365.58801299999999</v>
      </c>
      <c r="F275">
        <v>365.58801299999999</v>
      </c>
      <c r="G275">
        <v>1616610000</v>
      </c>
    </row>
    <row r="276" spans="1:7">
      <c r="A276" s="1">
        <v>43322</v>
      </c>
      <c r="B276">
        <v>365.77600100000001</v>
      </c>
      <c r="C276">
        <v>367.04501299999998</v>
      </c>
      <c r="D276">
        <v>329.58599900000002</v>
      </c>
      <c r="E276">
        <v>334.175995</v>
      </c>
      <c r="F276">
        <v>334.175995</v>
      </c>
      <c r="G276">
        <v>1699400000</v>
      </c>
    </row>
    <row r="277" spans="1:7">
      <c r="A277" s="1">
        <v>43323</v>
      </c>
      <c r="B277">
        <v>334.26400799999999</v>
      </c>
      <c r="C277">
        <v>334.26400799999999</v>
      </c>
      <c r="D277">
        <v>308.48800699999998</v>
      </c>
      <c r="E277">
        <v>322.11200000000002</v>
      </c>
      <c r="F277">
        <v>322.11200000000002</v>
      </c>
      <c r="G277">
        <v>1790370000</v>
      </c>
    </row>
    <row r="278" spans="1:7">
      <c r="A278" s="1">
        <v>43324</v>
      </c>
      <c r="B278">
        <v>320.82299799999998</v>
      </c>
      <c r="C278">
        <v>328.58999599999999</v>
      </c>
      <c r="D278">
        <v>318.60199</v>
      </c>
      <c r="E278">
        <v>319.57000699999998</v>
      </c>
      <c r="F278">
        <v>319.57000699999998</v>
      </c>
      <c r="G278">
        <v>1625420000</v>
      </c>
    </row>
    <row r="279" spans="1:7">
      <c r="A279" s="1">
        <v>43325</v>
      </c>
      <c r="B279">
        <v>320.209991</v>
      </c>
      <c r="C279">
        <v>323.550995</v>
      </c>
      <c r="D279">
        <v>284.93398999999999</v>
      </c>
      <c r="E279">
        <v>286.49499500000002</v>
      </c>
      <c r="F279">
        <v>286.49499500000002</v>
      </c>
      <c r="G279">
        <v>1751190000</v>
      </c>
    </row>
    <row r="280" spans="1:7">
      <c r="A280" s="1">
        <v>43326</v>
      </c>
      <c r="B280">
        <v>286.36498999999998</v>
      </c>
      <c r="C280">
        <v>286.36498999999998</v>
      </c>
      <c r="D280">
        <v>254.64999399999999</v>
      </c>
      <c r="E280">
        <v>278.932007</v>
      </c>
      <c r="F280">
        <v>278.932007</v>
      </c>
      <c r="G280">
        <v>2137850000</v>
      </c>
    </row>
    <row r="281" spans="1:7">
      <c r="A281" s="1">
        <v>43327</v>
      </c>
      <c r="B281">
        <v>280.38699300000002</v>
      </c>
      <c r="C281">
        <v>303.58999599999999</v>
      </c>
      <c r="D281">
        <v>280.118988</v>
      </c>
      <c r="E281">
        <v>282.364014</v>
      </c>
      <c r="F281">
        <v>282.364014</v>
      </c>
      <c r="G281">
        <v>1878150000</v>
      </c>
    </row>
    <row r="282" spans="1:7">
      <c r="A282" s="1">
        <v>43328</v>
      </c>
      <c r="B282">
        <v>282.74099699999999</v>
      </c>
      <c r="C282">
        <v>298.47601300000002</v>
      </c>
      <c r="D282">
        <v>280.92800899999997</v>
      </c>
      <c r="E282">
        <v>288.04599000000002</v>
      </c>
      <c r="F282">
        <v>288.04599000000002</v>
      </c>
      <c r="G282">
        <v>1552970000</v>
      </c>
    </row>
    <row r="283" spans="1:7">
      <c r="A283" s="1">
        <v>43329</v>
      </c>
      <c r="B283">
        <v>287.68301400000001</v>
      </c>
      <c r="C283">
        <v>316.17001299999998</v>
      </c>
      <c r="D283">
        <v>287.34600799999998</v>
      </c>
      <c r="E283">
        <v>315.72900399999997</v>
      </c>
      <c r="F283">
        <v>315.72900399999997</v>
      </c>
      <c r="G283">
        <v>1995460000</v>
      </c>
    </row>
    <row r="284" spans="1:7">
      <c r="A284" s="1">
        <v>43330</v>
      </c>
      <c r="B284">
        <v>316.79098499999998</v>
      </c>
      <c r="C284">
        <v>320.44601399999999</v>
      </c>
      <c r="D284">
        <v>286.550995</v>
      </c>
      <c r="E284">
        <v>295.81201199999998</v>
      </c>
      <c r="F284">
        <v>295.81201199999998</v>
      </c>
      <c r="G284">
        <v>1764020000</v>
      </c>
    </row>
    <row r="285" spans="1:7">
      <c r="A285" s="1">
        <v>43331</v>
      </c>
      <c r="B285">
        <v>295.67001299999998</v>
      </c>
      <c r="C285">
        <v>307.09799199999998</v>
      </c>
      <c r="D285">
        <v>291.33200099999999</v>
      </c>
      <c r="E285">
        <v>300.83401500000002</v>
      </c>
      <c r="F285">
        <v>300.83401500000002</v>
      </c>
      <c r="G285">
        <v>1447910000</v>
      </c>
    </row>
    <row r="286" spans="1:7">
      <c r="A286" s="1">
        <v>43332</v>
      </c>
      <c r="B286">
        <v>301.381012</v>
      </c>
      <c r="C286">
        <v>304.37200899999999</v>
      </c>
      <c r="D286">
        <v>273.510986</v>
      </c>
      <c r="E286">
        <v>274.31500199999999</v>
      </c>
      <c r="F286">
        <v>274.31500199999999</v>
      </c>
      <c r="G286">
        <v>1413790000</v>
      </c>
    </row>
    <row r="287" spans="1:7">
      <c r="A287" s="1">
        <v>43333</v>
      </c>
      <c r="B287">
        <v>273.33099399999998</v>
      </c>
      <c r="C287">
        <v>285.97000100000002</v>
      </c>
      <c r="D287">
        <v>273.33099399999998</v>
      </c>
      <c r="E287">
        <v>281.94400000000002</v>
      </c>
      <c r="F287">
        <v>281.94400000000002</v>
      </c>
      <c r="G287">
        <v>1164120000</v>
      </c>
    </row>
    <row r="288" spans="1:7">
      <c r="A288" s="1">
        <v>43334</v>
      </c>
      <c r="B288">
        <v>281.96798699999999</v>
      </c>
      <c r="C288">
        <v>297.48599200000001</v>
      </c>
      <c r="D288">
        <v>264.99798600000003</v>
      </c>
      <c r="E288">
        <v>271.341003</v>
      </c>
      <c r="F288">
        <v>271.341003</v>
      </c>
      <c r="G288">
        <v>1507660000</v>
      </c>
    </row>
    <row r="289" spans="1:7">
      <c r="A289" s="1">
        <v>43335</v>
      </c>
      <c r="B289">
        <v>271.74798600000003</v>
      </c>
      <c r="C289">
        <v>279.54599000000002</v>
      </c>
      <c r="D289">
        <v>271.08999599999999</v>
      </c>
      <c r="E289">
        <v>277.10400399999997</v>
      </c>
      <c r="F289">
        <v>277.10400399999997</v>
      </c>
      <c r="G289">
        <v>1271160000</v>
      </c>
    </row>
    <row r="290" spans="1:7">
      <c r="A290" s="1">
        <v>43336</v>
      </c>
      <c r="B290">
        <v>278.11099200000001</v>
      </c>
      <c r="C290">
        <v>283.30200200000002</v>
      </c>
      <c r="D290">
        <v>273.85998499999999</v>
      </c>
      <c r="E290">
        <v>282.96701000000002</v>
      </c>
      <c r="F290">
        <v>282.96701000000002</v>
      </c>
      <c r="G290">
        <v>1450170000</v>
      </c>
    </row>
    <row r="291" spans="1:7">
      <c r="A291" s="1">
        <v>43337</v>
      </c>
      <c r="B291">
        <v>283.28100599999999</v>
      </c>
      <c r="C291">
        <v>283.51501500000001</v>
      </c>
      <c r="D291">
        <v>278.47100799999998</v>
      </c>
      <c r="E291">
        <v>279.64599600000003</v>
      </c>
      <c r="F291">
        <v>279.64599600000003</v>
      </c>
      <c r="G291">
        <v>1208360000</v>
      </c>
    </row>
    <row r="292" spans="1:7">
      <c r="A292" s="1">
        <v>43338</v>
      </c>
      <c r="B292">
        <v>279.52499399999999</v>
      </c>
      <c r="C292">
        <v>279.52499399999999</v>
      </c>
      <c r="D292">
        <v>272.44400000000002</v>
      </c>
      <c r="E292">
        <v>275.19699100000003</v>
      </c>
      <c r="F292">
        <v>275.19699100000003</v>
      </c>
      <c r="G292">
        <v>1206650000</v>
      </c>
    </row>
    <row r="293" spans="1:7">
      <c r="A293" s="1">
        <v>43339</v>
      </c>
      <c r="B293">
        <v>275.35000600000001</v>
      </c>
      <c r="C293">
        <v>285.60299700000002</v>
      </c>
      <c r="D293">
        <v>273.64999399999999</v>
      </c>
      <c r="E293">
        <v>285.60299700000002</v>
      </c>
      <c r="F293">
        <v>285.60299700000002</v>
      </c>
      <c r="G293">
        <v>1406790000</v>
      </c>
    </row>
    <row r="294" spans="1:7">
      <c r="A294" s="1">
        <v>43340</v>
      </c>
      <c r="B294">
        <v>286.64898699999998</v>
      </c>
      <c r="C294">
        <v>297.39999399999999</v>
      </c>
      <c r="D294">
        <v>283.57199100000003</v>
      </c>
      <c r="E294">
        <v>296.49899299999998</v>
      </c>
      <c r="F294">
        <v>296.49899299999998</v>
      </c>
      <c r="G294">
        <v>1513350000</v>
      </c>
    </row>
    <row r="295" spans="1:7">
      <c r="A295" s="1">
        <v>43341</v>
      </c>
      <c r="B295">
        <v>296.16299400000003</v>
      </c>
      <c r="C295">
        <v>297.07101399999999</v>
      </c>
      <c r="D295">
        <v>287.28698700000001</v>
      </c>
      <c r="E295">
        <v>289.31201199999998</v>
      </c>
      <c r="F295">
        <v>289.31201199999998</v>
      </c>
      <c r="G295">
        <v>1474460000</v>
      </c>
    </row>
    <row r="296" spans="1:7">
      <c r="A296" s="1">
        <v>43342</v>
      </c>
      <c r="B296">
        <v>289.75299100000001</v>
      </c>
      <c r="C296">
        <v>291.24301100000002</v>
      </c>
      <c r="D296">
        <v>275.21099900000002</v>
      </c>
      <c r="E296">
        <v>284.10501099999999</v>
      </c>
      <c r="F296">
        <v>284.10501099999999</v>
      </c>
      <c r="G296">
        <v>1513100000</v>
      </c>
    </row>
    <row r="297" spans="1:7">
      <c r="A297" s="1">
        <v>43343</v>
      </c>
      <c r="B297">
        <v>284.11999500000002</v>
      </c>
      <c r="C297">
        <v>284.550995</v>
      </c>
      <c r="D297">
        <v>278.51299999999998</v>
      </c>
      <c r="E297">
        <v>283.00399800000002</v>
      </c>
      <c r="F297">
        <v>283.00399800000002</v>
      </c>
      <c r="G297">
        <v>1411910000</v>
      </c>
    </row>
    <row r="298" spans="1:7">
      <c r="A298" s="1">
        <v>43344</v>
      </c>
      <c r="B298">
        <v>283.49600199999998</v>
      </c>
      <c r="C298">
        <v>301.14401199999998</v>
      </c>
      <c r="D298">
        <v>283.49600199999998</v>
      </c>
      <c r="E298">
        <v>295.341003</v>
      </c>
      <c r="F298">
        <v>295.341003</v>
      </c>
      <c r="G298">
        <v>1546630000</v>
      </c>
    </row>
    <row r="299" spans="1:7">
      <c r="A299" s="1">
        <v>43345</v>
      </c>
      <c r="B299">
        <v>295.45300300000002</v>
      </c>
      <c r="C299">
        <v>298.68600500000002</v>
      </c>
      <c r="D299">
        <v>290.925995</v>
      </c>
      <c r="E299">
        <v>294.37100199999998</v>
      </c>
      <c r="F299">
        <v>294.37100199999998</v>
      </c>
      <c r="G299">
        <v>1321050000</v>
      </c>
    </row>
    <row r="300" spans="1:7">
      <c r="A300" s="1">
        <v>43346</v>
      </c>
      <c r="B300">
        <v>295.18099999999998</v>
      </c>
      <c r="C300">
        <v>295.591003</v>
      </c>
      <c r="D300">
        <v>287.432007</v>
      </c>
      <c r="E300">
        <v>289.25900300000001</v>
      </c>
      <c r="F300">
        <v>289.25900300000001</v>
      </c>
      <c r="G300">
        <v>1394490000</v>
      </c>
    </row>
    <row r="301" spans="1:7">
      <c r="A301" s="1">
        <v>43347</v>
      </c>
      <c r="B301">
        <v>289.29699699999998</v>
      </c>
      <c r="C301">
        <v>291.57998700000002</v>
      </c>
      <c r="D301">
        <v>284.25500499999998</v>
      </c>
      <c r="E301">
        <v>285.72299199999998</v>
      </c>
      <c r="F301">
        <v>285.72299199999998</v>
      </c>
      <c r="G301">
        <v>1554870000</v>
      </c>
    </row>
    <row r="302" spans="1:7">
      <c r="A302" s="1">
        <v>43348</v>
      </c>
      <c r="B302">
        <v>286.04501299999998</v>
      </c>
      <c r="C302">
        <v>288.16299400000003</v>
      </c>
      <c r="D302">
        <v>232.330994</v>
      </c>
      <c r="E302">
        <v>232.330994</v>
      </c>
      <c r="F302">
        <v>232.330994</v>
      </c>
      <c r="G302">
        <v>2390390000</v>
      </c>
    </row>
    <row r="303" spans="1:7">
      <c r="A303" s="1">
        <v>43349</v>
      </c>
      <c r="B303">
        <v>231.64799500000001</v>
      </c>
      <c r="C303">
        <v>231.75500500000001</v>
      </c>
      <c r="D303">
        <v>218.12300099999999</v>
      </c>
      <c r="E303">
        <v>230.21499600000001</v>
      </c>
      <c r="F303">
        <v>230.21499600000001</v>
      </c>
      <c r="G303">
        <v>2097310000</v>
      </c>
    </row>
    <row r="304" spans="1:7">
      <c r="A304" s="1">
        <v>43350</v>
      </c>
      <c r="B304">
        <v>229.53500399999999</v>
      </c>
      <c r="C304">
        <v>233.895996</v>
      </c>
      <c r="D304">
        <v>217.074997</v>
      </c>
      <c r="E304">
        <v>217.203003</v>
      </c>
      <c r="F304">
        <v>217.203003</v>
      </c>
      <c r="G304">
        <v>1678260000</v>
      </c>
    </row>
    <row r="305" spans="1:7">
      <c r="A305" s="1">
        <v>43351</v>
      </c>
      <c r="B305">
        <v>217.912003</v>
      </c>
      <c r="C305">
        <v>220.36700400000001</v>
      </c>
      <c r="D305">
        <v>193.25900300000001</v>
      </c>
      <c r="E305">
        <v>197.95100400000001</v>
      </c>
      <c r="F305">
        <v>197.95100400000001</v>
      </c>
      <c r="G305">
        <v>1517200000</v>
      </c>
    </row>
    <row r="306" spans="1:7">
      <c r="A306" s="1">
        <v>43352</v>
      </c>
      <c r="B306">
        <v>198.384995</v>
      </c>
      <c r="C306">
        <v>207.666</v>
      </c>
      <c r="D306">
        <v>188.30600000000001</v>
      </c>
      <c r="E306">
        <v>196.92399599999999</v>
      </c>
      <c r="F306">
        <v>196.92399599999999</v>
      </c>
      <c r="G306">
        <v>1585980000</v>
      </c>
    </row>
    <row r="307" spans="1:7">
      <c r="A307" s="1">
        <v>43353</v>
      </c>
      <c r="B307">
        <v>197.850998</v>
      </c>
      <c r="C307">
        <v>201.88299599999999</v>
      </c>
      <c r="D307">
        <v>189.584</v>
      </c>
      <c r="E307">
        <v>197.07899499999999</v>
      </c>
      <c r="F307">
        <v>197.07899499999999</v>
      </c>
      <c r="G307">
        <v>1502960000</v>
      </c>
    </row>
    <row r="308" spans="1:7">
      <c r="A308" s="1">
        <v>43354</v>
      </c>
      <c r="B308">
        <v>198.17700199999999</v>
      </c>
      <c r="C308">
        <v>198.50599700000001</v>
      </c>
      <c r="D308">
        <v>180.59599299999999</v>
      </c>
      <c r="E308">
        <v>185.06599399999999</v>
      </c>
      <c r="F308">
        <v>185.06599399999999</v>
      </c>
      <c r="G308">
        <v>1568900000</v>
      </c>
    </row>
    <row r="309" spans="1:7">
      <c r="A309" s="1">
        <v>43355</v>
      </c>
      <c r="B309">
        <v>185.42300399999999</v>
      </c>
      <c r="C309">
        <v>185.587006</v>
      </c>
      <c r="D309">
        <v>170.25700399999999</v>
      </c>
      <c r="E309">
        <v>183.330994</v>
      </c>
      <c r="F309">
        <v>183.330994</v>
      </c>
      <c r="G309">
        <v>1874850000</v>
      </c>
    </row>
    <row r="310" spans="1:7">
      <c r="A310" s="1">
        <v>43356</v>
      </c>
      <c r="B310">
        <v>183.679001</v>
      </c>
      <c r="C310">
        <v>214.00199900000001</v>
      </c>
      <c r="D310">
        <v>183.679001</v>
      </c>
      <c r="E310">
        <v>211.354004</v>
      </c>
      <c r="F310">
        <v>211.354004</v>
      </c>
      <c r="G310">
        <v>2330720000</v>
      </c>
    </row>
    <row r="311" spans="1:7">
      <c r="A311" s="1">
        <v>43357</v>
      </c>
      <c r="B311">
        <v>212.669006</v>
      </c>
      <c r="C311">
        <v>222.794006</v>
      </c>
      <c r="D311">
        <v>204.871002</v>
      </c>
      <c r="E311">
        <v>211.74899300000001</v>
      </c>
      <c r="F311">
        <v>211.74899300000001</v>
      </c>
      <c r="G311">
        <v>2232190000</v>
      </c>
    </row>
    <row r="312" spans="1:7">
      <c r="A312" s="1">
        <v>43358</v>
      </c>
      <c r="B312">
        <v>209.81399500000001</v>
      </c>
      <c r="C312">
        <v>226.604004</v>
      </c>
      <c r="D312">
        <v>209.60600299999999</v>
      </c>
      <c r="E312">
        <v>223.074005</v>
      </c>
      <c r="F312">
        <v>223.074005</v>
      </c>
      <c r="G312">
        <v>1670490000</v>
      </c>
    </row>
    <row r="313" spans="1:7">
      <c r="A313" s="1">
        <v>43359</v>
      </c>
      <c r="B313">
        <v>222.80299400000001</v>
      </c>
      <c r="C313">
        <v>222.80299400000001</v>
      </c>
      <c r="D313">
        <v>211.11799600000001</v>
      </c>
      <c r="E313">
        <v>220.58900499999999</v>
      </c>
      <c r="F313">
        <v>220.58900499999999</v>
      </c>
      <c r="G313">
        <v>1502260000</v>
      </c>
    </row>
    <row r="314" spans="1:7">
      <c r="A314" s="1">
        <v>43360</v>
      </c>
      <c r="B314">
        <v>221.58200099999999</v>
      </c>
      <c r="C314">
        <v>224.26100199999999</v>
      </c>
      <c r="D314">
        <v>195.307999</v>
      </c>
      <c r="E314">
        <v>197.875</v>
      </c>
      <c r="F314">
        <v>197.875</v>
      </c>
      <c r="G314">
        <v>2019910000</v>
      </c>
    </row>
    <row r="315" spans="1:7">
      <c r="A315" s="1">
        <v>43361</v>
      </c>
      <c r="B315">
        <v>197.095001</v>
      </c>
      <c r="C315">
        <v>213.35699500000001</v>
      </c>
      <c r="D315">
        <v>195.93400600000001</v>
      </c>
      <c r="E315">
        <v>209.97500600000001</v>
      </c>
      <c r="F315">
        <v>209.97500600000001</v>
      </c>
      <c r="G315">
        <v>1800640000</v>
      </c>
    </row>
    <row r="316" spans="1:7">
      <c r="A316" s="1">
        <v>43362</v>
      </c>
      <c r="B316">
        <v>209.47200000000001</v>
      </c>
      <c r="C316">
        <v>213.871002</v>
      </c>
      <c r="D316">
        <v>201.65600599999999</v>
      </c>
      <c r="E316">
        <v>209.96899400000001</v>
      </c>
      <c r="F316">
        <v>209.96899400000001</v>
      </c>
      <c r="G316">
        <v>1733330000</v>
      </c>
    </row>
    <row r="317" spans="1:7">
      <c r="A317" s="1">
        <v>43363</v>
      </c>
      <c r="B317">
        <v>210.287994</v>
      </c>
      <c r="C317">
        <v>224.817993</v>
      </c>
      <c r="D317">
        <v>207.78900100000001</v>
      </c>
      <c r="E317">
        <v>224.591003</v>
      </c>
      <c r="F317">
        <v>224.591003</v>
      </c>
      <c r="G317">
        <v>1782070000</v>
      </c>
    </row>
    <row r="318" spans="1:7">
      <c r="A318" s="1">
        <v>43364</v>
      </c>
      <c r="B318">
        <v>225.25100699999999</v>
      </c>
      <c r="C318">
        <v>248.38800000000001</v>
      </c>
      <c r="D318">
        <v>221.567001</v>
      </c>
      <c r="E318">
        <v>246.584</v>
      </c>
      <c r="F318">
        <v>246.584</v>
      </c>
      <c r="G318">
        <v>2836200000</v>
      </c>
    </row>
    <row r="319" spans="1:7">
      <c r="A319" s="1">
        <v>43365</v>
      </c>
      <c r="B319">
        <v>247.337006</v>
      </c>
      <c r="C319">
        <v>251.195999</v>
      </c>
      <c r="D319">
        <v>233.80999800000001</v>
      </c>
      <c r="E319">
        <v>240.479996</v>
      </c>
      <c r="F319">
        <v>240.479996</v>
      </c>
      <c r="G319">
        <v>1921820000</v>
      </c>
    </row>
    <row r="320" spans="1:7">
      <c r="A320" s="1">
        <v>43366</v>
      </c>
      <c r="B320">
        <v>240.99200400000001</v>
      </c>
      <c r="C320">
        <v>247.46400499999999</v>
      </c>
      <c r="D320">
        <v>237.85699500000001</v>
      </c>
      <c r="E320">
        <v>244.33000200000001</v>
      </c>
      <c r="F320">
        <v>244.33000200000001</v>
      </c>
      <c r="G320">
        <v>1693470000</v>
      </c>
    </row>
    <row r="321" spans="1:7">
      <c r="A321" s="1">
        <v>43367</v>
      </c>
      <c r="B321">
        <v>244.84399400000001</v>
      </c>
      <c r="C321">
        <v>245.108002</v>
      </c>
      <c r="D321">
        <v>227.490005</v>
      </c>
      <c r="E321">
        <v>228.729996</v>
      </c>
      <c r="F321">
        <v>228.729996</v>
      </c>
      <c r="G321">
        <v>1748740000</v>
      </c>
    </row>
    <row r="322" spans="1:7">
      <c r="A322" s="1">
        <v>43368</v>
      </c>
      <c r="B322">
        <v>228.32699600000001</v>
      </c>
      <c r="C322">
        <v>228.32699600000001</v>
      </c>
      <c r="D322">
        <v>206.490005</v>
      </c>
      <c r="E322">
        <v>218.50500500000001</v>
      </c>
      <c r="F322">
        <v>218.50500500000001</v>
      </c>
      <c r="G322">
        <v>2120360000</v>
      </c>
    </row>
    <row r="323" spans="1:7">
      <c r="A323" s="1">
        <v>43369</v>
      </c>
      <c r="B323">
        <v>218.64700300000001</v>
      </c>
      <c r="C323">
        <v>221.43699599999999</v>
      </c>
      <c r="D323">
        <v>209.11300700000001</v>
      </c>
      <c r="E323">
        <v>215.84700000000001</v>
      </c>
      <c r="F323">
        <v>215.84700000000001</v>
      </c>
      <c r="G323">
        <v>1756100000</v>
      </c>
    </row>
    <row r="324" spans="1:7">
      <c r="A324" s="1">
        <v>43370</v>
      </c>
      <c r="B324">
        <v>215.44000199999999</v>
      </c>
      <c r="C324">
        <v>230.60699500000001</v>
      </c>
      <c r="D324">
        <v>212.65400700000001</v>
      </c>
      <c r="E324">
        <v>228.49400299999999</v>
      </c>
      <c r="F324">
        <v>228.49400299999999</v>
      </c>
      <c r="G324">
        <v>2030320000</v>
      </c>
    </row>
    <row r="325" spans="1:7">
      <c r="A325" s="1">
        <v>43371</v>
      </c>
      <c r="B325">
        <v>229.041</v>
      </c>
      <c r="C325">
        <v>231.74800099999999</v>
      </c>
      <c r="D325">
        <v>218.669006</v>
      </c>
      <c r="E325">
        <v>222.401993</v>
      </c>
      <c r="F325">
        <v>222.401993</v>
      </c>
      <c r="G325">
        <v>2018120000</v>
      </c>
    </row>
    <row r="326" spans="1:7">
      <c r="A326" s="1">
        <v>43372</v>
      </c>
      <c r="B326">
        <v>221.70500200000001</v>
      </c>
      <c r="C326">
        <v>234.01400799999999</v>
      </c>
      <c r="D326">
        <v>216.078003</v>
      </c>
      <c r="E326">
        <v>231.634995</v>
      </c>
      <c r="F326">
        <v>231.634995</v>
      </c>
      <c r="G326">
        <v>2208720000</v>
      </c>
    </row>
    <row r="327" spans="1:7">
      <c r="A327" s="1">
        <v>43373</v>
      </c>
      <c r="B327">
        <v>231.32899499999999</v>
      </c>
      <c r="C327">
        <v>236.98599200000001</v>
      </c>
      <c r="D327">
        <v>228.445007</v>
      </c>
      <c r="E327">
        <v>232.848007</v>
      </c>
      <c r="F327">
        <v>232.848007</v>
      </c>
      <c r="G327">
        <v>1765560000</v>
      </c>
    </row>
    <row r="328" spans="1:7">
      <c r="A328" s="1">
        <v>43374</v>
      </c>
      <c r="B328">
        <v>233.220001</v>
      </c>
      <c r="C328">
        <v>234.145004</v>
      </c>
      <c r="D328">
        <v>226.945007</v>
      </c>
      <c r="E328">
        <v>230.76800499999999</v>
      </c>
      <c r="F328">
        <v>230.76800499999999</v>
      </c>
      <c r="G328">
        <v>1597500000</v>
      </c>
    </row>
    <row r="329" spans="1:7">
      <c r="A329" s="1">
        <v>43375</v>
      </c>
      <c r="B329">
        <v>231.10000600000001</v>
      </c>
      <c r="C329">
        <v>231.16700700000001</v>
      </c>
      <c r="D329">
        <v>225.837997</v>
      </c>
      <c r="E329">
        <v>227.18100000000001</v>
      </c>
      <c r="F329">
        <v>227.18100000000001</v>
      </c>
      <c r="G329">
        <v>1542080000</v>
      </c>
    </row>
    <row r="330" spans="1:7">
      <c r="A330" s="1">
        <v>43376</v>
      </c>
      <c r="B330">
        <v>226.40699799999999</v>
      </c>
      <c r="C330">
        <v>226.45799299999999</v>
      </c>
      <c r="D330">
        <v>213.97099299999999</v>
      </c>
      <c r="E330">
        <v>220.48899800000001</v>
      </c>
      <c r="F330">
        <v>220.48899800000001</v>
      </c>
      <c r="G330">
        <v>1683930000</v>
      </c>
    </row>
    <row r="331" spans="1:7">
      <c r="A331" s="1">
        <v>43377</v>
      </c>
      <c r="B331">
        <v>220.445999</v>
      </c>
      <c r="C331">
        <v>226.14799500000001</v>
      </c>
      <c r="D331">
        <v>220.08999600000001</v>
      </c>
      <c r="E331">
        <v>222.21800200000001</v>
      </c>
      <c r="F331">
        <v>222.21800200000001</v>
      </c>
      <c r="G331">
        <v>1479500000</v>
      </c>
    </row>
    <row r="332" spans="1:7">
      <c r="A332" s="1">
        <v>43378</v>
      </c>
      <c r="B332">
        <v>222.266998</v>
      </c>
      <c r="C332">
        <v>228.31899999999999</v>
      </c>
      <c r="D332">
        <v>220.95700099999999</v>
      </c>
      <c r="E332">
        <v>227.600998</v>
      </c>
      <c r="F332">
        <v>227.600998</v>
      </c>
      <c r="G332">
        <v>1547330000</v>
      </c>
    </row>
    <row r="333" spans="1:7">
      <c r="A333" s="1">
        <v>43379</v>
      </c>
      <c r="B333">
        <v>227.55200199999999</v>
      </c>
      <c r="C333">
        <v>227.925995</v>
      </c>
      <c r="D333">
        <v>224.246002</v>
      </c>
      <c r="E333">
        <v>225.11999499999999</v>
      </c>
      <c r="F333">
        <v>225.11999499999999</v>
      </c>
      <c r="G333">
        <v>1505070000</v>
      </c>
    </row>
    <row r="334" spans="1:7">
      <c r="A334" s="1">
        <v>43380</v>
      </c>
      <c r="B334">
        <v>225.43499800000001</v>
      </c>
      <c r="C334">
        <v>226.36999499999999</v>
      </c>
      <c r="D334">
        <v>222.996002</v>
      </c>
      <c r="E334">
        <v>226.11900299999999</v>
      </c>
      <c r="F334">
        <v>226.11900299999999</v>
      </c>
      <c r="G334">
        <v>1470480000</v>
      </c>
    </row>
    <row r="335" spans="1:7">
      <c r="A335" s="1">
        <v>43381</v>
      </c>
      <c r="B335">
        <v>226.50900300000001</v>
      </c>
      <c r="C335">
        <v>230.76499899999999</v>
      </c>
      <c r="D335">
        <v>224.557007</v>
      </c>
      <c r="E335">
        <v>229.25500500000001</v>
      </c>
      <c r="F335">
        <v>229.25500500000001</v>
      </c>
      <c r="G335">
        <v>1470740000</v>
      </c>
    </row>
    <row r="336" spans="1:7">
      <c r="A336" s="1">
        <v>43382</v>
      </c>
      <c r="B336">
        <v>229.71000699999999</v>
      </c>
      <c r="C336">
        <v>230.16099500000001</v>
      </c>
      <c r="D336">
        <v>226.40100100000001</v>
      </c>
      <c r="E336">
        <v>227.98199500000001</v>
      </c>
      <c r="F336">
        <v>227.98199500000001</v>
      </c>
      <c r="G336">
        <v>1405130000</v>
      </c>
    </row>
    <row r="337" spans="1:7">
      <c r="A337" s="1">
        <v>43383</v>
      </c>
      <c r="B337">
        <v>227.615005</v>
      </c>
      <c r="C337">
        <v>227.70700099999999</v>
      </c>
      <c r="D337">
        <v>224.49499499999999</v>
      </c>
      <c r="E337">
        <v>225.76899700000001</v>
      </c>
      <c r="F337">
        <v>225.76899700000001</v>
      </c>
      <c r="G337">
        <v>1384040000</v>
      </c>
    </row>
    <row r="338" spans="1:7">
      <c r="A338" s="1">
        <v>43384</v>
      </c>
      <c r="B338">
        <v>225.61000100000001</v>
      </c>
      <c r="C338">
        <v>225.61000100000001</v>
      </c>
      <c r="D338">
        <v>189.283005</v>
      </c>
      <c r="E338">
        <v>189.49899300000001</v>
      </c>
      <c r="F338">
        <v>189.49899300000001</v>
      </c>
      <c r="G338">
        <v>2167620000</v>
      </c>
    </row>
    <row r="339" spans="1:7">
      <c r="A339" s="1">
        <v>43385</v>
      </c>
      <c r="B339">
        <v>188.70700099999999</v>
      </c>
      <c r="C339">
        <v>199.40100100000001</v>
      </c>
      <c r="D339">
        <v>188.70700099999999</v>
      </c>
      <c r="E339">
        <v>196.72700499999999</v>
      </c>
      <c r="F339">
        <v>196.72700499999999</v>
      </c>
      <c r="G339">
        <v>1487900000</v>
      </c>
    </row>
    <row r="340" spans="1:7">
      <c r="A340" s="1">
        <v>43386</v>
      </c>
      <c r="B340">
        <v>196.36399800000001</v>
      </c>
      <c r="C340">
        <v>201.27900700000001</v>
      </c>
      <c r="D340">
        <v>196.36399800000001</v>
      </c>
      <c r="E340">
        <v>199.841003</v>
      </c>
      <c r="F340">
        <v>199.841003</v>
      </c>
      <c r="G340">
        <v>1167610000</v>
      </c>
    </row>
    <row r="341" spans="1:7">
      <c r="A341" s="1">
        <v>43387</v>
      </c>
      <c r="B341">
        <v>199.69099399999999</v>
      </c>
      <c r="C341">
        <v>201.82699600000001</v>
      </c>
      <c r="D341">
        <v>195.24299600000001</v>
      </c>
      <c r="E341">
        <v>195.71499600000001</v>
      </c>
      <c r="F341">
        <v>195.71499600000001</v>
      </c>
      <c r="G341">
        <v>1169260000</v>
      </c>
    </row>
    <row r="342" spans="1:7">
      <c r="A342" s="1">
        <v>43388</v>
      </c>
      <c r="B342">
        <v>195.270004</v>
      </c>
      <c r="C342">
        <v>222.11799600000001</v>
      </c>
      <c r="D342">
        <v>194.158997</v>
      </c>
      <c r="E342">
        <v>209.70399499999999</v>
      </c>
      <c r="F342">
        <v>209.70399499999999</v>
      </c>
      <c r="G342">
        <v>2865830000</v>
      </c>
    </row>
    <row r="343" spans="1:7">
      <c r="A343" s="1">
        <v>43389</v>
      </c>
      <c r="B343">
        <v>209.628006</v>
      </c>
      <c r="C343">
        <v>212.17300399999999</v>
      </c>
      <c r="D343">
        <v>207.983994</v>
      </c>
      <c r="E343">
        <v>210.11999499999999</v>
      </c>
      <c r="F343">
        <v>210.11999499999999</v>
      </c>
      <c r="G343">
        <v>1532280000</v>
      </c>
    </row>
    <row r="344" spans="1:7">
      <c r="A344" s="1">
        <v>43390</v>
      </c>
      <c r="B344">
        <v>210.216995</v>
      </c>
      <c r="C344">
        <v>211.125</v>
      </c>
      <c r="D344">
        <v>205.92799400000001</v>
      </c>
      <c r="E344">
        <v>207.08299299999999</v>
      </c>
      <c r="F344">
        <v>207.08299299999999</v>
      </c>
      <c r="G344">
        <v>1444130000</v>
      </c>
    </row>
    <row r="345" spans="1:7">
      <c r="A345" s="1">
        <v>43391</v>
      </c>
      <c r="B345">
        <v>207.40400700000001</v>
      </c>
      <c r="C345">
        <v>208.470001</v>
      </c>
      <c r="D345">
        <v>201.74299600000001</v>
      </c>
      <c r="E345">
        <v>203.35200499999999</v>
      </c>
      <c r="F345">
        <v>203.35200499999999</v>
      </c>
      <c r="G345">
        <v>1365860000</v>
      </c>
    </row>
    <row r="346" spans="1:7">
      <c r="A346" s="1">
        <v>43392</v>
      </c>
      <c r="B346">
        <v>203.25700399999999</v>
      </c>
      <c r="C346">
        <v>204.662994</v>
      </c>
      <c r="D346">
        <v>201.84399400000001</v>
      </c>
      <c r="E346">
        <v>203.72700499999999</v>
      </c>
      <c r="F346">
        <v>203.72700499999999</v>
      </c>
      <c r="G346">
        <v>1264480000</v>
      </c>
    </row>
    <row r="347" spans="1:7">
      <c r="A347" s="1">
        <v>43393</v>
      </c>
      <c r="B347">
        <v>203.51499899999999</v>
      </c>
      <c r="C347">
        <v>206.22200000000001</v>
      </c>
      <c r="D347">
        <v>203.08500699999999</v>
      </c>
      <c r="E347">
        <v>205.429993</v>
      </c>
      <c r="F347">
        <v>205.429993</v>
      </c>
      <c r="G347">
        <v>1238780000</v>
      </c>
    </row>
    <row r="348" spans="1:7">
      <c r="A348" s="1">
        <v>43394</v>
      </c>
      <c r="B348">
        <v>205.38999899999999</v>
      </c>
      <c r="C348">
        <v>208.154999</v>
      </c>
      <c r="D348">
        <v>204.621002</v>
      </c>
      <c r="E348">
        <v>205.141998</v>
      </c>
      <c r="F348">
        <v>205.141998</v>
      </c>
      <c r="G348">
        <v>1190300000</v>
      </c>
    </row>
    <row r="349" spans="1:7">
      <c r="A349" s="1">
        <v>43395</v>
      </c>
      <c r="B349">
        <v>205.17399599999999</v>
      </c>
      <c r="C349">
        <v>206.932007</v>
      </c>
      <c r="D349">
        <v>203.37699900000001</v>
      </c>
      <c r="E349">
        <v>204.044006</v>
      </c>
      <c r="F349">
        <v>204.044006</v>
      </c>
      <c r="G349">
        <v>1328980000</v>
      </c>
    </row>
    <row r="350" spans="1:7">
      <c r="A350" s="1">
        <v>43396</v>
      </c>
      <c r="B350">
        <v>204.016006</v>
      </c>
      <c r="C350">
        <v>205.15100100000001</v>
      </c>
      <c r="D350">
        <v>201.91099500000001</v>
      </c>
      <c r="E350">
        <v>204.33599899999999</v>
      </c>
      <c r="F350">
        <v>204.33599899999999</v>
      </c>
      <c r="G350">
        <v>1237490000</v>
      </c>
    </row>
    <row r="351" spans="1:7">
      <c r="A351" s="1">
        <v>43397</v>
      </c>
      <c r="B351">
        <v>204.12699900000001</v>
      </c>
      <c r="C351">
        <v>205.580994</v>
      </c>
      <c r="D351">
        <v>203.354004</v>
      </c>
      <c r="E351">
        <v>203.85200499999999</v>
      </c>
      <c r="F351">
        <v>203.85200499999999</v>
      </c>
      <c r="G351">
        <v>1102220000</v>
      </c>
    </row>
    <row r="352" spans="1:7">
      <c r="A352" s="1">
        <v>43398</v>
      </c>
      <c r="B352">
        <v>203.86799600000001</v>
      </c>
      <c r="C352">
        <v>204.13200399999999</v>
      </c>
      <c r="D352">
        <v>201.82299800000001</v>
      </c>
      <c r="E352">
        <v>202.71899400000001</v>
      </c>
      <c r="F352">
        <v>202.71899400000001</v>
      </c>
      <c r="G352">
        <v>1102900000</v>
      </c>
    </row>
    <row r="353" spans="1:7">
      <c r="A353" s="1">
        <v>43399</v>
      </c>
      <c r="B353">
        <v>202.33599899999999</v>
      </c>
      <c r="C353">
        <v>204.779999</v>
      </c>
      <c r="D353">
        <v>201.550995</v>
      </c>
      <c r="E353">
        <v>203.32899499999999</v>
      </c>
      <c r="F353">
        <v>203.32899499999999</v>
      </c>
      <c r="G353">
        <v>1161310000</v>
      </c>
    </row>
    <row r="354" spans="1:7">
      <c r="A354" s="1">
        <v>43400</v>
      </c>
      <c r="B354">
        <v>203.35600299999999</v>
      </c>
      <c r="C354">
        <v>206.08200099999999</v>
      </c>
      <c r="D354">
        <v>203.12600699999999</v>
      </c>
      <c r="E354">
        <v>204.21000699999999</v>
      </c>
      <c r="F354">
        <v>204.21000699999999</v>
      </c>
      <c r="G354">
        <v>1084810000</v>
      </c>
    </row>
    <row r="355" spans="1:7">
      <c r="A355" s="1">
        <v>43401</v>
      </c>
      <c r="B355">
        <v>204.509995</v>
      </c>
      <c r="C355">
        <v>205.919006</v>
      </c>
      <c r="D355">
        <v>203.52299500000001</v>
      </c>
      <c r="E355">
        <v>205.36599699999999</v>
      </c>
      <c r="F355">
        <v>205.36599699999999</v>
      </c>
      <c r="G355">
        <v>1139140000</v>
      </c>
    </row>
    <row r="356" spans="1:7">
      <c r="A356" s="1">
        <v>43402</v>
      </c>
      <c r="B356">
        <v>205.17399599999999</v>
      </c>
      <c r="C356">
        <v>205.59700000000001</v>
      </c>
      <c r="D356">
        <v>195.733994</v>
      </c>
      <c r="E356">
        <v>197.246994</v>
      </c>
      <c r="F356">
        <v>197.246994</v>
      </c>
      <c r="G356">
        <v>1517230000</v>
      </c>
    </row>
    <row r="357" spans="1:7">
      <c r="A357" s="1">
        <v>43403</v>
      </c>
      <c r="B357">
        <v>197.203003</v>
      </c>
      <c r="C357">
        <v>198.121994</v>
      </c>
      <c r="D357">
        <v>196.350998</v>
      </c>
      <c r="E357">
        <v>197.55600000000001</v>
      </c>
      <c r="F357">
        <v>197.55600000000001</v>
      </c>
      <c r="G357">
        <v>1363500000</v>
      </c>
    </row>
    <row r="358" spans="1:7">
      <c r="A358" s="1">
        <v>43404</v>
      </c>
      <c r="B358">
        <v>197.649002</v>
      </c>
      <c r="C358">
        <v>198.337997</v>
      </c>
      <c r="D358">
        <v>196.53100599999999</v>
      </c>
      <c r="E358">
        <v>197.38099700000001</v>
      </c>
      <c r="F358">
        <v>197.38099700000001</v>
      </c>
      <c r="G358">
        <v>1442380000</v>
      </c>
    </row>
    <row r="359" spans="1:7">
      <c r="A359" s="1">
        <v>43405</v>
      </c>
      <c r="B359">
        <v>197.537003</v>
      </c>
      <c r="C359">
        <v>203.753998</v>
      </c>
      <c r="D359">
        <v>197.328003</v>
      </c>
      <c r="E359">
        <v>198.871994</v>
      </c>
      <c r="F359">
        <v>198.871994</v>
      </c>
      <c r="G359">
        <v>1336700000</v>
      </c>
    </row>
    <row r="360" spans="1:7">
      <c r="A360" s="1">
        <v>43406</v>
      </c>
      <c r="B360">
        <v>198.98199500000001</v>
      </c>
      <c r="C360">
        <v>201.26899700000001</v>
      </c>
      <c r="D360">
        <v>198.75500500000001</v>
      </c>
      <c r="E360">
        <v>200.634995</v>
      </c>
      <c r="F360">
        <v>200.634995</v>
      </c>
      <c r="G360">
        <v>1451870000</v>
      </c>
    </row>
    <row r="361" spans="1:7">
      <c r="A361" s="1">
        <v>43407</v>
      </c>
      <c r="B361">
        <v>200.740005</v>
      </c>
      <c r="C361">
        <v>200.740005</v>
      </c>
      <c r="D361">
        <v>199.52499399999999</v>
      </c>
      <c r="E361">
        <v>200.18600499999999</v>
      </c>
      <c r="F361">
        <v>200.18600499999999</v>
      </c>
      <c r="G361">
        <v>1307150000</v>
      </c>
    </row>
    <row r="362" spans="1:7">
      <c r="A362" s="1">
        <v>43408</v>
      </c>
      <c r="B362">
        <v>200.158005</v>
      </c>
      <c r="C362">
        <v>211.27200300000001</v>
      </c>
      <c r="D362">
        <v>198.98599200000001</v>
      </c>
      <c r="E362">
        <v>207.48599200000001</v>
      </c>
      <c r="F362">
        <v>207.48599200000001</v>
      </c>
      <c r="G362">
        <v>1749300000</v>
      </c>
    </row>
    <row r="363" spans="1:7">
      <c r="A363" s="1">
        <v>43409</v>
      </c>
      <c r="B363">
        <v>207.10000600000001</v>
      </c>
      <c r="C363">
        <v>210.81899999999999</v>
      </c>
      <c r="D363">
        <v>206.57299800000001</v>
      </c>
      <c r="E363">
        <v>209.091003</v>
      </c>
      <c r="F363">
        <v>209.091003</v>
      </c>
      <c r="G363">
        <v>1613510000</v>
      </c>
    </row>
    <row r="364" spans="1:7">
      <c r="A364" s="1">
        <v>43410</v>
      </c>
      <c r="B364">
        <v>209.47399899999999</v>
      </c>
      <c r="C364">
        <v>218.45199600000001</v>
      </c>
      <c r="D364">
        <v>207.89399700000001</v>
      </c>
      <c r="E364">
        <v>218.45199600000001</v>
      </c>
      <c r="F364">
        <v>218.45199600000001</v>
      </c>
      <c r="G364">
        <v>1856940000</v>
      </c>
    </row>
    <row r="365" spans="1:7">
      <c r="A365" s="1">
        <v>43411</v>
      </c>
      <c r="B365">
        <v>218.899002</v>
      </c>
      <c r="C365">
        <v>221.651993</v>
      </c>
      <c r="D365">
        <v>216.79600500000001</v>
      </c>
      <c r="E365">
        <v>217.182999</v>
      </c>
      <c r="F365">
        <v>217.182999</v>
      </c>
      <c r="G365">
        <v>1927830000</v>
      </c>
    </row>
    <row r="366" spans="1:7">
      <c r="A366" s="1">
        <v>43412</v>
      </c>
      <c r="B366">
        <v>217.32699600000001</v>
      </c>
      <c r="C366">
        <v>218.337997</v>
      </c>
      <c r="D366">
        <v>212.199005</v>
      </c>
      <c r="E366">
        <v>212.23100299999999</v>
      </c>
      <c r="F366">
        <v>212.23100299999999</v>
      </c>
      <c r="G366">
        <v>1769080000</v>
      </c>
    </row>
    <row r="367" spans="1:7">
      <c r="A367" s="1">
        <v>43413</v>
      </c>
      <c r="B367">
        <v>211.98699999999999</v>
      </c>
      <c r="C367">
        <v>213.31599399999999</v>
      </c>
      <c r="D367">
        <v>209.51499899999999</v>
      </c>
      <c r="E367">
        <v>210.074005</v>
      </c>
      <c r="F367">
        <v>210.074005</v>
      </c>
      <c r="G367">
        <v>1554750000</v>
      </c>
    </row>
    <row r="368" spans="1:7">
      <c r="A368" s="1">
        <v>43414</v>
      </c>
      <c r="B368">
        <v>209.97500600000001</v>
      </c>
      <c r="C368">
        <v>213.85699500000001</v>
      </c>
      <c r="D368">
        <v>209.804993</v>
      </c>
      <c r="E368">
        <v>212.533005</v>
      </c>
      <c r="F368">
        <v>212.533005</v>
      </c>
      <c r="G368">
        <v>1377760000</v>
      </c>
    </row>
    <row r="369" spans="1:7">
      <c r="A369" s="1">
        <v>43415</v>
      </c>
      <c r="B369">
        <v>212.479004</v>
      </c>
      <c r="C369">
        <v>212.99899300000001</v>
      </c>
      <c r="D369">
        <v>208.86799600000001</v>
      </c>
      <c r="E369">
        <v>211.33999600000001</v>
      </c>
      <c r="F369">
        <v>211.33999600000001</v>
      </c>
      <c r="G369">
        <v>1501600000</v>
      </c>
    </row>
    <row r="370" spans="1:7">
      <c r="A370" s="1">
        <v>43416</v>
      </c>
      <c r="B370">
        <v>211.51300000000001</v>
      </c>
      <c r="C370">
        <v>212.62300099999999</v>
      </c>
      <c r="D370">
        <v>208.92399599999999</v>
      </c>
      <c r="E370">
        <v>210.41799900000001</v>
      </c>
      <c r="F370">
        <v>210.41799900000001</v>
      </c>
      <c r="G370">
        <v>1452380000</v>
      </c>
    </row>
    <row r="371" spans="1:7">
      <c r="A371" s="1">
        <v>43417</v>
      </c>
      <c r="B371">
        <v>210.149002</v>
      </c>
      <c r="C371">
        <v>210.51499899999999</v>
      </c>
      <c r="D371">
        <v>206.134995</v>
      </c>
      <c r="E371">
        <v>206.82600400000001</v>
      </c>
      <c r="F371">
        <v>206.82600400000001</v>
      </c>
      <c r="G371">
        <v>1610260000</v>
      </c>
    </row>
    <row r="372" spans="1:7">
      <c r="A372" s="1">
        <v>43418</v>
      </c>
      <c r="B372">
        <v>206.533997</v>
      </c>
      <c r="C372">
        <v>207.04499799999999</v>
      </c>
      <c r="D372">
        <v>174.084</v>
      </c>
      <c r="E372">
        <v>181.39700300000001</v>
      </c>
      <c r="F372">
        <v>181.39700300000001</v>
      </c>
      <c r="G372">
        <v>2595330000</v>
      </c>
    </row>
    <row r="373" spans="1:7">
      <c r="A373" s="1">
        <v>43419</v>
      </c>
      <c r="B373">
        <v>181.899002</v>
      </c>
      <c r="C373">
        <v>184.25100699999999</v>
      </c>
      <c r="D373">
        <v>170.18899500000001</v>
      </c>
      <c r="E373">
        <v>180.80600000000001</v>
      </c>
      <c r="F373">
        <v>180.80600000000001</v>
      </c>
      <c r="G373">
        <v>2638410000</v>
      </c>
    </row>
    <row r="374" spans="1:7">
      <c r="A374" s="1">
        <v>43420</v>
      </c>
      <c r="B374">
        <v>180.865005</v>
      </c>
      <c r="C374">
        <v>181.35000600000001</v>
      </c>
      <c r="D374">
        <v>173.12600699999999</v>
      </c>
      <c r="E374">
        <v>175.17700199999999</v>
      </c>
      <c r="F374">
        <v>175.17700199999999</v>
      </c>
      <c r="G374">
        <v>2015330000</v>
      </c>
    </row>
    <row r="375" spans="1:7">
      <c r="A375" s="1">
        <v>43421</v>
      </c>
      <c r="B375">
        <v>175.36000100000001</v>
      </c>
      <c r="C375">
        <v>175.850998</v>
      </c>
      <c r="D375">
        <v>172.86900299999999</v>
      </c>
      <c r="E375">
        <v>174.00100699999999</v>
      </c>
      <c r="F375">
        <v>174.00100699999999</v>
      </c>
      <c r="G375">
        <v>1832800000</v>
      </c>
    </row>
    <row r="376" spans="1:7">
      <c r="A376" s="1">
        <v>43422</v>
      </c>
      <c r="B376">
        <v>174.175003</v>
      </c>
      <c r="C376">
        <v>179.151993</v>
      </c>
      <c r="D376">
        <v>174.175003</v>
      </c>
      <c r="E376">
        <v>177.067001</v>
      </c>
      <c r="F376">
        <v>177.067001</v>
      </c>
      <c r="G376">
        <v>1810920000</v>
      </c>
    </row>
    <row r="377" spans="1:7">
      <c r="A377" s="1">
        <v>43423</v>
      </c>
      <c r="B377">
        <v>177.179001</v>
      </c>
      <c r="C377">
        <v>177.179001</v>
      </c>
      <c r="D377">
        <v>147.850998</v>
      </c>
      <c r="E377">
        <v>149.175003</v>
      </c>
      <c r="F377">
        <v>149.175003</v>
      </c>
      <c r="G377">
        <v>2745160000</v>
      </c>
    </row>
    <row r="378" spans="1:7">
      <c r="A378" s="1">
        <v>43424</v>
      </c>
      <c r="B378">
        <v>148.81100499999999</v>
      </c>
      <c r="C378">
        <v>151.253006</v>
      </c>
      <c r="D378">
        <v>126.360001</v>
      </c>
      <c r="E378">
        <v>130.33900499999999</v>
      </c>
      <c r="F378">
        <v>130.33900499999999</v>
      </c>
      <c r="G378">
        <v>3134410000</v>
      </c>
    </row>
    <row r="379" spans="1:7">
      <c r="A379" s="1">
        <v>43425</v>
      </c>
      <c r="B379">
        <v>131.141998</v>
      </c>
      <c r="C379">
        <v>138.88999899999999</v>
      </c>
      <c r="D379">
        <v>125.758003</v>
      </c>
      <c r="E379">
        <v>136.70100400000001</v>
      </c>
      <c r="F379">
        <v>136.70100400000001</v>
      </c>
      <c r="G379">
        <v>2685930000</v>
      </c>
    </row>
    <row r="380" spans="1:7">
      <c r="A380" s="1">
        <v>43426</v>
      </c>
      <c r="B380">
        <v>136.81100499999999</v>
      </c>
      <c r="C380">
        <v>137.740005</v>
      </c>
      <c r="D380">
        <v>126.706001</v>
      </c>
      <c r="E380">
        <v>126.706001</v>
      </c>
      <c r="F380">
        <v>126.706001</v>
      </c>
      <c r="G380">
        <v>1792150000</v>
      </c>
    </row>
    <row r="381" spans="1:7">
      <c r="A381" s="1">
        <v>43427</v>
      </c>
      <c r="B381">
        <v>126.418999</v>
      </c>
      <c r="C381">
        <v>127.02800000000001</v>
      </c>
      <c r="D381">
        <v>119.558998</v>
      </c>
      <c r="E381">
        <v>123.295998</v>
      </c>
      <c r="F381">
        <v>123.295998</v>
      </c>
      <c r="G381">
        <v>1998010000</v>
      </c>
    </row>
    <row r="382" spans="1:7">
      <c r="A382" s="1">
        <v>43428</v>
      </c>
      <c r="B382">
        <v>123.304001</v>
      </c>
      <c r="C382">
        <v>126.78800200000001</v>
      </c>
      <c r="D382">
        <v>110.824997</v>
      </c>
      <c r="E382">
        <v>113.49400300000001</v>
      </c>
      <c r="F382">
        <v>113.49400300000001</v>
      </c>
      <c r="G382">
        <v>1800960000</v>
      </c>
    </row>
    <row r="383" spans="1:7">
      <c r="A383" s="1">
        <v>43429</v>
      </c>
      <c r="B383">
        <v>113.12599899999999</v>
      </c>
      <c r="C383">
        <v>118.88099699999999</v>
      </c>
      <c r="D383">
        <v>101.769997</v>
      </c>
      <c r="E383">
        <v>116.449997</v>
      </c>
      <c r="F383">
        <v>116.449997</v>
      </c>
      <c r="G383">
        <v>2466750000</v>
      </c>
    </row>
    <row r="384" spans="1:7">
      <c r="A384" s="1">
        <v>43430</v>
      </c>
      <c r="B384">
        <v>116.343002</v>
      </c>
      <c r="C384">
        <v>118.200996</v>
      </c>
      <c r="D384">
        <v>104.89299800000001</v>
      </c>
      <c r="E384">
        <v>108.334999</v>
      </c>
      <c r="F384">
        <v>108.334999</v>
      </c>
      <c r="G384">
        <v>2139490000</v>
      </c>
    </row>
    <row r="385" spans="1:7">
      <c r="A385" s="1">
        <v>43431</v>
      </c>
      <c r="B385">
        <v>107.91300200000001</v>
      </c>
      <c r="C385">
        <v>111.84200300000001</v>
      </c>
      <c r="D385">
        <v>102.452003</v>
      </c>
      <c r="E385">
        <v>110.010002</v>
      </c>
      <c r="F385">
        <v>110.010002</v>
      </c>
      <c r="G385">
        <v>2320010000</v>
      </c>
    </row>
    <row r="386" spans="1:7">
      <c r="A386" s="1">
        <v>43432</v>
      </c>
      <c r="B386">
        <v>110.197998</v>
      </c>
      <c r="C386">
        <v>126.047997</v>
      </c>
      <c r="D386">
        <v>110.197998</v>
      </c>
      <c r="E386">
        <v>122.43800400000001</v>
      </c>
      <c r="F386">
        <v>122.43800400000001</v>
      </c>
      <c r="G386">
        <v>2673470000</v>
      </c>
    </row>
    <row r="387" spans="1:7">
      <c r="A387" s="1">
        <v>43433</v>
      </c>
      <c r="B387">
        <v>122.72154999999999</v>
      </c>
      <c r="C387">
        <v>123.229721</v>
      </c>
      <c r="D387">
        <v>115.297691</v>
      </c>
      <c r="E387">
        <v>117.542648</v>
      </c>
      <c r="F387">
        <v>117.542648</v>
      </c>
      <c r="G387">
        <v>2196099151</v>
      </c>
    </row>
    <row r="388" spans="1:7">
      <c r="A388" s="1">
        <v>43434</v>
      </c>
      <c r="B388">
        <v>117.72809599999999</v>
      </c>
      <c r="C388">
        <v>119.423767</v>
      </c>
      <c r="D388">
        <v>111.74496499999999</v>
      </c>
      <c r="E388">
        <v>113.17141700000001</v>
      </c>
      <c r="F388">
        <v>113.17141700000001</v>
      </c>
      <c r="G388">
        <v>2020748396</v>
      </c>
    </row>
    <row r="389" spans="1:7">
      <c r="A389" s="1">
        <v>43435</v>
      </c>
      <c r="B389">
        <v>113.397758</v>
      </c>
      <c r="C389">
        <v>120.841454</v>
      </c>
      <c r="D389">
        <v>111.619125</v>
      </c>
      <c r="E389">
        <v>118.635559</v>
      </c>
      <c r="F389">
        <v>118.635559</v>
      </c>
      <c r="G389">
        <v>2131475768</v>
      </c>
    </row>
    <row r="390" spans="1:7">
      <c r="A390" s="1">
        <v>43436</v>
      </c>
      <c r="B390">
        <v>118.26815000000001</v>
      </c>
      <c r="C390">
        <v>120.56205</v>
      </c>
      <c r="D390">
        <v>116.09204099999999</v>
      </c>
      <c r="E390">
        <v>116.388901</v>
      </c>
      <c r="F390">
        <v>116.388901</v>
      </c>
      <c r="G390">
        <v>1856199149</v>
      </c>
    </row>
    <row r="391" spans="1:7">
      <c r="A391" s="1">
        <v>43437</v>
      </c>
      <c r="B391">
        <v>116.378761</v>
      </c>
      <c r="C391">
        <v>116.61906399999999</v>
      </c>
      <c r="D391">
        <v>107.415657</v>
      </c>
      <c r="E391">
        <v>108.92501799999999</v>
      </c>
      <c r="F391">
        <v>108.92501799999999</v>
      </c>
      <c r="G391">
        <v>1772756193</v>
      </c>
    </row>
    <row r="392" spans="1:7">
      <c r="A392" s="1">
        <v>43438</v>
      </c>
      <c r="B392">
        <v>108.803162</v>
      </c>
      <c r="C392">
        <v>113.142914</v>
      </c>
      <c r="D392">
        <v>107.40271799999999</v>
      </c>
      <c r="E392">
        <v>110.21418799999999</v>
      </c>
      <c r="F392">
        <v>110.21418799999999</v>
      </c>
      <c r="G392">
        <v>1748116495</v>
      </c>
    </row>
    <row r="393" spans="1:7">
      <c r="A393" s="1">
        <v>43439</v>
      </c>
      <c r="B393">
        <v>110.33551799999999</v>
      </c>
      <c r="C393">
        <v>110.59860999999999</v>
      </c>
      <c r="D393">
        <v>102.475555</v>
      </c>
      <c r="E393">
        <v>102.475555</v>
      </c>
      <c r="F393">
        <v>102.475555</v>
      </c>
      <c r="G393">
        <v>1990157607</v>
      </c>
    </row>
    <row r="394" spans="1:7">
      <c r="A394" s="1">
        <v>43440</v>
      </c>
      <c r="B394">
        <v>102.450592</v>
      </c>
      <c r="C394">
        <v>104.103493</v>
      </c>
      <c r="D394">
        <v>91.761054999999999</v>
      </c>
      <c r="E394">
        <v>91.761054999999999</v>
      </c>
      <c r="F394">
        <v>91.761054999999999</v>
      </c>
      <c r="G394">
        <v>2310716932</v>
      </c>
    </row>
    <row r="395" spans="1:7">
      <c r="A395" s="1">
        <v>43441</v>
      </c>
      <c r="B395">
        <v>91.649833999999998</v>
      </c>
      <c r="C395">
        <v>96.089843999999999</v>
      </c>
      <c r="D395">
        <v>83.469718999999998</v>
      </c>
      <c r="E395">
        <v>93.294562999999997</v>
      </c>
      <c r="F395">
        <v>93.294562999999997</v>
      </c>
      <c r="G395">
        <v>2554304530</v>
      </c>
    </row>
    <row r="396" spans="1:7">
      <c r="A396" s="1">
        <v>43442</v>
      </c>
      <c r="B396">
        <v>93.410079999999994</v>
      </c>
      <c r="C396">
        <v>97.059882999999999</v>
      </c>
      <c r="D396">
        <v>86.825667999999993</v>
      </c>
      <c r="E396">
        <v>92.159637000000004</v>
      </c>
      <c r="F396">
        <v>92.159637000000004</v>
      </c>
      <c r="G396">
        <v>1855759401</v>
      </c>
    </row>
    <row r="397" spans="1:7">
      <c r="A397" s="1">
        <v>43443</v>
      </c>
      <c r="B397">
        <v>92.035431000000003</v>
      </c>
      <c r="C397">
        <v>98.900031999999996</v>
      </c>
      <c r="D397">
        <v>91.031281000000007</v>
      </c>
      <c r="E397">
        <v>95.142059000000003</v>
      </c>
      <c r="F397">
        <v>95.142059000000003</v>
      </c>
      <c r="G397">
        <v>1875567180</v>
      </c>
    </row>
    <row r="398" spans="1:7">
      <c r="A398" s="1">
        <v>43444</v>
      </c>
      <c r="B398">
        <v>94.992171999999997</v>
      </c>
      <c r="C398">
        <v>96.257300999999998</v>
      </c>
      <c r="D398">
        <v>90.654251000000002</v>
      </c>
      <c r="E398">
        <v>91.685654</v>
      </c>
      <c r="F398">
        <v>91.685654</v>
      </c>
      <c r="G398">
        <v>1756437577</v>
      </c>
    </row>
    <row r="399" spans="1:7">
      <c r="A399" s="1">
        <v>43445</v>
      </c>
      <c r="B399">
        <v>91.578934000000004</v>
      </c>
      <c r="C399">
        <v>92.782325999999998</v>
      </c>
      <c r="D399">
        <v>87.688407999999995</v>
      </c>
      <c r="E399">
        <v>88.945305000000005</v>
      </c>
      <c r="F399">
        <v>88.945305000000005</v>
      </c>
      <c r="G399">
        <v>1707497898</v>
      </c>
    </row>
    <row r="400" spans="1:7">
      <c r="A400" s="1">
        <v>43446</v>
      </c>
      <c r="B400">
        <v>88.610703000000001</v>
      </c>
      <c r="C400">
        <v>92.240555000000001</v>
      </c>
      <c r="D400">
        <v>88.263557000000006</v>
      </c>
      <c r="E400">
        <v>90.593299999999999</v>
      </c>
      <c r="F400">
        <v>90.593299999999999</v>
      </c>
      <c r="G400">
        <v>1533050103</v>
      </c>
    </row>
    <row r="401" spans="1:7">
      <c r="A401" s="1">
        <v>43447</v>
      </c>
      <c r="B401">
        <v>90.655227999999994</v>
      </c>
      <c r="C401">
        <v>91.111603000000002</v>
      </c>
      <c r="D401">
        <v>85.518310999999997</v>
      </c>
      <c r="E401">
        <v>86.539314000000005</v>
      </c>
      <c r="F401">
        <v>86.539314000000005</v>
      </c>
      <c r="G401">
        <v>1754475622</v>
      </c>
    </row>
    <row r="402" spans="1:7">
      <c r="A402" s="1">
        <v>43448</v>
      </c>
      <c r="B402">
        <v>86.630356000000006</v>
      </c>
      <c r="C402">
        <v>87.144942999999998</v>
      </c>
      <c r="D402">
        <v>83.226478999999998</v>
      </c>
      <c r="E402">
        <v>84.308295999999999</v>
      </c>
      <c r="F402">
        <v>84.308295999999999</v>
      </c>
      <c r="G402">
        <v>1651491877</v>
      </c>
    </row>
    <row r="403" spans="1:7">
      <c r="A403" s="1">
        <v>43449</v>
      </c>
      <c r="B403">
        <v>84.279694000000006</v>
      </c>
      <c r="C403">
        <v>85.342742999999999</v>
      </c>
      <c r="D403">
        <v>82.829886999999999</v>
      </c>
      <c r="E403">
        <v>84.440810999999997</v>
      </c>
      <c r="F403">
        <v>84.440810999999997</v>
      </c>
      <c r="G403">
        <v>1496176898</v>
      </c>
    </row>
    <row r="404" spans="1:7">
      <c r="A404" s="1">
        <v>43450</v>
      </c>
      <c r="B404">
        <v>84.469406000000006</v>
      </c>
      <c r="C404">
        <v>87.568123</v>
      </c>
      <c r="D404">
        <v>84.469406000000006</v>
      </c>
      <c r="E404">
        <v>85.262100000000004</v>
      </c>
      <c r="F404">
        <v>85.262100000000004</v>
      </c>
      <c r="G404">
        <v>1565817037</v>
      </c>
    </row>
    <row r="405" spans="1:7">
      <c r="A405" s="1">
        <v>43451</v>
      </c>
      <c r="B405">
        <v>85.382110999999995</v>
      </c>
      <c r="C405">
        <v>96.805053999999998</v>
      </c>
      <c r="D405">
        <v>85.382110999999995</v>
      </c>
      <c r="E405">
        <v>95.133826999999997</v>
      </c>
      <c r="F405">
        <v>95.133826999999997</v>
      </c>
      <c r="G405">
        <v>2101453024</v>
      </c>
    </row>
    <row r="406" spans="1:7">
      <c r="A406" s="1">
        <v>43452</v>
      </c>
      <c r="B406">
        <v>95.108040000000003</v>
      </c>
      <c r="C406">
        <v>101.32023599999999</v>
      </c>
      <c r="D406">
        <v>92.968520999999996</v>
      </c>
      <c r="E406">
        <v>101.11245700000001</v>
      </c>
      <c r="F406">
        <v>101.11245700000001</v>
      </c>
      <c r="G406">
        <v>2277514076</v>
      </c>
    </row>
    <row r="407" spans="1:7">
      <c r="A407" s="1">
        <v>43453</v>
      </c>
      <c r="B407">
        <v>101.683846</v>
      </c>
      <c r="C407">
        <v>108.549057</v>
      </c>
      <c r="D407">
        <v>100.69146000000001</v>
      </c>
      <c r="E407">
        <v>101.26857800000001</v>
      </c>
      <c r="F407">
        <v>101.26857800000001</v>
      </c>
      <c r="G407">
        <v>2456482115</v>
      </c>
    </row>
    <row r="408" spans="1:7">
      <c r="A408" s="1">
        <v>43454</v>
      </c>
      <c r="B408">
        <v>101.090439</v>
      </c>
      <c r="C408">
        <v>117.17012800000001</v>
      </c>
      <c r="D408">
        <v>100.639961</v>
      </c>
      <c r="E408">
        <v>116.21687300000001</v>
      </c>
      <c r="F408">
        <v>116.21687300000001</v>
      </c>
      <c r="G408">
        <v>3063842618</v>
      </c>
    </row>
    <row r="409" spans="1:7">
      <c r="A409" s="1">
        <v>43455</v>
      </c>
      <c r="B409">
        <v>115.835403</v>
      </c>
      <c r="C409">
        <v>119.094162</v>
      </c>
      <c r="D409">
        <v>107.584793</v>
      </c>
      <c r="E409">
        <v>109.49623099999999</v>
      </c>
      <c r="F409">
        <v>109.49623099999999</v>
      </c>
      <c r="G409">
        <v>2632539990</v>
      </c>
    </row>
    <row r="410" spans="1:7">
      <c r="A410" s="1">
        <v>43456</v>
      </c>
      <c r="B410">
        <v>109.45594</v>
      </c>
      <c r="C410">
        <v>116.75949900000001</v>
      </c>
      <c r="D410">
        <v>107.50316599999999</v>
      </c>
      <c r="E410">
        <v>116.75949900000001</v>
      </c>
      <c r="F410">
        <v>116.75949900000001</v>
      </c>
      <c r="G410">
        <v>2338772939</v>
      </c>
    </row>
    <row r="411" spans="1:7">
      <c r="A411" s="1">
        <v>43457</v>
      </c>
      <c r="B411">
        <v>117.273895</v>
      </c>
      <c r="C411">
        <v>133.07530199999999</v>
      </c>
      <c r="D411">
        <v>117.273895</v>
      </c>
      <c r="E411">
        <v>130.76525899999999</v>
      </c>
      <c r="F411">
        <v>130.76525899999999</v>
      </c>
      <c r="G411">
        <v>3579715061</v>
      </c>
    </row>
    <row r="412" spans="1:7">
      <c r="A412" s="1">
        <v>43458</v>
      </c>
      <c r="B412">
        <v>130.64166299999999</v>
      </c>
      <c r="C412">
        <v>157.668701</v>
      </c>
      <c r="D412">
        <v>130.64166299999999</v>
      </c>
      <c r="E412">
        <v>140.23800700000001</v>
      </c>
      <c r="F412">
        <v>140.23800700000001</v>
      </c>
      <c r="G412">
        <v>4370343387</v>
      </c>
    </row>
    <row r="413" spans="1:7">
      <c r="A413" s="1">
        <v>43459</v>
      </c>
      <c r="B413">
        <v>140.997589</v>
      </c>
      <c r="C413">
        <v>140.997589</v>
      </c>
      <c r="D413">
        <v>125.11328899999999</v>
      </c>
      <c r="E413">
        <v>129.844345</v>
      </c>
      <c r="F413">
        <v>129.844345</v>
      </c>
      <c r="G413">
        <v>3298280609</v>
      </c>
    </row>
    <row r="414" spans="1:7">
      <c r="A414" s="1">
        <v>43460</v>
      </c>
      <c r="B414">
        <v>129.888824</v>
      </c>
      <c r="C414">
        <v>136.677246</v>
      </c>
      <c r="D414">
        <v>126.292908</v>
      </c>
      <c r="E414">
        <v>131.86563100000001</v>
      </c>
      <c r="F414">
        <v>131.86563100000001</v>
      </c>
      <c r="G414">
        <v>2720469126</v>
      </c>
    </row>
    <row r="415" spans="1:7">
      <c r="A415" s="1">
        <v>43461</v>
      </c>
      <c r="B415">
        <v>131.92358400000001</v>
      </c>
      <c r="C415">
        <v>132.677063</v>
      </c>
      <c r="D415">
        <v>115.65010100000001</v>
      </c>
      <c r="E415">
        <v>116.575912</v>
      </c>
      <c r="F415">
        <v>116.575912</v>
      </c>
      <c r="G415">
        <v>2612804378</v>
      </c>
    </row>
    <row r="416" spans="1:7">
      <c r="A416" s="1">
        <v>43462</v>
      </c>
      <c r="B416">
        <v>116.898201</v>
      </c>
      <c r="C416">
        <v>137.647018</v>
      </c>
      <c r="D416">
        <v>115.69313</v>
      </c>
      <c r="E416">
        <v>137.647018</v>
      </c>
      <c r="F416">
        <v>137.647018</v>
      </c>
      <c r="G416">
        <v>3130201009</v>
      </c>
    </row>
    <row r="417" spans="1:7">
      <c r="A417" s="1">
        <v>43463</v>
      </c>
      <c r="B417">
        <v>138.46878100000001</v>
      </c>
      <c r="C417">
        <v>147.03433200000001</v>
      </c>
      <c r="D417">
        <v>134.57017500000001</v>
      </c>
      <c r="E417">
        <v>138.01834099999999</v>
      </c>
      <c r="F417">
        <v>138.01834099999999</v>
      </c>
      <c r="G417">
        <v>3169029972</v>
      </c>
    </row>
    <row r="418" spans="1:7">
      <c r="A418" s="1">
        <v>43464</v>
      </c>
      <c r="B418">
        <v>137.62745699999999</v>
      </c>
      <c r="C418">
        <v>140.689087</v>
      </c>
      <c r="D418">
        <v>133.98232999999999</v>
      </c>
      <c r="E418">
        <v>139.85945100000001</v>
      </c>
      <c r="F418">
        <v>139.85945100000001</v>
      </c>
      <c r="G418">
        <v>2660086834</v>
      </c>
    </row>
    <row r="419" spans="1:7">
      <c r="A419" s="1">
        <v>43465</v>
      </c>
      <c r="B419">
        <v>140.03106700000001</v>
      </c>
      <c r="C419">
        <v>140.181152</v>
      </c>
      <c r="D419">
        <v>132.51939400000001</v>
      </c>
      <c r="E419">
        <v>133.368256</v>
      </c>
      <c r="F419">
        <v>133.368256</v>
      </c>
      <c r="G419">
        <v>2358360234</v>
      </c>
    </row>
    <row r="420" spans="1:7">
      <c r="A420" s="1">
        <v>43466</v>
      </c>
      <c r="B420">
        <v>133.41815199999999</v>
      </c>
      <c r="C420">
        <v>141.39750699999999</v>
      </c>
      <c r="D420">
        <v>132.650711</v>
      </c>
      <c r="E420">
        <v>140.819412</v>
      </c>
      <c r="F420">
        <v>140.819412</v>
      </c>
      <c r="G420">
        <v>2258709868</v>
      </c>
    </row>
    <row r="421" spans="1:7">
      <c r="A421" s="1">
        <v>43467</v>
      </c>
      <c r="B421">
        <v>141.51951600000001</v>
      </c>
      <c r="C421">
        <v>156.92913799999999</v>
      </c>
      <c r="D421">
        <v>140.65095500000001</v>
      </c>
      <c r="E421">
        <v>155.047684</v>
      </c>
      <c r="F421">
        <v>155.047684</v>
      </c>
      <c r="G421">
        <v>3328240369</v>
      </c>
    </row>
    <row r="422" spans="1:7">
      <c r="A422" s="1">
        <v>43468</v>
      </c>
      <c r="B422">
        <v>155.196045</v>
      </c>
      <c r="C422">
        <v>155.86305200000001</v>
      </c>
      <c r="D422">
        <v>147.198364</v>
      </c>
      <c r="E422">
        <v>149.13500999999999</v>
      </c>
      <c r="F422">
        <v>149.13500999999999</v>
      </c>
      <c r="G422">
        <v>2676164880</v>
      </c>
    </row>
    <row r="423" spans="1:7">
      <c r="A423" s="1">
        <v>43469</v>
      </c>
      <c r="B423">
        <v>148.91288800000001</v>
      </c>
      <c r="C423">
        <v>156.87898300000001</v>
      </c>
      <c r="D423">
        <v>147.907104</v>
      </c>
      <c r="E423">
        <v>154.58194</v>
      </c>
      <c r="F423">
        <v>154.58194</v>
      </c>
      <c r="G423">
        <v>3126192535</v>
      </c>
    </row>
    <row r="424" spans="1:7">
      <c r="A424" s="1">
        <v>43470</v>
      </c>
      <c r="B424">
        <v>154.33741800000001</v>
      </c>
      <c r="C424">
        <v>160.82489000000001</v>
      </c>
      <c r="D424">
        <v>154.33741800000001</v>
      </c>
      <c r="E424">
        <v>155.63859600000001</v>
      </c>
      <c r="F424">
        <v>155.63859600000001</v>
      </c>
      <c r="G424">
        <v>3338211928</v>
      </c>
    </row>
    <row r="425" spans="1:7">
      <c r="A425" s="1">
        <v>43471</v>
      </c>
      <c r="B425">
        <v>155.80422999999999</v>
      </c>
      <c r="C425">
        <v>159.37144499999999</v>
      </c>
      <c r="D425">
        <v>152.08592200000001</v>
      </c>
      <c r="E425">
        <v>157.74620100000001</v>
      </c>
      <c r="F425">
        <v>157.74620100000001</v>
      </c>
      <c r="G425">
        <v>3231294371</v>
      </c>
    </row>
    <row r="426" spans="1:7">
      <c r="A426" s="1">
        <v>43472</v>
      </c>
      <c r="B426">
        <v>157.809494</v>
      </c>
      <c r="C426">
        <v>158.450424</v>
      </c>
      <c r="D426">
        <v>151.15072599999999</v>
      </c>
      <c r="E426">
        <v>151.699219</v>
      </c>
      <c r="F426">
        <v>151.699219</v>
      </c>
      <c r="G426">
        <v>2712108388</v>
      </c>
    </row>
    <row r="427" spans="1:7">
      <c r="A427" s="1">
        <v>43473</v>
      </c>
      <c r="B427">
        <v>151.967545</v>
      </c>
      <c r="C427">
        <v>153.625778</v>
      </c>
      <c r="D427">
        <v>148.66954000000001</v>
      </c>
      <c r="E427">
        <v>150.359634</v>
      </c>
      <c r="F427">
        <v>150.359634</v>
      </c>
      <c r="G427">
        <v>2459808140</v>
      </c>
    </row>
    <row r="428" spans="1:7">
      <c r="A428" s="1">
        <v>43474</v>
      </c>
      <c r="B428">
        <v>150.554688</v>
      </c>
      <c r="C428">
        <v>153.622253</v>
      </c>
      <c r="D428">
        <v>150.288376</v>
      </c>
      <c r="E428">
        <v>150.80311599999999</v>
      </c>
      <c r="F428">
        <v>150.80311599999999</v>
      </c>
      <c r="G428">
        <v>2369241197</v>
      </c>
    </row>
    <row r="429" spans="1:7">
      <c r="A429" s="1">
        <v>43475</v>
      </c>
      <c r="B429">
        <v>150.84350599999999</v>
      </c>
      <c r="C429">
        <v>152.14827</v>
      </c>
      <c r="D429">
        <v>126.52937300000001</v>
      </c>
      <c r="E429">
        <v>128.62518299999999</v>
      </c>
      <c r="F429">
        <v>128.62518299999999</v>
      </c>
      <c r="G429">
        <v>3397734456</v>
      </c>
    </row>
    <row r="430" spans="1:7">
      <c r="A430" s="1">
        <v>43476</v>
      </c>
      <c r="B430">
        <v>127.813965</v>
      </c>
      <c r="C430">
        <v>130.16593900000001</v>
      </c>
      <c r="D430">
        <v>125.24494199999999</v>
      </c>
      <c r="E430">
        <v>127.54832500000001</v>
      </c>
      <c r="F430">
        <v>127.54832500000001</v>
      </c>
      <c r="G430">
        <v>2667585234</v>
      </c>
    </row>
    <row r="431" spans="1:7">
      <c r="A431" s="1">
        <v>43477</v>
      </c>
      <c r="B431">
        <v>127.52808400000001</v>
      </c>
      <c r="C431">
        <v>128.666122</v>
      </c>
      <c r="D431">
        <v>125.446754</v>
      </c>
      <c r="E431">
        <v>125.96653000000001</v>
      </c>
      <c r="F431">
        <v>125.96653000000001</v>
      </c>
      <c r="G431">
        <v>2212109224</v>
      </c>
    </row>
    <row r="432" spans="1:7">
      <c r="A432" s="1">
        <v>43478</v>
      </c>
      <c r="B432">
        <v>125.90722700000001</v>
      </c>
      <c r="C432">
        <v>126.267876</v>
      </c>
      <c r="D432">
        <v>116.08596799999999</v>
      </c>
      <c r="E432">
        <v>116.89780399999999</v>
      </c>
      <c r="F432">
        <v>116.89780399999999</v>
      </c>
      <c r="G432">
        <v>2268263944</v>
      </c>
    </row>
    <row r="433" spans="1:7">
      <c r="A433" s="1">
        <v>43479</v>
      </c>
      <c r="B433">
        <v>116.979095</v>
      </c>
      <c r="C433">
        <v>130.85673499999999</v>
      </c>
      <c r="D433">
        <v>116.96756000000001</v>
      </c>
      <c r="E433">
        <v>129.068726</v>
      </c>
      <c r="F433">
        <v>129.068726</v>
      </c>
      <c r="G433">
        <v>2798085735</v>
      </c>
    </row>
    <row r="434" spans="1:7">
      <c r="A434" s="1">
        <v>43480</v>
      </c>
      <c r="B434">
        <v>129.172684</v>
      </c>
      <c r="C434">
        <v>130.743561</v>
      </c>
      <c r="D434">
        <v>120.31152299999999</v>
      </c>
      <c r="E434">
        <v>122.032715</v>
      </c>
      <c r="F434">
        <v>122.032715</v>
      </c>
      <c r="G434">
        <v>2735449164</v>
      </c>
    </row>
    <row r="435" spans="1:7">
      <c r="A435" s="1">
        <v>43481</v>
      </c>
      <c r="B435">
        <v>121.809242</v>
      </c>
      <c r="C435">
        <v>127.11824799999999</v>
      </c>
      <c r="D435">
        <v>121.44141399999999</v>
      </c>
      <c r="E435">
        <v>123.547066</v>
      </c>
      <c r="F435">
        <v>123.547066</v>
      </c>
      <c r="G435">
        <v>2746469340</v>
      </c>
    </row>
    <row r="436" spans="1:7">
      <c r="A436" s="1">
        <v>43482</v>
      </c>
      <c r="B436">
        <v>123.57353999999999</v>
      </c>
      <c r="C436">
        <v>124.27072099999999</v>
      </c>
      <c r="D436">
        <v>120.817032</v>
      </c>
      <c r="E436">
        <v>123.74191999999999</v>
      </c>
      <c r="F436">
        <v>123.74191999999999</v>
      </c>
      <c r="G436">
        <v>2594091285</v>
      </c>
    </row>
    <row r="437" spans="1:7">
      <c r="A437" s="1">
        <v>43483</v>
      </c>
      <c r="B437">
        <v>123.65465500000001</v>
      </c>
      <c r="C437">
        <v>123.84169</v>
      </c>
      <c r="D437">
        <v>120.24189800000001</v>
      </c>
      <c r="E437">
        <v>121.010262</v>
      </c>
      <c r="F437">
        <v>121.010262</v>
      </c>
      <c r="G437">
        <v>2305389800</v>
      </c>
    </row>
    <row r="438" spans="1:7">
      <c r="A438" s="1">
        <v>43484</v>
      </c>
      <c r="B438">
        <v>121.61442599999999</v>
      </c>
      <c r="C438">
        <v>125.904228</v>
      </c>
      <c r="D438">
        <v>121.161034</v>
      </c>
      <c r="E438">
        <v>124.51902</v>
      </c>
      <c r="F438">
        <v>124.51902</v>
      </c>
      <c r="G438">
        <v>3048261797</v>
      </c>
    </row>
    <row r="439" spans="1:7">
      <c r="A439" s="1">
        <v>43485</v>
      </c>
      <c r="B439">
        <v>124.632401</v>
      </c>
      <c r="C439">
        <v>125.07038900000001</v>
      </c>
      <c r="D439">
        <v>118.702324</v>
      </c>
      <c r="E439">
        <v>119.47483099999999</v>
      </c>
      <c r="F439">
        <v>119.47483099999999</v>
      </c>
      <c r="G439">
        <v>2964108269</v>
      </c>
    </row>
    <row r="440" spans="1:7">
      <c r="A440" s="1">
        <v>43486</v>
      </c>
      <c r="B440">
        <v>119.636459</v>
      </c>
      <c r="C440">
        <v>119.715439</v>
      </c>
      <c r="D440">
        <v>116.15743999999999</v>
      </c>
      <c r="E440">
        <v>117.15785200000001</v>
      </c>
      <c r="F440">
        <v>117.15785200000001</v>
      </c>
      <c r="G440">
        <v>2421720343</v>
      </c>
    </row>
    <row r="441" spans="1:7">
      <c r="A441" s="1">
        <v>43487</v>
      </c>
      <c r="B441">
        <v>117.11075599999999</v>
      </c>
      <c r="C441">
        <v>119.664345</v>
      </c>
      <c r="D441">
        <v>114.676682</v>
      </c>
      <c r="E441">
        <v>118.747551</v>
      </c>
      <c r="F441">
        <v>118.747551</v>
      </c>
      <c r="G441">
        <v>2552507405</v>
      </c>
    </row>
    <row r="442" spans="1:7">
      <c r="A442" s="1">
        <v>43488</v>
      </c>
      <c r="B442">
        <v>118.713814</v>
      </c>
      <c r="C442">
        <v>119.422798</v>
      </c>
      <c r="D442">
        <v>116.376648</v>
      </c>
      <c r="E442">
        <v>117.452606</v>
      </c>
      <c r="F442">
        <v>117.452606</v>
      </c>
      <c r="G442">
        <v>2556952198</v>
      </c>
    </row>
    <row r="443" spans="1:7">
      <c r="A443" s="1">
        <v>43489</v>
      </c>
      <c r="B443">
        <v>117.462784</v>
      </c>
      <c r="C443">
        <v>118.032104</v>
      </c>
      <c r="D443">
        <v>116.006798</v>
      </c>
      <c r="E443">
        <v>117.36288500000001</v>
      </c>
      <c r="F443">
        <v>117.36288500000001</v>
      </c>
      <c r="G443">
        <v>2520843420</v>
      </c>
    </row>
    <row r="444" spans="1:7">
      <c r="A444" s="1">
        <v>43490</v>
      </c>
      <c r="B444">
        <v>117.594955</v>
      </c>
      <c r="C444">
        <v>117.802994</v>
      </c>
      <c r="D444">
        <v>115.83015399999999</v>
      </c>
      <c r="E444">
        <v>116.378342</v>
      </c>
      <c r="F444">
        <v>116.378342</v>
      </c>
      <c r="G444">
        <v>2606881898</v>
      </c>
    </row>
    <row r="445" spans="1:7">
      <c r="A445" s="1">
        <v>43491</v>
      </c>
      <c r="B445">
        <v>116.37352799999999</v>
      </c>
      <c r="C445">
        <v>118.084114</v>
      </c>
      <c r="D445">
        <v>115.980576</v>
      </c>
      <c r="E445">
        <v>116.488739</v>
      </c>
      <c r="F445">
        <v>116.488739</v>
      </c>
      <c r="G445">
        <v>2412181169</v>
      </c>
    </row>
    <row r="446" spans="1:7">
      <c r="A446" s="1">
        <v>43492</v>
      </c>
      <c r="B446">
        <v>116.51031500000001</v>
      </c>
      <c r="C446">
        <v>116.68541</v>
      </c>
      <c r="D446">
        <v>113.405289</v>
      </c>
      <c r="E446">
        <v>113.405289</v>
      </c>
      <c r="F446">
        <v>113.405289</v>
      </c>
      <c r="G446">
        <v>2775888287</v>
      </c>
    </row>
    <row r="447" spans="1:7">
      <c r="A447" s="1">
        <v>43493</v>
      </c>
      <c r="B447">
        <v>113.28523300000001</v>
      </c>
      <c r="C447">
        <v>113.688232</v>
      </c>
      <c r="D447">
        <v>103.33646400000001</v>
      </c>
      <c r="E447">
        <v>106.589973</v>
      </c>
      <c r="F447">
        <v>106.589973</v>
      </c>
      <c r="G447">
        <v>3366895505</v>
      </c>
    </row>
    <row r="448" spans="1:7">
      <c r="A448" s="1">
        <v>43494</v>
      </c>
      <c r="B448">
        <v>106.721954</v>
      </c>
      <c r="C448">
        <v>107.16578699999999</v>
      </c>
      <c r="D448">
        <v>103.999229</v>
      </c>
      <c r="E448">
        <v>105.598213</v>
      </c>
      <c r="F448">
        <v>105.598213</v>
      </c>
      <c r="G448">
        <v>2900418606</v>
      </c>
    </row>
    <row r="449" spans="1:7">
      <c r="A449" s="1">
        <v>43495</v>
      </c>
      <c r="B449">
        <v>105.40720399999999</v>
      </c>
      <c r="C449">
        <v>109.45298</v>
      </c>
      <c r="D449">
        <v>104.843796</v>
      </c>
      <c r="E449">
        <v>108.907539</v>
      </c>
      <c r="F449">
        <v>108.907539</v>
      </c>
      <c r="G449">
        <v>2874370355</v>
      </c>
    </row>
    <row r="450" spans="1:7">
      <c r="A450" s="1">
        <v>43496</v>
      </c>
      <c r="B450">
        <v>108.900772</v>
      </c>
      <c r="C450">
        <v>110.458359</v>
      </c>
      <c r="D450">
        <v>106.525352</v>
      </c>
      <c r="E450">
        <v>107.06101200000001</v>
      </c>
      <c r="F450">
        <v>107.06101200000001</v>
      </c>
      <c r="G450">
        <v>2828796031</v>
      </c>
    </row>
    <row r="451" spans="1:7">
      <c r="A451" s="1">
        <v>43497</v>
      </c>
      <c r="B451">
        <v>107.147682</v>
      </c>
      <c r="C451">
        <v>108.63871</v>
      </c>
      <c r="D451">
        <v>105.04650100000001</v>
      </c>
      <c r="E451">
        <v>107.609787</v>
      </c>
      <c r="F451">
        <v>107.609787</v>
      </c>
      <c r="G451">
        <v>2541271519</v>
      </c>
    </row>
    <row r="452" spans="1:7">
      <c r="A452" s="1">
        <v>43498</v>
      </c>
      <c r="B452">
        <v>107.466415</v>
      </c>
      <c r="C452">
        <v>110.65387699999999</v>
      </c>
      <c r="D452">
        <v>106.764015</v>
      </c>
      <c r="E452">
        <v>110.43026</v>
      </c>
      <c r="F452">
        <v>110.43026</v>
      </c>
      <c r="G452">
        <v>2385157838</v>
      </c>
    </row>
    <row r="453" spans="1:7">
      <c r="A453" s="1">
        <v>43499</v>
      </c>
      <c r="B453">
        <v>110.490318</v>
      </c>
      <c r="C453">
        <v>110.827354</v>
      </c>
      <c r="D453">
        <v>106.56398799999999</v>
      </c>
      <c r="E453">
        <v>107.49266799999999</v>
      </c>
      <c r="F453">
        <v>107.49266799999999</v>
      </c>
      <c r="G453">
        <v>2519334757</v>
      </c>
    </row>
    <row r="454" spans="1:7">
      <c r="A454" s="1">
        <v>43500</v>
      </c>
      <c r="B454">
        <v>107.62582399999999</v>
      </c>
      <c r="C454">
        <v>108.701035</v>
      </c>
      <c r="D454">
        <v>107.067421</v>
      </c>
      <c r="E454">
        <v>107.821602</v>
      </c>
      <c r="F454">
        <v>107.821602</v>
      </c>
      <c r="G454">
        <v>2491888675</v>
      </c>
    </row>
    <row r="455" spans="1:7">
      <c r="A455" s="1">
        <v>43501</v>
      </c>
      <c r="B455">
        <v>107.62816599999999</v>
      </c>
      <c r="C455">
        <v>108.134789</v>
      </c>
      <c r="D455">
        <v>106.909897</v>
      </c>
      <c r="E455">
        <v>107.44352000000001</v>
      </c>
      <c r="F455">
        <v>107.44352000000001</v>
      </c>
      <c r="G455">
        <v>2515863999</v>
      </c>
    </row>
    <row r="456" spans="1:7">
      <c r="A456" s="1">
        <v>43502</v>
      </c>
      <c r="B456">
        <v>107.569305</v>
      </c>
      <c r="C456">
        <v>107.569305</v>
      </c>
      <c r="D456">
        <v>102.934563</v>
      </c>
      <c r="E456">
        <v>104.91928900000001</v>
      </c>
      <c r="F456">
        <v>104.91928900000001</v>
      </c>
      <c r="G456">
        <v>2593048199</v>
      </c>
    </row>
    <row r="457" spans="1:7">
      <c r="A457" s="1">
        <v>43503</v>
      </c>
      <c r="B457">
        <v>104.83577699999999</v>
      </c>
      <c r="C457">
        <v>106.058876</v>
      </c>
      <c r="D457">
        <v>104.40913399999999</v>
      </c>
      <c r="E457">
        <v>104.535301</v>
      </c>
      <c r="F457">
        <v>104.535301</v>
      </c>
      <c r="G457">
        <v>2326764622</v>
      </c>
    </row>
    <row r="458" spans="1:7">
      <c r="A458" s="1">
        <v>43504</v>
      </c>
      <c r="B458">
        <v>104.64505</v>
      </c>
      <c r="C458">
        <v>119.805817</v>
      </c>
      <c r="D458">
        <v>104.194435</v>
      </c>
      <c r="E458">
        <v>119.267746</v>
      </c>
      <c r="F458">
        <v>119.267746</v>
      </c>
      <c r="G458">
        <v>3656841347</v>
      </c>
    </row>
    <row r="459" spans="1:7">
      <c r="A459" s="1">
        <v>43505</v>
      </c>
      <c r="B459">
        <v>119.214111</v>
      </c>
      <c r="C459">
        <v>120.689735</v>
      </c>
      <c r="D459">
        <v>118.000404</v>
      </c>
      <c r="E459">
        <v>119.430885</v>
      </c>
      <c r="F459">
        <v>119.430885</v>
      </c>
      <c r="G459">
        <v>2884650400</v>
      </c>
    </row>
    <row r="460" spans="1:7">
      <c r="A460" s="1">
        <v>43506</v>
      </c>
      <c r="B460">
        <v>119.40896600000001</v>
      </c>
      <c r="C460">
        <v>124.853622</v>
      </c>
      <c r="D460">
        <v>117.105774</v>
      </c>
      <c r="E460">
        <v>124.806488</v>
      </c>
      <c r="F460">
        <v>124.806488</v>
      </c>
      <c r="G460">
        <v>3148766590</v>
      </c>
    </row>
    <row r="461" spans="1:7">
      <c r="A461" s="1">
        <v>43507</v>
      </c>
      <c r="B461">
        <v>124.87153600000001</v>
      </c>
      <c r="C461">
        <v>124.87153600000001</v>
      </c>
      <c r="D461">
        <v>120.311752</v>
      </c>
      <c r="E461">
        <v>121.298393</v>
      </c>
      <c r="F461">
        <v>121.298393</v>
      </c>
      <c r="G461">
        <v>3222473887</v>
      </c>
    </row>
    <row r="462" spans="1:7">
      <c r="A462" s="1">
        <v>43508</v>
      </c>
      <c r="B462">
        <v>121.178574</v>
      </c>
      <c r="C462">
        <v>123.4683</v>
      </c>
      <c r="D462">
        <v>119.600021</v>
      </c>
      <c r="E462">
        <v>122.572289</v>
      </c>
      <c r="F462">
        <v>122.572289</v>
      </c>
      <c r="G462">
        <v>3149576429</v>
      </c>
    </row>
    <row r="463" spans="1:7">
      <c r="A463" s="1">
        <v>43509</v>
      </c>
      <c r="B463">
        <v>122.54428900000001</v>
      </c>
      <c r="C463">
        <v>125.550697</v>
      </c>
      <c r="D463">
        <v>121.612495</v>
      </c>
      <c r="E463">
        <v>122.55360400000001</v>
      </c>
      <c r="F463">
        <v>122.55360400000001</v>
      </c>
      <c r="G463">
        <v>3386585799</v>
      </c>
    </row>
    <row r="464" spans="1:7">
      <c r="A464" s="1">
        <v>43510</v>
      </c>
      <c r="B464">
        <v>122.416985</v>
      </c>
      <c r="C464">
        <v>124.451988</v>
      </c>
      <c r="D464">
        <v>121.334892</v>
      </c>
      <c r="E464">
        <v>121.39020499999999</v>
      </c>
      <c r="F464">
        <v>121.39020499999999</v>
      </c>
      <c r="G464">
        <v>3331701628</v>
      </c>
    </row>
    <row r="465" spans="1:7">
      <c r="A465" s="1">
        <v>43511</v>
      </c>
      <c r="B465">
        <v>121.45369700000001</v>
      </c>
      <c r="C465">
        <v>123.66012600000001</v>
      </c>
      <c r="D465">
        <v>121.37191799999999</v>
      </c>
      <c r="E465">
        <v>122.100388</v>
      </c>
      <c r="F465">
        <v>122.100388</v>
      </c>
      <c r="G465">
        <v>3021741615</v>
      </c>
    </row>
    <row r="466" spans="1:7">
      <c r="A466" s="1">
        <v>43512</v>
      </c>
      <c r="B466">
        <v>122.39645400000001</v>
      </c>
      <c r="C466">
        <v>124.134811</v>
      </c>
      <c r="D466">
        <v>122.295303</v>
      </c>
      <c r="E466">
        <v>123.260216</v>
      </c>
      <c r="F466">
        <v>123.260216</v>
      </c>
      <c r="G466">
        <v>2905833287</v>
      </c>
    </row>
    <row r="467" spans="1:7">
      <c r="A467" s="1">
        <v>43513</v>
      </c>
      <c r="B467">
        <v>123.18208300000001</v>
      </c>
      <c r="C467">
        <v>134.46009799999999</v>
      </c>
      <c r="D467">
        <v>123.09161400000001</v>
      </c>
      <c r="E467">
        <v>133.59887699999999</v>
      </c>
      <c r="F467">
        <v>133.59887699999999</v>
      </c>
      <c r="G467">
        <v>4236081130</v>
      </c>
    </row>
    <row r="468" spans="1:7">
      <c r="A468" s="1">
        <v>43514</v>
      </c>
      <c r="B468">
        <v>133.03254699999999</v>
      </c>
      <c r="C468">
        <v>147.68658400000001</v>
      </c>
      <c r="D468">
        <v>133.001938</v>
      </c>
      <c r="E468">
        <v>146.09837300000001</v>
      </c>
      <c r="F468">
        <v>146.09837300000001</v>
      </c>
      <c r="G468">
        <v>5387525773</v>
      </c>
    </row>
    <row r="469" spans="1:7">
      <c r="A469" s="1">
        <v>43515</v>
      </c>
      <c r="B469">
        <v>146.398819</v>
      </c>
      <c r="C469">
        <v>149.92997700000001</v>
      </c>
      <c r="D469">
        <v>145.12846400000001</v>
      </c>
      <c r="E469">
        <v>145.346191</v>
      </c>
      <c r="F469">
        <v>145.346191</v>
      </c>
      <c r="G469">
        <v>5310842625</v>
      </c>
    </row>
    <row r="470" spans="1:7">
      <c r="A470" s="1">
        <v>43516</v>
      </c>
      <c r="B470">
        <v>145.172729</v>
      </c>
      <c r="C470">
        <v>149.554337</v>
      </c>
      <c r="D470">
        <v>142.50212099999999</v>
      </c>
      <c r="E470">
        <v>149.554337</v>
      </c>
      <c r="F470">
        <v>149.554337</v>
      </c>
      <c r="G470">
        <v>4500094965</v>
      </c>
    </row>
    <row r="471" spans="1:7">
      <c r="A471" s="1">
        <v>43517</v>
      </c>
      <c r="B471">
        <v>149.35232500000001</v>
      </c>
      <c r="C471">
        <v>149.35232500000001</v>
      </c>
      <c r="D471">
        <v>144.56381200000001</v>
      </c>
      <c r="E471">
        <v>146.130844</v>
      </c>
      <c r="F471">
        <v>146.130844</v>
      </c>
      <c r="G471">
        <v>3995766856</v>
      </c>
    </row>
    <row r="472" spans="1:7">
      <c r="A472" s="1">
        <v>43518</v>
      </c>
      <c r="B472">
        <v>146.07325700000001</v>
      </c>
      <c r="C472">
        <v>149.26861600000001</v>
      </c>
      <c r="D472">
        <v>145.20654300000001</v>
      </c>
      <c r="E472">
        <v>149.09245300000001</v>
      </c>
      <c r="F472">
        <v>149.09245300000001</v>
      </c>
      <c r="G472">
        <v>3731099284</v>
      </c>
    </row>
    <row r="473" spans="1:7">
      <c r="A473" s="1">
        <v>43519</v>
      </c>
      <c r="B473">
        <v>148.67662000000001</v>
      </c>
      <c r="C473">
        <v>159.12586999999999</v>
      </c>
      <c r="D473">
        <v>147.33105499999999</v>
      </c>
      <c r="E473">
        <v>158.79542499999999</v>
      </c>
      <c r="F473">
        <v>158.79542499999999</v>
      </c>
      <c r="G473">
        <v>4519468458</v>
      </c>
    </row>
    <row r="474" spans="1:7">
      <c r="A474" s="1">
        <v>43520</v>
      </c>
      <c r="B474">
        <v>158.90240499999999</v>
      </c>
      <c r="C474">
        <v>165.549622</v>
      </c>
      <c r="D474">
        <v>135.85266100000001</v>
      </c>
      <c r="E474">
        <v>135.85266100000001</v>
      </c>
      <c r="F474">
        <v>135.85266100000001</v>
      </c>
      <c r="G474">
        <v>5957715043</v>
      </c>
    </row>
    <row r="475" spans="1:7">
      <c r="A475" s="1">
        <v>43521</v>
      </c>
      <c r="B475">
        <v>135.49972500000001</v>
      </c>
      <c r="C475">
        <v>142.52557400000001</v>
      </c>
      <c r="D475">
        <v>135.48384100000001</v>
      </c>
      <c r="E475">
        <v>139.82286099999999</v>
      </c>
      <c r="F475">
        <v>139.82286099999999</v>
      </c>
      <c r="G475">
        <v>4914392068</v>
      </c>
    </row>
    <row r="476" spans="1:7">
      <c r="A476" s="1">
        <v>43522</v>
      </c>
      <c r="B476">
        <v>139.64608799999999</v>
      </c>
      <c r="C476">
        <v>139.97644</v>
      </c>
      <c r="D476">
        <v>136.57960499999999</v>
      </c>
      <c r="E476">
        <v>138.089676</v>
      </c>
      <c r="F476">
        <v>138.089676</v>
      </c>
      <c r="G476">
        <v>3791292839</v>
      </c>
    </row>
    <row r="477" spans="1:7">
      <c r="A477" s="1">
        <v>43523</v>
      </c>
      <c r="B477">
        <v>138.029572</v>
      </c>
      <c r="C477">
        <v>141.33622700000001</v>
      </c>
      <c r="D477">
        <v>131.60292100000001</v>
      </c>
      <c r="E477">
        <v>136.12596099999999</v>
      </c>
      <c r="F477">
        <v>136.12596099999999</v>
      </c>
      <c r="G477">
        <v>4469776860</v>
      </c>
    </row>
    <row r="478" spans="1:7">
      <c r="A478" s="1">
        <v>43524</v>
      </c>
      <c r="B478">
        <v>136.28308100000001</v>
      </c>
      <c r="C478">
        <v>138.847137</v>
      </c>
      <c r="D478">
        <v>135.65759299999999</v>
      </c>
      <c r="E478">
        <v>136.74624600000001</v>
      </c>
      <c r="F478">
        <v>136.74624600000001</v>
      </c>
      <c r="G478">
        <v>4535438953</v>
      </c>
    </row>
    <row r="479" spans="1:7">
      <c r="A479" s="1">
        <v>43525</v>
      </c>
      <c r="B479">
        <v>136.836243</v>
      </c>
      <c r="C479">
        <v>138.99527</v>
      </c>
      <c r="D479">
        <v>136.43478400000001</v>
      </c>
      <c r="E479">
        <v>136.44361900000001</v>
      </c>
      <c r="F479">
        <v>136.44361900000001</v>
      </c>
      <c r="G479">
        <v>3756124824</v>
      </c>
    </row>
    <row r="480" spans="1:7">
      <c r="A480" s="1">
        <v>43526</v>
      </c>
      <c r="B480">
        <v>136.35008199999999</v>
      </c>
      <c r="C480">
        <v>137.184799</v>
      </c>
      <c r="D480">
        <v>132.436386</v>
      </c>
      <c r="E480">
        <v>134.20695499999999</v>
      </c>
      <c r="F480">
        <v>134.20695499999999</v>
      </c>
      <c r="G480">
        <v>3747176425</v>
      </c>
    </row>
    <row r="481" spans="1:7">
      <c r="A481" s="1">
        <v>43527</v>
      </c>
      <c r="B481">
        <v>134.78611799999999</v>
      </c>
      <c r="C481">
        <v>135.849289</v>
      </c>
      <c r="D481">
        <v>131.328857</v>
      </c>
      <c r="E481">
        <v>132.24941999999999</v>
      </c>
      <c r="F481">
        <v>132.24941999999999</v>
      </c>
      <c r="G481">
        <v>3454374053</v>
      </c>
    </row>
    <row r="482" spans="1:7">
      <c r="A482" s="1">
        <v>43528</v>
      </c>
      <c r="B482">
        <v>132.157883</v>
      </c>
      <c r="C482">
        <v>132.729141</v>
      </c>
      <c r="D482">
        <v>125.40270200000001</v>
      </c>
      <c r="E482">
        <v>127.774124</v>
      </c>
      <c r="F482">
        <v>127.774124</v>
      </c>
      <c r="G482">
        <v>4008171341</v>
      </c>
    </row>
    <row r="483" spans="1:7">
      <c r="A483" s="1">
        <v>43529</v>
      </c>
      <c r="B483">
        <v>127.792953</v>
      </c>
      <c r="C483">
        <v>138.22998000000001</v>
      </c>
      <c r="D483">
        <v>126.735298</v>
      </c>
      <c r="E483">
        <v>137.82238799999999</v>
      </c>
      <c r="F483">
        <v>137.82238799999999</v>
      </c>
      <c r="G483">
        <v>4764849990</v>
      </c>
    </row>
    <row r="484" spans="1:7">
      <c r="A484" s="1">
        <v>43530</v>
      </c>
      <c r="B484">
        <v>137.95874000000001</v>
      </c>
      <c r="C484">
        <v>139.96882600000001</v>
      </c>
      <c r="D484">
        <v>136.14591999999999</v>
      </c>
      <c r="E484">
        <v>138.78935200000001</v>
      </c>
      <c r="F484">
        <v>138.78935200000001</v>
      </c>
      <c r="G484">
        <v>4589054219</v>
      </c>
    </row>
    <row r="485" spans="1:7">
      <c r="A485" s="1">
        <v>43531</v>
      </c>
      <c r="B485">
        <v>138.94238300000001</v>
      </c>
      <c r="C485">
        <v>140.85787999999999</v>
      </c>
      <c r="D485">
        <v>137.273132</v>
      </c>
      <c r="E485">
        <v>138.03450000000001</v>
      </c>
      <c r="F485">
        <v>138.03450000000001</v>
      </c>
      <c r="G485">
        <v>4339206292</v>
      </c>
    </row>
    <row r="486" spans="1:7">
      <c r="A486" s="1">
        <v>43532</v>
      </c>
      <c r="B486">
        <v>138.31135599999999</v>
      </c>
      <c r="C486">
        <v>139.4991</v>
      </c>
      <c r="D486">
        <v>133.557693</v>
      </c>
      <c r="E486">
        <v>135.12707499999999</v>
      </c>
      <c r="F486">
        <v>135.12707499999999</v>
      </c>
      <c r="G486">
        <v>4678816794</v>
      </c>
    </row>
    <row r="487" spans="1:7">
      <c r="A487" s="1">
        <v>43533</v>
      </c>
      <c r="B487">
        <v>134.88755800000001</v>
      </c>
      <c r="C487">
        <v>139.119415</v>
      </c>
      <c r="D487">
        <v>134.67712399999999</v>
      </c>
      <c r="E487">
        <v>137.96533199999999</v>
      </c>
      <c r="F487">
        <v>137.96533199999999</v>
      </c>
      <c r="G487">
        <v>5011918715</v>
      </c>
    </row>
    <row r="488" spans="1:7">
      <c r="A488" s="1">
        <v>43534</v>
      </c>
      <c r="B488">
        <v>138.18049600000001</v>
      </c>
      <c r="C488">
        <v>138.270309</v>
      </c>
      <c r="D488">
        <v>135.68568400000001</v>
      </c>
      <c r="E488">
        <v>136.75868199999999</v>
      </c>
      <c r="F488">
        <v>136.75868199999999</v>
      </c>
      <c r="G488">
        <v>4578438499</v>
      </c>
    </row>
    <row r="489" spans="1:7">
      <c r="A489" s="1">
        <v>43535</v>
      </c>
      <c r="B489">
        <v>136.84953300000001</v>
      </c>
      <c r="C489">
        <v>137.353409</v>
      </c>
      <c r="D489">
        <v>133.10279800000001</v>
      </c>
      <c r="E489">
        <v>133.83403000000001</v>
      </c>
      <c r="F489">
        <v>133.83403000000001</v>
      </c>
      <c r="G489">
        <v>4689807419</v>
      </c>
    </row>
    <row r="490" spans="1:7">
      <c r="A490" s="1">
        <v>43536</v>
      </c>
      <c r="B490">
        <v>134.01284799999999</v>
      </c>
      <c r="C490">
        <v>135.27346800000001</v>
      </c>
      <c r="D490">
        <v>130.944153</v>
      </c>
      <c r="E490">
        <v>134.44288599999999</v>
      </c>
      <c r="F490">
        <v>134.44288599999999</v>
      </c>
      <c r="G490">
        <v>4709988000</v>
      </c>
    </row>
    <row r="491" spans="1:7">
      <c r="A491" s="1">
        <v>43537</v>
      </c>
      <c r="B491">
        <v>134.611771</v>
      </c>
      <c r="C491">
        <v>134.611771</v>
      </c>
      <c r="D491">
        <v>132.71972700000001</v>
      </c>
      <c r="E491">
        <v>133.26307700000001</v>
      </c>
      <c r="F491">
        <v>133.26307700000001</v>
      </c>
      <c r="G491">
        <v>4265162099</v>
      </c>
    </row>
    <row r="492" spans="1:7">
      <c r="A492" s="1">
        <v>43538</v>
      </c>
      <c r="B492">
        <v>133.203903</v>
      </c>
      <c r="C492">
        <v>135.180847</v>
      </c>
      <c r="D492">
        <v>132.75007600000001</v>
      </c>
      <c r="E492">
        <v>133.71159399999999</v>
      </c>
      <c r="F492">
        <v>133.71159399999999</v>
      </c>
      <c r="G492">
        <v>4476532147</v>
      </c>
    </row>
    <row r="493" spans="1:7">
      <c r="A493" s="1">
        <v>43539</v>
      </c>
      <c r="B493">
        <v>133.56715399999999</v>
      </c>
      <c r="C493">
        <v>138.39514199999999</v>
      </c>
      <c r="D493">
        <v>133.56715399999999</v>
      </c>
      <c r="E493">
        <v>137.691788</v>
      </c>
      <c r="F493">
        <v>137.691788</v>
      </c>
      <c r="G493">
        <v>4506861856</v>
      </c>
    </row>
    <row r="494" spans="1:7">
      <c r="A494" s="1">
        <v>43540</v>
      </c>
      <c r="B494">
        <v>137.911957</v>
      </c>
      <c r="C494">
        <v>144.55844099999999</v>
      </c>
      <c r="D494">
        <v>137.911957</v>
      </c>
      <c r="E494">
        <v>142.398178</v>
      </c>
      <c r="F494">
        <v>142.398178</v>
      </c>
      <c r="G494">
        <v>4839003569</v>
      </c>
    </row>
    <row r="495" spans="1:7">
      <c r="A495" s="1">
        <v>43541</v>
      </c>
      <c r="B495">
        <v>142.23829699999999</v>
      </c>
      <c r="C495">
        <v>142.37191799999999</v>
      </c>
      <c r="D495">
        <v>139.32351700000001</v>
      </c>
      <c r="E495">
        <v>140.00054900000001</v>
      </c>
      <c r="F495">
        <v>140.00054900000001</v>
      </c>
      <c r="G495">
        <v>3827157729</v>
      </c>
    </row>
    <row r="496" spans="1:7">
      <c r="A496" s="1">
        <v>43542</v>
      </c>
      <c r="B496">
        <v>140.10485800000001</v>
      </c>
      <c r="C496">
        <v>142.267212</v>
      </c>
      <c r="D496">
        <v>138.841553</v>
      </c>
      <c r="E496">
        <v>139.37460300000001</v>
      </c>
      <c r="F496">
        <v>139.37460300000001</v>
      </c>
      <c r="G496">
        <v>4551739879</v>
      </c>
    </row>
    <row r="497" spans="1:7">
      <c r="A497" s="1">
        <v>43543</v>
      </c>
      <c r="B497">
        <v>139.25401299999999</v>
      </c>
      <c r="C497">
        <v>140.989059</v>
      </c>
      <c r="D497">
        <v>139.143021</v>
      </c>
      <c r="E497">
        <v>140.51919599999999</v>
      </c>
      <c r="F497">
        <v>140.51919599999999</v>
      </c>
      <c r="G497">
        <v>4251488129</v>
      </c>
    </row>
    <row r="498" spans="1:7">
      <c r="A498" s="1">
        <v>43544</v>
      </c>
      <c r="B498">
        <v>140.484711</v>
      </c>
      <c r="C498">
        <v>140.945572</v>
      </c>
      <c r="D498">
        <v>138.30703700000001</v>
      </c>
      <c r="E498">
        <v>140.68635599999999</v>
      </c>
      <c r="F498">
        <v>140.68635599999999</v>
      </c>
      <c r="G498">
        <v>4664134462</v>
      </c>
    </row>
    <row r="499" spans="1:7">
      <c r="A499" s="1">
        <v>43545</v>
      </c>
      <c r="B499">
        <v>140.47848500000001</v>
      </c>
      <c r="C499">
        <v>141.00323499999999</v>
      </c>
      <c r="D499">
        <v>135.855423</v>
      </c>
      <c r="E499">
        <v>136.63606300000001</v>
      </c>
      <c r="F499">
        <v>136.63606300000001</v>
      </c>
      <c r="G499">
        <v>5087247796</v>
      </c>
    </row>
    <row r="500" spans="1:7">
      <c r="A500" s="1">
        <v>43546</v>
      </c>
      <c r="B500">
        <v>136.56225599999999</v>
      </c>
      <c r="C500">
        <v>138.794296</v>
      </c>
      <c r="D500">
        <v>136.22860700000001</v>
      </c>
      <c r="E500">
        <v>137.181442</v>
      </c>
      <c r="F500">
        <v>137.181442</v>
      </c>
      <c r="G500">
        <v>4490899266</v>
      </c>
    </row>
    <row r="501" spans="1:7">
      <c r="A501" s="1">
        <v>43547</v>
      </c>
      <c r="B501">
        <v>137.03987100000001</v>
      </c>
      <c r="C501">
        <v>139.385391</v>
      </c>
      <c r="D501">
        <v>136.91201799999999</v>
      </c>
      <c r="E501">
        <v>138.239868</v>
      </c>
      <c r="F501">
        <v>138.239868</v>
      </c>
      <c r="G501">
        <v>4436568613</v>
      </c>
    </row>
    <row r="502" spans="1:7">
      <c r="A502" s="1">
        <v>43548</v>
      </c>
      <c r="B502">
        <v>138.31535299999999</v>
      </c>
      <c r="C502">
        <v>138.37560999999999</v>
      </c>
      <c r="D502">
        <v>136.313751</v>
      </c>
      <c r="E502">
        <v>136.98692299999999</v>
      </c>
      <c r="F502">
        <v>136.98692299999999</v>
      </c>
      <c r="G502">
        <v>4266845458</v>
      </c>
    </row>
    <row r="503" spans="1:7">
      <c r="A503" s="1">
        <v>43549</v>
      </c>
      <c r="B503">
        <v>137.08135999999999</v>
      </c>
      <c r="C503">
        <v>137.69534300000001</v>
      </c>
      <c r="D503">
        <v>133.49015800000001</v>
      </c>
      <c r="E503">
        <v>135.03102100000001</v>
      </c>
      <c r="F503">
        <v>135.03102100000001</v>
      </c>
      <c r="G503">
        <v>4480516753</v>
      </c>
    </row>
    <row r="504" spans="1:7">
      <c r="A504" s="1">
        <v>43550</v>
      </c>
      <c r="B504">
        <v>135.05432099999999</v>
      </c>
      <c r="C504">
        <v>135.46035800000001</v>
      </c>
      <c r="D504">
        <v>133.757339</v>
      </c>
      <c r="E504">
        <v>135.46035800000001</v>
      </c>
      <c r="F504">
        <v>135.46035800000001</v>
      </c>
      <c r="G504">
        <v>4499271679</v>
      </c>
    </row>
    <row r="505" spans="1:7">
      <c r="A505" s="1">
        <v>43551</v>
      </c>
      <c r="B505">
        <v>135.45436100000001</v>
      </c>
      <c r="C505">
        <v>141.07547</v>
      </c>
      <c r="D505">
        <v>135.34165999999999</v>
      </c>
      <c r="E505">
        <v>140.988159</v>
      </c>
      <c r="F505">
        <v>140.988159</v>
      </c>
      <c r="G505">
        <v>5228240093</v>
      </c>
    </row>
    <row r="506" spans="1:7">
      <c r="A506" s="1">
        <v>43552</v>
      </c>
      <c r="B506">
        <v>141.005844</v>
      </c>
      <c r="C506">
        <v>141.007935</v>
      </c>
      <c r="D506">
        <v>138.42517100000001</v>
      </c>
      <c r="E506">
        <v>139.416473</v>
      </c>
      <c r="F506">
        <v>139.416473</v>
      </c>
      <c r="G506">
        <v>4163212475</v>
      </c>
    </row>
    <row r="507" spans="1:7">
      <c r="A507" s="1">
        <v>43553</v>
      </c>
      <c r="B507">
        <v>139.34320099999999</v>
      </c>
      <c r="C507">
        <v>142.54924</v>
      </c>
      <c r="D507">
        <v>138.04510500000001</v>
      </c>
      <c r="E507">
        <v>142.497421</v>
      </c>
      <c r="F507">
        <v>142.497421</v>
      </c>
      <c r="G507">
        <v>5125602702</v>
      </c>
    </row>
    <row r="508" spans="1:7">
      <c r="A508" s="1">
        <v>43554</v>
      </c>
      <c r="B508">
        <v>142.35914600000001</v>
      </c>
      <c r="C508">
        <v>149.613235</v>
      </c>
      <c r="D508">
        <v>141.03173799999999</v>
      </c>
      <c r="E508">
        <v>142.092682</v>
      </c>
      <c r="F508">
        <v>142.092682</v>
      </c>
      <c r="G508">
        <v>5144662127</v>
      </c>
    </row>
    <row r="509" spans="1:7">
      <c r="A509" s="1">
        <v>43555</v>
      </c>
      <c r="B509">
        <v>142.13922099999999</v>
      </c>
      <c r="C509">
        <v>142.18920900000001</v>
      </c>
      <c r="D509">
        <v>140.697372</v>
      </c>
      <c r="E509">
        <v>141.51409899999999</v>
      </c>
      <c r="F509">
        <v>141.51409899999999</v>
      </c>
      <c r="G509">
        <v>4249050197</v>
      </c>
    </row>
    <row r="510" spans="1:7">
      <c r="A510" s="1">
        <v>43556</v>
      </c>
      <c r="B510">
        <v>141.465485</v>
      </c>
      <c r="C510">
        <v>142.733994</v>
      </c>
      <c r="D510">
        <v>140.73756399999999</v>
      </c>
      <c r="E510">
        <v>141.830322</v>
      </c>
      <c r="F510">
        <v>141.830322</v>
      </c>
      <c r="G510">
        <v>4611999536</v>
      </c>
    </row>
    <row r="511" spans="1:7">
      <c r="A511" s="1">
        <v>43557</v>
      </c>
      <c r="B511">
        <v>141.83952300000001</v>
      </c>
      <c r="C511">
        <v>165.226822</v>
      </c>
      <c r="D511">
        <v>141.636459</v>
      </c>
      <c r="E511">
        <v>163.96174600000001</v>
      </c>
      <c r="F511">
        <v>163.96174600000001</v>
      </c>
      <c r="G511">
        <v>9826645698</v>
      </c>
    </row>
    <row r="512" spans="1:7">
      <c r="A512" s="1">
        <v>43558</v>
      </c>
      <c r="B512">
        <v>164.008636</v>
      </c>
      <c r="C512">
        <v>178.32205200000001</v>
      </c>
      <c r="D512">
        <v>157.32214400000001</v>
      </c>
      <c r="E512">
        <v>161.45880099999999</v>
      </c>
      <c r="F512">
        <v>161.45880099999999</v>
      </c>
      <c r="G512">
        <v>10622456246</v>
      </c>
    </row>
    <row r="513" spans="1:7">
      <c r="A513" s="1">
        <v>43559</v>
      </c>
      <c r="B513">
        <v>161.43176299999999</v>
      </c>
      <c r="C513">
        <v>164.929214</v>
      </c>
      <c r="D513">
        <v>155.24110400000001</v>
      </c>
      <c r="E513">
        <v>158.052536</v>
      </c>
      <c r="F513">
        <v>158.052536</v>
      </c>
      <c r="G513">
        <v>7953123529</v>
      </c>
    </row>
    <row r="514" spans="1:7">
      <c r="A514" s="1">
        <v>43560</v>
      </c>
      <c r="B514">
        <v>158.020004</v>
      </c>
      <c r="C514">
        <v>167.220383</v>
      </c>
      <c r="D514">
        <v>157.44395399999999</v>
      </c>
      <c r="E514">
        <v>165.514847</v>
      </c>
      <c r="F514">
        <v>165.514847</v>
      </c>
      <c r="G514">
        <v>7531316908</v>
      </c>
    </row>
    <row r="515" spans="1:7">
      <c r="A515" s="1">
        <v>43561</v>
      </c>
      <c r="B515">
        <v>165.511246</v>
      </c>
      <c r="C515">
        <v>172.51577800000001</v>
      </c>
      <c r="D515">
        <v>161.79946899999999</v>
      </c>
      <c r="E515">
        <v>165.947205</v>
      </c>
      <c r="F515">
        <v>165.947205</v>
      </c>
      <c r="G515">
        <v>7167016221</v>
      </c>
    </row>
    <row r="516" spans="1:7">
      <c r="A516" s="1">
        <v>43562</v>
      </c>
      <c r="B516">
        <v>165.977249</v>
      </c>
      <c r="C516">
        <v>175.213165</v>
      </c>
      <c r="D516">
        <v>164.932098</v>
      </c>
      <c r="E516">
        <v>174.53164699999999</v>
      </c>
      <c r="F516">
        <v>174.53164699999999</v>
      </c>
      <c r="G516">
        <v>7596176020</v>
      </c>
    </row>
    <row r="517" spans="1:7">
      <c r="A517" s="1">
        <v>43563</v>
      </c>
      <c r="B517">
        <v>174.44967700000001</v>
      </c>
      <c r="C517">
        <v>184.37785299999999</v>
      </c>
      <c r="D517">
        <v>174.16099500000001</v>
      </c>
      <c r="E517">
        <v>180.25881999999999</v>
      </c>
      <c r="F517">
        <v>180.25881999999999</v>
      </c>
      <c r="G517">
        <v>9304964610</v>
      </c>
    </row>
    <row r="518" spans="1:7">
      <c r="A518" s="1">
        <v>43564</v>
      </c>
      <c r="B518">
        <v>180.22212200000001</v>
      </c>
      <c r="C518">
        <v>180.25422699999999</v>
      </c>
      <c r="D518">
        <v>175.09175099999999</v>
      </c>
      <c r="E518">
        <v>176.11457799999999</v>
      </c>
      <c r="F518">
        <v>176.11457799999999</v>
      </c>
      <c r="G518">
        <v>7632529578</v>
      </c>
    </row>
    <row r="519" spans="1:7">
      <c r="A519" s="1">
        <v>43565</v>
      </c>
      <c r="B519">
        <v>176.06784099999999</v>
      </c>
      <c r="C519">
        <v>183.134277</v>
      </c>
      <c r="D519">
        <v>175.230377</v>
      </c>
      <c r="E519">
        <v>177.337479</v>
      </c>
      <c r="F519">
        <v>177.337479</v>
      </c>
      <c r="G519">
        <v>7856924879</v>
      </c>
    </row>
    <row r="520" spans="1:7">
      <c r="A520" s="1">
        <v>43566</v>
      </c>
      <c r="B520">
        <v>177.342758</v>
      </c>
      <c r="C520">
        <v>177.48748800000001</v>
      </c>
      <c r="D520">
        <v>162.320618</v>
      </c>
      <c r="E520">
        <v>165.49702500000001</v>
      </c>
      <c r="F520">
        <v>165.49702500000001</v>
      </c>
      <c r="G520">
        <v>7859383417</v>
      </c>
    </row>
    <row r="521" spans="1:7">
      <c r="A521" s="1">
        <v>43567</v>
      </c>
      <c r="B521">
        <v>165.335205</v>
      </c>
      <c r="C521">
        <v>166.12751800000001</v>
      </c>
      <c r="D521">
        <v>161.02973900000001</v>
      </c>
      <c r="E521">
        <v>164.73632799999999</v>
      </c>
      <c r="F521">
        <v>164.73632799999999</v>
      </c>
      <c r="G521">
        <v>6237185309</v>
      </c>
    </row>
    <row r="522" spans="1:7">
      <c r="A522" s="1">
        <v>43568</v>
      </c>
      <c r="B522">
        <v>164.622849</v>
      </c>
      <c r="C522">
        <v>166.362427</v>
      </c>
      <c r="D522">
        <v>163.01185599999999</v>
      </c>
      <c r="E522">
        <v>164.513351</v>
      </c>
      <c r="F522">
        <v>164.513351</v>
      </c>
      <c r="G522">
        <v>4959301561</v>
      </c>
    </row>
    <row r="523" spans="1:7">
      <c r="A523" s="1">
        <v>43569</v>
      </c>
      <c r="B523">
        <v>164.476089</v>
      </c>
      <c r="C523">
        <v>168.59103400000001</v>
      </c>
      <c r="D523">
        <v>162.78147899999999</v>
      </c>
      <c r="E523">
        <v>167.838516</v>
      </c>
      <c r="F523">
        <v>167.838516</v>
      </c>
      <c r="G523">
        <v>4846298303</v>
      </c>
    </row>
    <row r="524" spans="1:7">
      <c r="A524" s="1">
        <v>43570</v>
      </c>
      <c r="B524">
        <v>167.89747600000001</v>
      </c>
      <c r="C524">
        <v>168.81845100000001</v>
      </c>
      <c r="D524">
        <v>159.55573999999999</v>
      </c>
      <c r="E524">
        <v>161.574173</v>
      </c>
      <c r="F524">
        <v>161.574173</v>
      </c>
      <c r="G524">
        <v>5672311824</v>
      </c>
    </row>
    <row r="525" spans="1:7">
      <c r="A525" s="1">
        <v>43571</v>
      </c>
      <c r="B525">
        <v>161.52654999999999</v>
      </c>
      <c r="C525">
        <v>167.66632100000001</v>
      </c>
      <c r="D525">
        <v>160.88874799999999</v>
      </c>
      <c r="E525">
        <v>167.62344400000001</v>
      </c>
      <c r="F525">
        <v>167.62344400000001</v>
      </c>
      <c r="G525">
        <v>5180105341</v>
      </c>
    </row>
    <row r="526" spans="1:7">
      <c r="A526" s="1">
        <v>43572</v>
      </c>
      <c r="B526">
        <v>167.553696</v>
      </c>
      <c r="C526">
        <v>168.93858299999999</v>
      </c>
      <c r="D526">
        <v>165.501892</v>
      </c>
      <c r="E526">
        <v>166.95076</v>
      </c>
      <c r="F526">
        <v>166.95076</v>
      </c>
      <c r="G526">
        <v>5596102715</v>
      </c>
    </row>
    <row r="527" spans="1:7">
      <c r="A527" s="1">
        <v>43573</v>
      </c>
      <c r="B527">
        <v>166.913208</v>
      </c>
      <c r="C527">
        <v>175.36532600000001</v>
      </c>
      <c r="D527">
        <v>166.67211900000001</v>
      </c>
      <c r="E527">
        <v>173.81402600000001</v>
      </c>
      <c r="F527">
        <v>173.81402600000001</v>
      </c>
      <c r="G527">
        <v>6971581464</v>
      </c>
    </row>
    <row r="528" spans="1:7">
      <c r="A528" s="1">
        <v>43574</v>
      </c>
      <c r="B528">
        <v>173.78788800000001</v>
      </c>
      <c r="C528">
        <v>173.97889699999999</v>
      </c>
      <c r="D528">
        <v>170.62020899999999</v>
      </c>
      <c r="E528">
        <v>173.70843500000001</v>
      </c>
      <c r="F528">
        <v>173.70843500000001</v>
      </c>
      <c r="G528">
        <v>6541053061</v>
      </c>
    </row>
    <row r="529" spans="1:7">
      <c r="A529" s="1">
        <v>43575</v>
      </c>
      <c r="B529">
        <v>173.71881099999999</v>
      </c>
      <c r="C529">
        <v>176.70581100000001</v>
      </c>
      <c r="D529">
        <v>171.78883400000001</v>
      </c>
      <c r="E529">
        <v>173.75126599999999</v>
      </c>
      <c r="F529">
        <v>173.75126599999999</v>
      </c>
      <c r="G529">
        <v>6142567812</v>
      </c>
    </row>
    <row r="530" spans="1:7">
      <c r="A530" s="1">
        <v>43576</v>
      </c>
      <c r="B530">
        <v>173.715408</v>
      </c>
      <c r="C530">
        <v>174.42077599999999</v>
      </c>
      <c r="D530">
        <v>167.42858899999999</v>
      </c>
      <c r="E530">
        <v>170.04652400000001</v>
      </c>
      <c r="F530">
        <v>170.04652400000001</v>
      </c>
      <c r="G530">
        <v>6005571688</v>
      </c>
    </row>
    <row r="531" spans="1:7">
      <c r="A531" s="1">
        <v>43577</v>
      </c>
      <c r="B531">
        <v>170.01748699999999</v>
      </c>
      <c r="C531">
        <v>173.06912199999999</v>
      </c>
      <c r="D531">
        <v>168.72955300000001</v>
      </c>
      <c r="E531">
        <v>171.874664</v>
      </c>
      <c r="F531">
        <v>171.874664</v>
      </c>
      <c r="G531">
        <v>6094878077</v>
      </c>
    </row>
    <row r="532" spans="1:7">
      <c r="A532" s="1">
        <v>43578</v>
      </c>
      <c r="B532">
        <v>172.007217</v>
      </c>
      <c r="C532">
        <v>176.850784</v>
      </c>
      <c r="D532">
        <v>170.896759</v>
      </c>
      <c r="E532">
        <v>171.4478</v>
      </c>
      <c r="F532">
        <v>171.4478</v>
      </c>
      <c r="G532">
        <v>7097827092</v>
      </c>
    </row>
    <row r="533" spans="1:7">
      <c r="A533" s="1">
        <v>43579</v>
      </c>
      <c r="B533">
        <v>171.34953300000001</v>
      </c>
      <c r="C533">
        <v>171.57321200000001</v>
      </c>
      <c r="D533">
        <v>161.976685</v>
      </c>
      <c r="E533">
        <v>165.82609600000001</v>
      </c>
      <c r="F533">
        <v>165.82609600000001</v>
      </c>
      <c r="G533">
        <v>7351304156</v>
      </c>
    </row>
    <row r="534" spans="1:7">
      <c r="A534" s="1">
        <v>43580</v>
      </c>
      <c r="B534">
        <v>165.91473400000001</v>
      </c>
      <c r="C534">
        <v>166.51341199999999</v>
      </c>
      <c r="D534">
        <v>153.84700000000001</v>
      </c>
      <c r="E534">
        <v>154.459396</v>
      </c>
      <c r="F534">
        <v>154.459396</v>
      </c>
      <c r="G534">
        <v>6820332362</v>
      </c>
    </row>
    <row r="535" spans="1:7">
      <c r="A535" s="1">
        <v>43581</v>
      </c>
      <c r="B535">
        <v>154.57943700000001</v>
      </c>
      <c r="C535">
        <v>158.02900700000001</v>
      </c>
      <c r="D535">
        <v>152.085678</v>
      </c>
      <c r="E535">
        <v>156.347092</v>
      </c>
      <c r="F535">
        <v>156.347092</v>
      </c>
      <c r="G535">
        <v>7505283355</v>
      </c>
    </row>
    <row r="536" spans="1:7">
      <c r="A536" s="1">
        <v>43582</v>
      </c>
      <c r="B536">
        <v>156.270859</v>
      </c>
      <c r="C536">
        <v>160.589417</v>
      </c>
      <c r="D536">
        <v>155.62188699999999</v>
      </c>
      <c r="E536">
        <v>158.43493699999999</v>
      </c>
      <c r="F536">
        <v>158.43493699999999</v>
      </c>
      <c r="G536">
        <v>5863109118</v>
      </c>
    </row>
    <row r="537" spans="1:7">
      <c r="A537" s="1">
        <v>43583</v>
      </c>
      <c r="B537">
        <v>158.49977100000001</v>
      </c>
      <c r="C537">
        <v>159.56538399999999</v>
      </c>
      <c r="D537">
        <v>157.125519</v>
      </c>
      <c r="E537">
        <v>157.295074</v>
      </c>
      <c r="F537">
        <v>157.295074</v>
      </c>
      <c r="G537">
        <v>5379894433</v>
      </c>
    </row>
    <row r="538" spans="1:7">
      <c r="A538" s="1">
        <v>43584</v>
      </c>
      <c r="B538">
        <v>157.29106100000001</v>
      </c>
      <c r="C538">
        <v>158.333923</v>
      </c>
      <c r="D538">
        <v>153.18652299999999</v>
      </c>
      <c r="E538">
        <v>155.20199600000001</v>
      </c>
      <c r="F538">
        <v>155.20199600000001</v>
      </c>
      <c r="G538">
        <v>6053776253</v>
      </c>
    </row>
    <row r="539" spans="1:7">
      <c r="A539" s="1">
        <v>43585</v>
      </c>
      <c r="B539">
        <v>155.172775</v>
      </c>
      <c r="C539">
        <v>162.43225100000001</v>
      </c>
      <c r="D539">
        <v>155.172775</v>
      </c>
      <c r="E539">
        <v>162.166031</v>
      </c>
      <c r="F539">
        <v>162.166031</v>
      </c>
      <c r="G539">
        <v>6275803460</v>
      </c>
    </row>
    <row r="540" spans="1:7">
      <c r="A540" s="1">
        <v>43586</v>
      </c>
      <c r="B540">
        <v>162.186554</v>
      </c>
      <c r="C540">
        <v>164.06068400000001</v>
      </c>
      <c r="D540">
        <v>159.66021699999999</v>
      </c>
      <c r="E540">
        <v>160.818344</v>
      </c>
      <c r="F540">
        <v>160.818344</v>
      </c>
      <c r="G540">
        <v>5789172433</v>
      </c>
    </row>
    <row r="541" spans="1:7">
      <c r="A541" s="1">
        <v>43587</v>
      </c>
      <c r="B541">
        <v>160.853577</v>
      </c>
      <c r="C541">
        <v>162.93701200000001</v>
      </c>
      <c r="D541">
        <v>160.060699</v>
      </c>
      <c r="E541">
        <v>162.12278699999999</v>
      </c>
      <c r="F541">
        <v>162.12278699999999</v>
      </c>
      <c r="G541">
        <v>6044171062</v>
      </c>
    </row>
    <row r="542" spans="1:7">
      <c r="A542" s="1">
        <v>43588</v>
      </c>
      <c r="B542">
        <v>162.075165</v>
      </c>
      <c r="C542">
        <v>170.06874099999999</v>
      </c>
      <c r="D542">
        <v>161.08062699999999</v>
      </c>
      <c r="E542">
        <v>167.95240799999999</v>
      </c>
      <c r="F542">
        <v>167.95240799999999</v>
      </c>
      <c r="G542">
        <v>7299410672</v>
      </c>
    </row>
    <row r="543" spans="1:7">
      <c r="A543" s="1">
        <v>43589</v>
      </c>
      <c r="B543">
        <v>167.88722200000001</v>
      </c>
      <c r="C543">
        <v>170.64593500000001</v>
      </c>
      <c r="D543">
        <v>161.791428</v>
      </c>
      <c r="E543">
        <v>164.02658099999999</v>
      </c>
      <c r="F543">
        <v>164.02658099999999</v>
      </c>
      <c r="G543">
        <v>6658100049</v>
      </c>
    </row>
    <row r="544" spans="1:7">
      <c r="A544" s="1">
        <v>43590</v>
      </c>
      <c r="B544">
        <v>164.01525899999999</v>
      </c>
      <c r="C544">
        <v>165.399979</v>
      </c>
      <c r="D544">
        <v>159.70065299999999</v>
      </c>
      <c r="E544">
        <v>163.45069899999999</v>
      </c>
      <c r="F544">
        <v>163.45069899999999</v>
      </c>
      <c r="G544">
        <v>5938415562</v>
      </c>
    </row>
    <row r="545" spans="1:7">
      <c r="A545" s="1">
        <v>43591</v>
      </c>
      <c r="B545">
        <v>163.33798200000001</v>
      </c>
      <c r="C545">
        <v>175.76010099999999</v>
      </c>
      <c r="D545">
        <v>159.98819</v>
      </c>
      <c r="E545">
        <v>172.65321399999999</v>
      </c>
      <c r="F545">
        <v>172.65321399999999</v>
      </c>
      <c r="G545">
        <v>7540096853</v>
      </c>
    </row>
    <row r="546" spans="1:7">
      <c r="A546" s="1">
        <v>43592</v>
      </c>
      <c r="B546">
        <v>172.427277</v>
      </c>
      <c r="C546">
        <v>180.394409</v>
      </c>
      <c r="D546">
        <v>169.694717</v>
      </c>
      <c r="E546">
        <v>169.79866000000001</v>
      </c>
      <c r="F546">
        <v>169.79866000000001</v>
      </c>
      <c r="G546">
        <v>8411140170</v>
      </c>
    </row>
    <row r="547" spans="1:7">
      <c r="A547" s="1">
        <v>43593</v>
      </c>
      <c r="B547">
        <v>169.90420499999999</v>
      </c>
      <c r="C547">
        <v>172.183548</v>
      </c>
      <c r="D547">
        <v>166.40924100000001</v>
      </c>
      <c r="E547">
        <v>170.94816599999999</v>
      </c>
      <c r="F547">
        <v>170.94816599999999</v>
      </c>
      <c r="G547">
        <v>6416569598</v>
      </c>
    </row>
    <row r="548" spans="1:7">
      <c r="A548" s="1">
        <v>43594</v>
      </c>
      <c r="B548">
        <v>170.951874</v>
      </c>
      <c r="C548">
        <v>172.880402</v>
      </c>
      <c r="D548">
        <v>167.24787900000001</v>
      </c>
      <c r="E548">
        <v>170.28930700000001</v>
      </c>
      <c r="F548">
        <v>170.28930700000001</v>
      </c>
      <c r="G548">
        <v>6546914198</v>
      </c>
    </row>
    <row r="549" spans="1:7">
      <c r="A549" s="1">
        <v>43595</v>
      </c>
      <c r="B549">
        <v>170.312973</v>
      </c>
      <c r="C549">
        <v>175.88526899999999</v>
      </c>
      <c r="D549">
        <v>168.99142499999999</v>
      </c>
      <c r="E549">
        <v>173.14274599999999</v>
      </c>
      <c r="F549">
        <v>173.14274599999999</v>
      </c>
      <c r="G549">
        <v>8036919053</v>
      </c>
    </row>
    <row r="550" spans="1:7">
      <c r="A550" s="1">
        <v>43596</v>
      </c>
      <c r="B550">
        <v>173.13931299999999</v>
      </c>
      <c r="C550">
        <v>203.466644</v>
      </c>
      <c r="D550">
        <v>173.13931299999999</v>
      </c>
      <c r="E550">
        <v>194.304337</v>
      </c>
      <c r="F550">
        <v>194.304337</v>
      </c>
      <c r="G550">
        <v>12578331654</v>
      </c>
    </row>
    <row r="551" spans="1:7">
      <c r="A551" s="1">
        <v>43597</v>
      </c>
      <c r="B551">
        <v>194.163025</v>
      </c>
      <c r="C551">
        <v>201.881485</v>
      </c>
      <c r="D551">
        <v>183.653931</v>
      </c>
      <c r="E551">
        <v>187.32531700000001</v>
      </c>
      <c r="F551">
        <v>187.32531700000001</v>
      </c>
      <c r="G551">
        <v>10326050090</v>
      </c>
    </row>
    <row r="552" spans="1:7">
      <c r="A552" s="1">
        <v>43598</v>
      </c>
      <c r="B552">
        <v>187.417923</v>
      </c>
      <c r="C552">
        <v>205.09826699999999</v>
      </c>
      <c r="D552">
        <v>185.30590799999999</v>
      </c>
      <c r="E552">
        <v>196.846283</v>
      </c>
      <c r="F552">
        <v>196.846283</v>
      </c>
      <c r="G552">
        <v>10367149039</v>
      </c>
    </row>
    <row r="553" spans="1:7">
      <c r="A553" s="1">
        <v>43599</v>
      </c>
      <c r="B553">
        <v>196.738281</v>
      </c>
      <c r="C553">
        <v>217.87464900000001</v>
      </c>
      <c r="D553">
        <v>196.05481</v>
      </c>
      <c r="E553">
        <v>217.14857499999999</v>
      </c>
      <c r="F553">
        <v>217.14857499999999</v>
      </c>
      <c r="G553">
        <v>12751049755</v>
      </c>
    </row>
    <row r="554" spans="1:7">
      <c r="A554" s="1">
        <v>43600</v>
      </c>
      <c r="B554">
        <v>217.01011700000001</v>
      </c>
      <c r="C554">
        <v>247.446594</v>
      </c>
      <c r="D554">
        <v>216.822113</v>
      </c>
      <c r="E554">
        <v>247.15306100000001</v>
      </c>
      <c r="F554">
        <v>247.15306100000001</v>
      </c>
      <c r="G554">
        <v>13460006534</v>
      </c>
    </row>
    <row r="555" spans="1:7">
      <c r="A555" s="1">
        <v>43601</v>
      </c>
      <c r="B555">
        <v>246.941956</v>
      </c>
      <c r="C555">
        <v>275.39443999999997</v>
      </c>
      <c r="D555">
        <v>245.795288</v>
      </c>
      <c r="E555">
        <v>264.01001000000002</v>
      </c>
      <c r="F555">
        <v>264.01001000000002</v>
      </c>
      <c r="G555">
        <v>18661465873</v>
      </c>
    </row>
    <row r="556" spans="1:7">
      <c r="A556" s="1">
        <v>43602</v>
      </c>
      <c r="B556">
        <v>263.84835800000002</v>
      </c>
      <c r="C556">
        <v>266.97961400000003</v>
      </c>
      <c r="D556">
        <v>227.767426</v>
      </c>
      <c r="E556">
        <v>243.76458700000001</v>
      </c>
      <c r="F556">
        <v>243.76458700000001</v>
      </c>
      <c r="G556">
        <v>16037551694</v>
      </c>
    </row>
    <row r="557" spans="1:7">
      <c r="A557" s="1">
        <v>43603</v>
      </c>
      <c r="B557">
        <v>243.91130100000001</v>
      </c>
      <c r="C557">
        <v>246.362762</v>
      </c>
      <c r="D557">
        <v>233.09985399999999</v>
      </c>
      <c r="E557">
        <v>234.59522999999999</v>
      </c>
      <c r="F557">
        <v>234.59522999999999</v>
      </c>
      <c r="G557">
        <v>10933142646</v>
      </c>
    </row>
    <row r="558" spans="1:7">
      <c r="A558" s="1">
        <v>43604</v>
      </c>
      <c r="B558">
        <v>234.44946300000001</v>
      </c>
      <c r="C558">
        <v>263.74099699999999</v>
      </c>
      <c r="D558">
        <v>233.758667</v>
      </c>
      <c r="E558">
        <v>261.29220600000002</v>
      </c>
      <c r="F558">
        <v>261.29220600000002</v>
      </c>
      <c r="G558">
        <v>12049250894</v>
      </c>
    </row>
    <row r="559" spans="1:7">
      <c r="A559" s="1">
        <v>43605</v>
      </c>
      <c r="B559">
        <v>261.26748700000002</v>
      </c>
      <c r="C559">
        <v>261.55126999999999</v>
      </c>
      <c r="D559">
        <v>241.80365</v>
      </c>
      <c r="E559">
        <v>251.86440999999999</v>
      </c>
      <c r="F559">
        <v>251.86440999999999</v>
      </c>
      <c r="G559">
        <v>10834541285</v>
      </c>
    </row>
    <row r="560" spans="1:7">
      <c r="A560" s="1">
        <v>43606</v>
      </c>
      <c r="B560">
        <v>251.647842</v>
      </c>
      <c r="C560">
        <v>262.10754400000002</v>
      </c>
      <c r="D560">
        <v>248.196304</v>
      </c>
      <c r="E560">
        <v>255.215881</v>
      </c>
      <c r="F560">
        <v>255.215881</v>
      </c>
      <c r="G560">
        <v>11545049593</v>
      </c>
    </row>
    <row r="561" spans="1:7">
      <c r="A561" s="1">
        <v>43607</v>
      </c>
      <c r="B561">
        <v>254.995316</v>
      </c>
      <c r="C561">
        <v>258.801849</v>
      </c>
      <c r="D561">
        <v>242.73048399999999</v>
      </c>
      <c r="E561">
        <v>244.698914</v>
      </c>
      <c r="F561">
        <v>244.698914</v>
      </c>
      <c r="G561">
        <v>9818257463</v>
      </c>
    </row>
    <row r="562" spans="1:7">
      <c r="A562" s="1">
        <v>43608</v>
      </c>
      <c r="B562">
        <v>244.66511499999999</v>
      </c>
      <c r="C562">
        <v>247.61663799999999</v>
      </c>
      <c r="D562">
        <v>233.793091</v>
      </c>
      <c r="E562">
        <v>245.96566799999999</v>
      </c>
      <c r="F562">
        <v>245.96566799999999</v>
      </c>
      <c r="G562">
        <v>10671663487</v>
      </c>
    </row>
    <row r="563" spans="1:7">
      <c r="A563" s="1">
        <v>43609</v>
      </c>
      <c r="B563">
        <v>245.98709099999999</v>
      </c>
      <c r="C563">
        <v>255.25933800000001</v>
      </c>
      <c r="D563">
        <v>243.24009699999999</v>
      </c>
      <c r="E563">
        <v>249.48498499999999</v>
      </c>
      <c r="F563">
        <v>249.48498499999999</v>
      </c>
      <c r="G563">
        <v>9929433206</v>
      </c>
    </row>
    <row r="564" spans="1:7">
      <c r="A564" s="1">
        <v>43610</v>
      </c>
      <c r="B564">
        <v>249.69404599999999</v>
      </c>
      <c r="C564">
        <v>257.35684199999997</v>
      </c>
      <c r="D564">
        <v>249.08879099999999</v>
      </c>
      <c r="E564">
        <v>251.759872</v>
      </c>
      <c r="F564">
        <v>251.759872</v>
      </c>
      <c r="G564">
        <v>8924985385</v>
      </c>
    </row>
    <row r="565" spans="1:7">
      <c r="A565" s="1">
        <v>43611</v>
      </c>
      <c r="B565">
        <v>251.72479200000001</v>
      </c>
      <c r="C565">
        <v>269.16653400000001</v>
      </c>
      <c r="D565">
        <v>247.24539200000001</v>
      </c>
      <c r="E565">
        <v>267.06964099999999</v>
      </c>
      <c r="F565">
        <v>267.06964099999999</v>
      </c>
      <c r="G565">
        <v>9664267731</v>
      </c>
    </row>
    <row r="566" spans="1:7">
      <c r="A566" s="1">
        <v>43612</v>
      </c>
      <c r="B566">
        <v>267.14187600000002</v>
      </c>
      <c r="C566">
        <v>278.50726300000002</v>
      </c>
      <c r="D566">
        <v>265.44470200000001</v>
      </c>
      <c r="E566">
        <v>272.86264</v>
      </c>
      <c r="F566">
        <v>272.86264</v>
      </c>
      <c r="G566">
        <v>12074664736</v>
      </c>
    </row>
    <row r="567" spans="1:7">
      <c r="A567" s="1">
        <v>43613</v>
      </c>
      <c r="B567">
        <v>272.590485</v>
      </c>
      <c r="C567">
        <v>274.320831</v>
      </c>
      <c r="D567">
        <v>267.51437399999998</v>
      </c>
      <c r="E567">
        <v>271.76870700000001</v>
      </c>
      <c r="F567">
        <v>271.76870700000001</v>
      </c>
      <c r="G567">
        <v>10362846898</v>
      </c>
    </row>
    <row r="568" spans="1:7">
      <c r="A568" s="1">
        <v>43614</v>
      </c>
      <c r="B568">
        <v>271.77905299999998</v>
      </c>
      <c r="C568">
        <v>273.75628699999999</v>
      </c>
      <c r="D568">
        <v>263.09140000000002</v>
      </c>
      <c r="E568">
        <v>269.45568800000001</v>
      </c>
      <c r="F568">
        <v>269.45568800000001</v>
      </c>
      <c r="G568">
        <v>9819132174</v>
      </c>
    </row>
    <row r="569" spans="1:7">
      <c r="A569" s="1">
        <v>43615</v>
      </c>
      <c r="B569">
        <v>269.55187999999998</v>
      </c>
      <c r="C569">
        <v>287.20163000000002</v>
      </c>
      <c r="D569">
        <v>247.348602</v>
      </c>
      <c r="E569">
        <v>255.858948</v>
      </c>
      <c r="F569">
        <v>255.858948</v>
      </c>
      <c r="G569">
        <v>13604268584</v>
      </c>
    </row>
    <row r="570" spans="1:7">
      <c r="A570" s="1">
        <v>43616</v>
      </c>
      <c r="B570">
        <v>256.01525900000001</v>
      </c>
      <c r="C570">
        <v>268.659943</v>
      </c>
      <c r="D570">
        <v>249.11184700000001</v>
      </c>
      <c r="E570">
        <v>268.11355600000002</v>
      </c>
      <c r="F570">
        <v>268.11355600000002</v>
      </c>
      <c r="G570">
        <v>11255023515</v>
      </c>
    </row>
    <row r="571" spans="1:7">
      <c r="A571" s="1">
        <v>43617</v>
      </c>
      <c r="B571">
        <v>268.43335000000002</v>
      </c>
      <c r="C571">
        <v>273.55798299999998</v>
      </c>
      <c r="D571">
        <v>263.52459700000003</v>
      </c>
      <c r="E571">
        <v>265.39126599999997</v>
      </c>
      <c r="F571">
        <v>265.39126599999997</v>
      </c>
      <c r="G571">
        <v>9942869852</v>
      </c>
    </row>
    <row r="572" spans="1:7">
      <c r="A572" s="1">
        <v>43618</v>
      </c>
      <c r="B572">
        <v>265.51272599999999</v>
      </c>
      <c r="C572">
        <v>272.80721999999997</v>
      </c>
      <c r="D572">
        <v>265.04187000000002</v>
      </c>
      <c r="E572">
        <v>270.225525</v>
      </c>
      <c r="F572">
        <v>270.225525</v>
      </c>
      <c r="G572">
        <v>8744111713</v>
      </c>
    </row>
    <row r="573" spans="1:7">
      <c r="A573" s="1">
        <v>43619</v>
      </c>
      <c r="B573">
        <v>270.08856200000002</v>
      </c>
      <c r="C573">
        <v>270.33410600000002</v>
      </c>
      <c r="D573">
        <v>251.262192</v>
      </c>
      <c r="E573">
        <v>252.60792499999999</v>
      </c>
      <c r="F573">
        <v>252.60792499999999</v>
      </c>
      <c r="G573">
        <v>9375712917</v>
      </c>
    </row>
    <row r="574" spans="1:7">
      <c r="A574" s="1">
        <v>43620</v>
      </c>
      <c r="B574">
        <v>252.51164199999999</v>
      </c>
      <c r="C574">
        <v>252.51164199999999</v>
      </c>
      <c r="D574">
        <v>236.12721300000001</v>
      </c>
      <c r="E574">
        <v>241.33879099999999</v>
      </c>
      <c r="F574">
        <v>241.33879099999999</v>
      </c>
      <c r="G574">
        <v>10132549747</v>
      </c>
    </row>
    <row r="575" spans="1:7">
      <c r="A575" s="1">
        <v>43621</v>
      </c>
      <c r="B575">
        <v>241.49704</v>
      </c>
      <c r="C575">
        <v>248.138138</v>
      </c>
      <c r="D575">
        <v>239.98345900000001</v>
      </c>
      <c r="E575">
        <v>247.05100999999999</v>
      </c>
      <c r="F575">
        <v>247.05100999999999</v>
      </c>
      <c r="G575">
        <v>8548917062</v>
      </c>
    </row>
    <row r="576" spans="1:7">
      <c r="A576" s="1">
        <v>43622</v>
      </c>
      <c r="B576">
        <v>246.92524700000001</v>
      </c>
      <c r="C576">
        <v>249.94450399999999</v>
      </c>
      <c r="D576">
        <v>238.501114</v>
      </c>
      <c r="E576">
        <v>249.474335</v>
      </c>
      <c r="F576">
        <v>249.474335</v>
      </c>
      <c r="G576">
        <v>8265146806</v>
      </c>
    </row>
    <row r="577" spans="1:7">
      <c r="A577" s="1">
        <v>43623</v>
      </c>
      <c r="B577">
        <v>249.33528100000001</v>
      </c>
      <c r="C577">
        <v>254.352295</v>
      </c>
      <c r="D577">
        <v>246.59790000000001</v>
      </c>
      <c r="E577">
        <v>250.93035900000001</v>
      </c>
      <c r="F577">
        <v>250.93035900000001</v>
      </c>
      <c r="G577">
        <v>8379534528</v>
      </c>
    </row>
    <row r="578" spans="1:7">
      <c r="A578" s="1">
        <v>43624</v>
      </c>
      <c r="B578">
        <v>251.249313</v>
      </c>
      <c r="C578">
        <v>252.377396</v>
      </c>
      <c r="D578">
        <v>243.22911099999999</v>
      </c>
      <c r="E578">
        <v>245.73809800000001</v>
      </c>
      <c r="F578">
        <v>245.73809800000001</v>
      </c>
      <c r="G578">
        <v>7225996863</v>
      </c>
    </row>
    <row r="579" spans="1:7">
      <c r="A579" s="1">
        <v>43625</v>
      </c>
      <c r="B579">
        <v>245.540482</v>
      </c>
      <c r="C579">
        <v>245.972824</v>
      </c>
      <c r="D579">
        <v>229.257431</v>
      </c>
      <c r="E579">
        <v>233.08670000000001</v>
      </c>
      <c r="F579">
        <v>233.08670000000001</v>
      </c>
      <c r="G579">
        <v>7566421456</v>
      </c>
    </row>
    <row r="580" spans="1:7">
      <c r="A580" s="1">
        <v>43626</v>
      </c>
      <c r="B580">
        <v>232.830139</v>
      </c>
      <c r="C580">
        <v>247.66217</v>
      </c>
      <c r="D580">
        <v>229.34176600000001</v>
      </c>
      <c r="E580">
        <v>247.520126</v>
      </c>
      <c r="F580">
        <v>247.520126</v>
      </c>
      <c r="G580">
        <v>8141159848</v>
      </c>
    </row>
    <row r="581" spans="1:7">
      <c r="A581" s="1">
        <v>43627</v>
      </c>
      <c r="B581">
        <v>247.862122</v>
      </c>
      <c r="C581">
        <v>248.66258199999999</v>
      </c>
      <c r="D581">
        <v>239.82534799999999</v>
      </c>
      <c r="E581">
        <v>245.78183000000001</v>
      </c>
      <c r="F581">
        <v>245.78183000000001</v>
      </c>
      <c r="G581">
        <v>7382269700</v>
      </c>
    </row>
    <row r="582" spans="1:7">
      <c r="A582" s="1">
        <v>43628</v>
      </c>
      <c r="B582">
        <v>245.92549099999999</v>
      </c>
      <c r="C582">
        <v>261.01757800000001</v>
      </c>
      <c r="D582">
        <v>244.49131800000001</v>
      </c>
      <c r="E582">
        <v>260.90329000000003</v>
      </c>
      <c r="F582">
        <v>260.90329000000003</v>
      </c>
      <c r="G582">
        <v>8645598618</v>
      </c>
    </row>
    <row r="583" spans="1:7">
      <c r="A583" s="1">
        <v>43629</v>
      </c>
      <c r="B583">
        <v>260.91351300000002</v>
      </c>
      <c r="C583">
        <v>262.163116</v>
      </c>
      <c r="D583">
        <v>255.596283</v>
      </c>
      <c r="E583">
        <v>256.16879299999999</v>
      </c>
      <c r="F583">
        <v>256.16879299999999</v>
      </c>
      <c r="G583">
        <v>8442077836</v>
      </c>
    </row>
    <row r="584" spans="1:7">
      <c r="A584" s="1">
        <v>43630</v>
      </c>
      <c r="B584">
        <v>256.17965700000002</v>
      </c>
      <c r="C584">
        <v>265.371399</v>
      </c>
      <c r="D584">
        <v>254.14743000000001</v>
      </c>
      <c r="E584">
        <v>264.08746300000001</v>
      </c>
      <c r="F584">
        <v>264.08746300000001</v>
      </c>
      <c r="G584">
        <v>8676891267</v>
      </c>
    </row>
    <row r="585" spans="1:7">
      <c r="A585" s="1">
        <v>43631</v>
      </c>
      <c r="B585">
        <v>263.93414300000001</v>
      </c>
      <c r="C585">
        <v>271.505585</v>
      </c>
      <c r="D585">
        <v>262.121216</v>
      </c>
      <c r="E585">
        <v>269.019318</v>
      </c>
      <c r="F585">
        <v>269.019318</v>
      </c>
      <c r="G585">
        <v>8126853944</v>
      </c>
    </row>
    <row r="586" spans="1:7">
      <c r="A586" s="1">
        <v>43632</v>
      </c>
      <c r="B586">
        <v>268.90115400000002</v>
      </c>
      <c r="C586">
        <v>278.14318800000001</v>
      </c>
      <c r="D586">
        <v>265.53533900000002</v>
      </c>
      <c r="E586">
        <v>269.223206</v>
      </c>
      <c r="F586">
        <v>269.223206</v>
      </c>
      <c r="G586">
        <v>9676746453</v>
      </c>
    </row>
    <row r="587" spans="1:7">
      <c r="A587" s="1">
        <v>43633</v>
      </c>
      <c r="B587">
        <v>269.090576</v>
      </c>
      <c r="C587">
        <v>275.442566</v>
      </c>
      <c r="D587">
        <v>268.35379</v>
      </c>
      <c r="E587">
        <v>274.35110500000002</v>
      </c>
      <c r="F587">
        <v>274.35110500000002</v>
      </c>
      <c r="G587">
        <v>6009795781</v>
      </c>
    </row>
    <row r="588" spans="1:7">
      <c r="A588" s="1">
        <v>43634</v>
      </c>
      <c r="B588">
        <v>274.32025099999998</v>
      </c>
      <c r="C588">
        <v>274.32025099999998</v>
      </c>
      <c r="D588">
        <v>263.14443999999997</v>
      </c>
      <c r="E588">
        <v>265.051849</v>
      </c>
      <c r="F588">
        <v>265.051849</v>
      </c>
      <c r="G588">
        <v>6205242504</v>
      </c>
    </row>
    <row r="589" spans="1:7">
      <c r="A589" s="1">
        <v>43635</v>
      </c>
      <c r="B589">
        <v>265.05685399999999</v>
      </c>
      <c r="C589">
        <v>270.33337399999999</v>
      </c>
      <c r="D589">
        <v>264.75479100000001</v>
      </c>
      <c r="E589">
        <v>269.43179300000003</v>
      </c>
      <c r="F589">
        <v>269.43179300000003</v>
      </c>
      <c r="G589">
        <v>5516510947</v>
      </c>
    </row>
    <row r="590" spans="1:7">
      <c r="A590" s="1">
        <v>43636</v>
      </c>
      <c r="B590">
        <v>269.40786700000001</v>
      </c>
      <c r="C590">
        <v>274.07351699999998</v>
      </c>
      <c r="D590">
        <v>265.50045799999998</v>
      </c>
      <c r="E590">
        <v>271.69500699999998</v>
      </c>
      <c r="F590">
        <v>271.69500699999998</v>
      </c>
      <c r="G590">
        <v>6408981097</v>
      </c>
    </row>
    <row r="591" spans="1:7">
      <c r="A591" s="1">
        <v>43637</v>
      </c>
      <c r="B591">
        <v>271.74310300000002</v>
      </c>
      <c r="C591">
        <v>295.303314</v>
      </c>
      <c r="D591">
        <v>271.74310300000002</v>
      </c>
      <c r="E591">
        <v>294.91027800000001</v>
      </c>
      <c r="F591">
        <v>294.91027800000001</v>
      </c>
      <c r="G591">
        <v>9331694140</v>
      </c>
    </row>
    <row r="592" spans="1:7">
      <c r="A592" s="1">
        <v>43638</v>
      </c>
      <c r="B592">
        <v>295.11508199999997</v>
      </c>
      <c r="C592">
        <v>315.189728</v>
      </c>
      <c r="D592">
        <v>294.72824100000003</v>
      </c>
      <c r="E592">
        <v>309.38031000000001</v>
      </c>
      <c r="F592">
        <v>309.38031000000001</v>
      </c>
      <c r="G592">
        <v>10613731255</v>
      </c>
    </row>
    <row r="593" spans="1:7">
      <c r="A593" s="1">
        <v>43639</v>
      </c>
      <c r="B593">
        <v>309.41668700000002</v>
      </c>
      <c r="C593">
        <v>318.565674</v>
      </c>
      <c r="D593">
        <v>305.76458700000001</v>
      </c>
      <c r="E593">
        <v>307.827789</v>
      </c>
      <c r="F593">
        <v>307.827789</v>
      </c>
      <c r="G593">
        <v>8161062380</v>
      </c>
    </row>
    <row r="594" spans="1:7">
      <c r="A594" s="1">
        <v>43640</v>
      </c>
      <c r="B594">
        <v>307.72213699999998</v>
      </c>
      <c r="C594">
        <v>312.32934599999999</v>
      </c>
      <c r="D594">
        <v>299.55954000000003</v>
      </c>
      <c r="E594">
        <v>310.42468300000002</v>
      </c>
      <c r="F594">
        <v>310.42468300000002</v>
      </c>
      <c r="G594">
        <v>8205712062</v>
      </c>
    </row>
    <row r="595" spans="1:7">
      <c r="A595" s="1">
        <v>43641</v>
      </c>
      <c r="B595">
        <v>310.67861900000003</v>
      </c>
      <c r="C595">
        <v>318.12631199999998</v>
      </c>
      <c r="D595">
        <v>307.64315800000003</v>
      </c>
      <c r="E595">
        <v>318.12631199999998</v>
      </c>
      <c r="F595">
        <v>318.12631199999998</v>
      </c>
      <c r="G595">
        <v>9641764965</v>
      </c>
    </row>
    <row r="596" spans="1:7">
      <c r="A596" s="1">
        <v>43642</v>
      </c>
      <c r="B596">
        <v>317.99258400000002</v>
      </c>
      <c r="C596">
        <v>361.39868200000001</v>
      </c>
      <c r="D596">
        <v>315.95486499999998</v>
      </c>
      <c r="E596">
        <v>336.753174</v>
      </c>
      <c r="F596">
        <v>336.753174</v>
      </c>
      <c r="G596">
        <v>16437084081</v>
      </c>
    </row>
    <row r="597" spans="1:7">
      <c r="A597" s="1">
        <v>43643</v>
      </c>
      <c r="B597">
        <v>336.9599</v>
      </c>
      <c r="C597">
        <v>343.43344100000002</v>
      </c>
      <c r="D597">
        <v>278.57324199999999</v>
      </c>
      <c r="E597">
        <v>294.26763899999997</v>
      </c>
      <c r="F597">
        <v>294.26763899999997</v>
      </c>
      <c r="G597">
        <v>14038092503</v>
      </c>
    </row>
    <row r="598" spans="1:7">
      <c r="A598" s="1">
        <v>43644</v>
      </c>
      <c r="B598">
        <v>294.143036</v>
      </c>
      <c r="C598">
        <v>313.03155500000003</v>
      </c>
      <c r="D598">
        <v>292.939819</v>
      </c>
      <c r="E598">
        <v>311.22610500000002</v>
      </c>
      <c r="F598">
        <v>311.22610500000002</v>
      </c>
      <c r="G598">
        <v>11514656820</v>
      </c>
    </row>
    <row r="599" spans="1:7">
      <c r="A599" s="1">
        <v>43645</v>
      </c>
      <c r="B599">
        <v>311.284424</v>
      </c>
      <c r="C599">
        <v>322.04354899999998</v>
      </c>
      <c r="D599">
        <v>294.75384500000001</v>
      </c>
      <c r="E599">
        <v>320.058899</v>
      </c>
      <c r="F599">
        <v>320.058899</v>
      </c>
      <c r="G599">
        <v>10929374565</v>
      </c>
    </row>
    <row r="600" spans="1:7">
      <c r="A600" s="1">
        <v>43646</v>
      </c>
      <c r="B600">
        <v>319.584045</v>
      </c>
      <c r="C600">
        <v>322.789581</v>
      </c>
      <c r="D600">
        <v>290.69598400000001</v>
      </c>
      <c r="E600">
        <v>290.69598400000001</v>
      </c>
      <c r="F600">
        <v>290.69598400000001</v>
      </c>
      <c r="G600">
        <v>10303111000</v>
      </c>
    </row>
    <row r="601" spans="1:7">
      <c r="A601" s="1">
        <v>43647</v>
      </c>
      <c r="B601">
        <v>290.26849399999998</v>
      </c>
      <c r="C601">
        <v>301.02615400000002</v>
      </c>
      <c r="D601">
        <v>280.02282700000001</v>
      </c>
      <c r="E601">
        <v>293.64111300000002</v>
      </c>
      <c r="F601">
        <v>293.64111300000002</v>
      </c>
      <c r="G601">
        <v>10292223948</v>
      </c>
    </row>
    <row r="602" spans="1:7">
      <c r="A602" s="1">
        <v>43648</v>
      </c>
      <c r="B602">
        <v>293.537262</v>
      </c>
      <c r="C602">
        <v>295.65585299999998</v>
      </c>
      <c r="D602">
        <v>272.60257000000001</v>
      </c>
      <c r="E602">
        <v>291.59643599999998</v>
      </c>
      <c r="F602">
        <v>291.59643599999998</v>
      </c>
      <c r="G602">
        <v>10618413952</v>
      </c>
    </row>
    <row r="603" spans="1:7">
      <c r="A603" s="1">
        <v>43649</v>
      </c>
      <c r="B603">
        <v>291.76461799999998</v>
      </c>
      <c r="C603">
        <v>303.34204099999999</v>
      </c>
      <c r="D603">
        <v>291.40164199999998</v>
      </c>
      <c r="E603">
        <v>303.09997600000003</v>
      </c>
      <c r="F603">
        <v>303.09997600000003</v>
      </c>
      <c r="G603">
        <v>9926711979</v>
      </c>
    </row>
    <row r="604" spans="1:7">
      <c r="A604" s="1">
        <v>43650</v>
      </c>
      <c r="B604">
        <v>303.02508499999999</v>
      </c>
      <c r="C604">
        <v>303.96115099999997</v>
      </c>
      <c r="D604">
        <v>282.76574699999998</v>
      </c>
      <c r="E604">
        <v>284.52322400000003</v>
      </c>
      <c r="F604">
        <v>284.52322400000003</v>
      </c>
      <c r="G604">
        <v>8403513106</v>
      </c>
    </row>
    <row r="605" spans="1:7">
      <c r="A605" s="1">
        <v>43651</v>
      </c>
      <c r="B605">
        <v>284.38092</v>
      </c>
      <c r="C605">
        <v>293.92114299999997</v>
      </c>
      <c r="D605">
        <v>282.69470200000001</v>
      </c>
      <c r="E605">
        <v>287.99752799999999</v>
      </c>
      <c r="F605">
        <v>287.99752799999999</v>
      </c>
      <c r="G605">
        <v>8723493015</v>
      </c>
    </row>
    <row r="606" spans="1:7">
      <c r="A606" s="1">
        <v>43652</v>
      </c>
      <c r="B606">
        <v>287.89382899999998</v>
      </c>
      <c r="C606">
        <v>295.99142499999999</v>
      </c>
      <c r="D606">
        <v>286.665863</v>
      </c>
      <c r="E606">
        <v>287.54711900000001</v>
      </c>
      <c r="F606">
        <v>287.54711900000001</v>
      </c>
      <c r="G606">
        <v>7674615025</v>
      </c>
    </row>
    <row r="607" spans="1:7">
      <c r="A607" s="1">
        <v>43653</v>
      </c>
      <c r="B607">
        <v>287.60360700000001</v>
      </c>
      <c r="C607">
        <v>310.13931300000002</v>
      </c>
      <c r="D607">
        <v>286.10919200000001</v>
      </c>
      <c r="E607">
        <v>305.70056199999999</v>
      </c>
      <c r="F607">
        <v>305.70056199999999</v>
      </c>
      <c r="G607">
        <v>8119724981</v>
      </c>
    </row>
    <row r="608" spans="1:7">
      <c r="A608" s="1">
        <v>43654</v>
      </c>
      <c r="B608">
        <v>305.73477200000002</v>
      </c>
      <c r="C608">
        <v>314.26788299999998</v>
      </c>
      <c r="D608">
        <v>303.50045799999998</v>
      </c>
      <c r="E608">
        <v>313.25140399999998</v>
      </c>
      <c r="F608">
        <v>313.25140399999998</v>
      </c>
      <c r="G608">
        <v>9078905628</v>
      </c>
    </row>
    <row r="609" spans="1:7">
      <c r="A609" s="1">
        <v>43655</v>
      </c>
      <c r="B609">
        <v>313.32516500000003</v>
      </c>
      <c r="C609">
        <v>318.22311400000001</v>
      </c>
      <c r="D609">
        <v>305.28582799999998</v>
      </c>
      <c r="E609">
        <v>308.881012</v>
      </c>
      <c r="F609">
        <v>308.881012</v>
      </c>
      <c r="G609">
        <v>10055159803</v>
      </c>
    </row>
    <row r="610" spans="1:7">
      <c r="A610" s="1">
        <v>43656</v>
      </c>
      <c r="B610">
        <v>308.85128800000001</v>
      </c>
      <c r="C610">
        <v>313.069458</v>
      </c>
      <c r="D610">
        <v>285.56579599999998</v>
      </c>
      <c r="E610">
        <v>290.002319</v>
      </c>
      <c r="F610">
        <v>290.002319</v>
      </c>
      <c r="G610">
        <v>11679985167</v>
      </c>
    </row>
    <row r="611" spans="1:7">
      <c r="A611" s="1">
        <v>43657</v>
      </c>
      <c r="B611">
        <v>289.94598400000001</v>
      </c>
      <c r="C611">
        <v>290.02105699999998</v>
      </c>
      <c r="D611">
        <v>266.09466600000002</v>
      </c>
      <c r="E611">
        <v>268.70404100000002</v>
      </c>
      <c r="F611">
        <v>268.70404100000002</v>
      </c>
      <c r="G611">
        <v>10216287022</v>
      </c>
    </row>
    <row r="612" spans="1:7">
      <c r="A612" s="1">
        <v>43658</v>
      </c>
      <c r="B612">
        <v>268.69226099999997</v>
      </c>
      <c r="C612">
        <v>278.855591</v>
      </c>
      <c r="D612">
        <v>268.00003099999998</v>
      </c>
      <c r="E612">
        <v>276.276703</v>
      </c>
      <c r="F612">
        <v>276.276703</v>
      </c>
      <c r="G612">
        <v>8148936015</v>
      </c>
    </row>
    <row r="613" spans="1:7">
      <c r="A613" s="1">
        <v>43659</v>
      </c>
      <c r="B613">
        <v>276.28912400000002</v>
      </c>
      <c r="C613">
        <v>276.68524200000002</v>
      </c>
      <c r="D613">
        <v>263.06826799999999</v>
      </c>
      <c r="E613">
        <v>269.45880099999999</v>
      </c>
      <c r="F613">
        <v>269.45880099999999</v>
      </c>
      <c r="G613">
        <v>6716829429</v>
      </c>
    </row>
    <row r="614" spans="1:7">
      <c r="A614" s="1">
        <v>43660</v>
      </c>
      <c r="B614">
        <v>269.28161599999999</v>
      </c>
      <c r="C614">
        <v>269.64123499999999</v>
      </c>
      <c r="D614">
        <v>227.26921100000001</v>
      </c>
      <c r="E614">
        <v>227.57806400000001</v>
      </c>
      <c r="F614">
        <v>227.57806400000001</v>
      </c>
      <c r="G614">
        <v>8578339386</v>
      </c>
    </row>
    <row r="615" spans="1:7">
      <c r="A615" s="1">
        <v>43661</v>
      </c>
      <c r="B615">
        <v>227.965057</v>
      </c>
      <c r="C615">
        <v>235.02565000000001</v>
      </c>
      <c r="D615">
        <v>210.391266</v>
      </c>
      <c r="E615">
        <v>229.77600100000001</v>
      </c>
      <c r="F615">
        <v>229.77600100000001</v>
      </c>
      <c r="G615">
        <v>9723674244</v>
      </c>
    </row>
    <row r="616" spans="1:7">
      <c r="A616" s="1">
        <v>43662</v>
      </c>
      <c r="B616">
        <v>229.74865700000001</v>
      </c>
      <c r="C616">
        <v>234.51383999999999</v>
      </c>
      <c r="D616">
        <v>197.37789900000001</v>
      </c>
      <c r="E616">
        <v>199.18867499999999</v>
      </c>
      <c r="F616">
        <v>199.18867499999999</v>
      </c>
      <c r="G616">
        <v>9036620494</v>
      </c>
    </row>
    <row r="617" spans="1:7">
      <c r="A617" s="1">
        <v>43663</v>
      </c>
      <c r="B617">
        <v>199.066788</v>
      </c>
      <c r="C617">
        <v>217.97563199999999</v>
      </c>
      <c r="D617">
        <v>193.99041700000001</v>
      </c>
      <c r="E617">
        <v>211.48497</v>
      </c>
      <c r="F617">
        <v>211.48497</v>
      </c>
      <c r="G617">
        <v>9387747640</v>
      </c>
    </row>
    <row r="618" spans="1:7">
      <c r="A618" s="1">
        <v>43664</v>
      </c>
      <c r="B618">
        <v>211.44461100000001</v>
      </c>
      <c r="C618">
        <v>229.239395</v>
      </c>
      <c r="D618">
        <v>208.037735</v>
      </c>
      <c r="E618">
        <v>226.56616199999999</v>
      </c>
      <c r="F618">
        <v>226.56616199999999</v>
      </c>
      <c r="G618">
        <v>9327816059</v>
      </c>
    </row>
    <row r="619" spans="1:7">
      <c r="A619" s="1">
        <v>43665</v>
      </c>
      <c r="B619">
        <v>226.65770000000001</v>
      </c>
      <c r="C619">
        <v>226.94047499999999</v>
      </c>
      <c r="D619">
        <v>215.83824200000001</v>
      </c>
      <c r="E619">
        <v>221.33341999999999</v>
      </c>
      <c r="F619">
        <v>221.33341999999999</v>
      </c>
      <c r="G619">
        <v>7606433131</v>
      </c>
    </row>
    <row r="620" spans="1:7">
      <c r="A620" s="1">
        <v>43666</v>
      </c>
      <c r="B620">
        <v>221.41265899999999</v>
      </c>
      <c r="C620">
        <v>234.19845599999999</v>
      </c>
      <c r="D620">
        <v>221.18948399999999</v>
      </c>
      <c r="E620">
        <v>229.11921699999999</v>
      </c>
      <c r="F620">
        <v>229.11921699999999</v>
      </c>
      <c r="G620">
        <v>7976245988</v>
      </c>
    </row>
    <row r="621" spans="1:7">
      <c r="A621" s="1">
        <v>43667</v>
      </c>
      <c r="B621">
        <v>229.16769400000001</v>
      </c>
      <c r="C621">
        <v>229.86166399999999</v>
      </c>
      <c r="D621">
        <v>219.02775600000001</v>
      </c>
      <c r="E621">
        <v>225.63076799999999</v>
      </c>
      <c r="F621">
        <v>225.63076799999999</v>
      </c>
      <c r="G621">
        <v>6685082868</v>
      </c>
    </row>
    <row r="622" spans="1:7">
      <c r="A622" s="1">
        <v>43668</v>
      </c>
      <c r="B622">
        <v>225.698654</v>
      </c>
      <c r="C622">
        <v>226.86257900000001</v>
      </c>
      <c r="D622">
        <v>213.44837999999999</v>
      </c>
      <c r="E622">
        <v>217.560013</v>
      </c>
      <c r="F622">
        <v>217.560013</v>
      </c>
      <c r="G622">
        <v>6338843919</v>
      </c>
    </row>
    <row r="623" spans="1:7">
      <c r="A623" s="1">
        <v>43669</v>
      </c>
      <c r="B623">
        <v>217.568466</v>
      </c>
      <c r="C623">
        <v>218.51805100000001</v>
      </c>
      <c r="D623">
        <v>209.63812300000001</v>
      </c>
      <c r="E623">
        <v>212.72851600000001</v>
      </c>
      <c r="F623">
        <v>212.72851600000001</v>
      </c>
      <c r="G623">
        <v>6976091534</v>
      </c>
    </row>
    <row r="624" spans="1:7">
      <c r="A624" s="1">
        <v>43670</v>
      </c>
      <c r="B624">
        <v>212.55381800000001</v>
      </c>
      <c r="C624">
        <v>217.53543099999999</v>
      </c>
      <c r="D624">
        <v>203.89340200000001</v>
      </c>
      <c r="E624">
        <v>217.04637099999999</v>
      </c>
      <c r="F624">
        <v>217.04637099999999</v>
      </c>
      <c r="G624">
        <v>7168982843</v>
      </c>
    </row>
    <row r="625" spans="1:7">
      <c r="A625" s="1">
        <v>43671</v>
      </c>
      <c r="B625">
        <v>216.96911600000001</v>
      </c>
      <c r="C625">
        <v>224.25419600000001</v>
      </c>
      <c r="D625">
        <v>216.13514699999999</v>
      </c>
      <c r="E625">
        <v>219.61799600000001</v>
      </c>
      <c r="F625">
        <v>219.61799600000001</v>
      </c>
      <c r="G625">
        <v>6731281160</v>
      </c>
    </row>
    <row r="626" spans="1:7">
      <c r="A626" s="1">
        <v>43672</v>
      </c>
      <c r="B626">
        <v>219.628128</v>
      </c>
      <c r="C626">
        <v>220.236389</v>
      </c>
      <c r="D626">
        <v>214.125687</v>
      </c>
      <c r="E626">
        <v>219.62960799999999</v>
      </c>
      <c r="F626">
        <v>219.62960799999999</v>
      </c>
      <c r="G626">
        <v>5729852178</v>
      </c>
    </row>
    <row r="627" spans="1:7">
      <c r="A627" s="1">
        <v>43673</v>
      </c>
      <c r="B627">
        <v>219.61762999999999</v>
      </c>
      <c r="C627">
        <v>223.517258</v>
      </c>
      <c r="D627">
        <v>204.903931</v>
      </c>
      <c r="E627">
        <v>207.40831</v>
      </c>
      <c r="F627">
        <v>207.40831</v>
      </c>
      <c r="G627">
        <v>6257703908</v>
      </c>
    </row>
    <row r="628" spans="1:7">
      <c r="A628" s="1">
        <v>43674</v>
      </c>
      <c r="B628">
        <v>207.41377299999999</v>
      </c>
      <c r="C628">
        <v>212.04184000000001</v>
      </c>
      <c r="D628">
        <v>202.25289900000001</v>
      </c>
      <c r="E628">
        <v>211.186554</v>
      </c>
      <c r="F628">
        <v>211.186554</v>
      </c>
      <c r="G628">
        <v>5504887934</v>
      </c>
    </row>
    <row r="629" spans="1:7">
      <c r="A629" s="1">
        <v>43675</v>
      </c>
      <c r="B629">
        <v>211.12365700000001</v>
      </c>
      <c r="C629">
        <v>213.932053</v>
      </c>
      <c r="D629">
        <v>208.76431299999999</v>
      </c>
      <c r="E629">
        <v>211.26805100000001</v>
      </c>
      <c r="F629">
        <v>211.26805100000001</v>
      </c>
      <c r="G629">
        <v>5485190664</v>
      </c>
    </row>
    <row r="630" spans="1:7">
      <c r="A630" s="1">
        <v>43676</v>
      </c>
      <c r="B630">
        <v>211.339203</v>
      </c>
      <c r="C630">
        <v>213.61407500000001</v>
      </c>
      <c r="D630">
        <v>206.867615</v>
      </c>
      <c r="E630">
        <v>210.52259799999999</v>
      </c>
      <c r="F630">
        <v>210.52259799999999</v>
      </c>
      <c r="G630">
        <v>5489918859</v>
      </c>
    </row>
    <row r="631" spans="1:7">
      <c r="A631" s="1">
        <v>43677</v>
      </c>
      <c r="B631">
        <v>210.49241599999999</v>
      </c>
      <c r="C631">
        <v>218.654144</v>
      </c>
      <c r="D631">
        <v>210.43791200000001</v>
      </c>
      <c r="E631">
        <v>218.654144</v>
      </c>
      <c r="F631">
        <v>218.654144</v>
      </c>
      <c r="G631">
        <v>6003828340</v>
      </c>
    </row>
    <row r="632" spans="1:7">
      <c r="A632" s="1">
        <v>43678</v>
      </c>
      <c r="B632">
        <v>218.554596</v>
      </c>
      <c r="C632">
        <v>218.81265300000001</v>
      </c>
      <c r="D632">
        <v>212.91450499999999</v>
      </c>
      <c r="E632">
        <v>217.80844099999999</v>
      </c>
      <c r="F632">
        <v>217.80844099999999</v>
      </c>
      <c r="G632">
        <v>5965442642</v>
      </c>
    </row>
    <row r="633" spans="1:7">
      <c r="A633" s="1">
        <v>43679</v>
      </c>
      <c r="B633">
        <v>217.88445999999999</v>
      </c>
      <c r="C633">
        <v>222.182571</v>
      </c>
      <c r="D633">
        <v>215.97583</v>
      </c>
      <c r="E633">
        <v>217.871567</v>
      </c>
      <c r="F633">
        <v>217.871567</v>
      </c>
      <c r="G633">
        <v>6159440229</v>
      </c>
    </row>
    <row r="634" spans="1:7">
      <c r="A634" s="1">
        <v>43680</v>
      </c>
      <c r="B634">
        <v>217.895554</v>
      </c>
      <c r="C634">
        <v>224.62323000000001</v>
      </c>
      <c r="D634">
        <v>217.33174099999999</v>
      </c>
      <c r="E634">
        <v>222.490341</v>
      </c>
      <c r="F634">
        <v>222.490341</v>
      </c>
      <c r="G634">
        <v>5697798687</v>
      </c>
    </row>
    <row r="635" spans="1:7">
      <c r="A635" s="1">
        <v>43681</v>
      </c>
      <c r="B635">
        <v>222.58081100000001</v>
      </c>
      <c r="C635">
        <v>224.227295</v>
      </c>
      <c r="D635">
        <v>218.49217200000001</v>
      </c>
      <c r="E635">
        <v>222.669724</v>
      </c>
      <c r="F635">
        <v>222.669724</v>
      </c>
      <c r="G635">
        <v>5238542572</v>
      </c>
    </row>
    <row r="636" spans="1:7">
      <c r="A636" s="1">
        <v>43682</v>
      </c>
      <c r="B636">
        <v>222.650879</v>
      </c>
      <c r="C636">
        <v>235.63528400000001</v>
      </c>
      <c r="D636">
        <v>222.603882</v>
      </c>
      <c r="E636">
        <v>234.21502699999999</v>
      </c>
      <c r="F636">
        <v>234.21502699999999</v>
      </c>
      <c r="G636">
        <v>7765060287</v>
      </c>
    </row>
    <row r="637" spans="1:7">
      <c r="A637" s="1">
        <v>43683</v>
      </c>
      <c r="B637">
        <v>234.24558999999999</v>
      </c>
      <c r="C637">
        <v>239.115906</v>
      </c>
      <c r="D637">
        <v>223.55117799999999</v>
      </c>
      <c r="E637">
        <v>226.020645</v>
      </c>
      <c r="F637">
        <v>226.020645</v>
      </c>
      <c r="G637">
        <v>7647742672</v>
      </c>
    </row>
    <row r="638" spans="1:7">
      <c r="A638" s="1">
        <v>43684</v>
      </c>
      <c r="B638">
        <v>225.92529300000001</v>
      </c>
      <c r="C638">
        <v>229.65656999999999</v>
      </c>
      <c r="D638">
        <v>222.775452</v>
      </c>
      <c r="E638">
        <v>226.391006</v>
      </c>
      <c r="F638">
        <v>226.391006</v>
      </c>
      <c r="G638">
        <v>7020342210</v>
      </c>
    </row>
    <row r="639" spans="1:7">
      <c r="A639" s="1">
        <v>43685</v>
      </c>
      <c r="B639">
        <v>226.51847799999999</v>
      </c>
      <c r="C639">
        <v>226.774719</v>
      </c>
      <c r="D639">
        <v>216.51625100000001</v>
      </c>
      <c r="E639">
        <v>220.94186400000001</v>
      </c>
      <c r="F639">
        <v>220.94186400000001</v>
      </c>
      <c r="G639">
        <v>6713525644</v>
      </c>
    </row>
    <row r="640" spans="1:7">
      <c r="A640" s="1">
        <v>43686</v>
      </c>
      <c r="B640">
        <v>220.908646</v>
      </c>
      <c r="C640">
        <v>221.36433400000001</v>
      </c>
      <c r="D640">
        <v>208.24597199999999</v>
      </c>
      <c r="E640">
        <v>210.48890700000001</v>
      </c>
      <c r="F640">
        <v>210.48890700000001</v>
      </c>
      <c r="G640">
        <v>6964818795</v>
      </c>
    </row>
    <row r="641" spans="1:7">
      <c r="A641" s="1">
        <v>43687</v>
      </c>
      <c r="B641">
        <v>210.53016700000001</v>
      </c>
      <c r="C641">
        <v>213.73483300000001</v>
      </c>
      <c r="D641">
        <v>203.79310599999999</v>
      </c>
      <c r="E641">
        <v>206.73353599999999</v>
      </c>
      <c r="F641">
        <v>206.73353599999999</v>
      </c>
      <c r="G641">
        <v>6584748527</v>
      </c>
    </row>
    <row r="642" spans="1:7">
      <c r="A642" s="1">
        <v>43688</v>
      </c>
      <c r="B642">
        <v>206.73223899999999</v>
      </c>
      <c r="C642">
        <v>216.598648</v>
      </c>
      <c r="D642">
        <v>206.51080300000001</v>
      </c>
      <c r="E642">
        <v>216.09286499999999</v>
      </c>
      <c r="F642">
        <v>216.09286499999999</v>
      </c>
      <c r="G642">
        <v>6440605605</v>
      </c>
    </row>
    <row r="643" spans="1:7">
      <c r="A643" s="1">
        <v>43689</v>
      </c>
      <c r="B643">
        <v>216.05590799999999</v>
      </c>
      <c r="C643">
        <v>216.142563</v>
      </c>
      <c r="D643">
        <v>210.94648699999999</v>
      </c>
      <c r="E643">
        <v>211.288071</v>
      </c>
      <c r="F643">
        <v>211.288071</v>
      </c>
      <c r="G643">
        <v>5674315559</v>
      </c>
    </row>
    <row r="644" spans="1:7">
      <c r="A644" s="1">
        <v>43690</v>
      </c>
      <c r="B644">
        <v>211.34269699999999</v>
      </c>
      <c r="C644">
        <v>211.38441499999999</v>
      </c>
      <c r="D644">
        <v>205.42250100000001</v>
      </c>
      <c r="E644">
        <v>208.709045</v>
      </c>
      <c r="F644">
        <v>208.709045</v>
      </c>
      <c r="G644">
        <v>5946313205</v>
      </c>
    </row>
    <row r="645" spans="1:7">
      <c r="A645" s="1">
        <v>43691</v>
      </c>
      <c r="B645">
        <v>208.60398900000001</v>
      </c>
      <c r="C645">
        <v>209.06643700000001</v>
      </c>
      <c r="D645">
        <v>186.33192399999999</v>
      </c>
      <c r="E645">
        <v>186.607742</v>
      </c>
      <c r="F645">
        <v>186.607742</v>
      </c>
      <c r="G645">
        <v>7444456154</v>
      </c>
    </row>
    <row r="646" spans="1:7">
      <c r="A646" s="1">
        <v>43692</v>
      </c>
      <c r="B646">
        <v>186.683502</v>
      </c>
      <c r="C646">
        <v>189.46215799999999</v>
      </c>
      <c r="D646">
        <v>178.142563</v>
      </c>
      <c r="E646">
        <v>188.50206</v>
      </c>
      <c r="F646">
        <v>188.50206</v>
      </c>
      <c r="G646">
        <v>8197244441</v>
      </c>
    </row>
    <row r="647" spans="1:7">
      <c r="A647" s="1">
        <v>43693</v>
      </c>
      <c r="B647">
        <v>188.64425700000001</v>
      </c>
      <c r="C647">
        <v>188.90559400000001</v>
      </c>
      <c r="D647">
        <v>180.38484199999999</v>
      </c>
      <c r="E647">
        <v>185.440079</v>
      </c>
      <c r="F647">
        <v>185.440079</v>
      </c>
      <c r="G647">
        <v>7133915837</v>
      </c>
    </row>
    <row r="648" spans="1:7">
      <c r="A648" s="1">
        <v>43694</v>
      </c>
      <c r="B648">
        <v>185.53166200000001</v>
      </c>
      <c r="C648">
        <v>186.70313999999999</v>
      </c>
      <c r="D648">
        <v>182.593887</v>
      </c>
      <c r="E648">
        <v>185.68768299999999</v>
      </c>
      <c r="F648">
        <v>185.68768299999999</v>
      </c>
      <c r="G648">
        <v>5512696513</v>
      </c>
    </row>
    <row r="649" spans="1:7">
      <c r="A649" s="1">
        <v>43695</v>
      </c>
      <c r="B649">
        <v>185.841095</v>
      </c>
      <c r="C649">
        <v>197.522491</v>
      </c>
      <c r="D649">
        <v>183.69224500000001</v>
      </c>
      <c r="E649">
        <v>194.49352999999999</v>
      </c>
      <c r="F649">
        <v>194.49352999999999</v>
      </c>
      <c r="G649">
        <v>5969012024</v>
      </c>
    </row>
    <row r="650" spans="1:7">
      <c r="A650" s="1">
        <v>43696</v>
      </c>
      <c r="B650">
        <v>194.55602999999999</v>
      </c>
      <c r="C650">
        <v>203.56014999999999</v>
      </c>
      <c r="D650">
        <v>193.10824600000001</v>
      </c>
      <c r="E650">
        <v>203.09193400000001</v>
      </c>
      <c r="F650">
        <v>203.09193400000001</v>
      </c>
      <c r="G650">
        <v>6145148692</v>
      </c>
    </row>
    <row r="651" spans="1:7">
      <c r="A651" s="1">
        <v>43697</v>
      </c>
      <c r="B651">
        <v>202.813141</v>
      </c>
      <c r="C651">
        <v>203.01599100000001</v>
      </c>
      <c r="D651">
        <v>195.61953700000001</v>
      </c>
      <c r="E651">
        <v>196.565414</v>
      </c>
      <c r="F651">
        <v>196.565414</v>
      </c>
      <c r="G651">
        <v>6408417610</v>
      </c>
    </row>
    <row r="652" spans="1:7">
      <c r="A652" s="1">
        <v>43698</v>
      </c>
      <c r="B652">
        <v>196.621689</v>
      </c>
      <c r="C652">
        <v>197.027435</v>
      </c>
      <c r="D652">
        <v>182.689178</v>
      </c>
      <c r="E652">
        <v>186.89163199999999</v>
      </c>
      <c r="F652">
        <v>186.89163199999999</v>
      </c>
      <c r="G652">
        <v>7775772700</v>
      </c>
    </row>
    <row r="653" spans="1:7">
      <c r="A653" s="1">
        <v>43699</v>
      </c>
      <c r="B653">
        <v>186.941238</v>
      </c>
      <c r="C653">
        <v>194.41551200000001</v>
      </c>
      <c r="D653">
        <v>183.38452100000001</v>
      </c>
      <c r="E653">
        <v>191.33291600000001</v>
      </c>
      <c r="F653">
        <v>191.33291600000001</v>
      </c>
      <c r="G653">
        <v>7569043874</v>
      </c>
    </row>
    <row r="654" spans="1:7">
      <c r="A654" s="1">
        <v>43700</v>
      </c>
      <c r="B654">
        <v>191.10687300000001</v>
      </c>
      <c r="C654">
        <v>195.90649400000001</v>
      </c>
      <c r="D654">
        <v>189.56231700000001</v>
      </c>
      <c r="E654">
        <v>194.70620700000001</v>
      </c>
      <c r="F654">
        <v>194.70620700000001</v>
      </c>
      <c r="G654">
        <v>6658162377</v>
      </c>
    </row>
    <row r="655" spans="1:7">
      <c r="A655" s="1">
        <v>43701</v>
      </c>
      <c r="B655">
        <v>194.67163099999999</v>
      </c>
      <c r="C655">
        <v>194.784988</v>
      </c>
      <c r="D655">
        <v>187.62725800000001</v>
      </c>
      <c r="E655">
        <v>191.28956600000001</v>
      </c>
      <c r="F655">
        <v>191.28956600000001</v>
      </c>
      <c r="G655">
        <v>6249737982</v>
      </c>
    </row>
    <row r="656" spans="1:7">
      <c r="A656" s="1">
        <v>43702</v>
      </c>
      <c r="B656">
        <v>191.23478700000001</v>
      </c>
      <c r="C656">
        <v>192.16333</v>
      </c>
      <c r="D656">
        <v>184.964752</v>
      </c>
      <c r="E656">
        <v>186.84239199999999</v>
      </c>
      <c r="F656">
        <v>186.84239199999999</v>
      </c>
      <c r="G656">
        <v>5826017143</v>
      </c>
    </row>
    <row r="657" spans="1:7">
      <c r="A657" s="1">
        <v>43703</v>
      </c>
      <c r="B657">
        <v>186.73554999999999</v>
      </c>
      <c r="C657">
        <v>193.442184</v>
      </c>
      <c r="D657">
        <v>186.73554999999999</v>
      </c>
      <c r="E657">
        <v>188.929382</v>
      </c>
      <c r="F657">
        <v>188.929382</v>
      </c>
      <c r="G657">
        <v>7207986636</v>
      </c>
    </row>
    <row r="658" spans="1:7">
      <c r="A658" s="1">
        <v>43704</v>
      </c>
      <c r="B658">
        <v>188.95005800000001</v>
      </c>
      <c r="C658">
        <v>188.96318099999999</v>
      </c>
      <c r="D658">
        <v>185.47293099999999</v>
      </c>
      <c r="E658">
        <v>187.51666299999999</v>
      </c>
      <c r="F658">
        <v>187.51666299999999</v>
      </c>
      <c r="G658">
        <v>6042327402</v>
      </c>
    </row>
    <row r="659" spans="1:7">
      <c r="A659" s="1">
        <v>43705</v>
      </c>
      <c r="B659">
        <v>187.495499</v>
      </c>
      <c r="C659">
        <v>187.93087800000001</v>
      </c>
      <c r="D659">
        <v>172.185608</v>
      </c>
      <c r="E659">
        <v>173.88996900000001</v>
      </c>
      <c r="F659">
        <v>173.88996900000001</v>
      </c>
      <c r="G659">
        <v>6696604087</v>
      </c>
    </row>
    <row r="660" spans="1:7">
      <c r="A660" s="1">
        <v>43706</v>
      </c>
      <c r="B660">
        <v>173.95869400000001</v>
      </c>
      <c r="C660">
        <v>173.996399</v>
      </c>
      <c r="D660">
        <v>167.17089799999999</v>
      </c>
      <c r="E660">
        <v>169.516739</v>
      </c>
      <c r="F660">
        <v>169.516739</v>
      </c>
      <c r="G660">
        <v>7129569083</v>
      </c>
    </row>
    <row r="661" spans="1:7">
      <c r="A661" s="1">
        <v>43707</v>
      </c>
      <c r="B661">
        <v>169.48928799999999</v>
      </c>
      <c r="C661">
        <v>170.77351400000001</v>
      </c>
      <c r="D661">
        <v>167.07141100000001</v>
      </c>
      <c r="E661">
        <v>168.834869</v>
      </c>
      <c r="F661">
        <v>168.834869</v>
      </c>
      <c r="G661">
        <v>5776520220</v>
      </c>
    </row>
    <row r="662" spans="1:7">
      <c r="A662" s="1">
        <v>43708</v>
      </c>
      <c r="B662">
        <v>168.88789399999999</v>
      </c>
      <c r="C662">
        <v>174.32397499999999</v>
      </c>
      <c r="D662">
        <v>167.802582</v>
      </c>
      <c r="E662">
        <v>172.46978799999999</v>
      </c>
      <c r="F662">
        <v>172.46978799999999</v>
      </c>
      <c r="G662">
        <v>5830212249</v>
      </c>
    </row>
    <row r="663" spans="1:7">
      <c r="A663" s="1">
        <v>43709</v>
      </c>
      <c r="B663">
        <v>172.458405</v>
      </c>
      <c r="C663">
        <v>173.696854</v>
      </c>
      <c r="D663">
        <v>169.53128100000001</v>
      </c>
      <c r="E663">
        <v>171.629425</v>
      </c>
      <c r="F663">
        <v>171.629425</v>
      </c>
      <c r="G663">
        <v>5554799576</v>
      </c>
    </row>
    <row r="664" spans="1:7">
      <c r="A664" s="1">
        <v>43710</v>
      </c>
      <c r="B664">
        <v>171.69760099999999</v>
      </c>
      <c r="C664">
        <v>180.145218</v>
      </c>
      <c r="D664">
        <v>170.45169100000001</v>
      </c>
      <c r="E664">
        <v>178.347351</v>
      </c>
      <c r="F664">
        <v>178.347351</v>
      </c>
      <c r="G664">
        <v>6503447137</v>
      </c>
    </row>
    <row r="665" spans="1:7">
      <c r="A665" s="1">
        <v>43711</v>
      </c>
      <c r="B665">
        <v>178.35775799999999</v>
      </c>
      <c r="C665">
        <v>182.347992</v>
      </c>
      <c r="D665">
        <v>175.970169</v>
      </c>
      <c r="E665">
        <v>179.49932899999999</v>
      </c>
      <c r="F665">
        <v>179.49932899999999</v>
      </c>
      <c r="G665">
        <v>6962728938</v>
      </c>
    </row>
    <row r="666" spans="1:7">
      <c r="A666" s="1">
        <v>43712</v>
      </c>
      <c r="B666">
        <v>179.49198899999999</v>
      </c>
      <c r="C666">
        <v>180.13659699999999</v>
      </c>
      <c r="D666">
        <v>175.32536300000001</v>
      </c>
      <c r="E666">
        <v>175.99288899999999</v>
      </c>
      <c r="F666">
        <v>175.99288899999999</v>
      </c>
      <c r="G666">
        <v>5938120494</v>
      </c>
    </row>
    <row r="667" spans="1:7">
      <c r="A667" s="1">
        <v>43713</v>
      </c>
      <c r="B667">
        <v>175.96627799999999</v>
      </c>
      <c r="C667">
        <v>176.16390999999999</v>
      </c>
      <c r="D667">
        <v>171.746826</v>
      </c>
      <c r="E667">
        <v>174.21713299999999</v>
      </c>
      <c r="F667">
        <v>174.21713299999999</v>
      </c>
      <c r="G667">
        <v>5589476516</v>
      </c>
    </row>
    <row r="668" spans="1:7">
      <c r="A668" s="1">
        <v>43714</v>
      </c>
      <c r="B668">
        <v>174.17222599999999</v>
      </c>
      <c r="C668">
        <v>177.718704</v>
      </c>
      <c r="D668">
        <v>168.341339</v>
      </c>
      <c r="E668">
        <v>169.956177</v>
      </c>
      <c r="F668">
        <v>169.956177</v>
      </c>
      <c r="G668">
        <v>6797611878</v>
      </c>
    </row>
    <row r="669" spans="1:7">
      <c r="A669" s="1">
        <v>43715</v>
      </c>
      <c r="B669">
        <v>169.955276</v>
      </c>
      <c r="C669">
        <v>180.851608</v>
      </c>
      <c r="D669">
        <v>169.44412199999999</v>
      </c>
      <c r="E669">
        <v>178.262619</v>
      </c>
      <c r="F669">
        <v>178.262619</v>
      </c>
      <c r="G669">
        <v>6791531342</v>
      </c>
    </row>
    <row r="670" spans="1:7">
      <c r="A670" s="1">
        <v>43716</v>
      </c>
      <c r="B670">
        <v>178.28259299999999</v>
      </c>
      <c r="C670">
        <v>182.977081</v>
      </c>
      <c r="D670">
        <v>178.14250200000001</v>
      </c>
      <c r="E670">
        <v>181.35552999999999</v>
      </c>
      <c r="F670">
        <v>181.35552999999999</v>
      </c>
      <c r="G670">
        <v>6472677266</v>
      </c>
    </row>
    <row r="671" spans="1:7">
      <c r="A671" s="1">
        <v>43717</v>
      </c>
      <c r="B671">
        <v>181.36248800000001</v>
      </c>
      <c r="C671">
        <v>184.14946</v>
      </c>
      <c r="D671">
        <v>177.41935699999999</v>
      </c>
      <c r="E671">
        <v>181.14946</v>
      </c>
      <c r="F671">
        <v>181.14946</v>
      </c>
      <c r="G671">
        <v>7232938985</v>
      </c>
    </row>
    <row r="672" spans="1:7">
      <c r="A672" s="1">
        <v>43718</v>
      </c>
      <c r="B672">
        <v>181.21284499999999</v>
      </c>
      <c r="C672">
        <v>184.06343100000001</v>
      </c>
      <c r="D672">
        <v>178.122421</v>
      </c>
      <c r="E672">
        <v>179.78717</v>
      </c>
      <c r="F672">
        <v>179.78717</v>
      </c>
      <c r="G672">
        <v>6291476772</v>
      </c>
    </row>
    <row r="673" spans="1:7">
      <c r="A673" s="1">
        <v>43719</v>
      </c>
      <c r="B673">
        <v>179.839493</v>
      </c>
      <c r="C673">
        <v>181.757462</v>
      </c>
      <c r="D673">
        <v>176.50091599999999</v>
      </c>
      <c r="E673">
        <v>178.725494</v>
      </c>
      <c r="F673">
        <v>178.725494</v>
      </c>
      <c r="G673">
        <v>7157139035</v>
      </c>
    </row>
    <row r="674" spans="1:7">
      <c r="A674" s="1">
        <v>43720</v>
      </c>
      <c r="B674">
        <v>178.80377200000001</v>
      </c>
      <c r="C674">
        <v>181.99856600000001</v>
      </c>
      <c r="D674">
        <v>177.84732099999999</v>
      </c>
      <c r="E674">
        <v>181.016098</v>
      </c>
      <c r="F674">
        <v>181.016098</v>
      </c>
      <c r="G674">
        <v>5838605477</v>
      </c>
    </row>
    <row r="675" spans="1:7">
      <c r="A675" s="1">
        <v>43721</v>
      </c>
      <c r="B675">
        <v>180.97558599999999</v>
      </c>
      <c r="C675">
        <v>181.49829099999999</v>
      </c>
      <c r="D675">
        <v>178.58204699999999</v>
      </c>
      <c r="E675">
        <v>181.10972599999999</v>
      </c>
      <c r="F675">
        <v>181.10972599999999</v>
      </c>
      <c r="G675">
        <v>5955041237</v>
      </c>
    </row>
    <row r="676" spans="1:7">
      <c r="A676" s="1">
        <v>43722</v>
      </c>
      <c r="B676">
        <v>181.32157900000001</v>
      </c>
      <c r="C676">
        <v>188.44693000000001</v>
      </c>
      <c r="D676">
        <v>180.372208</v>
      </c>
      <c r="E676">
        <v>188.105515</v>
      </c>
      <c r="F676">
        <v>188.105515</v>
      </c>
      <c r="G676">
        <v>6500686511</v>
      </c>
    </row>
    <row r="677" spans="1:7">
      <c r="A677" s="1">
        <v>43723</v>
      </c>
      <c r="B677">
        <v>188.06843599999999</v>
      </c>
      <c r="C677">
        <v>190.399338</v>
      </c>
      <c r="D677">
        <v>186.447327</v>
      </c>
      <c r="E677">
        <v>189.78912399999999</v>
      </c>
      <c r="F677">
        <v>189.78912399999999</v>
      </c>
      <c r="G677">
        <v>6222874780</v>
      </c>
    </row>
    <row r="678" spans="1:7">
      <c r="A678" s="1">
        <v>43724</v>
      </c>
      <c r="B678">
        <v>189.68933100000001</v>
      </c>
      <c r="C678">
        <v>198.204971</v>
      </c>
      <c r="D678">
        <v>189.68933100000001</v>
      </c>
      <c r="E678">
        <v>197.11317399999999</v>
      </c>
      <c r="F678">
        <v>197.11317399999999</v>
      </c>
      <c r="G678">
        <v>8242029488</v>
      </c>
    </row>
    <row r="679" spans="1:7">
      <c r="A679" s="1">
        <v>43725</v>
      </c>
      <c r="B679">
        <v>197.11476099999999</v>
      </c>
      <c r="C679">
        <v>213.73194899999999</v>
      </c>
      <c r="D679">
        <v>196.715485</v>
      </c>
      <c r="E679">
        <v>208.60874899999999</v>
      </c>
      <c r="F679">
        <v>208.60874899999999</v>
      </c>
      <c r="G679">
        <v>10232590812</v>
      </c>
    </row>
    <row r="680" spans="1:7">
      <c r="A680" s="1">
        <v>43726</v>
      </c>
      <c r="B680">
        <v>208.05059800000001</v>
      </c>
      <c r="C680">
        <v>216.711502</v>
      </c>
      <c r="D680">
        <v>208.05059800000001</v>
      </c>
      <c r="E680">
        <v>211.393036</v>
      </c>
      <c r="F680">
        <v>211.393036</v>
      </c>
      <c r="G680">
        <v>9194634557</v>
      </c>
    </row>
    <row r="681" spans="1:7">
      <c r="A681" s="1">
        <v>43727</v>
      </c>
      <c r="B681">
        <v>211.24723800000001</v>
      </c>
      <c r="C681">
        <v>222.871689</v>
      </c>
      <c r="D681">
        <v>204.685776</v>
      </c>
      <c r="E681">
        <v>221.28085300000001</v>
      </c>
      <c r="F681">
        <v>221.28085300000001</v>
      </c>
      <c r="G681">
        <v>10620070913</v>
      </c>
    </row>
    <row r="682" spans="1:7">
      <c r="A682" s="1">
        <v>43728</v>
      </c>
      <c r="B682">
        <v>221.069626</v>
      </c>
      <c r="C682">
        <v>221.598557</v>
      </c>
      <c r="D682">
        <v>215.159637</v>
      </c>
      <c r="E682">
        <v>218.050049</v>
      </c>
      <c r="F682">
        <v>218.050049</v>
      </c>
      <c r="G682">
        <v>8027974273</v>
      </c>
    </row>
    <row r="683" spans="1:7">
      <c r="A683" s="1">
        <v>43729</v>
      </c>
      <c r="B683">
        <v>217.89738500000001</v>
      </c>
      <c r="C683">
        <v>220.95829800000001</v>
      </c>
      <c r="D683">
        <v>215.000168</v>
      </c>
      <c r="E683">
        <v>215.51620500000001</v>
      </c>
      <c r="F683">
        <v>215.51620500000001</v>
      </c>
      <c r="G683">
        <v>7743309778</v>
      </c>
    </row>
    <row r="684" spans="1:7">
      <c r="A684" s="1">
        <v>43730</v>
      </c>
      <c r="B684">
        <v>215.486557</v>
      </c>
      <c r="C684">
        <v>216.086243</v>
      </c>
      <c r="D684">
        <v>207.64492799999999</v>
      </c>
      <c r="E684">
        <v>211.54537999999999</v>
      </c>
      <c r="F684">
        <v>211.54537999999999</v>
      </c>
      <c r="G684">
        <v>7812854576</v>
      </c>
    </row>
    <row r="685" spans="1:7">
      <c r="A685" s="1">
        <v>43731</v>
      </c>
      <c r="B685">
        <v>211.713211</v>
      </c>
      <c r="C685">
        <v>211.84051500000001</v>
      </c>
      <c r="D685">
        <v>201.887238</v>
      </c>
      <c r="E685">
        <v>201.92131000000001</v>
      </c>
      <c r="F685">
        <v>201.92131000000001</v>
      </c>
      <c r="G685">
        <v>7494673136</v>
      </c>
    </row>
    <row r="686" spans="1:7">
      <c r="A686" s="1">
        <v>43732</v>
      </c>
      <c r="B686">
        <v>201.84208699999999</v>
      </c>
      <c r="C686">
        <v>203.50054900000001</v>
      </c>
      <c r="D686">
        <v>162.72778299999999</v>
      </c>
      <c r="E686">
        <v>168.11073300000001</v>
      </c>
      <c r="F686">
        <v>168.11073300000001</v>
      </c>
      <c r="G686">
        <v>11757739233</v>
      </c>
    </row>
    <row r="687" spans="1:7">
      <c r="A687" s="1">
        <v>43733</v>
      </c>
      <c r="B687">
        <v>168.13357500000001</v>
      </c>
      <c r="C687">
        <v>174.71977200000001</v>
      </c>
      <c r="D687">
        <v>164.91348300000001</v>
      </c>
      <c r="E687">
        <v>170.89269999999999</v>
      </c>
      <c r="F687">
        <v>170.89269999999999</v>
      </c>
      <c r="G687">
        <v>9766632018</v>
      </c>
    </row>
    <row r="688" spans="1:7">
      <c r="A688" s="1">
        <v>43734</v>
      </c>
      <c r="B688">
        <v>170.756912</v>
      </c>
      <c r="C688">
        <v>171.69264200000001</v>
      </c>
      <c r="D688">
        <v>157.130325</v>
      </c>
      <c r="E688">
        <v>166.727127</v>
      </c>
      <c r="F688">
        <v>166.727127</v>
      </c>
      <c r="G688">
        <v>7848286154</v>
      </c>
    </row>
    <row r="689" spans="1:7">
      <c r="A689" s="1">
        <v>43735</v>
      </c>
      <c r="B689">
        <v>166.651703</v>
      </c>
      <c r="C689">
        <v>175.61077900000001</v>
      </c>
      <c r="D689">
        <v>163.20950300000001</v>
      </c>
      <c r="E689">
        <v>174.71099899999999</v>
      </c>
      <c r="F689">
        <v>174.71099899999999</v>
      </c>
      <c r="G689">
        <v>7909313625</v>
      </c>
    </row>
    <row r="690" spans="1:7">
      <c r="A690" s="1">
        <v>43736</v>
      </c>
      <c r="B690">
        <v>174.68083200000001</v>
      </c>
      <c r="C690">
        <v>175.77873199999999</v>
      </c>
      <c r="D690">
        <v>170.773956</v>
      </c>
      <c r="E690">
        <v>174.572891</v>
      </c>
      <c r="F690">
        <v>174.572891</v>
      </c>
      <c r="G690">
        <v>6895423445</v>
      </c>
    </row>
    <row r="691" spans="1:7">
      <c r="A691" s="1">
        <v>43737</v>
      </c>
      <c r="B691">
        <v>174.61274700000001</v>
      </c>
      <c r="C691">
        <v>175.21021999999999</v>
      </c>
      <c r="D691">
        <v>166.99769599999999</v>
      </c>
      <c r="E691">
        <v>170.503479</v>
      </c>
      <c r="F691">
        <v>170.503479</v>
      </c>
      <c r="G691">
        <v>6497088199</v>
      </c>
    </row>
    <row r="692" spans="1:7">
      <c r="A692" s="1">
        <v>43738</v>
      </c>
      <c r="B692">
        <v>170.46134900000001</v>
      </c>
      <c r="C692">
        <v>179.872208</v>
      </c>
      <c r="D692">
        <v>167.03660600000001</v>
      </c>
      <c r="E692">
        <v>179.872208</v>
      </c>
      <c r="F692">
        <v>179.872208</v>
      </c>
      <c r="G692">
        <v>7552915148</v>
      </c>
    </row>
    <row r="693" spans="1:7">
      <c r="A693" s="1">
        <v>43739</v>
      </c>
      <c r="B693">
        <v>180.20912200000001</v>
      </c>
      <c r="C693">
        <v>185.04553200000001</v>
      </c>
      <c r="D693">
        <v>175.81265300000001</v>
      </c>
      <c r="E693">
        <v>177.34042400000001</v>
      </c>
      <c r="F693">
        <v>177.34042400000001</v>
      </c>
      <c r="G693">
        <v>7676276225</v>
      </c>
    </row>
    <row r="694" spans="1:7">
      <c r="A694" s="1">
        <v>43740</v>
      </c>
      <c r="B694">
        <v>177.22406000000001</v>
      </c>
      <c r="C694">
        <v>180.82612599999999</v>
      </c>
      <c r="D694">
        <v>175.33427399999999</v>
      </c>
      <c r="E694">
        <v>180.71051</v>
      </c>
      <c r="F694">
        <v>180.71051</v>
      </c>
      <c r="G694">
        <v>6335595250</v>
      </c>
    </row>
    <row r="695" spans="1:7">
      <c r="A695" s="1">
        <v>43741</v>
      </c>
      <c r="B695">
        <v>180.70370500000001</v>
      </c>
      <c r="C695">
        <v>180.79920999999999</v>
      </c>
      <c r="D695">
        <v>172.59986900000001</v>
      </c>
      <c r="E695">
        <v>175.199341</v>
      </c>
      <c r="F695">
        <v>175.199341</v>
      </c>
      <c r="G695">
        <v>6381403725</v>
      </c>
    </row>
    <row r="696" spans="1:7">
      <c r="A696" s="1">
        <v>43742</v>
      </c>
      <c r="B696">
        <v>175.23843400000001</v>
      </c>
      <c r="C696">
        <v>178.55207799999999</v>
      </c>
      <c r="D696">
        <v>173.564087</v>
      </c>
      <c r="E696">
        <v>176.98500100000001</v>
      </c>
      <c r="F696">
        <v>176.98500100000001</v>
      </c>
      <c r="G696">
        <v>6248928449</v>
      </c>
    </row>
    <row r="697" spans="1:7">
      <c r="A697" s="1">
        <v>43743</v>
      </c>
      <c r="B697">
        <v>176.94631999999999</v>
      </c>
      <c r="C697">
        <v>177.71324200000001</v>
      </c>
      <c r="D697">
        <v>173.06956500000001</v>
      </c>
      <c r="E697">
        <v>176.351517</v>
      </c>
      <c r="F697">
        <v>176.351517</v>
      </c>
      <c r="G697">
        <v>5837211771</v>
      </c>
    </row>
    <row r="698" spans="1:7">
      <c r="A698" s="1">
        <v>43744</v>
      </c>
      <c r="B698">
        <v>176.36438000000001</v>
      </c>
      <c r="C698">
        <v>177.36454800000001</v>
      </c>
      <c r="D698">
        <v>171.29977400000001</v>
      </c>
      <c r="E698">
        <v>173.05914300000001</v>
      </c>
      <c r="F698">
        <v>173.05914300000001</v>
      </c>
      <c r="G698">
        <v>5852890674</v>
      </c>
    </row>
    <row r="699" spans="1:7">
      <c r="A699" s="1">
        <v>43745</v>
      </c>
      <c r="B699">
        <v>172.940338</v>
      </c>
      <c r="C699">
        <v>182.35635400000001</v>
      </c>
      <c r="D699">
        <v>171.527817</v>
      </c>
      <c r="E699">
        <v>181.18634</v>
      </c>
      <c r="F699">
        <v>181.18634</v>
      </c>
      <c r="G699">
        <v>7844316834</v>
      </c>
    </row>
    <row r="700" spans="1:7">
      <c r="A700" s="1">
        <v>43746</v>
      </c>
      <c r="B700">
        <v>181.11335800000001</v>
      </c>
      <c r="C700">
        <v>184.35997</v>
      </c>
      <c r="D700">
        <v>179.13339199999999</v>
      </c>
      <c r="E700">
        <v>182.02156099999999</v>
      </c>
      <c r="F700">
        <v>182.02156099999999</v>
      </c>
      <c r="G700">
        <v>7466282780</v>
      </c>
    </row>
    <row r="701" spans="1:7">
      <c r="A701" s="1">
        <v>43747</v>
      </c>
      <c r="B701">
        <v>182.03630100000001</v>
      </c>
      <c r="C701">
        <v>194.30049099999999</v>
      </c>
      <c r="D701">
        <v>180.668442</v>
      </c>
      <c r="E701">
        <v>193.29325900000001</v>
      </c>
      <c r="F701">
        <v>193.29325900000001</v>
      </c>
      <c r="G701">
        <v>9088122101</v>
      </c>
    </row>
    <row r="702" spans="1:7">
      <c r="A702" s="1">
        <v>43748</v>
      </c>
      <c r="B702">
        <v>193.19107099999999</v>
      </c>
      <c r="C702">
        <v>193.89692700000001</v>
      </c>
      <c r="D702">
        <v>188.30647300000001</v>
      </c>
      <c r="E702">
        <v>191.65966800000001</v>
      </c>
      <c r="F702">
        <v>191.65966800000001</v>
      </c>
      <c r="G702">
        <v>8375913276</v>
      </c>
    </row>
    <row r="703" spans="1:7">
      <c r="A703" s="1">
        <v>43749</v>
      </c>
      <c r="B703">
        <v>191.80107100000001</v>
      </c>
      <c r="C703">
        <v>195.31880200000001</v>
      </c>
      <c r="D703">
        <v>181.661835</v>
      </c>
      <c r="E703">
        <v>182.56968699999999</v>
      </c>
      <c r="F703">
        <v>182.56968699999999</v>
      </c>
      <c r="G703">
        <v>9128522970</v>
      </c>
    </row>
    <row r="704" spans="1:7">
      <c r="A704" s="1">
        <v>43750</v>
      </c>
      <c r="B704">
        <v>182.53402700000001</v>
      </c>
      <c r="C704">
        <v>186.30488600000001</v>
      </c>
      <c r="D704">
        <v>179.98483300000001</v>
      </c>
      <c r="E704">
        <v>180.82664500000001</v>
      </c>
      <c r="F704">
        <v>180.82664500000001</v>
      </c>
      <c r="G704">
        <v>7494328840</v>
      </c>
    </row>
    <row r="705" spans="1:7">
      <c r="A705" s="1">
        <v>43751</v>
      </c>
      <c r="B705">
        <v>180.861313</v>
      </c>
      <c r="C705">
        <v>185.07591199999999</v>
      </c>
      <c r="D705">
        <v>180.31715399999999</v>
      </c>
      <c r="E705">
        <v>182.07515000000001</v>
      </c>
      <c r="F705">
        <v>182.07515000000001</v>
      </c>
      <c r="G705">
        <v>6733182273</v>
      </c>
    </row>
    <row r="706" spans="1:7">
      <c r="A706" s="1">
        <v>43752</v>
      </c>
      <c r="B706">
        <v>182.02847299999999</v>
      </c>
      <c r="C706">
        <v>187.303619</v>
      </c>
      <c r="D706">
        <v>181.66227699999999</v>
      </c>
      <c r="E706">
        <v>186.96090699999999</v>
      </c>
      <c r="F706">
        <v>186.96090699999999</v>
      </c>
      <c r="G706">
        <v>7276520699</v>
      </c>
    </row>
    <row r="707" spans="1:7">
      <c r="A707" s="1">
        <v>43753</v>
      </c>
      <c r="B707">
        <v>186.97705099999999</v>
      </c>
      <c r="C707">
        <v>187.759872</v>
      </c>
      <c r="D707">
        <v>179.462784</v>
      </c>
      <c r="E707">
        <v>181.40606700000001</v>
      </c>
      <c r="F707">
        <v>181.40606700000001</v>
      </c>
      <c r="G707">
        <v>7731456579</v>
      </c>
    </row>
    <row r="708" spans="1:7">
      <c r="A708" s="1">
        <v>43754</v>
      </c>
      <c r="B708">
        <v>181.34373500000001</v>
      </c>
      <c r="C708">
        <v>181.66861</v>
      </c>
      <c r="D708">
        <v>174.06416300000001</v>
      </c>
      <c r="E708">
        <v>176.01350400000001</v>
      </c>
      <c r="F708">
        <v>176.01350400000001</v>
      </c>
      <c r="G708">
        <v>7691244590</v>
      </c>
    </row>
    <row r="709" spans="1:7">
      <c r="A709" s="1">
        <v>43755</v>
      </c>
      <c r="B709">
        <v>175.906891</v>
      </c>
      <c r="C709">
        <v>178.899551</v>
      </c>
      <c r="D709">
        <v>174.56582599999999</v>
      </c>
      <c r="E709">
        <v>178.02835099999999</v>
      </c>
      <c r="F709">
        <v>178.02835099999999</v>
      </c>
      <c r="G709">
        <v>6737237423</v>
      </c>
    </row>
    <row r="710" spans="1:7">
      <c r="A710" s="1">
        <v>43756</v>
      </c>
      <c r="B710">
        <v>177.98855599999999</v>
      </c>
      <c r="C710">
        <v>178.17979399999999</v>
      </c>
      <c r="D710">
        <v>171.00505100000001</v>
      </c>
      <c r="E710">
        <v>173.62133800000001</v>
      </c>
      <c r="F710">
        <v>173.62133800000001</v>
      </c>
      <c r="G710">
        <v>7566257807</v>
      </c>
    </row>
    <row r="711" spans="1:7">
      <c r="A711" s="1">
        <v>43757</v>
      </c>
      <c r="B711">
        <v>173.64944499999999</v>
      </c>
      <c r="C711">
        <v>175.60823099999999</v>
      </c>
      <c r="D711">
        <v>172.21545399999999</v>
      </c>
      <c r="E711">
        <v>172.913025</v>
      </c>
      <c r="F711">
        <v>172.913025</v>
      </c>
      <c r="G711">
        <v>6551453871</v>
      </c>
    </row>
    <row r="712" spans="1:7">
      <c r="A712" s="1">
        <v>43758</v>
      </c>
      <c r="B712">
        <v>172.974762</v>
      </c>
      <c r="C712">
        <v>176.71868900000001</v>
      </c>
      <c r="D712">
        <v>171.210724</v>
      </c>
      <c r="E712">
        <v>175.534378</v>
      </c>
      <c r="F712">
        <v>175.534378</v>
      </c>
      <c r="G712">
        <v>6801091120</v>
      </c>
    </row>
    <row r="713" spans="1:7">
      <c r="A713" s="1">
        <v>43759</v>
      </c>
      <c r="B713">
        <v>175.52475000000001</v>
      </c>
      <c r="C713">
        <v>177.74172999999999</v>
      </c>
      <c r="D713">
        <v>173.28774999999999</v>
      </c>
      <c r="E713">
        <v>174.92098999999999</v>
      </c>
      <c r="F713">
        <v>174.92098999999999</v>
      </c>
      <c r="G713">
        <v>6815820627</v>
      </c>
    </row>
    <row r="714" spans="1:7">
      <c r="A714" s="1">
        <v>43760</v>
      </c>
      <c r="B714">
        <v>174.90505999999999</v>
      </c>
      <c r="C714">
        <v>175.650024</v>
      </c>
      <c r="D714">
        <v>172.26623499999999</v>
      </c>
      <c r="E714">
        <v>172.30085800000001</v>
      </c>
      <c r="F714">
        <v>172.30085800000001</v>
      </c>
      <c r="G714">
        <v>6990951966</v>
      </c>
    </row>
    <row r="715" spans="1:7">
      <c r="A715" s="1">
        <v>43761</v>
      </c>
      <c r="B715">
        <v>172.26280199999999</v>
      </c>
      <c r="C715">
        <v>172.42057800000001</v>
      </c>
      <c r="D715">
        <v>157.463425</v>
      </c>
      <c r="E715">
        <v>162.40278599999999</v>
      </c>
      <c r="F715">
        <v>162.40278599999999</v>
      </c>
      <c r="G715">
        <v>9624925919</v>
      </c>
    </row>
    <row r="716" spans="1:7">
      <c r="A716" s="1">
        <v>43762</v>
      </c>
      <c r="B716">
        <v>162.51411400000001</v>
      </c>
      <c r="C716">
        <v>164.14756800000001</v>
      </c>
      <c r="D716">
        <v>160.88795500000001</v>
      </c>
      <c r="E716">
        <v>162.16854900000001</v>
      </c>
      <c r="F716">
        <v>162.16854900000001</v>
      </c>
      <c r="G716">
        <v>7300917537</v>
      </c>
    </row>
    <row r="717" spans="1:7">
      <c r="A717" s="1">
        <v>43763</v>
      </c>
      <c r="B717">
        <v>162.18971300000001</v>
      </c>
      <c r="C717">
        <v>183.000122</v>
      </c>
      <c r="D717">
        <v>161.96601899999999</v>
      </c>
      <c r="E717">
        <v>181.52320900000001</v>
      </c>
      <c r="F717">
        <v>181.52320900000001</v>
      </c>
      <c r="G717">
        <v>10358594018</v>
      </c>
    </row>
    <row r="718" spans="1:7">
      <c r="A718" s="1">
        <v>43764</v>
      </c>
      <c r="B718">
        <v>181.667068</v>
      </c>
      <c r="C718">
        <v>195.94250500000001</v>
      </c>
      <c r="D718">
        <v>176.133804</v>
      </c>
      <c r="E718">
        <v>179.83547999999999</v>
      </c>
      <c r="F718">
        <v>179.83547999999999</v>
      </c>
      <c r="G718">
        <v>13831784986</v>
      </c>
    </row>
    <row r="719" spans="1:7">
      <c r="A719" s="1">
        <v>43765</v>
      </c>
      <c r="B719">
        <v>179.93263200000001</v>
      </c>
      <c r="C719">
        <v>188.15533400000001</v>
      </c>
      <c r="D719">
        <v>177.68235799999999</v>
      </c>
      <c r="E719">
        <v>184.24221800000001</v>
      </c>
      <c r="F719">
        <v>184.24221800000001</v>
      </c>
      <c r="G719">
        <v>10815941952</v>
      </c>
    </row>
    <row r="720" spans="1:7">
      <c r="A720" s="1">
        <v>43766</v>
      </c>
      <c r="B720">
        <v>184.39750699999999</v>
      </c>
      <c r="C720">
        <v>187.883163</v>
      </c>
      <c r="D720">
        <v>180.24955700000001</v>
      </c>
      <c r="E720">
        <v>182.662811</v>
      </c>
      <c r="F720">
        <v>182.662811</v>
      </c>
      <c r="G720">
        <v>10406734124</v>
      </c>
    </row>
    <row r="721" spans="1:7">
      <c r="A721" s="1">
        <v>43767</v>
      </c>
      <c r="B721">
        <v>182.67037999999999</v>
      </c>
      <c r="C721">
        <v>191.846756</v>
      </c>
      <c r="D721">
        <v>182.36436499999999</v>
      </c>
      <c r="E721">
        <v>190.34257500000001</v>
      </c>
      <c r="F721">
        <v>190.34257500000001</v>
      </c>
      <c r="G721">
        <v>10622761958</v>
      </c>
    </row>
    <row r="722" spans="1:7">
      <c r="A722" s="1">
        <v>43768</v>
      </c>
      <c r="B722">
        <v>190.33639500000001</v>
      </c>
      <c r="C722">
        <v>191.11193800000001</v>
      </c>
      <c r="D722">
        <v>181.54637099999999</v>
      </c>
      <c r="E722">
        <v>184.69216900000001</v>
      </c>
      <c r="F722">
        <v>184.69216900000001</v>
      </c>
      <c r="G722">
        <v>10484902804</v>
      </c>
    </row>
    <row r="723" spans="1:7">
      <c r="A723" s="1">
        <v>43769</v>
      </c>
      <c r="B723">
        <v>184.79762299999999</v>
      </c>
      <c r="C723">
        <v>188.75126599999999</v>
      </c>
      <c r="D723">
        <v>180.06835899999999</v>
      </c>
      <c r="E723">
        <v>183.96691899999999</v>
      </c>
      <c r="F723">
        <v>183.96691899999999</v>
      </c>
      <c r="G723">
        <v>9607939606</v>
      </c>
    </row>
    <row r="724" spans="1:7">
      <c r="A724" s="1">
        <v>43770</v>
      </c>
      <c r="B724">
        <v>183.803696</v>
      </c>
      <c r="C724">
        <v>185.059708</v>
      </c>
      <c r="D724">
        <v>181.09449799999999</v>
      </c>
      <c r="E724">
        <v>183.96989400000001</v>
      </c>
      <c r="F724">
        <v>183.96989400000001</v>
      </c>
      <c r="G724">
        <v>9145611130</v>
      </c>
    </row>
    <row r="725" spans="1:7">
      <c r="A725" s="1">
        <v>43771</v>
      </c>
      <c r="B725">
        <v>184.018158</v>
      </c>
      <c r="C725">
        <v>185.70895400000001</v>
      </c>
      <c r="D725">
        <v>182.79766799999999</v>
      </c>
      <c r="E725">
        <v>183.92572000000001</v>
      </c>
      <c r="F725">
        <v>183.92572000000001</v>
      </c>
      <c r="G725">
        <v>8087991830</v>
      </c>
    </row>
    <row r="726" spans="1:7">
      <c r="A726" s="1">
        <v>43772</v>
      </c>
      <c r="B726">
        <v>183.99482699999999</v>
      </c>
      <c r="C726">
        <v>185.024216</v>
      </c>
      <c r="D726">
        <v>179.81814600000001</v>
      </c>
      <c r="E726">
        <v>182.42501799999999</v>
      </c>
      <c r="F726">
        <v>182.42501799999999</v>
      </c>
      <c r="G726">
        <v>8760247744</v>
      </c>
    </row>
    <row r="727" spans="1:7">
      <c r="A727" s="1">
        <v>43773</v>
      </c>
      <c r="B727">
        <v>182.319031</v>
      </c>
      <c r="C727">
        <v>188.02293399999999</v>
      </c>
      <c r="D727">
        <v>181.821609</v>
      </c>
      <c r="E727">
        <v>186.35519400000001</v>
      </c>
      <c r="F727">
        <v>186.35519400000001</v>
      </c>
      <c r="G727">
        <v>10551917945</v>
      </c>
    </row>
    <row r="728" spans="1:7">
      <c r="A728" s="1">
        <v>43774</v>
      </c>
      <c r="B728">
        <v>186.30931100000001</v>
      </c>
      <c r="C728">
        <v>191.25782799999999</v>
      </c>
      <c r="D728">
        <v>184.331985</v>
      </c>
      <c r="E728">
        <v>189.304169</v>
      </c>
      <c r="F728">
        <v>189.304169</v>
      </c>
      <c r="G728">
        <v>10024177342</v>
      </c>
    </row>
    <row r="729" spans="1:7">
      <c r="A729" s="1">
        <v>43775</v>
      </c>
      <c r="B729">
        <v>189.113495</v>
      </c>
      <c r="C729">
        <v>193.547256</v>
      </c>
      <c r="D729">
        <v>188.66767899999999</v>
      </c>
      <c r="E729">
        <v>191.593842</v>
      </c>
      <c r="F729">
        <v>191.593842</v>
      </c>
      <c r="G729">
        <v>10156458684</v>
      </c>
    </row>
    <row r="730" spans="1:7">
      <c r="A730" s="1">
        <v>43776</v>
      </c>
      <c r="B730">
        <v>191.50430299999999</v>
      </c>
      <c r="C730">
        <v>191.861099</v>
      </c>
      <c r="D730">
        <v>186.567001</v>
      </c>
      <c r="E730">
        <v>187.97654700000001</v>
      </c>
      <c r="F730">
        <v>187.97654700000001</v>
      </c>
      <c r="G730">
        <v>9081247799</v>
      </c>
    </row>
    <row r="731" spans="1:7">
      <c r="A731" s="1">
        <v>43777</v>
      </c>
      <c r="B731">
        <v>187.924271</v>
      </c>
      <c r="C731">
        <v>188.815979</v>
      </c>
      <c r="D731">
        <v>182.54136700000001</v>
      </c>
      <c r="E731">
        <v>184.21147199999999</v>
      </c>
      <c r="F731">
        <v>184.21147199999999</v>
      </c>
      <c r="G731">
        <v>9176780911</v>
      </c>
    </row>
    <row r="732" spans="1:7">
      <c r="A732" s="1">
        <v>43778</v>
      </c>
      <c r="B732">
        <v>184.311722</v>
      </c>
      <c r="C732">
        <v>185.83853099999999</v>
      </c>
      <c r="D732">
        <v>183.90223700000001</v>
      </c>
      <c r="E732">
        <v>185.028717</v>
      </c>
      <c r="F732">
        <v>185.028717</v>
      </c>
      <c r="G732">
        <v>7277418704</v>
      </c>
    </row>
    <row r="733" spans="1:7">
      <c r="A733" s="1">
        <v>43779</v>
      </c>
      <c r="B733">
        <v>184.94335899999999</v>
      </c>
      <c r="C733">
        <v>190.92060900000001</v>
      </c>
      <c r="D733">
        <v>184.68678299999999</v>
      </c>
      <c r="E733">
        <v>189.47728000000001</v>
      </c>
      <c r="F733">
        <v>189.47728000000001</v>
      </c>
      <c r="G733">
        <v>8752784211</v>
      </c>
    </row>
    <row r="734" spans="1:7">
      <c r="A734" s="1">
        <v>43780</v>
      </c>
      <c r="B734">
        <v>189.50292999999999</v>
      </c>
      <c r="C734">
        <v>190.338425</v>
      </c>
      <c r="D734">
        <v>185.086319</v>
      </c>
      <c r="E734">
        <v>185.48963900000001</v>
      </c>
      <c r="F734">
        <v>185.48963900000001</v>
      </c>
      <c r="G734">
        <v>7877424106</v>
      </c>
    </row>
    <row r="735" spans="1:7">
      <c r="A735" s="1">
        <v>43781</v>
      </c>
      <c r="B735">
        <v>185.56483499999999</v>
      </c>
      <c r="C735">
        <v>187.94802899999999</v>
      </c>
      <c r="D735">
        <v>184.19105500000001</v>
      </c>
      <c r="E735">
        <v>186.843414</v>
      </c>
      <c r="F735">
        <v>186.843414</v>
      </c>
      <c r="G735">
        <v>7792186666</v>
      </c>
    </row>
    <row r="736" spans="1:7">
      <c r="A736" s="1">
        <v>43782</v>
      </c>
      <c r="B736">
        <v>186.94244399999999</v>
      </c>
      <c r="C736">
        <v>189.33187899999999</v>
      </c>
      <c r="D736">
        <v>185.93794299999999</v>
      </c>
      <c r="E736">
        <v>188.25874300000001</v>
      </c>
      <c r="F736">
        <v>188.25874300000001</v>
      </c>
      <c r="G736">
        <v>7343173596</v>
      </c>
    </row>
    <row r="737" spans="1:7">
      <c r="A737" s="1">
        <v>43783</v>
      </c>
      <c r="B737">
        <v>188.27250699999999</v>
      </c>
      <c r="C737">
        <v>188.63459800000001</v>
      </c>
      <c r="D737">
        <v>184.99229399999999</v>
      </c>
      <c r="E737">
        <v>185.99963399999999</v>
      </c>
      <c r="F737">
        <v>185.99963399999999</v>
      </c>
      <c r="G737">
        <v>7872664470</v>
      </c>
    </row>
    <row r="738" spans="1:7">
      <c r="A738" s="1">
        <v>43784</v>
      </c>
      <c r="B738">
        <v>186.058167</v>
      </c>
      <c r="C738">
        <v>186.25183100000001</v>
      </c>
      <c r="D738">
        <v>179.37956199999999</v>
      </c>
      <c r="E738">
        <v>180.52117899999999</v>
      </c>
      <c r="F738">
        <v>180.52117899999999</v>
      </c>
      <c r="G738">
        <v>8815678477</v>
      </c>
    </row>
    <row r="739" spans="1:7">
      <c r="A739" s="1">
        <v>43785</v>
      </c>
      <c r="B739">
        <v>180.4991</v>
      </c>
      <c r="C739">
        <v>184.15527299999999</v>
      </c>
      <c r="D739">
        <v>179.98567199999999</v>
      </c>
      <c r="E739">
        <v>183.34835799999999</v>
      </c>
      <c r="F739">
        <v>183.34835799999999</v>
      </c>
      <c r="G739">
        <v>6789888120</v>
      </c>
    </row>
    <row r="740" spans="1:7">
      <c r="A740" s="1">
        <v>43786</v>
      </c>
      <c r="B740">
        <v>183.35083</v>
      </c>
      <c r="C740">
        <v>188.19134500000001</v>
      </c>
      <c r="D740">
        <v>182.33680699999999</v>
      </c>
      <c r="E740">
        <v>185.11923200000001</v>
      </c>
      <c r="F740">
        <v>185.11923200000001</v>
      </c>
      <c r="G740">
        <v>7364325471</v>
      </c>
    </row>
    <row r="741" spans="1:7">
      <c r="A741" s="1">
        <v>43787</v>
      </c>
      <c r="B741">
        <v>185.04145800000001</v>
      </c>
      <c r="C741">
        <v>186.927155</v>
      </c>
      <c r="D741">
        <v>179.17550700000001</v>
      </c>
      <c r="E741">
        <v>180.55960099999999</v>
      </c>
      <c r="F741">
        <v>180.55960099999999</v>
      </c>
      <c r="G741">
        <v>7787662111</v>
      </c>
    </row>
    <row r="742" spans="1:7">
      <c r="A742" s="1">
        <v>43788</v>
      </c>
      <c r="B742">
        <v>180.50245699999999</v>
      </c>
      <c r="C742">
        <v>182.52799999999999</v>
      </c>
      <c r="D742">
        <v>175.197113</v>
      </c>
      <c r="E742">
        <v>177.45555100000001</v>
      </c>
      <c r="F742">
        <v>177.45555100000001</v>
      </c>
      <c r="G742">
        <v>7536699743</v>
      </c>
    </row>
    <row r="743" spans="1:7">
      <c r="A743" s="1">
        <v>43789</v>
      </c>
      <c r="B743">
        <v>177.41528299999999</v>
      </c>
      <c r="C743">
        <v>178.99314899999999</v>
      </c>
      <c r="D743">
        <v>175.290436</v>
      </c>
      <c r="E743">
        <v>175.69834900000001</v>
      </c>
      <c r="F743">
        <v>175.69834900000001</v>
      </c>
      <c r="G743">
        <v>7205785149</v>
      </c>
    </row>
    <row r="744" spans="1:7">
      <c r="A744" s="1">
        <v>43790</v>
      </c>
      <c r="B744">
        <v>175.673599</v>
      </c>
      <c r="C744">
        <v>176.20921300000001</v>
      </c>
      <c r="D744">
        <v>159.365128</v>
      </c>
      <c r="E744">
        <v>161.46272300000001</v>
      </c>
      <c r="F744">
        <v>161.46272300000001</v>
      </c>
      <c r="G744">
        <v>8546371325</v>
      </c>
    </row>
    <row r="745" spans="1:7">
      <c r="A745" s="1">
        <v>43791</v>
      </c>
      <c r="B745">
        <v>161.50588999999999</v>
      </c>
      <c r="C745">
        <v>163.02809099999999</v>
      </c>
      <c r="D745">
        <v>142.34410099999999</v>
      </c>
      <c r="E745">
        <v>150.26817299999999</v>
      </c>
      <c r="F745">
        <v>150.26817299999999</v>
      </c>
      <c r="G745">
        <v>12020749863</v>
      </c>
    </row>
    <row r="746" spans="1:7">
      <c r="A746" s="1">
        <v>43792</v>
      </c>
      <c r="B746">
        <v>150.212219</v>
      </c>
      <c r="C746">
        <v>154.101563</v>
      </c>
      <c r="D746">
        <v>147.60124200000001</v>
      </c>
      <c r="E746">
        <v>153.41778600000001</v>
      </c>
      <c r="F746">
        <v>153.41778600000001</v>
      </c>
      <c r="G746">
        <v>8289198330</v>
      </c>
    </row>
    <row r="747" spans="1:7">
      <c r="A747" s="1">
        <v>43793</v>
      </c>
      <c r="B747">
        <v>153.43052700000001</v>
      </c>
      <c r="C747">
        <v>153.965912</v>
      </c>
      <c r="D747">
        <v>142.83470199999999</v>
      </c>
      <c r="E747">
        <v>142.83470199999999</v>
      </c>
      <c r="F747">
        <v>142.83470199999999</v>
      </c>
      <c r="G747">
        <v>7782769098</v>
      </c>
    </row>
    <row r="748" spans="1:7">
      <c r="A748" s="1">
        <v>43794</v>
      </c>
      <c r="B748">
        <v>142.69700599999999</v>
      </c>
      <c r="C748">
        <v>150.20796200000001</v>
      </c>
      <c r="D748">
        <v>133.80233799999999</v>
      </c>
      <c r="E748">
        <v>146.47653199999999</v>
      </c>
      <c r="F748">
        <v>146.47653199999999</v>
      </c>
      <c r="G748">
        <v>10962753356</v>
      </c>
    </row>
    <row r="749" spans="1:7">
      <c r="A749" s="1">
        <v>43795</v>
      </c>
      <c r="B749">
        <v>146.404312</v>
      </c>
      <c r="C749">
        <v>150.004761</v>
      </c>
      <c r="D749">
        <v>145.21687299999999</v>
      </c>
      <c r="E749">
        <v>148.96507299999999</v>
      </c>
      <c r="F749">
        <v>148.96507299999999</v>
      </c>
      <c r="G749">
        <v>7648516297</v>
      </c>
    </row>
    <row r="750" spans="1:7">
      <c r="A750" s="1">
        <v>43796</v>
      </c>
      <c r="B750">
        <v>148.39681999999999</v>
      </c>
      <c r="C750">
        <v>154.88720699999999</v>
      </c>
      <c r="D750">
        <v>143.52560399999999</v>
      </c>
      <c r="E750">
        <v>153.010559</v>
      </c>
      <c r="F750">
        <v>153.010559</v>
      </c>
      <c r="G750">
        <v>8778095308</v>
      </c>
    </row>
    <row r="751" spans="1:7">
      <c r="A751" s="1">
        <v>43797</v>
      </c>
      <c r="B751">
        <v>153.069244</v>
      </c>
      <c r="C751">
        <v>156.613586</v>
      </c>
      <c r="D751">
        <v>151.09112500000001</v>
      </c>
      <c r="E751">
        <v>151.71757500000001</v>
      </c>
      <c r="F751">
        <v>151.71757500000001</v>
      </c>
      <c r="G751">
        <v>7346531960</v>
      </c>
    </row>
    <row r="752" spans="1:7">
      <c r="A752" s="1">
        <v>43798</v>
      </c>
      <c r="B752">
        <v>151.76859999999999</v>
      </c>
      <c r="C752">
        <v>156.84840399999999</v>
      </c>
      <c r="D752">
        <v>151.46043399999999</v>
      </c>
      <c r="E752">
        <v>155.30415300000001</v>
      </c>
      <c r="F752">
        <v>155.30415300000001</v>
      </c>
      <c r="G752">
        <v>7503898278</v>
      </c>
    </row>
    <row r="753" spans="1:7">
      <c r="A753" s="1">
        <v>43799</v>
      </c>
      <c r="B753">
        <v>155.286407</v>
      </c>
      <c r="C753">
        <v>156.69129899999999</v>
      </c>
      <c r="D753">
        <v>151.22534200000001</v>
      </c>
      <c r="E753">
        <v>152.53968800000001</v>
      </c>
      <c r="F753">
        <v>152.53968800000001</v>
      </c>
      <c r="G753">
        <v>6565950868</v>
      </c>
    </row>
    <row r="754" spans="1:7">
      <c r="A754" s="1">
        <v>43800</v>
      </c>
      <c r="B754">
        <v>152.491928</v>
      </c>
      <c r="C754">
        <v>152.491928</v>
      </c>
      <c r="D754">
        <v>147.06793200000001</v>
      </c>
      <c r="E754">
        <v>151.18573000000001</v>
      </c>
      <c r="F754">
        <v>151.18573000000001</v>
      </c>
      <c r="G754">
        <v>7102780298</v>
      </c>
    </row>
    <row r="755" spans="1:7">
      <c r="A755" s="1">
        <v>43801</v>
      </c>
      <c r="B755">
        <v>151.175476</v>
      </c>
      <c r="C755">
        <v>152.11695900000001</v>
      </c>
      <c r="D755">
        <v>147.606796</v>
      </c>
      <c r="E755">
        <v>149.059158</v>
      </c>
      <c r="F755">
        <v>149.059158</v>
      </c>
      <c r="G755">
        <v>6670561362</v>
      </c>
    </row>
    <row r="756" spans="1:7">
      <c r="A756" s="1">
        <v>43802</v>
      </c>
      <c r="B756">
        <v>149.058243</v>
      </c>
      <c r="C756">
        <v>150.31042500000001</v>
      </c>
      <c r="D756">
        <v>146.001678</v>
      </c>
      <c r="E756">
        <v>147.95642100000001</v>
      </c>
      <c r="F756">
        <v>147.95642100000001</v>
      </c>
      <c r="G756">
        <v>6204379850</v>
      </c>
    </row>
    <row r="757" spans="1:7">
      <c r="A757" s="1">
        <v>43803</v>
      </c>
      <c r="B757">
        <v>147.91838100000001</v>
      </c>
      <c r="C757">
        <v>150.68081699999999</v>
      </c>
      <c r="D757">
        <v>145.00088500000001</v>
      </c>
      <c r="E757">
        <v>146.74774199999999</v>
      </c>
      <c r="F757">
        <v>146.74774199999999</v>
      </c>
      <c r="G757">
        <v>7865937094</v>
      </c>
    </row>
    <row r="758" spans="1:7">
      <c r="A758" s="1">
        <v>43804</v>
      </c>
      <c r="B758">
        <v>146.68649300000001</v>
      </c>
      <c r="C758">
        <v>153.155396</v>
      </c>
      <c r="D758">
        <v>145.45907600000001</v>
      </c>
      <c r="E758">
        <v>149.24899300000001</v>
      </c>
      <c r="F758">
        <v>149.24899300000001</v>
      </c>
      <c r="G758">
        <v>6745910228</v>
      </c>
    </row>
    <row r="759" spans="1:7">
      <c r="A759" s="1">
        <v>43805</v>
      </c>
      <c r="B759">
        <v>149.39648399999999</v>
      </c>
      <c r="C759">
        <v>149.67051699999999</v>
      </c>
      <c r="D759">
        <v>147.60652200000001</v>
      </c>
      <c r="E759">
        <v>149.19444300000001</v>
      </c>
      <c r="F759">
        <v>149.19444300000001</v>
      </c>
      <c r="G759">
        <v>6458766441</v>
      </c>
    </row>
    <row r="760" spans="1:7">
      <c r="A760" s="1">
        <v>43806</v>
      </c>
      <c r="B760">
        <v>149.19760099999999</v>
      </c>
      <c r="C760">
        <v>149.799713</v>
      </c>
      <c r="D760">
        <v>148.37477100000001</v>
      </c>
      <c r="E760">
        <v>148.768158</v>
      </c>
      <c r="F760">
        <v>148.768158</v>
      </c>
      <c r="G760">
        <v>5911233284</v>
      </c>
    </row>
    <row r="761" spans="1:7">
      <c r="A761" s="1">
        <v>43807</v>
      </c>
      <c r="B761">
        <v>148.743683</v>
      </c>
      <c r="C761">
        <v>152.39292900000001</v>
      </c>
      <c r="D761">
        <v>148.31333900000001</v>
      </c>
      <c r="E761">
        <v>151.264725</v>
      </c>
      <c r="F761">
        <v>151.264725</v>
      </c>
      <c r="G761">
        <v>6441727252</v>
      </c>
    </row>
    <row r="762" spans="1:7">
      <c r="A762" s="1">
        <v>43808</v>
      </c>
      <c r="B762">
        <v>151.22439600000001</v>
      </c>
      <c r="C762">
        <v>151.91394</v>
      </c>
      <c r="D762">
        <v>147.62136799999999</v>
      </c>
      <c r="E762">
        <v>148.22517400000001</v>
      </c>
      <c r="F762">
        <v>148.22517400000001</v>
      </c>
      <c r="G762">
        <v>6744206747</v>
      </c>
    </row>
    <row r="763" spans="1:7">
      <c r="A763" s="1">
        <v>43809</v>
      </c>
      <c r="B763">
        <v>148.179855</v>
      </c>
      <c r="C763">
        <v>148.56446800000001</v>
      </c>
      <c r="D763">
        <v>144.90795900000001</v>
      </c>
      <c r="E763">
        <v>146.267044</v>
      </c>
      <c r="F763">
        <v>146.267044</v>
      </c>
      <c r="G763">
        <v>6859512025</v>
      </c>
    </row>
    <row r="764" spans="1:7">
      <c r="A764" s="1">
        <v>43810</v>
      </c>
      <c r="B764">
        <v>146.32064800000001</v>
      </c>
      <c r="C764">
        <v>147.139206</v>
      </c>
      <c r="D764">
        <v>143.04536400000001</v>
      </c>
      <c r="E764">
        <v>143.608002</v>
      </c>
      <c r="F764">
        <v>143.608002</v>
      </c>
      <c r="G764">
        <v>7037180049</v>
      </c>
    </row>
    <row r="765" spans="1:7">
      <c r="A765" s="1">
        <v>43811</v>
      </c>
      <c r="B765">
        <v>143.61566199999999</v>
      </c>
      <c r="C765">
        <v>145.75164799999999</v>
      </c>
      <c r="D765">
        <v>141.436981</v>
      </c>
      <c r="E765">
        <v>145.604004</v>
      </c>
      <c r="F765">
        <v>145.604004</v>
      </c>
      <c r="G765">
        <v>7890383413</v>
      </c>
    </row>
    <row r="766" spans="1:7">
      <c r="A766" s="1">
        <v>43812</v>
      </c>
      <c r="B766">
        <v>145.65568500000001</v>
      </c>
      <c r="C766">
        <v>145.857101</v>
      </c>
      <c r="D766">
        <v>143.746521</v>
      </c>
      <c r="E766">
        <v>144.944748</v>
      </c>
      <c r="F766">
        <v>144.944748</v>
      </c>
      <c r="G766">
        <v>7264810247</v>
      </c>
    </row>
    <row r="767" spans="1:7">
      <c r="A767" s="1">
        <v>43813</v>
      </c>
      <c r="B767">
        <v>144.95341500000001</v>
      </c>
      <c r="C767">
        <v>145.52908300000001</v>
      </c>
      <c r="D767">
        <v>142.43455499999999</v>
      </c>
      <c r="E767">
        <v>142.86923200000001</v>
      </c>
      <c r="F767">
        <v>142.86923200000001</v>
      </c>
      <c r="G767">
        <v>7048066973</v>
      </c>
    </row>
    <row r="768" spans="1:7">
      <c r="A768" s="1">
        <v>43814</v>
      </c>
      <c r="B768">
        <v>142.86499000000001</v>
      </c>
      <c r="C768">
        <v>143.925354</v>
      </c>
      <c r="D768">
        <v>139.42695599999999</v>
      </c>
      <c r="E768">
        <v>143.11499000000001</v>
      </c>
      <c r="F768">
        <v>143.11499000000001</v>
      </c>
      <c r="G768">
        <v>7235153411</v>
      </c>
    </row>
    <row r="769" spans="1:7">
      <c r="A769" s="1">
        <v>43815</v>
      </c>
      <c r="B769">
        <v>143.13952599999999</v>
      </c>
      <c r="C769">
        <v>143.22485399999999</v>
      </c>
      <c r="D769">
        <v>132.45666499999999</v>
      </c>
      <c r="E769">
        <v>133.61402899999999</v>
      </c>
      <c r="F769">
        <v>133.61402899999999</v>
      </c>
      <c r="G769">
        <v>8992282119</v>
      </c>
    </row>
    <row r="770" spans="1:7">
      <c r="A770" s="1">
        <v>43816</v>
      </c>
      <c r="B770">
        <v>133.647186</v>
      </c>
      <c r="C770">
        <v>134.01153600000001</v>
      </c>
      <c r="D770">
        <v>121.395081</v>
      </c>
      <c r="E770">
        <v>122.603889</v>
      </c>
      <c r="F770">
        <v>122.603889</v>
      </c>
      <c r="G770">
        <v>9057166141</v>
      </c>
    </row>
    <row r="771" spans="1:7">
      <c r="A771" s="1">
        <v>43817</v>
      </c>
      <c r="B771">
        <v>122.656837</v>
      </c>
      <c r="C771">
        <v>133.39416499999999</v>
      </c>
      <c r="D771">
        <v>119.78006000000001</v>
      </c>
      <c r="E771">
        <v>133.09219400000001</v>
      </c>
      <c r="F771">
        <v>133.09219400000001</v>
      </c>
      <c r="G771">
        <v>11864518321</v>
      </c>
    </row>
    <row r="772" spans="1:7">
      <c r="A772" s="1">
        <v>43818</v>
      </c>
      <c r="B772">
        <v>133.05278000000001</v>
      </c>
      <c r="C772">
        <v>134.19064299999999</v>
      </c>
      <c r="D772">
        <v>125.971664</v>
      </c>
      <c r="E772">
        <v>129.321136</v>
      </c>
      <c r="F772">
        <v>129.321136</v>
      </c>
      <c r="G772">
        <v>9564699140</v>
      </c>
    </row>
    <row r="773" spans="1:7">
      <c r="A773" s="1">
        <v>43819</v>
      </c>
      <c r="B773">
        <v>129.38436899999999</v>
      </c>
      <c r="C773">
        <v>129.75630200000001</v>
      </c>
      <c r="D773">
        <v>126.98535200000001</v>
      </c>
      <c r="E773">
        <v>129.06605500000001</v>
      </c>
      <c r="F773">
        <v>129.06605500000001</v>
      </c>
      <c r="G773">
        <v>8173594150</v>
      </c>
    </row>
    <row r="774" spans="1:7">
      <c r="A774" s="1">
        <v>43820</v>
      </c>
      <c r="B774">
        <v>129.09596300000001</v>
      </c>
      <c r="C774">
        <v>129.147659</v>
      </c>
      <c r="D774">
        <v>127.61209100000001</v>
      </c>
      <c r="E774">
        <v>128.13095100000001</v>
      </c>
      <c r="F774">
        <v>128.13095100000001</v>
      </c>
      <c r="G774">
        <v>7449064703</v>
      </c>
    </row>
    <row r="775" spans="1:7">
      <c r="A775" s="1">
        <v>43821</v>
      </c>
      <c r="B775">
        <v>128.098129</v>
      </c>
      <c r="C775">
        <v>133.160034</v>
      </c>
      <c r="D775">
        <v>127.92849</v>
      </c>
      <c r="E775">
        <v>132.372513</v>
      </c>
      <c r="F775">
        <v>132.372513</v>
      </c>
      <c r="G775">
        <v>9121058481</v>
      </c>
    </row>
    <row r="776" spans="1:7">
      <c r="A776" s="1">
        <v>43822</v>
      </c>
      <c r="B776">
        <v>132.30699200000001</v>
      </c>
      <c r="C776">
        <v>134.73175000000001</v>
      </c>
      <c r="D776">
        <v>127.416718</v>
      </c>
      <c r="E776">
        <v>128.61409</v>
      </c>
      <c r="F776">
        <v>128.61409</v>
      </c>
      <c r="G776">
        <v>9622497693</v>
      </c>
    </row>
    <row r="777" spans="1:7">
      <c r="A777" s="1">
        <v>43823</v>
      </c>
      <c r="B777">
        <v>128.629257</v>
      </c>
      <c r="C777">
        <v>131.67228700000001</v>
      </c>
      <c r="D777">
        <v>127.308769</v>
      </c>
      <c r="E777">
        <v>129.06388899999999</v>
      </c>
      <c r="F777">
        <v>129.06388899999999</v>
      </c>
      <c r="G777">
        <v>7961819689</v>
      </c>
    </row>
    <row r="778" spans="1:7">
      <c r="A778" s="1">
        <v>43824</v>
      </c>
      <c r="B778">
        <v>129.06849700000001</v>
      </c>
      <c r="C778">
        <v>129.06849700000001</v>
      </c>
      <c r="D778">
        <v>124.88549</v>
      </c>
      <c r="E778">
        <v>126.45463599999999</v>
      </c>
      <c r="F778">
        <v>126.45463599999999</v>
      </c>
      <c r="G778">
        <v>8418019054</v>
      </c>
    </row>
    <row r="779" spans="1:7">
      <c r="A779" s="1">
        <v>43825</v>
      </c>
      <c r="B779">
        <v>126.486328</v>
      </c>
      <c r="C779">
        <v>130.898346</v>
      </c>
      <c r="D779">
        <v>125.406441</v>
      </c>
      <c r="E779">
        <v>126.361221</v>
      </c>
      <c r="F779">
        <v>126.361221</v>
      </c>
      <c r="G779">
        <v>8600871980</v>
      </c>
    </row>
    <row r="780" spans="1:7">
      <c r="A780" s="1">
        <v>43826</v>
      </c>
      <c r="B780">
        <v>126.368797</v>
      </c>
      <c r="C780">
        <v>128.097565</v>
      </c>
      <c r="D780">
        <v>124.820808</v>
      </c>
      <c r="E780">
        <v>127.214607</v>
      </c>
      <c r="F780">
        <v>127.214607</v>
      </c>
      <c r="G780">
        <v>8299390176</v>
      </c>
    </row>
    <row r="781" spans="1:7">
      <c r="A781" s="1">
        <v>43827</v>
      </c>
      <c r="B781">
        <v>127.213013</v>
      </c>
      <c r="C781">
        <v>130.258163</v>
      </c>
      <c r="D781">
        <v>126.89969600000001</v>
      </c>
      <c r="E781">
        <v>128.32270800000001</v>
      </c>
      <c r="F781">
        <v>128.32270800000001</v>
      </c>
      <c r="G781">
        <v>8069298610</v>
      </c>
    </row>
    <row r="782" spans="1:7">
      <c r="A782" s="1">
        <v>43828</v>
      </c>
      <c r="B782">
        <v>128.266876</v>
      </c>
      <c r="C782">
        <v>136.81120300000001</v>
      </c>
      <c r="D782">
        <v>127.997658</v>
      </c>
      <c r="E782">
        <v>134.75798</v>
      </c>
      <c r="F782">
        <v>134.75798</v>
      </c>
      <c r="G782">
        <v>9708776786</v>
      </c>
    </row>
    <row r="783" spans="1:7">
      <c r="A783" s="1">
        <v>43829</v>
      </c>
      <c r="B783">
        <v>134.79652400000001</v>
      </c>
      <c r="C783">
        <v>136.75735499999999</v>
      </c>
      <c r="D783">
        <v>131.54556299999999</v>
      </c>
      <c r="E783">
        <v>132.63348400000001</v>
      </c>
      <c r="F783">
        <v>132.63348400000001</v>
      </c>
      <c r="G783">
        <v>9796951716</v>
      </c>
    </row>
    <row r="784" spans="1:7">
      <c r="A784" s="1">
        <v>43830</v>
      </c>
      <c r="B784">
        <v>132.61227400000001</v>
      </c>
      <c r="C784">
        <v>133.73268100000001</v>
      </c>
      <c r="D784">
        <v>128.798157</v>
      </c>
      <c r="E784">
        <v>129.61085499999999</v>
      </c>
      <c r="F784">
        <v>129.61085499999999</v>
      </c>
      <c r="G784">
        <v>8936866397</v>
      </c>
    </row>
    <row r="785" spans="1:7">
      <c r="A785" s="1">
        <v>43831</v>
      </c>
      <c r="B785">
        <v>129.630661</v>
      </c>
      <c r="C785">
        <v>132.83535800000001</v>
      </c>
      <c r="D785">
        <v>129.19828799999999</v>
      </c>
      <c r="E785">
        <v>130.80200199999999</v>
      </c>
      <c r="F785">
        <v>130.80200199999999</v>
      </c>
      <c r="G785">
        <v>7935230330</v>
      </c>
    </row>
    <row r="786" spans="1:7">
      <c r="A786" s="1">
        <v>43832</v>
      </c>
      <c r="B786">
        <v>130.82003800000001</v>
      </c>
      <c r="C786">
        <v>130.82003800000001</v>
      </c>
      <c r="D786">
        <v>126.95491</v>
      </c>
      <c r="E786">
        <v>127.410179</v>
      </c>
      <c r="F786">
        <v>127.410179</v>
      </c>
      <c r="G786">
        <v>8032709256</v>
      </c>
    </row>
    <row r="787" spans="1:7">
      <c r="A787" s="1">
        <v>43833</v>
      </c>
      <c r="B787">
        <v>127.41126300000001</v>
      </c>
      <c r="C787">
        <v>134.55401599999999</v>
      </c>
      <c r="D787">
        <v>126.490021</v>
      </c>
      <c r="E787">
        <v>134.171707</v>
      </c>
      <c r="F787">
        <v>134.171707</v>
      </c>
      <c r="G787">
        <v>10476845358</v>
      </c>
    </row>
    <row r="788" spans="1:7">
      <c r="A788" s="1">
        <v>43834</v>
      </c>
      <c r="B788">
        <v>134.16851800000001</v>
      </c>
      <c r="C788">
        <v>136.052719</v>
      </c>
      <c r="D788">
        <v>133.040558</v>
      </c>
      <c r="E788">
        <v>135.069366</v>
      </c>
      <c r="F788">
        <v>135.069366</v>
      </c>
      <c r="G788">
        <v>7430904515</v>
      </c>
    </row>
    <row r="789" spans="1:7">
      <c r="A789" s="1">
        <v>43835</v>
      </c>
      <c r="B789">
        <v>135.07209800000001</v>
      </c>
      <c r="C789">
        <v>139.410202</v>
      </c>
      <c r="D789">
        <v>135.045624</v>
      </c>
      <c r="E789">
        <v>136.276779</v>
      </c>
      <c r="F789">
        <v>136.276779</v>
      </c>
      <c r="G789">
        <v>7526675353</v>
      </c>
    </row>
    <row r="790" spans="1:7">
      <c r="A790" s="1">
        <v>43836</v>
      </c>
      <c r="B790">
        <v>136.305542</v>
      </c>
      <c r="C790">
        <v>144.32818599999999</v>
      </c>
      <c r="D790">
        <v>136.07963599999999</v>
      </c>
      <c r="E790">
        <v>144.30415300000001</v>
      </c>
      <c r="F790">
        <v>144.30415300000001</v>
      </c>
      <c r="G790">
        <v>9093747121</v>
      </c>
    </row>
    <row r="791" spans="1:7">
      <c r="A791" s="1">
        <v>43837</v>
      </c>
      <c r="B791">
        <v>144.31199599999999</v>
      </c>
      <c r="C791">
        <v>145.00176999999999</v>
      </c>
      <c r="D791">
        <v>140.488876</v>
      </c>
      <c r="E791">
        <v>143.54399100000001</v>
      </c>
      <c r="F791">
        <v>143.54399100000001</v>
      </c>
      <c r="G791">
        <v>9257954672</v>
      </c>
    </row>
    <row r="792" spans="1:7">
      <c r="A792" s="1">
        <v>43838</v>
      </c>
      <c r="B792">
        <v>143.48782299999999</v>
      </c>
      <c r="C792">
        <v>146.828003</v>
      </c>
      <c r="D792">
        <v>138.268204</v>
      </c>
      <c r="E792">
        <v>141.25813299999999</v>
      </c>
      <c r="F792">
        <v>141.25813299999999</v>
      </c>
      <c r="G792">
        <v>9387194957</v>
      </c>
    </row>
    <row r="793" spans="1:7">
      <c r="A793" s="1">
        <v>43839</v>
      </c>
      <c r="B793">
        <v>141.155777</v>
      </c>
      <c r="C793">
        <v>141.39398199999999</v>
      </c>
      <c r="D793">
        <v>136.23640399999999</v>
      </c>
      <c r="E793">
        <v>138.97920199999999</v>
      </c>
      <c r="F793">
        <v>138.97920199999999</v>
      </c>
      <c r="G793">
        <v>7697325348</v>
      </c>
    </row>
    <row r="794" spans="1:7">
      <c r="A794" s="1">
        <v>43840</v>
      </c>
      <c r="B794">
        <v>138.96704099999999</v>
      </c>
      <c r="C794">
        <v>144.167328</v>
      </c>
      <c r="D794">
        <v>135.52040099999999</v>
      </c>
      <c r="E794">
        <v>143.963776</v>
      </c>
      <c r="F794">
        <v>143.963776</v>
      </c>
      <c r="G794">
        <v>9084816203</v>
      </c>
    </row>
    <row r="795" spans="1:7">
      <c r="A795" s="1">
        <v>43841</v>
      </c>
      <c r="B795">
        <v>143.40910299999999</v>
      </c>
      <c r="C795">
        <v>146.48091099999999</v>
      </c>
      <c r="D795">
        <v>142.20796200000001</v>
      </c>
      <c r="E795">
        <v>142.927109</v>
      </c>
      <c r="F795">
        <v>142.927109</v>
      </c>
      <c r="G795">
        <v>9332208590</v>
      </c>
    </row>
    <row r="796" spans="1:7">
      <c r="A796" s="1">
        <v>43842</v>
      </c>
      <c r="B796">
        <v>143.03254699999999</v>
      </c>
      <c r="C796">
        <v>146.145859</v>
      </c>
      <c r="D796">
        <v>142.70764199999999</v>
      </c>
      <c r="E796">
        <v>145.873932</v>
      </c>
      <c r="F796">
        <v>145.873932</v>
      </c>
      <c r="G796">
        <v>8528167453</v>
      </c>
    </row>
    <row r="797" spans="1:7">
      <c r="A797" s="1">
        <v>43843</v>
      </c>
      <c r="B797">
        <v>146.22013899999999</v>
      </c>
      <c r="C797">
        <v>146.79122899999999</v>
      </c>
      <c r="D797">
        <v>142.90713500000001</v>
      </c>
      <c r="E797">
        <v>144.22659300000001</v>
      </c>
      <c r="F797">
        <v>144.22659300000001</v>
      </c>
      <c r="G797">
        <v>8378529470</v>
      </c>
    </row>
    <row r="798" spans="1:7">
      <c r="A798" s="1">
        <v>43844</v>
      </c>
      <c r="B798">
        <v>144.25105300000001</v>
      </c>
      <c r="C798">
        <v>167.68154899999999</v>
      </c>
      <c r="D798">
        <v>144.06492600000001</v>
      </c>
      <c r="E798">
        <v>165.955353</v>
      </c>
      <c r="F798">
        <v>165.955353</v>
      </c>
      <c r="G798">
        <v>16712318373</v>
      </c>
    </row>
    <row r="799" spans="1:7">
      <c r="A799" s="1">
        <v>43845</v>
      </c>
      <c r="B799">
        <v>165.73461900000001</v>
      </c>
      <c r="C799">
        <v>170.42567399999999</v>
      </c>
      <c r="D799">
        <v>161.10961900000001</v>
      </c>
      <c r="E799">
        <v>166.230682</v>
      </c>
      <c r="F799">
        <v>166.230682</v>
      </c>
      <c r="G799">
        <v>15173694057</v>
      </c>
    </row>
    <row r="800" spans="1:7">
      <c r="A800" s="1">
        <v>43846</v>
      </c>
      <c r="B800">
        <v>166.33282500000001</v>
      </c>
      <c r="C800">
        <v>167.05815100000001</v>
      </c>
      <c r="D800">
        <v>159.709641</v>
      </c>
      <c r="E800">
        <v>164.391006</v>
      </c>
      <c r="F800">
        <v>164.391006</v>
      </c>
      <c r="G800">
        <v>13735193018</v>
      </c>
    </row>
    <row r="801" spans="1:7">
      <c r="A801" s="1">
        <v>43847</v>
      </c>
      <c r="B801">
        <v>164.48938000000001</v>
      </c>
      <c r="C801">
        <v>173.06921399999999</v>
      </c>
      <c r="D801">
        <v>162.77560399999999</v>
      </c>
      <c r="E801">
        <v>170.77995300000001</v>
      </c>
      <c r="F801">
        <v>170.77995300000001</v>
      </c>
      <c r="G801">
        <v>14997091826</v>
      </c>
    </row>
    <row r="802" spans="1:7">
      <c r="A802" s="1">
        <v>43848</v>
      </c>
      <c r="B802">
        <v>170.747726</v>
      </c>
      <c r="C802">
        <v>178.52877799999999</v>
      </c>
      <c r="D802">
        <v>166.789017</v>
      </c>
      <c r="E802">
        <v>175.36567700000001</v>
      </c>
      <c r="F802">
        <v>175.36567700000001</v>
      </c>
      <c r="G802">
        <v>14929342256</v>
      </c>
    </row>
    <row r="803" spans="1:7">
      <c r="A803" s="1">
        <v>43849</v>
      </c>
      <c r="B803">
        <v>175.46759</v>
      </c>
      <c r="C803">
        <v>177.247635</v>
      </c>
      <c r="D803">
        <v>163.67686499999999</v>
      </c>
      <c r="E803">
        <v>166.96984900000001</v>
      </c>
      <c r="F803">
        <v>166.96984900000001</v>
      </c>
      <c r="G803">
        <v>13713374132</v>
      </c>
    </row>
    <row r="804" spans="1:7">
      <c r="A804" s="1">
        <v>43850</v>
      </c>
      <c r="B804">
        <v>166.90412900000001</v>
      </c>
      <c r="C804">
        <v>169.11488299999999</v>
      </c>
      <c r="D804">
        <v>162.331604</v>
      </c>
      <c r="E804">
        <v>167.12051400000001</v>
      </c>
      <c r="F804">
        <v>167.12051400000001</v>
      </c>
      <c r="G804">
        <v>11144529787</v>
      </c>
    </row>
    <row r="805" spans="1:7">
      <c r="A805" s="1">
        <v>43851</v>
      </c>
      <c r="B805">
        <v>167.06047100000001</v>
      </c>
      <c r="C805">
        <v>169.91011</v>
      </c>
      <c r="D805">
        <v>165.819717</v>
      </c>
      <c r="E805">
        <v>169.697159</v>
      </c>
      <c r="F805">
        <v>169.697159</v>
      </c>
      <c r="G805">
        <v>9789369362</v>
      </c>
    </row>
    <row r="806" spans="1:7">
      <c r="A806" s="1">
        <v>43852</v>
      </c>
      <c r="B806">
        <v>169.60853599999999</v>
      </c>
      <c r="C806">
        <v>171.00869800000001</v>
      </c>
      <c r="D806">
        <v>166.77423099999999</v>
      </c>
      <c r="E806">
        <v>168.29415900000001</v>
      </c>
      <c r="F806">
        <v>168.29415900000001</v>
      </c>
      <c r="G806">
        <v>9209827928</v>
      </c>
    </row>
    <row r="807" spans="1:7">
      <c r="A807" s="1">
        <v>43853</v>
      </c>
      <c r="B807">
        <v>168.29570000000001</v>
      </c>
      <c r="C807">
        <v>168.312241</v>
      </c>
      <c r="D807">
        <v>160.29531900000001</v>
      </c>
      <c r="E807">
        <v>162.92855800000001</v>
      </c>
      <c r="F807">
        <v>162.92855800000001</v>
      </c>
      <c r="G807">
        <v>10396868698</v>
      </c>
    </row>
    <row r="808" spans="1:7">
      <c r="A808" s="1">
        <v>43854</v>
      </c>
      <c r="B808">
        <v>162.89936800000001</v>
      </c>
      <c r="C808">
        <v>164.309448</v>
      </c>
      <c r="D808">
        <v>156.749741</v>
      </c>
      <c r="E808">
        <v>163.05117799999999</v>
      </c>
      <c r="F808">
        <v>163.05117799999999</v>
      </c>
      <c r="G808">
        <v>10657671162</v>
      </c>
    </row>
    <row r="809" spans="1:7">
      <c r="A809" s="1">
        <v>43855</v>
      </c>
      <c r="B809">
        <v>163.06729100000001</v>
      </c>
      <c r="C809">
        <v>163.22723400000001</v>
      </c>
      <c r="D809">
        <v>158.63247699999999</v>
      </c>
      <c r="E809">
        <v>161.28393600000001</v>
      </c>
      <c r="F809">
        <v>161.28393600000001</v>
      </c>
      <c r="G809">
        <v>8256956802</v>
      </c>
    </row>
    <row r="810" spans="1:7">
      <c r="A810" s="1">
        <v>43856</v>
      </c>
      <c r="B810">
        <v>161.17681899999999</v>
      </c>
      <c r="C810">
        <v>168.22032200000001</v>
      </c>
      <c r="D810">
        <v>160.281128</v>
      </c>
      <c r="E810">
        <v>168.07710299999999</v>
      </c>
      <c r="F810">
        <v>168.07710299999999</v>
      </c>
      <c r="G810">
        <v>9261861590</v>
      </c>
    </row>
    <row r="811" spans="1:7">
      <c r="A811" s="1">
        <v>43857</v>
      </c>
      <c r="B811">
        <v>168.00885</v>
      </c>
      <c r="C811">
        <v>172.92291299999999</v>
      </c>
      <c r="D811">
        <v>166.901093</v>
      </c>
      <c r="E811">
        <v>170.930893</v>
      </c>
      <c r="F811">
        <v>170.930893</v>
      </c>
      <c r="G811">
        <v>11004476145</v>
      </c>
    </row>
    <row r="812" spans="1:7">
      <c r="A812" s="1">
        <v>43858</v>
      </c>
      <c r="B812">
        <v>170.88485700000001</v>
      </c>
      <c r="C812">
        <v>176.370316</v>
      </c>
      <c r="D812">
        <v>170.738068</v>
      </c>
      <c r="E812">
        <v>176.370316</v>
      </c>
      <c r="F812">
        <v>176.370316</v>
      </c>
      <c r="G812">
        <v>11772875064</v>
      </c>
    </row>
    <row r="813" spans="1:7">
      <c r="A813" s="1">
        <v>43859</v>
      </c>
      <c r="B813">
        <v>176.34788499999999</v>
      </c>
      <c r="C813">
        <v>178.842972</v>
      </c>
      <c r="D813">
        <v>175.05033900000001</v>
      </c>
      <c r="E813">
        <v>175.05033900000001</v>
      </c>
      <c r="F813">
        <v>175.05033900000001</v>
      </c>
      <c r="G813">
        <v>10725267311</v>
      </c>
    </row>
    <row r="814" spans="1:7">
      <c r="A814" s="1">
        <v>43860</v>
      </c>
      <c r="B814">
        <v>174.917709</v>
      </c>
      <c r="C814">
        <v>186.26048299999999</v>
      </c>
      <c r="D814">
        <v>172.37463399999999</v>
      </c>
      <c r="E814">
        <v>184.69047499999999</v>
      </c>
      <c r="F814">
        <v>184.69047499999999</v>
      </c>
      <c r="G814">
        <v>12604789338</v>
      </c>
    </row>
    <row r="815" spans="1:7">
      <c r="A815" s="1">
        <v>43861</v>
      </c>
      <c r="B815">
        <v>184.736908</v>
      </c>
      <c r="C815">
        <v>185.40583799999999</v>
      </c>
      <c r="D815">
        <v>176.29681400000001</v>
      </c>
      <c r="E815">
        <v>180.16017199999999</v>
      </c>
      <c r="F815">
        <v>180.16017199999999</v>
      </c>
      <c r="G815">
        <v>11728616394</v>
      </c>
    </row>
    <row r="816" spans="1:7">
      <c r="A816" s="1">
        <v>43862</v>
      </c>
      <c r="B816">
        <v>180.11376999999999</v>
      </c>
      <c r="C816">
        <v>183.845551</v>
      </c>
      <c r="D816">
        <v>179.74517800000001</v>
      </c>
      <c r="E816">
        <v>183.67394999999999</v>
      </c>
      <c r="F816">
        <v>183.67394999999999</v>
      </c>
      <c r="G816">
        <v>11569697182</v>
      </c>
    </row>
    <row r="817" spans="1:7">
      <c r="A817" s="1">
        <v>43863</v>
      </c>
      <c r="B817">
        <v>183.532501</v>
      </c>
      <c r="C817">
        <v>193.080399</v>
      </c>
      <c r="D817">
        <v>180.17394999999999</v>
      </c>
      <c r="E817">
        <v>188.617538</v>
      </c>
      <c r="F817">
        <v>188.617538</v>
      </c>
      <c r="G817">
        <v>14054425389</v>
      </c>
    </row>
    <row r="818" spans="1:7">
      <c r="A818" s="1">
        <v>43864</v>
      </c>
      <c r="B818">
        <v>188.60740699999999</v>
      </c>
      <c r="C818">
        <v>193.43689000000001</v>
      </c>
      <c r="D818">
        <v>188.01269500000001</v>
      </c>
      <c r="E818">
        <v>189.86506700000001</v>
      </c>
      <c r="F818">
        <v>189.86506700000001</v>
      </c>
      <c r="G818">
        <v>12392875241</v>
      </c>
    </row>
    <row r="819" spans="1:7">
      <c r="A819" s="1">
        <v>43865</v>
      </c>
      <c r="B819">
        <v>189.86172500000001</v>
      </c>
      <c r="C819">
        <v>191.11149599999999</v>
      </c>
      <c r="D819">
        <v>185.40362500000001</v>
      </c>
      <c r="E819">
        <v>189.250595</v>
      </c>
      <c r="F819">
        <v>189.250595</v>
      </c>
      <c r="G819">
        <v>11714191695</v>
      </c>
    </row>
    <row r="820" spans="1:7">
      <c r="A820" s="1">
        <v>43866</v>
      </c>
      <c r="B820">
        <v>189.299103</v>
      </c>
      <c r="C820">
        <v>206.804001</v>
      </c>
      <c r="D820">
        <v>188.75268600000001</v>
      </c>
      <c r="E820">
        <v>204.23024000000001</v>
      </c>
      <c r="F820">
        <v>204.23024000000001</v>
      </c>
      <c r="G820">
        <v>14865434435</v>
      </c>
    </row>
    <row r="821" spans="1:7">
      <c r="A821" s="1">
        <v>43867</v>
      </c>
      <c r="B821">
        <v>204.12970000000001</v>
      </c>
      <c r="C821">
        <v>214.59771699999999</v>
      </c>
      <c r="D821">
        <v>201.904068</v>
      </c>
      <c r="E821">
        <v>212.33908099999999</v>
      </c>
      <c r="F821">
        <v>212.33908099999999</v>
      </c>
      <c r="G821">
        <v>16425589683</v>
      </c>
    </row>
    <row r="822" spans="1:7">
      <c r="A822" s="1">
        <v>43868</v>
      </c>
      <c r="B822">
        <v>212.315887</v>
      </c>
      <c r="C822">
        <v>223.14093</v>
      </c>
      <c r="D822">
        <v>212.30419900000001</v>
      </c>
      <c r="E822">
        <v>222.72605899999999</v>
      </c>
      <c r="F822">
        <v>222.72605899999999</v>
      </c>
      <c r="G822">
        <v>16673443564</v>
      </c>
    </row>
    <row r="823" spans="1:7">
      <c r="A823" s="1">
        <v>43869</v>
      </c>
      <c r="B823">
        <v>222.51097100000001</v>
      </c>
      <c r="C823">
        <v>226.588089</v>
      </c>
      <c r="D823">
        <v>215.386292</v>
      </c>
      <c r="E823">
        <v>223.14651499999999</v>
      </c>
      <c r="F823">
        <v>223.14651499999999</v>
      </c>
      <c r="G823">
        <v>16741203125</v>
      </c>
    </row>
    <row r="824" spans="1:7">
      <c r="A824" s="1">
        <v>43870</v>
      </c>
      <c r="B824">
        <v>222.98223899999999</v>
      </c>
      <c r="C824">
        <v>229.86424299999999</v>
      </c>
      <c r="D824">
        <v>222.98223899999999</v>
      </c>
      <c r="E824">
        <v>228.57856799999999</v>
      </c>
      <c r="F824">
        <v>228.57856799999999</v>
      </c>
      <c r="G824">
        <v>15031356241</v>
      </c>
    </row>
    <row r="825" spans="1:7">
      <c r="A825" s="1">
        <v>43871</v>
      </c>
      <c r="B825">
        <v>228.54913300000001</v>
      </c>
      <c r="C825">
        <v>229.18461600000001</v>
      </c>
      <c r="D825">
        <v>218.08004800000001</v>
      </c>
      <c r="E825">
        <v>223.522705</v>
      </c>
      <c r="F825">
        <v>223.522705</v>
      </c>
      <c r="G825">
        <v>16210008511</v>
      </c>
    </row>
    <row r="826" spans="1:7">
      <c r="A826" s="1">
        <v>43872</v>
      </c>
      <c r="B826">
        <v>223.38493299999999</v>
      </c>
      <c r="C826">
        <v>236.547134</v>
      </c>
      <c r="D826">
        <v>218.617615</v>
      </c>
      <c r="E826">
        <v>235.85119599999999</v>
      </c>
      <c r="F826">
        <v>235.85119599999999</v>
      </c>
      <c r="G826">
        <v>16964695963</v>
      </c>
    </row>
    <row r="827" spans="1:7">
      <c r="A827" s="1">
        <v>43873</v>
      </c>
      <c r="B827">
        <v>235.898224</v>
      </c>
      <c r="C827">
        <v>272.39883400000002</v>
      </c>
      <c r="D827">
        <v>235.89627100000001</v>
      </c>
      <c r="E827">
        <v>265.40612800000002</v>
      </c>
      <c r="F827">
        <v>265.40612800000002</v>
      </c>
      <c r="G827">
        <v>24545049386</v>
      </c>
    </row>
    <row r="828" spans="1:7">
      <c r="A828" s="1">
        <v>43874</v>
      </c>
      <c r="B828">
        <v>265.05270400000001</v>
      </c>
      <c r="C828">
        <v>273.74105800000001</v>
      </c>
      <c r="D828">
        <v>258.92251599999997</v>
      </c>
      <c r="E828">
        <v>268.099243</v>
      </c>
      <c r="F828">
        <v>268.099243</v>
      </c>
      <c r="G828">
        <v>25801317504</v>
      </c>
    </row>
    <row r="829" spans="1:7">
      <c r="A829" s="1">
        <v>43875</v>
      </c>
      <c r="B829">
        <v>268.02328499999999</v>
      </c>
      <c r="C829">
        <v>285.05642699999999</v>
      </c>
      <c r="D829">
        <v>262.76251200000002</v>
      </c>
      <c r="E829">
        <v>284.21749899999998</v>
      </c>
      <c r="F829">
        <v>284.21749899999998</v>
      </c>
      <c r="G829">
        <v>23558253463</v>
      </c>
    </row>
    <row r="830" spans="1:7">
      <c r="A830" s="1">
        <v>43876</v>
      </c>
      <c r="B830">
        <v>284.56130999999999</v>
      </c>
      <c r="C830">
        <v>287.12368800000002</v>
      </c>
      <c r="D830">
        <v>264.27966300000003</v>
      </c>
      <c r="E830">
        <v>264.72857699999997</v>
      </c>
      <c r="F830">
        <v>264.72857699999997</v>
      </c>
      <c r="G830">
        <v>23682452994</v>
      </c>
    </row>
    <row r="831" spans="1:7">
      <c r="A831" s="1">
        <v>43877</v>
      </c>
      <c r="B831">
        <v>264.90405299999998</v>
      </c>
      <c r="C831">
        <v>272.88244600000002</v>
      </c>
      <c r="D831">
        <v>242.48440600000001</v>
      </c>
      <c r="E831">
        <v>259.89471400000002</v>
      </c>
      <c r="F831">
        <v>259.89471400000002</v>
      </c>
      <c r="G831">
        <v>25152366643</v>
      </c>
    </row>
    <row r="832" spans="1:7">
      <c r="A832" s="1">
        <v>43878</v>
      </c>
      <c r="B832">
        <v>259.89056399999998</v>
      </c>
      <c r="C832">
        <v>266.87124599999999</v>
      </c>
      <c r="D832">
        <v>244.33532700000001</v>
      </c>
      <c r="E832">
        <v>266.36343399999998</v>
      </c>
      <c r="F832">
        <v>266.36343399999998</v>
      </c>
      <c r="G832">
        <v>26024080089</v>
      </c>
    </row>
    <row r="833" spans="1:7">
      <c r="A833" s="1">
        <v>43879</v>
      </c>
      <c r="B833">
        <v>266.50882000000001</v>
      </c>
      <c r="C833">
        <v>283.19613600000002</v>
      </c>
      <c r="D833">
        <v>261.46389799999997</v>
      </c>
      <c r="E833">
        <v>281.94457999999997</v>
      </c>
      <c r="F833">
        <v>281.94457999999997</v>
      </c>
      <c r="G833">
        <v>26511477187</v>
      </c>
    </row>
    <row r="834" spans="1:7">
      <c r="A834" s="1">
        <v>43880</v>
      </c>
      <c r="B834">
        <v>282.03628500000002</v>
      </c>
      <c r="C834">
        <v>283.53793300000001</v>
      </c>
      <c r="D834">
        <v>259.76397700000001</v>
      </c>
      <c r="E834">
        <v>259.76397700000001</v>
      </c>
      <c r="F834">
        <v>259.76397700000001</v>
      </c>
      <c r="G834">
        <v>22679414413</v>
      </c>
    </row>
    <row r="835" spans="1:7">
      <c r="A835" s="1">
        <v>43881</v>
      </c>
      <c r="B835">
        <v>259.81985500000002</v>
      </c>
      <c r="C835">
        <v>263.695404</v>
      </c>
      <c r="D835">
        <v>250.95126300000001</v>
      </c>
      <c r="E835">
        <v>257.94946299999998</v>
      </c>
      <c r="F835">
        <v>257.94946299999998</v>
      </c>
      <c r="G835">
        <v>23229828870</v>
      </c>
    </row>
    <row r="836" spans="1:7">
      <c r="A836" s="1">
        <v>43882</v>
      </c>
      <c r="B836">
        <v>257.89111300000002</v>
      </c>
      <c r="C836">
        <v>267.00485200000003</v>
      </c>
      <c r="D836">
        <v>255.689087</v>
      </c>
      <c r="E836">
        <v>265.600616</v>
      </c>
      <c r="F836">
        <v>265.600616</v>
      </c>
      <c r="G836">
        <v>20867593292</v>
      </c>
    </row>
    <row r="837" spans="1:7">
      <c r="A837" s="1">
        <v>43883</v>
      </c>
      <c r="B837">
        <v>265.55157500000001</v>
      </c>
      <c r="C837">
        <v>266.38720699999999</v>
      </c>
      <c r="D837">
        <v>258.91314699999998</v>
      </c>
      <c r="E837">
        <v>262.331726</v>
      </c>
      <c r="F837">
        <v>262.331726</v>
      </c>
      <c r="G837">
        <v>16906032862</v>
      </c>
    </row>
    <row r="838" spans="1:7">
      <c r="A838" s="1">
        <v>43884</v>
      </c>
      <c r="B838">
        <v>262.278412</v>
      </c>
      <c r="C838">
        <v>273.75414999999998</v>
      </c>
      <c r="D838">
        <v>261.96051</v>
      </c>
      <c r="E838">
        <v>273.75414999999998</v>
      </c>
      <c r="F838">
        <v>273.75414999999998</v>
      </c>
      <c r="G838">
        <v>19585998814</v>
      </c>
    </row>
    <row r="839" spans="1:7">
      <c r="A839" s="1">
        <v>43885</v>
      </c>
      <c r="B839">
        <v>273.70507800000001</v>
      </c>
      <c r="C839">
        <v>275.53951999999998</v>
      </c>
      <c r="D839">
        <v>259.62515300000001</v>
      </c>
      <c r="E839">
        <v>265.216431</v>
      </c>
      <c r="F839">
        <v>265.216431</v>
      </c>
      <c r="G839">
        <v>22400845640</v>
      </c>
    </row>
    <row r="840" spans="1:7">
      <c r="A840" s="1">
        <v>43886</v>
      </c>
      <c r="B840">
        <v>265.28338600000001</v>
      </c>
      <c r="C840">
        <v>265.431488</v>
      </c>
      <c r="D840">
        <v>246.858994</v>
      </c>
      <c r="E840">
        <v>247.81759600000001</v>
      </c>
      <c r="F840">
        <v>247.81759600000001</v>
      </c>
      <c r="G840">
        <v>21878882134</v>
      </c>
    </row>
    <row r="841" spans="1:7">
      <c r="A841" s="1">
        <v>43887</v>
      </c>
      <c r="B841">
        <v>247.74020400000001</v>
      </c>
      <c r="C841">
        <v>249.64970400000001</v>
      </c>
      <c r="D841">
        <v>221.26655600000001</v>
      </c>
      <c r="E841">
        <v>225.68026699999999</v>
      </c>
      <c r="F841">
        <v>225.68026699999999</v>
      </c>
      <c r="G841">
        <v>26235617201</v>
      </c>
    </row>
    <row r="842" spans="1:7">
      <c r="A842" s="1">
        <v>43888</v>
      </c>
      <c r="B842">
        <v>225.68704199999999</v>
      </c>
      <c r="C842">
        <v>237.228928</v>
      </c>
      <c r="D842">
        <v>212.66452000000001</v>
      </c>
      <c r="E842">
        <v>226.753387</v>
      </c>
      <c r="F842">
        <v>226.753387</v>
      </c>
      <c r="G842">
        <v>25645522790</v>
      </c>
    </row>
    <row r="843" spans="1:7">
      <c r="A843" s="1">
        <v>43889</v>
      </c>
      <c r="B843">
        <v>226.98760999999999</v>
      </c>
      <c r="C843">
        <v>234.20893899999999</v>
      </c>
      <c r="D843">
        <v>216.34620699999999</v>
      </c>
      <c r="E843">
        <v>226.76049800000001</v>
      </c>
      <c r="F843">
        <v>226.76049800000001</v>
      </c>
      <c r="G843">
        <v>22563530559</v>
      </c>
    </row>
    <row r="844" spans="1:7">
      <c r="A844" s="1">
        <v>43890</v>
      </c>
      <c r="B844">
        <v>226.83345</v>
      </c>
      <c r="C844">
        <v>232.25662199999999</v>
      </c>
      <c r="D844">
        <v>219.848511</v>
      </c>
      <c r="E844">
        <v>219.848511</v>
      </c>
      <c r="F844">
        <v>219.848511</v>
      </c>
      <c r="G844">
        <v>18181296376</v>
      </c>
    </row>
    <row r="845" spans="1:7">
      <c r="A845" s="1">
        <v>43891</v>
      </c>
      <c r="B845">
        <v>219.75268600000001</v>
      </c>
      <c r="C845">
        <v>226.677887</v>
      </c>
      <c r="D845">
        <v>214.13043200000001</v>
      </c>
      <c r="E845">
        <v>218.970596</v>
      </c>
      <c r="F845">
        <v>218.970596</v>
      </c>
      <c r="G845">
        <v>18179807469</v>
      </c>
    </row>
    <row r="846" spans="1:7">
      <c r="A846" s="1">
        <v>43892</v>
      </c>
      <c r="B846">
        <v>218.711624</v>
      </c>
      <c r="C846">
        <v>232.81158400000001</v>
      </c>
      <c r="D846">
        <v>217.28428600000001</v>
      </c>
      <c r="E846">
        <v>230.56977800000001</v>
      </c>
      <c r="F846">
        <v>230.56977800000001</v>
      </c>
      <c r="G846">
        <v>20305587789</v>
      </c>
    </row>
    <row r="847" spans="1:7">
      <c r="A847" s="1">
        <v>43893</v>
      </c>
      <c r="B847">
        <v>230.52397199999999</v>
      </c>
      <c r="C847">
        <v>232.325806</v>
      </c>
      <c r="D847">
        <v>221.73266599999999</v>
      </c>
      <c r="E847">
        <v>224.47962999999999</v>
      </c>
      <c r="F847">
        <v>224.47962999999999</v>
      </c>
      <c r="G847">
        <v>19853178572</v>
      </c>
    </row>
    <row r="848" spans="1:7">
      <c r="A848" s="1">
        <v>43894</v>
      </c>
      <c r="B848">
        <v>224.565338</v>
      </c>
      <c r="C848">
        <v>228.04042100000001</v>
      </c>
      <c r="D848">
        <v>222.08888200000001</v>
      </c>
      <c r="E848">
        <v>224.51797500000001</v>
      </c>
      <c r="F848">
        <v>224.51797500000001</v>
      </c>
      <c r="G848">
        <v>16567075208</v>
      </c>
    </row>
    <row r="849" spans="1:7">
      <c r="A849" s="1">
        <v>43895</v>
      </c>
      <c r="B849">
        <v>224.64189099999999</v>
      </c>
      <c r="C849">
        <v>234.36445599999999</v>
      </c>
      <c r="D849">
        <v>224.64189099999999</v>
      </c>
      <c r="E849">
        <v>229.26818800000001</v>
      </c>
      <c r="F849">
        <v>229.26818800000001</v>
      </c>
      <c r="G849">
        <v>18201291785</v>
      </c>
    </row>
    <row r="850" spans="1:7">
      <c r="A850" s="1">
        <v>43896</v>
      </c>
      <c r="B850">
        <v>229.16842700000001</v>
      </c>
      <c r="C850">
        <v>243.55497700000001</v>
      </c>
      <c r="D850">
        <v>228.74357599999999</v>
      </c>
      <c r="E850">
        <v>243.52529899999999</v>
      </c>
      <c r="F850">
        <v>243.52529899999999</v>
      </c>
      <c r="G850">
        <v>19374772256</v>
      </c>
    </row>
    <row r="851" spans="1:7">
      <c r="A851" s="1">
        <v>43897</v>
      </c>
      <c r="B851">
        <v>243.75019800000001</v>
      </c>
      <c r="C851">
        <v>249.97848500000001</v>
      </c>
      <c r="D851">
        <v>237.55128500000001</v>
      </c>
      <c r="E851">
        <v>237.85308800000001</v>
      </c>
      <c r="F851">
        <v>237.85308800000001</v>
      </c>
      <c r="G851">
        <v>19431652027</v>
      </c>
    </row>
    <row r="852" spans="1:7">
      <c r="A852" s="1">
        <v>43898</v>
      </c>
      <c r="B852">
        <v>237.78068500000001</v>
      </c>
      <c r="C852">
        <v>237.78068500000001</v>
      </c>
      <c r="D852">
        <v>200.602982</v>
      </c>
      <c r="E852">
        <v>200.68905599999999</v>
      </c>
      <c r="F852">
        <v>200.68905599999999</v>
      </c>
      <c r="G852">
        <v>21381823651</v>
      </c>
    </row>
    <row r="853" spans="1:7">
      <c r="A853" s="1">
        <v>43899</v>
      </c>
      <c r="B853">
        <v>201.31849700000001</v>
      </c>
      <c r="C853">
        <v>207.451401</v>
      </c>
      <c r="D853">
        <v>192.26989699999999</v>
      </c>
      <c r="E853">
        <v>201.98632799999999</v>
      </c>
      <c r="F853">
        <v>201.98632799999999</v>
      </c>
      <c r="G853">
        <v>23645428606</v>
      </c>
    </row>
    <row r="854" spans="1:7">
      <c r="A854" s="1">
        <v>43900</v>
      </c>
      <c r="B854">
        <v>202.86395300000001</v>
      </c>
      <c r="C854">
        <v>205.714249</v>
      </c>
      <c r="D854">
        <v>198.06449900000001</v>
      </c>
      <c r="E854">
        <v>200.76724200000001</v>
      </c>
      <c r="F854">
        <v>200.76724200000001</v>
      </c>
      <c r="G854">
        <v>18344930072</v>
      </c>
    </row>
    <row r="855" spans="1:7">
      <c r="A855" s="1">
        <v>43901</v>
      </c>
      <c r="B855">
        <v>200.768036</v>
      </c>
      <c r="C855">
        <v>202.95429999999999</v>
      </c>
      <c r="D855">
        <v>184.36215200000001</v>
      </c>
      <c r="E855">
        <v>194.86852999999999</v>
      </c>
      <c r="F855">
        <v>194.86852999999999</v>
      </c>
      <c r="G855">
        <v>16984790291</v>
      </c>
    </row>
    <row r="856" spans="1:7">
      <c r="A856" s="1">
        <v>43902</v>
      </c>
      <c r="B856">
        <v>194.738922</v>
      </c>
      <c r="C856">
        <v>195.14793399999999</v>
      </c>
      <c r="D856">
        <v>111.21070899999999</v>
      </c>
      <c r="E856">
        <v>112.347122</v>
      </c>
      <c r="F856">
        <v>112.347122</v>
      </c>
      <c r="G856">
        <v>22134741655</v>
      </c>
    </row>
    <row r="857" spans="1:7">
      <c r="A857" s="1">
        <v>43903</v>
      </c>
      <c r="B857">
        <v>112.689995</v>
      </c>
      <c r="C857">
        <v>137.42953499999999</v>
      </c>
      <c r="D857">
        <v>95.184303</v>
      </c>
      <c r="E857">
        <v>133.20181299999999</v>
      </c>
      <c r="F857">
        <v>133.20181299999999</v>
      </c>
      <c r="G857">
        <v>27864623061</v>
      </c>
    </row>
    <row r="858" spans="1:7">
      <c r="A858" s="1">
        <v>43904</v>
      </c>
      <c r="B858">
        <v>133.58247399999999</v>
      </c>
      <c r="C858">
        <v>134.484375</v>
      </c>
      <c r="D858">
        <v>122.414474</v>
      </c>
      <c r="E858">
        <v>123.306023</v>
      </c>
      <c r="F858">
        <v>123.306023</v>
      </c>
      <c r="G858">
        <v>12740784545</v>
      </c>
    </row>
    <row r="859" spans="1:7">
      <c r="A859" s="1">
        <v>43905</v>
      </c>
      <c r="B859">
        <v>123.24606300000001</v>
      </c>
      <c r="C859">
        <v>132.242142</v>
      </c>
      <c r="D859">
        <v>121.85365299999999</v>
      </c>
      <c r="E859">
        <v>125.214302</v>
      </c>
      <c r="F859">
        <v>125.214302</v>
      </c>
      <c r="G859">
        <v>12719251813</v>
      </c>
    </row>
    <row r="860" spans="1:7">
      <c r="A860" s="1">
        <v>43906</v>
      </c>
      <c r="B860">
        <v>124.996117</v>
      </c>
      <c r="C860">
        <v>124.996117</v>
      </c>
      <c r="D860">
        <v>105.17144</v>
      </c>
      <c r="E860">
        <v>110.605873</v>
      </c>
      <c r="F860">
        <v>110.605873</v>
      </c>
      <c r="G860">
        <v>15984904590</v>
      </c>
    </row>
    <row r="861" spans="1:7">
      <c r="A861" s="1">
        <v>43907</v>
      </c>
      <c r="B861">
        <v>110.406784</v>
      </c>
      <c r="C861">
        <v>118.988281</v>
      </c>
      <c r="D861">
        <v>110.406784</v>
      </c>
      <c r="E861">
        <v>113.94274900000001</v>
      </c>
      <c r="F861">
        <v>113.94274900000001</v>
      </c>
      <c r="G861">
        <v>12087490572</v>
      </c>
    </row>
    <row r="862" spans="1:7">
      <c r="A862" s="1">
        <v>43908</v>
      </c>
      <c r="B862">
        <v>113.857643</v>
      </c>
      <c r="C862">
        <v>116.02162199999999</v>
      </c>
      <c r="D862">
        <v>111.743111</v>
      </c>
      <c r="E862">
        <v>114.84227</v>
      </c>
      <c r="F862">
        <v>114.84227</v>
      </c>
      <c r="G862">
        <v>11617854009</v>
      </c>
    </row>
    <row r="863" spans="1:7">
      <c r="A863" s="1">
        <v>43909</v>
      </c>
      <c r="B863">
        <v>114.839828</v>
      </c>
      <c r="C863">
        <v>140.527725</v>
      </c>
      <c r="D863">
        <v>114.73286400000001</v>
      </c>
      <c r="E863">
        <v>136.59385700000001</v>
      </c>
      <c r="F863">
        <v>136.59385700000001</v>
      </c>
      <c r="G863">
        <v>16396753275</v>
      </c>
    </row>
    <row r="864" spans="1:7">
      <c r="A864" s="1">
        <v>43910</v>
      </c>
      <c r="B864">
        <v>136.64927700000001</v>
      </c>
      <c r="C864">
        <v>150.85380599999999</v>
      </c>
      <c r="D864">
        <v>122.605659</v>
      </c>
      <c r="E864">
        <v>132.737167</v>
      </c>
      <c r="F864">
        <v>132.737167</v>
      </c>
      <c r="G864">
        <v>18960388062</v>
      </c>
    </row>
    <row r="865" spans="1:7">
      <c r="A865" s="1">
        <v>43911</v>
      </c>
      <c r="B865">
        <v>133.10176100000001</v>
      </c>
      <c r="C865">
        <v>135.97241199999999</v>
      </c>
      <c r="D865">
        <v>127.163757</v>
      </c>
      <c r="E865">
        <v>132.81871000000001</v>
      </c>
      <c r="F865">
        <v>132.81871000000001</v>
      </c>
      <c r="G865">
        <v>13684083308</v>
      </c>
    </row>
    <row r="866" spans="1:7">
      <c r="A866" s="1">
        <v>43912</v>
      </c>
      <c r="B866">
        <v>132.851135</v>
      </c>
      <c r="C866">
        <v>136.15164200000001</v>
      </c>
      <c r="D866">
        <v>122.90933200000001</v>
      </c>
      <c r="E866">
        <v>123.321152</v>
      </c>
      <c r="F866">
        <v>123.321152</v>
      </c>
      <c r="G866">
        <v>12497707224</v>
      </c>
    </row>
    <row r="867" spans="1:7">
      <c r="A867" s="1">
        <v>43913</v>
      </c>
      <c r="B867">
        <v>123.365982</v>
      </c>
      <c r="C867">
        <v>134.91160600000001</v>
      </c>
      <c r="D867">
        <v>121.86788199999999</v>
      </c>
      <c r="E867">
        <v>134.91160600000001</v>
      </c>
      <c r="F867">
        <v>134.91160600000001</v>
      </c>
      <c r="G867">
        <v>14149877968</v>
      </c>
    </row>
    <row r="868" spans="1:7">
      <c r="A868" s="1">
        <v>43914</v>
      </c>
      <c r="B868">
        <v>135.19413800000001</v>
      </c>
      <c r="C868">
        <v>141.948532</v>
      </c>
      <c r="D868">
        <v>133.16877700000001</v>
      </c>
      <c r="E868">
        <v>138.76144400000001</v>
      </c>
      <c r="F868">
        <v>138.76144400000001</v>
      </c>
      <c r="G868">
        <v>14609068673</v>
      </c>
    </row>
    <row r="869" spans="1:7">
      <c r="A869" s="1">
        <v>43915</v>
      </c>
      <c r="B869">
        <v>138.914963</v>
      </c>
      <c r="C869">
        <v>141.40379300000001</v>
      </c>
      <c r="D869">
        <v>134.30422999999999</v>
      </c>
      <c r="E869">
        <v>136.19589199999999</v>
      </c>
      <c r="F869">
        <v>136.19589199999999</v>
      </c>
      <c r="G869">
        <v>13433092920</v>
      </c>
    </row>
    <row r="870" spans="1:7">
      <c r="A870" s="1">
        <v>43916</v>
      </c>
      <c r="B870">
        <v>136.190674</v>
      </c>
      <c r="C870">
        <v>138.830566</v>
      </c>
      <c r="D870">
        <v>134.886032</v>
      </c>
      <c r="E870">
        <v>138.361557</v>
      </c>
      <c r="F870">
        <v>138.361557</v>
      </c>
      <c r="G870">
        <v>11367261176</v>
      </c>
    </row>
    <row r="871" spans="1:7">
      <c r="A871" s="1">
        <v>43917</v>
      </c>
      <c r="B871">
        <v>138.369934</v>
      </c>
      <c r="C871">
        <v>139.90269499999999</v>
      </c>
      <c r="D871">
        <v>133.93794299999999</v>
      </c>
      <c r="E871">
        <v>133.93794299999999</v>
      </c>
      <c r="F871">
        <v>133.93794299999999</v>
      </c>
      <c r="G871">
        <v>11396286629</v>
      </c>
    </row>
    <row r="872" spans="1:7">
      <c r="A872" s="1">
        <v>43918</v>
      </c>
      <c r="B872">
        <v>134.03274500000001</v>
      </c>
      <c r="C872">
        <v>134.03274500000001</v>
      </c>
      <c r="D872">
        <v>126.962189</v>
      </c>
      <c r="E872">
        <v>130.98649599999999</v>
      </c>
      <c r="F872">
        <v>130.98649599999999</v>
      </c>
      <c r="G872">
        <v>12162403960</v>
      </c>
    </row>
    <row r="873" spans="1:7">
      <c r="A873" s="1">
        <v>43919</v>
      </c>
      <c r="B873">
        <v>131.01533499999999</v>
      </c>
      <c r="C873">
        <v>131.17408800000001</v>
      </c>
      <c r="D873">
        <v>125.45005</v>
      </c>
      <c r="E873">
        <v>125.583733</v>
      </c>
      <c r="F873">
        <v>125.583733</v>
      </c>
      <c r="G873">
        <v>9938133669</v>
      </c>
    </row>
    <row r="874" spans="1:7">
      <c r="A874" s="1">
        <v>43920</v>
      </c>
      <c r="B874">
        <v>125.577896</v>
      </c>
      <c r="C874">
        <v>133.91146900000001</v>
      </c>
      <c r="D874">
        <v>125.28968</v>
      </c>
      <c r="E874">
        <v>132.90454099999999</v>
      </c>
      <c r="F874">
        <v>132.90454099999999</v>
      </c>
      <c r="G874">
        <v>11841123306</v>
      </c>
    </row>
    <row r="875" spans="1:7">
      <c r="A875" s="1">
        <v>43921</v>
      </c>
      <c r="B875">
        <v>132.82092299999999</v>
      </c>
      <c r="C875">
        <v>134.27413899999999</v>
      </c>
      <c r="D875">
        <v>131.65289300000001</v>
      </c>
      <c r="E875">
        <v>133.59356700000001</v>
      </c>
      <c r="F875">
        <v>133.59356700000001</v>
      </c>
      <c r="G875">
        <v>11065246317</v>
      </c>
    </row>
    <row r="876" spans="1:7">
      <c r="A876" s="1">
        <v>43922</v>
      </c>
      <c r="B876">
        <v>133.61232000000001</v>
      </c>
      <c r="C876">
        <v>135.63455200000001</v>
      </c>
      <c r="D876">
        <v>129.730942</v>
      </c>
      <c r="E876">
        <v>135.63455200000001</v>
      </c>
      <c r="F876">
        <v>135.63455200000001</v>
      </c>
      <c r="G876">
        <v>12456564435</v>
      </c>
    </row>
    <row r="877" spans="1:7">
      <c r="A877" s="1">
        <v>43923</v>
      </c>
      <c r="B877">
        <v>135.732178</v>
      </c>
      <c r="C877">
        <v>146.787094</v>
      </c>
      <c r="D877">
        <v>135.732178</v>
      </c>
      <c r="E877">
        <v>142.029144</v>
      </c>
      <c r="F877">
        <v>142.029144</v>
      </c>
      <c r="G877">
        <v>15322861686</v>
      </c>
    </row>
    <row r="878" spans="1:7">
      <c r="A878" s="1">
        <v>43924</v>
      </c>
      <c r="B878">
        <v>142.11045799999999</v>
      </c>
      <c r="C878">
        <v>146.89987199999999</v>
      </c>
      <c r="D878">
        <v>139.61938499999999</v>
      </c>
      <c r="E878">
        <v>142.091309</v>
      </c>
      <c r="F878">
        <v>142.091309</v>
      </c>
      <c r="G878">
        <v>13184603402</v>
      </c>
    </row>
    <row r="879" spans="1:7">
      <c r="A879" s="1">
        <v>43925</v>
      </c>
      <c r="B879">
        <v>142.21517900000001</v>
      </c>
      <c r="C879">
        <v>145.37730400000001</v>
      </c>
      <c r="D879">
        <v>140.121826</v>
      </c>
      <c r="E879">
        <v>145.219391</v>
      </c>
      <c r="F879">
        <v>145.219391</v>
      </c>
      <c r="G879">
        <v>11946658257</v>
      </c>
    </row>
    <row r="880" spans="1:7">
      <c r="A880" s="1">
        <v>43926</v>
      </c>
      <c r="B880">
        <v>145.26101700000001</v>
      </c>
      <c r="C880">
        <v>146.128525</v>
      </c>
      <c r="D880">
        <v>142.102081</v>
      </c>
      <c r="E880">
        <v>143.54664600000001</v>
      </c>
      <c r="F880">
        <v>143.54664600000001</v>
      </c>
      <c r="G880">
        <v>11280993591</v>
      </c>
    </row>
    <row r="881" spans="1:7">
      <c r="A881" s="1">
        <v>43927</v>
      </c>
      <c r="B881">
        <v>143.608215</v>
      </c>
      <c r="C881">
        <v>169.27264400000001</v>
      </c>
      <c r="D881">
        <v>143.544601</v>
      </c>
      <c r="E881">
        <v>169.13587999999999</v>
      </c>
      <c r="F881">
        <v>169.13587999999999</v>
      </c>
      <c r="G881">
        <v>21636382525</v>
      </c>
    </row>
    <row r="882" spans="1:7">
      <c r="A882" s="1">
        <v>43928</v>
      </c>
      <c r="B882">
        <v>169.147446</v>
      </c>
      <c r="C882">
        <v>175.20413199999999</v>
      </c>
      <c r="D882">
        <v>164.20332300000001</v>
      </c>
      <c r="E882">
        <v>165.101944</v>
      </c>
      <c r="F882">
        <v>165.101944</v>
      </c>
      <c r="G882">
        <v>21659346091</v>
      </c>
    </row>
    <row r="883" spans="1:7">
      <c r="A883" s="1">
        <v>43929</v>
      </c>
      <c r="B883">
        <v>165.24032600000001</v>
      </c>
      <c r="C883">
        <v>173.21026599999999</v>
      </c>
      <c r="D883">
        <v>164.49319499999999</v>
      </c>
      <c r="E883">
        <v>172.641739</v>
      </c>
      <c r="F883">
        <v>172.641739</v>
      </c>
      <c r="G883">
        <v>17063110836</v>
      </c>
    </row>
    <row r="884" spans="1:7">
      <c r="A884" s="1">
        <v>43930</v>
      </c>
      <c r="B884">
        <v>172.76126099999999</v>
      </c>
      <c r="C884">
        <v>172.89778100000001</v>
      </c>
      <c r="D884">
        <v>167.987122</v>
      </c>
      <c r="E884">
        <v>170.80714399999999</v>
      </c>
      <c r="F884">
        <v>170.80714399999999</v>
      </c>
      <c r="G884">
        <v>14901696210</v>
      </c>
    </row>
    <row r="885" spans="1:7">
      <c r="A885" s="1">
        <v>43931</v>
      </c>
      <c r="B885">
        <v>170.82926900000001</v>
      </c>
      <c r="C885">
        <v>170.94976800000001</v>
      </c>
      <c r="D885">
        <v>154.91447400000001</v>
      </c>
      <c r="E885">
        <v>158.41244499999999</v>
      </c>
      <c r="F885">
        <v>158.41244499999999</v>
      </c>
      <c r="G885">
        <v>17980944616</v>
      </c>
    </row>
    <row r="886" spans="1:7">
      <c r="A886" s="1">
        <v>43932</v>
      </c>
      <c r="B886">
        <v>158.53898599999999</v>
      </c>
      <c r="C886">
        <v>161.16757200000001</v>
      </c>
      <c r="D886">
        <v>155.29834</v>
      </c>
      <c r="E886">
        <v>158.21601899999999</v>
      </c>
      <c r="F886">
        <v>158.21601899999999</v>
      </c>
      <c r="G886">
        <v>13555089447</v>
      </c>
    </row>
    <row r="887" spans="1:7">
      <c r="A887" s="1">
        <v>43933</v>
      </c>
      <c r="B887">
        <v>158.23239100000001</v>
      </c>
      <c r="C887">
        <v>164.516953</v>
      </c>
      <c r="D887">
        <v>156.32051100000001</v>
      </c>
      <c r="E887">
        <v>161.142426</v>
      </c>
      <c r="F887">
        <v>161.142426</v>
      </c>
      <c r="G887">
        <v>15123721386</v>
      </c>
    </row>
    <row r="888" spans="1:7">
      <c r="A888" s="1">
        <v>43934</v>
      </c>
      <c r="B888">
        <v>160.72067300000001</v>
      </c>
      <c r="C888">
        <v>160.749695</v>
      </c>
      <c r="D888">
        <v>151.614487</v>
      </c>
      <c r="E888">
        <v>156.27955600000001</v>
      </c>
      <c r="F888">
        <v>156.27955600000001</v>
      </c>
      <c r="G888">
        <v>16465282133</v>
      </c>
    </row>
    <row r="889" spans="1:7">
      <c r="A889" s="1">
        <v>43935</v>
      </c>
      <c r="B889">
        <v>156.35595699999999</v>
      </c>
      <c r="C889">
        <v>160.944275</v>
      </c>
      <c r="D889">
        <v>155.865936</v>
      </c>
      <c r="E889">
        <v>157.59639000000001</v>
      </c>
      <c r="F889">
        <v>157.59639000000001</v>
      </c>
      <c r="G889">
        <v>14723156630</v>
      </c>
    </row>
    <row r="890" spans="1:7">
      <c r="A890" s="1">
        <v>43936</v>
      </c>
      <c r="B890">
        <v>157.56564299999999</v>
      </c>
      <c r="C890">
        <v>160.71112099999999</v>
      </c>
      <c r="D890">
        <v>152.802841</v>
      </c>
      <c r="E890">
        <v>153.28689600000001</v>
      </c>
      <c r="F890">
        <v>153.28689600000001</v>
      </c>
      <c r="G890">
        <v>14171753737</v>
      </c>
    </row>
    <row r="891" spans="1:7">
      <c r="A891" s="1">
        <v>43937</v>
      </c>
      <c r="B891">
        <v>153.200424</v>
      </c>
      <c r="C891">
        <v>173.15727200000001</v>
      </c>
      <c r="D891">
        <v>150.359421</v>
      </c>
      <c r="E891">
        <v>172.15737899999999</v>
      </c>
      <c r="F891">
        <v>172.15737899999999</v>
      </c>
      <c r="G891">
        <v>22910469236</v>
      </c>
    </row>
    <row r="892" spans="1:7">
      <c r="A892" s="1">
        <v>43938</v>
      </c>
      <c r="B892">
        <v>172.27941899999999</v>
      </c>
      <c r="C892">
        <v>174.27590900000001</v>
      </c>
      <c r="D892">
        <v>169.75157200000001</v>
      </c>
      <c r="E892">
        <v>171.63857999999999</v>
      </c>
      <c r="F892">
        <v>171.63857999999999</v>
      </c>
      <c r="G892">
        <v>16714684266</v>
      </c>
    </row>
    <row r="893" spans="1:7">
      <c r="A893" s="1">
        <v>43939</v>
      </c>
      <c r="B893">
        <v>171.61807300000001</v>
      </c>
      <c r="C893">
        <v>187.94047499999999</v>
      </c>
      <c r="D893">
        <v>171.61807300000001</v>
      </c>
      <c r="E893">
        <v>186.91400100000001</v>
      </c>
      <c r="F893">
        <v>186.91400100000001</v>
      </c>
      <c r="G893">
        <v>20160323443</v>
      </c>
    </row>
    <row r="894" spans="1:7">
      <c r="A894" s="1">
        <v>43940</v>
      </c>
      <c r="B894">
        <v>186.86198400000001</v>
      </c>
      <c r="C894">
        <v>188.09892300000001</v>
      </c>
      <c r="D894">
        <v>180.12081900000001</v>
      </c>
      <c r="E894">
        <v>181.61496</v>
      </c>
      <c r="F894">
        <v>181.61496</v>
      </c>
      <c r="G894">
        <v>19146038381</v>
      </c>
    </row>
    <row r="895" spans="1:7">
      <c r="A895" s="1">
        <v>43941</v>
      </c>
      <c r="B895">
        <v>181.48022499999999</v>
      </c>
      <c r="C895">
        <v>186.08354199999999</v>
      </c>
      <c r="D895">
        <v>170.32127399999999</v>
      </c>
      <c r="E895">
        <v>172.29716500000001</v>
      </c>
      <c r="F895">
        <v>172.29716500000001</v>
      </c>
      <c r="G895">
        <v>21266681335</v>
      </c>
    </row>
    <row r="896" spans="1:7">
      <c r="A896" s="1">
        <v>43942</v>
      </c>
      <c r="B896">
        <v>172.01771500000001</v>
      </c>
      <c r="C896">
        <v>175.17846700000001</v>
      </c>
      <c r="D896">
        <v>170.552841</v>
      </c>
      <c r="E896">
        <v>172.73770099999999</v>
      </c>
      <c r="F896">
        <v>172.73770099999999</v>
      </c>
      <c r="G896">
        <v>16458767984</v>
      </c>
    </row>
    <row r="897" spans="1:7">
      <c r="A897" s="1">
        <v>43943</v>
      </c>
      <c r="B897">
        <v>172.67039500000001</v>
      </c>
      <c r="C897">
        <v>183.75100699999999</v>
      </c>
      <c r="D897">
        <v>171.82659899999999</v>
      </c>
      <c r="E897">
        <v>182.59957900000001</v>
      </c>
      <c r="F897">
        <v>182.59957900000001</v>
      </c>
      <c r="G897">
        <v>17994666395</v>
      </c>
    </row>
    <row r="898" spans="1:7">
      <c r="A898" s="1">
        <v>43944</v>
      </c>
      <c r="B898">
        <v>182.62017800000001</v>
      </c>
      <c r="C898">
        <v>189.08886699999999</v>
      </c>
      <c r="D898">
        <v>180.34065200000001</v>
      </c>
      <c r="E898">
        <v>185.028671</v>
      </c>
      <c r="F898">
        <v>185.028671</v>
      </c>
      <c r="G898">
        <v>21275740032</v>
      </c>
    </row>
    <row r="899" spans="1:7">
      <c r="A899" s="1">
        <v>43945</v>
      </c>
      <c r="B899">
        <v>185.22210699999999</v>
      </c>
      <c r="C899">
        <v>190.21038799999999</v>
      </c>
      <c r="D899">
        <v>185.22210699999999</v>
      </c>
      <c r="E899">
        <v>189.23693800000001</v>
      </c>
      <c r="F899">
        <v>189.23693800000001</v>
      </c>
      <c r="G899">
        <v>16788555028</v>
      </c>
    </row>
    <row r="900" spans="1:7">
      <c r="A900" s="1">
        <v>43946</v>
      </c>
      <c r="B900">
        <v>189.20739699999999</v>
      </c>
      <c r="C900">
        <v>196.792374</v>
      </c>
      <c r="D900">
        <v>188.45953399999999</v>
      </c>
      <c r="E900">
        <v>195.51530500000001</v>
      </c>
      <c r="F900">
        <v>195.51530500000001</v>
      </c>
      <c r="G900">
        <v>18260969748</v>
      </c>
    </row>
    <row r="901" spans="1:7">
      <c r="A901" s="1">
        <v>43947</v>
      </c>
      <c r="B901">
        <v>195.413589</v>
      </c>
      <c r="C901">
        <v>199.34497099999999</v>
      </c>
      <c r="D901">
        <v>194.768066</v>
      </c>
      <c r="E901">
        <v>197.31753499999999</v>
      </c>
      <c r="F901">
        <v>197.31753499999999</v>
      </c>
      <c r="G901">
        <v>18335367012</v>
      </c>
    </row>
    <row r="902" spans="1:7">
      <c r="A902" s="1">
        <v>43948</v>
      </c>
      <c r="B902">
        <v>197.47572299999999</v>
      </c>
      <c r="C902">
        <v>199.552795</v>
      </c>
      <c r="D902">
        <v>193.45416299999999</v>
      </c>
      <c r="E902">
        <v>197.224716</v>
      </c>
      <c r="F902">
        <v>197.224716</v>
      </c>
      <c r="G902">
        <v>18670194595</v>
      </c>
    </row>
    <row r="903" spans="1:7">
      <c r="A903" s="1">
        <v>43949</v>
      </c>
      <c r="B903">
        <v>197.27351400000001</v>
      </c>
      <c r="C903">
        <v>198.78654499999999</v>
      </c>
      <c r="D903">
        <v>194.84942599999999</v>
      </c>
      <c r="E903">
        <v>198.41539</v>
      </c>
      <c r="F903">
        <v>198.41539</v>
      </c>
      <c r="G903">
        <v>18217507467</v>
      </c>
    </row>
    <row r="904" spans="1:7">
      <c r="A904" s="1">
        <v>43950</v>
      </c>
      <c r="B904">
        <v>198.46519499999999</v>
      </c>
      <c r="C904">
        <v>218.45463599999999</v>
      </c>
      <c r="D904">
        <v>198.12451200000001</v>
      </c>
      <c r="E904">
        <v>216.968231</v>
      </c>
      <c r="F904">
        <v>216.968231</v>
      </c>
      <c r="G904">
        <v>26397548759</v>
      </c>
    </row>
    <row r="905" spans="1:7">
      <c r="A905" s="1">
        <v>43951</v>
      </c>
      <c r="B905">
        <v>216.90913399999999</v>
      </c>
      <c r="C905">
        <v>227.52969400000001</v>
      </c>
      <c r="D905">
        <v>206.43691999999999</v>
      </c>
      <c r="E905">
        <v>207.60205099999999</v>
      </c>
      <c r="F905">
        <v>207.60205099999999</v>
      </c>
      <c r="G905">
        <v>28089191904</v>
      </c>
    </row>
    <row r="906" spans="1:7">
      <c r="A906" s="1">
        <v>43952</v>
      </c>
      <c r="B906">
        <v>207.90173300000001</v>
      </c>
      <c r="C906">
        <v>217.62802099999999</v>
      </c>
      <c r="D906">
        <v>207.78088399999999</v>
      </c>
      <c r="E906">
        <v>214.21910099999999</v>
      </c>
      <c r="F906">
        <v>214.21910099999999</v>
      </c>
      <c r="G906">
        <v>20816320834</v>
      </c>
    </row>
    <row r="907" spans="1:7">
      <c r="A907" s="1">
        <v>43953</v>
      </c>
      <c r="B907">
        <v>214.230087</v>
      </c>
      <c r="C907">
        <v>215.847534</v>
      </c>
      <c r="D907">
        <v>212.87867700000001</v>
      </c>
      <c r="E907">
        <v>215.325378</v>
      </c>
      <c r="F907">
        <v>215.325378</v>
      </c>
      <c r="G907">
        <v>18260876092</v>
      </c>
    </row>
    <row r="908" spans="1:7">
      <c r="A908" s="1">
        <v>43954</v>
      </c>
      <c r="B908">
        <v>215.35206600000001</v>
      </c>
      <c r="C908">
        <v>219.27087399999999</v>
      </c>
      <c r="D908">
        <v>208.69236799999999</v>
      </c>
      <c r="E908">
        <v>210.93315100000001</v>
      </c>
      <c r="F908">
        <v>210.93315100000001</v>
      </c>
      <c r="G908">
        <v>20469034664</v>
      </c>
    </row>
    <row r="909" spans="1:7">
      <c r="A909" s="1">
        <v>43955</v>
      </c>
      <c r="B909">
        <v>210.89085399999999</v>
      </c>
      <c r="C909">
        <v>211.828384</v>
      </c>
      <c r="D909">
        <v>199.047729</v>
      </c>
      <c r="E909">
        <v>208.17401100000001</v>
      </c>
      <c r="F909">
        <v>208.17401100000001</v>
      </c>
      <c r="G909">
        <v>22602446422</v>
      </c>
    </row>
    <row r="910" spans="1:7">
      <c r="A910" s="1">
        <v>43956</v>
      </c>
      <c r="B910">
        <v>208.01300000000001</v>
      </c>
      <c r="C910">
        <v>211.77862500000001</v>
      </c>
      <c r="D910">
        <v>204.031128</v>
      </c>
      <c r="E910">
        <v>206.77439899999999</v>
      </c>
      <c r="F910">
        <v>206.77439899999999</v>
      </c>
      <c r="G910">
        <v>19004689099</v>
      </c>
    </row>
    <row r="911" spans="1:7">
      <c r="A911" s="1">
        <v>43957</v>
      </c>
      <c r="B911">
        <v>206.48135400000001</v>
      </c>
      <c r="C911">
        <v>211.53462200000001</v>
      </c>
      <c r="D911">
        <v>204.04087799999999</v>
      </c>
      <c r="E911">
        <v>204.05578600000001</v>
      </c>
      <c r="F911">
        <v>204.05578600000001</v>
      </c>
      <c r="G911">
        <v>20343543799</v>
      </c>
    </row>
    <row r="912" spans="1:7">
      <c r="A912" s="1">
        <v>43958</v>
      </c>
      <c r="B912">
        <v>203.912857</v>
      </c>
      <c r="C912">
        <v>214.392471</v>
      </c>
      <c r="D912">
        <v>202.07484400000001</v>
      </c>
      <c r="E912">
        <v>212.289413</v>
      </c>
      <c r="F912">
        <v>212.289413</v>
      </c>
      <c r="G912">
        <v>23594744655</v>
      </c>
    </row>
    <row r="913" spans="1:7">
      <c r="A913" s="1">
        <v>43959</v>
      </c>
      <c r="B913">
        <v>212.19824199999999</v>
      </c>
      <c r="C913">
        <v>216.32768200000001</v>
      </c>
      <c r="D913">
        <v>208.83073400000001</v>
      </c>
      <c r="E913">
        <v>212.99157700000001</v>
      </c>
      <c r="F913">
        <v>212.99157700000001</v>
      </c>
      <c r="G913">
        <v>20445139356</v>
      </c>
    </row>
    <row r="914" spans="1:7">
      <c r="A914" s="1">
        <v>43960</v>
      </c>
      <c r="B914">
        <v>213.142166</v>
      </c>
      <c r="C914">
        <v>214.73912000000001</v>
      </c>
      <c r="D914">
        <v>209.071518</v>
      </c>
      <c r="E914">
        <v>211.60012800000001</v>
      </c>
      <c r="F914">
        <v>211.60012800000001</v>
      </c>
      <c r="G914">
        <v>18950547549</v>
      </c>
    </row>
    <row r="915" spans="1:7">
      <c r="A915" s="1">
        <v>43961</v>
      </c>
      <c r="B915">
        <v>211.5522</v>
      </c>
      <c r="C915">
        <v>211.5522</v>
      </c>
      <c r="D915">
        <v>182.71116599999999</v>
      </c>
      <c r="E915">
        <v>188.59956399999999</v>
      </c>
      <c r="F915">
        <v>188.59956399999999</v>
      </c>
      <c r="G915">
        <v>25211575193</v>
      </c>
    </row>
    <row r="916" spans="1:7">
      <c r="A916" s="1">
        <v>43962</v>
      </c>
      <c r="B916">
        <v>188.63218699999999</v>
      </c>
      <c r="C916">
        <v>191.362335</v>
      </c>
      <c r="D916">
        <v>180.71833799999999</v>
      </c>
      <c r="E916">
        <v>185.91284200000001</v>
      </c>
      <c r="F916">
        <v>185.91284200000001</v>
      </c>
      <c r="G916">
        <v>20054601647</v>
      </c>
    </row>
    <row r="917" spans="1:7">
      <c r="A917" s="1">
        <v>43963</v>
      </c>
      <c r="B917">
        <v>185.87733499999999</v>
      </c>
      <c r="C917">
        <v>191.601349</v>
      </c>
      <c r="D917">
        <v>185.701797</v>
      </c>
      <c r="E917">
        <v>189.3125</v>
      </c>
      <c r="F917">
        <v>189.3125</v>
      </c>
      <c r="G917">
        <v>15899726284</v>
      </c>
    </row>
    <row r="918" spans="1:7">
      <c r="A918" s="1">
        <v>43964</v>
      </c>
      <c r="B918">
        <v>189.3741</v>
      </c>
      <c r="C918">
        <v>200.197327</v>
      </c>
      <c r="D918">
        <v>189.127701</v>
      </c>
      <c r="E918">
        <v>199.19328300000001</v>
      </c>
      <c r="F918">
        <v>199.19328300000001</v>
      </c>
      <c r="G918">
        <v>17054662289</v>
      </c>
    </row>
    <row r="919" spans="1:7">
      <c r="A919" s="1">
        <v>43965</v>
      </c>
      <c r="B919">
        <v>198.89151000000001</v>
      </c>
      <c r="C919">
        <v>204.11759900000001</v>
      </c>
      <c r="D919">
        <v>196.86882</v>
      </c>
      <c r="E919">
        <v>202.94909699999999</v>
      </c>
      <c r="F919">
        <v>202.94909699999999</v>
      </c>
      <c r="G919">
        <v>20150524861</v>
      </c>
    </row>
    <row r="920" spans="1:7">
      <c r="A920" s="1">
        <v>43966</v>
      </c>
      <c r="B920">
        <v>202.955399</v>
      </c>
      <c r="C920">
        <v>203.56639100000001</v>
      </c>
      <c r="D920">
        <v>193.75567599999999</v>
      </c>
      <c r="E920">
        <v>195.62266500000001</v>
      </c>
      <c r="F920">
        <v>195.62266500000001</v>
      </c>
      <c r="G920">
        <v>16602342092</v>
      </c>
    </row>
    <row r="921" spans="1:7">
      <c r="A921" s="1">
        <v>43967</v>
      </c>
      <c r="B921">
        <v>195.61338799999999</v>
      </c>
      <c r="C921">
        <v>202.77119400000001</v>
      </c>
      <c r="D921">
        <v>194.501587</v>
      </c>
      <c r="E921">
        <v>200.67712399999999</v>
      </c>
      <c r="F921">
        <v>200.67712399999999</v>
      </c>
      <c r="G921">
        <v>15379081645</v>
      </c>
    </row>
    <row r="922" spans="1:7">
      <c r="A922" s="1">
        <v>43968</v>
      </c>
      <c r="B922">
        <v>200.60887099999999</v>
      </c>
      <c r="C922">
        <v>209.160934</v>
      </c>
      <c r="D922">
        <v>200.10279800000001</v>
      </c>
      <c r="E922">
        <v>207.158691</v>
      </c>
      <c r="F922">
        <v>207.158691</v>
      </c>
      <c r="G922">
        <v>15470397303</v>
      </c>
    </row>
    <row r="923" spans="1:7">
      <c r="A923" s="1">
        <v>43969</v>
      </c>
      <c r="B923">
        <v>207.179779</v>
      </c>
      <c r="C923">
        <v>215.90846300000001</v>
      </c>
      <c r="D923">
        <v>207.10907</v>
      </c>
      <c r="E923">
        <v>214.52505500000001</v>
      </c>
      <c r="F923">
        <v>214.52505500000001</v>
      </c>
      <c r="G923">
        <v>17411566928</v>
      </c>
    </row>
    <row r="924" spans="1:7">
      <c r="A924" s="1">
        <v>43970</v>
      </c>
      <c r="B924">
        <v>214.60493500000001</v>
      </c>
      <c r="C924">
        <v>214.60493500000001</v>
      </c>
      <c r="D924">
        <v>210.14305100000001</v>
      </c>
      <c r="E924">
        <v>213.451111</v>
      </c>
      <c r="F924">
        <v>213.451111</v>
      </c>
      <c r="G924">
        <v>14346192779</v>
      </c>
    </row>
    <row r="925" spans="1:7">
      <c r="A925" s="1">
        <v>43971</v>
      </c>
      <c r="B925">
        <v>213.44624300000001</v>
      </c>
      <c r="C925">
        <v>214.71682699999999</v>
      </c>
      <c r="D925">
        <v>207.97581500000001</v>
      </c>
      <c r="E925">
        <v>210.09674100000001</v>
      </c>
      <c r="F925">
        <v>210.09674100000001</v>
      </c>
      <c r="G925">
        <v>12730175511</v>
      </c>
    </row>
    <row r="926" spans="1:7">
      <c r="A926" s="1">
        <v>43972</v>
      </c>
      <c r="B926">
        <v>210.12915000000001</v>
      </c>
      <c r="C926">
        <v>211.62518299999999</v>
      </c>
      <c r="D926">
        <v>193.34643600000001</v>
      </c>
      <c r="E926">
        <v>199.88360599999999</v>
      </c>
      <c r="F926">
        <v>199.88360599999999</v>
      </c>
      <c r="G926">
        <v>13308321229</v>
      </c>
    </row>
    <row r="927" spans="1:7">
      <c r="A927" s="1">
        <v>43973</v>
      </c>
      <c r="B927">
        <v>199.83711199999999</v>
      </c>
      <c r="C927">
        <v>208.59153699999999</v>
      </c>
      <c r="D927">
        <v>198.040863</v>
      </c>
      <c r="E927">
        <v>207.16918899999999</v>
      </c>
      <c r="F927">
        <v>207.16918899999999</v>
      </c>
      <c r="G927">
        <v>12041592114</v>
      </c>
    </row>
    <row r="928" spans="1:7">
      <c r="A928" s="1">
        <v>43974</v>
      </c>
      <c r="B928">
        <v>207.194489</v>
      </c>
      <c r="C928">
        <v>210.386459</v>
      </c>
      <c r="D928">
        <v>205.29422</v>
      </c>
      <c r="E928">
        <v>208.69439700000001</v>
      </c>
      <c r="F928">
        <v>208.69439700000001</v>
      </c>
      <c r="G928">
        <v>10665476768</v>
      </c>
    </row>
    <row r="929" spans="1:7">
      <c r="A929" s="1">
        <v>43975</v>
      </c>
      <c r="B929">
        <v>208.71606399999999</v>
      </c>
      <c r="C929">
        <v>210.595078</v>
      </c>
      <c r="D929">
        <v>202.37034600000001</v>
      </c>
      <c r="E929">
        <v>202.37034600000001</v>
      </c>
      <c r="F929">
        <v>202.37034600000001</v>
      </c>
      <c r="G929">
        <v>11833299572</v>
      </c>
    </row>
    <row r="930" spans="1:7">
      <c r="A930" s="1">
        <v>43976</v>
      </c>
      <c r="B930">
        <v>201.982651</v>
      </c>
      <c r="C930">
        <v>206.36144999999999</v>
      </c>
      <c r="D930">
        <v>200.66755699999999</v>
      </c>
      <c r="E930">
        <v>205.319748</v>
      </c>
      <c r="F930">
        <v>205.319748</v>
      </c>
      <c r="G930">
        <v>10415044124</v>
      </c>
    </row>
    <row r="931" spans="1:7">
      <c r="A931" s="1">
        <v>43977</v>
      </c>
      <c r="B931">
        <v>205.259567</v>
      </c>
      <c r="C931">
        <v>205.75254799999999</v>
      </c>
      <c r="D931">
        <v>200.26428200000001</v>
      </c>
      <c r="E931">
        <v>201.90231299999999</v>
      </c>
      <c r="F931">
        <v>201.90231299999999</v>
      </c>
      <c r="G931">
        <v>10159741290</v>
      </c>
    </row>
    <row r="932" spans="1:7">
      <c r="A932" s="1">
        <v>43978</v>
      </c>
      <c r="B932">
        <v>201.89300499999999</v>
      </c>
      <c r="C932">
        <v>208.86343400000001</v>
      </c>
      <c r="D932">
        <v>201.785065</v>
      </c>
      <c r="E932">
        <v>208.86343400000001</v>
      </c>
      <c r="F932">
        <v>208.86343400000001</v>
      </c>
      <c r="G932">
        <v>10631034756</v>
      </c>
    </row>
    <row r="933" spans="1:7">
      <c r="A933" s="1">
        <v>43979</v>
      </c>
      <c r="B933">
        <v>208.885437</v>
      </c>
      <c r="C933">
        <v>220.27650499999999</v>
      </c>
      <c r="D933">
        <v>206.242661</v>
      </c>
      <c r="E933">
        <v>219.84042400000001</v>
      </c>
      <c r="F933">
        <v>219.84042400000001</v>
      </c>
      <c r="G933">
        <v>12212469604</v>
      </c>
    </row>
    <row r="934" spans="1:7">
      <c r="A934" s="1">
        <v>43980</v>
      </c>
      <c r="B934">
        <v>219.925049</v>
      </c>
      <c r="C934">
        <v>224.21687299999999</v>
      </c>
      <c r="D934">
        <v>218.23805200000001</v>
      </c>
      <c r="E934">
        <v>220.67512500000001</v>
      </c>
      <c r="F934">
        <v>220.67512500000001</v>
      </c>
      <c r="G934">
        <v>12265816557</v>
      </c>
    </row>
    <row r="935" spans="1:7">
      <c r="A935" s="1">
        <v>43981</v>
      </c>
      <c r="B935">
        <v>220.717209</v>
      </c>
      <c r="C935">
        <v>243.94314600000001</v>
      </c>
      <c r="D935">
        <v>218.744461</v>
      </c>
      <c r="E935">
        <v>242.345596</v>
      </c>
      <c r="F935">
        <v>242.345596</v>
      </c>
      <c r="G935">
        <v>15027397867</v>
      </c>
    </row>
    <row r="936" spans="1:7">
      <c r="A936" s="1">
        <v>43982</v>
      </c>
      <c r="B936">
        <v>242.35137900000001</v>
      </c>
      <c r="C936">
        <v>244.04525799999999</v>
      </c>
      <c r="D936">
        <v>230.05282600000001</v>
      </c>
      <c r="E936">
        <v>230.975708</v>
      </c>
      <c r="F936">
        <v>230.975708</v>
      </c>
      <c r="G936">
        <v>12234904813</v>
      </c>
    </row>
    <row r="937" spans="1:7">
      <c r="A937" s="1">
        <v>43983</v>
      </c>
      <c r="B937">
        <v>230.86026000000001</v>
      </c>
      <c r="C937">
        <v>248.23628199999999</v>
      </c>
      <c r="D937">
        <v>230.48805200000001</v>
      </c>
      <c r="E937">
        <v>246.99176</v>
      </c>
      <c r="F937">
        <v>246.99176</v>
      </c>
      <c r="G937">
        <v>13951727936</v>
      </c>
    </row>
    <row r="938" spans="1:7">
      <c r="A938" s="1">
        <v>43984</v>
      </c>
      <c r="B938">
        <v>246.82818599999999</v>
      </c>
      <c r="C938">
        <v>252.22200000000001</v>
      </c>
      <c r="D938">
        <v>233.22529599999999</v>
      </c>
      <c r="E938">
        <v>237.219055</v>
      </c>
      <c r="F938">
        <v>237.219055</v>
      </c>
      <c r="G938">
        <v>13782107567</v>
      </c>
    </row>
    <row r="939" spans="1:7">
      <c r="A939" s="1">
        <v>43985</v>
      </c>
      <c r="B939">
        <v>237.395218</v>
      </c>
      <c r="C939">
        <v>244.17932099999999</v>
      </c>
      <c r="D939">
        <v>235.46444700000001</v>
      </c>
      <c r="E939">
        <v>244.17932099999999</v>
      </c>
      <c r="F939">
        <v>244.17932099999999</v>
      </c>
      <c r="G939">
        <v>9861760817</v>
      </c>
    </row>
    <row r="940" spans="1:7">
      <c r="A940" s="1">
        <v>43986</v>
      </c>
      <c r="B940">
        <v>244.10528600000001</v>
      </c>
      <c r="C940">
        <v>245.92896999999999</v>
      </c>
      <c r="D940">
        <v>236.76530500000001</v>
      </c>
      <c r="E940">
        <v>244.42639199999999</v>
      </c>
      <c r="F940">
        <v>244.42639199999999</v>
      </c>
      <c r="G940">
        <v>10170414304</v>
      </c>
    </row>
    <row r="941" spans="1:7">
      <c r="A941" s="1">
        <v>43987</v>
      </c>
      <c r="B941">
        <v>244.349594</v>
      </c>
      <c r="C941">
        <v>247.329498</v>
      </c>
      <c r="D941">
        <v>240.682053</v>
      </c>
      <c r="E941">
        <v>241.22198499999999</v>
      </c>
      <c r="F941">
        <v>241.22198499999999</v>
      </c>
      <c r="G941">
        <v>9293963914</v>
      </c>
    </row>
    <row r="942" spans="1:7">
      <c r="A942" s="1">
        <v>43988</v>
      </c>
      <c r="B942">
        <v>241.20135500000001</v>
      </c>
      <c r="C942">
        <v>245.98104900000001</v>
      </c>
      <c r="D942">
        <v>239.72453300000001</v>
      </c>
      <c r="E942">
        <v>241.93132</v>
      </c>
      <c r="F942">
        <v>241.93132</v>
      </c>
      <c r="G942">
        <v>8114873845</v>
      </c>
    </row>
    <row r="943" spans="1:7">
      <c r="A943" s="1">
        <v>43989</v>
      </c>
      <c r="B943">
        <v>241.90808100000001</v>
      </c>
      <c r="C943">
        <v>245.43525700000001</v>
      </c>
      <c r="D943">
        <v>236.325256</v>
      </c>
      <c r="E943">
        <v>245.16725199999999</v>
      </c>
      <c r="F943">
        <v>245.16725199999999</v>
      </c>
      <c r="G943">
        <v>9544883157</v>
      </c>
    </row>
    <row r="944" spans="1:7">
      <c r="A944" s="1">
        <v>43990</v>
      </c>
      <c r="B944">
        <v>245.178574</v>
      </c>
      <c r="C944">
        <v>246.64419599999999</v>
      </c>
      <c r="D944">
        <v>241.542191</v>
      </c>
      <c r="E944">
        <v>246.30990600000001</v>
      </c>
      <c r="F944">
        <v>246.30990600000001</v>
      </c>
      <c r="G944">
        <v>8076783299</v>
      </c>
    </row>
    <row r="945" spans="1:7">
      <c r="A945" s="1">
        <v>43991</v>
      </c>
      <c r="B945">
        <v>246.17501799999999</v>
      </c>
      <c r="C945">
        <v>248.34243799999999</v>
      </c>
      <c r="D945">
        <v>242.33854700000001</v>
      </c>
      <c r="E945">
        <v>244.91145299999999</v>
      </c>
      <c r="F945">
        <v>244.91145299999999</v>
      </c>
      <c r="G945">
        <v>8446545788</v>
      </c>
    </row>
    <row r="946" spans="1:7">
      <c r="A946" s="1">
        <v>43992</v>
      </c>
      <c r="B946">
        <v>244.822067</v>
      </c>
      <c r="C946">
        <v>248.65115399999999</v>
      </c>
      <c r="D946">
        <v>242.819748</v>
      </c>
      <c r="E946">
        <v>247.44494599999999</v>
      </c>
      <c r="F946">
        <v>247.44494599999999</v>
      </c>
      <c r="G946">
        <v>8792990206</v>
      </c>
    </row>
    <row r="947" spans="1:7">
      <c r="A947" s="1">
        <v>43993</v>
      </c>
      <c r="B947">
        <v>247.54853800000001</v>
      </c>
      <c r="C947">
        <v>249.888306</v>
      </c>
      <c r="D947">
        <v>229.94297800000001</v>
      </c>
      <c r="E947">
        <v>231.70266699999999</v>
      </c>
      <c r="F947">
        <v>231.70266699999999</v>
      </c>
      <c r="G947">
        <v>12356528860</v>
      </c>
    </row>
    <row r="948" spans="1:7">
      <c r="A948" s="1">
        <v>43994</v>
      </c>
      <c r="B948">
        <v>231.62545800000001</v>
      </c>
      <c r="C948">
        <v>239.354691</v>
      </c>
      <c r="D948">
        <v>229.64506499999999</v>
      </c>
      <c r="E948">
        <v>237.49321</v>
      </c>
      <c r="F948">
        <v>237.49321</v>
      </c>
      <c r="G948">
        <v>8868955009</v>
      </c>
    </row>
    <row r="949" spans="1:7">
      <c r="A949" s="1">
        <v>43995</v>
      </c>
      <c r="B949">
        <v>237.54461699999999</v>
      </c>
      <c r="C949">
        <v>239.19309999999999</v>
      </c>
      <c r="D949">
        <v>235.889679</v>
      </c>
      <c r="E949">
        <v>238.90884399999999</v>
      </c>
      <c r="F949">
        <v>238.90884399999999</v>
      </c>
      <c r="G949">
        <v>7141624980</v>
      </c>
    </row>
    <row r="950" spans="1:7">
      <c r="A950" s="1">
        <v>43996</v>
      </c>
      <c r="B950">
        <v>238.96818500000001</v>
      </c>
      <c r="C950">
        <v>239.10145600000001</v>
      </c>
      <c r="D950">
        <v>232.958191</v>
      </c>
      <c r="E950">
        <v>234.1147</v>
      </c>
      <c r="F950">
        <v>234.1147</v>
      </c>
      <c r="G950">
        <v>7439385176</v>
      </c>
    </row>
    <row r="951" spans="1:7">
      <c r="A951" s="1">
        <v>43997</v>
      </c>
      <c r="B951">
        <v>234.05830399999999</v>
      </c>
      <c r="C951">
        <v>234.23783900000001</v>
      </c>
      <c r="D951">
        <v>221.24176</v>
      </c>
      <c r="E951">
        <v>229.928909</v>
      </c>
      <c r="F951">
        <v>229.928909</v>
      </c>
      <c r="G951">
        <v>10536099884</v>
      </c>
    </row>
    <row r="952" spans="1:7">
      <c r="A952" s="1">
        <v>43998</v>
      </c>
      <c r="B952">
        <v>229.76229900000001</v>
      </c>
      <c r="C952">
        <v>236.39430200000001</v>
      </c>
      <c r="D952">
        <v>228.42614699999999</v>
      </c>
      <c r="E952">
        <v>234.416168</v>
      </c>
      <c r="F952">
        <v>234.416168</v>
      </c>
      <c r="G952">
        <v>7965648016</v>
      </c>
    </row>
    <row r="953" spans="1:7">
      <c r="A953" s="1">
        <v>43999</v>
      </c>
      <c r="B953">
        <v>234.49237099999999</v>
      </c>
      <c r="C953">
        <v>235.95405600000001</v>
      </c>
      <c r="D953">
        <v>229.341644</v>
      </c>
      <c r="E953">
        <v>233.02827500000001</v>
      </c>
      <c r="F953">
        <v>233.02827500000001</v>
      </c>
      <c r="G953">
        <v>7701391592</v>
      </c>
    </row>
    <row r="954" spans="1:7">
      <c r="A954" s="1">
        <v>44000</v>
      </c>
      <c r="B954">
        <v>232.898697</v>
      </c>
      <c r="C954">
        <v>234.57064800000001</v>
      </c>
      <c r="D954">
        <v>228.95143100000001</v>
      </c>
      <c r="E954">
        <v>232.10116600000001</v>
      </c>
      <c r="F954">
        <v>232.10116600000001</v>
      </c>
      <c r="G954">
        <v>6713800872</v>
      </c>
    </row>
    <row r="955" spans="1:7">
      <c r="A955" s="1">
        <v>44001</v>
      </c>
      <c r="B955">
        <v>231.954971</v>
      </c>
      <c r="C955">
        <v>232.15411399999999</v>
      </c>
      <c r="D955">
        <v>226.79518100000001</v>
      </c>
      <c r="E955">
        <v>227.13829000000001</v>
      </c>
      <c r="F955">
        <v>227.13829000000001</v>
      </c>
      <c r="G955">
        <v>6946372590</v>
      </c>
    </row>
    <row r="956" spans="1:7">
      <c r="A956" s="1">
        <v>44002</v>
      </c>
      <c r="B956">
        <v>226.97636399999999</v>
      </c>
      <c r="C956">
        <v>231.44901999999999</v>
      </c>
      <c r="D956">
        <v>226.640625</v>
      </c>
      <c r="E956">
        <v>229.274261</v>
      </c>
      <c r="F956">
        <v>229.274261</v>
      </c>
      <c r="G956">
        <v>6252830566</v>
      </c>
    </row>
    <row r="957" spans="1:7">
      <c r="A957" s="1">
        <v>44003</v>
      </c>
      <c r="B957">
        <v>229.21614099999999</v>
      </c>
      <c r="C957">
        <v>232.358948</v>
      </c>
      <c r="D957">
        <v>228.49299600000001</v>
      </c>
      <c r="E957">
        <v>228.989822</v>
      </c>
      <c r="F957">
        <v>228.989822</v>
      </c>
      <c r="G957">
        <v>5600408178</v>
      </c>
    </row>
    <row r="958" spans="1:7">
      <c r="A958" s="1">
        <v>44004</v>
      </c>
      <c r="B958">
        <v>229.00337200000001</v>
      </c>
      <c r="C958">
        <v>243.776016</v>
      </c>
      <c r="D958">
        <v>228.93473800000001</v>
      </c>
      <c r="E958">
        <v>242.533188</v>
      </c>
      <c r="F958">
        <v>242.533188</v>
      </c>
      <c r="G958">
        <v>9079586552</v>
      </c>
    </row>
    <row r="959" spans="1:7">
      <c r="A959" s="1">
        <v>44005</v>
      </c>
      <c r="B959">
        <v>242.53701799999999</v>
      </c>
      <c r="C959">
        <v>244.86440999999999</v>
      </c>
      <c r="D959">
        <v>239.75973500000001</v>
      </c>
      <c r="E959">
        <v>244.14215100000001</v>
      </c>
      <c r="F959">
        <v>244.14215100000001</v>
      </c>
      <c r="G959">
        <v>6624530348</v>
      </c>
    </row>
    <row r="960" spans="1:7">
      <c r="A960" s="1">
        <v>44006</v>
      </c>
      <c r="B960">
        <v>244.18592799999999</v>
      </c>
      <c r="C960">
        <v>248.508026</v>
      </c>
      <c r="D960">
        <v>232.807739</v>
      </c>
      <c r="E960">
        <v>235.77246099999999</v>
      </c>
      <c r="F960">
        <v>235.77246099999999</v>
      </c>
      <c r="G960">
        <v>8815030025</v>
      </c>
    </row>
    <row r="961" spans="1:7">
      <c r="A961" s="1">
        <v>44007</v>
      </c>
      <c r="B961">
        <v>235.70285000000001</v>
      </c>
      <c r="C961">
        <v>236.053406</v>
      </c>
      <c r="D961">
        <v>230.29660000000001</v>
      </c>
      <c r="E961">
        <v>232.944489</v>
      </c>
      <c r="F961">
        <v>232.944489</v>
      </c>
      <c r="G961">
        <v>7010426122</v>
      </c>
    </row>
    <row r="962" spans="1:7">
      <c r="A962" s="1">
        <v>44008</v>
      </c>
      <c r="B962">
        <v>232.877487</v>
      </c>
      <c r="C962">
        <v>233.90193199999999</v>
      </c>
      <c r="D962">
        <v>229.25945999999999</v>
      </c>
      <c r="E962">
        <v>229.66804500000001</v>
      </c>
      <c r="F962">
        <v>229.66804500000001</v>
      </c>
      <c r="G962">
        <v>7187490226</v>
      </c>
    </row>
    <row r="963" spans="1:7">
      <c r="A963" s="1">
        <v>44009</v>
      </c>
      <c r="B963">
        <v>229.631485</v>
      </c>
      <c r="C963">
        <v>232.49342300000001</v>
      </c>
      <c r="D963">
        <v>220.56457499999999</v>
      </c>
      <c r="E963">
        <v>222.95979299999999</v>
      </c>
      <c r="F963">
        <v>222.95979299999999</v>
      </c>
      <c r="G963">
        <v>6918380955</v>
      </c>
    </row>
    <row r="964" spans="1:7">
      <c r="A964" s="1">
        <v>44010</v>
      </c>
      <c r="B964">
        <v>222.91449</v>
      </c>
      <c r="C964">
        <v>228.59828200000001</v>
      </c>
      <c r="D964">
        <v>219.47267199999999</v>
      </c>
      <c r="E964">
        <v>225.34716800000001</v>
      </c>
      <c r="F964">
        <v>225.34716800000001</v>
      </c>
      <c r="G964">
        <v>6205925718</v>
      </c>
    </row>
    <row r="965" spans="1:7">
      <c r="A965" s="1">
        <v>44011</v>
      </c>
      <c r="B965">
        <v>225.361435</v>
      </c>
      <c r="C965">
        <v>229.90321399999999</v>
      </c>
      <c r="D965">
        <v>222.25498999999999</v>
      </c>
      <c r="E965">
        <v>228.19487000000001</v>
      </c>
      <c r="F965">
        <v>228.19487000000001</v>
      </c>
      <c r="G965">
        <v>6726164653</v>
      </c>
    </row>
    <row r="966" spans="1:7">
      <c r="A966" s="1">
        <v>44012</v>
      </c>
      <c r="B966">
        <v>227.96843000000001</v>
      </c>
      <c r="C966">
        <v>229.47680700000001</v>
      </c>
      <c r="D966">
        <v>224.81518600000001</v>
      </c>
      <c r="E966">
        <v>226.31500199999999</v>
      </c>
      <c r="F966">
        <v>226.31500199999999</v>
      </c>
      <c r="G966">
        <v>6094093001</v>
      </c>
    </row>
    <row r="967" spans="1:7">
      <c r="A967" s="1">
        <v>44013</v>
      </c>
      <c r="B967">
        <v>226.13458299999999</v>
      </c>
      <c r="C967">
        <v>232.75611900000001</v>
      </c>
      <c r="D967">
        <v>224.83573899999999</v>
      </c>
      <c r="E967">
        <v>231.11341899999999</v>
      </c>
      <c r="F967">
        <v>231.11341899999999</v>
      </c>
      <c r="G967">
        <v>6463737443</v>
      </c>
    </row>
    <row r="968" spans="1:7">
      <c r="A968" s="1">
        <v>44014</v>
      </c>
      <c r="B968">
        <v>231.28890999999999</v>
      </c>
      <c r="C968">
        <v>232.39688100000001</v>
      </c>
      <c r="D968">
        <v>225.46196</v>
      </c>
      <c r="E968">
        <v>229.39219700000001</v>
      </c>
      <c r="F968">
        <v>229.39219700000001</v>
      </c>
      <c r="G968">
        <v>6212210566</v>
      </c>
    </row>
    <row r="969" spans="1:7">
      <c r="A969" s="1">
        <v>44015</v>
      </c>
      <c r="B969">
        <v>229.31895399999999</v>
      </c>
      <c r="C969">
        <v>229.62931800000001</v>
      </c>
      <c r="D969">
        <v>224.913971</v>
      </c>
      <c r="E969">
        <v>225.38706999999999</v>
      </c>
      <c r="F969">
        <v>225.38706999999999</v>
      </c>
      <c r="G969">
        <v>5109032700</v>
      </c>
    </row>
    <row r="970" spans="1:7">
      <c r="A970" s="1">
        <v>44016</v>
      </c>
      <c r="B970">
        <v>225.28848300000001</v>
      </c>
      <c r="C970">
        <v>230.05413799999999</v>
      </c>
      <c r="D970">
        <v>225.13331600000001</v>
      </c>
      <c r="E970">
        <v>229.07411200000001</v>
      </c>
      <c r="F970">
        <v>229.07411200000001</v>
      </c>
      <c r="G970">
        <v>5228310135</v>
      </c>
    </row>
    <row r="971" spans="1:7">
      <c r="A971" s="1">
        <v>44017</v>
      </c>
      <c r="B971">
        <v>228.97619599999999</v>
      </c>
      <c r="C971">
        <v>229.85672</v>
      </c>
      <c r="D971">
        <v>224.54449500000001</v>
      </c>
      <c r="E971">
        <v>227.66459699999999</v>
      </c>
      <c r="F971">
        <v>227.66459699999999</v>
      </c>
      <c r="G971">
        <v>5292172429</v>
      </c>
    </row>
    <row r="972" spans="1:7">
      <c r="A972" s="1">
        <v>44018</v>
      </c>
      <c r="B972">
        <v>227.685013</v>
      </c>
      <c r="C972">
        <v>242.13270600000001</v>
      </c>
      <c r="D972">
        <v>227.029526</v>
      </c>
      <c r="E972">
        <v>241.510223</v>
      </c>
      <c r="F972">
        <v>241.510223</v>
      </c>
      <c r="G972">
        <v>8782917553</v>
      </c>
    </row>
    <row r="973" spans="1:7">
      <c r="A973" s="1">
        <v>44019</v>
      </c>
      <c r="B973">
        <v>240.97259500000001</v>
      </c>
      <c r="C973">
        <v>242.68185399999999</v>
      </c>
      <c r="D973">
        <v>234.218658</v>
      </c>
      <c r="E973">
        <v>239.07553100000001</v>
      </c>
      <c r="F973">
        <v>239.07553100000001</v>
      </c>
      <c r="G973">
        <v>6441497597</v>
      </c>
    </row>
    <row r="974" spans="1:7">
      <c r="A974" s="1">
        <v>44020</v>
      </c>
      <c r="B974">
        <v>239.15997300000001</v>
      </c>
      <c r="C974">
        <v>248.30886799999999</v>
      </c>
      <c r="D974">
        <v>238.39837600000001</v>
      </c>
      <c r="E974">
        <v>246.67001300000001</v>
      </c>
      <c r="F974">
        <v>246.67001300000001</v>
      </c>
      <c r="G974">
        <v>9892586411</v>
      </c>
    </row>
    <row r="975" spans="1:7">
      <c r="A975" s="1">
        <v>44021</v>
      </c>
      <c r="B975">
        <v>246.74829099999999</v>
      </c>
      <c r="C975">
        <v>247.29167200000001</v>
      </c>
      <c r="D975">
        <v>239.898651</v>
      </c>
      <c r="E975">
        <v>243.015961</v>
      </c>
      <c r="F975">
        <v>243.015961</v>
      </c>
      <c r="G975">
        <v>8429099199</v>
      </c>
    </row>
    <row r="976" spans="1:7">
      <c r="A976" s="1">
        <v>44022</v>
      </c>
      <c r="B976">
        <v>242.868011</v>
      </c>
      <c r="C976">
        <v>242.88378900000001</v>
      </c>
      <c r="D976">
        <v>236.73052999999999</v>
      </c>
      <c r="E976">
        <v>240.98498499999999</v>
      </c>
      <c r="F976">
        <v>240.98498499999999</v>
      </c>
      <c r="G976">
        <v>7281370522</v>
      </c>
    </row>
    <row r="977" spans="1:7">
      <c r="A977" s="1">
        <v>44023</v>
      </c>
      <c r="B977">
        <v>241.04478499999999</v>
      </c>
      <c r="C977">
        <v>241.52748099999999</v>
      </c>
      <c r="D977">
        <v>238.33123800000001</v>
      </c>
      <c r="E977">
        <v>239.45817600000001</v>
      </c>
      <c r="F977">
        <v>239.45817600000001</v>
      </c>
      <c r="G977">
        <v>5643067316</v>
      </c>
    </row>
    <row r="978" spans="1:7">
      <c r="A978" s="1">
        <v>44024</v>
      </c>
      <c r="B978">
        <v>239.459641</v>
      </c>
      <c r="C978">
        <v>243.31114199999999</v>
      </c>
      <c r="D978">
        <v>237.770218</v>
      </c>
      <c r="E978">
        <v>242.131699</v>
      </c>
      <c r="F978">
        <v>242.131699</v>
      </c>
      <c r="G978">
        <v>6596394718</v>
      </c>
    </row>
    <row r="979" spans="1:7">
      <c r="A979" s="1">
        <v>44025</v>
      </c>
      <c r="B979">
        <v>242.18187</v>
      </c>
      <c r="C979">
        <v>244.31051600000001</v>
      </c>
      <c r="D979">
        <v>238.23237599999999</v>
      </c>
      <c r="E979">
        <v>239.60458399999999</v>
      </c>
      <c r="F979">
        <v>239.60458399999999</v>
      </c>
      <c r="G979">
        <v>7787751468</v>
      </c>
    </row>
    <row r="980" spans="1:7">
      <c r="A980" s="1">
        <v>44026</v>
      </c>
      <c r="B980">
        <v>239.975616</v>
      </c>
      <c r="C980">
        <v>242.003784</v>
      </c>
      <c r="D980">
        <v>237.796188</v>
      </c>
      <c r="E980">
        <v>240.21148700000001</v>
      </c>
      <c r="F980">
        <v>240.21148700000001</v>
      </c>
      <c r="G980">
        <v>7357458555</v>
      </c>
    </row>
    <row r="981" spans="1:7">
      <c r="A981" s="1">
        <v>44027</v>
      </c>
      <c r="B981">
        <v>240.14364599999999</v>
      </c>
      <c r="C981">
        <v>241.40269499999999</v>
      </c>
      <c r="D981">
        <v>237.09617600000001</v>
      </c>
      <c r="E981">
        <v>238.42352299999999</v>
      </c>
      <c r="F981">
        <v>238.42352299999999</v>
      </c>
      <c r="G981">
        <v>6189328448</v>
      </c>
    </row>
    <row r="982" spans="1:7">
      <c r="A982" s="1">
        <v>44028</v>
      </c>
      <c r="B982">
        <v>238.45091199999999</v>
      </c>
      <c r="C982">
        <v>239.00625600000001</v>
      </c>
      <c r="D982">
        <v>231.62117000000001</v>
      </c>
      <c r="E982">
        <v>233.640884</v>
      </c>
      <c r="F982">
        <v>233.640884</v>
      </c>
      <c r="G982">
        <v>5832057567</v>
      </c>
    </row>
    <row r="983" spans="1:7">
      <c r="A983" s="1">
        <v>44029</v>
      </c>
      <c r="B983">
        <v>233.69139100000001</v>
      </c>
      <c r="C983">
        <v>234.41506999999999</v>
      </c>
      <c r="D983">
        <v>232.10997</v>
      </c>
      <c r="E983">
        <v>232.773087</v>
      </c>
      <c r="F983">
        <v>232.773087</v>
      </c>
      <c r="G983">
        <v>5859850529</v>
      </c>
    </row>
    <row r="984" spans="1:7">
      <c r="A984" s="1">
        <v>44030</v>
      </c>
      <c r="B984">
        <v>232.855682</v>
      </c>
      <c r="C984">
        <v>236.54397599999999</v>
      </c>
      <c r="D984">
        <v>232.32489000000001</v>
      </c>
      <c r="E984">
        <v>235.48381000000001</v>
      </c>
      <c r="F984">
        <v>235.48381000000001</v>
      </c>
      <c r="G984">
        <v>5397402117</v>
      </c>
    </row>
    <row r="985" spans="1:7">
      <c r="A985" s="1">
        <v>44031</v>
      </c>
      <c r="B985">
        <v>235.45829800000001</v>
      </c>
      <c r="C985">
        <v>239.16068999999999</v>
      </c>
      <c r="D985">
        <v>233.27973900000001</v>
      </c>
      <c r="E985">
        <v>238.48751799999999</v>
      </c>
      <c r="F985">
        <v>238.48751799999999</v>
      </c>
      <c r="G985">
        <v>6251377305</v>
      </c>
    </row>
    <row r="986" spans="1:7">
      <c r="A986" s="1">
        <v>44032</v>
      </c>
      <c r="B986">
        <v>238.49487300000001</v>
      </c>
      <c r="C986">
        <v>239.57624799999999</v>
      </c>
      <c r="D986">
        <v>234.85264599999999</v>
      </c>
      <c r="E986">
        <v>236.15316799999999</v>
      </c>
      <c r="F986">
        <v>236.15316799999999</v>
      </c>
      <c r="G986">
        <v>5600686192</v>
      </c>
    </row>
    <row r="987" spans="1:7">
      <c r="A987" s="1">
        <v>44033</v>
      </c>
      <c r="B987">
        <v>236.302505</v>
      </c>
      <c r="C987">
        <v>246.18626399999999</v>
      </c>
      <c r="D987">
        <v>235.680969</v>
      </c>
      <c r="E987">
        <v>245.01672400000001</v>
      </c>
      <c r="F987">
        <v>245.01672400000001</v>
      </c>
      <c r="G987">
        <v>6806696015</v>
      </c>
    </row>
    <row r="988" spans="1:7">
      <c r="A988" s="1">
        <v>44034</v>
      </c>
      <c r="B988">
        <v>245.037262</v>
      </c>
      <c r="C988">
        <v>262.98504600000001</v>
      </c>
      <c r="D988">
        <v>242.48434399999999</v>
      </c>
      <c r="E988">
        <v>262.19064300000002</v>
      </c>
      <c r="F988">
        <v>262.19064300000002</v>
      </c>
      <c r="G988">
        <v>7702077383</v>
      </c>
    </row>
    <row r="989" spans="1:7">
      <c r="A989" s="1">
        <v>44035</v>
      </c>
      <c r="B989">
        <v>262.38864100000001</v>
      </c>
      <c r="C989">
        <v>277.58346599999999</v>
      </c>
      <c r="D989">
        <v>261.04708900000003</v>
      </c>
      <c r="E989">
        <v>274.68905599999999</v>
      </c>
      <c r="F989">
        <v>274.68905599999999</v>
      </c>
      <c r="G989">
        <v>10281309262</v>
      </c>
    </row>
    <row r="990" spans="1:7">
      <c r="A990" s="1">
        <v>44036</v>
      </c>
      <c r="B990">
        <v>274.72268700000001</v>
      </c>
      <c r="C990">
        <v>286.19284099999999</v>
      </c>
      <c r="D990">
        <v>269.239777</v>
      </c>
      <c r="E990">
        <v>279.21542399999998</v>
      </c>
      <c r="F990">
        <v>279.21542399999998</v>
      </c>
      <c r="G990">
        <v>9466060358</v>
      </c>
    </row>
    <row r="991" spans="1:7">
      <c r="A991" s="1">
        <v>44037</v>
      </c>
      <c r="B991">
        <v>279.02636699999999</v>
      </c>
      <c r="C991">
        <v>306.74099699999999</v>
      </c>
      <c r="D991">
        <v>279.02636699999999</v>
      </c>
      <c r="E991">
        <v>304.05676299999999</v>
      </c>
      <c r="F991">
        <v>304.05676299999999</v>
      </c>
      <c r="G991">
        <v>10785021813</v>
      </c>
    </row>
    <row r="992" spans="1:7">
      <c r="A992" s="1">
        <v>44038</v>
      </c>
      <c r="B992">
        <v>303.69238300000001</v>
      </c>
      <c r="C992">
        <v>316.38632200000001</v>
      </c>
      <c r="D992">
        <v>300.26782200000002</v>
      </c>
      <c r="E992">
        <v>309.64361600000001</v>
      </c>
      <c r="F992">
        <v>309.64361600000001</v>
      </c>
      <c r="G992">
        <v>12003973026</v>
      </c>
    </row>
    <row r="993" spans="1:7">
      <c r="A993" s="1">
        <v>44039</v>
      </c>
      <c r="B993">
        <v>309.65792800000003</v>
      </c>
      <c r="C993">
        <v>330.70120200000002</v>
      </c>
      <c r="D993">
        <v>309.65792800000003</v>
      </c>
      <c r="E993">
        <v>321.51409899999999</v>
      </c>
      <c r="F993">
        <v>321.51409899999999</v>
      </c>
      <c r="G993">
        <v>15644257058</v>
      </c>
    </row>
    <row r="994" spans="1:7">
      <c r="A994" s="1">
        <v>44040</v>
      </c>
      <c r="B994">
        <v>321.82974200000001</v>
      </c>
      <c r="C994">
        <v>325.90597500000001</v>
      </c>
      <c r="D994">
        <v>307.72134399999999</v>
      </c>
      <c r="E994">
        <v>316.65725700000002</v>
      </c>
      <c r="F994">
        <v>316.65725700000002</v>
      </c>
      <c r="G994">
        <v>12357108065</v>
      </c>
    </row>
    <row r="995" spans="1:7">
      <c r="A995" s="1">
        <v>44041</v>
      </c>
      <c r="B995">
        <v>316.55535900000001</v>
      </c>
      <c r="C995">
        <v>324.38079800000003</v>
      </c>
      <c r="D995">
        <v>313.10958900000003</v>
      </c>
      <c r="E995">
        <v>318.19088699999998</v>
      </c>
      <c r="F995">
        <v>318.19088699999998</v>
      </c>
      <c r="G995">
        <v>10878845706</v>
      </c>
    </row>
    <row r="996" spans="1:7">
      <c r="A996" s="1">
        <v>44042</v>
      </c>
      <c r="B996">
        <v>318.14498900000001</v>
      </c>
      <c r="C996">
        <v>338.63119499999999</v>
      </c>
      <c r="D996">
        <v>315.75109900000001</v>
      </c>
      <c r="E996">
        <v>334.58663899999999</v>
      </c>
      <c r="F996">
        <v>334.58663899999999</v>
      </c>
      <c r="G996">
        <v>11827689045</v>
      </c>
    </row>
    <row r="997" spans="1:7">
      <c r="A997" s="1">
        <v>44043</v>
      </c>
      <c r="B997">
        <v>334.63372800000002</v>
      </c>
      <c r="C997">
        <v>348.61135899999999</v>
      </c>
      <c r="D997">
        <v>329.34094199999998</v>
      </c>
      <c r="E997">
        <v>345.55465700000002</v>
      </c>
      <c r="F997">
        <v>345.55465700000002</v>
      </c>
      <c r="G997">
        <v>12030600492</v>
      </c>
    </row>
    <row r="998" spans="1:7">
      <c r="A998" s="1">
        <v>44044</v>
      </c>
      <c r="B998">
        <v>345.79861499999998</v>
      </c>
      <c r="C998">
        <v>388.847961</v>
      </c>
      <c r="D998">
        <v>343.58743299999998</v>
      </c>
      <c r="E998">
        <v>385.19970699999999</v>
      </c>
      <c r="F998">
        <v>385.19970699999999</v>
      </c>
      <c r="G998">
        <v>14045259477</v>
      </c>
    </row>
    <row r="999" spans="1:7">
      <c r="A999" s="1">
        <v>44045</v>
      </c>
      <c r="B999">
        <v>385.54986600000001</v>
      </c>
      <c r="C999">
        <v>411.22830199999999</v>
      </c>
      <c r="D999">
        <v>357.14364599999999</v>
      </c>
      <c r="E999">
        <v>370.67172199999999</v>
      </c>
      <c r="F999">
        <v>370.67172199999999</v>
      </c>
      <c r="G999">
        <v>18909744275</v>
      </c>
    </row>
    <row r="1000" spans="1:7">
      <c r="A1000" s="1">
        <v>44046</v>
      </c>
      <c r="B1000">
        <v>371.13385</v>
      </c>
      <c r="C1000">
        <v>396.50698899999998</v>
      </c>
      <c r="D1000">
        <v>369.33633400000002</v>
      </c>
      <c r="E1000">
        <v>386.29516599999999</v>
      </c>
      <c r="F1000">
        <v>386.29516599999999</v>
      </c>
      <c r="G1000">
        <v>12834648062</v>
      </c>
    </row>
    <row r="1001" spans="1:7">
      <c r="A1001" s="1">
        <v>44047</v>
      </c>
      <c r="B1001">
        <v>386.15646400000003</v>
      </c>
      <c r="C1001">
        <v>400.70062300000001</v>
      </c>
      <c r="D1001">
        <v>382.98510700000003</v>
      </c>
      <c r="E1001">
        <v>389.87548800000002</v>
      </c>
      <c r="F1001">
        <v>389.87548800000002</v>
      </c>
      <c r="G1001">
        <v>14086704221</v>
      </c>
    </row>
    <row r="1002" spans="1:7">
      <c r="A1002" s="1">
        <v>44048</v>
      </c>
      <c r="B1002">
        <v>389.71081500000003</v>
      </c>
      <c r="C1002">
        <v>406.30395499999997</v>
      </c>
      <c r="D1002">
        <v>386.21847500000001</v>
      </c>
      <c r="E1002">
        <v>401.590576</v>
      </c>
      <c r="F1002">
        <v>401.590576</v>
      </c>
      <c r="G1002">
        <v>12875466638</v>
      </c>
    </row>
    <row r="1003" spans="1:7">
      <c r="A1003" s="1">
        <v>44049</v>
      </c>
      <c r="B1003">
        <v>401.58386200000001</v>
      </c>
      <c r="C1003">
        <v>403.48867799999999</v>
      </c>
      <c r="D1003">
        <v>392.600189</v>
      </c>
      <c r="E1003">
        <v>394.96194500000001</v>
      </c>
      <c r="F1003">
        <v>394.96194500000001</v>
      </c>
      <c r="G1003">
        <v>11304626458</v>
      </c>
    </row>
    <row r="1004" spans="1:7">
      <c r="A1004" s="1">
        <v>44050</v>
      </c>
      <c r="B1004">
        <v>395.22686800000002</v>
      </c>
      <c r="C1004">
        <v>398.24902300000002</v>
      </c>
      <c r="D1004">
        <v>367.93551600000001</v>
      </c>
      <c r="E1004">
        <v>379.51284800000002</v>
      </c>
      <c r="F1004">
        <v>379.51284800000002</v>
      </c>
      <c r="G1004">
        <v>12751687084</v>
      </c>
    </row>
    <row r="1005" spans="1:7">
      <c r="A1005" s="1">
        <v>44051</v>
      </c>
      <c r="B1005">
        <v>379.55157500000001</v>
      </c>
      <c r="C1005">
        <v>393.98736600000001</v>
      </c>
      <c r="D1005">
        <v>377.34973100000002</v>
      </c>
      <c r="E1005">
        <v>393.98736600000001</v>
      </c>
      <c r="F1005">
        <v>393.98736600000001</v>
      </c>
      <c r="G1005">
        <v>9342060531</v>
      </c>
    </row>
    <row r="1006" spans="1:7">
      <c r="A1006" s="1">
        <v>44052</v>
      </c>
      <c r="B1006">
        <v>395.30523699999998</v>
      </c>
      <c r="C1006">
        <v>399.73709100000002</v>
      </c>
      <c r="D1006">
        <v>385.83071899999999</v>
      </c>
      <c r="E1006">
        <v>391.120453</v>
      </c>
      <c r="F1006">
        <v>391.120453</v>
      </c>
      <c r="G1006">
        <v>9451065592</v>
      </c>
    </row>
    <row r="1007" spans="1:7">
      <c r="A1007" s="1">
        <v>44053</v>
      </c>
      <c r="B1007">
        <v>391.04150399999997</v>
      </c>
      <c r="C1007">
        <v>399.375946</v>
      </c>
      <c r="D1007">
        <v>391.04150399999997</v>
      </c>
      <c r="E1007">
        <v>395.88757299999997</v>
      </c>
      <c r="F1007">
        <v>395.88757299999997</v>
      </c>
      <c r="G1007">
        <v>11685827893</v>
      </c>
    </row>
    <row r="1008" spans="1:7">
      <c r="A1008" s="1">
        <v>44054</v>
      </c>
      <c r="B1008">
        <v>395.89471400000002</v>
      </c>
      <c r="C1008">
        <v>398.47891199999998</v>
      </c>
      <c r="D1008">
        <v>370.86062600000002</v>
      </c>
      <c r="E1008">
        <v>380.38406400000002</v>
      </c>
      <c r="F1008">
        <v>380.38406400000002</v>
      </c>
      <c r="G1008">
        <v>12792218737</v>
      </c>
    </row>
    <row r="1009" spans="1:7">
      <c r="A1009" s="1">
        <v>44055</v>
      </c>
      <c r="B1009">
        <v>380.06381199999998</v>
      </c>
      <c r="C1009">
        <v>391.31231700000001</v>
      </c>
      <c r="D1009">
        <v>367.92361499999998</v>
      </c>
      <c r="E1009">
        <v>391.02417000000003</v>
      </c>
      <c r="F1009">
        <v>391.02417000000003</v>
      </c>
      <c r="G1009">
        <v>12408772745</v>
      </c>
    </row>
    <row r="1010" spans="1:7">
      <c r="A1010" s="1">
        <v>44056</v>
      </c>
      <c r="B1010">
        <v>390.83810399999999</v>
      </c>
      <c r="C1010">
        <v>432.90460200000001</v>
      </c>
      <c r="D1010">
        <v>379.71087599999998</v>
      </c>
      <c r="E1010">
        <v>428.74179099999998</v>
      </c>
      <c r="F1010">
        <v>428.74179099999998</v>
      </c>
      <c r="G1010">
        <v>18480303526</v>
      </c>
    </row>
    <row r="1011" spans="1:7">
      <c r="A1011" s="1">
        <v>44057</v>
      </c>
      <c r="B1011">
        <v>428.677277</v>
      </c>
      <c r="C1011">
        <v>444.57775900000001</v>
      </c>
      <c r="D1011">
        <v>423.34585600000003</v>
      </c>
      <c r="E1011">
        <v>437.39782700000001</v>
      </c>
      <c r="F1011">
        <v>437.39782700000001</v>
      </c>
      <c r="G1011">
        <v>15064589987</v>
      </c>
    </row>
    <row r="1012" spans="1:7">
      <c r="A1012" s="1">
        <v>44058</v>
      </c>
      <c r="B1012">
        <v>437.56298800000002</v>
      </c>
      <c r="C1012">
        <v>441.75460800000002</v>
      </c>
      <c r="D1012">
        <v>429.87460299999998</v>
      </c>
      <c r="E1012">
        <v>433.354919</v>
      </c>
      <c r="F1012">
        <v>433.354919</v>
      </c>
      <c r="G1012">
        <v>12416067894</v>
      </c>
    </row>
    <row r="1013" spans="1:7">
      <c r="A1013" s="1">
        <v>44059</v>
      </c>
      <c r="B1013">
        <v>433.35058600000002</v>
      </c>
      <c r="C1013">
        <v>436.26583900000003</v>
      </c>
      <c r="D1013">
        <v>415.08624300000002</v>
      </c>
      <c r="E1013">
        <v>433.78662100000003</v>
      </c>
      <c r="F1013">
        <v>433.78662100000003</v>
      </c>
      <c r="G1013">
        <v>12168816874</v>
      </c>
    </row>
    <row r="1014" spans="1:7">
      <c r="A1014" s="1">
        <v>44060</v>
      </c>
      <c r="B1014">
        <v>433.97375499999998</v>
      </c>
      <c r="C1014">
        <v>442.73498499999999</v>
      </c>
      <c r="D1014">
        <v>422.64727800000003</v>
      </c>
      <c r="E1014">
        <v>429.53125</v>
      </c>
      <c r="F1014">
        <v>429.53125</v>
      </c>
      <c r="G1014">
        <v>13227089410</v>
      </c>
    </row>
    <row r="1015" spans="1:7">
      <c r="A1015" s="1">
        <v>44061</v>
      </c>
      <c r="B1015">
        <v>429.66961700000002</v>
      </c>
      <c r="C1015">
        <v>432.58029199999999</v>
      </c>
      <c r="D1015">
        <v>419.674103</v>
      </c>
      <c r="E1015">
        <v>423.66931199999999</v>
      </c>
      <c r="F1015">
        <v>423.66931199999999</v>
      </c>
      <c r="G1015">
        <v>11978984079</v>
      </c>
    </row>
    <row r="1016" spans="1:7">
      <c r="A1016" s="1">
        <v>44062</v>
      </c>
      <c r="B1016">
        <v>423.738586</v>
      </c>
      <c r="C1016">
        <v>427.02465799999999</v>
      </c>
      <c r="D1016">
        <v>396.67834499999998</v>
      </c>
      <c r="E1016">
        <v>406.463776</v>
      </c>
      <c r="F1016">
        <v>406.463776</v>
      </c>
      <c r="G1016">
        <v>13137391167</v>
      </c>
    </row>
    <row r="1017" spans="1:7">
      <c r="A1017" s="1">
        <v>44063</v>
      </c>
      <c r="B1017">
        <v>406.75891100000001</v>
      </c>
      <c r="C1017">
        <v>418.73443600000002</v>
      </c>
      <c r="D1017">
        <v>404.026093</v>
      </c>
      <c r="E1017">
        <v>416.43978900000002</v>
      </c>
      <c r="F1017">
        <v>416.43978900000002</v>
      </c>
      <c r="G1017">
        <v>10043032427</v>
      </c>
    </row>
    <row r="1018" spans="1:7">
      <c r="A1018" s="1">
        <v>44064</v>
      </c>
      <c r="B1018">
        <v>416.14877300000001</v>
      </c>
      <c r="C1018">
        <v>418.63797</v>
      </c>
      <c r="D1018">
        <v>387.44113199999998</v>
      </c>
      <c r="E1018">
        <v>389.12634300000002</v>
      </c>
      <c r="F1018">
        <v>389.12634300000002</v>
      </c>
      <c r="G1018">
        <v>11781796374</v>
      </c>
    </row>
    <row r="1019" spans="1:7">
      <c r="A1019" s="1">
        <v>44065</v>
      </c>
      <c r="B1019">
        <v>389.03109699999999</v>
      </c>
      <c r="C1019">
        <v>396.46658300000001</v>
      </c>
      <c r="D1019">
        <v>382.81463600000001</v>
      </c>
      <c r="E1019">
        <v>395.83514400000001</v>
      </c>
      <c r="F1019">
        <v>395.83514400000001</v>
      </c>
      <c r="G1019">
        <v>10131847985</v>
      </c>
    </row>
    <row r="1020" spans="1:7">
      <c r="A1020" s="1">
        <v>44066</v>
      </c>
      <c r="B1020">
        <v>395.562836</v>
      </c>
      <c r="C1020">
        <v>396.49041699999998</v>
      </c>
      <c r="D1020">
        <v>385.03979500000003</v>
      </c>
      <c r="E1020">
        <v>391.38449100000003</v>
      </c>
      <c r="F1020">
        <v>391.38449100000003</v>
      </c>
      <c r="G1020">
        <v>8137303970</v>
      </c>
    </row>
    <row r="1021" spans="1:7">
      <c r="A1021" s="1">
        <v>44067</v>
      </c>
      <c r="B1021">
        <v>391.67898600000001</v>
      </c>
      <c r="C1021">
        <v>409.38857999999999</v>
      </c>
      <c r="D1021">
        <v>389.31460600000003</v>
      </c>
      <c r="E1021">
        <v>408.14419600000002</v>
      </c>
      <c r="F1021">
        <v>408.14419600000002</v>
      </c>
      <c r="G1021">
        <v>10328860398</v>
      </c>
    </row>
    <row r="1022" spans="1:7">
      <c r="A1022" s="1">
        <v>44068</v>
      </c>
      <c r="B1022">
        <v>408.071686</v>
      </c>
      <c r="C1022">
        <v>408.52792399999998</v>
      </c>
      <c r="D1022">
        <v>374.35537699999998</v>
      </c>
      <c r="E1022">
        <v>384.00103799999999</v>
      </c>
      <c r="F1022">
        <v>384.00103799999999</v>
      </c>
      <c r="G1022">
        <v>12428442042</v>
      </c>
    </row>
    <row r="1023" spans="1:7">
      <c r="A1023" s="1">
        <v>44069</v>
      </c>
      <c r="B1023">
        <v>383.97744799999998</v>
      </c>
      <c r="C1023">
        <v>391.87326000000002</v>
      </c>
      <c r="D1023">
        <v>378.70584100000002</v>
      </c>
      <c r="E1023">
        <v>386.46612499999998</v>
      </c>
      <c r="F1023">
        <v>386.46612499999998</v>
      </c>
      <c r="G1023">
        <v>9967343483</v>
      </c>
    </row>
    <row r="1024" spans="1:7">
      <c r="A1024" s="1">
        <v>44070</v>
      </c>
      <c r="B1024">
        <v>386.60986300000002</v>
      </c>
      <c r="C1024">
        <v>395.34918199999998</v>
      </c>
      <c r="D1024">
        <v>374.86648600000001</v>
      </c>
      <c r="E1024">
        <v>382.63262900000001</v>
      </c>
      <c r="F1024">
        <v>382.63262900000001</v>
      </c>
      <c r="G1024">
        <v>10457777652</v>
      </c>
    </row>
    <row r="1025" spans="1:7">
      <c r="A1025" s="1">
        <v>44071</v>
      </c>
      <c r="B1025">
        <v>382.62957799999998</v>
      </c>
      <c r="C1025">
        <v>397.75762900000001</v>
      </c>
      <c r="D1025">
        <v>381.27383400000002</v>
      </c>
      <c r="E1025">
        <v>395.874664</v>
      </c>
      <c r="F1025">
        <v>395.874664</v>
      </c>
      <c r="G1025">
        <v>9120674421</v>
      </c>
    </row>
    <row r="1026" spans="1:7">
      <c r="A1026" s="1">
        <v>44072</v>
      </c>
      <c r="B1026">
        <v>395.687592</v>
      </c>
      <c r="C1026">
        <v>405.61636399999998</v>
      </c>
      <c r="D1026">
        <v>393.03741500000001</v>
      </c>
      <c r="E1026">
        <v>399.92147799999998</v>
      </c>
      <c r="F1026">
        <v>399.92147799999998</v>
      </c>
      <c r="G1026">
        <v>8777703481</v>
      </c>
    </row>
    <row r="1027" spans="1:7">
      <c r="A1027" s="1">
        <v>44073</v>
      </c>
      <c r="B1027">
        <v>399.61669899999998</v>
      </c>
      <c r="C1027">
        <v>428.663971</v>
      </c>
      <c r="D1027">
        <v>399.60836799999998</v>
      </c>
      <c r="E1027">
        <v>428.39572099999998</v>
      </c>
      <c r="F1027">
        <v>428.39572099999998</v>
      </c>
      <c r="G1027">
        <v>11211948040</v>
      </c>
    </row>
    <row r="1028" spans="1:7">
      <c r="A1028" s="1">
        <v>44074</v>
      </c>
      <c r="B1028">
        <v>428.50900300000001</v>
      </c>
      <c r="C1028">
        <v>438.56033300000001</v>
      </c>
      <c r="D1028">
        <v>419.770172</v>
      </c>
      <c r="E1028">
        <v>435.07974200000001</v>
      </c>
      <c r="F1028">
        <v>435.07974200000001</v>
      </c>
      <c r="G1028">
        <v>12774741797</v>
      </c>
    </row>
    <row r="1029" spans="1:7">
      <c r="A1029" s="1">
        <v>44075</v>
      </c>
      <c r="B1029">
        <v>434.87445100000002</v>
      </c>
      <c r="C1029">
        <v>487.211884</v>
      </c>
      <c r="D1029">
        <v>432.07919299999998</v>
      </c>
      <c r="E1029">
        <v>477.05191000000002</v>
      </c>
      <c r="F1029">
        <v>477.05191000000002</v>
      </c>
      <c r="G1029">
        <v>18862763756</v>
      </c>
    </row>
    <row r="1030" spans="1:7">
      <c r="A1030" s="1">
        <v>44076</v>
      </c>
      <c r="B1030">
        <v>477.00787400000002</v>
      </c>
      <c r="C1030">
        <v>480.33099399999998</v>
      </c>
      <c r="D1030">
        <v>424.46002199999998</v>
      </c>
      <c r="E1030">
        <v>440.04049700000002</v>
      </c>
      <c r="F1030">
        <v>440.04049700000002</v>
      </c>
      <c r="G1030">
        <v>19691854014</v>
      </c>
    </row>
    <row r="1031" spans="1:7">
      <c r="A1031" s="1">
        <v>44077</v>
      </c>
      <c r="B1031">
        <v>440.23998999999998</v>
      </c>
      <c r="C1031">
        <v>449.53247099999999</v>
      </c>
      <c r="D1031">
        <v>381.12970000000001</v>
      </c>
      <c r="E1031">
        <v>385.67193600000002</v>
      </c>
      <c r="F1031">
        <v>385.67193600000002</v>
      </c>
      <c r="G1031">
        <v>19622845896</v>
      </c>
    </row>
    <row r="1032" spans="1:7">
      <c r="A1032" s="1">
        <v>44078</v>
      </c>
      <c r="B1032">
        <v>384.67163099999999</v>
      </c>
      <c r="C1032">
        <v>402.411743</v>
      </c>
      <c r="D1032">
        <v>371.63668799999999</v>
      </c>
      <c r="E1032">
        <v>388.24115</v>
      </c>
      <c r="F1032">
        <v>388.24115</v>
      </c>
      <c r="G1032">
        <v>16747106257</v>
      </c>
    </row>
    <row r="1033" spans="1:7">
      <c r="A1033" s="1">
        <v>44079</v>
      </c>
      <c r="B1033">
        <v>388.03839099999999</v>
      </c>
      <c r="C1033">
        <v>394.17227200000002</v>
      </c>
      <c r="D1033">
        <v>316.77435300000002</v>
      </c>
      <c r="E1033">
        <v>335.26007099999998</v>
      </c>
      <c r="F1033">
        <v>335.26007099999998</v>
      </c>
      <c r="G1033">
        <v>29880047640</v>
      </c>
    </row>
    <row r="1034" spans="1:7">
      <c r="A1034" s="1">
        <v>44080</v>
      </c>
      <c r="B1034">
        <v>335.334564</v>
      </c>
      <c r="C1034">
        <v>359.76403800000003</v>
      </c>
      <c r="D1034">
        <v>319.041901</v>
      </c>
      <c r="E1034">
        <v>353.36227400000001</v>
      </c>
      <c r="F1034">
        <v>353.36227400000001</v>
      </c>
      <c r="G1034">
        <v>27643678917</v>
      </c>
    </row>
    <row r="1035" spans="1:7">
      <c r="A1035" s="1">
        <v>44081</v>
      </c>
      <c r="B1035">
        <v>353.45025600000002</v>
      </c>
      <c r="C1035">
        <v>358.211884</v>
      </c>
      <c r="D1035">
        <v>326.25436400000001</v>
      </c>
      <c r="E1035">
        <v>352.67349200000001</v>
      </c>
      <c r="F1035">
        <v>352.67349200000001</v>
      </c>
      <c r="G1035">
        <v>21763614732</v>
      </c>
    </row>
    <row r="1036" spans="1:7">
      <c r="A1036" s="1">
        <v>44082</v>
      </c>
      <c r="B1036">
        <v>353.202271</v>
      </c>
      <c r="C1036">
        <v>355.56286599999999</v>
      </c>
      <c r="D1036">
        <v>328.81677200000001</v>
      </c>
      <c r="E1036">
        <v>337.60211199999998</v>
      </c>
      <c r="F1036">
        <v>337.60211199999998</v>
      </c>
      <c r="G1036">
        <v>17991403432</v>
      </c>
    </row>
    <row r="1037" spans="1:7">
      <c r="A1037" s="1">
        <v>44083</v>
      </c>
      <c r="B1037">
        <v>337.82492100000002</v>
      </c>
      <c r="C1037">
        <v>359.16449</v>
      </c>
      <c r="D1037">
        <v>332.165009</v>
      </c>
      <c r="E1037">
        <v>351.11001599999997</v>
      </c>
      <c r="F1037">
        <v>351.11001599999997</v>
      </c>
      <c r="G1037">
        <v>14547933520</v>
      </c>
    </row>
    <row r="1038" spans="1:7">
      <c r="A1038" s="1">
        <v>44084</v>
      </c>
      <c r="B1038">
        <v>351.42932100000002</v>
      </c>
      <c r="C1038">
        <v>377.39358499999997</v>
      </c>
      <c r="D1038">
        <v>351.11175500000002</v>
      </c>
      <c r="E1038">
        <v>368.10189800000001</v>
      </c>
      <c r="F1038">
        <v>368.10189800000001</v>
      </c>
      <c r="G1038">
        <v>31421134556</v>
      </c>
    </row>
    <row r="1039" spans="1:7">
      <c r="A1039" s="1">
        <v>44085</v>
      </c>
      <c r="B1039">
        <v>368.11849999999998</v>
      </c>
      <c r="C1039">
        <v>376.630402</v>
      </c>
      <c r="D1039">
        <v>355.582581</v>
      </c>
      <c r="E1039">
        <v>374.69558699999999</v>
      </c>
      <c r="F1039">
        <v>374.69558699999999</v>
      </c>
      <c r="G1039">
        <v>27296269329</v>
      </c>
    </row>
    <row r="1040" spans="1:7">
      <c r="A1040" s="1">
        <v>44086</v>
      </c>
      <c r="B1040">
        <v>374.59539799999999</v>
      </c>
      <c r="C1040">
        <v>387.53845200000001</v>
      </c>
      <c r="D1040">
        <v>367.84219400000001</v>
      </c>
      <c r="E1040">
        <v>387.18310500000001</v>
      </c>
      <c r="F1040">
        <v>387.18310500000001</v>
      </c>
      <c r="G1040">
        <v>13295405814</v>
      </c>
    </row>
    <row r="1041" spans="1:7">
      <c r="A1041" s="1">
        <v>44087</v>
      </c>
      <c r="B1041">
        <v>387.51928700000002</v>
      </c>
      <c r="C1041">
        <v>388.95980800000001</v>
      </c>
      <c r="D1041">
        <v>354.34017899999998</v>
      </c>
      <c r="E1041">
        <v>365.57000699999998</v>
      </c>
      <c r="F1041">
        <v>365.57000699999998</v>
      </c>
      <c r="G1041">
        <v>15005899191</v>
      </c>
    </row>
    <row r="1042" spans="1:7">
      <c r="A1042" s="1">
        <v>44088</v>
      </c>
      <c r="B1042">
        <v>365.69958500000001</v>
      </c>
      <c r="C1042">
        <v>384.48519900000002</v>
      </c>
      <c r="D1042">
        <v>357.56976300000002</v>
      </c>
      <c r="E1042">
        <v>377.26886000000002</v>
      </c>
      <c r="F1042">
        <v>377.26886000000002</v>
      </c>
      <c r="G1042">
        <v>17536695361</v>
      </c>
    </row>
    <row r="1043" spans="1:7">
      <c r="A1043" s="1">
        <v>44089</v>
      </c>
      <c r="B1043">
        <v>377.154022</v>
      </c>
      <c r="C1043">
        <v>381.50830100000002</v>
      </c>
      <c r="D1043">
        <v>363.60681199999999</v>
      </c>
      <c r="E1043">
        <v>364.839203</v>
      </c>
      <c r="F1043">
        <v>364.839203</v>
      </c>
      <c r="G1043">
        <v>16140584321</v>
      </c>
    </row>
    <row r="1044" spans="1:7">
      <c r="A1044" s="1">
        <v>44090</v>
      </c>
      <c r="B1044">
        <v>364.743988</v>
      </c>
      <c r="C1044">
        <v>372.767426</v>
      </c>
      <c r="D1044">
        <v>356.68273900000003</v>
      </c>
      <c r="E1044">
        <v>365.81228599999997</v>
      </c>
      <c r="F1044">
        <v>365.81228599999997</v>
      </c>
      <c r="G1044">
        <v>16107612177</v>
      </c>
    </row>
    <row r="1045" spans="1:7">
      <c r="A1045" s="1">
        <v>44091</v>
      </c>
      <c r="B1045">
        <v>365.86578400000002</v>
      </c>
      <c r="C1045">
        <v>393.901611</v>
      </c>
      <c r="D1045">
        <v>364.79513500000002</v>
      </c>
      <c r="E1045">
        <v>389.019226</v>
      </c>
      <c r="F1045">
        <v>389.019226</v>
      </c>
      <c r="G1045">
        <v>19899531080</v>
      </c>
    </row>
    <row r="1046" spans="1:7">
      <c r="A1046" s="1">
        <v>44092</v>
      </c>
      <c r="B1046">
        <v>389.33749399999999</v>
      </c>
      <c r="C1046">
        <v>391.90414399999997</v>
      </c>
      <c r="D1046">
        <v>376.96499599999999</v>
      </c>
      <c r="E1046">
        <v>384.364532</v>
      </c>
      <c r="F1046">
        <v>384.364532</v>
      </c>
      <c r="G1046">
        <v>14108357740</v>
      </c>
    </row>
    <row r="1047" spans="1:7">
      <c r="A1047" s="1">
        <v>44093</v>
      </c>
      <c r="B1047">
        <v>384.04165599999999</v>
      </c>
      <c r="C1047">
        <v>387.07635499999998</v>
      </c>
      <c r="D1047">
        <v>378.72406000000001</v>
      </c>
      <c r="E1047">
        <v>385.54437300000001</v>
      </c>
      <c r="F1047">
        <v>385.54437300000001</v>
      </c>
      <c r="G1047">
        <v>11049507684</v>
      </c>
    </row>
    <row r="1048" spans="1:7">
      <c r="A1048" s="1">
        <v>44094</v>
      </c>
      <c r="B1048">
        <v>385.59799199999998</v>
      </c>
      <c r="C1048">
        <v>385.59799199999998</v>
      </c>
      <c r="D1048">
        <v>367.09435999999999</v>
      </c>
      <c r="E1048">
        <v>371.05282599999998</v>
      </c>
      <c r="F1048">
        <v>371.05282599999998</v>
      </c>
      <c r="G1048">
        <v>12292195784</v>
      </c>
    </row>
    <row r="1049" spans="1:7">
      <c r="A1049" s="1">
        <v>44095</v>
      </c>
      <c r="B1049">
        <v>371.40014600000001</v>
      </c>
      <c r="C1049">
        <v>375.73703</v>
      </c>
      <c r="D1049">
        <v>336.06896999999998</v>
      </c>
      <c r="E1049">
        <v>341.78607199999999</v>
      </c>
      <c r="F1049">
        <v>341.78607199999999</v>
      </c>
      <c r="G1049">
        <v>17398267133</v>
      </c>
    </row>
    <row r="1050" spans="1:7">
      <c r="A1050" s="1">
        <v>44096</v>
      </c>
      <c r="B1050">
        <v>341.723816</v>
      </c>
      <c r="C1050">
        <v>346.60082999999997</v>
      </c>
      <c r="D1050">
        <v>336.85504200000003</v>
      </c>
      <c r="E1050">
        <v>344.503174</v>
      </c>
      <c r="F1050">
        <v>344.503174</v>
      </c>
      <c r="G1050">
        <v>12732578043</v>
      </c>
    </row>
    <row r="1051" spans="1:7">
      <c r="A1051" s="1">
        <v>44097</v>
      </c>
      <c r="B1051">
        <v>344.58990499999999</v>
      </c>
      <c r="C1051">
        <v>344.67138699999998</v>
      </c>
      <c r="D1051">
        <v>318.96920799999998</v>
      </c>
      <c r="E1051">
        <v>321.11630200000002</v>
      </c>
      <c r="F1051">
        <v>321.11630200000002</v>
      </c>
      <c r="G1051">
        <v>12899346599</v>
      </c>
    </row>
    <row r="1052" spans="1:7">
      <c r="A1052" s="1">
        <v>44098</v>
      </c>
      <c r="B1052">
        <v>320.98501599999997</v>
      </c>
      <c r="C1052">
        <v>351.46148699999998</v>
      </c>
      <c r="D1052">
        <v>318.54510499999998</v>
      </c>
      <c r="E1052">
        <v>349.355591</v>
      </c>
      <c r="F1052">
        <v>349.355591</v>
      </c>
      <c r="G1052">
        <v>15714304470</v>
      </c>
    </row>
    <row r="1053" spans="1:7">
      <c r="A1053" s="1">
        <v>44099</v>
      </c>
      <c r="B1053">
        <v>349.41143799999998</v>
      </c>
      <c r="C1053">
        <v>357.77273600000001</v>
      </c>
      <c r="D1053">
        <v>339.01593000000003</v>
      </c>
      <c r="E1053">
        <v>352.18325800000002</v>
      </c>
      <c r="F1053">
        <v>352.18325800000002</v>
      </c>
      <c r="G1053">
        <v>14381086966</v>
      </c>
    </row>
    <row r="1054" spans="1:7">
      <c r="A1054" s="1">
        <v>44100</v>
      </c>
      <c r="B1054">
        <v>352.35089099999999</v>
      </c>
      <c r="C1054">
        <v>355.85476699999998</v>
      </c>
      <c r="D1054">
        <v>348.10711700000002</v>
      </c>
      <c r="E1054">
        <v>355.48809799999998</v>
      </c>
      <c r="F1054">
        <v>355.48809799999998</v>
      </c>
      <c r="G1054">
        <v>13049148579</v>
      </c>
    </row>
    <row r="1055" spans="1:7">
      <c r="A1055" s="1">
        <v>44101</v>
      </c>
      <c r="B1055">
        <v>354.9599</v>
      </c>
      <c r="C1055">
        <v>361.98440599999998</v>
      </c>
      <c r="D1055">
        <v>349.83407599999998</v>
      </c>
      <c r="E1055">
        <v>357.43850700000002</v>
      </c>
      <c r="F1055">
        <v>357.43850700000002</v>
      </c>
      <c r="G1055">
        <v>13598126926</v>
      </c>
    </row>
    <row r="1056" spans="1:7">
      <c r="A1056" s="1">
        <v>44102</v>
      </c>
      <c r="B1056">
        <v>357.92593399999998</v>
      </c>
      <c r="C1056">
        <v>366.43215900000001</v>
      </c>
      <c r="D1056">
        <v>354.54763800000001</v>
      </c>
      <c r="E1056">
        <v>355.159424</v>
      </c>
      <c r="F1056">
        <v>355.159424</v>
      </c>
      <c r="G1056">
        <v>14258455166</v>
      </c>
    </row>
    <row r="1057" spans="1:7">
      <c r="A1057" s="1">
        <v>44103</v>
      </c>
      <c r="B1057">
        <v>354.36300699999998</v>
      </c>
      <c r="C1057">
        <v>360.353363</v>
      </c>
      <c r="D1057">
        <v>352.14685100000003</v>
      </c>
      <c r="E1057">
        <v>359.757385</v>
      </c>
      <c r="F1057">
        <v>359.757385</v>
      </c>
      <c r="G1057">
        <v>11600013236</v>
      </c>
    </row>
    <row r="1058" spans="1:7">
      <c r="A1058" s="1">
        <v>44104</v>
      </c>
      <c r="B1058">
        <v>360.03851300000002</v>
      </c>
      <c r="C1058">
        <v>361.17877199999998</v>
      </c>
      <c r="D1058">
        <v>353.32794200000001</v>
      </c>
      <c r="E1058">
        <v>359.93786599999999</v>
      </c>
      <c r="F1058">
        <v>359.93786599999999</v>
      </c>
      <c r="G1058">
        <v>11818610610</v>
      </c>
    </row>
    <row r="1059" spans="1:7">
      <c r="A1059" s="1">
        <v>44105</v>
      </c>
      <c r="B1059">
        <v>360.30914300000001</v>
      </c>
      <c r="C1059">
        <v>369.26440400000001</v>
      </c>
      <c r="D1059">
        <v>346.47705100000002</v>
      </c>
      <c r="E1059">
        <v>353.20590199999998</v>
      </c>
      <c r="F1059">
        <v>353.20590199999998</v>
      </c>
      <c r="G1059">
        <v>14679481911</v>
      </c>
    </row>
    <row r="1060" spans="1:7">
      <c r="A1060" s="1">
        <v>44106</v>
      </c>
      <c r="B1060">
        <v>352.94967700000001</v>
      </c>
      <c r="C1060">
        <v>354.11541699999998</v>
      </c>
      <c r="D1060">
        <v>336.46716300000003</v>
      </c>
      <c r="E1060">
        <v>346.238922</v>
      </c>
      <c r="F1060">
        <v>346.238922</v>
      </c>
      <c r="G1060">
        <v>14215390463</v>
      </c>
    </row>
    <row r="1061" spans="1:7">
      <c r="A1061" s="1">
        <v>44107</v>
      </c>
      <c r="B1061">
        <v>346.21862800000002</v>
      </c>
      <c r="C1061">
        <v>351.30770899999999</v>
      </c>
      <c r="D1061">
        <v>344.66656499999999</v>
      </c>
      <c r="E1061">
        <v>346.52209499999998</v>
      </c>
      <c r="F1061">
        <v>346.52209499999998</v>
      </c>
      <c r="G1061">
        <v>10060167889</v>
      </c>
    </row>
    <row r="1062" spans="1:7">
      <c r="A1062" s="1">
        <v>44108</v>
      </c>
      <c r="B1062">
        <v>346.60223400000001</v>
      </c>
      <c r="C1062">
        <v>354.04574600000001</v>
      </c>
      <c r="D1062">
        <v>345.131012</v>
      </c>
      <c r="E1062">
        <v>352.57900999999998</v>
      </c>
      <c r="F1062">
        <v>352.57900999999998</v>
      </c>
      <c r="G1062">
        <v>10696959020</v>
      </c>
    </row>
    <row r="1063" spans="1:7">
      <c r="A1063" s="1">
        <v>44109</v>
      </c>
      <c r="B1063">
        <v>352.73681599999998</v>
      </c>
      <c r="C1063">
        <v>355.21408100000002</v>
      </c>
      <c r="D1063">
        <v>349.67990099999997</v>
      </c>
      <c r="E1063">
        <v>353.95678700000002</v>
      </c>
      <c r="F1063">
        <v>353.95678700000002</v>
      </c>
      <c r="G1063">
        <v>11809507622</v>
      </c>
    </row>
    <row r="1064" spans="1:7">
      <c r="A1064" s="1">
        <v>44110</v>
      </c>
      <c r="B1064">
        <v>353.95648199999999</v>
      </c>
      <c r="C1064">
        <v>354.989014</v>
      </c>
      <c r="D1064">
        <v>338.00329599999998</v>
      </c>
      <c r="E1064">
        <v>340.81585699999999</v>
      </c>
      <c r="F1064">
        <v>340.81585699999999</v>
      </c>
      <c r="G1064">
        <v>12830796112</v>
      </c>
    </row>
    <row r="1065" spans="1:7">
      <c r="A1065" s="1">
        <v>44111</v>
      </c>
      <c r="B1065">
        <v>340.943085</v>
      </c>
      <c r="C1065">
        <v>342.45083599999998</v>
      </c>
      <c r="D1065">
        <v>334.54556300000002</v>
      </c>
      <c r="E1065">
        <v>341.80865499999999</v>
      </c>
      <c r="F1065">
        <v>341.80865499999999</v>
      </c>
      <c r="G1065">
        <v>11929918060</v>
      </c>
    </row>
    <row r="1066" spans="1:7">
      <c r="A1066" s="1">
        <v>44112</v>
      </c>
      <c r="B1066">
        <v>342.044647</v>
      </c>
      <c r="C1066">
        <v>352.21148699999998</v>
      </c>
      <c r="D1066">
        <v>335.647491</v>
      </c>
      <c r="E1066">
        <v>350.766144</v>
      </c>
      <c r="F1066">
        <v>350.766144</v>
      </c>
      <c r="G1066">
        <v>13461017711</v>
      </c>
    </row>
    <row r="1067" spans="1:7">
      <c r="A1067" s="1">
        <v>44113</v>
      </c>
      <c r="B1067">
        <v>351.11288500000001</v>
      </c>
      <c r="C1067">
        <v>368.31033300000001</v>
      </c>
      <c r="D1067">
        <v>348.20584100000002</v>
      </c>
      <c r="E1067">
        <v>365.590485</v>
      </c>
      <c r="F1067">
        <v>365.590485</v>
      </c>
      <c r="G1067">
        <v>13043501763</v>
      </c>
    </row>
    <row r="1068" spans="1:7">
      <c r="A1068" s="1">
        <v>44114</v>
      </c>
      <c r="B1068">
        <v>365.402466</v>
      </c>
      <c r="C1068">
        <v>378.26715100000001</v>
      </c>
      <c r="D1068">
        <v>365.35403400000001</v>
      </c>
      <c r="E1068">
        <v>370.96758999999997</v>
      </c>
      <c r="F1068">
        <v>370.96758999999997</v>
      </c>
      <c r="G1068">
        <v>13618484324</v>
      </c>
    </row>
    <row r="1069" spans="1:7">
      <c r="A1069" s="1">
        <v>44115</v>
      </c>
      <c r="B1069">
        <v>370.92843599999998</v>
      </c>
      <c r="C1069">
        <v>377.24679600000002</v>
      </c>
      <c r="D1069">
        <v>369.828033</v>
      </c>
      <c r="E1069">
        <v>375.14205900000002</v>
      </c>
      <c r="F1069">
        <v>375.14205900000002</v>
      </c>
      <c r="G1069">
        <v>12584512533</v>
      </c>
    </row>
    <row r="1070" spans="1:7">
      <c r="A1070" s="1">
        <v>44116</v>
      </c>
      <c r="B1070">
        <v>374.79873700000002</v>
      </c>
      <c r="C1070">
        <v>395.122162</v>
      </c>
      <c r="D1070">
        <v>366.64233400000001</v>
      </c>
      <c r="E1070">
        <v>387.73126200000002</v>
      </c>
      <c r="F1070">
        <v>387.73126200000002</v>
      </c>
      <c r="G1070">
        <v>15867455424</v>
      </c>
    </row>
    <row r="1071" spans="1:7">
      <c r="A1071" s="1">
        <v>44117</v>
      </c>
      <c r="B1071">
        <v>387.142944</v>
      </c>
      <c r="C1071">
        <v>387.37567100000001</v>
      </c>
      <c r="D1071">
        <v>375.58245799999997</v>
      </c>
      <c r="E1071">
        <v>381.190765</v>
      </c>
      <c r="F1071">
        <v>381.190765</v>
      </c>
      <c r="G1071">
        <v>14226744838</v>
      </c>
    </row>
    <row r="1072" spans="1:7">
      <c r="A1072" s="1">
        <v>44118</v>
      </c>
      <c r="B1072">
        <v>381.97146600000002</v>
      </c>
      <c r="C1072">
        <v>387.29617300000001</v>
      </c>
      <c r="D1072">
        <v>374.17501800000002</v>
      </c>
      <c r="E1072">
        <v>379.484039</v>
      </c>
      <c r="F1072">
        <v>379.484039</v>
      </c>
      <c r="G1072">
        <v>13918846567</v>
      </c>
    </row>
    <row r="1073" spans="1:7">
      <c r="A1073" s="1">
        <v>44119</v>
      </c>
      <c r="B1073">
        <v>379.19223</v>
      </c>
      <c r="C1073">
        <v>381.20877100000001</v>
      </c>
      <c r="D1073">
        <v>371.35412600000001</v>
      </c>
      <c r="E1073">
        <v>377.44183299999997</v>
      </c>
      <c r="F1073">
        <v>377.44183299999997</v>
      </c>
      <c r="G1073">
        <v>14964182545</v>
      </c>
    </row>
    <row r="1074" spans="1:7">
      <c r="A1074" s="1">
        <v>44120</v>
      </c>
      <c r="B1074">
        <v>377.86849999999998</v>
      </c>
      <c r="C1074">
        <v>380.02151500000002</v>
      </c>
      <c r="D1074">
        <v>362.59741200000002</v>
      </c>
      <c r="E1074">
        <v>366.22900399999997</v>
      </c>
      <c r="F1074">
        <v>366.22900399999997</v>
      </c>
      <c r="G1074">
        <v>14670784817</v>
      </c>
    </row>
    <row r="1075" spans="1:7">
      <c r="A1075" s="1">
        <v>44121</v>
      </c>
      <c r="B1075">
        <v>366.015717</v>
      </c>
      <c r="C1075">
        <v>369.76812699999999</v>
      </c>
      <c r="D1075">
        <v>364.489014</v>
      </c>
      <c r="E1075">
        <v>368.85592700000001</v>
      </c>
      <c r="F1075">
        <v>368.85592700000001</v>
      </c>
      <c r="G1075">
        <v>10951115359</v>
      </c>
    </row>
    <row r="1076" spans="1:7">
      <c r="A1076" s="1">
        <v>44122</v>
      </c>
      <c r="B1076">
        <v>368.72753899999998</v>
      </c>
      <c r="C1076">
        <v>378.59765599999997</v>
      </c>
      <c r="D1076">
        <v>368.12914999999998</v>
      </c>
      <c r="E1076">
        <v>378.213684</v>
      </c>
      <c r="F1076">
        <v>378.213684</v>
      </c>
      <c r="G1076">
        <v>11047103109</v>
      </c>
    </row>
    <row r="1077" spans="1:7">
      <c r="A1077" s="1">
        <v>44123</v>
      </c>
      <c r="B1077">
        <v>378.46963499999998</v>
      </c>
      <c r="C1077">
        <v>383.317657</v>
      </c>
      <c r="D1077">
        <v>373.702271</v>
      </c>
      <c r="E1077">
        <v>379.935608</v>
      </c>
      <c r="F1077">
        <v>379.935608</v>
      </c>
      <c r="G1077">
        <v>12811242092</v>
      </c>
    </row>
    <row r="1078" spans="1:7">
      <c r="A1078" s="1">
        <v>44124</v>
      </c>
      <c r="B1078">
        <v>379.719696</v>
      </c>
      <c r="C1078">
        <v>380.76101699999998</v>
      </c>
      <c r="D1078">
        <v>367.60107399999998</v>
      </c>
      <c r="E1078">
        <v>369.13690200000002</v>
      </c>
      <c r="F1078">
        <v>369.13690200000002</v>
      </c>
      <c r="G1078">
        <v>13741586582</v>
      </c>
    </row>
    <row r="1079" spans="1:7">
      <c r="A1079" s="1">
        <v>44125</v>
      </c>
      <c r="B1079">
        <v>369.05941799999999</v>
      </c>
      <c r="C1079">
        <v>400.62725799999998</v>
      </c>
      <c r="D1079">
        <v>368.72796599999998</v>
      </c>
      <c r="E1079">
        <v>392.18997200000001</v>
      </c>
      <c r="F1079">
        <v>392.18997200000001</v>
      </c>
      <c r="G1079">
        <v>20241324322</v>
      </c>
    </row>
    <row r="1080" spans="1:7">
      <c r="A1080" s="1">
        <v>44126</v>
      </c>
      <c r="B1080">
        <v>391.48861699999998</v>
      </c>
      <c r="C1080">
        <v>420.14166299999999</v>
      </c>
      <c r="D1080">
        <v>391.27630599999998</v>
      </c>
      <c r="E1080">
        <v>413.77298000000002</v>
      </c>
      <c r="F1080">
        <v>413.77298000000002</v>
      </c>
      <c r="G1080">
        <v>15772846485</v>
      </c>
    </row>
    <row r="1081" spans="1:7">
      <c r="A1081" s="1">
        <v>44127</v>
      </c>
      <c r="B1081">
        <v>414.051331</v>
      </c>
      <c r="C1081">
        <v>418.95992999999999</v>
      </c>
      <c r="D1081">
        <v>403.08203099999997</v>
      </c>
      <c r="E1081">
        <v>409.76669299999998</v>
      </c>
      <c r="F1081">
        <v>409.76669299999998</v>
      </c>
      <c r="G1081">
        <v>14256222052</v>
      </c>
    </row>
    <row r="1082" spans="1:7">
      <c r="A1082" s="1">
        <v>44128</v>
      </c>
      <c r="B1082">
        <v>409.76724200000001</v>
      </c>
      <c r="C1082">
        <v>416.59967</v>
      </c>
      <c r="D1082">
        <v>407.85171500000001</v>
      </c>
      <c r="E1082">
        <v>412.45761099999999</v>
      </c>
      <c r="F1082">
        <v>412.45761099999999</v>
      </c>
      <c r="G1082">
        <v>12201739194</v>
      </c>
    </row>
    <row r="1083" spans="1:7">
      <c r="A1083" s="1">
        <v>44129</v>
      </c>
      <c r="B1083">
        <v>412.45764200000002</v>
      </c>
      <c r="C1083">
        <v>417.15920999999997</v>
      </c>
      <c r="D1083">
        <v>405.35064699999998</v>
      </c>
      <c r="E1083">
        <v>406.21777300000002</v>
      </c>
      <c r="F1083">
        <v>406.21777300000002</v>
      </c>
      <c r="G1083">
        <v>10890207469</v>
      </c>
    </row>
    <row r="1084" spans="1:7">
      <c r="A1084" s="1">
        <v>44130</v>
      </c>
      <c r="B1084">
        <v>406.21798699999999</v>
      </c>
      <c r="C1084">
        <v>411.279877</v>
      </c>
      <c r="D1084">
        <v>383.78289799999999</v>
      </c>
      <c r="E1084">
        <v>393.888306</v>
      </c>
      <c r="F1084">
        <v>393.888306</v>
      </c>
      <c r="G1084">
        <v>15155684229</v>
      </c>
    </row>
    <row r="1085" spans="1:7">
      <c r="A1085" s="1">
        <v>44131</v>
      </c>
      <c r="B1085">
        <v>393.88818400000002</v>
      </c>
      <c r="C1085">
        <v>409.77285799999999</v>
      </c>
      <c r="D1085">
        <v>390.60845899999998</v>
      </c>
      <c r="E1085">
        <v>403.99704000000003</v>
      </c>
      <c r="F1085">
        <v>403.99704000000003</v>
      </c>
      <c r="G1085">
        <v>13940434102</v>
      </c>
    </row>
    <row r="1086" spans="1:7">
      <c r="A1086" s="1">
        <v>44132</v>
      </c>
      <c r="B1086">
        <v>403.99710099999999</v>
      </c>
      <c r="C1086">
        <v>408.96475199999998</v>
      </c>
      <c r="D1086">
        <v>381.14633199999997</v>
      </c>
      <c r="E1086">
        <v>388.650757</v>
      </c>
      <c r="F1086">
        <v>388.650757</v>
      </c>
      <c r="G1086">
        <v>15276441134</v>
      </c>
    </row>
    <row r="1087" spans="1:7">
      <c r="A1087" s="1">
        <v>44133</v>
      </c>
      <c r="B1087">
        <v>388.65106200000002</v>
      </c>
      <c r="C1087">
        <v>393.22769199999999</v>
      </c>
      <c r="D1087">
        <v>381.28875699999998</v>
      </c>
      <c r="E1087">
        <v>386.73010299999999</v>
      </c>
      <c r="F1087">
        <v>386.73010299999999</v>
      </c>
      <c r="G1087">
        <v>12920477749</v>
      </c>
    </row>
    <row r="1088" spans="1:7">
      <c r="A1088" s="1">
        <v>44134</v>
      </c>
      <c r="B1088">
        <v>386.730255</v>
      </c>
      <c r="C1088">
        <v>391.46472199999999</v>
      </c>
      <c r="D1088">
        <v>375.09240699999998</v>
      </c>
      <c r="E1088">
        <v>382.81997699999999</v>
      </c>
      <c r="F1088">
        <v>382.81997699999999</v>
      </c>
      <c r="G1088">
        <v>13688056970</v>
      </c>
    </row>
    <row r="1089" spans="1:7">
      <c r="A1089" s="1">
        <v>44135</v>
      </c>
      <c r="B1089">
        <v>382.82003800000001</v>
      </c>
      <c r="C1089">
        <v>393.010132</v>
      </c>
      <c r="D1089">
        <v>381.29525799999999</v>
      </c>
      <c r="E1089">
        <v>386.59033199999999</v>
      </c>
      <c r="F1089">
        <v>386.59033199999999</v>
      </c>
      <c r="G1089">
        <v>11276963426</v>
      </c>
    </row>
    <row r="1090" spans="1:7">
      <c r="A1090" s="1">
        <v>44136</v>
      </c>
      <c r="B1090">
        <v>386.59033199999999</v>
      </c>
      <c r="C1090">
        <v>397.11611900000003</v>
      </c>
      <c r="D1090">
        <v>385.165527</v>
      </c>
      <c r="E1090">
        <v>396.35818499999999</v>
      </c>
      <c r="F1090">
        <v>396.35818499999999</v>
      </c>
      <c r="G1090">
        <v>10475146018</v>
      </c>
    </row>
    <row r="1091" spans="1:7">
      <c r="A1091" s="1">
        <v>44137</v>
      </c>
      <c r="B1091">
        <v>396.35598800000002</v>
      </c>
      <c r="C1091">
        <v>403.24075299999998</v>
      </c>
      <c r="D1091">
        <v>381.01763899999997</v>
      </c>
      <c r="E1091">
        <v>383.15673800000002</v>
      </c>
      <c r="F1091">
        <v>383.15673800000002</v>
      </c>
      <c r="G1091">
        <v>13997574252</v>
      </c>
    </row>
    <row r="1092" spans="1:7">
      <c r="A1092" s="1">
        <v>44138</v>
      </c>
      <c r="B1092">
        <v>383.15603599999997</v>
      </c>
      <c r="C1092">
        <v>389.51538099999999</v>
      </c>
      <c r="D1092">
        <v>371.31274400000001</v>
      </c>
      <c r="E1092">
        <v>387.60217299999999</v>
      </c>
      <c r="F1092">
        <v>387.60217299999999</v>
      </c>
      <c r="G1092">
        <v>12588494762</v>
      </c>
    </row>
    <row r="1093" spans="1:7">
      <c r="A1093" s="1">
        <v>44139</v>
      </c>
      <c r="B1093">
        <v>387.60320999999999</v>
      </c>
      <c r="C1093">
        <v>407.66564899999997</v>
      </c>
      <c r="D1093">
        <v>377.827606</v>
      </c>
      <c r="E1093">
        <v>402.141998</v>
      </c>
      <c r="F1093">
        <v>402.141998</v>
      </c>
      <c r="G1093">
        <v>15126077675</v>
      </c>
    </row>
    <row r="1094" spans="1:7">
      <c r="A1094" s="1">
        <v>44140</v>
      </c>
      <c r="B1094">
        <v>402.142944</v>
      </c>
      <c r="C1094">
        <v>417.52593999999999</v>
      </c>
      <c r="D1094">
        <v>397.24581899999998</v>
      </c>
      <c r="E1094">
        <v>414.06735200000003</v>
      </c>
      <c r="F1094">
        <v>414.06735200000003</v>
      </c>
      <c r="G1094">
        <v>15440711038</v>
      </c>
    </row>
    <row r="1095" spans="1:7">
      <c r="A1095" s="1">
        <v>44141</v>
      </c>
      <c r="B1095">
        <v>414.066711</v>
      </c>
      <c r="C1095">
        <v>456.20062300000001</v>
      </c>
      <c r="D1095">
        <v>412.98230000000001</v>
      </c>
      <c r="E1095">
        <v>454.71929899999998</v>
      </c>
      <c r="F1095">
        <v>454.71929899999998</v>
      </c>
      <c r="G1095">
        <v>16738305610</v>
      </c>
    </row>
    <row r="1096" spans="1:7">
      <c r="A1096" s="1">
        <v>44142</v>
      </c>
      <c r="B1096">
        <v>454.72256499999997</v>
      </c>
      <c r="C1096">
        <v>465.675476</v>
      </c>
      <c r="D1096">
        <v>428.45636000000002</v>
      </c>
      <c r="E1096">
        <v>435.71313500000002</v>
      </c>
      <c r="F1096">
        <v>435.71313500000002</v>
      </c>
      <c r="G1096">
        <v>18873289788</v>
      </c>
    </row>
    <row r="1097" spans="1:7">
      <c r="A1097" s="1">
        <v>44143</v>
      </c>
      <c r="B1097">
        <v>435.71881100000002</v>
      </c>
      <c r="C1097">
        <v>457.78045700000001</v>
      </c>
      <c r="D1097">
        <v>433.15377799999999</v>
      </c>
      <c r="E1097">
        <v>453.554779</v>
      </c>
      <c r="F1097">
        <v>453.554779</v>
      </c>
      <c r="G1097">
        <v>11292383601</v>
      </c>
    </row>
    <row r="1098" spans="1:7">
      <c r="A1098" s="1">
        <v>44144</v>
      </c>
      <c r="B1098">
        <v>453.57415800000001</v>
      </c>
      <c r="C1098">
        <v>457.34960899999999</v>
      </c>
      <c r="D1098">
        <v>435.16387900000001</v>
      </c>
      <c r="E1098">
        <v>444.16305499999999</v>
      </c>
      <c r="F1098">
        <v>444.16305499999999</v>
      </c>
      <c r="G1098">
        <v>13704320630</v>
      </c>
    </row>
    <row r="1099" spans="1:7">
      <c r="A1099" s="1">
        <v>44145</v>
      </c>
      <c r="B1099">
        <v>444.166382</v>
      </c>
      <c r="C1099">
        <v>453.75836199999998</v>
      </c>
      <c r="D1099">
        <v>439.60012799999998</v>
      </c>
      <c r="E1099">
        <v>449.67962599999998</v>
      </c>
      <c r="F1099">
        <v>449.67962599999998</v>
      </c>
      <c r="G1099">
        <v>12090381666</v>
      </c>
    </row>
    <row r="1100" spans="1:7">
      <c r="A1100" s="1">
        <v>44146</v>
      </c>
      <c r="B1100">
        <v>449.67965700000002</v>
      </c>
      <c r="C1100">
        <v>473.57885700000003</v>
      </c>
      <c r="D1100">
        <v>449.52493299999998</v>
      </c>
      <c r="E1100">
        <v>462.96054099999998</v>
      </c>
      <c r="F1100">
        <v>462.96054099999998</v>
      </c>
      <c r="G1100">
        <v>14075403511</v>
      </c>
    </row>
    <row r="1101" spans="1:7">
      <c r="A1101" s="1">
        <v>44147</v>
      </c>
      <c r="B1101">
        <v>462.95953400000002</v>
      </c>
      <c r="C1101">
        <v>467.67782599999998</v>
      </c>
      <c r="D1101">
        <v>452.07241800000003</v>
      </c>
      <c r="E1101">
        <v>461.00528000000003</v>
      </c>
      <c r="F1101">
        <v>461.00528000000003</v>
      </c>
      <c r="G1101">
        <v>12877327234</v>
      </c>
    </row>
    <row r="1102" spans="1:7">
      <c r="A1102" s="1">
        <v>44148</v>
      </c>
      <c r="B1102">
        <v>461.005493</v>
      </c>
      <c r="C1102">
        <v>475.21725500000002</v>
      </c>
      <c r="D1102">
        <v>457.298248</v>
      </c>
      <c r="E1102">
        <v>474.62643400000002</v>
      </c>
      <c r="F1102">
        <v>474.62643400000002</v>
      </c>
      <c r="G1102">
        <v>13191505725</v>
      </c>
    </row>
    <row r="1103" spans="1:7">
      <c r="A1103" s="1">
        <v>44149</v>
      </c>
      <c r="B1103">
        <v>474.62643400000002</v>
      </c>
      <c r="C1103">
        <v>475.16143799999998</v>
      </c>
      <c r="D1103">
        <v>452.98608400000001</v>
      </c>
      <c r="E1103">
        <v>460.14984099999998</v>
      </c>
      <c r="F1103">
        <v>460.14984099999998</v>
      </c>
      <c r="G1103">
        <v>10312037942</v>
      </c>
    </row>
    <row r="1104" spans="1:7">
      <c r="A1104" s="1">
        <v>44150</v>
      </c>
      <c r="B1104">
        <v>460.149902</v>
      </c>
      <c r="C1104">
        <v>460.99408</v>
      </c>
      <c r="D1104">
        <v>440.25433299999997</v>
      </c>
      <c r="E1104">
        <v>447.55908199999999</v>
      </c>
      <c r="F1104">
        <v>447.55908199999999</v>
      </c>
      <c r="G1104">
        <v>10308617165</v>
      </c>
    </row>
    <row r="1105" spans="1:7">
      <c r="A1105" s="1">
        <v>44151</v>
      </c>
      <c r="B1105">
        <v>447.55898999999999</v>
      </c>
      <c r="C1105">
        <v>463.83102400000001</v>
      </c>
      <c r="D1105">
        <v>445.50161700000001</v>
      </c>
      <c r="E1105">
        <v>459.94030800000002</v>
      </c>
      <c r="F1105">
        <v>459.94030800000002</v>
      </c>
      <c r="G1105">
        <v>11441239444</v>
      </c>
    </row>
    <row r="1106" spans="1:7">
      <c r="A1106" s="1">
        <v>44152</v>
      </c>
      <c r="B1106">
        <v>464.40664700000002</v>
      </c>
      <c r="C1106">
        <v>482.23220800000001</v>
      </c>
      <c r="D1106">
        <v>460.776611</v>
      </c>
      <c r="E1106">
        <v>480.36007699999999</v>
      </c>
      <c r="F1106">
        <v>480.36007699999999</v>
      </c>
      <c r="G1106">
        <v>14593057877</v>
      </c>
    </row>
    <row r="1107" spans="1:7">
      <c r="A1107" s="1">
        <v>44153</v>
      </c>
      <c r="B1107">
        <v>480.34683200000001</v>
      </c>
      <c r="C1107">
        <v>491.999908</v>
      </c>
      <c r="D1107">
        <v>465.830963</v>
      </c>
      <c r="E1107">
        <v>479.48406999999997</v>
      </c>
      <c r="F1107">
        <v>479.48406999999997</v>
      </c>
      <c r="G1107">
        <v>17880199224</v>
      </c>
    </row>
    <row r="1108" spans="1:7">
      <c r="A1108" s="1">
        <v>44154</v>
      </c>
      <c r="B1108">
        <v>479.48101800000001</v>
      </c>
      <c r="C1108">
        <v>480.121735</v>
      </c>
      <c r="D1108">
        <v>465.70425399999999</v>
      </c>
      <c r="E1108">
        <v>471.63043199999998</v>
      </c>
      <c r="F1108">
        <v>471.63043199999998</v>
      </c>
      <c r="G1108">
        <v>12473929218</v>
      </c>
    </row>
    <row r="1109" spans="1:7">
      <c r="A1109" s="1">
        <v>44155</v>
      </c>
      <c r="B1109">
        <v>471.63146999999998</v>
      </c>
      <c r="C1109">
        <v>513.61035200000003</v>
      </c>
      <c r="D1109">
        <v>471.63146999999998</v>
      </c>
      <c r="E1109">
        <v>509.74456800000002</v>
      </c>
      <c r="F1109">
        <v>509.74456800000002</v>
      </c>
      <c r="G1109">
        <v>18629943296</v>
      </c>
    </row>
    <row r="1110" spans="1:7">
      <c r="A1110" s="1">
        <v>44156</v>
      </c>
      <c r="B1110">
        <v>509.744598</v>
      </c>
      <c r="C1110">
        <v>550.22741699999995</v>
      </c>
      <c r="D1110">
        <v>504.23776199999998</v>
      </c>
      <c r="E1110">
        <v>549.48663299999998</v>
      </c>
      <c r="F1110">
        <v>549.48663299999998</v>
      </c>
      <c r="G1110">
        <v>20757099184</v>
      </c>
    </row>
    <row r="1111" spans="1:7">
      <c r="A1111" s="1">
        <v>44157</v>
      </c>
      <c r="B1111">
        <v>549.48663299999998</v>
      </c>
      <c r="C1111">
        <v>579.37249799999995</v>
      </c>
      <c r="D1111">
        <v>514.51721199999997</v>
      </c>
      <c r="E1111">
        <v>558.06811500000003</v>
      </c>
      <c r="F1111">
        <v>558.06811500000003</v>
      </c>
      <c r="G1111">
        <v>21967049601</v>
      </c>
    </row>
    <row r="1112" spans="1:7">
      <c r="A1112" s="1">
        <v>44158</v>
      </c>
      <c r="B1112">
        <v>558.05950900000005</v>
      </c>
      <c r="C1112">
        <v>609.98761000000002</v>
      </c>
      <c r="D1112">
        <v>551.26525900000001</v>
      </c>
      <c r="E1112">
        <v>608.45404099999996</v>
      </c>
      <c r="F1112">
        <v>608.45404099999996</v>
      </c>
      <c r="G1112">
        <v>27272302872</v>
      </c>
    </row>
    <row r="1113" spans="1:7">
      <c r="A1113" s="1">
        <v>44159</v>
      </c>
      <c r="B1113">
        <v>608.52276600000005</v>
      </c>
      <c r="C1113">
        <v>621.17340100000001</v>
      </c>
      <c r="D1113">
        <v>593.83514400000001</v>
      </c>
      <c r="E1113">
        <v>603.89776600000005</v>
      </c>
      <c r="F1113">
        <v>603.89776600000005</v>
      </c>
      <c r="G1113">
        <v>23281758100</v>
      </c>
    </row>
    <row r="1114" spans="1:7">
      <c r="A1114" s="1">
        <v>44160</v>
      </c>
      <c r="B1114">
        <v>603.90203899999995</v>
      </c>
      <c r="C1114">
        <v>605.09417699999995</v>
      </c>
      <c r="D1114">
        <v>559.67138699999998</v>
      </c>
      <c r="E1114">
        <v>570.686646</v>
      </c>
      <c r="F1114">
        <v>570.686646</v>
      </c>
      <c r="G1114">
        <v>20088492893</v>
      </c>
    </row>
    <row r="1115" spans="1:7">
      <c r="A1115" s="1">
        <v>44161</v>
      </c>
      <c r="B1115">
        <v>570.51489300000003</v>
      </c>
      <c r="C1115">
        <v>575.641479</v>
      </c>
      <c r="D1115">
        <v>485.49731400000002</v>
      </c>
      <c r="E1115">
        <v>518.80114700000001</v>
      </c>
      <c r="F1115">
        <v>518.80114700000001</v>
      </c>
      <c r="G1115">
        <v>31104004592</v>
      </c>
    </row>
    <row r="1116" spans="1:7">
      <c r="A1116" s="1">
        <v>44162</v>
      </c>
      <c r="B1116">
        <v>519.10809300000005</v>
      </c>
      <c r="C1116">
        <v>530.77716099999998</v>
      </c>
      <c r="D1116">
        <v>497.242615</v>
      </c>
      <c r="E1116">
        <v>517.49371299999996</v>
      </c>
      <c r="F1116">
        <v>517.49371299999996</v>
      </c>
      <c r="G1116">
        <v>16831105703</v>
      </c>
    </row>
    <row r="1117" spans="1:7">
      <c r="A1117" s="1">
        <v>44163</v>
      </c>
      <c r="B1117">
        <v>517.597351</v>
      </c>
      <c r="C1117">
        <v>548.04486099999997</v>
      </c>
      <c r="D1117">
        <v>508.12536599999999</v>
      </c>
      <c r="E1117">
        <v>538.22979699999996</v>
      </c>
      <c r="F1117">
        <v>538.22979699999996</v>
      </c>
      <c r="G1117">
        <v>14770243833</v>
      </c>
    </row>
    <row r="1118" spans="1:7">
      <c r="A1118" s="1">
        <v>44164</v>
      </c>
      <c r="B1118">
        <v>538.26458700000001</v>
      </c>
      <c r="C1118">
        <v>576.60241699999995</v>
      </c>
      <c r="D1118">
        <v>531.98754899999994</v>
      </c>
      <c r="E1118">
        <v>575.75805700000001</v>
      </c>
      <c r="F1118">
        <v>575.75805700000001</v>
      </c>
      <c r="G1118">
        <v>15017517758</v>
      </c>
    </row>
    <row r="1119" spans="1:7">
      <c r="A1119" s="1">
        <v>44165</v>
      </c>
      <c r="B1119">
        <v>575.75707999999997</v>
      </c>
      <c r="C1119">
        <v>615.24054000000001</v>
      </c>
      <c r="D1119">
        <v>571.537781</v>
      </c>
      <c r="E1119">
        <v>614.84252900000001</v>
      </c>
      <c r="F1119">
        <v>614.84252900000001</v>
      </c>
      <c r="G1119">
        <v>20276867833</v>
      </c>
    </row>
    <row r="1120" spans="1:7">
      <c r="A1120" s="1">
        <v>44166</v>
      </c>
      <c r="B1120">
        <v>615.07031300000006</v>
      </c>
      <c r="C1120">
        <v>635.16058299999997</v>
      </c>
      <c r="D1120">
        <v>571.75396699999999</v>
      </c>
      <c r="E1120">
        <v>587.32415800000001</v>
      </c>
      <c r="F1120">
        <v>587.32415800000001</v>
      </c>
      <c r="G1120">
        <v>27178964465</v>
      </c>
    </row>
    <row r="1121" spans="1:7">
      <c r="A1121" s="1">
        <v>44167</v>
      </c>
      <c r="B1121">
        <v>587.26159700000005</v>
      </c>
      <c r="C1121">
        <v>604.02246100000002</v>
      </c>
      <c r="D1121">
        <v>578.74102800000003</v>
      </c>
      <c r="E1121">
        <v>598.35235599999999</v>
      </c>
      <c r="F1121">
        <v>598.35235599999999</v>
      </c>
      <c r="G1121">
        <v>16883292129</v>
      </c>
    </row>
    <row r="1122" spans="1:7">
      <c r="A1122" s="1">
        <v>44168</v>
      </c>
      <c r="B1122">
        <v>598.45922900000005</v>
      </c>
      <c r="C1122">
        <v>622.45269800000005</v>
      </c>
      <c r="D1122">
        <v>588.34637499999997</v>
      </c>
      <c r="E1122">
        <v>616.70874000000003</v>
      </c>
      <c r="F1122">
        <v>616.70874000000003</v>
      </c>
      <c r="G1122">
        <v>16146190946</v>
      </c>
    </row>
    <row r="1123" spans="1:7">
      <c r="A1123" s="1">
        <v>44169</v>
      </c>
      <c r="B1123">
        <v>616.72277799999995</v>
      </c>
      <c r="C1123">
        <v>618.98315400000001</v>
      </c>
      <c r="D1123">
        <v>569.28350799999998</v>
      </c>
      <c r="E1123">
        <v>569.35418700000002</v>
      </c>
      <c r="F1123">
        <v>569.35418700000002</v>
      </c>
      <c r="G1123">
        <v>16337589997</v>
      </c>
    </row>
    <row r="1124" spans="1:7">
      <c r="A1124" s="1">
        <v>44170</v>
      </c>
      <c r="B1124">
        <v>569.34765600000003</v>
      </c>
      <c r="C1124">
        <v>596.59545900000001</v>
      </c>
      <c r="D1124">
        <v>563.106628</v>
      </c>
      <c r="E1124">
        <v>596.59545900000001</v>
      </c>
      <c r="F1124">
        <v>596.59545900000001</v>
      </c>
      <c r="G1124">
        <v>13498010566</v>
      </c>
    </row>
    <row r="1125" spans="1:7">
      <c r="A1125" s="1">
        <v>44171</v>
      </c>
      <c r="B1125">
        <v>596.56866500000001</v>
      </c>
      <c r="C1125">
        <v>606.79193099999998</v>
      </c>
      <c r="D1125">
        <v>584.411743</v>
      </c>
      <c r="E1125">
        <v>601.908997</v>
      </c>
      <c r="F1125">
        <v>601.908997</v>
      </c>
      <c r="G1125">
        <v>11290893016</v>
      </c>
    </row>
    <row r="1126" spans="1:7">
      <c r="A1126" s="1">
        <v>44172</v>
      </c>
      <c r="B1126">
        <v>601.79711899999995</v>
      </c>
      <c r="C1126">
        <v>602.91790800000001</v>
      </c>
      <c r="D1126">
        <v>585.42864999999995</v>
      </c>
      <c r="E1126">
        <v>591.84338400000001</v>
      </c>
      <c r="F1126">
        <v>591.84338400000001</v>
      </c>
      <c r="G1126">
        <v>10720480962</v>
      </c>
    </row>
    <row r="1127" spans="1:7">
      <c r="A1127" s="1">
        <v>44173</v>
      </c>
      <c r="B1127">
        <v>591.90081799999996</v>
      </c>
      <c r="C1127">
        <v>594.75158699999997</v>
      </c>
      <c r="D1127">
        <v>552.46923800000002</v>
      </c>
      <c r="E1127">
        <v>554.82775900000001</v>
      </c>
      <c r="F1127">
        <v>554.82775900000001</v>
      </c>
      <c r="G1127">
        <v>14398919320</v>
      </c>
    </row>
    <row r="1128" spans="1:7">
      <c r="A1128" s="1">
        <v>44174</v>
      </c>
      <c r="B1128">
        <v>554.79290800000001</v>
      </c>
      <c r="C1128">
        <v>577.28839100000005</v>
      </c>
      <c r="D1128">
        <v>532.99841300000003</v>
      </c>
      <c r="E1128">
        <v>573.47912599999995</v>
      </c>
      <c r="F1128">
        <v>573.47912599999995</v>
      </c>
      <c r="G1128">
        <v>15855915840</v>
      </c>
    </row>
    <row r="1129" spans="1:7">
      <c r="A1129" s="1">
        <v>44175</v>
      </c>
      <c r="B1129">
        <v>573.50402799999995</v>
      </c>
      <c r="C1129">
        <v>574.60015899999996</v>
      </c>
      <c r="D1129">
        <v>549.78405799999996</v>
      </c>
      <c r="E1129">
        <v>559.67852800000003</v>
      </c>
      <c r="F1129">
        <v>559.67852800000003</v>
      </c>
      <c r="G1129">
        <v>11672582040</v>
      </c>
    </row>
    <row r="1130" spans="1:7">
      <c r="A1130" s="1">
        <v>44176</v>
      </c>
      <c r="B1130">
        <v>559.67919900000004</v>
      </c>
      <c r="C1130">
        <v>560.37670900000001</v>
      </c>
      <c r="D1130">
        <v>537.811646</v>
      </c>
      <c r="E1130">
        <v>545.79736300000002</v>
      </c>
      <c r="F1130">
        <v>545.79736300000002</v>
      </c>
      <c r="G1130">
        <v>11098819124</v>
      </c>
    </row>
    <row r="1131" spans="1:7">
      <c r="A1131" s="1">
        <v>44177</v>
      </c>
      <c r="B1131">
        <v>545.57855199999995</v>
      </c>
      <c r="C1131">
        <v>573.33941700000003</v>
      </c>
      <c r="D1131">
        <v>545.24560499999995</v>
      </c>
      <c r="E1131">
        <v>568.56732199999999</v>
      </c>
      <c r="F1131">
        <v>568.56732199999999</v>
      </c>
      <c r="G1131">
        <v>8534557897</v>
      </c>
    </row>
    <row r="1132" spans="1:7">
      <c r="A1132" s="1">
        <v>44178</v>
      </c>
      <c r="B1132">
        <v>568.60986300000002</v>
      </c>
      <c r="C1132">
        <v>593.78125</v>
      </c>
      <c r="D1132">
        <v>564.56597899999997</v>
      </c>
      <c r="E1132">
        <v>589.66320800000005</v>
      </c>
      <c r="F1132">
        <v>589.66320800000005</v>
      </c>
      <c r="G1132">
        <v>9070377862</v>
      </c>
    </row>
    <row r="1133" spans="1:7">
      <c r="A1133" s="1">
        <v>44179</v>
      </c>
      <c r="B1133">
        <v>589.78247099999999</v>
      </c>
      <c r="C1133">
        <v>590.49298099999999</v>
      </c>
      <c r="D1133">
        <v>577.11840800000004</v>
      </c>
      <c r="E1133">
        <v>586.011169</v>
      </c>
      <c r="F1133">
        <v>586.011169</v>
      </c>
      <c r="G1133">
        <v>8125837102</v>
      </c>
    </row>
    <row r="1134" spans="1:7">
      <c r="A1134" s="1">
        <v>44180</v>
      </c>
      <c r="B1134">
        <v>586.02179000000001</v>
      </c>
      <c r="C1134">
        <v>596.24774200000002</v>
      </c>
      <c r="D1134">
        <v>580.628784</v>
      </c>
      <c r="E1134">
        <v>589.355591</v>
      </c>
      <c r="F1134">
        <v>589.355591</v>
      </c>
      <c r="G1134">
        <v>9326645840</v>
      </c>
    </row>
    <row r="1135" spans="1:7">
      <c r="A1135" s="1">
        <v>44181</v>
      </c>
      <c r="B1135">
        <v>589.37866199999996</v>
      </c>
      <c r="C1135">
        <v>636.64031999999997</v>
      </c>
      <c r="D1135">
        <v>582.03912400000002</v>
      </c>
      <c r="E1135">
        <v>636.18182400000001</v>
      </c>
      <c r="F1135">
        <v>636.18182400000001</v>
      </c>
      <c r="G1135">
        <v>15817248373</v>
      </c>
    </row>
    <row r="1136" spans="1:7">
      <c r="A1136" s="1">
        <v>44182</v>
      </c>
      <c r="B1136">
        <v>636.15417500000001</v>
      </c>
      <c r="C1136">
        <v>673.83422900000005</v>
      </c>
      <c r="D1136">
        <v>628.74938999999995</v>
      </c>
      <c r="E1136">
        <v>642.86895800000002</v>
      </c>
      <c r="F1136">
        <v>642.86895800000002</v>
      </c>
      <c r="G1136">
        <v>25479532147</v>
      </c>
    </row>
    <row r="1137" spans="1:7">
      <c r="A1137" s="1">
        <v>44183</v>
      </c>
      <c r="B1137">
        <v>642.91699200000005</v>
      </c>
      <c r="C1137">
        <v>662.69909700000005</v>
      </c>
      <c r="D1137">
        <v>632.35607900000002</v>
      </c>
      <c r="E1137">
        <v>654.81195100000002</v>
      </c>
      <c r="F1137">
        <v>654.81195100000002</v>
      </c>
      <c r="G1137">
        <v>15756303983</v>
      </c>
    </row>
    <row r="1138" spans="1:7">
      <c r="A1138" s="1">
        <v>44184</v>
      </c>
      <c r="B1138">
        <v>654.62420699999996</v>
      </c>
      <c r="C1138">
        <v>668.76959199999999</v>
      </c>
      <c r="D1138">
        <v>646.61621100000002</v>
      </c>
      <c r="E1138">
        <v>659.29791299999999</v>
      </c>
      <c r="F1138">
        <v>659.29791299999999</v>
      </c>
      <c r="G1138">
        <v>12830893778</v>
      </c>
    </row>
    <row r="1139" spans="1:7">
      <c r="A1139" s="1">
        <v>44185</v>
      </c>
      <c r="B1139">
        <v>659.18505900000002</v>
      </c>
      <c r="C1139">
        <v>659.92370600000004</v>
      </c>
      <c r="D1139">
        <v>625.01446499999997</v>
      </c>
      <c r="E1139">
        <v>638.29083300000002</v>
      </c>
      <c r="F1139">
        <v>638.29083300000002</v>
      </c>
      <c r="G1139">
        <v>13375855442</v>
      </c>
    </row>
    <row r="1140" spans="1:7">
      <c r="A1140" s="1">
        <v>44186</v>
      </c>
      <c r="B1140">
        <v>638.31518600000004</v>
      </c>
      <c r="C1140">
        <v>646.84655799999996</v>
      </c>
      <c r="D1140">
        <v>600.83605999999997</v>
      </c>
      <c r="E1140">
        <v>609.81787099999997</v>
      </c>
      <c r="F1140">
        <v>609.81787099999997</v>
      </c>
      <c r="G1140">
        <v>14419493621</v>
      </c>
    </row>
    <row r="1141" spans="1:7">
      <c r="A1141" s="1">
        <v>44187</v>
      </c>
      <c r="B1141">
        <v>609.42053199999998</v>
      </c>
      <c r="C1141">
        <v>635.07659899999999</v>
      </c>
      <c r="D1141">
        <v>589.55200200000002</v>
      </c>
      <c r="E1141">
        <v>634.85418700000002</v>
      </c>
      <c r="F1141">
        <v>634.85418700000002</v>
      </c>
      <c r="G1141">
        <v>14745890080</v>
      </c>
    </row>
    <row r="1142" spans="1:7">
      <c r="A1142" s="1">
        <v>44188</v>
      </c>
      <c r="B1142">
        <v>634.82458499999996</v>
      </c>
      <c r="C1142">
        <v>637.12280299999998</v>
      </c>
      <c r="D1142">
        <v>560.36425799999995</v>
      </c>
      <c r="E1142">
        <v>583.71460000000002</v>
      </c>
      <c r="F1142">
        <v>583.71460000000002</v>
      </c>
      <c r="G1142">
        <v>15261413038</v>
      </c>
    </row>
    <row r="1143" spans="1:7">
      <c r="A1143" s="1">
        <v>44189</v>
      </c>
      <c r="B1143">
        <v>584.13562000000002</v>
      </c>
      <c r="C1143">
        <v>613.81518600000004</v>
      </c>
      <c r="D1143">
        <v>568.59637499999997</v>
      </c>
      <c r="E1143">
        <v>611.60717799999998</v>
      </c>
      <c r="F1143">
        <v>611.60717799999998</v>
      </c>
      <c r="G1143">
        <v>14317413703</v>
      </c>
    </row>
    <row r="1144" spans="1:7">
      <c r="A1144" s="1">
        <v>44190</v>
      </c>
      <c r="B1144">
        <v>611.55456500000003</v>
      </c>
      <c r="C1144">
        <v>633.06140100000005</v>
      </c>
      <c r="D1144">
        <v>605.42443800000001</v>
      </c>
      <c r="E1144">
        <v>626.410706</v>
      </c>
      <c r="F1144">
        <v>626.410706</v>
      </c>
      <c r="G1144">
        <v>13520927700</v>
      </c>
    </row>
    <row r="1145" spans="1:7">
      <c r="A1145" s="1">
        <v>44191</v>
      </c>
      <c r="B1145">
        <v>626.49804700000004</v>
      </c>
      <c r="C1145">
        <v>650.72143600000004</v>
      </c>
      <c r="D1145">
        <v>617.40210000000002</v>
      </c>
      <c r="E1145">
        <v>635.83581500000003</v>
      </c>
      <c r="F1145">
        <v>635.83581500000003</v>
      </c>
      <c r="G1145">
        <v>14761125202</v>
      </c>
    </row>
    <row r="1146" spans="1:7">
      <c r="A1146" s="1">
        <v>44192</v>
      </c>
      <c r="B1146">
        <v>635.88714600000003</v>
      </c>
      <c r="C1146">
        <v>711.39355499999999</v>
      </c>
      <c r="D1146">
        <v>628.33496100000002</v>
      </c>
      <c r="E1146">
        <v>682.64233400000001</v>
      </c>
      <c r="F1146">
        <v>682.64233400000001</v>
      </c>
      <c r="G1146">
        <v>26093552821</v>
      </c>
    </row>
    <row r="1147" spans="1:7">
      <c r="A1147" s="1">
        <v>44193</v>
      </c>
      <c r="B1147">
        <v>683.20581100000004</v>
      </c>
      <c r="C1147">
        <v>745.877747</v>
      </c>
      <c r="D1147">
        <v>683.20581100000004</v>
      </c>
      <c r="E1147">
        <v>730.39733899999999</v>
      </c>
      <c r="F1147">
        <v>730.39733899999999</v>
      </c>
      <c r="G1147">
        <v>24222565862</v>
      </c>
    </row>
    <row r="1148" spans="1:7">
      <c r="A1148" s="1">
        <v>44194</v>
      </c>
      <c r="B1148">
        <v>730.35870399999999</v>
      </c>
      <c r="C1148">
        <v>737.95288100000005</v>
      </c>
      <c r="D1148">
        <v>692.14941399999998</v>
      </c>
      <c r="E1148">
        <v>731.52014199999996</v>
      </c>
      <c r="F1148">
        <v>731.52014199999996</v>
      </c>
      <c r="G1148">
        <v>18710683199</v>
      </c>
    </row>
    <row r="1149" spans="1:7">
      <c r="A1149" s="1">
        <v>44195</v>
      </c>
      <c r="B1149">
        <v>731.47283900000002</v>
      </c>
      <c r="C1149">
        <v>754.303223</v>
      </c>
      <c r="D1149">
        <v>720.98889199999996</v>
      </c>
      <c r="E1149">
        <v>751.61895800000002</v>
      </c>
      <c r="F1149">
        <v>751.61895800000002</v>
      </c>
      <c r="G1149">
        <v>17294574210</v>
      </c>
    </row>
    <row r="1150" spans="1:7">
      <c r="A1150" s="1">
        <v>44196</v>
      </c>
      <c r="B1150">
        <v>751.62664800000005</v>
      </c>
      <c r="C1150">
        <v>754.29943800000001</v>
      </c>
      <c r="D1150">
        <v>726.51190199999996</v>
      </c>
      <c r="E1150">
        <v>737.803406</v>
      </c>
      <c r="F1150">
        <v>737.803406</v>
      </c>
      <c r="G1150">
        <v>13926846861</v>
      </c>
    </row>
    <row r="1151" spans="1:7">
      <c r="A1151" s="1">
        <v>44197</v>
      </c>
      <c r="B1151">
        <v>737.70837400000005</v>
      </c>
      <c r="C1151">
        <v>749.20184300000005</v>
      </c>
      <c r="D1151">
        <v>719.792236</v>
      </c>
      <c r="E1151">
        <v>730.36755400000004</v>
      </c>
      <c r="F1151">
        <v>730.36755400000004</v>
      </c>
      <c r="G1151">
        <v>13652004358</v>
      </c>
    </row>
    <row r="1152" spans="1:7">
      <c r="A1152" s="1">
        <v>44198</v>
      </c>
      <c r="B1152">
        <v>730.402649</v>
      </c>
      <c r="C1152">
        <v>786.79846199999997</v>
      </c>
      <c r="D1152">
        <v>718.10949700000003</v>
      </c>
      <c r="E1152">
        <v>774.53497300000004</v>
      </c>
      <c r="F1152">
        <v>774.53497300000004</v>
      </c>
      <c r="G1152">
        <v>19740771179</v>
      </c>
    </row>
    <row r="1153" spans="1:7">
      <c r="A1153" s="1">
        <v>44199</v>
      </c>
      <c r="B1153">
        <v>774.511841</v>
      </c>
      <c r="C1153">
        <v>1006.565002</v>
      </c>
      <c r="D1153">
        <v>771.561646</v>
      </c>
      <c r="E1153">
        <v>975.50769000000003</v>
      </c>
      <c r="F1153">
        <v>975.50769000000003</v>
      </c>
      <c r="G1153">
        <v>45200463368</v>
      </c>
    </row>
    <row r="1154" spans="1:7">
      <c r="A1154" s="1">
        <v>44200</v>
      </c>
      <c r="B1154">
        <v>977.05883800000004</v>
      </c>
      <c r="C1154">
        <v>1153.1892089999999</v>
      </c>
      <c r="D1154">
        <v>912.30535899999995</v>
      </c>
      <c r="E1154">
        <v>1040.2330320000001</v>
      </c>
      <c r="F1154">
        <v>1040.2330320000001</v>
      </c>
      <c r="G1154">
        <v>56945985763</v>
      </c>
    </row>
    <row r="1155" spans="1:7">
      <c r="A1155" s="1">
        <v>44201</v>
      </c>
      <c r="B1155">
        <v>1041.498779</v>
      </c>
      <c r="C1155">
        <v>1129.3714600000001</v>
      </c>
      <c r="D1155">
        <v>986.81127900000001</v>
      </c>
      <c r="E1155">
        <v>1100.0061040000001</v>
      </c>
      <c r="F1155">
        <v>1100.0061040000001</v>
      </c>
      <c r="G1155">
        <v>41535932781</v>
      </c>
    </row>
    <row r="1156" spans="1:7">
      <c r="A1156" s="1">
        <v>44202</v>
      </c>
      <c r="B1156">
        <v>1101.005005</v>
      </c>
      <c r="C1156">
        <v>1209.4285890000001</v>
      </c>
      <c r="D1156">
        <v>1064.2333980000001</v>
      </c>
      <c r="E1156">
        <v>1207.112183</v>
      </c>
      <c r="F1156">
        <v>1207.112183</v>
      </c>
      <c r="G1156">
        <v>44699914188</v>
      </c>
    </row>
    <row r="1157" spans="1:7">
      <c r="A1157" s="1">
        <v>44203</v>
      </c>
      <c r="B1157">
        <v>1208.0783690000001</v>
      </c>
      <c r="C1157">
        <v>1282.5795900000001</v>
      </c>
      <c r="D1157">
        <v>1167.443115</v>
      </c>
      <c r="E1157">
        <v>1225.678101</v>
      </c>
      <c r="F1157">
        <v>1225.678101</v>
      </c>
      <c r="G1157">
        <v>40468027280</v>
      </c>
    </row>
    <row r="1158" spans="1:7">
      <c r="A1158" s="1">
        <v>44204</v>
      </c>
      <c r="B1158">
        <v>1225.9678960000001</v>
      </c>
      <c r="C1158">
        <v>1273.8275149999999</v>
      </c>
      <c r="D1158">
        <v>1076.081543</v>
      </c>
      <c r="E1158">
        <v>1224.197144</v>
      </c>
      <c r="F1158">
        <v>1224.197144</v>
      </c>
      <c r="G1158">
        <v>44334826666</v>
      </c>
    </row>
    <row r="1159" spans="1:7">
      <c r="A1159" s="1">
        <v>44205</v>
      </c>
      <c r="B1159">
        <v>1223.7404790000001</v>
      </c>
      <c r="C1159">
        <v>1303.8718260000001</v>
      </c>
      <c r="D1159">
        <v>1182.2703859999999</v>
      </c>
      <c r="E1159">
        <v>1281.0772710000001</v>
      </c>
      <c r="F1159">
        <v>1281.0772710000001</v>
      </c>
      <c r="G1159">
        <v>33233105361</v>
      </c>
    </row>
    <row r="1160" spans="1:7">
      <c r="A1160" s="1">
        <v>44206</v>
      </c>
      <c r="B1160">
        <v>1280.8710940000001</v>
      </c>
      <c r="C1160">
        <v>1347.9261469999999</v>
      </c>
      <c r="D1160">
        <v>1194.7155760000001</v>
      </c>
      <c r="E1160">
        <v>1262.2467039999999</v>
      </c>
      <c r="F1160">
        <v>1262.2467039999999</v>
      </c>
      <c r="G1160">
        <v>40616938053</v>
      </c>
    </row>
    <row r="1161" spans="1:7">
      <c r="A1161" s="1">
        <v>44207</v>
      </c>
      <c r="B1161">
        <v>1261.6229249999999</v>
      </c>
      <c r="C1161">
        <v>1261.6229249999999</v>
      </c>
      <c r="D1161">
        <v>924.92260699999997</v>
      </c>
      <c r="E1161">
        <v>1090.1453859999999</v>
      </c>
      <c r="F1161">
        <v>1090.1453859999999</v>
      </c>
      <c r="G1161">
        <v>60733630300</v>
      </c>
    </row>
    <row r="1162" spans="1:7">
      <c r="A1162" s="1">
        <v>44208</v>
      </c>
      <c r="B1162">
        <v>1088.5267329999999</v>
      </c>
      <c r="C1162">
        <v>1149.2402340000001</v>
      </c>
      <c r="D1162">
        <v>1012.7641599999999</v>
      </c>
      <c r="E1162">
        <v>1043.4345699999999</v>
      </c>
      <c r="F1162">
        <v>1043.4345699999999</v>
      </c>
      <c r="G1162">
        <v>37494601692</v>
      </c>
    </row>
    <row r="1163" spans="1:7">
      <c r="A1163" s="1">
        <v>44209</v>
      </c>
      <c r="B1163">
        <v>1043.740967</v>
      </c>
      <c r="C1163">
        <v>1134.338501</v>
      </c>
      <c r="D1163">
        <v>994.54907200000002</v>
      </c>
      <c r="E1163">
        <v>1130.73938</v>
      </c>
      <c r="F1163">
        <v>1130.73938</v>
      </c>
      <c r="G1163">
        <v>30109792795</v>
      </c>
    </row>
    <row r="1164" spans="1:7">
      <c r="A1164" s="1">
        <v>44210</v>
      </c>
      <c r="B1164">
        <v>1130.2312010000001</v>
      </c>
      <c r="C1164">
        <v>1244.163086</v>
      </c>
      <c r="D1164">
        <v>1093.0607910000001</v>
      </c>
      <c r="E1164">
        <v>1218.4530030000001</v>
      </c>
      <c r="F1164">
        <v>1218.4530030000001</v>
      </c>
      <c r="G1164">
        <v>33410915929</v>
      </c>
    </row>
    <row r="1165" spans="1:7">
      <c r="A1165" s="1">
        <v>44211</v>
      </c>
      <c r="B1165">
        <v>1221.877197</v>
      </c>
      <c r="C1165">
        <v>1250.5058590000001</v>
      </c>
      <c r="D1165">
        <v>1090.7210689999999</v>
      </c>
      <c r="E1165">
        <v>1171.834595</v>
      </c>
      <c r="F1165">
        <v>1171.834595</v>
      </c>
      <c r="G1165">
        <v>35972039310</v>
      </c>
    </row>
    <row r="1166" spans="1:7">
      <c r="A1166" s="1">
        <v>44212</v>
      </c>
      <c r="B1166">
        <v>1171.443115</v>
      </c>
      <c r="C1166">
        <v>1290.0535890000001</v>
      </c>
      <c r="D1166">
        <v>1157.623779</v>
      </c>
      <c r="E1166">
        <v>1233.5375979999999</v>
      </c>
      <c r="F1166">
        <v>1233.5375979999999</v>
      </c>
      <c r="G1166">
        <v>32319240157</v>
      </c>
    </row>
    <row r="1167" spans="1:7">
      <c r="A1167" s="1">
        <v>44213</v>
      </c>
      <c r="B1167">
        <v>1233.4533690000001</v>
      </c>
      <c r="C1167">
        <v>1265.6446530000001</v>
      </c>
      <c r="D1167">
        <v>1174.3885499999999</v>
      </c>
      <c r="E1167">
        <v>1230.172241</v>
      </c>
      <c r="F1167">
        <v>1230.172241</v>
      </c>
      <c r="G1167">
        <v>29258032819</v>
      </c>
    </row>
    <row r="1168" spans="1:7">
      <c r="A1168" s="1">
        <v>44214</v>
      </c>
      <c r="B1168">
        <v>1230.313232</v>
      </c>
      <c r="C1168">
        <v>1259.450073</v>
      </c>
      <c r="D1168">
        <v>1187.3110349999999</v>
      </c>
      <c r="E1168">
        <v>1257.2795410000001</v>
      </c>
      <c r="F1168">
        <v>1257.2795410000001</v>
      </c>
      <c r="G1168">
        <v>25817455560</v>
      </c>
    </row>
    <row r="1169" spans="1:7">
      <c r="A1169" s="1">
        <v>44215</v>
      </c>
      <c r="B1169">
        <v>1257.4345699999999</v>
      </c>
      <c r="C1169">
        <v>1432.3000489999999</v>
      </c>
      <c r="D1169">
        <v>1254.5229489999999</v>
      </c>
      <c r="E1169">
        <v>1377.2958980000001</v>
      </c>
      <c r="F1169">
        <v>1377.2958980000001</v>
      </c>
      <c r="G1169">
        <v>47195935190</v>
      </c>
    </row>
    <row r="1170" spans="1:7">
      <c r="A1170" s="1">
        <v>44216</v>
      </c>
      <c r="B1170">
        <v>1375.248413</v>
      </c>
      <c r="C1170">
        <v>1405.7441409999999</v>
      </c>
      <c r="D1170">
        <v>1243.299927</v>
      </c>
      <c r="E1170">
        <v>1382.274048</v>
      </c>
      <c r="F1170">
        <v>1382.274048</v>
      </c>
      <c r="G1170">
        <v>46784030909</v>
      </c>
    </row>
    <row r="1171" spans="1:7">
      <c r="A1171" s="1">
        <v>44217</v>
      </c>
      <c r="B1171">
        <v>1382.684448</v>
      </c>
      <c r="C1171">
        <v>1382.684448</v>
      </c>
      <c r="D1171">
        <v>1098.4761960000001</v>
      </c>
      <c r="E1171">
        <v>1121.570923</v>
      </c>
      <c r="F1171">
        <v>1121.570923</v>
      </c>
      <c r="G1171">
        <v>45932464754</v>
      </c>
    </row>
    <row r="1172" spans="1:7">
      <c r="A1172" s="1">
        <v>44218</v>
      </c>
      <c r="B1172">
        <v>1118.889038</v>
      </c>
      <c r="C1172">
        <v>1271.6876219999999</v>
      </c>
      <c r="D1172">
        <v>1046.596558</v>
      </c>
      <c r="E1172">
        <v>1236.512207</v>
      </c>
      <c r="F1172">
        <v>1236.512207</v>
      </c>
      <c r="G1172">
        <v>43918338506</v>
      </c>
    </row>
    <row r="1173" spans="1:7">
      <c r="A1173" s="1">
        <v>44219</v>
      </c>
      <c r="B1173">
        <v>1235.2679439999999</v>
      </c>
      <c r="C1173">
        <v>1272.1511230000001</v>
      </c>
      <c r="D1173">
        <v>1200.893311</v>
      </c>
      <c r="E1173">
        <v>1230.990601</v>
      </c>
      <c r="F1173">
        <v>1230.990601</v>
      </c>
      <c r="G1173">
        <v>27253895441</v>
      </c>
    </row>
    <row r="1174" spans="1:7">
      <c r="A1174" s="1">
        <v>44220</v>
      </c>
      <c r="B1174">
        <v>1231.2105710000001</v>
      </c>
      <c r="C1174">
        <v>1395.111328</v>
      </c>
      <c r="D1174">
        <v>1225.274048</v>
      </c>
      <c r="E1174">
        <v>1391.609375</v>
      </c>
      <c r="F1174">
        <v>1391.609375</v>
      </c>
      <c r="G1174">
        <v>36418163554</v>
      </c>
    </row>
    <row r="1175" spans="1:7">
      <c r="A1175" s="1">
        <v>44221</v>
      </c>
      <c r="B1175">
        <v>1390.639893</v>
      </c>
      <c r="C1175">
        <v>1467.7849120000001</v>
      </c>
      <c r="D1175">
        <v>1304.973999</v>
      </c>
      <c r="E1175">
        <v>1324.4147949999999</v>
      </c>
      <c r="F1175">
        <v>1324.4147949999999</v>
      </c>
      <c r="G1175">
        <v>43565777745</v>
      </c>
    </row>
    <row r="1176" spans="1:7">
      <c r="A1176" s="1">
        <v>44222</v>
      </c>
      <c r="B1176">
        <v>1323.7416989999999</v>
      </c>
      <c r="C1176">
        <v>1376.0850829999999</v>
      </c>
      <c r="D1176">
        <v>1253.340332</v>
      </c>
      <c r="E1176">
        <v>1357.0581050000001</v>
      </c>
      <c r="F1176">
        <v>1357.0581050000001</v>
      </c>
      <c r="G1176">
        <v>41572917750</v>
      </c>
    </row>
    <row r="1177" spans="1:7">
      <c r="A1177" s="1">
        <v>44223</v>
      </c>
      <c r="B1177">
        <v>1358.333374</v>
      </c>
      <c r="C1177">
        <v>1368.0740969999999</v>
      </c>
      <c r="D1177">
        <v>1215.311279</v>
      </c>
      <c r="E1177">
        <v>1253.187134</v>
      </c>
      <c r="F1177">
        <v>1253.187134</v>
      </c>
      <c r="G1177">
        <v>39394416990</v>
      </c>
    </row>
    <row r="1178" spans="1:7">
      <c r="A1178" s="1">
        <v>44224</v>
      </c>
      <c r="B1178">
        <v>1251.2797849999999</v>
      </c>
      <c r="C1178">
        <v>1356.2886960000001</v>
      </c>
      <c r="D1178">
        <v>1226.1739500000001</v>
      </c>
      <c r="E1178">
        <v>1332.4921879999999</v>
      </c>
      <c r="F1178">
        <v>1332.4921879999999</v>
      </c>
      <c r="G1178">
        <v>34637234789</v>
      </c>
    </row>
    <row r="1179" spans="1:7">
      <c r="A1179" s="1">
        <v>44225</v>
      </c>
      <c r="B1179">
        <v>1369.0867920000001</v>
      </c>
      <c r="C1179">
        <v>1428.9812010000001</v>
      </c>
      <c r="D1179">
        <v>1292.240112</v>
      </c>
      <c r="E1179">
        <v>1382.522827</v>
      </c>
      <c r="F1179">
        <v>1382.522827</v>
      </c>
      <c r="G1179">
        <v>53611955259</v>
      </c>
    </row>
    <row r="1180" spans="1:7">
      <c r="A1180" s="1">
        <v>44226</v>
      </c>
      <c r="B1180">
        <v>1382.2319339999999</v>
      </c>
      <c r="C1180">
        <v>1402.39978</v>
      </c>
      <c r="D1180">
        <v>1328.529053</v>
      </c>
      <c r="E1180">
        <v>1376.1154790000001</v>
      </c>
      <c r="F1180">
        <v>1376.1154790000001</v>
      </c>
      <c r="G1180">
        <v>30616574234</v>
      </c>
    </row>
    <row r="1181" spans="1:7">
      <c r="A1181" s="1">
        <v>44227</v>
      </c>
      <c r="B1181">
        <v>1376.8236079999999</v>
      </c>
      <c r="C1181">
        <v>1378.9160159999999</v>
      </c>
      <c r="D1181">
        <v>1288.501587</v>
      </c>
      <c r="E1181">
        <v>1314.986206</v>
      </c>
      <c r="F1181">
        <v>1314.986206</v>
      </c>
      <c r="G1181">
        <v>25198853581</v>
      </c>
    </row>
    <row r="1182" spans="1:7">
      <c r="A1182" s="1">
        <v>44228</v>
      </c>
      <c r="B1182">
        <v>1314.855225</v>
      </c>
      <c r="C1182">
        <v>1373.8458250000001</v>
      </c>
      <c r="D1182">
        <v>1274.357788</v>
      </c>
      <c r="E1182">
        <v>1369.0405270000001</v>
      </c>
      <c r="F1182">
        <v>1369.0405270000001</v>
      </c>
      <c r="G1182">
        <v>29210670920</v>
      </c>
    </row>
    <row r="1183" spans="1:7">
      <c r="A1183" s="1">
        <v>44229</v>
      </c>
      <c r="B1183">
        <v>1369.5051269999999</v>
      </c>
      <c r="C1183">
        <v>1542.990967</v>
      </c>
      <c r="D1183">
        <v>1362.77124</v>
      </c>
      <c r="E1183">
        <v>1515.193726</v>
      </c>
      <c r="F1183">
        <v>1515.193726</v>
      </c>
      <c r="G1183">
        <v>45437142801</v>
      </c>
    </row>
    <row r="1184" spans="1:7">
      <c r="A1184" s="1">
        <v>44230</v>
      </c>
      <c r="B1184">
        <v>1514.7696530000001</v>
      </c>
      <c r="C1184">
        <v>1660.9095460000001</v>
      </c>
      <c r="D1184">
        <v>1510.010254</v>
      </c>
      <c r="E1184">
        <v>1660.9095460000001</v>
      </c>
      <c r="F1184">
        <v>1660.9095460000001</v>
      </c>
      <c r="G1184">
        <v>41874566399</v>
      </c>
    </row>
    <row r="1185" spans="1:7">
      <c r="A1185" s="1">
        <v>44231</v>
      </c>
      <c r="B1185">
        <v>1661.1701660000001</v>
      </c>
      <c r="C1185">
        <v>1689.1866460000001</v>
      </c>
      <c r="D1185">
        <v>1561.8535159999999</v>
      </c>
      <c r="E1185">
        <v>1594.7626949999999</v>
      </c>
      <c r="F1185">
        <v>1594.7626949999999</v>
      </c>
      <c r="G1185">
        <v>44396871836</v>
      </c>
    </row>
    <row r="1186" spans="1:7">
      <c r="A1186" s="1">
        <v>44232</v>
      </c>
      <c r="B1186">
        <v>1594.7933350000001</v>
      </c>
      <c r="C1186">
        <v>1756.510986</v>
      </c>
      <c r="D1186">
        <v>1594.7933350000001</v>
      </c>
      <c r="E1186">
        <v>1718.650879</v>
      </c>
      <c r="F1186">
        <v>1718.650879</v>
      </c>
      <c r="G1186">
        <v>40108628454</v>
      </c>
    </row>
    <row r="1187" spans="1:7">
      <c r="A1187" s="1">
        <v>44233</v>
      </c>
      <c r="B1187">
        <v>1717.7974850000001</v>
      </c>
      <c r="C1187">
        <v>1738.314453</v>
      </c>
      <c r="D1187">
        <v>1649.068726</v>
      </c>
      <c r="E1187">
        <v>1677.846802</v>
      </c>
      <c r="F1187">
        <v>1677.846802</v>
      </c>
      <c r="G1187">
        <v>39873420648</v>
      </c>
    </row>
    <row r="1188" spans="1:7">
      <c r="A1188" s="1">
        <v>44234</v>
      </c>
      <c r="B1188">
        <v>1677.6057129999999</v>
      </c>
      <c r="C1188">
        <v>1690.036621</v>
      </c>
      <c r="D1188">
        <v>1501.7502440000001</v>
      </c>
      <c r="E1188">
        <v>1614.227783</v>
      </c>
      <c r="F1188">
        <v>1614.227783</v>
      </c>
      <c r="G1188">
        <v>39889440151</v>
      </c>
    </row>
    <row r="1189" spans="1:7">
      <c r="A1189" s="1">
        <v>44235</v>
      </c>
      <c r="B1189">
        <v>1613.642212</v>
      </c>
      <c r="C1189">
        <v>1770.5908199999999</v>
      </c>
      <c r="D1189">
        <v>1571.579956</v>
      </c>
      <c r="E1189">
        <v>1746.6168210000001</v>
      </c>
      <c r="F1189">
        <v>1746.6168210000001</v>
      </c>
      <c r="G1189">
        <v>48012285956</v>
      </c>
    </row>
    <row r="1190" spans="1:7">
      <c r="A1190" s="1">
        <v>44236</v>
      </c>
      <c r="B1190">
        <v>1746.9261469999999</v>
      </c>
      <c r="C1190">
        <v>1815.9636230000001</v>
      </c>
      <c r="D1190">
        <v>1711.6206050000001</v>
      </c>
      <c r="E1190">
        <v>1768.035034</v>
      </c>
      <c r="F1190">
        <v>1768.035034</v>
      </c>
      <c r="G1190">
        <v>44180727529</v>
      </c>
    </row>
    <row r="1191" spans="1:7">
      <c r="A1191" s="1">
        <v>44237</v>
      </c>
      <c r="B1191">
        <v>1768.0397949999999</v>
      </c>
      <c r="C1191">
        <v>1826.6967770000001</v>
      </c>
      <c r="D1191">
        <v>1686.5423579999999</v>
      </c>
      <c r="E1191">
        <v>1744.243408</v>
      </c>
      <c r="F1191">
        <v>1744.243408</v>
      </c>
      <c r="G1191">
        <v>41916084617</v>
      </c>
    </row>
    <row r="1192" spans="1:7">
      <c r="A1192" s="1">
        <v>44238</v>
      </c>
      <c r="B1192">
        <v>1743.7142329999999</v>
      </c>
      <c r="C1192">
        <v>1806.5390629999999</v>
      </c>
      <c r="D1192">
        <v>1708.6791989999999</v>
      </c>
      <c r="E1192">
        <v>1783.7979740000001</v>
      </c>
      <c r="F1192">
        <v>1783.7979740000001</v>
      </c>
      <c r="G1192">
        <v>36021495262</v>
      </c>
    </row>
    <row r="1193" spans="1:7">
      <c r="A1193" s="1">
        <v>44239</v>
      </c>
      <c r="B1193">
        <v>1783.4891359999999</v>
      </c>
      <c r="C1193">
        <v>1861.3569339999999</v>
      </c>
      <c r="D1193">
        <v>1744.1689449999999</v>
      </c>
      <c r="E1193">
        <v>1843.5325929999999</v>
      </c>
      <c r="F1193">
        <v>1843.5325929999999</v>
      </c>
      <c r="G1193">
        <v>37905036865</v>
      </c>
    </row>
    <row r="1194" spans="1:7">
      <c r="A1194" s="1">
        <v>44240</v>
      </c>
      <c r="B1194">
        <v>1843.9868160000001</v>
      </c>
      <c r="C1194">
        <v>1871.6035159999999</v>
      </c>
      <c r="D1194">
        <v>1770.612061</v>
      </c>
      <c r="E1194">
        <v>1814.1098629999999</v>
      </c>
      <c r="F1194">
        <v>1814.1098629999999</v>
      </c>
      <c r="G1194">
        <v>35359490535</v>
      </c>
    </row>
    <row r="1195" spans="1:7">
      <c r="A1195" s="1">
        <v>44241</v>
      </c>
      <c r="B1195">
        <v>1814.372314</v>
      </c>
      <c r="C1195">
        <v>1848.154053</v>
      </c>
      <c r="D1195">
        <v>1789.9141850000001</v>
      </c>
      <c r="E1195">
        <v>1805.084106</v>
      </c>
      <c r="F1195">
        <v>1805.084106</v>
      </c>
      <c r="G1195">
        <v>31439114900</v>
      </c>
    </row>
    <row r="1196" spans="1:7">
      <c r="A1196" s="1">
        <v>44242</v>
      </c>
      <c r="B1196">
        <v>1804.6767580000001</v>
      </c>
      <c r="C1196">
        <v>1833.8305660000001</v>
      </c>
      <c r="D1196">
        <v>1683.906616</v>
      </c>
      <c r="E1196">
        <v>1779.7910159999999</v>
      </c>
      <c r="F1196">
        <v>1779.7910159999999</v>
      </c>
      <c r="G1196">
        <v>38955610883</v>
      </c>
    </row>
    <row r="1197" spans="1:7">
      <c r="A1197" s="1">
        <v>44243</v>
      </c>
      <c r="B1197">
        <v>1778.945557</v>
      </c>
      <c r="C1197">
        <v>1824.518677</v>
      </c>
      <c r="D1197">
        <v>1729.6419679999999</v>
      </c>
      <c r="E1197">
        <v>1781.067505</v>
      </c>
      <c r="F1197">
        <v>1781.067505</v>
      </c>
      <c r="G1197">
        <v>34269369268</v>
      </c>
    </row>
    <row r="1198" spans="1:7">
      <c r="A1198" s="1">
        <v>44244</v>
      </c>
      <c r="B1198">
        <v>1781.3500979999999</v>
      </c>
      <c r="C1198">
        <v>1853.6676030000001</v>
      </c>
      <c r="D1198">
        <v>1736.705811</v>
      </c>
      <c r="E1198">
        <v>1848.4582519999999</v>
      </c>
      <c r="F1198">
        <v>1848.4582519999999</v>
      </c>
      <c r="G1198">
        <v>35955412703</v>
      </c>
    </row>
    <row r="1199" spans="1:7">
      <c r="A1199" s="1">
        <v>44245</v>
      </c>
      <c r="B1199">
        <v>1848.2062989999999</v>
      </c>
      <c r="C1199">
        <v>1949.903442</v>
      </c>
      <c r="D1199">
        <v>1848.2062989999999</v>
      </c>
      <c r="E1199">
        <v>1937.4492190000001</v>
      </c>
      <c r="F1199">
        <v>1937.4492190000001</v>
      </c>
      <c r="G1199">
        <v>28255902969</v>
      </c>
    </row>
    <row r="1200" spans="1:7">
      <c r="A1200" s="1">
        <v>44246</v>
      </c>
      <c r="B1200">
        <v>1938.8598629999999</v>
      </c>
      <c r="C1200">
        <v>1969.5469969999999</v>
      </c>
      <c r="D1200">
        <v>1896.684448</v>
      </c>
      <c r="E1200">
        <v>1960.1647949999999</v>
      </c>
      <c r="F1200">
        <v>1960.1647949999999</v>
      </c>
      <c r="G1200">
        <v>26268814253</v>
      </c>
    </row>
    <row r="1201" spans="1:7">
      <c r="A1201" s="1">
        <v>44247</v>
      </c>
      <c r="B1201">
        <v>1959.9029539999999</v>
      </c>
      <c r="C1201">
        <v>2036.286499</v>
      </c>
      <c r="D1201">
        <v>1830.5314940000001</v>
      </c>
      <c r="E1201">
        <v>1919.534058</v>
      </c>
      <c r="F1201">
        <v>1919.534058</v>
      </c>
      <c r="G1201">
        <v>34696091102</v>
      </c>
    </row>
    <row r="1202" spans="1:7">
      <c r="A1202" s="1">
        <v>44248</v>
      </c>
      <c r="B1202">
        <v>1918.673096</v>
      </c>
      <c r="C1202">
        <v>1974.259644</v>
      </c>
      <c r="D1202">
        <v>1890.368164</v>
      </c>
      <c r="E1202">
        <v>1935.6010739999999</v>
      </c>
      <c r="F1202">
        <v>1935.6010739999999</v>
      </c>
      <c r="G1202">
        <v>23626547717</v>
      </c>
    </row>
    <row r="1203" spans="1:7">
      <c r="A1203" s="1">
        <v>44249</v>
      </c>
      <c r="B1203">
        <v>1935.557861</v>
      </c>
      <c r="C1203">
        <v>1936.4537350000001</v>
      </c>
      <c r="D1203">
        <v>1580.626587</v>
      </c>
      <c r="E1203">
        <v>1781.9929199999999</v>
      </c>
      <c r="F1203">
        <v>1781.9929199999999</v>
      </c>
      <c r="G1203">
        <v>42409646036</v>
      </c>
    </row>
    <row r="1204" spans="1:7">
      <c r="A1204" s="1">
        <v>44250</v>
      </c>
      <c r="B1204">
        <v>1781.409058</v>
      </c>
      <c r="C1204">
        <v>1781.409058</v>
      </c>
      <c r="D1204">
        <v>1378.840942</v>
      </c>
      <c r="E1204">
        <v>1570.2039789999999</v>
      </c>
      <c r="F1204">
        <v>1570.2039789999999</v>
      </c>
      <c r="G1204">
        <v>52029864713</v>
      </c>
    </row>
    <row r="1205" spans="1:7">
      <c r="A1205" s="1">
        <v>44251</v>
      </c>
      <c r="B1205">
        <v>1571.4764399999999</v>
      </c>
      <c r="C1205">
        <v>1710.9837649999999</v>
      </c>
      <c r="D1205">
        <v>1511.0189210000001</v>
      </c>
      <c r="E1205">
        <v>1626.5756839999999</v>
      </c>
      <c r="F1205">
        <v>1626.5756839999999</v>
      </c>
      <c r="G1205">
        <v>31329000537</v>
      </c>
    </row>
    <row r="1206" spans="1:7">
      <c r="A1206" s="1">
        <v>44252</v>
      </c>
      <c r="B1206">
        <v>1625.3939210000001</v>
      </c>
      <c r="C1206">
        <v>1670.224121</v>
      </c>
      <c r="D1206">
        <v>1465.0589600000001</v>
      </c>
      <c r="E1206">
        <v>1475.7037350000001</v>
      </c>
      <c r="F1206">
        <v>1475.7037350000001</v>
      </c>
      <c r="G1206">
        <v>24481681873</v>
      </c>
    </row>
    <row r="1207" spans="1:7">
      <c r="A1207" s="1">
        <v>44253</v>
      </c>
      <c r="B1207">
        <v>1478.6533199999999</v>
      </c>
      <c r="C1207">
        <v>1559.0289310000001</v>
      </c>
      <c r="D1207">
        <v>1407.9792480000001</v>
      </c>
      <c r="E1207">
        <v>1446.0336910000001</v>
      </c>
      <c r="F1207">
        <v>1446.0336910000001</v>
      </c>
      <c r="G1207">
        <v>31435997881</v>
      </c>
    </row>
    <row r="1208" spans="1:7">
      <c r="A1208" s="1">
        <v>44254</v>
      </c>
      <c r="B1208">
        <v>1446.929443</v>
      </c>
      <c r="C1208">
        <v>1524.9323730000001</v>
      </c>
      <c r="D1208">
        <v>1433.786987</v>
      </c>
      <c r="E1208">
        <v>1459.9731449999999</v>
      </c>
      <c r="F1208">
        <v>1459.9731449999999</v>
      </c>
      <c r="G1208">
        <v>20742103233</v>
      </c>
    </row>
    <row r="1209" spans="1:7">
      <c r="A1209" s="1">
        <v>44255</v>
      </c>
      <c r="B1209">
        <v>1459.8604740000001</v>
      </c>
      <c r="C1209">
        <v>1468.3914789999999</v>
      </c>
      <c r="D1209">
        <v>1300.472168</v>
      </c>
      <c r="E1209">
        <v>1416.0489500000001</v>
      </c>
      <c r="F1209">
        <v>1416.0489500000001</v>
      </c>
      <c r="G1209">
        <v>27637026080</v>
      </c>
    </row>
    <row r="1210" spans="1:7">
      <c r="A1210" s="1">
        <v>44256</v>
      </c>
      <c r="B1210">
        <v>1417.1511230000001</v>
      </c>
      <c r="C1210">
        <v>1567.6945800000001</v>
      </c>
      <c r="D1210">
        <v>1416.416138</v>
      </c>
      <c r="E1210">
        <v>1564.7076420000001</v>
      </c>
      <c r="F1210">
        <v>1564.7076420000001</v>
      </c>
      <c r="G1210">
        <v>24032838645</v>
      </c>
    </row>
    <row r="1211" spans="1:7">
      <c r="A1211" s="1">
        <v>44257</v>
      </c>
      <c r="B1211">
        <v>1564.0634769999999</v>
      </c>
      <c r="C1211">
        <v>1597.610107</v>
      </c>
      <c r="D1211">
        <v>1461.325439</v>
      </c>
      <c r="E1211">
        <v>1492.6087649999999</v>
      </c>
      <c r="F1211">
        <v>1492.6087649999999</v>
      </c>
      <c r="G1211">
        <v>22523669722</v>
      </c>
    </row>
    <row r="1212" spans="1:7">
      <c r="A1212" s="1">
        <v>44258</v>
      </c>
      <c r="B1212">
        <v>1491.451172</v>
      </c>
      <c r="C1212">
        <v>1650.360596</v>
      </c>
      <c r="D1212">
        <v>1481.9057620000001</v>
      </c>
      <c r="E1212">
        <v>1575.853149</v>
      </c>
      <c r="F1212">
        <v>1575.853149</v>
      </c>
      <c r="G1212">
        <v>22674780680</v>
      </c>
    </row>
    <row r="1213" spans="1:7">
      <c r="A1213" s="1">
        <v>44259</v>
      </c>
      <c r="B1213">
        <v>1574.623779</v>
      </c>
      <c r="C1213">
        <v>1622.953857</v>
      </c>
      <c r="D1213">
        <v>1511.103394</v>
      </c>
      <c r="E1213">
        <v>1541.914307</v>
      </c>
      <c r="F1213">
        <v>1541.914307</v>
      </c>
      <c r="G1213">
        <v>22906118718</v>
      </c>
    </row>
    <row r="1214" spans="1:7">
      <c r="A1214" s="1">
        <v>44260</v>
      </c>
      <c r="B1214">
        <v>1541.5417480000001</v>
      </c>
      <c r="C1214">
        <v>1547.8781739999999</v>
      </c>
      <c r="D1214">
        <v>1450.891357</v>
      </c>
      <c r="E1214">
        <v>1533.275024</v>
      </c>
      <c r="F1214">
        <v>1533.275024</v>
      </c>
      <c r="G1214">
        <v>21067146937</v>
      </c>
    </row>
    <row r="1215" spans="1:7">
      <c r="A1215" s="1">
        <v>44261</v>
      </c>
      <c r="B1215">
        <v>1532.372803</v>
      </c>
      <c r="C1215">
        <v>1669.106567</v>
      </c>
      <c r="D1215">
        <v>1519.1411129999999</v>
      </c>
      <c r="E1215">
        <v>1654.741577</v>
      </c>
      <c r="F1215">
        <v>1654.741577</v>
      </c>
      <c r="G1215">
        <v>22746262366</v>
      </c>
    </row>
    <row r="1216" spans="1:7">
      <c r="A1216" s="1">
        <v>44262</v>
      </c>
      <c r="B1216">
        <v>1655.392456</v>
      </c>
      <c r="C1216">
        <v>1730.9241939999999</v>
      </c>
      <c r="D1216">
        <v>1636.564453</v>
      </c>
      <c r="E1216">
        <v>1723.1538089999999</v>
      </c>
      <c r="F1216">
        <v>1723.1538089999999</v>
      </c>
      <c r="G1216">
        <v>23809935410</v>
      </c>
    </row>
    <row r="1217" spans="1:7">
      <c r="A1217" s="1">
        <v>44263</v>
      </c>
      <c r="B1217">
        <v>1724.2292480000001</v>
      </c>
      <c r="C1217">
        <v>1835.192139</v>
      </c>
      <c r="D1217">
        <v>1670.9420170000001</v>
      </c>
      <c r="E1217">
        <v>1834.727905</v>
      </c>
      <c r="F1217">
        <v>1834.727905</v>
      </c>
      <c r="G1217">
        <v>27630991158</v>
      </c>
    </row>
    <row r="1218" spans="1:7">
      <c r="A1218" s="1">
        <v>44264</v>
      </c>
      <c r="B1218">
        <v>1835.1480710000001</v>
      </c>
      <c r="C1218">
        <v>1868.048828</v>
      </c>
      <c r="D1218">
        <v>1804.266357</v>
      </c>
      <c r="E1218">
        <v>1868.048828</v>
      </c>
      <c r="F1218">
        <v>1868.048828</v>
      </c>
      <c r="G1218">
        <v>23461244507</v>
      </c>
    </row>
    <row r="1219" spans="1:7">
      <c r="A1219" s="1">
        <v>44265</v>
      </c>
      <c r="B1219">
        <v>1868.489014</v>
      </c>
      <c r="C1219">
        <v>1873.8032229999999</v>
      </c>
      <c r="D1219">
        <v>1766.4904790000001</v>
      </c>
      <c r="E1219">
        <v>1799.16626</v>
      </c>
      <c r="F1219">
        <v>1799.16626</v>
      </c>
      <c r="G1219">
        <v>25154173185</v>
      </c>
    </row>
    <row r="1220" spans="1:7">
      <c r="A1220" s="1">
        <v>44266</v>
      </c>
      <c r="B1220">
        <v>1798.033936</v>
      </c>
      <c r="C1220">
        <v>1843.8188479999999</v>
      </c>
      <c r="D1220">
        <v>1734.6170649999999</v>
      </c>
      <c r="E1220">
        <v>1826.1949460000001</v>
      </c>
      <c r="F1220">
        <v>1826.1949460000001</v>
      </c>
      <c r="G1220">
        <v>24013132909</v>
      </c>
    </row>
    <row r="1221" spans="1:7">
      <c r="A1221" s="1">
        <v>44267</v>
      </c>
      <c r="B1221">
        <v>1826.5467530000001</v>
      </c>
      <c r="C1221">
        <v>1839.497314</v>
      </c>
      <c r="D1221">
        <v>1728.980957</v>
      </c>
      <c r="E1221">
        <v>1772.1024170000001</v>
      </c>
      <c r="F1221">
        <v>1772.1024170000001</v>
      </c>
      <c r="G1221">
        <v>22435821312</v>
      </c>
    </row>
    <row r="1222" spans="1:7">
      <c r="A1222" s="1">
        <v>44268</v>
      </c>
      <c r="B1222">
        <v>1772.1663820000001</v>
      </c>
      <c r="C1222">
        <v>1937.6455080000001</v>
      </c>
      <c r="D1222">
        <v>1733.639893</v>
      </c>
      <c r="E1222">
        <v>1924.6854249999999</v>
      </c>
      <c r="F1222">
        <v>1924.6854249999999</v>
      </c>
      <c r="G1222">
        <v>25014689475</v>
      </c>
    </row>
    <row r="1223" spans="1:7">
      <c r="A1223" s="1">
        <v>44269</v>
      </c>
      <c r="B1223">
        <v>1923.8637699999999</v>
      </c>
      <c r="C1223">
        <v>1930.7797849999999</v>
      </c>
      <c r="D1223">
        <v>1845.119995</v>
      </c>
      <c r="E1223">
        <v>1854.564331</v>
      </c>
      <c r="F1223">
        <v>1854.564331</v>
      </c>
      <c r="G1223">
        <v>19344589211</v>
      </c>
    </row>
    <row r="1224" spans="1:7">
      <c r="A1224" s="1">
        <v>44270</v>
      </c>
      <c r="B1224">
        <v>1854.0866699999999</v>
      </c>
      <c r="C1224">
        <v>1889.196655</v>
      </c>
      <c r="D1224">
        <v>1749.606323</v>
      </c>
      <c r="E1224">
        <v>1791.7022710000001</v>
      </c>
      <c r="F1224">
        <v>1791.7022710000001</v>
      </c>
      <c r="G1224">
        <v>26244738810</v>
      </c>
    </row>
    <row r="1225" spans="1:7">
      <c r="A1225" s="1">
        <v>44271</v>
      </c>
      <c r="B1225">
        <v>1792.413818</v>
      </c>
      <c r="C1225">
        <v>1817.0601810000001</v>
      </c>
      <c r="D1225">
        <v>1720.0532229999999</v>
      </c>
      <c r="E1225">
        <v>1806.971802</v>
      </c>
      <c r="F1225">
        <v>1806.971802</v>
      </c>
      <c r="G1225">
        <v>23828509590</v>
      </c>
    </row>
    <row r="1226" spans="1:7">
      <c r="A1226" s="1">
        <v>44272</v>
      </c>
      <c r="B1226">
        <v>1807.0561520000001</v>
      </c>
      <c r="C1226">
        <v>1839.81897</v>
      </c>
      <c r="D1226">
        <v>1749.179932</v>
      </c>
      <c r="E1226">
        <v>1823.449341</v>
      </c>
      <c r="F1226">
        <v>1823.449341</v>
      </c>
      <c r="G1226">
        <v>24512917348</v>
      </c>
    </row>
    <row r="1227" spans="1:7">
      <c r="A1227" s="1">
        <v>44273</v>
      </c>
      <c r="B1227">
        <v>1823.158447</v>
      </c>
      <c r="C1227">
        <v>1848.6461179999999</v>
      </c>
      <c r="D1227">
        <v>1705.716064</v>
      </c>
      <c r="E1227">
        <v>1782.8551030000001</v>
      </c>
      <c r="F1227">
        <v>1782.8551030000001</v>
      </c>
      <c r="G1227">
        <v>23263845504</v>
      </c>
    </row>
    <row r="1228" spans="1:7">
      <c r="A1228" s="1">
        <v>44274</v>
      </c>
      <c r="B1228">
        <v>1782.568726</v>
      </c>
      <c r="C1228">
        <v>1841.1960449999999</v>
      </c>
      <c r="D1228">
        <v>1746.473389</v>
      </c>
      <c r="E1228">
        <v>1817.6241460000001</v>
      </c>
      <c r="F1228">
        <v>1817.6241460000001</v>
      </c>
      <c r="G1228">
        <v>21249297710</v>
      </c>
    </row>
    <row r="1229" spans="1:7">
      <c r="A1229" s="1">
        <v>44275</v>
      </c>
      <c r="B1229">
        <v>1817.5227050000001</v>
      </c>
      <c r="C1229">
        <v>1874.7089840000001</v>
      </c>
      <c r="D1229">
        <v>1811.728638</v>
      </c>
      <c r="E1229">
        <v>1812.634644</v>
      </c>
      <c r="F1229">
        <v>1812.634644</v>
      </c>
      <c r="G1229">
        <v>22677674970</v>
      </c>
    </row>
    <row r="1230" spans="1:7">
      <c r="A1230" s="1">
        <v>44276</v>
      </c>
      <c r="B1230">
        <v>1812.606567</v>
      </c>
      <c r="C1230">
        <v>1823.3530270000001</v>
      </c>
      <c r="D1230">
        <v>1764.1392820000001</v>
      </c>
      <c r="E1230">
        <v>1788.2170410000001</v>
      </c>
      <c r="F1230">
        <v>1788.2170410000001</v>
      </c>
      <c r="G1230">
        <v>22977404620</v>
      </c>
    </row>
    <row r="1231" spans="1:7">
      <c r="A1231" s="1">
        <v>44277</v>
      </c>
      <c r="B1231">
        <v>1788.362183</v>
      </c>
      <c r="C1231">
        <v>1811.9682620000001</v>
      </c>
      <c r="D1231">
        <v>1674.2998050000001</v>
      </c>
      <c r="E1231">
        <v>1691.3339840000001</v>
      </c>
      <c r="F1231">
        <v>1691.3339840000001</v>
      </c>
      <c r="G1231">
        <v>23599296129</v>
      </c>
    </row>
    <row r="1232" spans="1:7">
      <c r="A1232" s="1">
        <v>44278</v>
      </c>
      <c r="B1232">
        <v>1690.8718260000001</v>
      </c>
      <c r="C1232">
        <v>1725.1087649999999</v>
      </c>
      <c r="D1232">
        <v>1662.5399170000001</v>
      </c>
      <c r="E1232">
        <v>1678.6501459999999</v>
      </c>
      <c r="F1232">
        <v>1678.6501459999999</v>
      </c>
      <c r="G1232">
        <v>21998237965</v>
      </c>
    </row>
    <row r="1233" spans="1:7">
      <c r="A1233" s="1">
        <v>44279</v>
      </c>
      <c r="B1233">
        <v>1678.002563</v>
      </c>
      <c r="C1233">
        <v>1740.4282229999999</v>
      </c>
      <c r="D1233">
        <v>1570.7879640000001</v>
      </c>
      <c r="E1233">
        <v>1593.413452</v>
      </c>
      <c r="F1233">
        <v>1593.413452</v>
      </c>
      <c r="G1233">
        <v>31228051473</v>
      </c>
    </row>
    <row r="1234" spans="1:7">
      <c r="A1234" s="1">
        <v>44280</v>
      </c>
      <c r="B1234">
        <v>1593.1232910000001</v>
      </c>
      <c r="C1234">
        <v>1625.911499</v>
      </c>
      <c r="D1234">
        <v>1560.3704829999999</v>
      </c>
      <c r="E1234">
        <v>1595.3592530000001</v>
      </c>
      <c r="F1234">
        <v>1595.3592530000001</v>
      </c>
      <c r="G1234">
        <v>29650328701</v>
      </c>
    </row>
    <row r="1235" spans="1:7">
      <c r="A1235" s="1">
        <v>44281</v>
      </c>
      <c r="B1235">
        <v>1595.2100829999999</v>
      </c>
      <c r="C1235">
        <v>1702.9228519999999</v>
      </c>
      <c r="D1235">
        <v>1594.7366939999999</v>
      </c>
      <c r="E1235">
        <v>1702.8420410000001</v>
      </c>
      <c r="F1235">
        <v>1702.8420410000001</v>
      </c>
      <c r="G1235">
        <v>22548516548</v>
      </c>
    </row>
    <row r="1236" spans="1:7">
      <c r="A1236" s="1">
        <v>44282</v>
      </c>
      <c r="B1236">
        <v>1703.0361330000001</v>
      </c>
      <c r="C1236">
        <v>1732.824341</v>
      </c>
      <c r="D1236">
        <v>1674.319336</v>
      </c>
      <c r="E1236">
        <v>1716.494629</v>
      </c>
      <c r="F1236">
        <v>1716.494629</v>
      </c>
      <c r="G1236">
        <v>18102277710</v>
      </c>
    </row>
    <row r="1237" spans="1:7">
      <c r="A1237" s="1">
        <v>44283</v>
      </c>
      <c r="B1237">
        <v>1716.4056399999999</v>
      </c>
      <c r="C1237">
        <v>1728.584106</v>
      </c>
      <c r="D1237">
        <v>1672.6604</v>
      </c>
      <c r="E1237">
        <v>1691.355957</v>
      </c>
      <c r="F1237">
        <v>1691.355957</v>
      </c>
      <c r="G1237">
        <v>16599472938</v>
      </c>
    </row>
    <row r="1238" spans="1:7">
      <c r="A1238" s="1">
        <v>44284</v>
      </c>
      <c r="B1238">
        <v>1691.2631839999999</v>
      </c>
      <c r="C1238">
        <v>1837.1879879999999</v>
      </c>
      <c r="D1238">
        <v>1683.716553</v>
      </c>
      <c r="E1238">
        <v>1819.684937</v>
      </c>
      <c r="F1238">
        <v>1819.684937</v>
      </c>
      <c r="G1238">
        <v>22796570548</v>
      </c>
    </row>
    <row r="1239" spans="1:7">
      <c r="A1239" s="1">
        <v>44285</v>
      </c>
      <c r="B1239">
        <v>1819.4663089999999</v>
      </c>
      <c r="C1239">
        <v>1860.974731</v>
      </c>
      <c r="D1239">
        <v>1793.9223629999999</v>
      </c>
      <c r="E1239">
        <v>1846.0336910000001</v>
      </c>
      <c r="F1239">
        <v>1846.0336910000001</v>
      </c>
      <c r="G1239">
        <v>22512781703</v>
      </c>
    </row>
    <row r="1240" spans="1:7">
      <c r="A1240" s="1">
        <v>44286</v>
      </c>
      <c r="B1240">
        <v>1846.0982670000001</v>
      </c>
      <c r="C1240">
        <v>1947.837769</v>
      </c>
      <c r="D1240">
        <v>1793.002197</v>
      </c>
      <c r="E1240">
        <v>1918.362061</v>
      </c>
      <c r="F1240">
        <v>1918.362061</v>
      </c>
      <c r="G1240">
        <v>30226902621</v>
      </c>
    </row>
    <row r="1241" spans="1:7">
      <c r="A1241" s="1">
        <v>44287</v>
      </c>
      <c r="B1241">
        <v>1919.1572269999999</v>
      </c>
      <c r="C1241">
        <v>1989.0550539999999</v>
      </c>
      <c r="D1241">
        <v>1912.178467</v>
      </c>
      <c r="E1241">
        <v>1977.2768550000001</v>
      </c>
      <c r="F1241">
        <v>1977.2768550000001</v>
      </c>
      <c r="G1241">
        <v>30914259795</v>
      </c>
    </row>
    <row r="1242" spans="1:7">
      <c r="A1242" s="1">
        <v>44288</v>
      </c>
      <c r="B1242">
        <v>1976.9327390000001</v>
      </c>
      <c r="C1242">
        <v>2152.451904</v>
      </c>
      <c r="D1242">
        <v>1960.678711</v>
      </c>
      <c r="E1242">
        <v>2143.225586</v>
      </c>
      <c r="F1242">
        <v>2143.225586</v>
      </c>
      <c r="G1242">
        <v>34862511022</v>
      </c>
    </row>
    <row r="1243" spans="1:7">
      <c r="A1243" s="1">
        <v>44289</v>
      </c>
      <c r="B1243">
        <v>2142.8959960000002</v>
      </c>
      <c r="C1243">
        <v>2144.9624020000001</v>
      </c>
      <c r="D1243">
        <v>2028.4224850000001</v>
      </c>
      <c r="E1243">
        <v>2028.4224850000001</v>
      </c>
      <c r="F1243">
        <v>2028.4224850000001</v>
      </c>
      <c r="G1243">
        <v>32011518871</v>
      </c>
    </row>
    <row r="1244" spans="1:7">
      <c r="A1244" s="1">
        <v>44290</v>
      </c>
      <c r="B1244">
        <v>2027.6712649999999</v>
      </c>
      <c r="C1244">
        <v>2110.3535160000001</v>
      </c>
      <c r="D1244">
        <v>2007.1118160000001</v>
      </c>
      <c r="E1244">
        <v>2093.1228030000002</v>
      </c>
      <c r="F1244">
        <v>2093.1228030000002</v>
      </c>
      <c r="G1244">
        <v>26006501902</v>
      </c>
    </row>
    <row r="1245" spans="1:7">
      <c r="A1245" s="1">
        <v>44291</v>
      </c>
      <c r="B1245">
        <v>2093.2607419999999</v>
      </c>
      <c r="C1245">
        <v>2140.9853520000001</v>
      </c>
      <c r="D1245">
        <v>2032.3876949999999</v>
      </c>
      <c r="E1245">
        <v>2107.8872070000002</v>
      </c>
      <c r="F1245">
        <v>2107.8872070000002</v>
      </c>
      <c r="G1245">
        <v>28889391170</v>
      </c>
    </row>
    <row r="1246" spans="1:7">
      <c r="A1246" s="1">
        <v>44292</v>
      </c>
      <c r="B1246">
        <v>2109.493164</v>
      </c>
      <c r="C1246">
        <v>2151.2233890000002</v>
      </c>
      <c r="D1246">
        <v>2057.6091310000002</v>
      </c>
      <c r="E1246">
        <v>2118.3789059999999</v>
      </c>
      <c r="F1246">
        <v>2118.3789059999999</v>
      </c>
      <c r="G1246">
        <v>29222865881</v>
      </c>
    </row>
    <row r="1247" spans="1:7">
      <c r="A1247" s="1">
        <v>44293</v>
      </c>
      <c r="B1247">
        <v>2117.7285160000001</v>
      </c>
      <c r="C1247">
        <v>2133.1875</v>
      </c>
      <c r="D1247">
        <v>1945.442139</v>
      </c>
      <c r="E1247">
        <v>1971.0772710000001</v>
      </c>
      <c r="F1247">
        <v>1971.0772710000001</v>
      </c>
      <c r="G1247">
        <v>36116271935</v>
      </c>
    </row>
    <row r="1248" spans="1:7">
      <c r="A1248" s="1">
        <v>44294</v>
      </c>
      <c r="B1248">
        <v>1969.1331789999999</v>
      </c>
      <c r="C1248">
        <v>2091.516357</v>
      </c>
      <c r="D1248">
        <v>1959.0794679999999</v>
      </c>
      <c r="E1248">
        <v>2088.5737300000001</v>
      </c>
      <c r="F1248">
        <v>2088.5737300000001</v>
      </c>
      <c r="G1248">
        <v>25312956529</v>
      </c>
    </row>
    <row r="1249" spans="1:7">
      <c r="A1249" s="1">
        <v>44295</v>
      </c>
      <c r="B1249">
        <v>2088.7722170000002</v>
      </c>
      <c r="C1249">
        <v>2102.873779</v>
      </c>
      <c r="D1249">
        <v>2055.1633299999999</v>
      </c>
      <c r="E1249">
        <v>2072.1088869999999</v>
      </c>
      <c r="F1249">
        <v>2072.1088869999999</v>
      </c>
      <c r="G1249">
        <v>19812472092</v>
      </c>
    </row>
    <row r="1250" spans="1:7">
      <c r="A1250" s="1">
        <v>44296</v>
      </c>
      <c r="B1250">
        <v>2071.1115719999998</v>
      </c>
      <c r="C1250">
        <v>2196.9963379999999</v>
      </c>
      <c r="D1250">
        <v>2062.7875979999999</v>
      </c>
      <c r="E1250">
        <v>2135.9421390000002</v>
      </c>
      <c r="F1250">
        <v>2135.9421390000002</v>
      </c>
      <c r="G1250">
        <v>24986243611</v>
      </c>
    </row>
    <row r="1251" spans="1:7">
      <c r="A1251" s="1">
        <v>44297</v>
      </c>
      <c r="B1251">
        <v>2136.156982</v>
      </c>
      <c r="C1251">
        <v>2165.1914059999999</v>
      </c>
      <c r="D1251">
        <v>2119.8657229999999</v>
      </c>
      <c r="E1251">
        <v>2157.656982</v>
      </c>
      <c r="F1251">
        <v>2157.656982</v>
      </c>
      <c r="G1251">
        <v>19692836132</v>
      </c>
    </row>
    <row r="1252" spans="1:7">
      <c r="A1252" s="1">
        <v>44298</v>
      </c>
      <c r="B1252">
        <v>2157.3618160000001</v>
      </c>
      <c r="C1252">
        <v>2199.71875</v>
      </c>
      <c r="D1252">
        <v>2110.3688959999999</v>
      </c>
      <c r="E1252">
        <v>2139.3532709999999</v>
      </c>
      <c r="F1252">
        <v>2139.3532709999999</v>
      </c>
      <c r="G1252">
        <v>21727936609</v>
      </c>
    </row>
    <row r="1253" spans="1:7">
      <c r="A1253" s="1">
        <v>44299</v>
      </c>
      <c r="B1253">
        <v>2139.3642580000001</v>
      </c>
      <c r="C1253">
        <v>2318.4233399999998</v>
      </c>
      <c r="D1253">
        <v>2138.5595699999999</v>
      </c>
      <c r="E1253">
        <v>2299.1877439999998</v>
      </c>
      <c r="F1253">
        <v>2299.1877439999998</v>
      </c>
      <c r="G1253">
        <v>29456642939</v>
      </c>
    </row>
    <row r="1254" spans="1:7">
      <c r="A1254" s="1">
        <v>44300</v>
      </c>
      <c r="B1254">
        <v>2299.3479000000002</v>
      </c>
      <c r="C1254">
        <v>2449.6875</v>
      </c>
      <c r="D1254">
        <v>2284.563721</v>
      </c>
      <c r="E1254">
        <v>2435.1049800000001</v>
      </c>
      <c r="F1254">
        <v>2435.1049800000001</v>
      </c>
      <c r="G1254">
        <v>35592822986</v>
      </c>
    </row>
    <row r="1255" spans="1:7">
      <c r="A1255" s="1">
        <v>44301</v>
      </c>
      <c r="B1255">
        <v>2436.0346679999998</v>
      </c>
      <c r="C1255">
        <v>2544.2673340000001</v>
      </c>
      <c r="D1255">
        <v>2409.9240719999998</v>
      </c>
      <c r="E1255">
        <v>2519.116211</v>
      </c>
      <c r="F1255">
        <v>2519.116211</v>
      </c>
      <c r="G1255">
        <v>32325606817</v>
      </c>
    </row>
    <row r="1256" spans="1:7">
      <c r="A1256" s="1">
        <v>44302</v>
      </c>
      <c r="B1256">
        <v>2516.601807</v>
      </c>
      <c r="C1256">
        <v>2547.555664</v>
      </c>
      <c r="D1256">
        <v>2318.6750489999999</v>
      </c>
      <c r="E1256">
        <v>2431.9465329999998</v>
      </c>
      <c r="F1256">
        <v>2431.9465329999998</v>
      </c>
      <c r="G1256">
        <v>36196928256</v>
      </c>
    </row>
    <row r="1257" spans="1:7">
      <c r="A1257" s="1">
        <v>44303</v>
      </c>
      <c r="B1257">
        <v>2429.9809570000002</v>
      </c>
      <c r="C1257">
        <v>2497.3852539999998</v>
      </c>
      <c r="D1257">
        <v>2333.6828609999998</v>
      </c>
      <c r="E1257">
        <v>2344.8950199999999</v>
      </c>
      <c r="F1257">
        <v>2344.8950199999999</v>
      </c>
      <c r="G1257">
        <v>32349808978</v>
      </c>
    </row>
    <row r="1258" spans="1:7">
      <c r="A1258" s="1">
        <v>44304</v>
      </c>
      <c r="B1258">
        <v>2346.452393</v>
      </c>
      <c r="C1258">
        <v>2365.4604490000002</v>
      </c>
      <c r="D1258">
        <v>2011.766846</v>
      </c>
      <c r="E1258">
        <v>2237.1369629999999</v>
      </c>
      <c r="F1258">
        <v>2237.1369629999999</v>
      </c>
      <c r="G1258">
        <v>50696368718</v>
      </c>
    </row>
    <row r="1259" spans="1:7">
      <c r="A1259" s="1">
        <v>44305</v>
      </c>
      <c r="B1259">
        <v>2238.0327149999998</v>
      </c>
      <c r="C1259">
        <v>2276.7768550000001</v>
      </c>
      <c r="D1259">
        <v>2086.688721</v>
      </c>
      <c r="E1259">
        <v>2166.188721</v>
      </c>
      <c r="F1259">
        <v>2166.188721</v>
      </c>
      <c r="G1259">
        <v>34060654971</v>
      </c>
    </row>
    <row r="1260" spans="1:7">
      <c r="A1260" s="1">
        <v>44306</v>
      </c>
      <c r="B1260">
        <v>2161.939453</v>
      </c>
      <c r="C1260">
        <v>2345.834961</v>
      </c>
      <c r="D1260">
        <v>2060.1437989999999</v>
      </c>
      <c r="E1260">
        <v>2330.2109380000002</v>
      </c>
      <c r="F1260">
        <v>2330.2109380000002</v>
      </c>
      <c r="G1260">
        <v>39433483315</v>
      </c>
    </row>
    <row r="1261" spans="1:7">
      <c r="A1261" s="1">
        <v>44307</v>
      </c>
      <c r="B1261">
        <v>2331.1601559999999</v>
      </c>
      <c r="C1261">
        <v>2467.2006839999999</v>
      </c>
      <c r="D1261">
        <v>2238.366943</v>
      </c>
      <c r="E1261">
        <v>2364.7517090000001</v>
      </c>
      <c r="F1261">
        <v>2364.7517090000001</v>
      </c>
      <c r="G1261">
        <v>38899067643</v>
      </c>
    </row>
    <row r="1262" spans="1:7">
      <c r="A1262" s="1">
        <v>44308</v>
      </c>
      <c r="B1262">
        <v>2357.8710940000001</v>
      </c>
      <c r="C1262">
        <v>2641.094971</v>
      </c>
      <c r="D1262">
        <v>2315.9602049999999</v>
      </c>
      <c r="E1262">
        <v>2403.5351559999999</v>
      </c>
      <c r="F1262">
        <v>2403.5351559999999</v>
      </c>
      <c r="G1262">
        <v>53575904724</v>
      </c>
    </row>
    <row r="1263" spans="1:7">
      <c r="A1263" s="1">
        <v>44309</v>
      </c>
      <c r="B1263">
        <v>2401.2563479999999</v>
      </c>
      <c r="C1263">
        <v>2439.5371089999999</v>
      </c>
      <c r="D1263">
        <v>2117.0395509999998</v>
      </c>
      <c r="E1263">
        <v>2363.586182</v>
      </c>
      <c r="F1263">
        <v>2363.586182</v>
      </c>
      <c r="G1263">
        <v>55413933925</v>
      </c>
    </row>
    <row r="1264" spans="1:7">
      <c r="A1264" s="1">
        <v>44310</v>
      </c>
      <c r="B1264">
        <v>2367.1992190000001</v>
      </c>
      <c r="C1264">
        <v>2367.7409670000002</v>
      </c>
      <c r="D1264">
        <v>2163.693115</v>
      </c>
      <c r="E1264">
        <v>2211.625732</v>
      </c>
      <c r="F1264">
        <v>2211.625732</v>
      </c>
      <c r="G1264">
        <v>31854226936</v>
      </c>
    </row>
    <row r="1265" spans="1:7">
      <c r="A1265" s="1">
        <v>44311</v>
      </c>
      <c r="B1265">
        <v>2214.413818</v>
      </c>
      <c r="C1265">
        <v>2354.0866700000001</v>
      </c>
      <c r="D1265">
        <v>2172.5151369999999</v>
      </c>
      <c r="E1265">
        <v>2316.0595699999999</v>
      </c>
      <c r="F1265">
        <v>2316.0595699999999</v>
      </c>
      <c r="G1265">
        <v>31814355546</v>
      </c>
    </row>
    <row r="1266" spans="1:7">
      <c r="A1266" s="1">
        <v>44312</v>
      </c>
      <c r="B1266">
        <v>2319.4780270000001</v>
      </c>
      <c r="C1266">
        <v>2536.3374020000001</v>
      </c>
      <c r="D1266">
        <v>2308.3151859999998</v>
      </c>
      <c r="E1266">
        <v>2534.4816890000002</v>
      </c>
      <c r="F1266">
        <v>2534.4816890000002</v>
      </c>
      <c r="G1266">
        <v>35208325408</v>
      </c>
    </row>
    <row r="1267" spans="1:7">
      <c r="A1267" s="1">
        <v>44313</v>
      </c>
      <c r="B1267">
        <v>2534.03125</v>
      </c>
      <c r="C1267">
        <v>2676.3928219999998</v>
      </c>
      <c r="D1267">
        <v>2485.375</v>
      </c>
      <c r="E1267">
        <v>2662.8652339999999</v>
      </c>
      <c r="F1267">
        <v>2662.8652339999999</v>
      </c>
      <c r="G1267">
        <v>32275969215</v>
      </c>
    </row>
    <row r="1268" spans="1:7">
      <c r="A1268" s="1">
        <v>44314</v>
      </c>
      <c r="B1268">
        <v>2664.685547</v>
      </c>
      <c r="C1268">
        <v>2757.4772950000001</v>
      </c>
      <c r="D1268">
        <v>2564.0815429999998</v>
      </c>
      <c r="E1268">
        <v>2746.3801269999999</v>
      </c>
      <c r="F1268">
        <v>2746.3801269999999</v>
      </c>
      <c r="G1268">
        <v>34269031076</v>
      </c>
    </row>
    <row r="1269" spans="1:7">
      <c r="A1269" s="1">
        <v>44315</v>
      </c>
      <c r="B1269">
        <v>2748.6496579999998</v>
      </c>
      <c r="C1269">
        <v>2797.9724120000001</v>
      </c>
      <c r="D1269">
        <v>2672.1066890000002</v>
      </c>
      <c r="E1269">
        <v>2756.876953</v>
      </c>
      <c r="F1269">
        <v>2756.876953</v>
      </c>
      <c r="G1269">
        <v>32578127990</v>
      </c>
    </row>
    <row r="1270" spans="1:7">
      <c r="A1270" s="1">
        <v>44316</v>
      </c>
      <c r="B1270">
        <v>2757.7341310000002</v>
      </c>
      <c r="C1270">
        <v>2796.054932</v>
      </c>
      <c r="D1270">
        <v>2728.169922</v>
      </c>
      <c r="E1270">
        <v>2773.2070309999999</v>
      </c>
      <c r="F1270">
        <v>2773.2070309999999</v>
      </c>
      <c r="G1270">
        <v>29777179889</v>
      </c>
    </row>
    <row r="1271" spans="1:7">
      <c r="A1271" s="1">
        <v>44317</v>
      </c>
      <c r="B1271">
        <v>2772.8383789999998</v>
      </c>
      <c r="C1271">
        <v>2951.4409179999998</v>
      </c>
      <c r="D1271">
        <v>2755.9084469999998</v>
      </c>
      <c r="E1271">
        <v>2945.8928219999998</v>
      </c>
      <c r="F1271">
        <v>2945.8928219999998</v>
      </c>
      <c r="G1271">
        <v>28726205272</v>
      </c>
    </row>
    <row r="1272" spans="1:7">
      <c r="A1272" s="1">
        <v>44318</v>
      </c>
      <c r="B1272">
        <v>2945.5600589999999</v>
      </c>
      <c r="C1272">
        <v>2984.891846</v>
      </c>
      <c r="D1272">
        <v>2860.5261230000001</v>
      </c>
      <c r="E1272">
        <v>2952.0561520000001</v>
      </c>
      <c r="F1272">
        <v>2952.0561520000001</v>
      </c>
      <c r="G1272">
        <v>28032013047</v>
      </c>
    </row>
    <row r="1273" spans="1:7">
      <c r="A1273" s="1">
        <v>44319</v>
      </c>
      <c r="B1273">
        <v>2951.1757809999999</v>
      </c>
      <c r="C1273">
        <v>3450.0378420000002</v>
      </c>
      <c r="D1273">
        <v>2951.1757809999999</v>
      </c>
      <c r="E1273">
        <v>3431.086182</v>
      </c>
      <c r="F1273">
        <v>3431.086182</v>
      </c>
      <c r="G1273">
        <v>49174290212</v>
      </c>
    </row>
    <row r="1274" spans="1:7">
      <c r="A1274" s="1">
        <v>44320</v>
      </c>
      <c r="B1274">
        <v>3431.1315920000002</v>
      </c>
      <c r="C1274">
        <v>3523.5859380000002</v>
      </c>
      <c r="D1274">
        <v>3180.7426759999998</v>
      </c>
      <c r="E1274">
        <v>3253.6293949999999</v>
      </c>
      <c r="F1274">
        <v>3253.6293949999999</v>
      </c>
      <c r="G1274">
        <v>62402045158</v>
      </c>
    </row>
    <row r="1275" spans="1:7">
      <c r="A1275" s="1">
        <v>44321</v>
      </c>
      <c r="B1275">
        <v>3240.5546880000002</v>
      </c>
      <c r="C1275">
        <v>3541.4626459999999</v>
      </c>
      <c r="D1275">
        <v>3213.1015630000002</v>
      </c>
      <c r="E1275">
        <v>3522.783203</v>
      </c>
      <c r="F1275">
        <v>3522.783203</v>
      </c>
      <c r="G1275">
        <v>48334198383</v>
      </c>
    </row>
    <row r="1276" spans="1:7">
      <c r="A1276" s="1">
        <v>44322</v>
      </c>
      <c r="B1276">
        <v>3524.9309079999998</v>
      </c>
      <c r="C1276">
        <v>3598.8959960000002</v>
      </c>
      <c r="D1276">
        <v>3386.23999</v>
      </c>
      <c r="E1276">
        <v>3490.8803710000002</v>
      </c>
      <c r="F1276">
        <v>3490.8803710000002</v>
      </c>
      <c r="G1276">
        <v>44300394788</v>
      </c>
    </row>
    <row r="1277" spans="1:7">
      <c r="A1277" s="1">
        <v>44323</v>
      </c>
      <c r="B1277">
        <v>3490.1052249999998</v>
      </c>
      <c r="C1277">
        <v>3573.290039</v>
      </c>
      <c r="D1277">
        <v>3370.2619629999999</v>
      </c>
      <c r="E1277">
        <v>3484.7290039999998</v>
      </c>
      <c r="F1277">
        <v>3484.7290039999998</v>
      </c>
      <c r="G1277">
        <v>39607240515</v>
      </c>
    </row>
    <row r="1278" spans="1:7">
      <c r="A1278" s="1">
        <v>44324</v>
      </c>
      <c r="B1278">
        <v>3481.9880370000001</v>
      </c>
      <c r="C1278">
        <v>3950.165039</v>
      </c>
      <c r="D1278">
        <v>3453.7685550000001</v>
      </c>
      <c r="E1278">
        <v>3902.6477049999999</v>
      </c>
      <c r="F1278">
        <v>3902.6477049999999</v>
      </c>
      <c r="G1278">
        <v>50208491286</v>
      </c>
    </row>
    <row r="1279" spans="1:7">
      <c r="A1279" s="1">
        <v>44325</v>
      </c>
      <c r="B1279">
        <v>3911.463135</v>
      </c>
      <c r="C1279">
        <v>3981.2590329999998</v>
      </c>
      <c r="D1279">
        <v>3743.9890140000002</v>
      </c>
      <c r="E1279">
        <v>3928.8447270000001</v>
      </c>
      <c r="F1279">
        <v>3928.8447270000001</v>
      </c>
      <c r="G1279">
        <v>50568290278</v>
      </c>
    </row>
    <row r="1280" spans="1:7">
      <c r="A1280" s="1">
        <v>44326</v>
      </c>
      <c r="B1280">
        <v>3924.4133299999999</v>
      </c>
      <c r="C1280">
        <v>4197.4731449999999</v>
      </c>
      <c r="D1280">
        <v>3684.4516600000002</v>
      </c>
      <c r="E1280">
        <v>3952.2939449999999</v>
      </c>
      <c r="F1280">
        <v>3952.2939449999999</v>
      </c>
      <c r="G1280">
        <v>62691789007</v>
      </c>
    </row>
    <row r="1281" spans="1:7">
      <c r="A1281" s="1">
        <v>44327</v>
      </c>
      <c r="B1281">
        <v>3948.2719729999999</v>
      </c>
      <c r="C1281">
        <v>4178.2089839999999</v>
      </c>
      <c r="D1281">
        <v>3783.889404</v>
      </c>
      <c r="E1281">
        <v>4168.701172</v>
      </c>
      <c r="F1281">
        <v>4168.701172</v>
      </c>
      <c r="G1281">
        <v>52679737865</v>
      </c>
    </row>
    <row r="1282" spans="1:7">
      <c r="A1282" s="1">
        <v>44328</v>
      </c>
      <c r="B1282">
        <v>4174.6357420000004</v>
      </c>
      <c r="C1282">
        <v>4362.3505859999996</v>
      </c>
      <c r="D1282">
        <v>3785.8486330000001</v>
      </c>
      <c r="E1282">
        <v>3785.8486330000001</v>
      </c>
      <c r="F1282">
        <v>3785.8486330000001</v>
      </c>
      <c r="G1282">
        <v>69023382175</v>
      </c>
    </row>
    <row r="1283" spans="1:7">
      <c r="A1283" s="1">
        <v>44329</v>
      </c>
      <c r="B1283">
        <v>3828.9184570000002</v>
      </c>
      <c r="C1283">
        <v>4032.5634770000001</v>
      </c>
      <c r="D1283">
        <v>3549.4072270000001</v>
      </c>
      <c r="E1283">
        <v>3715.1484380000002</v>
      </c>
      <c r="F1283">
        <v>3715.1484380000002</v>
      </c>
      <c r="G1283">
        <v>78398214539</v>
      </c>
    </row>
    <row r="1284" spans="1:7">
      <c r="A1284" s="1">
        <v>44330</v>
      </c>
      <c r="B1284">
        <v>3720.1223140000002</v>
      </c>
      <c r="C1284">
        <v>4171.0170900000003</v>
      </c>
      <c r="D1284">
        <v>3703.3999020000001</v>
      </c>
      <c r="E1284">
        <v>4079.0573730000001</v>
      </c>
      <c r="F1284">
        <v>4079.0573730000001</v>
      </c>
      <c r="G1284">
        <v>48174271215</v>
      </c>
    </row>
    <row r="1285" spans="1:7">
      <c r="A1285" s="1">
        <v>44331</v>
      </c>
      <c r="B1285">
        <v>4075.9516600000002</v>
      </c>
      <c r="C1285">
        <v>4129.185547</v>
      </c>
      <c r="D1285">
        <v>3638.1220699999999</v>
      </c>
      <c r="E1285">
        <v>3638.1220699999999</v>
      </c>
      <c r="F1285">
        <v>3638.1220699999999</v>
      </c>
      <c r="G1285">
        <v>42422321751</v>
      </c>
    </row>
    <row r="1286" spans="1:7">
      <c r="A1286" s="1">
        <v>44332</v>
      </c>
      <c r="B1286">
        <v>3641.8308109999998</v>
      </c>
      <c r="C1286">
        <v>3878.8959960000002</v>
      </c>
      <c r="D1286">
        <v>3350.9516600000002</v>
      </c>
      <c r="E1286">
        <v>3587.5061040000001</v>
      </c>
      <c r="F1286">
        <v>3587.5061040000001</v>
      </c>
      <c r="G1286">
        <v>47359478734</v>
      </c>
    </row>
    <row r="1287" spans="1:7">
      <c r="A1287" s="1">
        <v>44333</v>
      </c>
      <c r="B1287">
        <v>3581.343018</v>
      </c>
      <c r="C1287">
        <v>3587.765625</v>
      </c>
      <c r="D1287">
        <v>3129.008789</v>
      </c>
      <c r="E1287">
        <v>3282.3977049999999</v>
      </c>
      <c r="F1287">
        <v>3282.3977049999999</v>
      </c>
      <c r="G1287">
        <v>54061732774</v>
      </c>
    </row>
    <row r="1288" spans="1:7">
      <c r="A1288" s="1">
        <v>44334</v>
      </c>
      <c r="B1288">
        <v>3276.8723140000002</v>
      </c>
      <c r="C1288">
        <v>3562.4650879999999</v>
      </c>
      <c r="D1288">
        <v>3246.4040530000002</v>
      </c>
      <c r="E1288">
        <v>3380.070068</v>
      </c>
      <c r="F1288">
        <v>3380.070068</v>
      </c>
      <c r="G1288">
        <v>40416525218</v>
      </c>
    </row>
    <row r="1289" spans="1:7">
      <c r="A1289" s="1">
        <v>44335</v>
      </c>
      <c r="B1289">
        <v>3382.6572270000001</v>
      </c>
      <c r="C1289">
        <v>3437.9357909999999</v>
      </c>
      <c r="D1289">
        <v>1952.4602050000001</v>
      </c>
      <c r="E1289">
        <v>2460.6791990000002</v>
      </c>
      <c r="F1289">
        <v>2460.6791990000002</v>
      </c>
      <c r="G1289">
        <v>84482912776</v>
      </c>
    </row>
    <row r="1290" spans="1:7">
      <c r="A1290" s="1">
        <v>44336</v>
      </c>
      <c r="B1290">
        <v>2439.638672</v>
      </c>
      <c r="C1290">
        <v>2993.1452640000002</v>
      </c>
      <c r="D1290">
        <v>2170.2290039999998</v>
      </c>
      <c r="E1290">
        <v>2784.2941890000002</v>
      </c>
      <c r="F1290">
        <v>2784.2941890000002</v>
      </c>
      <c r="G1290">
        <v>67610826680</v>
      </c>
    </row>
    <row r="1291" spans="1:7">
      <c r="A1291" s="1">
        <v>44337</v>
      </c>
      <c r="B1291">
        <v>2772.3413089999999</v>
      </c>
      <c r="C1291">
        <v>2938.205078</v>
      </c>
      <c r="D1291">
        <v>2113.3471679999998</v>
      </c>
      <c r="E1291">
        <v>2430.6213379999999</v>
      </c>
      <c r="F1291">
        <v>2430.6213379999999</v>
      </c>
      <c r="G1291">
        <v>53774070802</v>
      </c>
    </row>
    <row r="1292" spans="1:7">
      <c r="A1292" s="1">
        <v>44338</v>
      </c>
      <c r="B1292">
        <v>2436.0146479999999</v>
      </c>
      <c r="C1292">
        <v>2483.983154</v>
      </c>
      <c r="D1292">
        <v>2168.124268</v>
      </c>
      <c r="E1292">
        <v>2295.7055660000001</v>
      </c>
      <c r="F1292">
        <v>2295.7055660000001</v>
      </c>
      <c r="G1292">
        <v>42089937660</v>
      </c>
    </row>
    <row r="1293" spans="1:7">
      <c r="A1293" s="1">
        <v>44339</v>
      </c>
      <c r="B1293">
        <v>2298.3671880000002</v>
      </c>
      <c r="C1293">
        <v>2384.4116210000002</v>
      </c>
      <c r="D1293">
        <v>1737.46875</v>
      </c>
      <c r="E1293">
        <v>2109.5798340000001</v>
      </c>
      <c r="F1293">
        <v>2109.5798340000001</v>
      </c>
      <c r="G1293">
        <v>56005721977</v>
      </c>
    </row>
    <row r="1294" spans="1:7">
      <c r="A1294" s="1">
        <v>44340</v>
      </c>
      <c r="B1294">
        <v>2099.9360350000002</v>
      </c>
      <c r="C1294">
        <v>2672.595703</v>
      </c>
      <c r="D1294">
        <v>2090.6396479999999</v>
      </c>
      <c r="E1294">
        <v>2643.5910640000002</v>
      </c>
      <c r="F1294">
        <v>2643.5910640000002</v>
      </c>
      <c r="G1294">
        <v>53697121740</v>
      </c>
    </row>
    <row r="1295" spans="1:7">
      <c r="A1295" s="1">
        <v>44341</v>
      </c>
      <c r="B1295">
        <v>2649.033203</v>
      </c>
      <c r="C1295">
        <v>2750.5349120000001</v>
      </c>
      <c r="D1295">
        <v>2394.3554690000001</v>
      </c>
      <c r="E1295">
        <v>2706.6289059999999</v>
      </c>
      <c r="F1295">
        <v>2706.6289059999999</v>
      </c>
      <c r="G1295">
        <v>49558333256</v>
      </c>
    </row>
    <row r="1296" spans="1:7">
      <c r="A1296" s="1">
        <v>44342</v>
      </c>
      <c r="B1296">
        <v>2707.0527339999999</v>
      </c>
      <c r="C1296">
        <v>2911.735596</v>
      </c>
      <c r="D1296">
        <v>2652.094482</v>
      </c>
      <c r="E1296">
        <v>2888.6987300000001</v>
      </c>
      <c r="F1296">
        <v>2888.6987300000001</v>
      </c>
      <c r="G1296">
        <v>42499766020</v>
      </c>
    </row>
    <row r="1297" spans="1:7">
      <c r="A1297" s="1">
        <v>44343</v>
      </c>
      <c r="B1297">
        <v>2888.7524410000001</v>
      </c>
      <c r="C1297">
        <v>2888.7524410000001</v>
      </c>
      <c r="D1297">
        <v>2642.6079100000002</v>
      </c>
      <c r="E1297">
        <v>2736.4885250000002</v>
      </c>
      <c r="F1297">
        <v>2736.4885250000002</v>
      </c>
      <c r="G1297">
        <v>33373635283</v>
      </c>
    </row>
    <row r="1298" spans="1:7">
      <c r="A1298" s="1">
        <v>44344</v>
      </c>
      <c r="B1298">
        <v>2742.4689939999998</v>
      </c>
      <c r="C1298">
        <v>2761.3632809999999</v>
      </c>
      <c r="D1298">
        <v>2336.361328</v>
      </c>
      <c r="E1298">
        <v>2419.90625</v>
      </c>
      <c r="F1298">
        <v>2419.90625</v>
      </c>
      <c r="G1298">
        <v>39999114805</v>
      </c>
    </row>
    <row r="1299" spans="1:7">
      <c r="A1299" s="1">
        <v>44345</v>
      </c>
      <c r="B1299">
        <v>2414.0671390000002</v>
      </c>
      <c r="C1299">
        <v>2566.9384770000001</v>
      </c>
      <c r="D1299">
        <v>2208.4909670000002</v>
      </c>
      <c r="E1299">
        <v>2279.5141600000002</v>
      </c>
      <c r="F1299">
        <v>2279.5141600000002</v>
      </c>
      <c r="G1299">
        <v>33773720220</v>
      </c>
    </row>
    <row r="1300" spans="1:7">
      <c r="A1300" s="1">
        <v>44346</v>
      </c>
      <c r="B1300">
        <v>2278.288818</v>
      </c>
      <c r="C1300">
        <v>2472.1877439999998</v>
      </c>
      <c r="D1300">
        <v>2188.8344729999999</v>
      </c>
      <c r="E1300">
        <v>2390.3054200000001</v>
      </c>
      <c r="F1300">
        <v>2390.3054200000001</v>
      </c>
      <c r="G1300">
        <v>25876619428</v>
      </c>
    </row>
    <row r="1301" spans="1:7">
      <c r="A1301" s="1">
        <v>44347</v>
      </c>
      <c r="B1301">
        <v>2387.1984859999998</v>
      </c>
      <c r="C1301">
        <v>2715.8549800000001</v>
      </c>
      <c r="D1301">
        <v>2279.5051269999999</v>
      </c>
      <c r="E1301">
        <v>2714.9453130000002</v>
      </c>
      <c r="F1301">
        <v>2714.9453130000002</v>
      </c>
      <c r="G1301">
        <v>31007383150</v>
      </c>
    </row>
    <row r="1302" spans="1:7">
      <c r="A1302" s="1">
        <v>44348</v>
      </c>
      <c r="B1302">
        <v>2707.560547</v>
      </c>
      <c r="C1302">
        <v>2739.7375489999999</v>
      </c>
      <c r="D1302">
        <v>2531.1606449999999</v>
      </c>
      <c r="E1302">
        <v>2633.5183109999998</v>
      </c>
      <c r="F1302">
        <v>2633.5183109999998</v>
      </c>
      <c r="G1302">
        <v>27363223090</v>
      </c>
    </row>
    <row r="1303" spans="1:7">
      <c r="A1303" s="1">
        <v>44349</v>
      </c>
      <c r="B1303">
        <v>2634.4560550000001</v>
      </c>
      <c r="C1303">
        <v>2801.3923340000001</v>
      </c>
      <c r="D1303">
        <v>2555.4013669999999</v>
      </c>
      <c r="E1303">
        <v>2706.125</v>
      </c>
      <c r="F1303">
        <v>2706.125</v>
      </c>
      <c r="G1303">
        <v>27723267359</v>
      </c>
    </row>
    <row r="1304" spans="1:7">
      <c r="A1304" s="1">
        <v>44350</v>
      </c>
      <c r="B1304">
        <v>2708.376221</v>
      </c>
      <c r="C1304">
        <v>2891.2548830000001</v>
      </c>
      <c r="D1304">
        <v>2667.6843260000001</v>
      </c>
      <c r="E1304">
        <v>2855.1264649999998</v>
      </c>
      <c r="F1304">
        <v>2855.1264649999998</v>
      </c>
      <c r="G1304">
        <v>30038207402</v>
      </c>
    </row>
    <row r="1305" spans="1:7">
      <c r="A1305" s="1">
        <v>44351</v>
      </c>
      <c r="B1305">
        <v>2857.1655270000001</v>
      </c>
      <c r="C1305">
        <v>2857.1655270000001</v>
      </c>
      <c r="D1305">
        <v>2562.6374510000001</v>
      </c>
      <c r="E1305">
        <v>2688.195068</v>
      </c>
      <c r="F1305">
        <v>2688.195068</v>
      </c>
      <c r="G1305">
        <v>34173841611</v>
      </c>
    </row>
    <row r="1306" spans="1:7">
      <c r="A1306" s="1">
        <v>44352</v>
      </c>
      <c r="B1306">
        <v>2691.619385</v>
      </c>
      <c r="C1306">
        <v>2817.4848630000001</v>
      </c>
      <c r="D1306">
        <v>2558.233643</v>
      </c>
      <c r="E1306">
        <v>2630.576904</v>
      </c>
      <c r="F1306">
        <v>2630.576904</v>
      </c>
      <c r="G1306">
        <v>30496672724</v>
      </c>
    </row>
    <row r="1307" spans="1:7">
      <c r="A1307" s="1">
        <v>44353</v>
      </c>
      <c r="B1307">
        <v>2629.748779</v>
      </c>
      <c r="C1307">
        <v>2743.4411620000001</v>
      </c>
      <c r="D1307">
        <v>2616.1623540000001</v>
      </c>
      <c r="E1307">
        <v>2715.0927729999999</v>
      </c>
      <c r="F1307">
        <v>2715.0927729999999</v>
      </c>
      <c r="G1307">
        <v>25311639414</v>
      </c>
    </row>
    <row r="1308" spans="1:7">
      <c r="A1308" s="1">
        <v>44354</v>
      </c>
      <c r="B1308">
        <v>2713.0473630000001</v>
      </c>
      <c r="C1308">
        <v>2845.1850589999999</v>
      </c>
      <c r="D1308">
        <v>2583.9951169999999</v>
      </c>
      <c r="E1308">
        <v>2590.2631839999999</v>
      </c>
      <c r="F1308">
        <v>2590.2631839999999</v>
      </c>
      <c r="G1308">
        <v>30600111277</v>
      </c>
    </row>
    <row r="1309" spans="1:7">
      <c r="A1309" s="1">
        <v>44355</v>
      </c>
      <c r="B1309">
        <v>2594.6022950000001</v>
      </c>
      <c r="C1309">
        <v>2620.8461910000001</v>
      </c>
      <c r="D1309">
        <v>2315.5466310000002</v>
      </c>
      <c r="E1309">
        <v>2517.438721</v>
      </c>
      <c r="F1309">
        <v>2517.438721</v>
      </c>
      <c r="G1309">
        <v>41909736778</v>
      </c>
    </row>
    <row r="1310" spans="1:7">
      <c r="A1310" s="1">
        <v>44356</v>
      </c>
      <c r="B1310">
        <v>2510.1992190000001</v>
      </c>
      <c r="C1310">
        <v>2625.070557</v>
      </c>
      <c r="D1310">
        <v>2412.1977539999998</v>
      </c>
      <c r="E1310">
        <v>2608.2670899999998</v>
      </c>
      <c r="F1310">
        <v>2608.2670899999998</v>
      </c>
      <c r="G1310">
        <v>36075832186</v>
      </c>
    </row>
    <row r="1311" spans="1:7">
      <c r="A1311" s="1">
        <v>44357</v>
      </c>
      <c r="B1311">
        <v>2611.142578</v>
      </c>
      <c r="C1311">
        <v>2619.9577640000002</v>
      </c>
      <c r="D1311">
        <v>2435.4016109999998</v>
      </c>
      <c r="E1311">
        <v>2471.5185550000001</v>
      </c>
      <c r="F1311">
        <v>2471.5185550000001</v>
      </c>
      <c r="G1311">
        <v>28753626390</v>
      </c>
    </row>
    <row r="1312" spans="1:7">
      <c r="A1312" s="1">
        <v>44358</v>
      </c>
      <c r="B1312">
        <v>2472.8588869999999</v>
      </c>
      <c r="C1312">
        <v>2495.4147950000001</v>
      </c>
      <c r="D1312">
        <v>2326.8696289999998</v>
      </c>
      <c r="E1312">
        <v>2353.7687989999999</v>
      </c>
      <c r="F1312">
        <v>2353.7687989999999</v>
      </c>
      <c r="G1312">
        <v>24832564195</v>
      </c>
    </row>
    <row r="1313" spans="1:7">
      <c r="A1313" s="1">
        <v>44359</v>
      </c>
      <c r="B1313">
        <v>2354.7521969999998</v>
      </c>
      <c r="C1313">
        <v>2447.2277829999998</v>
      </c>
      <c r="D1313">
        <v>2265.758057</v>
      </c>
      <c r="E1313">
        <v>2372.484375</v>
      </c>
      <c r="F1313">
        <v>2372.484375</v>
      </c>
      <c r="G1313">
        <v>25724364410</v>
      </c>
    </row>
    <row r="1314" spans="1:7">
      <c r="A1314" s="1">
        <v>44360</v>
      </c>
      <c r="B1314">
        <v>2372.6901859999998</v>
      </c>
      <c r="C1314">
        <v>2547.3679200000001</v>
      </c>
      <c r="D1314">
        <v>2312.6401369999999</v>
      </c>
      <c r="E1314">
        <v>2508.3916020000001</v>
      </c>
      <c r="F1314">
        <v>2508.3916020000001</v>
      </c>
      <c r="G1314">
        <v>27092945370</v>
      </c>
    </row>
    <row r="1315" spans="1:7">
      <c r="A1315" s="1">
        <v>44361</v>
      </c>
      <c r="B1315">
        <v>2508.7705080000001</v>
      </c>
      <c r="C1315">
        <v>2606.4328609999998</v>
      </c>
      <c r="D1315">
        <v>2469.3881839999999</v>
      </c>
      <c r="E1315">
        <v>2537.8911130000001</v>
      </c>
      <c r="F1315">
        <v>2537.8911130000001</v>
      </c>
      <c r="G1315">
        <v>26964576331</v>
      </c>
    </row>
    <row r="1316" spans="1:7">
      <c r="A1316" s="1">
        <v>44362</v>
      </c>
      <c r="B1316">
        <v>2587.7626949999999</v>
      </c>
      <c r="C1316">
        <v>2639.2292480000001</v>
      </c>
      <c r="D1316">
        <v>2515.1530760000001</v>
      </c>
      <c r="E1316">
        <v>2610.936768</v>
      </c>
      <c r="F1316">
        <v>2610.936768</v>
      </c>
      <c r="G1316">
        <v>29005279219</v>
      </c>
    </row>
    <row r="1317" spans="1:7">
      <c r="A1317" s="1">
        <v>44363</v>
      </c>
      <c r="B1317">
        <v>2544.8647460000002</v>
      </c>
      <c r="C1317">
        <v>2554.6289059999999</v>
      </c>
      <c r="D1317">
        <v>2354.350586</v>
      </c>
      <c r="E1317">
        <v>2367.6635740000002</v>
      </c>
      <c r="F1317">
        <v>2367.6635740000002</v>
      </c>
      <c r="G1317">
        <v>24101926180</v>
      </c>
    </row>
    <row r="1318" spans="1:7">
      <c r="A1318" s="1">
        <v>44364</v>
      </c>
      <c r="B1318">
        <v>2367.3063959999999</v>
      </c>
      <c r="C1318">
        <v>2457.1755370000001</v>
      </c>
      <c r="D1318">
        <v>2312.3015140000002</v>
      </c>
      <c r="E1318">
        <v>2372.001953</v>
      </c>
      <c r="F1318">
        <v>2372.001953</v>
      </c>
      <c r="G1318">
        <v>21871633186</v>
      </c>
    </row>
    <row r="1319" spans="1:7">
      <c r="A1319" s="1">
        <v>44365</v>
      </c>
      <c r="B1319">
        <v>2374.586914</v>
      </c>
      <c r="C1319">
        <v>2377.195068</v>
      </c>
      <c r="D1319">
        <v>2147.3083499999998</v>
      </c>
      <c r="E1319">
        <v>2231.733154</v>
      </c>
      <c r="F1319">
        <v>2231.733154</v>
      </c>
      <c r="G1319">
        <v>22752818388</v>
      </c>
    </row>
    <row r="1320" spans="1:7">
      <c r="A1320" s="1">
        <v>44366</v>
      </c>
      <c r="B1320">
        <v>2235.1591800000001</v>
      </c>
      <c r="C1320">
        <v>2278.415039</v>
      </c>
      <c r="D1320">
        <v>2168.88501</v>
      </c>
      <c r="E1320">
        <v>2178.4990229999999</v>
      </c>
      <c r="F1320">
        <v>2178.4990229999999</v>
      </c>
      <c r="G1320">
        <v>18765854896</v>
      </c>
    </row>
    <row r="1321" spans="1:7">
      <c r="A1321" s="1">
        <v>44367</v>
      </c>
      <c r="B1321">
        <v>2171.3378910000001</v>
      </c>
      <c r="C1321">
        <v>2275.3828130000002</v>
      </c>
      <c r="D1321">
        <v>2049.9626459999999</v>
      </c>
      <c r="E1321">
        <v>2246.3645019999999</v>
      </c>
      <c r="F1321">
        <v>2246.3645019999999</v>
      </c>
      <c r="G1321">
        <v>22535930423</v>
      </c>
    </row>
    <row r="1322" spans="1:7">
      <c r="A1322" s="1">
        <v>44368</v>
      </c>
      <c r="B1322">
        <v>2245.3178710000002</v>
      </c>
      <c r="C1322">
        <v>2259.4641109999998</v>
      </c>
      <c r="D1322">
        <v>1867.1854249999999</v>
      </c>
      <c r="E1322">
        <v>1888.44751</v>
      </c>
      <c r="F1322">
        <v>1888.44751</v>
      </c>
      <c r="G1322">
        <v>33745173825</v>
      </c>
    </row>
    <row r="1323" spans="1:7">
      <c r="A1323" s="1">
        <v>44369</v>
      </c>
      <c r="B1323">
        <v>1886.6676030000001</v>
      </c>
      <c r="C1323">
        <v>1993.1597899999999</v>
      </c>
      <c r="D1323">
        <v>1707.600586</v>
      </c>
      <c r="E1323">
        <v>1874.950073</v>
      </c>
      <c r="F1323">
        <v>1874.950073</v>
      </c>
      <c r="G1323">
        <v>35547251725</v>
      </c>
    </row>
    <row r="1324" spans="1:7">
      <c r="A1324" s="1">
        <v>44370</v>
      </c>
      <c r="B1324">
        <v>1878.625</v>
      </c>
      <c r="C1324">
        <v>2043.5303960000001</v>
      </c>
      <c r="D1324">
        <v>1827.571533</v>
      </c>
      <c r="E1324">
        <v>1989.736328</v>
      </c>
      <c r="F1324">
        <v>1989.736328</v>
      </c>
      <c r="G1324">
        <v>28408659206</v>
      </c>
    </row>
    <row r="1325" spans="1:7">
      <c r="A1325" s="1">
        <v>44371</v>
      </c>
      <c r="B1325">
        <v>1968.9573969999999</v>
      </c>
      <c r="C1325">
        <v>2032.3393550000001</v>
      </c>
      <c r="D1325">
        <v>1887.4320070000001</v>
      </c>
      <c r="E1325">
        <v>1988.4562989999999</v>
      </c>
      <c r="F1325">
        <v>1988.4562989999999</v>
      </c>
      <c r="G1325">
        <v>20272845769</v>
      </c>
    </row>
    <row r="1326" spans="1:7">
      <c r="A1326" s="1">
        <v>44372</v>
      </c>
      <c r="B1326">
        <v>1989.2158199999999</v>
      </c>
      <c r="C1326">
        <v>2017.7595209999999</v>
      </c>
      <c r="D1326">
        <v>1794.4003909999999</v>
      </c>
      <c r="E1326">
        <v>1813.2172849999999</v>
      </c>
      <c r="F1326">
        <v>1813.2172849999999</v>
      </c>
      <c r="G1326">
        <v>22774334998</v>
      </c>
    </row>
    <row r="1327" spans="1:7">
      <c r="A1327" s="1">
        <v>44373</v>
      </c>
      <c r="B1327">
        <v>1810.8842770000001</v>
      </c>
      <c r="C1327">
        <v>1850.1798100000001</v>
      </c>
      <c r="D1327">
        <v>1719.559448</v>
      </c>
      <c r="E1327">
        <v>1829.2392580000001</v>
      </c>
      <c r="F1327">
        <v>1829.2392580000001</v>
      </c>
      <c r="G1327">
        <v>20637542361</v>
      </c>
    </row>
    <row r="1328" spans="1:7">
      <c r="A1328" s="1">
        <v>44374</v>
      </c>
      <c r="B1328">
        <v>1830.996948</v>
      </c>
      <c r="C1328">
        <v>1979.95813</v>
      </c>
      <c r="D1328">
        <v>1811.24585</v>
      </c>
      <c r="E1328">
        <v>1978.8946530000001</v>
      </c>
      <c r="F1328">
        <v>1978.8946530000001</v>
      </c>
      <c r="G1328">
        <v>19885474742</v>
      </c>
    </row>
    <row r="1329" spans="1:7">
      <c r="A1329" s="1">
        <v>44375</v>
      </c>
      <c r="B1329">
        <v>1981.386475</v>
      </c>
      <c r="C1329">
        <v>2139.8054200000001</v>
      </c>
      <c r="D1329">
        <v>1963.6154790000001</v>
      </c>
      <c r="E1329">
        <v>2079.657471</v>
      </c>
      <c r="F1329">
        <v>2079.657471</v>
      </c>
      <c r="G1329">
        <v>25514602841</v>
      </c>
    </row>
    <row r="1330" spans="1:7">
      <c r="A1330" s="1">
        <v>44376</v>
      </c>
      <c r="B1330">
        <v>2083.4487300000001</v>
      </c>
      <c r="C1330">
        <v>2242.2387699999999</v>
      </c>
      <c r="D1330">
        <v>2076.2402339999999</v>
      </c>
      <c r="E1330">
        <v>2160.7683109999998</v>
      </c>
      <c r="F1330">
        <v>2160.7683109999998</v>
      </c>
      <c r="G1330">
        <v>24815124419</v>
      </c>
    </row>
    <row r="1331" spans="1:7">
      <c r="A1331" s="1">
        <v>44377</v>
      </c>
      <c r="B1331">
        <v>2164.2163089999999</v>
      </c>
      <c r="C1331">
        <v>2282.9890140000002</v>
      </c>
      <c r="D1331">
        <v>2090.7607419999999</v>
      </c>
      <c r="E1331">
        <v>2274.547607</v>
      </c>
      <c r="F1331">
        <v>2274.547607</v>
      </c>
      <c r="G1331">
        <v>25828056268</v>
      </c>
    </row>
    <row r="1332" spans="1:7">
      <c r="A1332" s="1">
        <v>44378</v>
      </c>
      <c r="B1332">
        <v>2274.397461</v>
      </c>
      <c r="C1332">
        <v>2274.397461</v>
      </c>
      <c r="D1332">
        <v>2081.0810550000001</v>
      </c>
      <c r="E1332">
        <v>2113.6054690000001</v>
      </c>
      <c r="F1332">
        <v>2113.6054690000001</v>
      </c>
      <c r="G1332">
        <v>29061701793</v>
      </c>
    </row>
    <row r="1333" spans="1:7">
      <c r="A1333" s="1">
        <v>44379</v>
      </c>
      <c r="B1333">
        <v>2109.892578</v>
      </c>
      <c r="C1333">
        <v>2155.5964359999998</v>
      </c>
      <c r="D1333">
        <v>2021.8248289999999</v>
      </c>
      <c r="E1333">
        <v>2150.0402829999998</v>
      </c>
      <c r="F1333">
        <v>2150.0402829999998</v>
      </c>
      <c r="G1333">
        <v>31796212554</v>
      </c>
    </row>
    <row r="1334" spans="1:7">
      <c r="A1334" s="1">
        <v>44380</v>
      </c>
      <c r="B1334">
        <v>2150.834961</v>
      </c>
      <c r="C1334">
        <v>2237.5671390000002</v>
      </c>
      <c r="D1334">
        <v>2117.5900879999999</v>
      </c>
      <c r="E1334">
        <v>2226.1142580000001</v>
      </c>
      <c r="F1334">
        <v>2226.1142580000001</v>
      </c>
      <c r="G1334">
        <v>17433361641</v>
      </c>
    </row>
    <row r="1335" spans="1:7">
      <c r="A1335" s="1">
        <v>44381</v>
      </c>
      <c r="B1335">
        <v>2226.5502929999998</v>
      </c>
      <c r="C1335">
        <v>2384.286865</v>
      </c>
      <c r="D1335">
        <v>2190.8376459999999</v>
      </c>
      <c r="E1335">
        <v>2321.7241210000002</v>
      </c>
      <c r="F1335">
        <v>2321.7241210000002</v>
      </c>
      <c r="G1335">
        <v>18787107473</v>
      </c>
    </row>
    <row r="1336" spans="1:7">
      <c r="A1336" s="1">
        <v>44382</v>
      </c>
      <c r="B1336">
        <v>2321.9228520000001</v>
      </c>
      <c r="C1336">
        <v>2321.9228520000001</v>
      </c>
      <c r="D1336">
        <v>2163.0415039999998</v>
      </c>
      <c r="E1336">
        <v>2198.5825199999999</v>
      </c>
      <c r="F1336">
        <v>2198.5825199999999</v>
      </c>
      <c r="G1336">
        <v>20103794829</v>
      </c>
    </row>
    <row r="1337" spans="1:7">
      <c r="A1337" s="1">
        <v>44383</v>
      </c>
      <c r="B1337">
        <v>2197.9194339999999</v>
      </c>
      <c r="C1337">
        <v>2346.294922</v>
      </c>
      <c r="D1337">
        <v>2197.9194339999999</v>
      </c>
      <c r="E1337">
        <v>2324.679443</v>
      </c>
      <c r="F1337">
        <v>2324.679443</v>
      </c>
      <c r="G1337">
        <v>20891861314</v>
      </c>
    </row>
    <row r="1338" spans="1:7">
      <c r="A1338" s="1">
        <v>44384</v>
      </c>
      <c r="B1338">
        <v>2323.2084960000002</v>
      </c>
      <c r="C1338">
        <v>2403.7734380000002</v>
      </c>
      <c r="D1338">
        <v>2298.0268550000001</v>
      </c>
      <c r="E1338">
        <v>2315.161865</v>
      </c>
      <c r="F1338">
        <v>2315.161865</v>
      </c>
      <c r="G1338">
        <v>22398345285</v>
      </c>
    </row>
    <row r="1339" spans="1:7">
      <c r="A1339" s="1">
        <v>44385</v>
      </c>
      <c r="B1339">
        <v>2317.9492190000001</v>
      </c>
      <c r="C1339">
        <v>2324.006836</v>
      </c>
      <c r="D1339">
        <v>2089.414307</v>
      </c>
      <c r="E1339">
        <v>2120.0263669999999</v>
      </c>
      <c r="F1339">
        <v>2120.0263669999999</v>
      </c>
      <c r="G1339">
        <v>23188123689</v>
      </c>
    </row>
    <row r="1340" spans="1:7">
      <c r="A1340" s="1">
        <v>44386</v>
      </c>
      <c r="B1340">
        <v>2115.5739749999998</v>
      </c>
      <c r="C1340">
        <v>2185.376221</v>
      </c>
      <c r="D1340">
        <v>2051.0666500000002</v>
      </c>
      <c r="E1340">
        <v>2146.6923830000001</v>
      </c>
      <c r="F1340">
        <v>2146.6923830000001</v>
      </c>
      <c r="G1340">
        <v>23029574602</v>
      </c>
    </row>
    <row r="1341" spans="1:7">
      <c r="A1341" s="1">
        <v>44387</v>
      </c>
      <c r="B1341">
        <v>2146.9997560000002</v>
      </c>
      <c r="C1341">
        <v>2190.1240229999999</v>
      </c>
      <c r="D1341">
        <v>2081.9235840000001</v>
      </c>
      <c r="E1341">
        <v>2111.4035640000002</v>
      </c>
      <c r="F1341">
        <v>2111.4035640000002</v>
      </c>
      <c r="G1341">
        <v>17581542471</v>
      </c>
    </row>
    <row r="1342" spans="1:7">
      <c r="A1342" s="1">
        <v>44388</v>
      </c>
      <c r="B1342">
        <v>2110.875732</v>
      </c>
      <c r="C1342">
        <v>2172.6533199999999</v>
      </c>
      <c r="D1342">
        <v>2083.803711</v>
      </c>
      <c r="E1342">
        <v>2139.6647950000001</v>
      </c>
      <c r="F1342">
        <v>2139.6647950000001</v>
      </c>
      <c r="G1342">
        <v>14705386138</v>
      </c>
    </row>
    <row r="1343" spans="1:7">
      <c r="A1343" s="1">
        <v>44389</v>
      </c>
      <c r="B1343">
        <v>2140.506836</v>
      </c>
      <c r="C1343">
        <v>2167.7102049999999</v>
      </c>
      <c r="D1343">
        <v>2011.0189210000001</v>
      </c>
      <c r="E1343">
        <v>2036.7210689999999</v>
      </c>
      <c r="F1343">
        <v>2036.7210689999999</v>
      </c>
      <c r="G1343">
        <v>17768129077</v>
      </c>
    </row>
    <row r="1344" spans="1:7">
      <c r="A1344" s="1">
        <v>44390</v>
      </c>
      <c r="B1344">
        <v>2034.098389</v>
      </c>
      <c r="C1344">
        <v>2040.6936040000001</v>
      </c>
      <c r="D1344">
        <v>1922.5778809999999</v>
      </c>
      <c r="E1344">
        <v>1940.0839840000001</v>
      </c>
      <c r="F1344">
        <v>1940.0839840000001</v>
      </c>
      <c r="G1344">
        <v>16621628658</v>
      </c>
    </row>
    <row r="1345" spans="1:7">
      <c r="A1345" s="1">
        <v>44391</v>
      </c>
      <c r="B1345">
        <v>1941.1678469999999</v>
      </c>
      <c r="C1345">
        <v>2015.107422</v>
      </c>
      <c r="D1345">
        <v>1869.2231449999999</v>
      </c>
      <c r="E1345">
        <v>1994.3312989999999</v>
      </c>
      <c r="F1345">
        <v>1994.3312989999999</v>
      </c>
      <c r="G1345">
        <v>17342819679</v>
      </c>
    </row>
    <row r="1346" spans="1:7">
      <c r="A1346" s="1">
        <v>44392</v>
      </c>
      <c r="B1346">
        <v>1994.7120359999999</v>
      </c>
      <c r="C1346">
        <v>2037.7425539999999</v>
      </c>
      <c r="D1346">
        <v>1883.272217</v>
      </c>
      <c r="E1346">
        <v>1911.175659</v>
      </c>
      <c r="F1346">
        <v>1911.175659</v>
      </c>
      <c r="G1346">
        <v>15688092552</v>
      </c>
    </row>
    <row r="1347" spans="1:7">
      <c r="A1347" s="1">
        <v>44393</v>
      </c>
      <c r="B1347">
        <v>1916.598389</v>
      </c>
      <c r="C1347">
        <v>1959.696289</v>
      </c>
      <c r="D1347">
        <v>1853.590332</v>
      </c>
      <c r="E1347">
        <v>1880.3829350000001</v>
      </c>
      <c r="F1347">
        <v>1880.3829350000001</v>
      </c>
      <c r="G1347">
        <v>14884569147</v>
      </c>
    </row>
    <row r="1348" spans="1:7">
      <c r="A1348" s="1">
        <v>44394</v>
      </c>
      <c r="B1348">
        <v>1876.8813479999999</v>
      </c>
      <c r="C1348">
        <v>1917.5979</v>
      </c>
      <c r="D1348">
        <v>1855.5908199999999</v>
      </c>
      <c r="E1348">
        <v>1898.8251949999999</v>
      </c>
      <c r="F1348">
        <v>1898.8251949999999</v>
      </c>
      <c r="G1348">
        <v>13364282076</v>
      </c>
    </row>
    <row r="1349" spans="1:7">
      <c r="A1349" s="1">
        <v>44395</v>
      </c>
      <c r="B1349">
        <v>1900.194336</v>
      </c>
      <c r="C1349">
        <v>1988.3364260000001</v>
      </c>
      <c r="D1349">
        <v>1883.012573</v>
      </c>
      <c r="E1349">
        <v>1895.552124</v>
      </c>
      <c r="F1349">
        <v>1895.552124</v>
      </c>
      <c r="G1349">
        <v>13791868728</v>
      </c>
    </row>
    <row r="1350" spans="1:7">
      <c r="A1350" s="1">
        <v>44396</v>
      </c>
      <c r="B1350">
        <v>1893.0535890000001</v>
      </c>
      <c r="C1350">
        <v>1916.1180420000001</v>
      </c>
      <c r="D1350">
        <v>1807.9099120000001</v>
      </c>
      <c r="E1350">
        <v>1817.2966309999999</v>
      </c>
      <c r="F1350">
        <v>1817.2966309999999</v>
      </c>
      <c r="G1350">
        <v>14157735481</v>
      </c>
    </row>
    <row r="1351" spans="1:7">
      <c r="A1351" s="1">
        <v>44397</v>
      </c>
      <c r="B1351">
        <v>1819.0820309999999</v>
      </c>
      <c r="C1351">
        <v>1836.998047</v>
      </c>
      <c r="D1351">
        <v>1722.0507809999999</v>
      </c>
      <c r="E1351">
        <v>1787.5107419999999</v>
      </c>
      <c r="F1351">
        <v>1787.5107419999999</v>
      </c>
      <c r="G1351">
        <v>17368597636</v>
      </c>
    </row>
    <row r="1352" spans="1:7">
      <c r="A1352" s="1">
        <v>44398</v>
      </c>
      <c r="B1352">
        <v>1786.276245</v>
      </c>
      <c r="C1352">
        <v>2025.6804199999999</v>
      </c>
      <c r="D1352">
        <v>1759.0233149999999</v>
      </c>
      <c r="E1352">
        <v>1990.9708250000001</v>
      </c>
      <c r="F1352">
        <v>1990.9708250000001</v>
      </c>
      <c r="G1352">
        <v>21253359756</v>
      </c>
    </row>
    <row r="1353" spans="1:7">
      <c r="A1353" s="1">
        <v>44399</v>
      </c>
      <c r="B1353">
        <v>1994.822876</v>
      </c>
      <c r="C1353">
        <v>2044.1164550000001</v>
      </c>
      <c r="D1353">
        <v>1954.2978519999999</v>
      </c>
      <c r="E1353">
        <v>2025.202759</v>
      </c>
      <c r="F1353">
        <v>2025.202759</v>
      </c>
      <c r="G1353">
        <v>17495480331</v>
      </c>
    </row>
    <row r="1354" spans="1:7">
      <c r="A1354" s="1">
        <v>44400</v>
      </c>
      <c r="B1354">
        <v>2025.1057129999999</v>
      </c>
      <c r="C1354">
        <v>2129.4411620000001</v>
      </c>
      <c r="D1354">
        <v>2000.436279</v>
      </c>
      <c r="E1354">
        <v>2124.7766109999998</v>
      </c>
      <c r="F1354">
        <v>2124.7766109999998</v>
      </c>
      <c r="G1354">
        <v>16200392492</v>
      </c>
    </row>
    <row r="1355" spans="1:7">
      <c r="A1355" s="1">
        <v>44401</v>
      </c>
      <c r="B1355">
        <v>2123.961182</v>
      </c>
      <c r="C1355">
        <v>2197.649414</v>
      </c>
      <c r="D1355">
        <v>2107.3234859999998</v>
      </c>
      <c r="E1355">
        <v>2189.21875</v>
      </c>
      <c r="F1355">
        <v>2189.21875</v>
      </c>
      <c r="G1355">
        <v>16057446601</v>
      </c>
    </row>
    <row r="1356" spans="1:7">
      <c r="A1356" s="1">
        <v>44402</v>
      </c>
      <c r="B1356">
        <v>2187.1455080000001</v>
      </c>
      <c r="C1356">
        <v>2194.438232</v>
      </c>
      <c r="D1356">
        <v>2108.8298340000001</v>
      </c>
      <c r="E1356">
        <v>2191.373779</v>
      </c>
      <c r="F1356">
        <v>2191.373779</v>
      </c>
      <c r="G1356">
        <v>14566483636</v>
      </c>
    </row>
    <row r="1357" spans="1:7">
      <c r="A1357" s="1">
        <v>44403</v>
      </c>
      <c r="B1357">
        <v>2191.3098140000002</v>
      </c>
      <c r="C1357">
        <v>2428.8171390000002</v>
      </c>
      <c r="D1357">
        <v>2177.3295899999998</v>
      </c>
      <c r="E1357">
        <v>2233.3666990000002</v>
      </c>
      <c r="F1357">
        <v>2233.3666990000002</v>
      </c>
      <c r="G1357">
        <v>29614324233</v>
      </c>
    </row>
    <row r="1358" spans="1:7">
      <c r="A1358" s="1">
        <v>44404</v>
      </c>
      <c r="B1358">
        <v>2230.1970209999999</v>
      </c>
      <c r="C1358">
        <v>2316.9501949999999</v>
      </c>
      <c r="D1358">
        <v>2154.7312010000001</v>
      </c>
      <c r="E1358">
        <v>2298.3334960000002</v>
      </c>
      <c r="F1358">
        <v>2298.3334960000002</v>
      </c>
      <c r="G1358">
        <v>23067480378</v>
      </c>
    </row>
    <row r="1359" spans="1:7">
      <c r="A1359" s="1">
        <v>44405</v>
      </c>
      <c r="B1359">
        <v>2302.0812989999999</v>
      </c>
      <c r="C1359">
        <v>2341.7778320000002</v>
      </c>
      <c r="D1359">
        <v>2250.9140630000002</v>
      </c>
      <c r="E1359">
        <v>2296.5454100000002</v>
      </c>
      <c r="F1359">
        <v>2296.5454100000002</v>
      </c>
      <c r="G1359">
        <v>18991302378</v>
      </c>
    </row>
    <row r="1360" spans="1:7">
      <c r="A1360" s="1">
        <v>44406</v>
      </c>
      <c r="B1360">
        <v>2299.0119629999999</v>
      </c>
      <c r="C1360">
        <v>2396.451904</v>
      </c>
      <c r="D1360">
        <v>2273.4047850000002</v>
      </c>
      <c r="E1360">
        <v>2380.9567870000001</v>
      </c>
      <c r="F1360">
        <v>2380.9567870000001</v>
      </c>
      <c r="G1360">
        <v>16313373113</v>
      </c>
    </row>
    <row r="1361" spans="1:7">
      <c r="A1361" s="1">
        <v>44407</v>
      </c>
      <c r="B1361">
        <v>2382.5451659999999</v>
      </c>
      <c r="C1361">
        <v>2469.7048340000001</v>
      </c>
      <c r="D1361">
        <v>2322.3371579999998</v>
      </c>
      <c r="E1361">
        <v>2466.9614259999998</v>
      </c>
      <c r="F1361">
        <v>2466.9614259999998</v>
      </c>
      <c r="G1361">
        <v>20212848934</v>
      </c>
    </row>
    <row r="1362" spans="1:7">
      <c r="A1362" s="1">
        <v>44408</v>
      </c>
      <c r="B1362">
        <v>2461.5756839999999</v>
      </c>
      <c r="C1362">
        <v>2551.1611330000001</v>
      </c>
      <c r="D1362">
        <v>2423.8161620000001</v>
      </c>
      <c r="E1362">
        <v>2536.209961</v>
      </c>
      <c r="F1362">
        <v>2536.209961</v>
      </c>
      <c r="G1362">
        <v>18001710283</v>
      </c>
    </row>
    <row r="1363" spans="1:7">
      <c r="A1363" s="1">
        <v>44409</v>
      </c>
      <c r="B1363">
        <v>2530.4628910000001</v>
      </c>
      <c r="C1363">
        <v>2695.429443</v>
      </c>
      <c r="D1363">
        <v>2520.931885</v>
      </c>
      <c r="E1363">
        <v>2561.8520509999998</v>
      </c>
      <c r="F1363">
        <v>2561.8520509999998</v>
      </c>
      <c r="G1363">
        <v>22697987055</v>
      </c>
    </row>
    <row r="1364" spans="1:7">
      <c r="A1364" s="1">
        <v>44410</v>
      </c>
      <c r="B1364">
        <v>2557.7746579999998</v>
      </c>
      <c r="C1364">
        <v>2665.7309570000002</v>
      </c>
      <c r="D1364">
        <v>2511.3752439999998</v>
      </c>
      <c r="E1364">
        <v>2610.1533199999999</v>
      </c>
      <c r="F1364">
        <v>2610.1533199999999</v>
      </c>
      <c r="G1364">
        <v>22162754104</v>
      </c>
    </row>
    <row r="1365" spans="1:7">
      <c r="A1365" s="1">
        <v>44411</v>
      </c>
      <c r="B1365">
        <v>2609.413086</v>
      </c>
      <c r="C1365">
        <v>2630.3142090000001</v>
      </c>
      <c r="D1365">
        <v>2449.3535160000001</v>
      </c>
      <c r="E1365">
        <v>2502.3496089999999</v>
      </c>
      <c r="F1365">
        <v>2502.3496089999999</v>
      </c>
      <c r="G1365">
        <v>22696753413</v>
      </c>
    </row>
    <row r="1366" spans="1:7">
      <c r="A1366" s="1">
        <v>44412</v>
      </c>
      <c r="B1366">
        <v>2508.544922</v>
      </c>
      <c r="C1366">
        <v>2764.4436040000001</v>
      </c>
      <c r="D1366">
        <v>2463.469482</v>
      </c>
      <c r="E1366">
        <v>2724.6198730000001</v>
      </c>
      <c r="F1366">
        <v>2724.6198730000001</v>
      </c>
      <c r="G1366">
        <v>25038698173</v>
      </c>
    </row>
    <row r="1367" spans="1:7">
      <c r="A1367" s="1">
        <v>44413</v>
      </c>
      <c r="B1367">
        <v>2725.6696780000002</v>
      </c>
      <c r="C1367">
        <v>2840.430664</v>
      </c>
      <c r="D1367">
        <v>2540.6840820000002</v>
      </c>
      <c r="E1367">
        <v>2827.328857</v>
      </c>
      <c r="F1367">
        <v>2827.328857</v>
      </c>
      <c r="G1367">
        <v>31057928075</v>
      </c>
    </row>
    <row r="1368" spans="1:7">
      <c r="A1368" s="1">
        <v>44414</v>
      </c>
      <c r="B1368">
        <v>2827.5034179999998</v>
      </c>
      <c r="C1368">
        <v>2944.9033199999999</v>
      </c>
      <c r="D1368">
        <v>2727.7927249999998</v>
      </c>
      <c r="E1368">
        <v>2890.9416500000002</v>
      </c>
      <c r="F1368">
        <v>2890.9416500000002</v>
      </c>
      <c r="G1368">
        <v>26528577879</v>
      </c>
    </row>
    <row r="1369" spans="1:7">
      <c r="A1369" s="1">
        <v>44415</v>
      </c>
      <c r="B1369">
        <v>2891.7075199999999</v>
      </c>
      <c r="C1369">
        <v>3170.2297359999998</v>
      </c>
      <c r="D1369">
        <v>2868.5356449999999</v>
      </c>
      <c r="E1369">
        <v>3157.2387699999999</v>
      </c>
      <c r="F1369">
        <v>3157.2387699999999</v>
      </c>
      <c r="G1369">
        <v>33081467129</v>
      </c>
    </row>
    <row r="1370" spans="1:7">
      <c r="A1370" s="1">
        <v>44416</v>
      </c>
      <c r="B1370">
        <v>3161.2326659999999</v>
      </c>
      <c r="C1370">
        <v>3184.6040039999998</v>
      </c>
      <c r="D1370">
        <v>2951.7473140000002</v>
      </c>
      <c r="E1370">
        <v>3013.7326659999999</v>
      </c>
      <c r="F1370">
        <v>3013.7326659999999</v>
      </c>
      <c r="G1370">
        <v>28433638008</v>
      </c>
    </row>
    <row r="1371" spans="1:7">
      <c r="A1371" s="1">
        <v>44417</v>
      </c>
      <c r="B1371">
        <v>3012.8857419999999</v>
      </c>
      <c r="C1371">
        <v>3185.701172</v>
      </c>
      <c r="D1371">
        <v>2900.9260250000002</v>
      </c>
      <c r="E1371">
        <v>3167.8562010000001</v>
      </c>
      <c r="F1371">
        <v>3167.8562010000001</v>
      </c>
      <c r="G1371">
        <v>31983260936</v>
      </c>
    </row>
    <row r="1372" spans="1:7">
      <c r="A1372" s="1">
        <v>44418</v>
      </c>
      <c r="B1372">
        <v>3163.0500489999999</v>
      </c>
      <c r="C1372">
        <v>3228.9406739999999</v>
      </c>
      <c r="D1372">
        <v>3059.2290039999998</v>
      </c>
      <c r="E1372">
        <v>3141.6911620000001</v>
      </c>
      <c r="F1372">
        <v>3141.6911620000001</v>
      </c>
      <c r="G1372">
        <v>27605221710</v>
      </c>
    </row>
    <row r="1373" spans="1:7">
      <c r="A1373" s="1">
        <v>44419</v>
      </c>
      <c r="B1373">
        <v>3142.8303219999998</v>
      </c>
      <c r="C1373">
        <v>3269.2094729999999</v>
      </c>
      <c r="D1373">
        <v>3122.9165039999998</v>
      </c>
      <c r="E1373">
        <v>3164.2451169999999</v>
      </c>
      <c r="F1373">
        <v>3164.2451169999999</v>
      </c>
      <c r="G1373">
        <v>26729035052</v>
      </c>
    </row>
    <row r="1374" spans="1:7">
      <c r="A1374" s="1">
        <v>44420</v>
      </c>
      <c r="B1374">
        <v>3164.1757809999999</v>
      </c>
      <c r="C1374">
        <v>3236.3146969999998</v>
      </c>
      <c r="D1374">
        <v>2984.1669919999999</v>
      </c>
      <c r="E1374">
        <v>3043.414307</v>
      </c>
      <c r="F1374">
        <v>3043.414307</v>
      </c>
      <c r="G1374">
        <v>25403699845</v>
      </c>
    </row>
    <row r="1375" spans="1:7">
      <c r="A1375" s="1">
        <v>44421</v>
      </c>
      <c r="B1375">
        <v>3049.001221</v>
      </c>
      <c r="C1375">
        <v>3324.6716310000002</v>
      </c>
      <c r="D1375">
        <v>3037.6760250000002</v>
      </c>
      <c r="E1375">
        <v>3322.2116700000001</v>
      </c>
      <c r="F1375">
        <v>3322.2116700000001</v>
      </c>
      <c r="G1375">
        <v>23868866254</v>
      </c>
    </row>
    <row r="1376" spans="1:7">
      <c r="A1376" s="1">
        <v>44422</v>
      </c>
      <c r="B1376">
        <v>3322.7626949999999</v>
      </c>
      <c r="C1376">
        <v>3329.2810060000002</v>
      </c>
      <c r="D1376">
        <v>3214.5197750000002</v>
      </c>
      <c r="E1376">
        <v>3265.4433589999999</v>
      </c>
      <c r="F1376">
        <v>3265.4433589999999</v>
      </c>
      <c r="G1376">
        <v>19860862133</v>
      </c>
    </row>
    <row r="1377" spans="1:7">
      <c r="A1377" s="1">
        <v>44423</v>
      </c>
      <c r="B1377">
        <v>3266.2761230000001</v>
      </c>
      <c r="C1377">
        <v>3320.0842290000001</v>
      </c>
      <c r="D1377">
        <v>3117.7917480000001</v>
      </c>
      <c r="E1377">
        <v>3310.5041500000002</v>
      </c>
      <c r="F1377">
        <v>3310.5041500000002</v>
      </c>
      <c r="G1377">
        <v>22166205051</v>
      </c>
    </row>
    <row r="1378" spans="1:7">
      <c r="A1378" s="1">
        <v>44424</v>
      </c>
      <c r="B1378">
        <v>3309.4221189999998</v>
      </c>
      <c r="C1378">
        <v>3333.9948730000001</v>
      </c>
      <c r="D1378">
        <v>3139.7785640000002</v>
      </c>
      <c r="E1378">
        <v>3156.5095209999999</v>
      </c>
      <c r="F1378">
        <v>3156.5095209999999</v>
      </c>
      <c r="G1378">
        <v>23080039949</v>
      </c>
    </row>
    <row r="1379" spans="1:7">
      <c r="A1379" s="1">
        <v>44425</v>
      </c>
      <c r="B1379">
        <v>3149.3803710000002</v>
      </c>
      <c r="C1379">
        <v>3288.8127439999998</v>
      </c>
      <c r="D1379">
        <v>2996.4682619999999</v>
      </c>
      <c r="E1379">
        <v>3014.8459469999998</v>
      </c>
      <c r="F1379">
        <v>3014.8459469999998</v>
      </c>
      <c r="G1379">
        <v>25509056745</v>
      </c>
    </row>
    <row r="1380" spans="1:7">
      <c r="A1380" s="1">
        <v>44426</v>
      </c>
      <c r="B1380">
        <v>3011.9636230000001</v>
      </c>
      <c r="C1380">
        <v>3124.9760740000002</v>
      </c>
      <c r="D1380">
        <v>2959.0283199999999</v>
      </c>
      <c r="E1380">
        <v>3020.0898440000001</v>
      </c>
      <c r="F1380">
        <v>3020.0898440000001</v>
      </c>
      <c r="G1380">
        <v>21539248425</v>
      </c>
    </row>
    <row r="1381" spans="1:7">
      <c r="A1381" s="1">
        <v>44427</v>
      </c>
      <c r="B1381">
        <v>3019.126953</v>
      </c>
      <c r="C1381">
        <v>3184.435547</v>
      </c>
      <c r="D1381">
        <v>2963.1501459999999</v>
      </c>
      <c r="E1381">
        <v>3182.7021479999999</v>
      </c>
      <c r="F1381">
        <v>3182.7021479999999</v>
      </c>
      <c r="G1381">
        <v>19546290360</v>
      </c>
    </row>
    <row r="1382" spans="1:7">
      <c r="A1382" s="1">
        <v>44428</v>
      </c>
      <c r="B1382">
        <v>3182.1625979999999</v>
      </c>
      <c r="C1382">
        <v>3298.2465820000002</v>
      </c>
      <c r="D1382">
        <v>3178.10376</v>
      </c>
      <c r="E1382">
        <v>3286.9353030000002</v>
      </c>
      <c r="F1382">
        <v>3286.9353030000002</v>
      </c>
      <c r="G1382">
        <v>20885619828</v>
      </c>
    </row>
    <row r="1383" spans="1:7">
      <c r="A1383" s="1">
        <v>44429</v>
      </c>
      <c r="B1383">
        <v>3286.9316410000001</v>
      </c>
      <c r="C1383">
        <v>3307.3515630000002</v>
      </c>
      <c r="D1383">
        <v>3209.866211</v>
      </c>
      <c r="E1383">
        <v>3226.0839839999999</v>
      </c>
      <c r="F1383">
        <v>3226.0839839999999</v>
      </c>
      <c r="G1383">
        <v>18113977628</v>
      </c>
    </row>
    <row r="1384" spans="1:7">
      <c r="A1384" s="1">
        <v>44430</v>
      </c>
      <c r="B1384">
        <v>3226.2272950000001</v>
      </c>
      <c r="C1384">
        <v>3272.733154</v>
      </c>
      <c r="D1384">
        <v>3142.0070799999999</v>
      </c>
      <c r="E1384">
        <v>3242.1154790000001</v>
      </c>
      <c r="F1384">
        <v>3242.1154790000001</v>
      </c>
      <c r="G1384">
        <v>15983278460</v>
      </c>
    </row>
    <row r="1385" spans="1:7">
      <c r="A1385" s="1">
        <v>44431</v>
      </c>
      <c r="B1385">
        <v>3241.357422</v>
      </c>
      <c r="C1385">
        <v>3373.3842770000001</v>
      </c>
      <c r="D1385">
        <v>3235.851318</v>
      </c>
      <c r="E1385">
        <v>3319.2573240000002</v>
      </c>
      <c r="F1385">
        <v>3319.2573240000002</v>
      </c>
      <c r="G1385">
        <v>20511110509</v>
      </c>
    </row>
    <row r="1386" spans="1:7">
      <c r="A1386" s="1">
        <v>44432</v>
      </c>
      <c r="B1386">
        <v>3324.8554690000001</v>
      </c>
      <c r="C1386">
        <v>3358.688232</v>
      </c>
      <c r="D1386">
        <v>3154.1213379999999</v>
      </c>
      <c r="E1386">
        <v>3172.4562989999999</v>
      </c>
      <c r="F1386">
        <v>3172.4562989999999</v>
      </c>
      <c r="G1386">
        <v>20131028906</v>
      </c>
    </row>
    <row r="1387" spans="1:7">
      <c r="A1387" s="1">
        <v>44433</v>
      </c>
      <c r="B1387">
        <v>3174.2697750000002</v>
      </c>
      <c r="C1387">
        <v>3248.7272950000001</v>
      </c>
      <c r="D1387">
        <v>3086.11499</v>
      </c>
      <c r="E1387">
        <v>3224.9152829999998</v>
      </c>
      <c r="F1387">
        <v>3224.9152829999998</v>
      </c>
      <c r="G1387">
        <v>18902728235</v>
      </c>
    </row>
    <row r="1388" spans="1:7">
      <c r="A1388" s="1">
        <v>44434</v>
      </c>
      <c r="B1388">
        <v>3228.7473140000002</v>
      </c>
      <c r="C1388">
        <v>3249.6552729999999</v>
      </c>
      <c r="D1388">
        <v>3060.22876</v>
      </c>
      <c r="E1388">
        <v>3100.3254390000002</v>
      </c>
      <c r="F1388">
        <v>3100.3254390000002</v>
      </c>
      <c r="G1388">
        <v>17405668117</v>
      </c>
    </row>
    <row r="1389" spans="1:7">
      <c r="A1389" s="1">
        <v>44435</v>
      </c>
      <c r="B1389">
        <v>3096.4060060000002</v>
      </c>
      <c r="C1389">
        <v>3281.8405760000001</v>
      </c>
      <c r="D1389">
        <v>3064.485107</v>
      </c>
      <c r="E1389">
        <v>3270.6008299999999</v>
      </c>
      <c r="F1389">
        <v>3270.6008299999999</v>
      </c>
      <c r="G1389">
        <v>18489602004</v>
      </c>
    </row>
    <row r="1390" spans="1:7">
      <c r="A1390" s="1">
        <v>44436</v>
      </c>
      <c r="B1390">
        <v>3275.1044919999999</v>
      </c>
      <c r="C1390">
        <v>3284.8459469999998</v>
      </c>
      <c r="D1390">
        <v>3217.4035640000002</v>
      </c>
      <c r="E1390">
        <v>3244.4033199999999</v>
      </c>
      <c r="F1390">
        <v>3244.4033199999999</v>
      </c>
      <c r="G1390">
        <v>13709633698</v>
      </c>
    </row>
    <row r="1391" spans="1:7">
      <c r="A1391" s="1">
        <v>44437</v>
      </c>
      <c r="B1391">
        <v>3246.7709960000002</v>
      </c>
      <c r="C1391">
        <v>3283.235596</v>
      </c>
      <c r="D1391">
        <v>3158.8403320000002</v>
      </c>
      <c r="E1391">
        <v>3227.0026859999998</v>
      </c>
      <c r="F1391">
        <v>3227.0026859999998</v>
      </c>
      <c r="G1391">
        <v>13296586731</v>
      </c>
    </row>
    <row r="1392" spans="1:7">
      <c r="A1392" s="1">
        <v>44438</v>
      </c>
      <c r="B1392">
        <v>3227.1926269999999</v>
      </c>
      <c r="C1392">
        <v>3346.5810550000001</v>
      </c>
      <c r="D1392">
        <v>3151.4445799999999</v>
      </c>
      <c r="E1392">
        <v>3224.374268</v>
      </c>
      <c r="F1392">
        <v>3224.374268</v>
      </c>
      <c r="G1392">
        <v>19306924485</v>
      </c>
    </row>
    <row r="1393" spans="1:7">
      <c r="A1393" s="1">
        <v>44439</v>
      </c>
      <c r="B1393">
        <v>3227.758057</v>
      </c>
      <c r="C1393">
        <v>3466.9921880000002</v>
      </c>
      <c r="D1393">
        <v>3195.2165530000002</v>
      </c>
      <c r="E1393">
        <v>3433.7326659999999</v>
      </c>
      <c r="F1393">
        <v>3433.7326659999999</v>
      </c>
      <c r="G1393">
        <v>27280502987</v>
      </c>
    </row>
    <row r="1394" spans="1:7">
      <c r="A1394" s="1">
        <v>44440</v>
      </c>
      <c r="B1394">
        <v>3430.7624510000001</v>
      </c>
      <c r="C1394">
        <v>3836.867432</v>
      </c>
      <c r="D1394">
        <v>3387.4084469999998</v>
      </c>
      <c r="E1394">
        <v>3834.828125</v>
      </c>
      <c r="F1394">
        <v>3834.828125</v>
      </c>
      <c r="G1394">
        <v>30070890104</v>
      </c>
    </row>
    <row r="1395" spans="1:7">
      <c r="A1395" s="1">
        <v>44441</v>
      </c>
      <c r="B1395">
        <v>3825.0278320000002</v>
      </c>
      <c r="C1395">
        <v>3830.7114259999998</v>
      </c>
      <c r="D1395">
        <v>3726.7504880000001</v>
      </c>
      <c r="E1395">
        <v>3790.98999</v>
      </c>
      <c r="F1395">
        <v>3790.98999</v>
      </c>
      <c r="G1395">
        <v>24387397330</v>
      </c>
    </row>
    <row r="1396" spans="1:7">
      <c r="A1396" s="1">
        <v>44442</v>
      </c>
      <c r="B1396">
        <v>3787.4865719999998</v>
      </c>
      <c r="C1396">
        <v>4022.4692380000001</v>
      </c>
      <c r="D1396">
        <v>3712.6782229999999</v>
      </c>
      <c r="E1396">
        <v>3940.6147460000002</v>
      </c>
      <c r="F1396">
        <v>3940.6147460000002</v>
      </c>
      <c r="G1396">
        <v>26207765094</v>
      </c>
    </row>
    <row r="1397" spans="1:7">
      <c r="A1397" s="1">
        <v>44443</v>
      </c>
      <c r="B1397">
        <v>3937.9101559999999</v>
      </c>
      <c r="C1397">
        <v>3969.4487300000001</v>
      </c>
      <c r="D1397">
        <v>3837.9311520000001</v>
      </c>
      <c r="E1397">
        <v>3887.8283689999998</v>
      </c>
      <c r="F1397">
        <v>3887.8283689999998</v>
      </c>
      <c r="G1397">
        <v>20806963328</v>
      </c>
    </row>
    <row r="1398" spans="1:7">
      <c r="A1398" s="1">
        <v>44444</v>
      </c>
      <c r="B1398">
        <v>3886.3310550000001</v>
      </c>
      <c r="C1398">
        <v>3979.1865229999999</v>
      </c>
      <c r="D1398">
        <v>3838.4873050000001</v>
      </c>
      <c r="E1398">
        <v>3952.1335450000001</v>
      </c>
      <c r="F1398">
        <v>3952.1335450000001</v>
      </c>
      <c r="G1398">
        <v>18371468576</v>
      </c>
    </row>
    <row r="1399" spans="1:7">
      <c r="A1399" s="1">
        <v>44445</v>
      </c>
      <c r="B1399">
        <v>3951.5207519999999</v>
      </c>
      <c r="C1399">
        <v>3968.4265140000002</v>
      </c>
      <c r="D1399">
        <v>3868.994385</v>
      </c>
      <c r="E1399">
        <v>3928.3793949999999</v>
      </c>
      <c r="F1399">
        <v>3928.3793949999999</v>
      </c>
      <c r="G1399">
        <v>18674691198</v>
      </c>
    </row>
    <row r="1400" spans="1:7">
      <c r="A1400" s="1">
        <v>44446</v>
      </c>
      <c r="B1400">
        <v>3926.5275879999999</v>
      </c>
      <c r="C1400">
        <v>3945.3142090000001</v>
      </c>
      <c r="D1400">
        <v>3062.2224120000001</v>
      </c>
      <c r="E1400">
        <v>3426.3942870000001</v>
      </c>
      <c r="F1400">
        <v>3426.3942870000001</v>
      </c>
      <c r="G1400">
        <v>39131346397</v>
      </c>
    </row>
    <row r="1401" spans="1:7">
      <c r="A1401" s="1">
        <v>44447</v>
      </c>
      <c r="B1401">
        <v>3428.3781739999999</v>
      </c>
      <c r="C1401">
        <v>3559.1213379999999</v>
      </c>
      <c r="D1401">
        <v>3224.764893</v>
      </c>
      <c r="E1401">
        <v>3497.3151859999998</v>
      </c>
      <c r="F1401">
        <v>3497.3151859999998</v>
      </c>
      <c r="G1401">
        <v>31738430771</v>
      </c>
    </row>
    <row r="1402" spans="1:7">
      <c r="A1402" s="1">
        <v>44448</v>
      </c>
      <c r="B1402">
        <v>3452.5483399999998</v>
      </c>
      <c r="C1402">
        <v>3562.9926759999998</v>
      </c>
      <c r="D1402">
        <v>3400.5170899999998</v>
      </c>
      <c r="E1402">
        <v>3427.3400879999999</v>
      </c>
      <c r="F1402">
        <v>3427.3400879999999</v>
      </c>
      <c r="G1402">
        <v>24118055831</v>
      </c>
    </row>
    <row r="1403" spans="1:7">
      <c r="A1403" s="1">
        <v>44449</v>
      </c>
      <c r="B1403">
        <v>3425.5649410000001</v>
      </c>
      <c r="C1403">
        <v>3512.571289</v>
      </c>
      <c r="D1403">
        <v>3157.0590820000002</v>
      </c>
      <c r="E1403">
        <v>3211.5058589999999</v>
      </c>
      <c r="F1403">
        <v>3211.5058589999999</v>
      </c>
      <c r="G1403">
        <v>22355974097</v>
      </c>
    </row>
    <row r="1404" spans="1:7">
      <c r="A1404" s="1">
        <v>44450</v>
      </c>
      <c r="B1404">
        <v>3209.030518</v>
      </c>
      <c r="C1404">
        <v>3346.5263669999999</v>
      </c>
      <c r="D1404">
        <v>3208.961914</v>
      </c>
      <c r="E1404">
        <v>3270.2780760000001</v>
      </c>
      <c r="F1404">
        <v>3270.2780760000001</v>
      </c>
      <c r="G1404">
        <v>18627122934</v>
      </c>
    </row>
    <row r="1405" spans="1:7">
      <c r="A1405" s="1">
        <v>44451</v>
      </c>
      <c r="B1405">
        <v>3270.2917480000001</v>
      </c>
      <c r="C1405">
        <v>3462.4682619999999</v>
      </c>
      <c r="D1405">
        <v>3235.109375</v>
      </c>
      <c r="E1405">
        <v>3410.1345209999999</v>
      </c>
      <c r="F1405">
        <v>3410.1345209999999</v>
      </c>
      <c r="G1405">
        <v>16810411424</v>
      </c>
    </row>
    <row r="1406" spans="1:7">
      <c r="A1406" s="1">
        <v>44452</v>
      </c>
      <c r="B1406">
        <v>3407.4719239999999</v>
      </c>
      <c r="C1406">
        <v>3426.5021969999998</v>
      </c>
      <c r="D1406">
        <v>3121.5141600000002</v>
      </c>
      <c r="E1406">
        <v>3285.5117190000001</v>
      </c>
      <c r="F1406">
        <v>3285.5117190000001</v>
      </c>
      <c r="G1406">
        <v>22721552948</v>
      </c>
    </row>
    <row r="1407" spans="1:7">
      <c r="A1407" s="1">
        <v>44453</v>
      </c>
      <c r="B1407">
        <v>3286.3164059999999</v>
      </c>
      <c r="C1407">
        <v>3429.1696780000002</v>
      </c>
      <c r="D1407">
        <v>3273.6308589999999</v>
      </c>
      <c r="E1407">
        <v>3429.1696780000002</v>
      </c>
      <c r="F1407">
        <v>3429.1696780000002</v>
      </c>
      <c r="G1407">
        <v>19125420848</v>
      </c>
    </row>
    <row r="1408" spans="1:7">
      <c r="A1408" s="1">
        <v>44454</v>
      </c>
      <c r="B1408">
        <v>3431.2172850000002</v>
      </c>
      <c r="C1408">
        <v>3615.2827149999998</v>
      </c>
      <c r="D1408">
        <v>3365.913086</v>
      </c>
      <c r="E1408">
        <v>3615.2827149999998</v>
      </c>
      <c r="F1408">
        <v>3615.2827149999998</v>
      </c>
      <c r="G1408">
        <v>17548551804</v>
      </c>
    </row>
    <row r="1409" spans="1:7">
      <c r="A1409" s="1">
        <v>44455</v>
      </c>
      <c r="B1409">
        <v>3613.0737300000001</v>
      </c>
      <c r="C1409">
        <v>3673.3107909999999</v>
      </c>
      <c r="D1409">
        <v>3489.805664</v>
      </c>
      <c r="E1409">
        <v>3571.294922</v>
      </c>
      <c r="F1409">
        <v>3571.294922</v>
      </c>
      <c r="G1409">
        <v>20093903064</v>
      </c>
    </row>
    <row r="1410" spans="1:7">
      <c r="A1410" s="1">
        <v>44456</v>
      </c>
      <c r="B1410">
        <v>3569.568115</v>
      </c>
      <c r="C1410">
        <v>3589.3051759999998</v>
      </c>
      <c r="D1410">
        <v>3356.4499510000001</v>
      </c>
      <c r="E1410">
        <v>3398.538818</v>
      </c>
      <c r="F1410">
        <v>3398.538818</v>
      </c>
      <c r="G1410">
        <v>17722363229</v>
      </c>
    </row>
    <row r="1411" spans="1:7">
      <c r="A1411" s="1">
        <v>44457</v>
      </c>
      <c r="B1411">
        <v>3397.4228520000001</v>
      </c>
      <c r="C1411">
        <v>3540.8076169999999</v>
      </c>
      <c r="D1411">
        <v>3371.8923340000001</v>
      </c>
      <c r="E1411">
        <v>3432.0183109999998</v>
      </c>
      <c r="F1411">
        <v>3432.0183109999998</v>
      </c>
      <c r="G1411">
        <v>15995220233</v>
      </c>
    </row>
    <row r="1412" spans="1:7">
      <c r="A1412" s="1">
        <v>44458</v>
      </c>
      <c r="B1412">
        <v>3433.2878420000002</v>
      </c>
      <c r="C1412">
        <v>3448.3220209999999</v>
      </c>
      <c r="D1412">
        <v>3286.1723630000001</v>
      </c>
      <c r="E1412">
        <v>3329.4479980000001</v>
      </c>
      <c r="F1412">
        <v>3329.4479980000001</v>
      </c>
      <c r="G1412">
        <v>14257609743</v>
      </c>
    </row>
    <row r="1413" spans="1:7">
      <c r="A1413" s="1">
        <v>44459</v>
      </c>
      <c r="B1413">
        <v>3329.670654</v>
      </c>
      <c r="C1413">
        <v>3343.3254390000002</v>
      </c>
      <c r="D1413">
        <v>2940.8391109999998</v>
      </c>
      <c r="E1413">
        <v>2958.9934079999998</v>
      </c>
      <c r="F1413">
        <v>2958.9934079999998</v>
      </c>
      <c r="G1413">
        <v>27371684581</v>
      </c>
    </row>
    <row r="1414" spans="1:7">
      <c r="A1414" s="1">
        <v>44460</v>
      </c>
      <c r="B1414">
        <v>2977.310547</v>
      </c>
      <c r="C1414">
        <v>3101.69751</v>
      </c>
      <c r="D1414">
        <v>2676.407471</v>
      </c>
      <c r="E1414">
        <v>2764.4311520000001</v>
      </c>
      <c r="F1414">
        <v>2764.4311520000001</v>
      </c>
      <c r="G1414">
        <v>30405062665</v>
      </c>
    </row>
    <row r="1415" spans="1:7">
      <c r="A1415" s="1">
        <v>44461</v>
      </c>
      <c r="B1415">
        <v>2763.2092290000001</v>
      </c>
      <c r="C1415">
        <v>3089.0830080000001</v>
      </c>
      <c r="D1415">
        <v>2741.4406739999999</v>
      </c>
      <c r="E1415">
        <v>3077.8679200000001</v>
      </c>
      <c r="F1415">
        <v>3077.8679200000001</v>
      </c>
      <c r="G1415">
        <v>23742102645</v>
      </c>
    </row>
    <row r="1416" spans="1:7">
      <c r="A1416" s="1">
        <v>44462</v>
      </c>
      <c r="B1416">
        <v>3077.974365</v>
      </c>
      <c r="C1416">
        <v>3173.5446780000002</v>
      </c>
      <c r="D1416">
        <v>3038.0979000000002</v>
      </c>
      <c r="E1416">
        <v>3155.523682</v>
      </c>
      <c r="F1416">
        <v>3155.523682</v>
      </c>
      <c r="G1416">
        <v>18516291047</v>
      </c>
    </row>
    <row r="1417" spans="1:7">
      <c r="A1417" s="1">
        <v>44463</v>
      </c>
      <c r="B1417">
        <v>3154.5620119999999</v>
      </c>
      <c r="C1417">
        <v>3159.6440429999998</v>
      </c>
      <c r="D1417">
        <v>2747.3376459999999</v>
      </c>
      <c r="E1417">
        <v>2931.6691890000002</v>
      </c>
      <c r="F1417">
        <v>2931.6691890000002</v>
      </c>
      <c r="G1417">
        <v>25595422789</v>
      </c>
    </row>
    <row r="1418" spans="1:7">
      <c r="A1418" s="1">
        <v>44464</v>
      </c>
      <c r="B1418">
        <v>2930.8847660000001</v>
      </c>
      <c r="C1418">
        <v>2968.9946289999998</v>
      </c>
      <c r="D1418">
        <v>2818.9704590000001</v>
      </c>
      <c r="E1418">
        <v>2925.5656739999999</v>
      </c>
      <c r="F1418">
        <v>2925.5656739999999</v>
      </c>
      <c r="G1418">
        <v>18932786754</v>
      </c>
    </row>
    <row r="1419" spans="1:7">
      <c r="A1419" s="1">
        <v>44465</v>
      </c>
      <c r="B1419">
        <v>2926.343018</v>
      </c>
      <c r="C1419">
        <v>3114.857422</v>
      </c>
      <c r="D1419">
        <v>2744.5830080000001</v>
      </c>
      <c r="E1419">
        <v>3062.2653810000002</v>
      </c>
      <c r="F1419">
        <v>3062.2653810000002</v>
      </c>
      <c r="G1419">
        <v>21172766310</v>
      </c>
    </row>
    <row r="1420" spans="1:7">
      <c r="A1420" s="1">
        <v>44466</v>
      </c>
      <c r="B1420">
        <v>3065.8378910000001</v>
      </c>
      <c r="C1420">
        <v>3163.665039</v>
      </c>
      <c r="D1420">
        <v>2932.6928710000002</v>
      </c>
      <c r="E1420">
        <v>2934.1389159999999</v>
      </c>
      <c r="F1420">
        <v>2934.1389159999999</v>
      </c>
      <c r="G1420">
        <v>19164053681</v>
      </c>
    </row>
    <row r="1421" spans="1:7">
      <c r="A1421" s="1">
        <v>44467</v>
      </c>
      <c r="B1421">
        <v>2928.9633789999998</v>
      </c>
      <c r="C1421">
        <v>2970.7705080000001</v>
      </c>
      <c r="D1421">
        <v>2793.360596</v>
      </c>
      <c r="E1421">
        <v>2807.2966310000002</v>
      </c>
      <c r="F1421">
        <v>2807.2966310000002</v>
      </c>
      <c r="G1421">
        <v>16895079070</v>
      </c>
    </row>
    <row r="1422" spans="1:7">
      <c r="A1422" s="1">
        <v>44468</v>
      </c>
      <c r="B1422">
        <v>2809.297607</v>
      </c>
      <c r="C1422">
        <v>2946.8813479999999</v>
      </c>
      <c r="D1422">
        <v>2786.9882809999999</v>
      </c>
      <c r="E1422">
        <v>2853.1433109999998</v>
      </c>
      <c r="F1422">
        <v>2853.1433109999998</v>
      </c>
      <c r="G1422">
        <v>15763456158</v>
      </c>
    </row>
    <row r="1423" spans="1:7">
      <c r="A1423" s="1">
        <v>44469</v>
      </c>
      <c r="B1423">
        <v>2852.5588379999999</v>
      </c>
      <c r="C1423">
        <v>3046.5195309999999</v>
      </c>
      <c r="D1423">
        <v>2840.2895509999998</v>
      </c>
      <c r="E1423">
        <v>3001.6789549999999</v>
      </c>
      <c r="F1423">
        <v>3001.6789549999999</v>
      </c>
      <c r="G1423">
        <v>17661065099</v>
      </c>
    </row>
    <row r="1424" spans="1:7">
      <c r="A1424" s="1">
        <v>44470</v>
      </c>
      <c r="B1424">
        <v>3001.1293949999999</v>
      </c>
      <c r="C1424">
        <v>3329.8535160000001</v>
      </c>
      <c r="D1424">
        <v>2978.654297</v>
      </c>
      <c r="E1424">
        <v>3307.5161130000001</v>
      </c>
      <c r="F1424">
        <v>3307.5161130000001</v>
      </c>
      <c r="G1424">
        <v>22307625573</v>
      </c>
    </row>
    <row r="1425" spans="1:7">
      <c r="A1425" s="1">
        <v>44471</v>
      </c>
      <c r="B1425">
        <v>3308.8703609999998</v>
      </c>
      <c r="C1425">
        <v>3464.8374020000001</v>
      </c>
      <c r="D1425">
        <v>3260.0275879999999</v>
      </c>
      <c r="E1425">
        <v>3391.694336</v>
      </c>
      <c r="F1425">
        <v>3391.694336</v>
      </c>
      <c r="G1425">
        <v>19202671704</v>
      </c>
    </row>
    <row r="1426" spans="1:7">
      <c r="A1426" s="1">
        <v>44472</v>
      </c>
      <c r="B1426">
        <v>3390.767578</v>
      </c>
      <c r="C1426">
        <v>3484.6057129999999</v>
      </c>
      <c r="D1426">
        <v>3348.1201169999999</v>
      </c>
      <c r="E1426">
        <v>3418.358643</v>
      </c>
      <c r="F1426">
        <v>3418.358643</v>
      </c>
      <c r="G1426">
        <v>15516566862</v>
      </c>
    </row>
    <row r="1427" spans="1:7">
      <c r="A1427" s="1">
        <v>44473</v>
      </c>
      <c r="B1427">
        <v>3418.7763669999999</v>
      </c>
      <c r="C1427">
        <v>3434.7753910000001</v>
      </c>
      <c r="D1427">
        <v>3283.4487300000001</v>
      </c>
      <c r="E1427">
        <v>3380.0891109999998</v>
      </c>
      <c r="F1427">
        <v>3380.0891109999998</v>
      </c>
      <c r="G1427">
        <v>17747154101</v>
      </c>
    </row>
    <row r="1428" spans="1:7">
      <c r="A1428" s="1">
        <v>44474</v>
      </c>
      <c r="B1428">
        <v>3381.7844239999999</v>
      </c>
      <c r="C1428">
        <v>3541.4516600000002</v>
      </c>
      <c r="D1428">
        <v>3365.8176269999999</v>
      </c>
      <c r="E1428">
        <v>3518.5185550000001</v>
      </c>
      <c r="F1428">
        <v>3518.5185550000001</v>
      </c>
      <c r="G1428">
        <v>16632591670</v>
      </c>
    </row>
    <row r="1429" spans="1:7">
      <c r="A1429" s="1">
        <v>44475</v>
      </c>
      <c r="B1429">
        <v>3516.5703130000002</v>
      </c>
      <c r="C1429">
        <v>3622.5512699999999</v>
      </c>
      <c r="D1429">
        <v>3354.4697270000001</v>
      </c>
      <c r="E1429">
        <v>3580.5620119999999</v>
      </c>
      <c r="F1429">
        <v>3580.5620119999999</v>
      </c>
      <c r="G1429">
        <v>21855226591</v>
      </c>
    </row>
    <row r="1430" spans="1:7">
      <c r="A1430" s="1">
        <v>44476</v>
      </c>
      <c r="B1430">
        <v>3576.814453</v>
      </c>
      <c r="C1430">
        <v>3650.0131839999999</v>
      </c>
      <c r="D1430">
        <v>3479.9091800000001</v>
      </c>
      <c r="E1430">
        <v>3587.9748540000001</v>
      </c>
      <c r="F1430">
        <v>3587.9748540000001</v>
      </c>
      <c r="G1430">
        <v>19090322927</v>
      </c>
    </row>
    <row r="1431" spans="1:7">
      <c r="A1431" s="1">
        <v>44477</v>
      </c>
      <c r="B1431">
        <v>3587.8327640000002</v>
      </c>
      <c r="C1431">
        <v>3667.9575199999999</v>
      </c>
      <c r="D1431">
        <v>3547.828125</v>
      </c>
      <c r="E1431">
        <v>3563.7592770000001</v>
      </c>
      <c r="F1431">
        <v>3563.7592770000001</v>
      </c>
      <c r="G1431">
        <v>16222029488</v>
      </c>
    </row>
    <row r="1432" spans="1:7">
      <c r="A1432" s="1">
        <v>44478</v>
      </c>
      <c r="B1432">
        <v>3559.9978030000002</v>
      </c>
      <c r="C1432">
        <v>3628.2373050000001</v>
      </c>
      <c r="D1432">
        <v>3544.6403810000002</v>
      </c>
      <c r="E1432">
        <v>3575.716797</v>
      </c>
      <c r="F1432">
        <v>3575.716797</v>
      </c>
      <c r="G1432">
        <v>12707036942</v>
      </c>
    </row>
    <row r="1433" spans="1:7">
      <c r="A1433" s="1">
        <v>44479</v>
      </c>
      <c r="B1433">
        <v>3575.0205080000001</v>
      </c>
      <c r="C1433">
        <v>3603.2448730000001</v>
      </c>
      <c r="D1433">
        <v>3414.9709469999998</v>
      </c>
      <c r="E1433">
        <v>3425.8527829999998</v>
      </c>
      <c r="F1433">
        <v>3425.8527829999998</v>
      </c>
      <c r="G1433">
        <v>16171746693</v>
      </c>
    </row>
    <row r="1434" spans="1:7">
      <c r="A1434" s="1">
        <v>44480</v>
      </c>
      <c r="B1434">
        <v>3419.726807</v>
      </c>
      <c r="C1434">
        <v>3622.2895509999998</v>
      </c>
      <c r="D1434">
        <v>3385.7617190000001</v>
      </c>
      <c r="E1434">
        <v>3545.3540039999998</v>
      </c>
      <c r="F1434">
        <v>3545.3540039999998</v>
      </c>
      <c r="G1434">
        <v>18579189588</v>
      </c>
    </row>
    <row r="1435" spans="1:7">
      <c r="A1435" s="1">
        <v>44481</v>
      </c>
      <c r="B1435">
        <v>3546.4777829999998</v>
      </c>
      <c r="C1435">
        <v>3546.4777829999998</v>
      </c>
      <c r="D1435">
        <v>3407.338135</v>
      </c>
      <c r="E1435">
        <v>3492.5732419999999</v>
      </c>
      <c r="F1435">
        <v>3492.5732419999999</v>
      </c>
      <c r="G1435">
        <v>18109578443</v>
      </c>
    </row>
    <row r="1436" spans="1:7">
      <c r="A1436" s="1">
        <v>44482</v>
      </c>
      <c r="B1436">
        <v>3492.7536620000001</v>
      </c>
      <c r="C1436">
        <v>3607.7416990000002</v>
      </c>
      <c r="D1436">
        <v>3417.6020509999998</v>
      </c>
      <c r="E1436">
        <v>3606.2016600000002</v>
      </c>
      <c r="F1436">
        <v>3606.2016600000002</v>
      </c>
      <c r="G1436">
        <v>16211275589</v>
      </c>
    </row>
    <row r="1437" spans="1:7">
      <c r="A1437" s="1">
        <v>44483</v>
      </c>
      <c r="B1437">
        <v>3604.9589839999999</v>
      </c>
      <c r="C1437">
        <v>3819.2585450000001</v>
      </c>
      <c r="D1437">
        <v>3590.2751459999999</v>
      </c>
      <c r="E1437">
        <v>3786.0141600000002</v>
      </c>
      <c r="F1437">
        <v>3786.0141600000002</v>
      </c>
      <c r="G1437">
        <v>19443499909</v>
      </c>
    </row>
    <row r="1438" spans="1:7">
      <c r="A1438" s="1">
        <v>44484</v>
      </c>
      <c r="B1438">
        <v>3790.154297</v>
      </c>
      <c r="C1438">
        <v>3895.4663089999999</v>
      </c>
      <c r="D1438">
        <v>3735.3635250000002</v>
      </c>
      <c r="E1438">
        <v>3862.6347660000001</v>
      </c>
      <c r="F1438">
        <v>3862.6347660000001</v>
      </c>
      <c r="G1438">
        <v>20966841512</v>
      </c>
    </row>
    <row r="1439" spans="1:7">
      <c r="A1439" s="1">
        <v>44485</v>
      </c>
      <c r="B1439">
        <v>3865.6665039999998</v>
      </c>
      <c r="C1439">
        <v>3962.453125</v>
      </c>
      <c r="D1439">
        <v>3805.8859859999998</v>
      </c>
      <c r="E1439">
        <v>3830.3820799999999</v>
      </c>
      <c r="F1439">
        <v>3830.3820799999999</v>
      </c>
      <c r="G1439">
        <v>16578095629</v>
      </c>
    </row>
    <row r="1440" spans="1:7">
      <c r="A1440" s="1">
        <v>44486</v>
      </c>
      <c r="B1440">
        <v>3829.8588869999999</v>
      </c>
      <c r="C1440">
        <v>3914.8979490000002</v>
      </c>
      <c r="D1440">
        <v>3660.7233890000002</v>
      </c>
      <c r="E1440">
        <v>3847.1044919999999</v>
      </c>
      <c r="F1440">
        <v>3847.1044919999999</v>
      </c>
      <c r="G1440">
        <v>15908090346</v>
      </c>
    </row>
    <row r="1441" spans="1:7">
      <c r="A1441" s="1">
        <v>44487</v>
      </c>
      <c r="B1441">
        <v>3847.7299800000001</v>
      </c>
      <c r="C1441">
        <v>3888.2092290000001</v>
      </c>
      <c r="D1441">
        <v>3686.7504880000001</v>
      </c>
      <c r="E1441">
        <v>3748.7602539999998</v>
      </c>
      <c r="F1441">
        <v>3748.7602539999998</v>
      </c>
      <c r="G1441">
        <v>17386204158</v>
      </c>
    </row>
    <row r="1442" spans="1:7">
      <c r="A1442" s="1">
        <v>44488</v>
      </c>
      <c r="B1442">
        <v>3747.1628420000002</v>
      </c>
      <c r="C1442">
        <v>3883.928711</v>
      </c>
      <c r="D1442">
        <v>3736.7802729999999</v>
      </c>
      <c r="E1442">
        <v>3877.6508789999998</v>
      </c>
      <c r="F1442">
        <v>3877.6508789999998</v>
      </c>
      <c r="G1442">
        <v>15998757133</v>
      </c>
    </row>
    <row r="1443" spans="1:7">
      <c r="A1443" s="1">
        <v>44489</v>
      </c>
      <c r="B1443">
        <v>3877.7309570000002</v>
      </c>
      <c r="C1443">
        <v>4167.4721680000002</v>
      </c>
      <c r="D1443">
        <v>3833.288086</v>
      </c>
      <c r="E1443">
        <v>4155.9921880000002</v>
      </c>
      <c r="F1443">
        <v>4155.9921880000002</v>
      </c>
      <c r="G1443">
        <v>20338319988</v>
      </c>
    </row>
    <row r="1444" spans="1:7">
      <c r="A1444" s="1">
        <v>44490</v>
      </c>
      <c r="B1444">
        <v>4161.7133789999998</v>
      </c>
      <c r="C1444">
        <v>4366.0883789999998</v>
      </c>
      <c r="D1444">
        <v>4032.4838869999999</v>
      </c>
      <c r="E1444">
        <v>4054.3227539999998</v>
      </c>
      <c r="F1444">
        <v>4054.3227539999998</v>
      </c>
      <c r="G1444">
        <v>28220661820</v>
      </c>
    </row>
    <row r="1445" spans="1:7">
      <c r="A1445" s="1">
        <v>44491</v>
      </c>
      <c r="B1445">
        <v>4055.6865229999999</v>
      </c>
      <c r="C1445">
        <v>4162.9755859999996</v>
      </c>
      <c r="D1445">
        <v>3908.3403320000002</v>
      </c>
      <c r="E1445">
        <v>3970.181885</v>
      </c>
      <c r="F1445">
        <v>3970.181885</v>
      </c>
      <c r="G1445">
        <v>19432937968</v>
      </c>
    </row>
    <row r="1446" spans="1:7">
      <c r="A1446" s="1">
        <v>44492</v>
      </c>
      <c r="B1446">
        <v>3971.3564449999999</v>
      </c>
      <c r="C1446">
        <v>4171.6635740000002</v>
      </c>
      <c r="D1446">
        <v>3944.631836</v>
      </c>
      <c r="E1446">
        <v>4171.6635740000002</v>
      </c>
      <c r="F1446">
        <v>4171.6635740000002</v>
      </c>
      <c r="G1446">
        <v>14781537792</v>
      </c>
    </row>
    <row r="1447" spans="1:7">
      <c r="A1447" s="1">
        <v>44493</v>
      </c>
      <c r="B1447">
        <v>4171.8559569999998</v>
      </c>
      <c r="C1447">
        <v>4185.7294920000004</v>
      </c>
      <c r="D1447">
        <v>3967.1203609999998</v>
      </c>
      <c r="E1447">
        <v>4087.9030760000001</v>
      </c>
      <c r="F1447">
        <v>4087.9030760000001</v>
      </c>
      <c r="G1447">
        <v>14978083638</v>
      </c>
    </row>
    <row r="1448" spans="1:7">
      <c r="A1448" s="1">
        <v>44494</v>
      </c>
      <c r="B1448">
        <v>4084.4257809999999</v>
      </c>
      <c r="C1448">
        <v>4236.6669920000004</v>
      </c>
      <c r="D1448">
        <v>4072.0346679999998</v>
      </c>
      <c r="E1448">
        <v>4217.876953</v>
      </c>
      <c r="F1448">
        <v>4217.876953</v>
      </c>
      <c r="G1448">
        <v>15995727040</v>
      </c>
    </row>
    <row r="1449" spans="1:7">
      <c r="A1449" s="1">
        <v>44495</v>
      </c>
      <c r="B1449">
        <v>4217.3378910000001</v>
      </c>
      <c r="C1449">
        <v>4289.1313479999999</v>
      </c>
      <c r="D1449">
        <v>4106.8237300000001</v>
      </c>
      <c r="E1449">
        <v>4131.1020509999998</v>
      </c>
      <c r="F1449">
        <v>4131.1020509999998</v>
      </c>
      <c r="G1449">
        <v>17157714562</v>
      </c>
    </row>
    <row r="1450" spans="1:7">
      <c r="A1450" s="1">
        <v>44496</v>
      </c>
      <c r="B1450">
        <v>4132.1733400000003</v>
      </c>
      <c r="C1450">
        <v>4299.1528319999998</v>
      </c>
      <c r="D1450">
        <v>3930.2573240000002</v>
      </c>
      <c r="E1450">
        <v>3930.2573240000002</v>
      </c>
      <c r="F1450">
        <v>3930.2573240000002</v>
      </c>
      <c r="G1450">
        <v>26219530404</v>
      </c>
    </row>
    <row r="1451" spans="1:7">
      <c r="A1451" s="1">
        <v>44497</v>
      </c>
      <c r="B1451">
        <v>3924.8154300000001</v>
      </c>
      <c r="C1451">
        <v>4293.1508789999998</v>
      </c>
      <c r="D1451">
        <v>3905.7060550000001</v>
      </c>
      <c r="E1451">
        <v>4287.3188479999999</v>
      </c>
      <c r="F1451">
        <v>4287.3188479999999</v>
      </c>
      <c r="G1451">
        <v>25958154575</v>
      </c>
    </row>
    <row r="1452" spans="1:7">
      <c r="A1452" s="1">
        <v>44498</v>
      </c>
      <c r="B1452">
        <v>4288.6865230000003</v>
      </c>
      <c r="C1452">
        <v>4455.7353519999997</v>
      </c>
      <c r="D1452">
        <v>4271.7075199999999</v>
      </c>
      <c r="E1452">
        <v>4414.7465819999998</v>
      </c>
      <c r="F1452">
        <v>4414.7465819999998</v>
      </c>
      <c r="G1452">
        <v>22967641914</v>
      </c>
    </row>
    <row r="1453" spans="1:7">
      <c r="A1453" s="1">
        <v>44499</v>
      </c>
      <c r="B1453">
        <v>4414.2436520000001</v>
      </c>
      <c r="C1453">
        <v>4426.8486329999996</v>
      </c>
      <c r="D1453">
        <v>4252.4941410000001</v>
      </c>
      <c r="E1453">
        <v>4325.6503910000001</v>
      </c>
      <c r="F1453">
        <v>4325.6503910000001</v>
      </c>
      <c r="G1453">
        <v>14615490626</v>
      </c>
    </row>
    <row r="1454" spans="1:7">
      <c r="A1454" s="1">
        <v>44500</v>
      </c>
      <c r="B1454">
        <v>4322.7441410000001</v>
      </c>
      <c r="C1454">
        <v>4394.4497069999998</v>
      </c>
      <c r="D1454">
        <v>4179.0161129999997</v>
      </c>
      <c r="E1454">
        <v>4288.0742190000001</v>
      </c>
      <c r="F1454">
        <v>4288.0742190000001</v>
      </c>
      <c r="G1454">
        <v>17498160238</v>
      </c>
    </row>
    <row r="1455" spans="1:7">
      <c r="A1455" s="1">
        <v>44501</v>
      </c>
      <c r="B1455">
        <v>4288.2172849999997</v>
      </c>
      <c r="C1455">
        <v>4377.3222660000001</v>
      </c>
      <c r="D1455">
        <v>4160.966797</v>
      </c>
      <c r="E1455">
        <v>4324.626953</v>
      </c>
      <c r="F1455">
        <v>4324.626953</v>
      </c>
      <c r="G1455">
        <v>17985288261</v>
      </c>
    </row>
    <row r="1456" spans="1:7">
      <c r="A1456" s="1">
        <v>44502</v>
      </c>
      <c r="B1456">
        <v>4322.5009769999997</v>
      </c>
      <c r="C1456">
        <v>4599.9482420000004</v>
      </c>
      <c r="D1456">
        <v>4288.6865230000003</v>
      </c>
      <c r="E1456">
        <v>4584.798828</v>
      </c>
      <c r="F1456">
        <v>4584.798828</v>
      </c>
      <c r="G1456">
        <v>20794448222</v>
      </c>
    </row>
    <row r="1457" spans="1:7">
      <c r="A1457" s="1">
        <v>44503</v>
      </c>
      <c r="B1457">
        <v>4589.6845700000003</v>
      </c>
      <c r="C1457">
        <v>4664.9101559999999</v>
      </c>
      <c r="D1457">
        <v>4462.9760740000002</v>
      </c>
      <c r="E1457">
        <v>4607.1938479999999</v>
      </c>
      <c r="F1457">
        <v>4607.1938479999999</v>
      </c>
      <c r="G1457">
        <v>21220463155</v>
      </c>
    </row>
    <row r="1458" spans="1:7">
      <c r="A1458" s="1">
        <v>44504</v>
      </c>
      <c r="B1458">
        <v>4604.6787109999996</v>
      </c>
      <c r="C1458">
        <v>4606.5161129999997</v>
      </c>
      <c r="D1458">
        <v>4426.6225590000004</v>
      </c>
      <c r="E1458">
        <v>4537.3242190000001</v>
      </c>
      <c r="F1458">
        <v>4537.3242190000001</v>
      </c>
      <c r="G1458">
        <v>18415244464</v>
      </c>
    </row>
    <row r="1459" spans="1:7">
      <c r="A1459" s="1">
        <v>44505</v>
      </c>
      <c r="B1459">
        <v>4537.4233400000003</v>
      </c>
      <c r="C1459">
        <v>4570.8959960000002</v>
      </c>
      <c r="D1459">
        <v>4447.4873049999997</v>
      </c>
      <c r="E1459">
        <v>4486.2431640000004</v>
      </c>
      <c r="F1459">
        <v>4486.2431640000004</v>
      </c>
      <c r="G1459">
        <v>15086003586</v>
      </c>
    </row>
    <row r="1460" spans="1:7">
      <c r="A1460" s="1">
        <v>44506</v>
      </c>
      <c r="B1460">
        <v>4482.6479490000002</v>
      </c>
      <c r="C1460">
        <v>4530.9970700000003</v>
      </c>
      <c r="D1460">
        <v>4334.9736329999996</v>
      </c>
      <c r="E1460">
        <v>4521.5810549999997</v>
      </c>
      <c r="F1460">
        <v>4521.5810549999997</v>
      </c>
      <c r="G1460">
        <v>14429076700</v>
      </c>
    </row>
    <row r="1461" spans="1:7">
      <c r="A1461" s="1">
        <v>44507</v>
      </c>
      <c r="B1461">
        <v>4523.9819340000004</v>
      </c>
      <c r="C1461">
        <v>4640.921875</v>
      </c>
      <c r="D1461">
        <v>4510.984375</v>
      </c>
      <c r="E1461">
        <v>4620.5546880000002</v>
      </c>
      <c r="F1461">
        <v>4620.5546880000002</v>
      </c>
      <c r="G1461">
        <v>13541376033</v>
      </c>
    </row>
    <row r="1462" spans="1:7">
      <c r="A1462" s="1">
        <v>44508</v>
      </c>
      <c r="B1462">
        <v>4619.6494140000004</v>
      </c>
      <c r="C1462">
        <v>4822.3632809999999</v>
      </c>
      <c r="D1462">
        <v>4619.6494140000004</v>
      </c>
      <c r="E1462">
        <v>4812.0874020000001</v>
      </c>
      <c r="F1462">
        <v>4812.0874020000001</v>
      </c>
      <c r="G1462">
        <v>19290896267</v>
      </c>
    </row>
    <row r="1463" spans="1:7">
      <c r="A1463" s="1">
        <v>44509</v>
      </c>
      <c r="B1463">
        <v>4810.0712890000004</v>
      </c>
      <c r="C1463">
        <v>4837.5893550000001</v>
      </c>
      <c r="D1463">
        <v>4718.0390630000002</v>
      </c>
      <c r="E1463">
        <v>4735.0688479999999</v>
      </c>
      <c r="F1463">
        <v>4735.0688479999999</v>
      </c>
      <c r="G1463">
        <v>20834172627</v>
      </c>
    </row>
    <row r="1464" spans="1:7">
      <c r="A1464" s="1">
        <v>44510</v>
      </c>
      <c r="B1464">
        <v>4733.3627930000002</v>
      </c>
      <c r="C1464">
        <v>4859.5029299999997</v>
      </c>
      <c r="D1464">
        <v>4485.0932620000003</v>
      </c>
      <c r="E1464">
        <v>4636.1743159999996</v>
      </c>
      <c r="F1464">
        <v>4636.1743159999996</v>
      </c>
      <c r="G1464">
        <v>22748160545</v>
      </c>
    </row>
    <row r="1465" spans="1:7">
      <c r="A1465" s="1">
        <v>44511</v>
      </c>
      <c r="B1465">
        <v>4635.4536129999997</v>
      </c>
      <c r="C1465">
        <v>4778.0590819999998</v>
      </c>
      <c r="D1465">
        <v>4580.9902339999999</v>
      </c>
      <c r="E1465">
        <v>4730.3842770000001</v>
      </c>
      <c r="F1465">
        <v>4730.3842770000001</v>
      </c>
      <c r="G1465">
        <v>17933201129</v>
      </c>
    </row>
    <row r="1466" spans="1:7">
      <c r="A1466" s="1">
        <v>44512</v>
      </c>
      <c r="B1466">
        <v>4724.3066410000001</v>
      </c>
      <c r="C1466">
        <v>4808.7387699999999</v>
      </c>
      <c r="D1466">
        <v>4510.9204099999997</v>
      </c>
      <c r="E1466">
        <v>4667.1152339999999</v>
      </c>
      <c r="F1466">
        <v>4667.1152339999999</v>
      </c>
      <c r="G1466">
        <v>18316060208</v>
      </c>
    </row>
    <row r="1467" spans="1:7">
      <c r="A1467" s="1">
        <v>44513</v>
      </c>
      <c r="B1467">
        <v>4666.7192379999997</v>
      </c>
      <c r="C1467">
        <v>4702.1152339999999</v>
      </c>
      <c r="D1467">
        <v>4582.1806640000004</v>
      </c>
      <c r="E1467">
        <v>4651.4604490000002</v>
      </c>
      <c r="F1467">
        <v>4651.4604490000002</v>
      </c>
      <c r="G1467">
        <v>14457436261</v>
      </c>
    </row>
    <row r="1468" spans="1:7">
      <c r="A1468" s="1">
        <v>44514</v>
      </c>
      <c r="B1468">
        <v>4648.6328130000002</v>
      </c>
      <c r="C1468">
        <v>4689.8427730000003</v>
      </c>
      <c r="D1468">
        <v>4516.935547</v>
      </c>
      <c r="E1468">
        <v>4626.3588870000003</v>
      </c>
      <c r="F1468">
        <v>4626.3588870000003</v>
      </c>
      <c r="G1468">
        <v>12172962219</v>
      </c>
    </row>
    <row r="1469" spans="1:7">
      <c r="A1469" s="1">
        <v>44515</v>
      </c>
      <c r="B1469">
        <v>4627.0908200000003</v>
      </c>
      <c r="C1469">
        <v>4764.6362300000001</v>
      </c>
      <c r="D1469">
        <v>4546.5991210000002</v>
      </c>
      <c r="E1469">
        <v>4557.5039059999999</v>
      </c>
      <c r="F1469">
        <v>4557.5039059999999</v>
      </c>
      <c r="G1469">
        <v>16275851299</v>
      </c>
    </row>
    <row r="1470" spans="1:7">
      <c r="A1470" s="1">
        <v>44516</v>
      </c>
      <c r="B1470">
        <v>4570.4780270000001</v>
      </c>
      <c r="C1470">
        <v>4891.7045900000003</v>
      </c>
      <c r="D1470">
        <v>4144.3349609999996</v>
      </c>
      <c r="E1470">
        <v>4216.3652339999999</v>
      </c>
      <c r="F1470">
        <v>4216.3652339999999</v>
      </c>
      <c r="G1470">
        <v>27417502801</v>
      </c>
    </row>
    <row r="1471" spans="1:7">
      <c r="A1471" s="1">
        <v>44517</v>
      </c>
      <c r="B1471">
        <v>4213.9106449999999</v>
      </c>
      <c r="C1471">
        <v>4300.3066410000001</v>
      </c>
      <c r="D1471">
        <v>4107.1259769999997</v>
      </c>
      <c r="E1471">
        <v>4287.59375</v>
      </c>
      <c r="F1471">
        <v>4287.59375</v>
      </c>
      <c r="G1471">
        <v>22183461850</v>
      </c>
    </row>
    <row r="1472" spans="1:7">
      <c r="A1472" s="1">
        <v>44518</v>
      </c>
      <c r="B1472">
        <v>4287.8022460000002</v>
      </c>
      <c r="C1472">
        <v>4343.5571289999998</v>
      </c>
      <c r="D1472">
        <v>3959.2277829999998</v>
      </c>
      <c r="E1472">
        <v>4000.6508789999998</v>
      </c>
      <c r="F1472">
        <v>4000.6508789999998</v>
      </c>
      <c r="G1472">
        <v>21383250893</v>
      </c>
    </row>
    <row r="1473" spans="1:7">
      <c r="A1473" s="1">
        <v>44519</v>
      </c>
      <c r="B1473">
        <v>3995.7294919999999</v>
      </c>
      <c r="C1473">
        <v>4311.7138670000004</v>
      </c>
      <c r="D1473">
        <v>3982.9174800000001</v>
      </c>
      <c r="E1473">
        <v>4298.3066410000001</v>
      </c>
      <c r="F1473">
        <v>4298.3066410000001</v>
      </c>
      <c r="G1473">
        <v>20626269711</v>
      </c>
    </row>
    <row r="1474" spans="1:7">
      <c r="A1474" s="1">
        <v>44520</v>
      </c>
      <c r="B1474">
        <v>4298.3505859999996</v>
      </c>
      <c r="C1474">
        <v>4434.3881840000004</v>
      </c>
      <c r="D1474">
        <v>4209.2426759999998</v>
      </c>
      <c r="E1474">
        <v>4409.9311520000001</v>
      </c>
      <c r="F1474">
        <v>4409.9311520000001</v>
      </c>
      <c r="G1474">
        <v>15448261277</v>
      </c>
    </row>
    <row r="1475" spans="1:7">
      <c r="A1475" s="1">
        <v>44521</v>
      </c>
      <c r="B1475">
        <v>4412.1953130000002</v>
      </c>
      <c r="C1475">
        <v>4422.4916990000002</v>
      </c>
      <c r="D1475">
        <v>4255.455078</v>
      </c>
      <c r="E1475">
        <v>4269.7329099999997</v>
      </c>
      <c r="F1475">
        <v>4269.7329099999997</v>
      </c>
      <c r="G1475">
        <v>14094831413</v>
      </c>
    </row>
    <row r="1476" spans="1:7">
      <c r="A1476" s="1">
        <v>44522</v>
      </c>
      <c r="B1476">
        <v>4266.5092770000001</v>
      </c>
      <c r="C1476">
        <v>4302.0229490000002</v>
      </c>
      <c r="D1476">
        <v>4033.5722660000001</v>
      </c>
      <c r="E1476">
        <v>4088.4577640000002</v>
      </c>
      <c r="F1476">
        <v>4088.4577640000002</v>
      </c>
      <c r="G1476">
        <v>19752218877</v>
      </c>
    </row>
    <row r="1477" spans="1:7">
      <c r="A1477" s="1">
        <v>44523</v>
      </c>
      <c r="B1477">
        <v>4089.6804200000001</v>
      </c>
      <c r="C1477">
        <v>4385.4833980000003</v>
      </c>
      <c r="D1477">
        <v>4069.7666020000001</v>
      </c>
      <c r="E1477">
        <v>4340.763672</v>
      </c>
      <c r="F1477">
        <v>4340.763672</v>
      </c>
      <c r="G1477">
        <v>22133497059</v>
      </c>
    </row>
    <row r="1478" spans="1:7">
      <c r="A1478" s="1">
        <v>44524</v>
      </c>
      <c r="B1478">
        <v>4340.0361329999996</v>
      </c>
      <c r="C1478">
        <v>4376.8759769999997</v>
      </c>
      <c r="D1478">
        <v>4176.1835940000001</v>
      </c>
      <c r="E1478">
        <v>4239.9814450000003</v>
      </c>
      <c r="F1478">
        <v>4239.9814450000003</v>
      </c>
      <c r="G1478">
        <v>21838037128</v>
      </c>
    </row>
    <row r="1479" spans="1:7">
      <c r="A1479" s="1">
        <v>44525</v>
      </c>
      <c r="B1479">
        <v>4271.3945309999999</v>
      </c>
      <c r="C1479">
        <v>4550.5180659999996</v>
      </c>
      <c r="D1479">
        <v>4249.7744140000004</v>
      </c>
      <c r="E1479">
        <v>4274.7431640000004</v>
      </c>
      <c r="F1479">
        <v>4274.7431640000004</v>
      </c>
      <c r="G1479">
        <v>18705358318</v>
      </c>
    </row>
    <row r="1480" spans="1:7">
      <c r="A1480" s="1">
        <v>44526</v>
      </c>
      <c r="B1480">
        <v>4522.2089839999999</v>
      </c>
      <c r="C1480">
        <v>4550.8422849999997</v>
      </c>
      <c r="D1480">
        <v>3933.5065920000002</v>
      </c>
      <c r="E1480">
        <v>4030.9089359999998</v>
      </c>
      <c r="F1480">
        <v>4030.9089359999998</v>
      </c>
      <c r="G1480">
        <v>26281795488</v>
      </c>
    </row>
    <row r="1481" spans="1:7">
      <c r="A1481" s="1">
        <v>44527</v>
      </c>
      <c r="B1481">
        <v>4042.9990229999999</v>
      </c>
      <c r="C1481">
        <v>4187.6840819999998</v>
      </c>
      <c r="D1481">
        <v>4033.5139159999999</v>
      </c>
      <c r="E1481">
        <v>4096.9121089999999</v>
      </c>
      <c r="F1481">
        <v>4096.9121089999999</v>
      </c>
      <c r="G1481">
        <v>16515693874</v>
      </c>
    </row>
    <row r="1482" spans="1:7">
      <c r="A1482" s="1">
        <v>44528</v>
      </c>
      <c r="B1482">
        <v>4101.6489259999998</v>
      </c>
      <c r="C1482">
        <v>4297.9165039999998</v>
      </c>
      <c r="D1482">
        <v>3989.969971</v>
      </c>
      <c r="E1482">
        <v>4294.4536129999997</v>
      </c>
      <c r="F1482">
        <v>4294.4536129999997</v>
      </c>
      <c r="G1482">
        <v>15953126340</v>
      </c>
    </row>
    <row r="1483" spans="1:7">
      <c r="A1483" s="1">
        <v>44529</v>
      </c>
      <c r="B1483">
        <v>4296.9467770000001</v>
      </c>
      <c r="C1483">
        <v>4460.8486329999996</v>
      </c>
      <c r="D1483">
        <v>4284.5048829999996</v>
      </c>
      <c r="E1483">
        <v>4445.1049800000001</v>
      </c>
      <c r="F1483">
        <v>4445.1049800000001</v>
      </c>
      <c r="G1483">
        <v>19086475837</v>
      </c>
    </row>
    <row r="1484" spans="1:7">
      <c r="A1484" s="1">
        <v>44530</v>
      </c>
      <c r="B1484">
        <v>4447.7680659999996</v>
      </c>
      <c r="C1484">
        <v>4753.2661129999997</v>
      </c>
      <c r="D1484">
        <v>4358.0742190000001</v>
      </c>
      <c r="E1484">
        <v>4631.4790039999998</v>
      </c>
      <c r="F1484">
        <v>4631.4790039999998</v>
      </c>
      <c r="G1484">
        <v>28626354111</v>
      </c>
    </row>
    <row r="1485" spans="1:7">
      <c r="A1485" s="1">
        <v>44531</v>
      </c>
      <c r="B1485">
        <v>4623.6796880000002</v>
      </c>
      <c r="C1485">
        <v>4780.732422</v>
      </c>
      <c r="D1485">
        <v>4530.2724609999996</v>
      </c>
      <c r="E1485">
        <v>4586.9902339999999</v>
      </c>
      <c r="F1485">
        <v>4586.9902339999999</v>
      </c>
      <c r="G1485">
        <v>27634826695</v>
      </c>
    </row>
    <row r="1486" spans="1:7">
      <c r="A1486" s="1">
        <v>44532</v>
      </c>
      <c r="B1486">
        <v>4586.3330079999996</v>
      </c>
      <c r="C1486">
        <v>4628.919922</v>
      </c>
      <c r="D1486">
        <v>4441.5078130000002</v>
      </c>
      <c r="E1486">
        <v>4511.3022460000002</v>
      </c>
      <c r="F1486">
        <v>4511.3022460000002</v>
      </c>
      <c r="G1486">
        <v>21502671027</v>
      </c>
    </row>
    <row r="1487" spans="1:7">
      <c r="A1487" s="1">
        <v>44533</v>
      </c>
      <c r="B1487">
        <v>4514.3559569999998</v>
      </c>
      <c r="C1487">
        <v>4647.2890630000002</v>
      </c>
      <c r="D1487">
        <v>4100.1455079999996</v>
      </c>
      <c r="E1487">
        <v>4220.7060549999997</v>
      </c>
      <c r="F1487">
        <v>4220.7060549999997</v>
      </c>
      <c r="G1487">
        <v>25879591528</v>
      </c>
    </row>
    <row r="1488" spans="1:7">
      <c r="A1488" s="1">
        <v>44534</v>
      </c>
      <c r="B1488">
        <v>4227.7622069999998</v>
      </c>
      <c r="C1488">
        <v>4242.7255859999996</v>
      </c>
      <c r="D1488">
        <v>3525.4941410000001</v>
      </c>
      <c r="E1488">
        <v>4119.5874020000001</v>
      </c>
      <c r="F1488">
        <v>4119.5874020000001</v>
      </c>
      <c r="G1488">
        <v>38478999182</v>
      </c>
    </row>
    <row r="1489" spans="1:7">
      <c r="A1489" s="1">
        <v>44535</v>
      </c>
      <c r="B1489">
        <v>4119.6289059999999</v>
      </c>
      <c r="C1489">
        <v>4246.9233400000003</v>
      </c>
      <c r="D1489">
        <v>4040.217529</v>
      </c>
      <c r="E1489">
        <v>4198.3227539999998</v>
      </c>
      <c r="F1489">
        <v>4198.3227539999998</v>
      </c>
      <c r="G1489">
        <v>25533062707</v>
      </c>
    </row>
    <row r="1490" spans="1:7">
      <c r="A1490" s="1">
        <v>44536</v>
      </c>
      <c r="B1490">
        <v>4199</v>
      </c>
      <c r="C1490">
        <v>4375.5205079999996</v>
      </c>
      <c r="D1490">
        <v>3930.8066410000001</v>
      </c>
      <c r="E1490">
        <v>4358.7373049999997</v>
      </c>
      <c r="F1490">
        <v>4358.7373049999997</v>
      </c>
      <c r="G1490">
        <v>28229518513</v>
      </c>
    </row>
    <row r="1491" spans="1:7">
      <c r="A1491" s="1">
        <v>44537</v>
      </c>
      <c r="B1491">
        <v>4358.5869140000004</v>
      </c>
      <c r="C1491">
        <v>4428.5893550000001</v>
      </c>
      <c r="D1491">
        <v>4264.3237300000001</v>
      </c>
      <c r="E1491">
        <v>4315.0615230000003</v>
      </c>
      <c r="F1491">
        <v>4315.0615230000003</v>
      </c>
      <c r="G1491">
        <v>22366213354</v>
      </c>
    </row>
    <row r="1492" spans="1:7">
      <c r="A1492" s="1">
        <v>44538</v>
      </c>
      <c r="B1492">
        <v>4311.6743159999996</v>
      </c>
      <c r="C1492">
        <v>4453.1123049999997</v>
      </c>
      <c r="D1492">
        <v>4234.5375979999999</v>
      </c>
      <c r="E1492">
        <v>4439.3579099999997</v>
      </c>
      <c r="F1492">
        <v>4439.3579099999997</v>
      </c>
      <c r="G1492">
        <v>18704315119</v>
      </c>
    </row>
    <row r="1493" spans="1:7">
      <c r="A1493" s="1">
        <v>44539</v>
      </c>
      <c r="B1493">
        <v>4433.0249020000001</v>
      </c>
      <c r="C1493">
        <v>4482.3139650000003</v>
      </c>
      <c r="D1493">
        <v>4078.8442380000001</v>
      </c>
      <c r="E1493">
        <v>4119.8159180000002</v>
      </c>
      <c r="F1493">
        <v>4119.8159180000002</v>
      </c>
      <c r="G1493">
        <v>22296131874</v>
      </c>
    </row>
    <row r="1494" spans="1:7">
      <c r="A1494" s="1">
        <v>44540</v>
      </c>
      <c r="B1494">
        <v>4113.5883789999998</v>
      </c>
      <c r="C1494">
        <v>4227.1118159999996</v>
      </c>
      <c r="D1494">
        <v>3897.767578</v>
      </c>
      <c r="E1494">
        <v>3908.4960940000001</v>
      </c>
      <c r="F1494">
        <v>3908.4960940000001</v>
      </c>
      <c r="G1494">
        <v>28014595631</v>
      </c>
    </row>
    <row r="1495" spans="1:7">
      <c r="A1495" s="1">
        <v>44541</v>
      </c>
      <c r="B1495">
        <v>3909.6677249999998</v>
      </c>
      <c r="C1495">
        <v>4095.6484380000002</v>
      </c>
      <c r="D1495">
        <v>3846.054443</v>
      </c>
      <c r="E1495">
        <v>4084.452393</v>
      </c>
      <c r="F1495">
        <v>4084.452393</v>
      </c>
      <c r="G1495">
        <v>19131502454</v>
      </c>
    </row>
    <row r="1496" spans="1:7">
      <c r="A1496" s="1">
        <v>44542</v>
      </c>
      <c r="B1496">
        <v>4084.811279</v>
      </c>
      <c r="C1496">
        <v>4173.6088870000003</v>
      </c>
      <c r="D1496">
        <v>3993.0559079999998</v>
      </c>
      <c r="E1496">
        <v>4134.453125</v>
      </c>
      <c r="F1496">
        <v>4134.453125</v>
      </c>
      <c r="G1496">
        <v>14057603914</v>
      </c>
    </row>
    <row r="1497" spans="1:7">
      <c r="A1497" s="1">
        <v>44543</v>
      </c>
      <c r="B1497">
        <v>4136.3598629999997</v>
      </c>
      <c r="C1497">
        <v>4145.955078</v>
      </c>
      <c r="D1497">
        <v>3680.6091310000002</v>
      </c>
      <c r="E1497">
        <v>3784.226807</v>
      </c>
      <c r="F1497">
        <v>3784.226807</v>
      </c>
      <c r="G1497">
        <v>23999841386</v>
      </c>
    </row>
    <row r="1498" spans="1:7">
      <c r="A1498" s="1">
        <v>44544</v>
      </c>
      <c r="B1498">
        <v>3782.8227539999998</v>
      </c>
      <c r="C1498">
        <v>3866.633789</v>
      </c>
      <c r="D1498">
        <v>3700.1047359999998</v>
      </c>
      <c r="E1498">
        <v>3745.4404300000001</v>
      </c>
      <c r="F1498">
        <v>3745.4404300000001</v>
      </c>
      <c r="G1498">
        <v>23836759957</v>
      </c>
    </row>
    <row r="1499" spans="1:7">
      <c r="A1499" s="1">
        <v>44545</v>
      </c>
      <c r="B1499">
        <v>3862.2514649999998</v>
      </c>
      <c r="C1499">
        <v>4086.3728030000002</v>
      </c>
      <c r="D1499">
        <v>3664.719971</v>
      </c>
      <c r="E1499">
        <v>4018.388672</v>
      </c>
      <c r="F1499">
        <v>4018.388672</v>
      </c>
      <c r="G1499">
        <v>26411188833</v>
      </c>
    </row>
    <row r="1500" spans="1:7">
      <c r="A1500" s="1">
        <v>44546</v>
      </c>
      <c r="B1500">
        <v>4020.415039</v>
      </c>
      <c r="C1500">
        <v>4110.3686520000001</v>
      </c>
      <c r="D1500">
        <v>3956.0571289999998</v>
      </c>
      <c r="E1500">
        <v>3962.4697270000001</v>
      </c>
      <c r="F1500">
        <v>3962.4697270000001</v>
      </c>
      <c r="G1500">
        <v>19825531254</v>
      </c>
    </row>
    <row r="1501" spans="1:7">
      <c r="A1501" s="1">
        <v>44547</v>
      </c>
      <c r="B1501">
        <v>3959.0124510000001</v>
      </c>
      <c r="C1501">
        <v>3992.7924800000001</v>
      </c>
      <c r="D1501">
        <v>3711.4245609999998</v>
      </c>
      <c r="E1501">
        <v>3879.4865719999998</v>
      </c>
      <c r="F1501">
        <v>3879.4865719999998</v>
      </c>
      <c r="G1501">
        <v>23143541098</v>
      </c>
    </row>
    <row r="1502" spans="1:7">
      <c r="A1502" s="1">
        <v>44548</v>
      </c>
      <c r="B1502">
        <v>3880.2915039999998</v>
      </c>
      <c r="C1502">
        <v>3993.8298340000001</v>
      </c>
      <c r="D1502">
        <v>3774.61499</v>
      </c>
      <c r="E1502">
        <v>3960.860107</v>
      </c>
      <c r="F1502">
        <v>3960.860107</v>
      </c>
      <c r="G1502">
        <v>19530895889</v>
      </c>
    </row>
    <row r="1503" spans="1:7">
      <c r="A1503" s="1">
        <v>44549</v>
      </c>
      <c r="B1503">
        <v>3960.8723140000002</v>
      </c>
      <c r="C1503">
        <v>4018.6584469999998</v>
      </c>
      <c r="D1503">
        <v>3894.398682</v>
      </c>
      <c r="E1503">
        <v>3922.592529</v>
      </c>
      <c r="F1503">
        <v>3922.592529</v>
      </c>
      <c r="G1503">
        <v>16167785597</v>
      </c>
    </row>
    <row r="1504" spans="1:7">
      <c r="A1504" s="1">
        <v>44550</v>
      </c>
      <c r="B1504">
        <v>3923.6958009999998</v>
      </c>
      <c r="C1504">
        <v>3980.0986330000001</v>
      </c>
      <c r="D1504">
        <v>3759.4033199999999</v>
      </c>
      <c r="E1504">
        <v>3933.844482</v>
      </c>
      <c r="F1504">
        <v>3933.844482</v>
      </c>
      <c r="G1504">
        <v>21589690675</v>
      </c>
    </row>
    <row r="1505" spans="1:7">
      <c r="A1505" s="1">
        <v>44551</v>
      </c>
      <c r="B1505">
        <v>3938.4638669999999</v>
      </c>
      <c r="C1505">
        <v>4058.821289</v>
      </c>
      <c r="D1505">
        <v>3918.8378910000001</v>
      </c>
      <c r="E1505">
        <v>4020.26001</v>
      </c>
      <c r="F1505">
        <v>4020.26001</v>
      </c>
      <c r="G1505">
        <v>16388555198</v>
      </c>
    </row>
    <row r="1506" spans="1:7">
      <c r="A1506" s="1">
        <v>44552</v>
      </c>
      <c r="B1506">
        <v>4018.6958009999998</v>
      </c>
      <c r="C1506">
        <v>4073.7915039999998</v>
      </c>
      <c r="D1506">
        <v>3947.6901859999998</v>
      </c>
      <c r="E1506">
        <v>3982.0996089999999</v>
      </c>
      <c r="F1506">
        <v>3982.0996089999999</v>
      </c>
      <c r="G1506">
        <v>13921756199</v>
      </c>
    </row>
    <row r="1507" spans="1:7">
      <c r="A1507" s="1">
        <v>44553</v>
      </c>
      <c r="B1507">
        <v>3981.9616700000001</v>
      </c>
      <c r="C1507">
        <v>4149.0268550000001</v>
      </c>
      <c r="D1507">
        <v>3897.234375</v>
      </c>
      <c r="E1507">
        <v>4108.015625</v>
      </c>
      <c r="F1507">
        <v>4108.015625</v>
      </c>
      <c r="G1507">
        <v>18007273742</v>
      </c>
    </row>
    <row r="1508" spans="1:7">
      <c r="A1508" s="1">
        <v>44554</v>
      </c>
      <c r="B1508">
        <v>4111.3452150000003</v>
      </c>
      <c r="C1508">
        <v>4134.1064450000003</v>
      </c>
      <c r="D1508">
        <v>4029.064453</v>
      </c>
      <c r="E1508">
        <v>4047.9829100000002</v>
      </c>
      <c r="F1508">
        <v>4047.9829100000002</v>
      </c>
      <c r="G1508">
        <v>12769090623</v>
      </c>
    </row>
    <row r="1509" spans="1:7">
      <c r="A1509" s="1">
        <v>44555</v>
      </c>
      <c r="B1509">
        <v>4049.781982</v>
      </c>
      <c r="C1509">
        <v>4138.5649409999996</v>
      </c>
      <c r="D1509">
        <v>4027.9270019999999</v>
      </c>
      <c r="E1509">
        <v>4093.2810060000002</v>
      </c>
      <c r="F1509">
        <v>4093.2810060000002</v>
      </c>
      <c r="G1509">
        <v>10894785525</v>
      </c>
    </row>
    <row r="1510" spans="1:7">
      <c r="A1510" s="1">
        <v>44556</v>
      </c>
      <c r="B1510">
        <v>4094.1516109999998</v>
      </c>
      <c r="C1510">
        <v>4105.0239259999998</v>
      </c>
      <c r="D1510">
        <v>4013.0263669999999</v>
      </c>
      <c r="E1510">
        <v>4067.328125</v>
      </c>
      <c r="F1510">
        <v>4067.328125</v>
      </c>
      <c r="G1510">
        <v>11197244172</v>
      </c>
    </row>
    <row r="1511" spans="1:7">
      <c r="A1511" s="1">
        <v>44557</v>
      </c>
      <c r="B1511">
        <v>4064.7463379999999</v>
      </c>
      <c r="C1511">
        <v>4126.0014650000003</v>
      </c>
      <c r="D1511">
        <v>4033.492432</v>
      </c>
      <c r="E1511">
        <v>4037.547607</v>
      </c>
      <c r="F1511">
        <v>4037.547607</v>
      </c>
      <c r="G1511">
        <v>11424360002</v>
      </c>
    </row>
    <row r="1512" spans="1:7">
      <c r="A1512" s="1">
        <v>44558</v>
      </c>
      <c r="B1512">
        <v>4037.538086</v>
      </c>
      <c r="C1512">
        <v>4037.538086</v>
      </c>
      <c r="D1512">
        <v>3769.280029</v>
      </c>
      <c r="E1512">
        <v>3800.8930660000001</v>
      </c>
      <c r="F1512">
        <v>3800.8930660000001</v>
      </c>
      <c r="G1512">
        <v>17299472803</v>
      </c>
    </row>
    <row r="1513" spans="1:7">
      <c r="A1513" s="1">
        <v>44559</v>
      </c>
      <c r="B1513">
        <v>3797.436279</v>
      </c>
      <c r="C1513">
        <v>3827.9819339999999</v>
      </c>
      <c r="D1513">
        <v>3612.7958979999999</v>
      </c>
      <c r="E1513">
        <v>3628.5317380000001</v>
      </c>
      <c r="F1513">
        <v>3628.5317380000001</v>
      </c>
      <c r="G1513">
        <v>15722555672</v>
      </c>
    </row>
    <row r="1514" spans="1:7">
      <c r="A1514" s="1">
        <v>44560</v>
      </c>
      <c r="B1514">
        <v>3632.2197270000001</v>
      </c>
      <c r="C1514">
        <v>3767.5598140000002</v>
      </c>
      <c r="D1514">
        <v>3595.2048340000001</v>
      </c>
      <c r="E1514">
        <v>3713.8520509999998</v>
      </c>
      <c r="F1514">
        <v>3713.8520509999998</v>
      </c>
      <c r="G1514">
        <v>12925377999</v>
      </c>
    </row>
    <row r="1515" spans="1:7">
      <c r="A1515" s="1">
        <v>44561</v>
      </c>
      <c r="B1515">
        <v>3713.4301759999998</v>
      </c>
      <c r="C1515">
        <v>3807.288818</v>
      </c>
      <c r="D1515">
        <v>3636.8698730000001</v>
      </c>
      <c r="E1515">
        <v>3682.6328130000002</v>
      </c>
      <c r="F1515">
        <v>3682.6328130000002</v>
      </c>
      <c r="G1515">
        <v>14157285268</v>
      </c>
    </row>
    <row r="1516" spans="1:7">
      <c r="A1516" s="1">
        <v>44562</v>
      </c>
      <c r="B1516">
        <v>3683.0471189999998</v>
      </c>
      <c r="C1516">
        <v>3769.9179690000001</v>
      </c>
      <c r="D1516">
        <v>3682.2866210000002</v>
      </c>
      <c r="E1516">
        <v>3769.6970209999999</v>
      </c>
      <c r="F1516">
        <v>3769.6970209999999</v>
      </c>
      <c r="G1516">
        <v>9776191466</v>
      </c>
    </row>
    <row r="1517" spans="1:7">
      <c r="A1517" s="1">
        <v>44563</v>
      </c>
      <c r="B1517">
        <v>3769.2983399999998</v>
      </c>
      <c r="C1517">
        <v>3836.161865</v>
      </c>
      <c r="D1517">
        <v>3727.357422</v>
      </c>
      <c r="E1517">
        <v>3829.5649410000001</v>
      </c>
      <c r="F1517">
        <v>3829.5649410000001</v>
      </c>
      <c r="G1517">
        <v>9881471548</v>
      </c>
    </row>
    <row r="1518" spans="1:7">
      <c r="A1518" s="1">
        <v>44564</v>
      </c>
      <c r="B1518">
        <v>3829.5356449999999</v>
      </c>
      <c r="C1518">
        <v>3836.1987300000001</v>
      </c>
      <c r="D1518">
        <v>3698.047607</v>
      </c>
      <c r="E1518">
        <v>3761.3803710000002</v>
      </c>
      <c r="F1518">
        <v>3761.3803710000002</v>
      </c>
      <c r="G1518">
        <v>12080777893</v>
      </c>
    </row>
    <row r="1519" spans="1:7">
      <c r="A1519" s="1">
        <v>44565</v>
      </c>
      <c r="B1519">
        <v>3761.3615719999998</v>
      </c>
      <c r="C1519">
        <v>3876.7851559999999</v>
      </c>
      <c r="D1519">
        <v>3723.3498540000001</v>
      </c>
      <c r="E1519">
        <v>3794.0566410000001</v>
      </c>
      <c r="F1519">
        <v>3794.0566410000001</v>
      </c>
      <c r="G1519">
        <v>14030925983</v>
      </c>
    </row>
    <row r="1520" spans="1:7">
      <c r="A1520" s="1">
        <v>44566</v>
      </c>
      <c r="B1520">
        <v>3794.2690429999998</v>
      </c>
      <c r="C1520">
        <v>3842.0598140000002</v>
      </c>
      <c r="D1520">
        <v>3456.7453609999998</v>
      </c>
      <c r="E1520">
        <v>3550.3869629999999</v>
      </c>
      <c r="F1520">
        <v>3550.3869629999999</v>
      </c>
      <c r="G1520">
        <v>18061338502</v>
      </c>
    </row>
    <row r="1521" spans="1:7">
      <c r="A1521" s="1">
        <v>44567</v>
      </c>
      <c r="B1521">
        <v>3549.7089839999999</v>
      </c>
      <c r="C1521">
        <v>3549.7089839999999</v>
      </c>
      <c r="D1521">
        <v>3335.3767090000001</v>
      </c>
      <c r="E1521">
        <v>3418.408203</v>
      </c>
      <c r="F1521">
        <v>3418.408203</v>
      </c>
      <c r="G1521">
        <v>24293791313</v>
      </c>
    </row>
    <row r="1522" spans="1:7">
      <c r="A1522" s="1">
        <v>44568</v>
      </c>
      <c r="B1522">
        <v>3417.8378910000001</v>
      </c>
      <c r="C1522">
        <v>3420.461914</v>
      </c>
      <c r="D1522">
        <v>3117.3813479999999</v>
      </c>
      <c r="E1522">
        <v>3193.2104490000002</v>
      </c>
      <c r="F1522">
        <v>3193.2104490000002</v>
      </c>
      <c r="G1522">
        <v>24494179209</v>
      </c>
    </row>
    <row r="1523" spans="1:7">
      <c r="A1523" s="1">
        <v>44569</v>
      </c>
      <c r="B1523">
        <v>3193.5024410000001</v>
      </c>
      <c r="C1523">
        <v>3240.304443</v>
      </c>
      <c r="D1523">
        <v>3020.8808589999999</v>
      </c>
      <c r="E1523">
        <v>3091.9726559999999</v>
      </c>
      <c r="F1523">
        <v>3091.9726559999999</v>
      </c>
      <c r="G1523">
        <v>16037732700</v>
      </c>
    </row>
    <row r="1524" spans="1:7">
      <c r="A1524" s="1">
        <v>44570</v>
      </c>
      <c r="B1524">
        <v>3091.696289</v>
      </c>
      <c r="C1524">
        <v>3206.7907709999999</v>
      </c>
      <c r="D1524">
        <v>3075.9113769999999</v>
      </c>
      <c r="E1524">
        <v>3157.7514649999998</v>
      </c>
      <c r="F1524">
        <v>3157.7514649999998</v>
      </c>
      <c r="G1524">
        <v>12334683863</v>
      </c>
    </row>
    <row r="1525" spans="1:7">
      <c r="A1525" s="1">
        <v>44571</v>
      </c>
      <c r="B1525">
        <v>3157.570557</v>
      </c>
      <c r="C1525">
        <v>3177.2133789999998</v>
      </c>
      <c r="D1525">
        <v>2947.6835940000001</v>
      </c>
      <c r="E1525">
        <v>3083.0979000000002</v>
      </c>
      <c r="F1525">
        <v>3083.0979000000002</v>
      </c>
      <c r="G1525">
        <v>19535744145</v>
      </c>
    </row>
    <row r="1526" spans="1:7">
      <c r="A1526" s="1">
        <v>44572</v>
      </c>
      <c r="B1526">
        <v>3082.9909670000002</v>
      </c>
      <c r="C1526">
        <v>3247.5119629999999</v>
      </c>
      <c r="D1526">
        <v>3061.140625</v>
      </c>
      <c r="E1526">
        <v>3238.1115719999998</v>
      </c>
      <c r="F1526">
        <v>3238.1115719999998</v>
      </c>
      <c r="G1526">
        <v>15211447193</v>
      </c>
    </row>
    <row r="1527" spans="1:7">
      <c r="A1527" s="1">
        <v>44573</v>
      </c>
      <c r="B1527">
        <v>3238.4499510000001</v>
      </c>
      <c r="C1527">
        <v>3401.219971</v>
      </c>
      <c r="D1527">
        <v>3216.718018</v>
      </c>
      <c r="E1527">
        <v>3372.2583009999998</v>
      </c>
      <c r="F1527">
        <v>3372.2583009999998</v>
      </c>
      <c r="G1527">
        <v>16662871689</v>
      </c>
    </row>
    <row r="1528" spans="1:7">
      <c r="A1528" s="1">
        <v>44574</v>
      </c>
      <c r="B1528">
        <v>3372.1049800000001</v>
      </c>
      <c r="C1528">
        <v>3396.9697270000001</v>
      </c>
      <c r="D1528">
        <v>3247.9174800000001</v>
      </c>
      <c r="E1528">
        <v>3248.2885740000002</v>
      </c>
      <c r="F1528">
        <v>3248.2885740000002</v>
      </c>
      <c r="G1528">
        <v>15294466275</v>
      </c>
    </row>
    <row r="1529" spans="1:7">
      <c r="A1529" s="1">
        <v>44575</v>
      </c>
      <c r="B1529">
        <v>3248.648682</v>
      </c>
      <c r="C1529">
        <v>3330.7661130000001</v>
      </c>
      <c r="D1529">
        <v>3203.8237300000001</v>
      </c>
      <c r="E1529">
        <v>3310.0014649999998</v>
      </c>
      <c r="F1529">
        <v>3310.0014649999998</v>
      </c>
      <c r="G1529">
        <v>13562957230</v>
      </c>
    </row>
    <row r="1530" spans="1:7">
      <c r="A1530" s="1">
        <v>44576</v>
      </c>
      <c r="B1530">
        <v>3309.8442380000001</v>
      </c>
      <c r="C1530">
        <v>3364.5378420000002</v>
      </c>
      <c r="D1530">
        <v>3278.6708979999999</v>
      </c>
      <c r="E1530">
        <v>3330.5307619999999</v>
      </c>
      <c r="F1530">
        <v>3330.5307619999999</v>
      </c>
      <c r="G1530">
        <v>9619999078</v>
      </c>
    </row>
    <row r="1531" spans="1:7">
      <c r="A1531" s="1">
        <v>44577</v>
      </c>
      <c r="B1531">
        <v>3330.3872070000002</v>
      </c>
      <c r="C1531">
        <v>3376.4011230000001</v>
      </c>
      <c r="D1531">
        <v>3291.563721</v>
      </c>
      <c r="E1531">
        <v>3350.921875</v>
      </c>
      <c r="F1531">
        <v>3350.921875</v>
      </c>
      <c r="G1531">
        <v>9505934874</v>
      </c>
    </row>
    <row r="1532" spans="1:7">
      <c r="A1532" s="1">
        <v>44578</v>
      </c>
      <c r="B1532">
        <v>3350.9472660000001</v>
      </c>
      <c r="C1532">
        <v>3355.819336</v>
      </c>
      <c r="D1532">
        <v>3157.2241210000002</v>
      </c>
      <c r="E1532">
        <v>3212.304932</v>
      </c>
      <c r="F1532">
        <v>3212.304932</v>
      </c>
      <c r="G1532">
        <v>12344309617</v>
      </c>
    </row>
    <row r="1533" spans="1:7">
      <c r="A1533" s="1">
        <v>44579</v>
      </c>
      <c r="B1533">
        <v>3212.2875979999999</v>
      </c>
      <c r="C1533">
        <v>3236.0161130000001</v>
      </c>
      <c r="D1533">
        <v>3096.1235350000002</v>
      </c>
      <c r="E1533">
        <v>3164.0251459999999</v>
      </c>
      <c r="F1533">
        <v>3164.0251459999999</v>
      </c>
      <c r="G1533">
        <v>13024154091</v>
      </c>
    </row>
    <row r="1534" spans="1:7">
      <c r="A1534" s="1">
        <v>44580</v>
      </c>
      <c r="B1534">
        <v>3163.8503420000002</v>
      </c>
      <c r="C1534">
        <v>3171.1584469999998</v>
      </c>
      <c r="D1534">
        <v>3055.2124020000001</v>
      </c>
      <c r="E1534">
        <v>3095.8259280000002</v>
      </c>
      <c r="F1534">
        <v>3095.8259280000002</v>
      </c>
      <c r="G1534">
        <v>13187424144</v>
      </c>
    </row>
    <row r="1535" spans="1:7">
      <c r="A1535" s="1">
        <v>44581</v>
      </c>
      <c r="B1535">
        <v>3095.2717290000001</v>
      </c>
      <c r="C1535">
        <v>3265.336914</v>
      </c>
      <c r="D1535">
        <v>3000.908203</v>
      </c>
      <c r="E1535">
        <v>3001.1201169999999</v>
      </c>
      <c r="F1535">
        <v>3001.1201169999999</v>
      </c>
      <c r="G1535">
        <v>10645922764</v>
      </c>
    </row>
    <row r="1536" spans="1:7">
      <c r="A1536" s="1">
        <v>44582</v>
      </c>
      <c r="B1536">
        <v>3002.9567870000001</v>
      </c>
      <c r="C1536">
        <v>3029.0810550000001</v>
      </c>
      <c r="D1536">
        <v>2496.8129880000001</v>
      </c>
      <c r="E1536">
        <v>2557.9316410000001</v>
      </c>
      <c r="F1536">
        <v>2557.9316410000001</v>
      </c>
      <c r="G1536">
        <v>26796291874</v>
      </c>
    </row>
    <row r="1537" spans="1:7">
      <c r="A1537" s="1">
        <v>44583</v>
      </c>
      <c r="B1537">
        <v>2561.1452640000002</v>
      </c>
      <c r="C1537">
        <v>2615.2473140000002</v>
      </c>
      <c r="D1537">
        <v>2330.2473140000002</v>
      </c>
      <c r="E1537">
        <v>2405.1811520000001</v>
      </c>
      <c r="F1537">
        <v>2405.1811520000001</v>
      </c>
      <c r="G1537">
        <v>27369692036</v>
      </c>
    </row>
    <row r="1538" spans="1:7">
      <c r="A1538" s="1">
        <v>44584</v>
      </c>
      <c r="B1538">
        <v>2406.9243160000001</v>
      </c>
      <c r="C1538">
        <v>2542.1447750000002</v>
      </c>
      <c r="D1538">
        <v>2381.5151369999999</v>
      </c>
      <c r="E1538">
        <v>2535.0390630000002</v>
      </c>
      <c r="F1538">
        <v>2535.0390630000002</v>
      </c>
      <c r="G1538">
        <v>16481489511</v>
      </c>
    </row>
    <row r="1539" spans="1:7">
      <c r="A1539" s="1">
        <v>44585</v>
      </c>
      <c r="B1539">
        <v>2535.8911130000001</v>
      </c>
      <c r="C1539">
        <v>2537.2084960000002</v>
      </c>
      <c r="D1539">
        <v>2172.3012699999999</v>
      </c>
      <c r="E1539">
        <v>2440.3522950000001</v>
      </c>
      <c r="F1539">
        <v>2440.3522950000001</v>
      </c>
      <c r="G1539">
        <v>28220804648</v>
      </c>
    </row>
    <row r="1540" spans="1:7">
      <c r="A1540" s="1">
        <v>44586</v>
      </c>
      <c r="B1540">
        <v>2440.3935550000001</v>
      </c>
      <c r="C1540">
        <v>2498.5070799999999</v>
      </c>
      <c r="D1540">
        <v>2359.3847660000001</v>
      </c>
      <c r="E1540">
        <v>2455.9350589999999</v>
      </c>
      <c r="F1540">
        <v>2455.9350589999999</v>
      </c>
      <c r="G1540">
        <v>16179776932</v>
      </c>
    </row>
    <row r="1541" spans="1:7">
      <c r="A1541" s="1">
        <v>44587</v>
      </c>
      <c r="B1541">
        <v>2455.5791020000001</v>
      </c>
      <c r="C1541">
        <v>2705.7841800000001</v>
      </c>
      <c r="D1541">
        <v>2417.6831050000001</v>
      </c>
      <c r="E1541">
        <v>2468.0302729999999</v>
      </c>
      <c r="F1541">
        <v>2468.0302729999999</v>
      </c>
      <c r="G1541">
        <v>21229909340</v>
      </c>
    </row>
    <row r="1542" spans="1:7">
      <c r="A1542" s="1">
        <v>44588</v>
      </c>
      <c r="B1542">
        <v>2467.1884770000001</v>
      </c>
      <c r="C1542">
        <v>2510.4516600000002</v>
      </c>
      <c r="D1542">
        <v>2328.4521479999999</v>
      </c>
      <c r="E1542">
        <v>2423.001221</v>
      </c>
      <c r="F1542">
        <v>2423.001221</v>
      </c>
      <c r="G1542">
        <v>16126522783</v>
      </c>
    </row>
    <row r="1543" spans="1:7">
      <c r="A1543" s="1">
        <v>44589</v>
      </c>
      <c r="B1543">
        <v>2421.6469729999999</v>
      </c>
      <c r="C1543">
        <v>2548.7785640000002</v>
      </c>
      <c r="D1543">
        <v>2367.83374</v>
      </c>
      <c r="E1543">
        <v>2547.0920409999999</v>
      </c>
      <c r="F1543">
        <v>2547.0920409999999</v>
      </c>
      <c r="G1543">
        <v>14666227351</v>
      </c>
    </row>
    <row r="1544" spans="1:7">
      <c r="A1544" s="1">
        <v>44590</v>
      </c>
      <c r="B1544">
        <v>2546.5905760000001</v>
      </c>
      <c r="C1544">
        <v>2627.609375</v>
      </c>
      <c r="D1544">
        <v>2526.9897460000002</v>
      </c>
      <c r="E1544">
        <v>2597.0847170000002</v>
      </c>
      <c r="F1544">
        <v>2597.0847170000002</v>
      </c>
      <c r="G1544">
        <v>11172062661</v>
      </c>
    </row>
    <row r="1545" spans="1:7">
      <c r="A1545" s="1">
        <v>44591</v>
      </c>
      <c r="B1545">
        <v>2598.5649410000001</v>
      </c>
      <c r="C1545">
        <v>2631.4084469999998</v>
      </c>
      <c r="D1545">
        <v>2550.4609380000002</v>
      </c>
      <c r="E1545">
        <v>2603.4665530000002</v>
      </c>
      <c r="F1545">
        <v>2603.4665530000002</v>
      </c>
      <c r="G1545">
        <v>9501221177</v>
      </c>
    </row>
    <row r="1546" spans="1:7">
      <c r="A1546" s="1">
        <v>44592</v>
      </c>
      <c r="B1546">
        <v>2603.2634280000002</v>
      </c>
      <c r="C1546">
        <v>2697.7353520000001</v>
      </c>
      <c r="D1546">
        <v>2489.0722660000001</v>
      </c>
      <c r="E1546">
        <v>2688.2788089999999</v>
      </c>
      <c r="F1546">
        <v>2688.2788089999999</v>
      </c>
      <c r="G1546">
        <v>13778234614</v>
      </c>
    </row>
    <row r="1547" spans="1:7">
      <c r="A1547" s="1">
        <v>44593</v>
      </c>
      <c r="B1547">
        <v>2687.8989259999998</v>
      </c>
      <c r="C1547">
        <v>2802.3154300000001</v>
      </c>
      <c r="D1547">
        <v>2682.6218260000001</v>
      </c>
      <c r="E1547">
        <v>2792.1171880000002</v>
      </c>
      <c r="F1547">
        <v>2792.1171880000002</v>
      </c>
      <c r="G1547">
        <v>13194846235</v>
      </c>
    </row>
    <row r="1548" spans="1:7">
      <c r="A1548" s="1">
        <v>44594</v>
      </c>
      <c r="B1548">
        <v>2791.9589839999999</v>
      </c>
      <c r="C1548">
        <v>2802.2121579999998</v>
      </c>
      <c r="D1548">
        <v>2630.1203609999998</v>
      </c>
      <c r="E1548">
        <v>2682.8540039999998</v>
      </c>
      <c r="F1548">
        <v>2682.8540039999998</v>
      </c>
      <c r="G1548">
        <v>13876301217</v>
      </c>
    </row>
    <row r="1549" spans="1:7">
      <c r="A1549" s="1">
        <v>44595</v>
      </c>
      <c r="B1549">
        <v>2682.2260740000002</v>
      </c>
      <c r="C1549">
        <v>2712.4826659999999</v>
      </c>
      <c r="D1549">
        <v>2587.7834469999998</v>
      </c>
      <c r="E1549">
        <v>2679.1625979999999</v>
      </c>
      <c r="F1549">
        <v>2679.1625979999999</v>
      </c>
      <c r="G1549">
        <v>12755505065</v>
      </c>
    </row>
    <row r="1550" spans="1:7">
      <c r="A1550" s="1">
        <v>44596</v>
      </c>
      <c r="B1550">
        <v>2681.0576169999999</v>
      </c>
      <c r="C1550">
        <v>2983.586914</v>
      </c>
      <c r="D1550">
        <v>2675.4438479999999</v>
      </c>
      <c r="E1550">
        <v>2983.586914</v>
      </c>
      <c r="F1550">
        <v>2983.586914</v>
      </c>
      <c r="G1550">
        <v>18987223729</v>
      </c>
    </row>
    <row r="1551" spans="1:7">
      <c r="A1551" s="1">
        <v>44597</v>
      </c>
      <c r="B1551">
        <v>2984.4460450000001</v>
      </c>
      <c r="C1551">
        <v>3054.1301269999999</v>
      </c>
      <c r="D1551">
        <v>2966.7810060000002</v>
      </c>
      <c r="E1551">
        <v>3014.648193</v>
      </c>
      <c r="F1551">
        <v>3014.648193</v>
      </c>
      <c r="G1551">
        <v>13102093957</v>
      </c>
    </row>
    <row r="1552" spans="1:7">
      <c r="A1552" s="1">
        <v>44598</v>
      </c>
      <c r="B1552">
        <v>3014.9597170000002</v>
      </c>
      <c r="C1552">
        <v>3061.2612300000001</v>
      </c>
      <c r="D1552">
        <v>2965.429932</v>
      </c>
      <c r="E1552">
        <v>3057.4760740000002</v>
      </c>
      <c r="F1552">
        <v>3057.4760740000002</v>
      </c>
      <c r="G1552">
        <v>9466018022</v>
      </c>
    </row>
    <row r="1553" spans="1:7">
      <c r="A1553" s="1">
        <v>44599</v>
      </c>
      <c r="B1553">
        <v>3057.4221189999998</v>
      </c>
      <c r="C1553">
        <v>3182.5283199999999</v>
      </c>
      <c r="D1553">
        <v>3002.9270019999999</v>
      </c>
      <c r="E1553">
        <v>3142.470703</v>
      </c>
      <c r="F1553">
        <v>3142.470703</v>
      </c>
      <c r="G1553">
        <v>15197063785</v>
      </c>
    </row>
    <row r="1554" spans="1:7">
      <c r="A1554" s="1">
        <v>44600</v>
      </c>
      <c r="B1554">
        <v>3143.0085450000001</v>
      </c>
      <c r="C1554">
        <v>3219.4726559999999</v>
      </c>
      <c r="D1554">
        <v>3038.3779300000001</v>
      </c>
      <c r="E1554">
        <v>3122.608643</v>
      </c>
      <c r="F1554">
        <v>3122.608643</v>
      </c>
      <c r="G1554">
        <v>17136080906</v>
      </c>
    </row>
    <row r="1555" spans="1:7">
      <c r="A1555" s="1">
        <v>44601</v>
      </c>
      <c r="B1555">
        <v>3121.1826169999999</v>
      </c>
      <c r="C1555">
        <v>3263.1557619999999</v>
      </c>
      <c r="D1555">
        <v>3063.1601559999999</v>
      </c>
      <c r="E1555">
        <v>3239.4570309999999</v>
      </c>
      <c r="F1555">
        <v>3239.4570309999999</v>
      </c>
      <c r="G1555">
        <v>13951308490</v>
      </c>
    </row>
    <row r="1556" spans="1:7">
      <c r="A1556" s="1">
        <v>44602</v>
      </c>
      <c r="B1556">
        <v>3240.1130370000001</v>
      </c>
      <c r="C1556">
        <v>3271.3161620000001</v>
      </c>
      <c r="D1556">
        <v>3070.3781739999999</v>
      </c>
      <c r="E1556">
        <v>3077.4821780000002</v>
      </c>
      <c r="F1556">
        <v>3077.4821780000002</v>
      </c>
      <c r="G1556">
        <v>18629485080</v>
      </c>
    </row>
    <row r="1557" spans="1:7">
      <c r="A1557" s="1">
        <v>44603</v>
      </c>
      <c r="B1557">
        <v>3077.413086</v>
      </c>
      <c r="C1557">
        <v>3127.4506839999999</v>
      </c>
      <c r="D1557">
        <v>2888.7077640000002</v>
      </c>
      <c r="E1557">
        <v>2927.3835450000001</v>
      </c>
      <c r="F1557">
        <v>2927.3835450000001</v>
      </c>
      <c r="G1557">
        <v>16043881065</v>
      </c>
    </row>
    <row r="1558" spans="1:7">
      <c r="A1558" s="1">
        <v>44604</v>
      </c>
      <c r="B1558">
        <v>2927.3864749999998</v>
      </c>
      <c r="C1558">
        <v>2980.079346</v>
      </c>
      <c r="D1558">
        <v>2870.1770019999999</v>
      </c>
      <c r="E1558">
        <v>2917.3627929999998</v>
      </c>
      <c r="F1558">
        <v>2917.3627929999998</v>
      </c>
      <c r="G1558">
        <v>11254355757</v>
      </c>
    </row>
    <row r="1559" spans="1:7">
      <c r="A1559" s="1">
        <v>44605</v>
      </c>
      <c r="B1559">
        <v>2916.7895509999998</v>
      </c>
      <c r="C1559">
        <v>2947.7766109999998</v>
      </c>
      <c r="D1559">
        <v>2845.3977049999999</v>
      </c>
      <c r="E1559">
        <v>2883.4633789999998</v>
      </c>
      <c r="F1559">
        <v>2883.4633789999998</v>
      </c>
      <c r="G1559">
        <v>9054963563</v>
      </c>
    </row>
    <row r="1560" spans="1:7">
      <c r="A1560" s="1">
        <v>44606</v>
      </c>
      <c r="B1560">
        <v>2880.1877439999998</v>
      </c>
      <c r="C1560">
        <v>2957.9636230000001</v>
      </c>
      <c r="D1560">
        <v>2840.257568</v>
      </c>
      <c r="E1560">
        <v>2933.4790039999998</v>
      </c>
      <c r="F1560">
        <v>2933.4790039999998</v>
      </c>
      <c r="G1560">
        <v>12164552172</v>
      </c>
    </row>
    <row r="1561" spans="1:7">
      <c r="A1561" s="1">
        <v>44607</v>
      </c>
      <c r="B1561">
        <v>2933.7290039999998</v>
      </c>
      <c r="C1561">
        <v>3185.5207519999999</v>
      </c>
      <c r="D1561">
        <v>2917.8571780000002</v>
      </c>
      <c r="E1561">
        <v>3179.8771969999998</v>
      </c>
      <c r="F1561">
        <v>3179.8771969999998</v>
      </c>
      <c r="G1561">
        <v>13921257873</v>
      </c>
    </row>
    <row r="1562" spans="1:7">
      <c r="A1562" s="1">
        <v>44608</v>
      </c>
      <c r="B1562">
        <v>3180.4467770000001</v>
      </c>
      <c r="C1562">
        <v>3181.616943</v>
      </c>
      <c r="D1562">
        <v>3055.1682129999999</v>
      </c>
      <c r="E1562">
        <v>3127.830078</v>
      </c>
      <c r="F1562">
        <v>3127.830078</v>
      </c>
      <c r="G1562">
        <v>12352406833</v>
      </c>
    </row>
    <row r="1563" spans="1:7">
      <c r="A1563" s="1">
        <v>44609</v>
      </c>
      <c r="B1563">
        <v>3126.8583979999999</v>
      </c>
      <c r="C1563">
        <v>3154.6152339999999</v>
      </c>
      <c r="D1563">
        <v>2861.8520509999998</v>
      </c>
      <c r="E1563">
        <v>2881.4819339999999</v>
      </c>
      <c r="F1563">
        <v>2881.4819339999999</v>
      </c>
      <c r="G1563">
        <v>15860206214</v>
      </c>
    </row>
    <row r="1564" spans="1:7">
      <c r="A1564" s="1">
        <v>44610</v>
      </c>
      <c r="B1564">
        <v>2884.3405760000001</v>
      </c>
      <c r="C1564">
        <v>2937.3085940000001</v>
      </c>
      <c r="D1564">
        <v>2761.6433109999998</v>
      </c>
      <c r="E1564">
        <v>2785.727539</v>
      </c>
      <c r="F1564">
        <v>2785.727539</v>
      </c>
      <c r="G1564">
        <v>15748173433</v>
      </c>
    </row>
    <row r="1565" spans="1:7">
      <c r="A1565" s="1">
        <v>44611</v>
      </c>
      <c r="B1565">
        <v>2784.8728030000002</v>
      </c>
      <c r="C1565">
        <v>2826.3479000000002</v>
      </c>
      <c r="D1565">
        <v>2707.3784179999998</v>
      </c>
      <c r="E1565">
        <v>2763.701172</v>
      </c>
      <c r="F1565">
        <v>2763.701172</v>
      </c>
      <c r="G1565">
        <v>9774183169</v>
      </c>
    </row>
    <row r="1566" spans="1:7">
      <c r="A1566" s="1">
        <v>44612</v>
      </c>
      <c r="B1566">
        <v>2763.7565920000002</v>
      </c>
      <c r="C1566">
        <v>2763.7565920000002</v>
      </c>
      <c r="D1566">
        <v>2585.946289</v>
      </c>
      <c r="E1566">
        <v>2628.6484380000002</v>
      </c>
      <c r="F1566">
        <v>2628.6484380000002</v>
      </c>
      <c r="G1566">
        <v>11641437834</v>
      </c>
    </row>
    <row r="1567" spans="1:7">
      <c r="A1567" s="1">
        <v>44613</v>
      </c>
      <c r="B1567">
        <v>2627.6655270000001</v>
      </c>
      <c r="C1567">
        <v>2752.4584960000002</v>
      </c>
      <c r="D1567">
        <v>2568.2543949999999</v>
      </c>
      <c r="E1567">
        <v>2573.8161620000001</v>
      </c>
      <c r="F1567">
        <v>2573.8161620000001</v>
      </c>
      <c r="G1567">
        <v>18646392740</v>
      </c>
    </row>
    <row r="1568" spans="1:7">
      <c r="A1568" s="1">
        <v>44614</v>
      </c>
      <c r="B1568">
        <v>2572.898682</v>
      </c>
      <c r="C1568">
        <v>2648.9167480000001</v>
      </c>
      <c r="D1568">
        <v>2510.678711</v>
      </c>
      <c r="E1568">
        <v>2639.2993160000001</v>
      </c>
      <c r="F1568">
        <v>2639.2993160000001</v>
      </c>
      <c r="G1568">
        <v>16360200507</v>
      </c>
    </row>
    <row r="1569" spans="1:7">
      <c r="A1569" s="1">
        <v>44615</v>
      </c>
      <c r="B1569">
        <v>2639.4470209999999</v>
      </c>
      <c r="C1569">
        <v>2741.3684079999998</v>
      </c>
      <c r="D1569">
        <v>2587.4128420000002</v>
      </c>
      <c r="E1569">
        <v>2590.3596189999998</v>
      </c>
      <c r="F1569">
        <v>2590.3596189999998</v>
      </c>
      <c r="G1569">
        <v>13382637240</v>
      </c>
    </row>
    <row r="1570" spans="1:7">
      <c r="A1570" s="1">
        <v>44616</v>
      </c>
      <c r="B1570">
        <v>2588.16626</v>
      </c>
      <c r="C1570">
        <v>2689.047607</v>
      </c>
      <c r="D1570">
        <v>2308.9147950000001</v>
      </c>
      <c r="E1570">
        <v>2598.0671390000002</v>
      </c>
      <c r="F1570">
        <v>2598.0671390000002</v>
      </c>
      <c r="G1570">
        <v>29312342666</v>
      </c>
    </row>
    <row r="1571" spans="1:7">
      <c r="A1571" s="1">
        <v>44617</v>
      </c>
      <c r="B1571">
        <v>2598.436279</v>
      </c>
      <c r="C1571">
        <v>2821.9724120000001</v>
      </c>
      <c r="D1571">
        <v>2579.2080080000001</v>
      </c>
      <c r="E1571">
        <v>2764.5356449999999</v>
      </c>
      <c r="F1571">
        <v>2764.5356449999999</v>
      </c>
      <c r="G1571">
        <v>17208902048</v>
      </c>
    </row>
    <row r="1572" spans="1:7">
      <c r="A1572" s="1">
        <v>44618</v>
      </c>
      <c r="B1572">
        <v>2764.9895019999999</v>
      </c>
      <c r="C1572">
        <v>2849.4240719999998</v>
      </c>
      <c r="D1572">
        <v>2745.0090329999998</v>
      </c>
      <c r="E1572">
        <v>2781.1118160000001</v>
      </c>
      <c r="F1572">
        <v>2781.1118160000001</v>
      </c>
      <c r="G1572">
        <v>11724648351</v>
      </c>
    </row>
    <row r="1573" spans="1:7">
      <c r="A1573" s="1">
        <v>44619</v>
      </c>
      <c r="B1573">
        <v>2780.5043949999999</v>
      </c>
      <c r="C1573">
        <v>2831.1254880000001</v>
      </c>
      <c r="D1573">
        <v>2581.6157229999999</v>
      </c>
      <c r="E1573">
        <v>2621.8017580000001</v>
      </c>
      <c r="F1573">
        <v>2621.8017580000001</v>
      </c>
      <c r="G1573">
        <v>16150857254</v>
      </c>
    </row>
    <row r="1574" spans="1:7">
      <c r="A1574" s="1">
        <v>44620</v>
      </c>
      <c r="B1574">
        <v>2621.1721189999998</v>
      </c>
      <c r="C1574">
        <v>2929.1804200000001</v>
      </c>
      <c r="D1574">
        <v>2586.3881839999999</v>
      </c>
      <c r="E1574">
        <v>2919.201172</v>
      </c>
      <c r="F1574">
        <v>2919.201172</v>
      </c>
      <c r="G1574">
        <v>19266124733</v>
      </c>
    </row>
    <row r="1575" spans="1:7">
      <c r="A1575" s="1">
        <v>44621</v>
      </c>
      <c r="B1575">
        <v>2919.7758789999998</v>
      </c>
      <c r="C1575">
        <v>3029.6516109999998</v>
      </c>
      <c r="D1575">
        <v>2868.9389649999998</v>
      </c>
      <c r="E1575">
        <v>2972.485107</v>
      </c>
      <c r="F1575">
        <v>2972.485107</v>
      </c>
      <c r="G1575">
        <v>18757425786</v>
      </c>
    </row>
    <row r="1576" spans="1:7">
      <c r="A1576" s="1">
        <v>44622</v>
      </c>
      <c r="B1576">
        <v>2972.4719239999999</v>
      </c>
      <c r="C1576">
        <v>3026.868164</v>
      </c>
      <c r="D1576">
        <v>2919.943115</v>
      </c>
      <c r="E1576">
        <v>2950.1184079999998</v>
      </c>
      <c r="F1576">
        <v>2950.1184079999998</v>
      </c>
      <c r="G1576">
        <v>16636517503</v>
      </c>
    </row>
    <row r="1577" spans="1:7">
      <c r="A1577" s="1">
        <v>44623</v>
      </c>
      <c r="B1577">
        <v>2950.1567380000001</v>
      </c>
      <c r="C1577">
        <v>2964.6733399999998</v>
      </c>
      <c r="D1577">
        <v>2797.319336</v>
      </c>
      <c r="E1577">
        <v>2834.4689939999998</v>
      </c>
      <c r="F1577">
        <v>2834.4689939999998</v>
      </c>
      <c r="G1577">
        <v>13091199728</v>
      </c>
    </row>
    <row r="1578" spans="1:7">
      <c r="A1578" s="1">
        <v>44624</v>
      </c>
      <c r="B1578">
        <v>2834.9873050000001</v>
      </c>
      <c r="C1578">
        <v>2835.1762699999999</v>
      </c>
      <c r="D1578">
        <v>2587.7482909999999</v>
      </c>
      <c r="E1578">
        <v>2617.1560060000002</v>
      </c>
      <c r="F1578">
        <v>2617.1560060000002</v>
      </c>
      <c r="G1578">
        <v>14496939024</v>
      </c>
    </row>
    <row r="1579" spans="1:7">
      <c r="A1579" s="1">
        <v>44625</v>
      </c>
      <c r="B1579">
        <v>2618.4736330000001</v>
      </c>
      <c r="C1579">
        <v>2679.102539</v>
      </c>
      <c r="D1579">
        <v>2596.98999</v>
      </c>
      <c r="E1579">
        <v>2664.8310550000001</v>
      </c>
      <c r="F1579">
        <v>2664.8310550000001</v>
      </c>
      <c r="G1579">
        <v>8072368396</v>
      </c>
    </row>
    <row r="1580" spans="1:7">
      <c r="A1580" s="1">
        <v>44626</v>
      </c>
      <c r="B1580">
        <v>2664.9436040000001</v>
      </c>
      <c r="C1580">
        <v>2673.6372070000002</v>
      </c>
      <c r="D1580">
        <v>2555.0373540000001</v>
      </c>
      <c r="E1580">
        <v>2555.0373540000001</v>
      </c>
      <c r="F1580">
        <v>2555.0373540000001</v>
      </c>
      <c r="G1580">
        <v>8872976607</v>
      </c>
    </row>
    <row r="1581" spans="1:7">
      <c r="A1581" s="1">
        <v>44627</v>
      </c>
      <c r="B1581">
        <v>2555.297607</v>
      </c>
      <c r="C1581">
        <v>2639.943115</v>
      </c>
      <c r="D1581">
        <v>2455.59375</v>
      </c>
      <c r="E1581">
        <v>2497.77124</v>
      </c>
      <c r="F1581">
        <v>2497.77124</v>
      </c>
      <c r="G1581">
        <v>14594098731</v>
      </c>
    </row>
    <row r="1582" spans="1:7">
      <c r="A1582" s="1">
        <v>44628</v>
      </c>
      <c r="B1582">
        <v>2497.7214359999998</v>
      </c>
      <c r="C1582">
        <v>2618.1660160000001</v>
      </c>
      <c r="D1582">
        <v>2489.7551269999999</v>
      </c>
      <c r="E1582">
        <v>2576.7475589999999</v>
      </c>
      <c r="F1582">
        <v>2576.7475589999999</v>
      </c>
      <c r="G1582">
        <v>13922922903</v>
      </c>
    </row>
    <row r="1583" spans="1:7">
      <c r="A1583" s="1">
        <v>44629</v>
      </c>
      <c r="B1583">
        <v>2577.1652829999998</v>
      </c>
      <c r="C1583">
        <v>2761.7963869999999</v>
      </c>
      <c r="D1583">
        <v>2573.6552729999999</v>
      </c>
      <c r="E1583">
        <v>2729.7834469999998</v>
      </c>
      <c r="F1583">
        <v>2729.7834469999998</v>
      </c>
      <c r="G1583">
        <v>14173665398</v>
      </c>
    </row>
    <row r="1584" spans="1:7">
      <c r="A1584" s="1">
        <v>44630</v>
      </c>
      <c r="B1584">
        <v>2729.1164549999999</v>
      </c>
      <c r="C1584">
        <v>2729.1164549999999</v>
      </c>
      <c r="D1584">
        <v>2566.193115</v>
      </c>
      <c r="E1584">
        <v>2608.0485840000001</v>
      </c>
      <c r="F1584">
        <v>2608.0485840000001</v>
      </c>
      <c r="G1584">
        <v>13292477213</v>
      </c>
    </row>
    <row r="1585" spans="1:7">
      <c r="A1585" s="1">
        <v>44631</v>
      </c>
      <c r="B1585">
        <v>2608.27124</v>
      </c>
      <c r="C1585">
        <v>2664.5585940000001</v>
      </c>
      <c r="D1585">
        <v>2534.688232</v>
      </c>
      <c r="E1585">
        <v>2559.5629880000001</v>
      </c>
      <c r="F1585">
        <v>2559.5629880000001</v>
      </c>
      <c r="G1585">
        <v>12382419582</v>
      </c>
    </row>
    <row r="1586" spans="1:7">
      <c r="A1586" s="1">
        <v>44632</v>
      </c>
      <c r="B1586">
        <v>2559.6606449999999</v>
      </c>
      <c r="C1586">
        <v>2606.438721</v>
      </c>
      <c r="D1586">
        <v>2559.126953</v>
      </c>
      <c r="E1586">
        <v>2574.7541500000002</v>
      </c>
      <c r="F1586">
        <v>2574.7541500000002</v>
      </c>
      <c r="G1586">
        <v>6532996574</v>
      </c>
    </row>
    <row r="1587" spans="1:7">
      <c r="A1587" s="1">
        <v>44633</v>
      </c>
      <c r="B1587">
        <v>2573.4880370000001</v>
      </c>
      <c r="C1587">
        <v>2594.5498050000001</v>
      </c>
      <c r="D1587">
        <v>2503.8852539999998</v>
      </c>
      <c r="E1587">
        <v>2518.9445799999999</v>
      </c>
      <c r="F1587">
        <v>2518.9445799999999</v>
      </c>
      <c r="G1587">
        <v>8632000379</v>
      </c>
    </row>
    <row r="1588" spans="1:7">
      <c r="A1588" s="1">
        <v>44634</v>
      </c>
      <c r="B1588">
        <v>2518.486328</v>
      </c>
      <c r="C1588">
        <v>2604.0344239999999</v>
      </c>
      <c r="D1588">
        <v>2505.2993160000001</v>
      </c>
      <c r="E1588">
        <v>2590.6960450000001</v>
      </c>
      <c r="F1588">
        <v>2590.6960450000001</v>
      </c>
      <c r="G1588">
        <v>11244398839</v>
      </c>
    </row>
    <row r="1589" spans="1:7">
      <c r="A1589" s="1">
        <v>44635</v>
      </c>
      <c r="B1589">
        <v>2590.6689449999999</v>
      </c>
      <c r="C1589">
        <v>2662.3295899999998</v>
      </c>
      <c r="D1589">
        <v>2515.7658689999998</v>
      </c>
      <c r="E1589">
        <v>2620.1496579999998</v>
      </c>
      <c r="F1589">
        <v>2620.1496579999998</v>
      </c>
      <c r="G1589">
        <v>12861105614</v>
      </c>
    </row>
    <row r="1590" spans="1:7">
      <c r="A1590" s="1">
        <v>44636</v>
      </c>
      <c r="B1590">
        <v>2620.0285640000002</v>
      </c>
      <c r="C1590">
        <v>2781.3071289999998</v>
      </c>
      <c r="D1590">
        <v>2610.764404</v>
      </c>
      <c r="E1590">
        <v>2772.055664</v>
      </c>
      <c r="F1590">
        <v>2772.055664</v>
      </c>
      <c r="G1590">
        <v>17915109769</v>
      </c>
    </row>
    <row r="1591" spans="1:7">
      <c r="A1591" s="1">
        <v>44637</v>
      </c>
      <c r="B1591">
        <v>2771.9641109999998</v>
      </c>
      <c r="C1591">
        <v>2826.1606449999999</v>
      </c>
      <c r="D1591">
        <v>2751.5607909999999</v>
      </c>
      <c r="E1591">
        <v>2814.8544919999999</v>
      </c>
      <c r="F1591">
        <v>2814.8544919999999</v>
      </c>
      <c r="G1591">
        <v>12685265194</v>
      </c>
    </row>
    <row r="1592" spans="1:7">
      <c r="A1592" s="1">
        <v>44638</v>
      </c>
      <c r="B1592">
        <v>2814.4345699999999</v>
      </c>
      <c r="C1592">
        <v>2973.616211</v>
      </c>
      <c r="D1592">
        <v>2774.8557129999999</v>
      </c>
      <c r="E1592">
        <v>2945.343018</v>
      </c>
      <c r="F1592">
        <v>2945.343018</v>
      </c>
      <c r="G1592">
        <v>15830879093</v>
      </c>
    </row>
    <row r="1593" spans="1:7">
      <c r="A1593" s="1">
        <v>44639</v>
      </c>
      <c r="B1593">
        <v>2944.7216800000001</v>
      </c>
      <c r="C1593">
        <v>2979.9870609999998</v>
      </c>
      <c r="D1593">
        <v>2910.8022460000002</v>
      </c>
      <c r="E1593">
        <v>2946.2570799999999</v>
      </c>
      <c r="F1593">
        <v>2946.2570799999999</v>
      </c>
      <c r="G1593">
        <v>11576463120</v>
      </c>
    </row>
    <row r="1594" spans="1:7">
      <c r="A1594" s="1">
        <v>44640</v>
      </c>
      <c r="B1594">
        <v>2946.547607</v>
      </c>
      <c r="C1594">
        <v>2956.9655760000001</v>
      </c>
      <c r="D1594">
        <v>2826.107422</v>
      </c>
      <c r="E1594">
        <v>2860.4592290000001</v>
      </c>
      <c r="F1594">
        <v>2860.4592290000001</v>
      </c>
      <c r="G1594">
        <v>12684727326</v>
      </c>
    </row>
    <row r="1595" spans="1:7">
      <c r="A1595" s="1">
        <v>44641</v>
      </c>
      <c r="B1595">
        <v>2860.1032709999999</v>
      </c>
      <c r="C1595">
        <v>2954.5566410000001</v>
      </c>
      <c r="D1595">
        <v>2838.2504880000001</v>
      </c>
      <c r="E1595">
        <v>2897.9765630000002</v>
      </c>
      <c r="F1595">
        <v>2897.9765630000002</v>
      </c>
      <c r="G1595">
        <v>15206116098</v>
      </c>
    </row>
    <row r="1596" spans="1:7">
      <c r="A1596" s="1">
        <v>44642</v>
      </c>
      <c r="B1596">
        <v>2897.7741700000001</v>
      </c>
      <c r="C1596">
        <v>3040.3828130000002</v>
      </c>
      <c r="D1596">
        <v>2892.5444339999999</v>
      </c>
      <c r="E1596">
        <v>2973.1311040000001</v>
      </c>
      <c r="F1596">
        <v>2973.1311040000001</v>
      </c>
      <c r="G1596">
        <v>16830539230</v>
      </c>
    </row>
    <row r="1597" spans="1:7">
      <c r="A1597" s="1">
        <v>44643</v>
      </c>
      <c r="B1597">
        <v>2973.1450199999999</v>
      </c>
      <c r="C1597">
        <v>3036.7521969999998</v>
      </c>
      <c r="D1597">
        <v>2933.3066410000001</v>
      </c>
      <c r="E1597">
        <v>3031.0671390000002</v>
      </c>
      <c r="F1597">
        <v>3031.0671390000002</v>
      </c>
      <c r="G1597">
        <v>16008767658</v>
      </c>
    </row>
    <row r="1598" spans="1:7">
      <c r="A1598" s="1">
        <v>44644</v>
      </c>
      <c r="B1598">
        <v>3031.0607909999999</v>
      </c>
      <c r="C1598">
        <v>3118.3876949999999</v>
      </c>
      <c r="D1598">
        <v>3012.3266600000002</v>
      </c>
      <c r="E1598">
        <v>3108.0620119999999</v>
      </c>
      <c r="F1598">
        <v>3108.0620119999999</v>
      </c>
      <c r="G1598">
        <v>18070503166</v>
      </c>
    </row>
    <row r="1599" spans="1:7">
      <c r="A1599" s="1">
        <v>44645</v>
      </c>
      <c r="B1599">
        <v>3108.4489749999998</v>
      </c>
      <c r="C1599">
        <v>3183.9580080000001</v>
      </c>
      <c r="D1599">
        <v>3087.4907229999999</v>
      </c>
      <c r="E1599">
        <v>3106.6713869999999</v>
      </c>
      <c r="F1599">
        <v>3106.6713869999999</v>
      </c>
      <c r="G1599">
        <v>17030503831</v>
      </c>
    </row>
    <row r="1600" spans="1:7">
      <c r="A1600" s="1">
        <v>44646</v>
      </c>
      <c r="B1600">
        <v>3106.4052729999999</v>
      </c>
      <c r="C1600">
        <v>3146.8254390000002</v>
      </c>
      <c r="D1600">
        <v>3091.8254390000002</v>
      </c>
      <c r="E1600">
        <v>3143.1789549999999</v>
      </c>
      <c r="F1600">
        <v>3143.1789549999999</v>
      </c>
      <c r="G1600">
        <v>8876420740</v>
      </c>
    </row>
    <row r="1601" spans="1:7">
      <c r="A1601" s="1">
        <v>44647</v>
      </c>
      <c r="B1601">
        <v>3143.795654</v>
      </c>
      <c r="C1601">
        <v>3291.5776369999999</v>
      </c>
      <c r="D1601">
        <v>3129.9978030000002</v>
      </c>
      <c r="E1601">
        <v>3291.5776369999999</v>
      </c>
      <c r="F1601">
        <v>3291.5776369999999</v>
      </c>
      <c r="G1601">
        <v>13431866834</v>
      </c>
    </row>
    <row r="1602" spans="1:7">
      <c r="A1602" s="1">
        <v>44648</v>
      </c>
      <c r="B1602">
        <v>3292.32251</v>
      </c>
      <c r="C1602">
        <v>3424.0192870000001</v>
      </c>
      <c r="D1602">
        <v>3279.0270999999998</v>
      </c>
      <c r="E1602">
        <v>3336.6345209999999</v>
      </c>
      <c r="F1602">
        <v>3336.6345209999999</v>
      </c>
      <c r="G1602">
        <v>20620450770</v>
      </c>
    </row>
    <row r="1603" spans="1:7">
      <c r="A1603" s="1">
        <v>44649</v>
      </c>
      <c r="B1603">
        <v>3335.02124</v>
      </c>
      <c r="C1603">
        <v>3470.186279</v>
      </c>
      <c r="D1603">
        <v>3335.02124</v>
      </c>
      <c r="E1603">
        <v>3401.9877929999998</v>
      </c>
      <c r="F1603">
        <v>3401.9877929999998</v>
      </c>
      <c r="G1603">
        <v>19533323636</v>
      </c>
    </row>
    <row r="1604" spans="1:7">
      <c r="A1604" s="1">
        <v>44650</v>
      </c>
      <c r="B1604">
        <v>3401.5261230000001</v>
      </c>
      <c r="C1604">
        <v>3435.2861330000001</v>
      </c>
      <c r="D1604">
        <v>3349.2370609999998</v>
      </c>
      <c r="E1604">
        <v>3385.1579590000001</v>
      </c>
      <c r="F1604">
        <v>3385.1579590000001</v>
      </c>
      <c r="G1604">
        <v>15302506131</v>
      </c>
    </row>
    <row r="1605" spans="1:7">
      <c r="A1605" s="1">
        <v>44651</v>
      </c>
      <c r="B1605">
        <v>3385.289307</v>
      </c>
      <c r="C1605">
        <v>3435.1284179999998</v>
      </c>
      <c r="D1605">
        <v>3272.9345699999999</v>
      </c>
      <c r="E1605">
        <v>3281.6428219999998</v>
      </c>
      <c r="F1605">
        <v>3281.6428219999998</v>
      </c>
      <c r="G1605">
        <v>17685495686</v>
      </c>
    </row>
    <row r="1606" spans="1:7">
      <c r="A1606" s="1">
        <v>44652</v>
      </c>
      <c r="B1606">
        <v>3282.576172</v>
      </c>
      <c r="C1606">
        <v>3467.5559079999998</v>
      </c>
      <c r="D1606">
        <v>3223.891357</v>
      </c>
      <c r="E1606">
        <v>3449.5522460000002</v>
      </c>
      <c r="F1606">
        <v>3449.5522460000002</v>
      </c>
      <c r="G1606">
        <v>20982988937</v>
      </c>
    </row>
    <row r="1607" spans="1:7">
      <c r="A1607" s="1">
        <v>44653</v>
      </c>
      <c r="B1607">
        <v>3449.7885740000002</v>
      </c>
      <c r="C1607">
        <v>3521.2846679999998</v>
      </c>
      <c r="D1607">
        <v>3442.0002439999998</v>
      </c>
      <c r="E1607">
        <v>3445.0593260000001</v>
      </c>
      <c r="F1607">
        <v>3445.0593260000001</v>
      </c>
      <c r="G1607">
        <v>23571556215</v>
      </c>
    </row>
    <row r="1608" spans="1:7">
      <c r="A1608" s="1">
        <v>44654</v>
      </c>
      <c r="B1608">
        <v>3444.810547</v>
      </c>
      <c r="C1608">
        <v>3573.9602049999999</v>
      </c>
      <c r="D1608">
        <v>3421.2597660000001</v>
      </c>
      <c r="E1608">
        <v>3522.8334960000002</v>
      </c>
      <c r="F1608">
        <v>3522.8334960000002</v>
      </c>
      <c r="G1608">
        <v>15333808649</v>
      </c>
    </row>
    <row r="1609" spans="1:7">
      <c r="A1609" s="1">
        <v>44655</v>
      </c>
      <c r="B1609">
        <v>3522.36499</v>
      </c>
      <c r="C1609">
        <v>3535.148193</v>
      </c>
      <c r="D1609">
        <v>3422.0009770000001</v>
      </c>
      <c r="E1609">
        <v>3521.241211</v>
      </c>
      <c r="F1609">
        <v>3521.241211</v>
      </c>
      <c r="G1609">
        <v>18209969743</v>
      </c>
    </row>
    <row r="1610" spans="1:7">
      <c r="A1610" s="1">
        <v>44656</v>
      </c>
      <c r="B1610">
        <v>3521.2397460000002</v>
      </c>
      <c r="C1610">
        <v>3546.7067870000001</v>
      </c>
      <c r="D1610">
        <v>3410.547607</v>
      </c>
      <c r="E1610">
        <v>3411.7924800000001</v>
      </c>
      <c r="F1610">
        <v>3411.7924800000001</v>
      </c>
      <c r="G1610">
        <v>16681503199</v>
      </c>
    </row>
    <row r="1611" spans="1:7">
      <c r="A1611" s="1">
        <v>44657</v>
      </c>
      <c r="B1611">
        <v>3411.6721189999998</v>
      </c>
      <c r="C1611">
        <v>3411.6721189999998</v>
      </c>
      <c r="D1611">
        <v>3171.205078</v>
      </c>
      <c r="E1611">
        <v>3171.6918949999999</v>
      </c>
      <c r="F1611">
        <v>3171.6918949999999</v>
      </c>
      <c r="G1611">
        <v>25632563639</v>
      </c>
    </row>
    <row r="1612" spans="1:7">
      <c r="A1612" s="1">
        <v>44658</v>
      </c>
      <c r="B1612">
        <v>3172.1972660000001</v>
      </c>
      <c r="C1612">
        <v>3263.4746089999999</v>
      </c>
      <c r="D1612">
        <v>3155.5810550000001</v>
      </c>
      <c r="E1612">
        <v>3233.2746579999998</v>
      </c>
      <c r="F1612">
        <v>3233.2746579999998</v>
      </c>
      <c r="G1612">
        <v>16745496605</v>
      </c>
    </row>
    <row r="1613" spans="1:7">
      <c r="A1613" s="1">
        <v>44659</v>
      </c>
      <c r="B1613">
        <v>3233.272461</v>
      </c>
      <c r="C1613">
        <v>3301.607422</v>
      </c>
      <c r="D1613">
        <v>3179.1423340000001</v>
      </c>
      <c r="E1613">
        <v>3192.0739749999998</v>
      </c>
      <c r="F1613">
        <v>3192.0739749999998</v>
      </c>
      <c r="G1613">
        <v>17557050669</v>
      </c>
    </row>
    <row r="1614" spans="1:7">
      <c r="A1614" s="1">
        <v>44660</v>
      </c>
      <c r="B1614">
        <v>3191.9760740000002</v>
      </c>
      <c r="C1614">
        <v>3261.963135</v>
      </c>
      <c r="D1614">
        <v>3187.4692380000001</v>
      </c>
      <c r="E1614">
        <v>3261.91626</v>
      </c>
      <c r="F1614">
        <v>3261.91626</v>
      </c>
      <c r="G1614">
        <v>9908112156</v>
      </c>
    </row>
    <row r="1615" spans="1:7">
      <c r="A1615" s="1">
        <v>44661</v>
      </c>
      <c r="B1615">
        <v>3261.2915039999998</v>
      </c>
      <c r="C1615">
        <v>3303.0031739999999</v>
      </c>
      <c r="D1615">
        <v>3211.866943</v>
      </c>
      <c r="E1615">
        <v>3211.866943</v>
      </c>
      <c r="F1615">
        <v>3211.866943</v>
      </c>
      <c r="G1615">
        <v>10427054790</v>
      </c>
    </row>
    <row r="1616" spans="1:7">
      <c r="A1616" s="1">
        <v>44662</v>
      </c>
      <c r="B1616">
        <v>3209.576904</v>
      </c>
      <c r="C1616">
        <v>3214.461914</v>
      </c>
      <c r="D1616">
        <v>2962.7565920000002</v>
      </c>
      <c r="E1616">
        <v>2981.0522460000002</v>
      </c>
      <c r="F1616">
        <v>2981.0522460000002</v>
      </c>
      <c r="G1616">
        <v>21891804831</v>
      </c>
    </row>
    <row r="1617" spans="1:7">
      <c r="A1617" s="1">
        <v>44663</v>
      </c>
      <c r="B1617">
        <v>2981.420654</v>
      </c>
      <c r="C1617">
        <v>3077.4526369999999</v>
      </c>
      <c r="D1617">
        <v>2957.8723140000002</v>
      </c>
      <c r="E1617">
        <v>3030.3764649999998</v>
      </c>
      <c r="F1617">
        <v>3030.3764649999998</v>
      </c>
      <c r="G1617">
        <v>20235707410</v>
      </c>
    </row>
    <row r="1618" spans="1:7">
      <c r="A1618" s="1">
        <v>44664</v>
      </c>
      <c r="B1618">
        <v>3029.8779300000001</v>
      </c>
      <c r="C1618">
        <v>3123.5754390000002</v>
      </c>
      <c r="D1618">
        <v>3006.4816890000002</v>
      </c>
      <c r="E1618">
        <v>3118.3442380000001</v>
      </c>
      <c r="F1618">
        <v>3118.3442380000001</v>
      </c>
      <c r="G1618">
        <v>16088473629</v>
      </c>
    </row>
    <row r="1619" spans="1:7">
      <c r="A1619" s="1">
        <v>44665</v>
      </c>
      <c r="B1619">
        <v>3117.8217770000001</v>
      </c>
      <c r="C1619">
        <v>3139.928711</v>
      </c>
      <c r="D1619">
        <v>2988.4353030000002</v>
      </c>
      <c r="E1619">
        <v>3019.9094239999999</v>
      </c>
      <c r="F1619">
        <v>3019.9094239999999</v>
      </c>
      <c r="G1619">
        <v>15821419931</v>
      </c>
    </row>
    <row r="1620" spans="1:7">
      <c r="A1620" s="1">
        <v>44666</v>
      </c>
      <c r="B1620">
        <v>3020.1345209999999</v>
      </c>
      <c r="C1620">
        <v>3044.2873540000001</v>
      </c>
      <c r="D1620">
        <v>3001.1232909999999</v>
      </c>
      <c r="E1620">
        <v>3040.9165039999998</v>
      </c>
      <c r="F1620">
        <v>3040.9165039999998</v>
      </c>
      <c r="G1620">
        <v>11256651536</v>
      </c>
    </row>
    <row r="1621" spans="1:7">
      <c r="A1621" s="1">
        <v>44667</v>
      </c>
      <c r="B1621">
        <v>3041.1232909999999</v>
      </c>
      <c r="C1621">
        <v>3074.8869629999999</v>
      </c>
      <c r="D1621">
        <v>3016.421143</v>
      </c>
      <c r="E1621">
        <v>3062.3103030000002</v>
      </c>
      <c r="F1621">
        <v>3062.3103030000002</v>
      </c>
      <c r="G1621">
        <v>8766710365</v>
      </c>
    </row>
    <row r="1622" spans="1:7">
      <c r="A1622" s="1">
        <v>44668</v>
      </c>
      <c r="B1622">
        <v>3061.881836</v>
      </c>
      <c r="C1622">
        <v>3075.7758789999998</v>
      </c>
      <c r="D1622">
        <v>2989.0439449999999</v>
      </c>
      <c r="E1622">
        <v>2993.4033199999999</v>
      </c>
      <c r="F1622">
        <v>2993.4033199999999</v>
      </c>
      <c r="G1622">
        <v>10463091281</v>
      </c>
    </row>
    <row r="1623" spans="1:7">
      <c r="A1623" s="1">
        <v>44669</v>
      </c>
      <c r="B1623">
        <v>2993.4838869999999</v>
      </c>
      <c r="C1623">
        <v>3062.5209960000002</v>
      </c>
      <c r="D1623">
        <v>2893.9128420000002</v>
      </c>
      <c r="E1623">
        <v>3057.6066890000002</v>
      </c>
      <c r="F1623">
        <v>3057.6066890000002</v>
      </c>
      <c r="G1623">
        <v>18629381299</v>
      </c>
    </row>
    <row r="1624" spans="1:7">
      <c r="A1624" s="1">
        <v>44670</v>
      </c>
      <c r="B1624">
        <v>3057.5703130000002</v>
      </c>
      <c r="C1624">
        <v>3125.0842290000001</v>
      </c>
      <c r="D1624">
        <v>3035.5351559999999</v>
      </c>
      <c r="E1624">
        <v>3104.1064449999999</v>
      </c>
      <c r="F1624">
        <v>3104.1064449999999</v>
      </c>
      <c r="G1624">
        <v>14156035096</v>
      </c>
    </row>
    <row r="1625" spans="1:7">
      <c r="A1625" s="1">
        <v>44671</v>
      </c>
      <c r="B1625">
        <v>3103.9350589999999</v>
      </c>
      <c r="C1625">
        <v>3157.8857419999999</v>
      </c>
      <c r="D1625">
        <v>3045.2883299999999</v>
      </c>
      <c r="E1625">
        <v>3077.7458499999998</v>
      </c>
      <c r="F1625">
        <v>3077.7458499999998</v>
      </c>
      <c r="G1625">
        <v>15547362265</v>
      </c>
    </row>
    <row r="1626" spans="1:7">
      <c r="A1626" s="1">
        <v>44672</v>
      </c>
      <c r="B1626">
        <v>3077.829346</v>
      </c>
      <c r="C1626">
        <v>3173.4514159999999</v>
      </c>
      <c r="D1626">
        <v>2962.4104000000002</v>
      </c>
      <c r="E1626">
        <v>2987.4807129999999</v>
      </c>
      <c r="F1626">
        <v>2987.4807129999999</v>
      </c>
      <c r="G1626">
        <v>20783591093</v>
      </c>
    </row>
    <row r="1627" spans="1:7">
      <c r="A1627" s="1">
        <v>44673</v>
      </c>
      <c r="B1627">
        <v>2986.938721</v>
      </c>
      <c r="C1627">
        <v>3024.8544919999999</v>
      </c>
      <c r="D1627">
        <v>2942.358643</v>
      </c>
      <c r="E1627">
        <v>2964.835693</v>
      </c>
      <c r="F1627">
        <v>2964.835693</v>
      </c>
      <c r="G1627">
        <v>16782795477</v>
      </c>
    </row>
    <row r="1628" spans="1:7">
      <c r="A1628" s="1">
        <v>44674</v>
      </c>
      <c r="B1628">
        <v>2964.8022460000002</v>
      </c>
      <c r="C1628">
        <v>2975.3227539999998</v>
      </c>
      <c r="D1628">
        <v>2926.7402339999999</v>
      </c>
      <c r="E1628">
        <v>2938.1140140000002</v>
      </c>
      <c r="F1628">
        <v>2938.1140140000002</v>
      </c>
      <c r="G1628">
        <v>9116955609</v>
      </c>
    </row>
    <row r="1629" spans="1:7">
      <c r="A1629" s="1">
        <v>44675</v>
      </c>
      <c r="B1629">
        <v>2937.3471679999998</v>
      </c>
      <c r="C1629">
        <v>2961.8820799999999</v>
      </c>
      <c r="D1629">
        <v>2922.1286620000001</v>
      </c>
      <c r="E1629">
        <v>2922.7326659999999</v>
      </c>
      <c r="F1629">
        <v>2922.7326659999999</v>
      </c>
      <c r="G1629">
        <v>9696829579</v>
      </c>
    </row>
    <row r="1630" spans="1:7">
      <c r="A1630" s="1">
        <v>44676</v>
      </c>
      <c r="B1630">
        <v>2922.9902339999999</v>
      </c>
      <c r="C1630">
        <v>3018.4155270000001</v>
      </c>
      <c r="D1630">
        <v>2804.5070799999999</v>
      </c>
      <c r="E1630">
        <v>3009.3935550000001</v>
      </c>
      <c r="F1630">
        <v>3009.3935550000001</v>
      </c>
      <c r="G1630">
        <v>22332690614</v>
      </c>
    </row>
    <row r="1631" spans="1:7">
      <c r="A1631" s="1">
        <v>44677</v>
      </c>
      <c r="B1631">
        <v>3008.946289</v>
      </c>
      <c r="C1631">
        <v>3026.415039</v>
      </c>
      <c r="D1631">
        <v>2786.2531739999999</v>
      </c>
      <c r="E1631">
        <v>2808.2983399999998</v>
      </c>
      <c r="F1631">
        <v>2808.2983399999998</v>
      </c>
      <c r="G1631">
        <v>19052045399</v>
      </c>
    </row>
    <row r="1632" spans="1:7">
      <c r="A1632" s="1">
        <v>44678</v>
      </c>
      <c r="B1632">
        <v>2808.6459960000002</v>
      </c>
      <c r="C1632">
        <v>2911.8774410000001</v>
      </c>
      <c r="D1632">
        <v>2802.2734380000002</v>
      </c>
      <c r="E1632">
        <v>2888.9296880000002</v>
      </c>
      <c r="F1632">
        <v>2888.9296880000002</v>
      </c>
      <c r="G1632">
        <v>17419284041</v>
      </c>
    </row>
    <row r="1633" spans="1:7">
      <c r="A1633" s="1">
        <v>44679</v>
      </c>
      <c r="B1633">
        <v>2888.8498540000001</v>
      </c>
      <c r="C1633">
        <v>2973.13501</v>
      </c>
      <c r="D1633">
        <v>2861.8215329999998</v>
      </c>
      <c r="E1633">
        <v>2936.9409179999998</v>
      </c>
      <c r="F1633">
        <v>2936.9409179999998</v>
      </c>
      <c r="G1633">
        <v>18443524633</v>
      </c>
    </row>
    <row r="1634" spans="1:7">
      <c r="A1634" s="1">
        <v>44680</v>
      </c>
      <c r="B1634">
        <v>2936.7766109999998</v>
      </c>
      <c r="C1634">
        <v>2943.4458009999998</v>
      </c>
      <c r="D1634">
        <v>2782.4353030000002</v>
      </c>
      <c r="E1634">
        <v>2815.601807</v>
      </c>
      <c r="F1634">
        <v>2815.601807</v>
      </c>
      <c r="G1634">
        <v>18771041399</v>
      </c>
    </row>
    <row r="1635" spans="1:7">
      <c r="A1635" s="1">
        <v>44681</v>
      </c>
      <c r="B1635">
        <v>2815.5334469999998</v>
      </c>
      <c r="C1635">
        <v>2836.8276369999999</v>
      </c>
      <c r="D1635">
        <v>2727.40625</v>
      </c>
      <c r="E1635">
        <v>2730.186768</v>
      </c>
      <c r="F1635">
        <v>2730.186768</v>
      </c>
      <c r="G1635">
        <v>13520941867</v>
      </c>
    </row>
    <row r="1636" spans="1:7">
      <c r="A1636" s="1">
        <v>44682</v>
      </c>
      <c r="B1636">
        <v>2729.9941410000001</v>
      </c>
      <c r="C1636">
        <v>2838.704346</v>
      </c>
      <c r="D1636">
        <v>2728.078857</v>
      </c>
      <c r="E1636">
        <v>2827.7561040000001</v>
      </c>
      <c r="F1636">
        <v>2827.7561040000001</v>
      </c>
      <c r="G1636">
        <v>15332730152</v>
      </c>
    </row>
    <row r="1637" spans="1:7">
      <c r="A1637" s="1">
        <v>44683</v>
      </c>
      <c r="B1637">
        <v>2827.6140140000002</v>
      </c>
      <c r="C1637">
        <v>2874.1459960000002</v>
      </c>
      <c r="D1637">
        <v>2785.5229490000002</v>
      </c>
      <c r="E1637">
        <v>2857.4104000000002</v>
      </c>
      <c r="F1637">
        <v>2857.4104000000002</v>
      </c>
      <c r="G1637">
        <v>18609741545</v>
      </c>
    </row>
    <row r="1638" spans="1:7">
      <c r="A1638" s="1">
        <v>44684</v>
      </c>
      <c r="B1638">
        <v>2857.1523440000001</v>
      </c>
      <c r="C1638">
        <v>2859.1933589999999</v>
      </c>
      <c r="D1638">
        <v>2762.1186520000001</v>
      </c>
      <c r="E1638">
        <v>2783.476318</v>
      </c>
      <c r="F1638">
        <v>2783.476318</v>
      </c>
      <c r="G1638">
        <v>13026093219</v>
      </c>
    </row>
    <row r="1639" spans="1:7">
      <c r="A1639" s="1">
        <v>44685</v>
      </c>
      <c r="B1639">
        <v>2783.1311040000001</v>
      </c>
      <c r="C1639">
        <v>2956.686768</v>
      </c>
      <c r="D1639">
        <v>2779.273682</v>
      </c>
      <c r="E1639">
        <v>2940.6447750000002</v>
      </c>
      <c r="F1639">
        <v>2940.6447750000002</v>
      </c>
      <c r="G1639">
        <v>18186749944</v>
      </c>
    </row>
    <row r="1640" spans="1:7">
      <c r="A1640" s="1">
        <v>44686</v>
      </c>
      <c r="B1640">
        <v>2940.2265630000002</v>
      </c>
      <c r="C1640">
        <v>2948.960693</v>
      </c>
      <c r="D1640">
        <v>2704.91626</v>
      </c>
      <c r="E1640">
        <v>2749.213135</v>
      </c>
      <c r="F1640">
        <v>2749.213135</v>
      </c>
      <c r="G1640">
        <v>22642925048</v>
      </c>
    </row>
    <row r="1641" spans="1:7">
      <c r="A1641" s="1">
        <v>44687</v>
      </c>
      <c r="B1641">
        <v>2748.9316410000001</v>
      </c>
      <c r="C1641">
        <v>2754.8376459999999</v>
      </c>
      <c r="D1641">
        <v>2645.3352049999999</v>
      </c>
      <c r="E1641">
        <v>2694.9797359999998</v>
      </c>
      <c r="F1641">
        <v>2694.9797359999998</v>
      </c>
      <c r="G1641">
        <v>21027599270</v>
      </c>
    </row>
    <row r="1642" spans="1:7">
      <c r="A1642" s="1">
        <v>44688</v>
      </c>
      <c r="B1642">
        <v>2694.991943</v>
      </c>
      <c r="C1642">
        <v>2696.6528320000002</v>
      </c>
      <c r="D1642">
        <v>2599.5234380000002</v>
      </c>
      <c r="E1642">
        <v>2636.093018</v>
      </c>
      <c r="F1642">
        <v>2636.093018</v>
      </c>
      <c r="G1642">
        <v>13369276367</v>
      </c>
    </row>
    <row r="1643" spans="1:7">
      <c r="A1643" s="1">
        <v>44689</v>
      </c>
      <c r="B1643">
        <v>2636.1218260000001</v>
      </c>
      <c r="C1643">
        <v>2638.8305660000001</v>
      </c>
      <c r="D1643">
        <v>2498.4301759999998</v>
      </c>
      <c r="E1643">
        <v>2517.459961</v>
      </c>
      <c r="F1643">
        <v>2517.459961</v>
      </c>
      <c r="G1643">
        <v>20802269935</v>
      </c>
    </row>
    <row r="1644" spans="1:7">
      <c r="A1644" s="1">
        <v>44690</v>
      </c>
      <c r="B1644">
        <v>2518.5083009999998</v>
      </c>
      <c r="C1644">
        <v>2528.258057</v>
      </c>
      <c r="D1644">
        <v>2238.0627439999998</v>
      </c>
      <c r="E1644">
        <v>2245.4304200000001</v>
      </c>
      <c r="F1644">
        <v>2245.4304200000001</v>
      </c>
      <c r="G1644">
        <v>36333567678</v>
      </c>
    </row>
    <row r="1645" spans="1:7">
      <c r="A1645" s="1">
        <v>44691</v>
      </c>
      <c r="B1645">
        <v>2242.6503910000001</v>
      </c>
      <c r="C1645">
        <v>2450.7602539999998</v>
      </c>
      <c r="D1645">
        <v>2206.756836</v>
      </c>
      <c r="E1645">
        <v>2343.5109859999998</v>
      </c>
      <c r="F1645">
        <v>2343.5109859999998</v>
      </c>
      <c r="G1645">
        <v>38202099639</v>
      </c>
    </row>
    <row r="1646" spans="1:7">
      <c r="A1646" s="1">
        <v>44692</v>
      </c>
      <c r="B1646">
        <v>2342.7541500000002</v>
      </c>
      <c r="C1646">
        <v>2441.079346</v>
      </c>
      <c r="D1646">
        <v>2018.855591</v>
      </c>
      <c r="E1646">
        <v>2072.108643</v>
      </c>
      <c r="F1646">
        <v>2072.108643</v>
      </c>
      <c r="G1646">
        <v>45743399154</v>
      </c>
    </row>
    <row r="1647" spans="1:7">
      <c r="A1647" s="1">
        <v>44693</v>
      </c>
      <c r="B1647">
        <v>2072.5046390000002</v>
      </c>
      <c r="C1647">
        <v>2170.4580080000001</v>
      </c>
      <c r="D1647">
        <v>1748.303101</v>
      </c>
      <c r="E1647">
        <v>1961.701538</v>
      </c>
      <c r="F1647">
        <v>1961.701538</v>
      </c>
      <c r="G1647">
        <v>42463486402</v>
      </c>
    </row>
    <row r="1648" spans="1:7">
      <c r="A1648" s="1">
        <v>44694</v>
      </c>
      <c r="B1648">
        <v>1960.1225589999999</v>
      </c>
      <c r="C1648">
        <v>2139.7133789999998</v>
      </c>
      <c r="D1648">
        <v>1941.975952</v>
      </c>
      <c r="E1648">
        <v>2014.4182129999999</v>
      </c>
      <c r="F1648">
        <v>2014.4182129999999</v>
      </c>
      <c r="G1648">
        <v>24816096567</v>
      </c>
    </row>
    <row r="1649" spans="1:7">
      <c r="A1649" s="1">
        <v>44695</v>
      </c>
      <c r="B1649">
        <v>2014.2806399999999</v>
      </c>
      <c r="C1649">
        <v>2063.429932</v>
      </c>
      <c r="D1649">
        <v>1956.5729980000001</v>
      </c>
      <c r="E1649">
        <v>2056.2739259999998</v>
      </c>
      <c r="F1649">
        <v>2056.2739259999998</v>
      </c>
      <c r="G1649">
        <v>15457044616</v>
      </c>
    </row>
    <row r="1650" spans="1:7">
      <c r="A1650" s="1">
        <v>44696</v>
      </c>
      <c r="B1650">
        <v>2056.1831050000001</v>
      </c>
      <c r="C1650">
        <v>2147.194336</v>
      </c>
      <c r="D1650">
        <v>2008.16272</v>
      </c>
      <c r="E1650">
        <v>2145.7067870000001</v>
      </c>
      <c r="F1650">
        <v>2145.7067870000001</v>
      </c>
      <c r="G1650">
        <v>14846088335</v>
      </c>
    </row>
    <row r="1651" spans="1:7">
      <c r="A1651" s="1">
        <v>44697</v>
      </c>
      <c r="B1651">
        <v>2145.836914</v>
      </c>
      <c r="C1651">
        <v>2145.836914</v>
      </c>
      <c r="D1651">
        <v>1988.811768</v>
      </c>
      <c r="E1651">
        <v>2022.725952</v>
      </c>
      <c r="F1651">
        <v>2022.725952</v>
      </c>
      <c r="G1651">
        <v>21459552191</v>
      </c>
    </row>
    <row r="1652" spans="1:7">
      <c r="A1652" s="1">
        <v>44698</v>
      </c>
      <c r="B1652">
        <v>2022.8823239999999</v>
      </c>
      <c r="C1652">
        <v>2113.0598140000002</v>
      </c>
      <c r="D1652">
        <v>2015.971558</v>
      </c>
      <c r="E1652">
        <v>2090.4091800000001</v>
      </c>
      <c r="F1652">
        <v>2090.4091800000001</v>
      </c>
      <c r="G1652">
        <v>18509929297</v>
      </c>
    </row>
    <row r="1653" spans="1:7">
      <c r="A1653" s="1">
        <v>44699</v>
      </c>
      <c r="B1653">
        <v>2090.459961</v>
      </c>
      <c r="C1653">
        <v>2102.3266600000002</v>
      </c>
      <c r="D1653">
        <v>1916.6561280000001</v>
      </c>
      <c r="E1653">
        <v>1916.6561280000001</v>
      </c>
      <c r="F1653">
        <v>1916.6561280000001</v>
      </c>
      <c r="G1653">
        <v>17740965589</v>
      </c>
    </row>
    <row r="1654" spans="1:7">
      <c r="A1654" s="1">
        <v>44700</v>
      </c>
      <c r="B1654">
        <v>1916.1495359999999</v>
      </c>
      <c r="C1654">
        <v>2028.3881839999999</v>
      </c>
      <c r="D1654">
        <v>1907.0205080000001</v>
      </c>
      <c r="E1654">
        <v>2018.336182</v>
      </c>
      <c r="F1654">
        <v>2018.336182</v>
      </c>
      <c r="G1654">
        <v>18734247914</v>
      </c>
    </row>
    <row r="1655" spans="1:7">
      <c r="A1655" s="1">
        <v>44701</v>
      </c>
      <c r="B1655">
        <v>2018.0001219999999</v>
      </c>
      <c r="C1655">
        <v>2054.7958979999999</v>
      </c>
      <c r="D1655">
        <v>1926.6767580000001</v>
      </c>
      <c r="E1655">
        <v>1961.3156739999999</v>
      </c>
      <c r="F1655">
        <v>1961.3156739999999</v>
      </c>
      <c r="G1655">
        <v>15892482289</v>
      </c>
    </row>
    <row r="1656" spans="1:7">
      <c r="A1656" s="1">
        <v>44702</v>
      </c>
      <c r="B1656">
        <v>1961.0179439999999</v>
      </c>
      <c r="C1656">
        <v>1985.395996</v>
      </c>
      <c r="D1656">
        <v>1944.2651370000001</v>
      </c>
      <c r="E1656">
        <v>1974.518311</v>
      </c>
      <c r="F1656">
        <v>1974.518311</v>
      </c>
      <c r="G1656">
        <v>8546822406</v>
      </c>
    </row>
    <row r="1657" spans="1:7">
      <c r="A1657" s="1">
        <v>44703</v>
      </c>
      <c r="B1657">
        <v>1974.670654</v>
      </c>
      <c r="C1657">
        <v>2047.1914059999999</v>
      </c>
      <c r="D1657">
        <v>1966.038818</v>
      </c>
      <c r="E1657">
        <v>2043.1701660000001</v>
      </c>
      <c r="F1657">
        <v>2043.1701660000001</v>
      </c>
      <c r="G1657">
        <v>10941123403</v>
      </c>
    </row>
    <row r="1658" spans="1:7">
      <c r="A1658" s="1">
        <v>44704</v>
      </c>
      <c r="B1658">
        <v>2042.3447269999999</v>
      </c>
      <c r="C1658">
        <v>2080.3334960000002</v>
      </c>
      <c r="D1658">
        <v>1964.3865969999999</v>
      </c>
      <c r="E1658">
        <v>1972.181885</v>
      </c>
      <c r="F1658">
        <v>1972.181885</v>
      </c>
      <c r="G1658">
        <v>16434529708</v>
      </c>
    </row>
    <row r="1659" spans="1:7">
      <c r="A1659" s="1">
        <v>44705</v>
      </c>
      <c r="B1659">
        <v>1972.3908690000001</v>
      </c>
      <c r="C1659">
        <v>1991.5355219999999</v>
      </c>
      <c r="D1659">
        <v>1920.6881100000001</v>
      </c>
      <c r="E1659">
        <v>1978.982788</v>
      </c>
      <c r="F1659">
        <v>1978.982788</v>
      </c>
      <c r="G1659">
        <v>13057109007</v>
      </c>
    </row>
    <row r="1660" spans="1:7">
      <c r="A1660" s="1">
        <v>44706</v>
      </c>
      <c r="B1660">
        <v>1978.6770019999999</v>
      </c>
      <c r="C1660">
        <v>2014.3695070000001</v>
      </c>
      <c r="D1660">
        <v>1943.9385990000001</v>
      </c>
      <c r="E1660">
        <v>1944.8278809999999</v>
      </c>
      <c r="F1660">
        <v>1944.8278809999999</v>
      </c>
      <c r="G1660">
        <v>13364545730</v>
      </c>
    </row>
    <row r="1661" spans="1:7">
      <c r="A1661" s="1">
        <v>44707</v>
      </c>
      <c r="B1661">
        <v>1945.0333250000001</v>
      </c>
      <c r="C1661">
        <v>1962.171143</v>
      </c>
      <c r="D1661">
        <v>1759.1995850000001</v>
      </c>
      <c r="E1661">
        <v>1803.9133300000001</v>
      </c>
      <c r="F1661">
        <v>1803.9133300000001</v>
      </c>
      <c r="G1661">
        <v>23458681818</v>
      </c>
    </row>
    <row r="1662" spans="1:7">
      <c r="A1662" s="1">
        <v>44708</v>
      </c>
      <c r="B1662">
        <v>1802.543823</v>
      </c>
      <c r="C1662">
        <v>1814.6564940000001</v>
      </c>
      <c r="D1662">
        <v>1721.2647710000001</v>
      </c>
      <c r="E1662">
        <v>1724.9228519999999</v>
      </c>
      <c r="F1662">
        <v>1724.9228519999999</v>
      </c>
      <c r="G1662">
        <v>25470760032</v>
      </c>
    </row>
    <row r="1663" spans="1:7">
      <c r="A1663" s="1">
        <v>44709</v>
      </c>
      <c r="B1663">
        <v>1724.635986</v>
      </c>
      <c r="C1663">
        <v>1757.9417719999999</v>
      </c>
      <c r="D1663">
        <v>1724.635986</v>
      </c>
      <c r="E1663">
        <v>1757.9417719999999</v>
      </c>
      <c r="F1663">
        <v>1757.9417719999999</v>
      </c>
      <c r="G1663">
        <v>23214777872</v>
      </c>
    </row>
    <row r="1664" spans="1:7">
      <c r="A1664" s="1">
        <v>44710</v>
      </c>
      <c r="B1664">
        <v>1792.184448</v>
      </c>
      <c r="C1664">
        <v>1818.776611</v>
      </c>
      <c r="D1664">
        <v>1765.9373780000001</v>
      </c>
      <c r="E1664">
        <v>1812.0310059999999</v>
      </c>
      <c r="F1664">
        <v>1812.0310059999999</v>
      </c>
      <c r="G1664">
        <v>10642556101</v>
      </c>
    </row>
    <row r="1665" spans="1:7">
      <c r="A1665" s="1">
        <v>44711</v>
      </c>
      <c r="B1665">
        <v>1811.885986</v>
      </c>
      <c r="C1665">
        <v>2005.2108149999999</v>
      </c>
      <c r="D1665">
        <v>1804.4560550000001</v>
      </c>
      <c r="E1665">
        <v>1996.441284</v>
      </c>
      <c r="F1665">
        <v>1996.441284</v>
      </c>
      <c r="G1665">
        <v>19580808705</v>
      </c>
    </row>
    <row r="1666" spans="1:7">
      <c r="A1666" s="1">
        <v>44712</v>
      </c>
      <c r="B1666">
        <v>1996.408081</v>
      </c>
      <c r="C1666">
        <v>2005.490967</v>
      </c>
      <c r="D1666">
        <v>1932.3520510000001</v>
      </c>
      <c r="E1666">
        <v>1942.3280030000001</v>
      </c>
      <c r="F1666">
        <v>1942.3280030000001</v>
      </c>
      <c r="G1666">
        <v>18363115560</v>
      </c>
    </row>
    <row r="1667" spans="1:7">
      <c r="A1667" s="1">
        <v>44713</v>
      </c>
      <c r="B1667">
        <v>1942.050659</v>
      </c>
      <c r="C1667">
        <v>1965.166626</v>
      </c>
      <c r="D1667">
        <v>1776.0532229999999</v>
      </c>
      <c r="E1667">
        <v>1823.569336</v>
      </c>
      <c r="F1667">
        <v>1823.569336</v>
      </c>
      <c r="G1667">
        <v>21037797760</v>
      </c>
    </row>
    <row r="1668" spans="1:7">
      <c r="A1668" s="1">
        <v>44714</v>
      </c>
      <c r="B1668">
        <v>1822.4121090000001</v>
      </c>
      <c r="C1668">
        <v>1845.3139650000001</v>
      </c>
      <c r="D1668">
        <v>1789.6641850000001</v>
      </c>
      <c r="E1668">
        <v>1834.150513</v>
      </c>
      <c r="F1668">
        <v>1834.150513</v>
      </c>
      <c r="G1668">
        <v>17065041354</v>
      </c>
    </row>
    <row r="1669" spans="1:7">
      <c r="A1669" s="1">
        <v>44715</v>
      </c>
      <c r="B1669">
        <v>1834.13501</v>
      </c>
      <c r="C1669">
        <v>1840.0588379999999</v>
      </c>
      <c r="D1669">
        <v>1746.5097659999999</v>
      </c>
      <c r="E1669">
        <v>1775.0786129999999</v>
      </c>
      <c r="F1669">
        <v>1775.0786129999999</v>
      </c>
      <c r="G1669">
        <v>14878001811</v>
      </c>
    </row>
    <row r="1670" spans="1:7">
      <c r="A1670" s="1">
        <v>44716</v>
      </c>
      <c r="B1670">
        <v>1775.2208250000001</v>
      </c>
      <c r="C1670">
        <v>1810.299683</v>
      </c>
      <c r="D1670">
        <v>1751.5333250000001</v>
      </c>
      <c r="E1670">
        <v>1801.6094969999999</v>
      </c>
      <c r="F1670">
        <v>1801.6094969999999</v>
      </c>
      <c r="G1670">
        <v>8677951273</v>
      </c>
    </row>
    <row r="1671" spans="1:7">
      <c r="A1671" s="1">
        <v>44717</v>
      </c>
      <c r="B1671">
        <v>1801.81897</v>
      </c>
      <c r="C1671">
        <v>1825.8596190000001</v>
      </c>
      <c r="D1671">
        <v>1777.1333010000001</v>
      </c>
      <c r="E1671">
        <v>1805.204956</v>
      </c>
      <c r="F1671">
        <v>1805.204956</v>
      </c>
      <c r="G1671">
        <v>8850385937</v>
      </c>
    </row>
    <row r="1672" spans="1:7">
      <c r="A1672" s="1">
        <v>44718</v>
      </c>
      <c r="B1672">
        <v>1805.635986</v>
      </c>
      <c r="C1672">
        <v>1915.030518</v>
      </c>
      <c r="D1672">
        <v>1804.9902340000001</v>
      </c>
      <c r="E1672">
        <v>1859.289673</v>
      </c>
      <c r="F1672">
        <v>1859.289673</v>
      </c>
      <c r="G1672">
        <v>16518471852</v>
      </c>
    </row>
    <row r="1673" spans="1:7">
      <c r="A1673" s="1">
        <v>44719</v>
      </c>
      <c r="B1673">
        <v>1859.33374</v>
      </c>
      <c r="C1673">
        <v>1862.9149170000001</v>
      </c>
      <c r="D1673">
        <v>1729.4135739999999</v>
      </c>
      <c r="E1673">
        <v>1814.0483400000001</v>
      </c>
      <c r="F1673">
        <v>1814.0483400000001</v>
      </c>
      <c r="G1673">
        <v>24020076750</v>
      </c>
    </row>
    <row r="1674" spans="1:7">
      <c r="A1674" s="1">
        <v>44720</v>
      </c>
      <c r="B1674">
        <v>1814.1007079999999</v>
      </c>
      <c r="C1674">
        <v>1830.676025</v>
      </c>
      <c r="D1674">
        <v>1770.2312010000001</v>
      </c>
      <c r="E1674">
        <v>1793.5722659999999</v>
      </c>
      <c r="F1674">
        <v>1793.5722659999999</v>
      </c>
      <c r="G1674">
        <v>18041476023</v>
      </c>
    </row>
    <row r="1675" spans="1:7">
      <c r="A1675" s="1">
        <v>44721</v>
      </c>
      <c r="B1675">
        <v>1793.512817</v>
      </c>
      <c r="C1675">
        <v>1827.293091</v>
      </c>
      <c r="D1675">
        <v>1779.8675539999999</v>
      </c>
      <c r="E1675">
        <v>1789.8260499999999</v>
      </c>
      <c r="F1675">
        <v>1789.8260499999999</v>
      </c>
      <c r="G1675">
        <v>12013083393</v>
      </c>
    </row>
    <row r="1676" spans="1:7">
      <c r="A1676" s="1">
        <v>44722</v>
      </c>
      <c r="B1676">
        <v>1789.6899410000001</v>
      </c>
      <c r="C1676">
        <v>1797.607788</v>
      </c>
      <c r="D1676">
        <v>1663.4339600000001</v>
      </c>
      <c r="E1676">
        <v>1665.042236</v>
      </c>
      <c r="F1676">
        <v>1665.042236</v>
      </c>
      <c r="G1676">
        <v>18504740451</v>
      </c>
    </row>
    <row r="1677" spans="1:7">
      <c r="A1677" s="1">
        <v>44723</v>
      </c>
      <c r="B1677">
        <v>1665.2178960000001</v>
      </c>
      <c r="C1677">
        <v>1679.3142089999999</v>
      </c>
      <c r="D1677">
        <v>1507.0389399999999</v>
      </c>
      <c r="E1677">
        <v>1529.663452</v>
      </c>
      <c r="F1677">
        <v>1529.663452</v>
      </c>
      <c r="G1677">
        <v>21127089064</v>
      </c>
    </row>
    <row r="1678" spans="1:7">
      <c r="A1678" s="1">
        <v>44724</v>
      </c>
      <c r="B1678">
        <v>1530.189697</v>
      </c>
      <c r="C1678">
        <v>1539.705078</v>
      </c>
      <c r="D1678">
        <v>1436.1839600000001</v>
      </c>
      <c r="E1678">
        <v>1445.216553</v>
      </c>
      <c r="F1678">
        <v>1445.216553</v>
      </c>
      <c r="G1678">
        <v>23465074882</v>
      </c>
    </row>
    <row r="1679" spans="1:7">
      <c r="A1679" s="1">
        <v>44725</v>
      </c>
      <c r="B1679">
        <v>1443.8354489999999</v>
      </c>
      <c r="C1679">
        <v>1448.7380370000001</v>
      </c>
      <c r="D1679">
        <v>1181.9482419999999</v>
      </c>
      <c r="E1679">
        <v>1204.582764</v>
      </c>
      <c r="F1679">
        <v>1204.582764</v>
      </c>
      <c r="G1679">
        <v>45162788786</v>
      </c>
    </row>
    <row r="1680" spans="1:7">
      <c r="A1680" s="1">
        <v>44726</v>
      </c>
      <c r="B1680">
        <v>1204.555298</v>
      </c>
      <c r="C1680">
        <v>1252.471802</v>
      </c>
      <c r="D1680">
        <v>1094.701904</v>
      </c>
      <c r="E1680">
        <v>1211.662842</v>
      </c>
      <c r="F1680">
        <v>1211.662842</v>
      </c>
      <c r="G1680">
        <v>33327826525</v>
      </c>
    </row>
    <row r="1681" spans="1:7">
      <c r="A1681" s="1">
        <v>44727</v>
      </c>
      <c r="B1681">
        <v>1211.365967</v>
      </c>
      <c r="C1681">
        <v>1236.627563</v>
      </c>
      <c r="D1681">
        <v>1025.6842039999999</v>
      </c>
      <c r="E1681">
        <v>1233.2064210000001</v>
      </c>
      <c r="F1681">
        <v>1233.2064210000001</v>
      </c>
      <c r="G1681">
        <v>37539999450</v>
      </c>
    </row>
    <row r="1682" spans="1:7">
      <c r="A1682" s="1">
        <v>44728</v>
      </c>
      <c r="B1682">
        <v>1233.6035159999999</v>
      </c>
      <c r="C1682">
        <v>1246.140625</v>
      </c>
      <c r="D1682">
        <v>1058.7845460000001</v>
      </c>
      <c r="E1682">
        <v>1067.7307129999999</v>
      </c>
      <c r="F1682">
        <v>1067.7307129999999</v>
      </c>
      <c r="G1682">
        <v>18907671369</v>
      </c>
    </row>
    <row r="1683" spans="1:7">
      <c r="A1683" s="1">
        <v>44729</v>
      </c>
      <c r="B1683">
        <v>1067.9876710000001</v>
      </c>
      <c r="C1683">
        <v>1112.471558</v>
      </c>
      <c r="D1683">
        <v>1060.8676760000001</v>
      </c>
      <c r="E1683">
        <v>1086.5192870000001</v>
      </c>
      <c r="F1683">
        <v>1086.5192870000001</v>
      </c>
      <c r="G1683">
        <v>14591486540</v>
      </c>
    </row>
    <row r="1684" spans="1:7">
      <c r="A1684" s="1">
        <v>44730</v>
      </c>
      <c r="B1684">
        <v>1086.3779300000001</v>
      </c>
      <c r="C1684">
        <v>1095.16687</v>
      </c>
      <c r="D1684">
        <v>896.10900900000001</v>
      </c>
      <c r="E1684">
        <v>993.63678000000004</v>
      </c>
      <c r="F1684">
        <v>993.63678000000004</v>
      </c>
      <c r="G1684">
        <v>21655406608</v>
      </c>
    </row>
    <row r="1685" spans="1:7">
      <c r="A1685" s="1">
        <v>44731</v>
      </c>
      <c r="B1685">
        <v>993.40063499999997</v>
      </c>
      <c r="C1685">
        <v>1142.3408199999999</v>
      </c>
      <c r="D1685">
        <v>943.11633300000005</v>
      </c>
      <c r="E1685">
        <v>1127.6564940000001</v>
      </c>
      <c r="F1685">
        <v>1127.6564940000001</v>
      </c>
      <c r="G1685">
        <v>21795481981</v>
      </c>
    </row>
    <row r="1686" spans="1:7">
      <c r="A1686" s="1">
        <v>44732</v>
      </c>
      <c r="B1686">
        <v>1127.65625</v>
      </c>
      <c r="C1686">
        <v>1159.9853519999999</v>
      </c>
      <c r="D1686">
        <v>1066.113159</v>
      </c>
      <c r="E1686">
        <v>1127.642456</v>
      </c>
      <c r="F1686">
        <v>1127.642456</v>
      </c>
      <c r="G1686">
        <v>19739691429</v>
      </c>
    </row>
    <row r="1687" spans="1:7">
      <c r="A1687" s="1">
        <v>44733</v>
      </c>
      <c r="B1687">
        <v>1127.511841</v>
      </c>
      <c r="C1687">
        <v>1185.432495</v>
      </c>
      <c r="D1687">
        <v>1112.5726320000001</v>
      </c>
      <c r="E1687">
        <v>1124.8245850000001</v>
      </c>
      <c r="F1687">
        <v>1124.8245850000001</v>
      </c>
      <c r="G1687">
        <v>15632089439</v>
      </c>
    </row>
    <row r="1688" spans="1:7">
      <c r="A1688" s="1">
        <v>44734</v>
      </c>
      <c r="B1688">
        <v>1125.3729249999999</v>
      </c>
      <c r="C1688">
        <v>1126.2617190000001</v>
      </c>
      <c r="D1688">
        <v>1049.7633060000001</v>
      </c>
      <c r="E1688">
        <v>1051.421875</v>
      </c>
      <c r="F1688">
        <v>1051.421875</v>
      </c>
      <c r="G1688">
        <v>15010593493</v>
      </c>
    </row>
    <row r="1689" spans="1:7">
      <c r="A1689" s="1">
        <v>44735</v>
      </c>
      <c r="B1689">
        <v>1051.329346</v>
      </c>
      <c r="C1689">
        <v>1146.494263</v>
      </c>
      <c r="D1689">
        <v>1050.2196039999999</v>
      </c>
      <c r="E1689">
        <v>1143.3867190000001</v>
      </c>
      <c r="F1689">
        <v>1143.3867190000001</v>
      </c>
      <c r="G1689">
        <v>14657862919</v>
      </c>
    </row>
    <row r="1690" spans="1:7">
      <c r="A1690" s="1">
        <v>44736</v>
      </c>
      <c r="B1690">
        <v>1143.204712</v>
      </c>
      <c r="C1690">
        <v>1238.616943</v>
      </c>
      <c r="D1690">
        <v>1134.514038</v>
      </c>
      <c r="E1690">
        <v>1226.8447269999999</v>
      </c>
      <c r="F1690">
        <v>1226.8447269999999</v>
      </c>
      <c r="G1690">
        <v>16981552654</v>
      </c>
    </row>
    <row r="1691" spans="1:7">
      <c r="A1691" s="1">
        <v>44737</v>
      </c>
      <c r="B1691">
        <v>1226.724731</v>
      </c>
      <c r="C1691">
        <v>1246.3942870000001</v>
      </c>
      <c r="D1691">
        <v>1184.5620120000001</v>
      </c>
      <c r="E1691">
        <v>1243.446899</v>
      </c>
      <c r="F1691">
        <v>1243.446899</v>
      </c>
      <c r="G1691">
        <v>12481946184</v>
      </c>
    </row>
    <row r="1692" spans="1:7">
      <c r="A1692" s="1">
        <v>44738</v>
      </c>
      <c r="B1692">
        <v>1242.9875489999999</v>
      </c>
      <c r="C1692">
        <v>1272.131226</v>
      </c>
      <c r="D1692">
        <v>1199.4063719999999</v>
      </c>
      <c r="E1692">
        <v>1199.8316649999999</v>
      </c>
      <c r="F1692">
        <v>1199.8316649999999</v>
      </c>
      <c r="G1692">
        <v>12096607824</v>
      </c>
    </row>
    <row r="1693" spans="1:7">
      <c r="A1693" s="1">
        <v>44739</v>
      </c>
      <c r="B1693">
        <v>1199.713135</v>
      </c>
      <c r="C1693">
        <v>1234.1807859999999</v>
      </c>
      <c r="D1693">
        <v>1179.7924800000001</v>
      </c>
      <c r="E1693">
        <v>1193.680664</v>
      </c>
      <c r="F1693">
        <v>1193.680664</v>
      </c>
      <c r="G1693">
        <v>12492225250</v>
      </c>
    </row>
    <row r="1694" spans="1:7">
      <c r="A1694" s="1">
        <v>44740</v>
      </c>
      <c r="B1694">
        <v>1193.2540280000001</v>
      </c>
      <c r="C1694">
        <v>1229.739014</v>
      </c>
      <c r="D1694">
        <v>1141.159668</v>
      </c>
      <c r="E1694">
        <v>1144.5792240000001</v>
      </c>
      <c r="F1694">
        <v>1144.5792240000001</v>
      </c>
      <c r="G1694">
        <v>14023205651</v>
      </c>
    </row>
    <row r="1695" spans="1:7">
      <c r="A1695" s="1">
        <v>44741</v>
      </c>
      <c r="B1695">
        <v>1144.524414</v>
      </c>
      <c r="C1695">
        <v>1152.684814</v>
      </c>
      <c r="D1695">
        <v>1092.099121</v>
      </c>
      <c r="E1695">
        <v>1098.9438479999999</v>
      </c>
      <c r="F1695">
        <v>1098.9438479999999</v>
      </c>
      <c r="G1695">
        <v>15386286815</v>
      </c>
    </row>
    <row r="1696" spans="1:7">
      <c r="A1696" s="1">
        <v>44742</v>
      </c>
      <c r="B1696">
        <v>1099.353149</v>
      </c>
      <c r="C1696">
        <v>1103.6904300000001</v>
      </c>
      <c r="D1696">
        <v>1009.094849</v>
      </c>
      <c r="E1696">
        <v>1067.298828</v>
      </c>
      <c r="F1696">
        <v>1067.298828</v>
      </c>
      <c r="G1696">
        <v>16350755497</v>
      </c>
    </row>
    <row r="1697" spans="1:7">
      <c r="A1697" s="1">
        <v>44743</v>
      </c>
      <c r="B1697">
        <v>1068.3167719999999</v>
      </c>
      <c r="C1697">
        <v>1100.2238769999999</v>
      </c>
      <c r="D1697">
        <v>1040.1507570000001</v>
      </c>
      <c r="E1697">
        <v>1059.7673339999999</v>
      </c>
      <c r="F1697">
        <v>1059.7673339999999</v>
      </c>
      <c r="G1697">
        <v>17499453625</v>
      </c>
    </row>
    <row r="1698" spans="1:7">
      <c r="A1698" s="1">
        <v>44744</v>
      </c>
      <c r="B1698">
        <v>1060.121216</v>
      </c>
      <c r="C1698">
        <v>1073.052612</v>
      </c>
      <c r="D1698">
        <v>1033.962158</v>
      </c>
      <c r="E1698">
        <v>1066.512817</v>
      </c>
      <c r="F1698">
        <v>1066.512817</v>
      </c>
      <c r="G1698">
        <v>9935603640</v>
      </c>
    </row>
    <row r="1699" spans="1:7">
      <c r="A1699" s="1">
        <v>44745</v>
      </c>
      <c r="B1699">
        <v>1066.4674070000001</v>
      </c>
      <c r="C1699">
        <v>1083.4189449999999</v>
      </c>
      <c r="D1699">
        <v>1044.005615</v>
      </c>
      <c r="E1699">
        <v>1073.7669679999999</v>
      </c>
      <c r="F1699">
        <v>1073.7669679999999</v>
      </c>
      <c r="G1699">
        <v>8557248150</v>
      </c>
    </row>
    <row r="1700" spans="1:7">
      <c r="A1700" s="1">
        <v>44746</v>
      </c>
      <c r="B1700">
        <v>1073.794312</v>
      </c>
      <c r="C1700">
        <v>1152.9438479999999</v>
      </c>
      <c r="D1700">
        <v>1048.396362</v>
      </c>
      <c r="E1700">
        <v>1151.059082</v>
      </c>
      <c r="F1700">
        <v>1151.059082</v>
      </c>
      <c r="G1700">
        <v>13670889311</v>
      </c>
    </row>
    <row r="1701" spans="1:7">
      <c r="A1701" s="1">
        <v>44747</v>
      </c>
      <c r="B1701">
        <v>1150.5097659999999</v>
      </c>
      <c r="C1701">
        <v>1165.6827390000001</v>
      </c>
      <c r="D1701">
        <v>1086.829956</v>
      </c>
      <c r="E1701">
        <v>1134.5410159999999</v>
      </c>
      <c r="F1701">
        <v>1134.5410159999999</v>
      </c>
      <c r="G1701">
        <v>16195518291</v>
      </c>
    </row>
    <row r="1702" spans="1:7">
      <c r="A1702" s="1">
        <v>44748</v>
      </c>
      <c r="B1702">
        <v>1134.8222659999999</v>
      </c>
      <c r="C1702">
        <v>1193.6367190000001</v>
      </c>
      <c r="D1702">
        <v>1116.2475589999999</v>
      </c>
      <c r="E1702">
        <v>1186.973999</v>
      </c>
      <c r="F1702">
        <v>1186.973999</v>
      </c>
      <c r="G1702">
        <v>15373536703</v>
      </c>
    </row>
    <row r="1703" spans="1:7">
      <c r="A1703" s="1">
        <v>44749</v>
      </c>
      <c r="B1703">
        <v>1186.9609379999999</v>
      </c>
      <c r="C1703">
        <v>1246.8948969999999</v>
      </c>
      <c r="D1703">
        <v>1165.623169</v>
      </c>
      <c r="E1703">
        <v>1237.593384</v>
      </c>
      <c r="F1703">
        <v>1237.593384</v>
      </c>
      <c r="G1703">
        <v>14230795894</v>
      </c>
    </row>
    <row r="1704" spans="1:7">
      <c r="A1704" s="1">
        <v>44750</v>
      </c>
      <c r="B1704">
        <v>1237.580322</v>
      </c>
      <c r="C1704">
        <v>1262.8857419999999</v>
      </c>
      <c r="D1704">
        <v>1200.632202</v>
      </c>
      <c r="E1704">
        <v>1222.506226</v>
      </c>
      <c r="F1704">
        <v>1222.506226</v>
      </c>
      <c r="G1704">
        <v>16315929082</v>
      </c>
    </row>
    <row r="1705" spans="1:7">
      <c r="A1705" s="1">
        <v>44751</v>
      </c>
      <c r="B1705">
        <v>1222.306885</v>
      </c>
      <c r="C1705">
        <v>1228.7679439999999</v>
      </c>
      <c r="D1705">
        <v>1209.377563</v>
      </c>
      <c r="E1705">
        <v>1216.9782709999999</v>
      </c>
      <c r="F1705">
        <v>1216.9782709999999</v>
      </c>
      <c r="G1705">
        <v>8821353104</v>
      </c>
    </row>
    <row r="1706" spans="1:7">
      <c r="A1706" s="1">
        <v>44752</v>
      </c>
      <c r="B1706">
        <v>1216.904419</v>
      </c>
      <c r="C1706">
        <v>1216.904419</v>
      </c>
      <c r="D1706">
        <v>1157.1755370000001</v>
      </c>
      <c r="E1706">
        <v>1168.401611</v>
      </c>
      <c r="F1706">
        <v>1168.401611</v>
      </c>
      <c r="G1706">
        <v>10984558039</v>
      </c>
    </row>
    <row r="1707" spans="1:7">
      <c r="A1707" s="1">
        <v>44753</v>
      </c>
      <c r="B1707">
        <v>1168.139038</v>
      </c>
      <c r="C1707">
        <v>1169.1938479999999</v>
      </c>
      <c r="D1707">
        <v>1095.002808</v>
      </c>
      <c r="E1707">
        <v>1097.236572</v>
      </c>
      <c r="F1707">
        <v>1097.236572</v>
      </c>
      <c r="G1707">
        <v>12064180410</v>
      </c>
    </row>
    <row r="1708" spans="1:7">
      <c r="A1708" s="1">
        <v>44754</v>
      </c>
      <c r="B1708">
        <v>1097.259155</v>
      </c>
      <c r="C1708">
        <v>1097.259155</v>
      </c>
      <c r="D1708">
        <v>1038.13562</v>
      </c>
      <c r="E1708">
        <v>1038.19165</v>
      </c>
      <c r="F1708">
        <v>1038.19165</v>
      </c>
      <c r="G1708">
        <v>12583282453</v>
      </c>
    </row>
    <row r="1709" spans="1:7">
      <c r="A1709" s="1">
        <v>44755</v>
      </c>
      <c r="B1709">
        <v>1038.1866460000001</v>
      </c>
      <c r="C1709">
        <v>1113.587158</v>
      </c>
      <c r="D1709">
        <v>1019.220337</v>
      </c>
      <c r="E1709">
        <v>1113.587158</v>
      </c>
      <c r="F1709">
        <v>1113.587158</v>
      </c>
      <c r="G1709">
        <v>18302588147</v>
      </c>
    </row>
    <row r="1710" spans="1:7">
      <c r="A1710" s="1">
        <v>44756</v>
      </c>
      <c r="B1710">
        <v>1113.5157469999999</v>
      </c>
      <c r="C1710">
        <v>1202.9533690000001</v>
      </c>
      <c r="D1710">
        <v>1077.4057620000001</v>
      </c>
      <c r="E1710">
        <v>1191.526245</v>
      </c>
      <c r="F1710">
        <v>1191.526245</v>
      </c>
      <c r="G1710">
        <v>16688640823</v>
      </c>
    </row>
    <row r="1711" spans="1:7">
      <c r="A1711" s="1">
        <v>44757</v>
      </c>
      <c r="B1711">
        <v>1191.6748050000001</v>
      </c>
      <c r="C1711">
        <v>1275.778198</v>
      </c>
      <c r="D1711">
        <v>1182.903198</v>
      </c>
      <c r="E1711">
        <v>1233.12915</v>
      </c>
      <c r="F1711">
        <v>1233.12915</v>
      </c>
      <c r="G1711">
        <v>17411448225</v>
      </c>
    </row>
    <row r="1712" spans="1:7">
      <c r="A1712" s="1">
        <v>44758</v>
      </c>
      <c r="B1712">
        <v>1232.791626</v>
      </c>
      <c r="C1712">
        <v>1377.9445800000001</v>
      </c>
      <c r="D1712">
        <v>1195.605957</v>
      </c>
      <c r="E1712">
        <v>1352.6264650000001</v>
      </c>
      <c r="F1712">
        <v>1352.6264650000001</v>
      </c>
      <c r="G1712">
        <v>18364013796</v>
      </c>
    </row>
    <row r="1713" spans="1:7">
      <c r="A1713" s="1">
        <v>44759</v>
      </c>
      <c r="B1713">
        <v>1353.205078</v>
      </c>
      <c r="C1713">
        <v>1378.4174800000001</v>
      </c>
      <c r="D1713">
        <v>1329.7633060000001</v>
      </c>
      <c r="E1713">
        <v>1338.6357419999999</v>
      </c>
      <c r="F1713">
        <v>1338.6357419999999</v>
      </c>
      <c r="G1713">
        <v>16079711737</v>
      </c>
    </row>
    <row r="1714" spans="1:7">
      <c r="A1714" s="1">
        <v>44760</v>
      </c>
      <c r="B1714">
        <v>1338.80603</v>
      </c>
      <c r="C1714">
        <v>1578.7178960000001</v>
      </c>
      <c r="D1714">
        <v>1338.80603</v>
      </c>
      <c r="E1714">
        <v>1578.7178960000001</v>
      </c>
      <c r="F1714">
        <v>1578.7178960000001</v>
      </c>
      <c r="G1714">
        <v>27440420623</v>
      </c>
    </row>
    <row r="1715" spans="1:7">
      <c r="A1715" s="1">
        <v>44761</v>
      </c>
      <c r="B1715">
        <v>1578.3839109999999</v>
      </c>
      <c r="C1715">
        <v>1607.033081</v>
      </c>
      <c r="D1715">
        <v>1501.7974850000001</v>
      </c>
      <c r="E1715">
        <v>1542.97522</v>
      </c>
      <c r="F1715">
        <v>1542.97522</v>
      </c>
      <c r="G1715">
        <v>27753529276</v>
      </c>
    </row>
    <row r="1716" spans="1:7">
      <c r="A1716" s="1">
        <v>44762</v>
      </c>
      <c r="B1716">
        <v>1542.954346</v>
      </c>
      <c r="C1716">
        <v>1612.6457519999999</v>
      </c>
      <c r="D1716">
        <v>1500.8032229999999</v>
      </c>
      <c r="E1716">
        <v>1520.2006839999999</v>
      </c>
      <c r="F1716">
        <v>1520.2006839999999</v>
      </c>
      <c r="G1716">
        <v>22942708340</v>
      </c>
    </row>
    <row r="1717" spans="1:7">
      <c r="A1717" s="1">
        <v>44763</v>
      </c>
      <c r="B1717">
        <v>1520.3745120000001</v>
      </c>
      <c r="C1717">
        <v>1595.7619629999999</v>
      </c>
      <c r="D1717">
        <v>1472.1854249999999</v>
      </c>
      <c r="E1717">
        <v>1576.7495120000001</v>
      </c>
      <c r="F1717">
        <v>1576.7495120000001</v>
      </c>
      <c r="G1717">
        <v>20009556587</v>
      </c>
    </row>
    <row r="1718" spans="1:7">
      <c r="A1718" s="1">
        <v>44764</v>
      </c>
      <c r="B1718">
        <v>1576.745361</v>
      </c>
      <c r="C1718">
        <v>1641.2092290000001</v>
      </c>
      <c r="D1718">
        <v>1523.6417240000001</v>
      </c>
      <c r="E1718">
        <v>1537.4051509999999</v>
      </c>
      <c r="F1718">
        <v>1537.4051509999999</v>
      </c>
      <c r="G1718">
        <v>18926100582</v>
      </c>
    </row>
    <row r="1719" spans="1:7">
      <c r="A1719" s="1">
        <v>44765</v>
      </c>
      <c r="B1719">
        <v>1536.4573969999999</v>
      </c>
      <c r="C1719">
        <v>1591.632568</v>
      </c>
      <c r="D1719">
        <v>1495.678101</v>
      </c>
      <c r="E1719">
        <v>1549.2974850000001</v>
      </c>
      <c r="F1719">
        <v>1549.2974850000001</v>
      </c>
      <c r="G1719">
        <v>14998811383</v>
      </c>
    </row>
    <row r="1720" spans="1:7">
      <c r="A1720" s="1">
        <v>44766</v>
      </c>
      <c r="B1720">
        <v>1549.222534</v>
      </c>
      <c r="C1720">
        <v>1654.428711</v>
      </c>
      <c r="D1720">
        <v>1548.671143</v>
      </c>
      <c r="E1720">
        <v>1599.4766850000001</v>
      </c>
      <c r="F1720">
        <v>1599.4766850000001</v>
      </c>
      <c r="G1720">
        <v>17217849557</v>
      </c>
    </row>
    <row r="1721" spans="1:7">
      <c r="A1721" s="1">
        <v>44767</v>
      </c>
      <c r="B1721">
        <v>1599.1572269999999</v>
      </c>
      <c r="C1721">
        <v>1605.336914</v>
      </c>
      <c r="D1721">
        <v>1445.383423</v>
      </c>
      <c r="E1721">
        <v>1445.383423</v>
      </c>
      <c r="F1721">
        <v>1445.383423</v>
      </c>
      <c r="G1721">
        <v>20585056021</v>
      </c>
    </row>
    <row r="1722" spans="1:7">
      <c r="A1722" s="1">
        <v>44768</v>
      </c>
      <c r="B1722">
        <v>1445.1511230000001</v>
      </c>
      <c r="C1722">
        <v>1445.1511230000001</v>
      </c>
      <c r="D1722">
        <v>1362.9516599999999</v>
      </c>
      <c r="E1722">
        <v>1441.806763</v>
      </c>
      <c r="F1722">
        <v>1441.806763</v>
      </c>
      <c r="G1722">
        <v>18238563509</v>
      </c>
    </row>
    <row r="1723" spans="1:7">
      <c r="A1723" s="1">
        <v>44769</v>
      </c>
      <c r="B1723">
        <v>1443.726807</v>
      </c>
      <c r="C1723">
        <v>1636.799438</v>
      </c>
      <c r="D1723">
        <v>1423.6188959999999</v>
      </c>
      <c r="E1723">
        <v>1636.2326660000001</v>
      </c>
      <c r="F1723">
        <v>1636.2326660000001</v>
      </c>
      <c r="G1723">
        <v>23007524016</v>
      </c>
    </row>
    <row r="1724" spans="1:7">
      <c r="A1724" s="1">
        <v>44770</v>
      </c>
      <c r="B1724">
        <v>1636.2319339999999</v>
      </c>
      <c r="C1724">
        <v>1774.5764160000001</v>
      </c>
      <c r="D1724">
        <v>1604.890991</v>
      </c>
      <c r="E1724">
        <v>1725.4681399999999</v>
      </c>
      <c r="F1724">
        <v>1725.4681399999999</v>
      </c>
      <c r="G1724">
        <v>27231399966</v>
      </c>
    </row>
    <row r="1725" spans="1:7">
      <c r="A1725" s="1">
        <v>44771</v>
      </c>
      <c r="B1725">
        <v>1725.6239009999999</v>
      </c>
      <c r="C1725">
        <v>1759.884033</v>
      </c>
      <c r="D1725">
        <v>1662.791138</v>
      </c>
      <c r="E1725">
        <v>1727.406982</v>
      </c>
      <c r="F1725">
        <v>1727.406982</v>
      </c>
      <c r="G1725">
        <v>23249531113</v>
      </c>
    </row>
    <row r="1726" spans="1:7">
      <c r="A1726" s="1">
        <v>44772</v>
      </c>
      <c r="B1726">
        <v>1727.0618899999999</v>
      </c>
      <c r="C1726">
        <v>1738.016846</v>
      </c>
      <c r="D1726">
        <v>1678.1080320000001</v>
      </c>
      <c r="E1726">
        <v>1695.969482</v>
      </c>
      <c r="F1726">
        <v>1695.969482</v>
      </c>
      <c r="G1726">
        <v>15576977870</v>
      </c>
    </row>
    <row r="1727" spans="1:7">
      <c r="A1727" s="1">
        <v>44773</v>
      </c>
      <c r="B1727">
        <v>1695.8847659999999</v>
      </c>
      <c r="C1727">
        <v>1745.8831789999999</v>
      </c>
      <c r="D1727">
        <v>1672.612793</v>
      </c>
      <c r="E1727">
        <v>1681.5173339999999</v>
      </c>
      <c r="F1727">
        <v>1681.5173339999999</v>
      </c>
      <c r="G1727">
        <v>14200735370</v>
      </c>
    </row>
    <row r="1728" spans="1:7">
      <c r="A1728" s="1">
        <v>44774</v>
      </c>
      <c r="B1728">
        <v>1681.445557</v>
      </c>
      <c r="C1728">
        <v>1700.1708980000001</v>
      </c>
      <c r="D1728">
        <v>1613.4160159999999</v>
      </c>
      <c r="E1728">
        <v>1635.1958010000001</v>
      </c>
      <c r="F1728">
        <v>1635.1958010000001</v>
      </c>
      <c r="G1728">
        <v>16191371176</v>
      </c>
    </row>
    <row r="1729" spans="1:7">
      <c r="A1729" s="1">
        <v>44775</v>
      </c>
      <c r="B1729">
        <v>1634.645874</v>
      </c>
      <c r="C1729">
        <v>1672.6297609999999</v>
      </c>
      <c r="D1729">
        <v>1567.8510739999999</v>
      </c>
      <c r="E1729">
        <v>1632.9454350000001</v>
      </c>
      <c r="F1729">
        <v>1632.9454350000001</v>
      </c>
      <c r="G1729">
        <v>20426082309</v>
      </c>
    </row>
    <row r="1730" spans="1:7">
      <c r="A1730" s="1">
        <v>44776</v>
      </c>
      <c r="B1730">
        <v>1633.0512699999999</v>
      </c>
      <c r="C1730">
        <v>1678.0982670000001</v>
      </c>
      <c r="D1730">
        <v>1595.6345209999999</v>
      </c>
      <c r="E1730">
        <v>1618.8745120000001</v>
      </c>
      <c r="F1730">
        <v>1618.8745120000001</v>
      </c>
      <c r="G1730">
        <v>16786218830</v>
      </c>
    </row>
    <row r="1731" spans="1:7">
      <c r="A1731" s="1">
        <v>44777</v>
      </c>
      <c r="B1731">
        <v>1618.8867190000001</v>
      </c>
      <c r="C1731">
        <v>1658.5115969999999</v>
      </c>
      <c r="D1731">
        <v>1585.326538</v>
      </c>
      <c r="E1731">
        <v>1608.205811</v>
      </c>
      <c r="F1731">
        <v>1608.205811</v>
      </c>
      <c r="G1731">
        <v>14467440626</v>
      </c>
    </row>
    <row r="1732" spans="1:7">
      <c r="A1732" s="1">
        <v>44778</v>
      </c>
      <c r="B1732">
        <v>1607.5239260000001</v>
      </c>
      <c r="C1732">
        <v>1732.254639</v>
      </c>
      <c r="D1732">
        <v>1606.4970699999999</v>
      </c>
      <c r="E1732">
        <v>1732.254639</v>
      </c>
      <c r="F1732">
        <v>1732.254639</v>
      </c>
      <c r="G1732">
        <v>18546491876</v>
      </c>
    </row>
    <row r="1733" spans="1:7">
      <c r="A1733" s="1">
        <v>44779</v>
      </c>
      <c r="B1733">
        <v>1732.6611330000001</v>
      </c>
      <c r="C1733">
        <v>1744.3264160000001</v>
      </c>
      <c r="D1733">
        <v>1691.658081</v>
      </c>
      <c r="E1733">
        <v>1691.658081</v>
      </c>
      <c r="F1733">
        <v>1691.658081</v>
      </c>
      <c r="G1733">
        <v>11757911705</v>
      </c>
    </row>
    <row r="1734" spans="1:7">
      <c r="A1734" s="1">
        <v>44780</v>
      </c>
      <c r="B1734">
        <v>1691.7779539999999</v>
      </c>
      <c r="C1734">
        <v>1724.7891850000001</v>
      </c>
      <c r="D1734">
        <v>1672.908447</v>
      </c>
      <c r="E1734">
        <v>1699.3508300000001</v>
      </c>
      <c r="F1734">
        <v>1699.3508300000001</v>
      </c>
      <c r="G1734">
        <v>10252090340</v>
      </c>
    </row>
    <row r="1735" spans="1:7">
      <c r="A1735" s="1">
        <v>44781</v>
      </c>
      <c r="B1735">
        <v>1699.693481</v>
      </c>
      <c r="C1735">
        <v>1806.886475</v>
      </c>
      <c r="D1735">
        <v>1697.4079589999999</v>
      </c>
      <c r="E1735">
        <v>1775.5161129999999</v>
      </c>
      <c r="F1735">
        <v>1775.5161129999999</v>
      </c>
      <c r="G1735">
        <v>16841424404</v>
      </c>
    </row>
    <row r="1736" spans="1:7">
      <c r="A1736" s="1">
        <v>44782</v>
      </c>
      <c r="B1736">
        <v>1776.071289</v>
      </c>
      <c r="C1736">
        <v>1786.1225589999999</v>
      </c>
      <c r="D1736">
        <v>1675.8498540000001</v>
      </c>
      <c r="E1736">
        <v>1703.025024</v>
      </c>
      <c r="F1736">
        <v>1703.025024</v>
      </c>
      <c r="G1736">
        <v>16368619692</v>
      </c>
    </row>
    <row r="1737" spans="1:7">
      <c r="A1737" s="1">
        <v>44783</v>
      </c>
      <c r="B1737">
        <v>1702.9064940000001</v>
      </c>
      <c r="C1737">
        <v>1869.400635</v>
      </c>
      <c r="D1737">
        <v>1665.0904539999999</v>
      </c>
      <c r="E1737">
        <v>1851.7426760000001</v>
      </c>
      <c r="F1737">
        <v>1851.7426760000001</v>
      </c>
      <c r="G1737">
        <v>23512477984</v>
      </c>
    </row>
    <row r="1738" spans="1:7">
      <c r="A1738" s="1">
        <v>44784</v>
      </c>
      <c r="B1738">
        <v>1851.8283690000001</v>
      </c>
      <c r="C1738">
        <v>1927.9392089999999</v>
      </c>
      <c r="D1738">
        <v>1851.8283690000001</v>
      </c>
      <c r="E1738">
        <v>1881.224121</v>
      </c>
      <c r="F1738">
        <v>1881.224121</v>
      </c>
      <c r="G1738">
        <v>23826986482</v>
      </c>
    </row>
    <row r="1739" spans="1:7">
      <c r="A1739" s="1">
        <v>44785</v>
      </c>
      <c r="B1739">
        <v>1880.8991699999999</v>
      </c>
      <c r="C1739">
        <v>1957.5529790000001</v>
      </c>
      <c r="D1739">
        <v>1860.083496</v>
      </c>
      <c r="E1739">
        <v>1957.2464600000001</v>
      </c>
      <c r="F1739">
        <v>1957.2464600000001</v>
      </c>
      <c r="G1739">
        <v>17168141904</v>
      </c>
    </row>
    <row r="1740" spans="1:7">
      <c r="A1740" s="1">
        <v>44786</v>
      </c>
      <c r="B1740">
        <v>1957.3339840000001</v>
      </c>
      <c r="C1740">
        <v>2013.755737</v>
      </c>
      <c r="D1740">
        <v>1948.5952150000001</v>
      </c>
      <c r="E1740">
        <v>1981.336548</v>
      </c>
      <c r="F1740">
        <v>1981.336548</v>
      </c>
      <c r="G1740">
        <v>16038975216</v>
      </c>
    </row>
    <row r="1741" spans="1:7">
      <c r="A1741" s="1">
        <v>44787</v>
      </c>
      <c r="B1741">
        <v>1981.782471</v>
      </c>
      <c r="C1741">
        <v>2022.791504</v>
      </c>
      <c r="D1741">
        <v>1919.0101320000001</v>
      </c>
      <c r="E1741">
        <v>1936.8020019999999</v>
      </c>
      <c r="F1741">
        <v>1936.8020019999999</v>
      </c>
      <c r="G1741">
        <v>14062754456</v>
      </c>
    </row>
    <row r="1742" spans="1:7">
      <c r="A1742" s="1">
        <v>44788</v>
      </c>
      <c r="B1742">
        <v>1936.7604980000001</v>
      </c>
      <c r="C1742">
        <v>2007.210327</v>
      </c>
      <c r="D1742">
        <v>1881.856812</v>
      </c>
      <c r="E1742">
        <v>1904.228149</v>
      </c>
      <c r="F1742">
        <v>1904.228149</v>
      </c>
      <c r="G1742">
        <v>20349931313</v>
      </c>
    </row>
    <row r="1743" spans="1:7">
      <c r="A1743" s="1">
        <v>44789</v>
      </c>
      <c r="B1743">
        <v>1902.83313</v>
      </c>
      <c r="C1743">
        <v>1910.745361</v>
      </c>
      <c r="D1743">
        <v>1862.2734379999999</v>
      </c>
      <c r="E1743">
        <v>1878.139404</v>
      </c>
      <c r="F1743">
        <v>1878.139404</v>
      </c>
      <c r="G1743">
        <v>15637578930</v>
      </c>
    </row>
    <row r="1744" spans="1:7">
      <c r="A1744" s="1">
        <v>44790</v>
      </c>
      <c r="B1744">
        <v>1877.9343260000001</v>
      </c>
      <c r="C1744">
        <v>1951.675659</v>
      </c>
      <c r="D1744">
        <v>1823.5322269999999</v>
      </c>
      <c r="E1744">
        <v>1832.999634</v>
      </c>
      <c r="F1744">
        <v>1832.999634</v>
      </c>
      <c r="G1744">
        <v>20308508124</v>
      </c>
    </row>
    <row r="1745" spans="1:7">
      <c r="A1745" s="1">
        <v>44791</v>
      </c>
      <c r="B1745">
        <v>1833.7155760000001</v>
      </c>
      <c r="C1745">
        <v>1876.376953</v>
      </c>
      <c r="D1745">
        <v>1826.957764</v>
      </c>
      <c r="E1745">
        <v>1847.0078129999999</v>
      </c>
      <c r="F1745">
        <v>1847.0078129999999</v>
      </c>
      <c r="G1745">
        <v>14999352229</v>
      </c>
    </row>
    <row r="1746" spans="1:7">
      <c r="A1746" s="1">
        <v>44792</v>
      </c>
      <c r="B1746">
        <v>1847.095337</v>
      </c>
      <c r="C1746">
        <v>1847.095337</v>
      </c>
      <c r="D1746">
        <v>1611.3388669999999</v>
      </c>
      <c r="E1746">
        <v>1612.9873050000001</v>
      </c>
      <c r="F1746">
        <v>1612.9873050000001</v>
      </c>
      <c r="G1746">
        <v>25906358731</v>
      </c>
    </row>
    <row r="1747" spans="1:7">
      <c r="A1747" s="1">
        <v>44793</v>
      </c>
      <c r="B1747">
        <v>1612.650635</v>
      </c>
      <c r="C1747">
        <v>1652.21875</v>
      </c>
      <c r="D1747">
        <v>1534.298828</v>
      </c>
      <c r="E1747">
        <v>1577.003784</v>
      </c>
      <c r="F1747">
        <v>1577.003784</v>
      </c>
      <c r="G1747">
        <v>18334580263</v>
      </c>
    </row>
    <row r="1748" spans="1:7">
      <c r="A1748" s="1">
        <v>44794</v>
      </c>
      <c r="B1748">
        <v>1576.5435789999999</v>
      </c>
      <c r="C1748">
        <v>1640.9365230000001</v>
      </c>
      <c r="D1748">
        <v>1569.046509</v>
      </c>
      <c r="E1748">
        <v>1619.31897</v>
      </c>
      <c r="F1748">
        <v>1619.31897</v>
      </c>
      <c r="G1748">
        <v>15849221752</v>
      </c>
    </row>
    <row r="1749" spans="1:7">
      <c r="A1749" s="1">
        <v>44795</v>
      </c>
      <c r="B1749">
        <v>1619.16687</v>
      </c>
      <c r="C1749">
        <v>1622.7788089999999</v>
      </c>
      <c r="D1749">
        <v>1535.0147710000001</v>
      </c>
      <c r="E1749">
        <v>1622.5058590000001</v>
      </c>
      <c r="F1749">
        <v>1622.5058590000001</v>
      </c>
      <c r="G1749">
        <v>18557078599</v>
      </c>
    </row>
    <row r="1750" spans="1:7">
      <c r="A1750" s="1">
        <v>44796</v>
      </c>
      <c r="B1750">
        <v>1622.939331</v>
      </c>
      <c r="C1750">
        <v>1666.676514</v>
      </c>
      <c r="D1750">
        <v>1569.4285890000001</v>
      </c>
      <c r="E1750">
        <v>1662.7698969999999</v>
      </c>
      <c r="F1750">
        <v>1662.7698969999999</v>
      </c>
      <c r="G1750">
        <v>18322041914</v>
      </c>
    </row>
    <row r="1751" spans="1:7">
      <c r="A1751" s="1">
        <v>44797</v>
      </c>
      <c r="B1751">
        <v>1662.6954350000001</v>
      </c>
      <c r="C1751">
        <v>1686.5577390000001</v>
      </c>
      <c r="D1751">
        <v>1610.0992429999999</v>
      </c>
      <c r="E1751">
        <v>1657.0592039999999</v>
      </c>
      <c r="F1751">
        <v>1657.0592039999999</v>
      </c>
      <c r="G1751">
        <v>16780932907</v>
      </c>
    </row>
    <row r="1752" spans="1:7">
      <c r="A1752" s="1">
        <v>44798</v>
      </c>
      <c r="B1752">
        <v>1657.336548</v>
      </c>
      <c r="C1752">
        <v>1718.1832280000001</v>
      </c>
      <c r="D1752">
        <v>1656.8560789999999</v>
      </c>
      <c r="E1752">
        <v>1696.4570309999999</v>
      </c>
      <c r="F1752">
        <v>1696.4570309999999</v>
      </c>
      <c r="G1752">
        <v>14818795695</v>
      </c>
    </row>
    <row r="1753" spans="1:7">
      <c r="A1753" s="1">
        <v>44799</v>
      </c>
      <c r="B1753">
        <v>1696.3245850000001</v>
      </c>
      <c r="C1753">
        <v>1698.5610349999999</v>
      </c>
      <c r="D1753">
        <v>1498.77124</v>
      </c>
      <c r="E1753">
        <v>1507.782837</v>
      </c>
      <c r="F1753">
        <v>1507.782837</v>
      </c>
      <c r="G1753">
        <v>26713710143</v>
      </c>
    </row>
    <row r="1754" spans="1:7">
      <c r="A1754" s="1">
        <v>44800</v>
      </c>
      <c r="B1754">
        <v>1508.156982</v>
      </c>
      <c r="C1754">
        <v>1517.150024</v>
      </c>
      <c r="D1754">
        <v>1454.2829589999999</v>
      </c>
      <c r="E1754">
        <v>1491.3950199999999</v>
      </c>
      <c r="F1754">
        <v>1491.3950199999999</v>
      </c>
      <c r="G1754">
        <v>18120831899</v>
      </c>
    </row>
    <row r="1755" spans="1:7">
      <c r="A1755" s="1">
        <v>44801</v>
      </c>
      <c r="B1755">
        <v>1491.2067870000001</v>
      </c>
      <c r="C1755">
        <v>1505.7919919999999</v>
      </c>
      <c r="D1755">
        <v>1430.5473629999999</v>
      </c>
      <c r="E1755">
        <v>1430.5473629999999</v>
      </c>
      <c r="F1755">
        <v>1430.5473629999999</v>
      </c>
      <c r="G1755">
        <v>12823572918</v>
      </c>
    </row>
    <row r="1756" spans="1:7">
      <c r="A1756" s="1">
        <v>44802</v>
      </c>
      <c r="B1756">
        <v>1430.439453</v>
      </c>
      <c r="C1756">
        <v>1556.3095699999999</v>
      </c>
      <c r="D1756">
        <v>1427.728394</v>
      </c>
      <c r="E1756">
        <v>1553.0373540000001</v>
      </c>
      <c r="F1756">
        <v>1553.0373540000001</v>
      </c>
      <c r="G1756">
        <v>17965837488</v>
      </c>
    </row>
    <row r="1757" spans="1:7">
      <c r="A1757" s="1">
        <v>44803</v>
      </c>
      <c r="B1757">
        <v>1553.1889650000001</v>
      </c>
      <c r="C1757">
        <v>1600.461182</v>
      </c>
      <c r="D1757">
        <v>1480.8317870000001</v>
      </c>
      <c r="E1757">
        <v>1523.8388669999999</v>
      </c>
      <c r="F1757">
        <v>1523.8388669999999</v>
      </c>
      <c r="G1757">
        <v>21835784470</v>
      </c>
    </row>
    <row r="1758" spans="1:7">
      <c r="A1758" s="1">
        <v>44804</v>
      </c>
      <c r="B1758">
        <v>1524.286499</v>
      </c>
      <c r="C1758">
        <v>1612.3588870000001</v>
      </c>
      <c r="D1758">
        <v>1524.286499</v>
      </c>
      <c r="E1758">
        <v>1553.684937</v>
      </c>
      <c r="F1758">
        <v>1553.684937</v>
      </c>
      <c r="G1758">
        <v>20591680941</v>
      </c>
    </row>
    <row r="1759" spans="1:7">
      <c r="A1759" s="1">
        <v>44805</v>
      </c>
      <c r="B1759">
        <v>1553.7563479999999</v>
      </c>
      <c r="C1759">
        <v>1593.082764</v>
      </c>
      <c r="D1759">
        <v>1520.1883539999999</v>
      </c>
      <c r="E1759">
        <v>1586.1767580000001</v>
      </c>
      <c r="F1759">
        <v>1586.1767580000001</v>
      </c>
      <c r="G1759">
        <v>16434276817</v>
      </c>
    </row>
    <row r="1760" spans="1:7">
      <c r="A1760" s="1">
        <v>44806</v>
      </c>
      <c r="B1760">
        <v>1586.0179439999999</v>
      </c>
      <c r="C1760">
        <v>1643.1832280000001</v>
      </c>
      <c r="D1760">
        <v>1551.8779300000001</v>
      </c>
      <c r="E1760">
        <v>1577.2204589999999</v>
      </c>
      <c r="F1760">
        <v>1577.2204589999999</v>
      </c>
      <c r="G1760">
        <v>17708478709</v>
      </c>
    </row>
    <row r="1761" spans="1:7">
      <c r="A1761" s="1">
        <v>44807</v>
      </c>
      <c r="B1761">
        <v>1577.213745</v>
      </c>
      <c r="C1761">
        <v>1579.454346</v>
      </c>
      <c r="D1761">
        <v>1541.6721190000001</v>
      </c>
      <c r="E1761">
        <v>1556.8726810000001</v>
      </c>
      <c r="F1761">
        <v>1556.8726810000001</v>
      </c>
      <c r="G1761">
        <v>9516825994</v>
      </c>
    </row>
    <row r="1762" spans="1:7">
      <c r="A1762" s="1">
        <v>44808</v>
      </c>
      <c r="B1762">
        <v>1556.895874</v>
      </c>
      <c r="C1762">
        <v>1578.0092770000001</v>
      </c>
      <c r="D1762">
        <v>1543.6988530000001</v>
      </c>
      <c r="E1762">
        <v>1577.6416019999999</v>
      </c>
      <c r="F1762">
        <v>1577.6416019999999</v>
      </c>
      <c r="G1762">
        <v>8884144998</v>
      </c>
    </row>
    <row r="1763" spans="1:7">
      <c r="A1763" s="1">
        <v>44809</v>
      </c>
      <c r="B1763">
        <v>1577.884033</v>
      </c>
      <c r="C1763">
        <v>1621.6613769999999</v>
      </c>
      <c r="D1763">
        <v>1559.7818600000001</v>
      </c>
      <c r="E1763">
        <v>1617.1832280000001</v>
      </c>
      <c r="F1763">
        <v>1617.1832280000001</v>
      </c>
      <c r="G1763">
        <v>13060541168</v>
      </c>
    </row>
    <row r="1764" spans="1:7">
      <c r="A1764" s="1">
        <v>44810</v>
      </c>
      <c r="B1764">
        <v>1617.2402340000001</v>
      </c>
      <c r="C1764">
        <v>1680.595337</v>
      </c>
      <c r="D1764">
        <v>1561.7485349999999</v>
      </c>
      <c r="E1764">
        <v>1561.7485349999999</v>
      </c>
      <c r="F1764">
        <v>1561.7485349999999</v>
      </c>
      <c r="G1764">
        <v>22946059125</v>
      </c>
    </row>
    <row r="1765" spans="1:7">
      <c r="A1765" s="1">
        <v>44811</v>
      </c>
      <c r="B1765">
        <v>1560.9067379999999</v>
      </c>
      <c r="C1765">
        <v>1651.0511469999999</v>
      </c>
      <c r="D1765">
        <v>1500.013672</v>
      </c>
      <c r="E1765">
        <v>1629.9063719999999</v>
      </c>
      <c r="F1765">
        <v>1629.9063719999999</v>
      </c>
      <c r="G1765">
        <v>19560363854</v>
      </c>
    </row>
    <row r="1766" spans="1:7">
      <c r="A1766" s="1">
        <v>44812</v>
      </c>
      <c r="B1766">
        <v>1629.8051760000001</v>
      </c>
      <c r="C1766">
        <v>1655.064087</v>
      </c>
      <c r="D1766">
        <v>1603.0638429999999</v>
      </c>
      <c r="E1766">
        <v>1635.3476559999999</v>
      </c>
      <c r="F1766">
        <v>1635.3476559999999</v>
      </c>
      <c r="G1766">
        <v>17621046717</v>
      </c>
    </row>
    <row r="1767" spans="1:7">
      <c r="A1767" s="1">
        <v>44813</v>
      </c>
      <c r="B1767">
        <v>1635.1877440000001</v>
      </c>
      <c r="C1767">
        <v>1735.809814</v>
      </c>
      <c r="D1767">
        <v>1632.836548</v>
      </c>
      <c r="E1767">
        <v>1719.0854489999999</v>
      </c>
      <c r="F1767">
        <v>1719.0854489999999</v>
      </c>
      <c r="G1767">
        <v>20242323690</v>
      </c>
    </row>
    <row r="1768" spans="1:7">
      <c r="A1768" s="1">
        <v>44814</v>
      </c>
      <c r="B1768">
        <v>1718.9613039999999</v>
      </c>
      <c r="C1768">
        <v>1784.497803</v>
      </c>
      <c r="D1768">
        <v>1710.2969969999999</v>
      </c>
      <c r="E1768">
        <v>1776.2037350000001</v>
      </c>
      <c r="F1768">
        <v>1776.2037350000001</v>
      </c>
      <c r="G1768">
        <v>13130928217</v>
      </c>
    </row>
    <row r="1769" spans="1:7">
      <c r="A1769" s="1">
        <v>44815</v>
      </c>
      <c r="B1769">
        <v>1775.9760739999999</v>
      </c>
      <c r="C1769">
        <v>1782.7298579999999</v>
      </c>
      <c r="D1769">
        <v>1730.1647949999999</v>
      </c>
      <c r="E1769">
        <v>1761.8000489999999</v>
      </c>
      <c r="F1769">
        <v>1761.8000489999999</v>
      </c>
      <c r="G1769">
        <v>12464301922</v>
      </c>
    </row>
    <row r="1770" spans="1:7">
      <c r="A1770" s="1">
        <v>44816</v>
      </c>
      <c r="B1770">
        <v>1762.0848390000001</v>
      </c>
      <c r="C1770">
        <v>1778.163452</v>
      </c>
      <c r="D1770">
        <v>1698.293457</v>
      </c>
      <c r="E1770">
        <v>1713.765259</v>
      </c>
      <c r="F1770">
        <v>1713.765259</v>
      </c>
      <c r="G1770">
        <v>17688391310</v>
      </c>
    </row>
    <row r="1771" spans="1:7">
      <c r="A1771" s="1">
        <v>44817</v>
      </c>
      <c r="B1771">
        <v>1713.962524</v>
      </c>
      <c r="C1771">
        <v>1745.779053</v>
      </c>
      <c r="D1771">
        <v>1564.0318600000001</v>
      </c>
      <c r="E1771">
        <v>1580.7879640000001</v>
      </c>
      <c r="F1771">
        <v>1580.7879640000001</v>
      </c>
      <c r="G1771">
        <v>23066821734</v>
      </c>
    </row>
    <row r="1772" spans="1:7">
      <c r="A1772" s="1">
        <v>44818</v>
      </c>
      <c r="B1772">
        <v>1574.858154</v>
      </c>
      <c r="C1772">
        <v>1642.1572269999999</v>
      </c>
      <c r="D1772">
        <v>1564.0318600000001</v>
      </c>
      <c r="E1772">
        <v>1634.755005</v>
      </c>
      <c r="F1772">
        <v>1634.755005</v>
      </c>
      <c r="G1772">
        <v>17897150206</v>
      </c>
    </row>
    <row r="1773" spans="1:7">
      <c r="A1773" s="1">
        <v>44819</v>
      </c>
      <c r="B1773">
        <v>1635.0830080000001</v>
      </c>
      <c r="C1773">
        <v>1648.9456789999999</v>
      </c>
      <c r="D1773">
        <v>1466.139404</v>
      </c>
      <c r="E1773">
        <v>1471.693481</v>
      </c>
      <c r="F1773">
        <v>1471.693481</v>
      </c>
      <c r="G1773">
        <v>26946275878</v>
      </c>
    </row>
    <row r="1774" spans="1:7">
      <c r="A1774" s="1">
        <v>44820</v>
      </c>
      <c r="B1774">
        <v>1471.928345</v>
      </c>
      <c r="C1774">
        <v>1480.5642089999999</v>
      </c>
      <c r="D1774">
        <v>1415.5812989999999</v>
      </c>
      <c r="E1774">
        <v>1432.447754</v>
      </c>
      <c r="F1774">
        <v>1432.447754</v>
      </c>
      <c r="G1774">
        <v>16764804299</v>
      </c>
    </row>
    <row r="1775" spans="1:7">
      <c r="A1775" s="1">
        <v>44821</v>
      </c>
      <c r="B1775">
        <v>1432.8764650000001</v>
      </c>
      <c r="C1775">
        <v>1473.0604249999999</v>
      </c>
      <c r="D1775">
        <v>1415.0423579999999</v>
      </c>
      <c r="E1775">
        <v>1469.7416989999999</v>
      </c>
      <c r="F1775">
        <v>1469.7416989999999</v>
      </c>
      <c r="G1775">
        <v>10798098671</v>
      </c>
    </row>
    <row r="1776" spans="1:7">
      <c r="A1776" s="1">
        <v>44822</v>
      </c>
      <c r="B1776">
        <v>1469.7054439999999</v>
      </c>
      <c r="C1776">
        <v>1469.7054439999999</v>
      </c>
      <c r="D1776">
        <v>1331.494751</v>
      </c>
      <c r="E1776">
        <v>1335.3291019999999</v>
      </c>
      <c r="F1776">
        <v>1335.3291019999999</v>
      </c>
      <c r="G1776">
        <v>15762284723</v>
      </c>
    </row>
    <row r="1777" spans="1:7">
      <c r="A1777" s="1">
        <v>44823</v>
      </c>
      <c r="B1777">
        <v>1335.2707519999999</v>
      </c>
      <c r="C1777">
        <v>1388.272217</v>
      </c>
      <c r="D1777">
        <v>1287.4208980000001</v>
      </c>
      <c r="E1777">
        <v>1377.5413820000001</v>
      </c>
      <c r="F1777">
        <v>1377.5413820000001</v>
      </c>
      <c r="G1777">
        <v>18712714223</v>
      </c>
    </row>
    <row r="1778" spans="1:7">
      <c r="A1778" s="1">
        <v>44824</v>
      </c>
      <c r="B1778">
        <v>1377.619019</v>
      </c>
      <c r="C1778">
        <v>1381.965698</v>
      </c>
      <c r="D1778">
        <v>1319.2014160000001</v>
      </c>
      <c r="E1778">
        <v>1324.3881839999999</v>
      </c>
      <c r="F1778">
        <v>1324.3881839999999</v>
      </c>
      <c r="G1778">
        <v>14722317220</v>
      </c>
    </row>
    <row r="1779" spans="1:7">
      <c r="A1779" s="1">
        <v>44825</v>
      </c>
      <c r="B1779">
        <v>1324.2155760000001</v>
      </c>
      <c r="C1779">
        <v>1384.4769289999999</v>
      </c>
      <c r="D1779">
        <v>1229.4267580000001</v>
      </c>
      <c r="E1779">
        <v>1252.607788</v>
      </c>
      <c r="F1779">
        <v>1252.607788</v>
      </c>
      <c r="G1779">
        <v>20643507800</v>
      </c>
    </row>
    <row r="1780" spans="1:7">
      <c r="A1780" s="1">
        <v>44826</v>
      </c>
      <c r="B1780">
        <v>1251.5673830000001</v>
      </c>
      <c r="C1780">
        <v>1336.157837</v>
      </c>
      <c r="D1780">
        <v>1240.9682620000001</v>
      </c>
      <c r="E1780">
        <v>1327.6801760000001</v>
      </c>
      <c r="F1780">
        <v>1327.6801760000001</v>
      </c>
      <c r="G1780">
        <v>18461527259</v>
      </c>
    </row>
    <row r="1781" spans="1:7">
      <c r="A1781" s="1">
        <v>44827</v>
      </c>
      <c r="B1781">
        <v>1327.4812010000001</v>
      </c>
      <c r="C1781">
        <v>1353.2883300000001</v>
      </c>
      <c r="D1781">
        <v>1270.1983640000001</v>
      </c>
      <c r="E1781">
        <v>1328.2595209999999</v>
      </c>
      <c r="F1781">
        <v>1328.2595209999999</v>
      </c>
      <c r="G1781">
        <v>18771106339</v>
      </c>
    </row>
    <row r="1782" spans="1:7">
      <c r="A1782" s="1">
        <v>44828</v>
      </c>
      <c r="B1782">
        <v>1328.244629</v>
      </c>
      <c r="C1782">
        <v>1346.255249</v>
      </c>
      <c r="D1782">
        <v>1312.640259</v>
      </c>
      <c r="E1782">
        <v>1317.9932859999999</v>
      </c>
      <c r="F1782">
        <v>1317.9932859999999</v>
      </c>
      <c r="G1782">
        <v>12098209717</v>
      </c>
    </row>
    <row r="1783" spans="1:7">
      <c r="A1783" s="1">
        <v>44829</v>
      </c>
      <c r="B1783">
        <v>1317.9384769999999</v>
      </c>
      <c r="C1783">
        <v>1333.3713379999999</v>
      </c>
      <c r="D1783">
        <v>1275.627686</v>
      </c>
      <c r="E1783">
        <v>1294.216797</v>
      </c>
      <c r="F1783">
        <v>1294.216797</v>
      </c>
      <c r="G1783">
        <v>11802651633</v>
      </c>
    </row>
    <row r="1784" spans="1:7">
      <c r="A1784" s="1">
        <v>44830</v>
      </c>
      <c r="B1784">
        <v>1294.3861079999999</v>
      </c>
      <c r="C1784">
        <v>1335.5263669999999</v>
      </c>
      <c r="D1784">
        <v>1282.0493160000001</v>
      </c>
      <c r="E1784">
        <v>1335.3201899999999</v>
      </c>
      <c r="F1784">
        <v>1335.3201899999999</v>
      </c>
      <c r="G1784">
        <v>16034549271</v>
      </c>
    </row>
    <row r="1785" spans="1:7">
      <c r="A1785" s="1">
        <v>44831</v>
      </c>
      <c r="B1785">
        <v>1335.3370359999999</v>
      </c>
      <c r="C1785">
        <v>1396.8914789999999</v>
      </c>
      <c r="D1785">
        <v>1308.9914550000001</v>
      </c>
      <c r="E1785">
        <v>1330.127686</v>
      </c>
      <c r="F1785">
        <v>1330.127686</v>
      </c>
      <c r="G1785">
        <v>17870598937</v>
      </c>
    </row>
    <row r="1786" spans="1:7">
      <c r="A1786" s="1">
        <v>44832</v>
      </c>
      <c r="B1786">
        <v>1329.5413820000001</v>
      </c>
      <c r="C1786">
        <v>1351.9644780000001</v>
      </c>
      <c r="D1786">
        <v>1267.869263</v>
      </c>
      <c r="E1786">
        <v>1337.410889</v>
      </c>
      <c r="F1786">
        <v>1337.410889</v>
      </c>
      <c r="G1786">
        <v>18994979566</v>
      </c>
    </row>
    <row r="1787" spans="1:7">
      <c r="A1787" s="1">
        <v>44833</v>
      </c>
      <c r="B1787">
        <v>1337.554443</v>
      </c>
      <c r="C1787">
        <v>1348.1076660000001</v>
      </c>
      <c r="D1787">
        <v>1293.1933590000001</v>
      </c>
      <c r="E1787">
        <v>1335.6523440000001</v>
      </c>
      <c r="F1787">
        <v>1335.6523440000001</v>
      </c>
      <c r="G1787">
        <v>13796915736</v>
      </c>
    </row>
    <row r="1788" spans="1:7">
      <c r="A1788" s="1">
        <v>44834</v>
      </c>
      <c r="B1788">
        <v>1335.6464840000001</v>
      </c>
      <c r="C1788">
        <v>1368.743408</v>
      </c>
      <c r="D1788">
        <v>1320.3831789999999</v>
      </c>
      <c r="E1788">
        <v>1327.978638</v>
      </c>
      <c r="F1788">
        <v>1327.978638</v>
      </c>
      <c r="G1788">
        <v>14250100093</v>
      </c>
    </row>
    <row r="1789" spans="1:7">
      <c r="A1789" s="1">
        <v>44835</v>
      </c>
      <c r="B1789">
        <v>1328.193726</v>
      </c>
      <c r="C1789">
        <v>1332.5164789999999</v>
      </c>
      <c r="D1789">
        <v>1306.102539</v>
      </c>
      <c r="E1789">
        <v>1311.644409</v>
      </c>
      <c r="F1789">
        <v>1311.644409</v>
      </c>
      <c r="G1789">
        <v>6227961237</v>
      </c>
    </row>
    <row r="1790" spans="1:7">
      <c r="A1790" s="1">
        <v>44836</v>
      </c>
      <c r="B1790">
        <v>1311.753418</v>
      </c>
      <c r="C1790">
        <v>1316.330078</v>
      </c>
      <c r="D1790">
        <v>1275.3360600000001</v>
      </c>
      <c r="E1790">
        <v>1276.0935059999999</v>
      </c>
      <c r="F1790">
        <v>1276.0935059999999</v>
      </c>
      <c r="G1790">
        <v>7578351650</v>
      </c>
    </row>
    <row r="1791" spans="1:7">
      <c r="A1791" s="1">
        <v>44837</v>
      </c>
      <c r="B1791">
        <v>1276.163452</v>
      </c>
      <c r="C1791">
        <v>1326.554443</v>
      </c>
      <c r="D1791">
        <v>1271.150879</v>
      </c>
      <c r="E1791">
        <v>1323.4392089999999</v>
      </c>
      <c r="F1791">
        <v>1323.4392089999999</v>
      </c>
      <c r="G1791">
        <v>10153070907</v>
      </c>
    </row>
    <row r="1792" spans="1:7">
      <c r="A1792" s="1">
        <v>44838</v>
      </c>
      <c r="B1792">
        <v>1323.2783199999999</v>
      </c>
      <c r="C1792">
        <v>1364.970947</v>
      </c>
      <c r="D1792">
        <v>1320.0766599999999</v>
      </c>
      <c r="E1792">
        <v>1362.126587</v>
      </c>
      <c r="F1792">
        <v>1362.126587</v>
      </c>
      <c r="G1792">
        <v>10139774963</v>
      </c>
    </row>
    <row r="1793" spans="1:7">
      <c r="A1793" s="1">
        <v>44839</v>
      </c>
      <c r="B1793">
        <v>1361.9729</v>
      </c>
      <c r="C1793">
        <v>1362.4517820000001</v>
      </c>
      <c r="D1793">
        <v>1320.8551030000001</v>
      </c>
      <c r="E1793">
        <v>1352.837158</v>
      </c>
      <c r="F1793">
        <v>1352.837158</v>
      </c>
      <c r="G1793">
        <v>9774451820</v>
      </c>
    </row>
    <row r="1794" spans="1:7">
      <c r="A1794" s="1">
        <v>44840</v>
      </c>
      <c r="B1794">
        <v>1352.8066409999999</v>
      </c>
      <c r="C1794">
        <v>1380.4049070000001</v>
      </c>
      <c r="D1794">
        <v>1349.4499510000001</v>
      </c>
      <c r="E1794">
        <v>1351.7094729999999</v>
      </c>
      <c r="F1794">
        <v>1351.7094729999999</v>
      </c>
      <c r="G1794">
        <v>12033514861</v>
      </c>
    </row>
    <row r="1795" spans="1:7">
      <c r="A1795" s="1">
        <v>44841</v>
      </c>
      <c r="B1795">
        <v>1351.8364260000001</v>
      </c>
      <c r="C1795">
        <v>1359.328125</v>
      </c>
      <c r="D1795">
        <v>1321.7460940000001</v>
      </c>
      <c r="E1795">
        <v>1332.5169679999999</v>
      </c>
      <c r="F1795">
        <v>1332.5169679999999</v>
      </c>
      <c r="G1795">
        <v>10061619355</v>
      </c>
    </row>
    <row r="1796" spans="1:7">
      <c r="A1796" s="1">
        <v>44842</v>
      </c>
      <c r="B1796">
        <v>1332.3713379999999</v>
      </c>
      <c r="C1796">
        <v>1335.9548339999999</v>
      </c>
      <c r="D1796">
        <v>1307.0729980000001</v>
      </c>
      <c r="E1796">
        <v>1315.5004879999999</v>
      </c>
      <c r="F1796">
        <v>1315.5004879999999</v>
      </c>
      <c r="G1796">
        <v>5804676208</v>
      </c>
    </row>
    <row r="1797" spans="1:7">
      <c r="A1797" s="1">
        <v>44843</v>
      </c>
      <c r="B1797">
        <v>1315.4602050000001</v>
      </c>
      <c r="C1797">
        <v>1327.668823</v>
      </c>
      <c r="D1797">
        <v>1309.3446039999999</v>
      </c>
      <c r="E1797">
        <v>1322.6042480000001</v>
      </c>
      <c r="F1797">
        <v>1322.6042480000001</v>
      </c>
      <c r="G1797">
        <v>5486230123</v>
      </c>
    </row>
    <row r="1798" spans="1:7">
      <c r="A1798" s="1">
        <v>44844</v>
      </c>
      <c r="B1798">
        <v>1322.6186520000001</v>
      </c>
      <c r="C1798">
        <v>1335.66272</v>
      </c>
      <c r="D1798">
        <v>1291.3376459999999</v>
      </c>
      <c r="E1798">
        <v>1291.3376459999999</v>
      </c>
      <c r="F1798">
        <v>1291.3376459999999</v>
      </c>
      <c r="G1798">
        <v>8794491050</v>
      </c>
    </row>
    <row r="1799" spans="1:7">
      <c r="A1799" s="1">
        <v>44845</v>
      </c>
      <c r="B1799">
        <v>1291.1096190000001</v>
      </c>
      <c r="C1799">
        <v>1296.2739260000001</v>
      </c>
      <c r="D1799">
        <v>1272.7376710000001</v>
      </c>
      <c r="E1799">
        <v>1279.5756839999999</v>
      </c>
      <c r="F1799">
        <v>1279.5756839999999</v>
      </c>
      <c r="G1799">
        <v>9274845260</v>
      </c>
    </row>
    <row r="1800" spans="1:7">
      <c r="A1800" s="1">
        <v>44846</v>
      </c>
      <c r="B1800">
        <v>1279.7322999999999</v>
      </c>
      <c r="C1800">
        <v>1303.0751949999999</v>
      </c>
      <c r="D1800">
        <v>1277.527466</v>
      </c>
      <c r="E1800">
        <v>1294.9063719999999</v>
      </c>
      <c r="F1800">
        <v>1294.9063719999999</v>
      </c>
      <c r="G1800">
        <v>8355638578</v>
      </c>
    </row>
    <row r="1801" spans="1:7">
      <c r="A1801" s="1">
        <v>44847</v>
      </c>
      <c r="B1801">
        <v>1294.9173579999999</v>
      </c>
      <c r="C1801">
        <v>1297.5642089999999</v>
      </c>
      <c r="D1801">
        <v>1209.278198</v>
      </c>
      <c r="E1801">
        <v>1288.1239009999999</v>
      </c>
      <c r="F1801">
        <v>1288.1239009999999</v>
      </c>
      <c r="G1801">
        <v>17499038202</v>
      </c>
    </row>
    <row r="1802" spans="1:7">
      <c r="A1802" s="1">
        <v>44848</v>
      </c>
      <c r="B1802">
        <v>1288.048706</v>
      </c>
      <c r="C1802">
        <v>1339.744751</v>
      </c>
      <c r="D1802">
        <v>1285.3782960000001</v>
      </c>
      <c r="E1802">
        <v>1297.4221190000001</v>
      </c>
      <c r="F1802">
        <v>1297.4221190000001</v>
      </c>
      <c r="G1802">
        <v>13113767755</v>
      </c>
    </row>
    <row r="1803" spans="1:7">
      <c r="A1803" s="1">
        <v>44849</v>
      </c>
      <c r="B1803">
        <v>1297.305908</v>
      </c>
      <c r="C1803">
        <v>1300.7459719999999</v>
      </c>
      <c r="D1803">
        <v>1268.4685059999999</v>
      </c>
      <c r="E1803">
        <v>1274.8717039999999</v>
      </c>
      <c r="F1803">
        <v>1274.8717039999999</v>
      </c>
      <c r="G1803">
        <v>6798512624</v>
      </c>
    </row>
    <row r="1804" spans="1:7">
      <c r="A1804" s="1">
        <v>44850</v>
      </c>
      <c r="B1804">
        <v>1275.0054929999999</v>
      </c>
      <c r="C1804">
        <v>1312.6345209999999</v>
      </c>
      <c r="D1804">
        <v>1275.0054929999999</v>
      </c>
      <c r="E1804">
        <v>1306.2966309999999</v>
      </c>
      <c r="F1804">
        <v>1306.2966309999999</v>
      </c>
      <c r="G1804">
        <v>7491625206</v>
      </c>
    </row>
    <row r="1805" spans="1:7">
      <c r="A1805" s="1">
        <v>44851</v>
      </c>
      <c r="B1805">
        <v>1306.3095699999999</v>
      </c>
      <c r="C1805">
        <v>1335.647827</v>
      </c>
      <c r="D1805">
        <v>1297.4472659999999</v>
      </c>
      <c r="E1805">
        <v>1331.7136230000001</v>
      </c>
      <c r="F1805">
        <v>1331.7136230000001</v>
      </c>
      <c r="G1805">
        <v>9401189650</v>
      </c>
    </row>
    <row r="1806" spans="1:7">
      <c r="A1806" s="1">
        <v>44852</v>
      </c>
      <c r="B1806">
        <v>1331.669922</v>
      </c>
      <c r="C1806">
        <v>1339.0859379999999</v>
      </c>
      <c r="D1806">
        <v>1291.6606449999999</v>
      </c>
      <c r="E1806">
        <v>1310.4470209999999</v>
      </c>
      <c r="F1806">
        <v>1310.4470209999999</v>
      </c>
      <c r="G1806">
        <v>10416747806</v>
      </c>
    </row>
    <row r="1807" spans="1:7">
      <c r="A1807" s="1">
        <v>44853</v>
      </c>
      <c r="B1807">
        <v>1310.5631100000001</v>
      </c>
      <c r="C1807">
        <v>1312.4423830000001</v>
      </c>
      <c r="D1807">
        <v>1283.965332</v>
      </c>
      <c r="E1807">
        <v>1285.744263</v>
      </c>
      <c r="F1807">
        <v>1285.744263</v>
      </c>
      <c r="G1807">
        <v>8350692785</v>
      </c>
    </row>
    <row r="1808" spans="1:7">
      <c r="A1808" s="1">
        <v>44854</v>
      </c>
      <c r="B1808">
        <v>1285.6602780000001</v>
      </c>
      <c r="C1808">
        <v>1307.8551030000001</v>
      </c>
      <c r="D1808">
        <v>1275.323975</v>
      </c>
      <c r="E1808">
        <v>1283.200928</v>
      </c>
      <c r="F1808">
        <v>1283.200928</v>
      </c>
      <c r="G1808">
        <v>9009111996</v>
      </c>
    </row>
    <row r="1809" spans="1:7">
      <c r="A1809" s="1">
        <v>44855</v>
      </c>
      <c r="B1809">
        <v>1283.1881100000001</v>
      </c>
      <c r="C1809">
        <v>1305.0812989999999</v>
      </c>
      <c r="D1809">
        <v>1260.6667480000001</v>
      </c>
      <c r="E1809">
        <v>1299.9464109999999</v>
      </c>
      <c r="F1809">
        <v>1299.9464109999999</v>
      </c>
      <c r="G1809">
        <v>10412565245</v>
      </c>
    </row>
    <row r="1810" spans="1:7">
      <c r="A1810" s="1">
        <v>44856</v>
      </c>
      <c r="B1810">
        <v>1299.9023440000001</v>
      </c>
      <c r="C1810">
        <v>1317.1010739999999</v>
      </c>
      <c r="D1810">
        <v>1295.946899</v>
      </c>
      <c r="E1810">
        <v>1314.2991939999999</v>
      </c>
      <c r="F1810">
        <v>1314.2991939999999</v>
      </c>
      <c r="G1810">
        <v>7175324564</v>
      </c>
    </row>
    <row r="1811" spans="1:7">
      <c r="A1811" s="1">
        <v>44857</v>
      </c>
      <c r="B1811">
        <v>1314.2495120000001</v>
      </c>
      <c r="C1811">
        <v>1367.7607419999999</v>
      </c>
      <c r="D1811">
        <v>1302.908813</v>
      </c>
      <c r="E1811">
        <v>1363.4470209999999</v>
      </c>
      <c r="F1811">
        <v>1363.4470209999999</v>
      </c>
      <c r="G1811">
        <v>9909510925</v>
      </c>
    </row>
    <row r="1812" spans="1:7">
      <c r="A1812" s="1">
        <v>44858</v>
      </c>
      <c r="B1812">
        <v>1363.4918210000001</v>
      </c>
      <c r="C1812">
        <v>1368.4255370000001</v>
      </c>
      <c r="D1812">
        <v>1327.854004</v>
      </c>
      <c r="E1812">
        <v>1344.9985349999999</v>
      </c>
      <c r="F1812">
        <v>1344.9985349999999</v>
      </c>
      <c r="G1812">
        <v>13092820173</v>
      </c>
    </row>
    <row r="1813" spans="1:7">
      <c r="A1813" s="1">
        <v>44859</v>
      </c>
      <c r="B1813">
        <v>1344.7113039999999</v>
      </c>
      <c r="C1813">
        <v>1509.9854740000001</v>
      </c>
      <c r="D1813">
        <v>1336.9788820000001</v>
      </c>
      <c r="E1813">
        <v>1461.665405</v>
      </c>
      <c r="F1813">
        <v>1461.665405</v>
      </c>
      <c r="G1813">
        <v>25367291294</v>
      </c>
    </row>
    <row r="1814" spans="1:7">
      <c r="A1814" s="1">
        <v>44860</v>
      </c>
      <c r="B1814">
        <v>1461.1331789999999</v>
      </c>
      <c r="C1814">
        <v>1584.6367190000001</v>
      </c>
      <c r="D1814">
        <v>1460.428711</v>
      </c>
      <c r="E1814">
        <v>1566.56665</v>
      </c>
      <c r="F1814">
        <v>1566.56665</v>
      </c>
      <c r="G1814">
        <v>32705548427</v>
      </c>
    </row>
    <row r="1815" spans="1:7">
      <c r="A1815" s="1">
        <v>44861</v>
      </c>
      <c r="B1815">
        <v>1566.8414310000001</v>
      </c>
      <c r="C1815">
        <v>1574.403442</v>
      </c>
      <c r="D1815">
        <v>1510.8167719999999</v>
      </c>
      <c r="E1815">
        <v>1514.3748780000001</v>
      </c>
      <c r="F1815">
        <v>1514.3748780000001</v>
      </c>
      <c r="G1815">
        <v>22813499245</v>
      </c>
    </row>
    <row r="1816" spans="1:7">
      <c r="A1816" s="1">
        <v>44862</v>
      </c>
      <c r="B1816">
        <v>1514.32312</v>
      </c>
      <c r="C1816">
        <v>1568.6339109999999</v>
      </c>
      <c r="D1816">
        <v>1493.8710940000001</v>
      </c>
      <c r="E1816">
        <v>1555.477905</v>
      </c>
      <c r="F1816">
        <v>1555.477905</v>
      </c>
      <c r="G1816">
        <v>19974623205</v>
      </c>
    </row>
    <row r="1817" spans="1:7">
      <c r="A1817" s="1">
        <v>44863</v>
      </c>
      <c r="B1817">
        <v>1555.274658</v>
      </c>
      <c r="C1817">
        <v>1652.382202</v>
      </c>
      <c r="D1817">
        <v>1549.983643</v>
      </c>
      <c r="E1817">
        <v>1619.698486</v>
      </c>
      <c r="F1817">
        <v>1619.698486</v>
      </c>
      <c r="G1817">
        <v>21618154775</v>
      </c>
    </row>
    <row r="1818" spans="1:7">
      <c r="A1818" s="1">
        <v>44864</v>
      </c>
      <c r="B1818">
        <v>1619.697876</v>
      </c>
      <c r="C1818">
        <v>1637.037842</v>
      </c>
      <c r="D1818">
        <v>1579.4852289999999</v>
      </c>
      <c r="E1818">
        <v>1590.7833250000001</v>
      </c>
      <c r="F1818">
        <v>1590.7833250000001</v>
      </c>
      <c r="G1818">
        <v>13930073427</v>
      </c>
    </row>
    <row r="1819" spans="1:7">
      <c r="A1819" s="1">
        <v>44865</v>
      </c>
      <c r="B1819">
        <v>1590.481323</v>
      </c>
      <c r="C1819">
        <v>1630.4528809999999</v>
      </c>
      <c r="D1819">
        <v>1555.9189449999999</v>
      </c>
      <c r="E1819">
        <v>1572.7144780000001</v>
      </c>
      <c r="F1819">
        <v>1572.7144780000001</v>
      </c>
      <c r="G1819">
        <v>19306919714</v>
      </c>
    </row>
    <row r="1820" spans="1:7">
      <c r="A1820" s="1">
        <v>44866</v>
      </c>
      <c r="B1820">
        <v>1572.6453859999999</v>
      </c>
      <c r="C1820">
        <v>1606.6057129999999</v>
      </c>
      <c r="D1820">
        <v>1568.0985109999999</v>
      </c>
      <c r="E1820">
        <v>1579.7045900000001</v>
      </c>
      <c r="F1820">
        <v>1579.7045900000001</v>
      </c>
      <c r="G1820">
        <v>14507311208</v>
      </c>
    </row>
    <row r="1821" spans="1:7">
      <c r="A1821" s="1">
        <v>44867</v>
      </c>
      <c r="B1821">
        <v>1579.4979249999999</v>
      </c>
      <c r="C1821">
        <v>1613.4106449999999</v>
      </c>
      <c r="D1821">
        <v>1507.244751</v>
      </c>
      <c r="E1821">
        <v>1519.7117920000001</v>
      </c>
      <c r="F1821">
        <v>1519.7117920000001</v>
      </c>
      <c r="G1821">
        <v>23254218281</v>
      </c>
    </row>
    <row r="1822" spans="1:7">
      <c r="A1822" s="1">
        <v>44868</v>
      </c>
      <c r="B1822">
        <v>1519.7248540000001</v>
      </c>
      <c r="C1822">
        <v>1556.759644</v>
      </c>
      <c r="D1822">
        <v>1517.1016850000001</v>
      </c>
      <c r="E1822">
        <v>1531.5417480000001</v>
      </c>
      <c r="F1822">
        <v>1531.5417480000001</v>
      </c>
      <c r="G1822">
        <v>14248351007</v>
      </c>
    </row>
    <row r="1823" spans="1:7">
      <c r="A1823" s="1">
        <v>44869</v>
      </c>
      <c r="B1823">
        <v>1531.3975829999999</v>
      </c>
      <c r="C1823">
        <v>1661.334717</v>
      </c>
      <c r="D1823">
        <v>1529.268433</v>
      </c>
      <c r="E1823">
        <v>1645.093384</v>
      </c>
      <c r="F1823">
        <v>1645.093384</v>
      </c>
      <c r="G1823">
        <v>20806964347</v>
      </c>
    </row>
    <row r="1824" spans="1:7">
      <c r="A1824" s="1">
        <v>44870</v>
      </c>
      <c r="B1824">
        <v>1645.1564940000001</v>
      </c>
      <c r="C1824">
        <v>1660.4864500000001</v>
      </c>
      <c r="D1824">
        <v>1625.9642329999999</v>
      </c>
      <c r="E1824">
        <v>1627.968018</v>
      </c>
      <c r="F1824">
        <v>1627.968018</v>
      </c>
      <c r="G1824">
        <v>11006973190</v>
      </c>
    </row>
    <row r="1825" spans="1:7">
      <c r="A1825" s="1">
        <v>44871</v>
      </c>
      <c r="B1825">
        <v>1627.9011230000001</v>
      </c>
      <c r="C1825">
        <v>1634.1324460000001</v>
      </c>
      <c r="D1825">
        <v>1572.234741</v>
      </c>
      <c r="E1825">
        <v>1572.234741</v>
      </c>
      <c r="F1825">
        <v>1572.234741</v>
      </c>
      <c r="G1825">
        <v>11632744705</v>
      </c>
    </row>
    <row r="1826" spans="1:7">
      <c r="A1826" s="1">
        <v>44872</v>
      </c>
      <c r="B1826">
        <v>1572.0169679999999</v>
      </c>
      <c r="C1826">
        <v>1604.475342</v>
      </c>
      <c r="D1826">
        <v>1550.4155270000001</v>
      </c>
      <c r="E1826">
        <v>1568.5913089999999</v>
      </c>
      <c r="F1826">
        <v>1568.5913089999999</v>
      </c>
      <c r="G1826">
        <v>15279963349</v>
      </c>
    </row>
    <row r="1827" spans="1:7">
      <c r="A1827" s="1">
        <v>44873</v>
      </c>
      <c r="B1827">
        <v>1568.3295900000001</v>
      </c>
      <c r="C1827">
        <v>1574.7998050000001</v>
      </c>
      <c r="D1827">
        <v>1259.443115</v>
      </c>
      <c r="E1827">
        <v>1332.8355710000001</v>
      </c>
      <c r="F1827">
        <v>1332.8355710000001</v>
      </c>
      <c r="G1827">
        <v>42048003440</v>
      </c>
    </row>
    <row r="1828" spans="1:7">
      <c r="A1828" s="1">
        <v>44874</v>
      </c>
      <c r="B1828">
        <v>1333.122437</v>
      </c>
      <c r="C1828">
        <v>1335.74353</v>
      </c>
      <c r="D1828">
        <v>1083.2856449999999</v>
      </c>
      <c r="E1828">
        <v>1100.1697999999999</v>
      </c>
      <c r="F1828">
        <v>1100.1697999999999</v>
      </c>
      <c r="G1828">
        <v>38864492427</v>
      </c>
    </row>
    <row r="1829" spans="1:7">
      <c r="A1829" s="1">
        <v>44875</v>
      </c>
      <c r="B1829">
        <v>1100.107178</v>
      </c>
      <c r="C1829">
        <v>1341.791138</v>
      </c>
      <c r="D1829">
        <v>1093.1225589999999</v>
      </c>
      <c r="E1829">
        <v>1299.4646</v>
      </c>
      <c r="F1829">
        <v>1299.4646</v>
      </c>
      <c r="G1829">
        <v>28581002122</v>
      </c>
    </row>
    <row r="1830" spans="1:7">
      <c r="A1830" s="1">
        <v>44876</v>
      </c>
      <c r="B1830">
        <v>1298.8824460000001</v>
      </c>
      <c r="C1830">
        <v>1302.295288</v>
      </c>
      <c r="D1830">
        <v>1211.3295900000001</v>
      </c>
      <c r="E1830">
        <v>1287.2210689999999</v>
      </c>
      <c r="F1830">
        <v>1287.2210689999999</v>
      </c>
      <c r="G1830">
        <v>20920539099</v>
      </c>
    </row>
    <row r="1831" spans="1:7">
      <c r="A1831" s="1">
        <v>44877</v>
      </c>
      <c r="B1831">
        <v>1287.4383539999999</v>
      </c>
      <c r="C1831">
        <v>1288.150879</v>
      </c>
      <c r="D1831">
        <v>1242.1522219999999</v>
      </c>
      <c r="E1831">
        <v>1255.268311</v>
      </c>
      <c r="F1831">
        <v>1255.268311</v>
      </c>
      <c r="G1831">
        <v>10964962767</v>
      </c>
    </row>
    <row r="1832" spans="1:7">
      <c r="A1832" s="1">
        <v>44878</v>
      </c>
      <c r="B1832">
        <v>1255.441284</v>
      </c>
      <c r="C1832">
        <v>1271.712524</v>
      </c>
      <c r="D1832">
        <v>1208.520996</v>
      </c>
      <c r="E1832">
        <v>1221.8192140000001</v>
      </c>
      <c r="F1832">
        <v>1221.8192140000001</v>
      </c>
      <c r="G1832">
        <v>10717455214</v>
      </c>
    </row>
    <row r="1833" spans="1:7">
      <c r="A1833" s="1">
        <v>44879</v>
      </c>
      <c r="B1833">
        <v>1221.8955080000001</v>
      </c>
      <c r="C1833">
        <v>1284.2176509999999</v>
      </c>
      <c r="D1833">
        <v>1178.429077</v>
      </c>
      <c r="E1833">
        <v>1241.6042480000001</v>
      </c>
      <c r="F1833">
        <v>1241.6042480000001</v>
      </c>
      <c r="G1833">
        <v>15028035663</v>
      </c>
    </row>
    <row r="1834" spans="1:7">
      <c r="A1834" s="1">
        <v>44880</v>
      </c>
      <c r="B1834">
        <v>1241.6777340000001</v>
      </c>
      <c r="C1834">
        <v>1283.1987300000001</v>
      </c>
      <c r="D1834">
        <v>1238.688232</v>
      </c>
      <c r="E1834">
        <v>1251.736206</v>
      </c>
      <c r="F1834">
        <v>1251.736206</v>
      </c>
      <c r="G1834">
        <v>11798011594</v>
      </c>
    </row>
    <row r="1835" spans="1:7">
      <c r="A1835" s="1">
        <v>44881</v>
      </c>
      <c r="B1835">
        <v>1251.8088379999999</v>
      </c>
      <c r="C1835">
        <v>1264.486328</v>
      </c>
      <c r="D1835">
        <v>1192.987793</v>
      </c>
      <c r="E1835">
        <v>1215.602539</v>
      </c>
      <c r="F1835">
        <v>1215.602539</v>
      </c>
      <c r="G1835">
        <v>11939561598</v>
      </c>
    </row>
    <row r="1836" spans="1:7">
      <c r="A1836" s="1">
        <v>44882</v>
      </c>
      <c r="B1836">
        <v>1215.8486330000001</v>
      </c>
      <c r="C1836">
        <v>1224.965698</v>
      </c>
      <c r="D1836">
        <v>1189.1527100000001</v>
      </c>
      <c r="E1836">
        <v>1200.8085940000001</v>
      </c>
      <c r="F1836">
        <v>1200.8085940000001</v>
      </c>
      <c r="G1836">
        <v>9723646871</v>
      </c>
    </row>
    <row r="1837" spans="1:7">
      <c r="A1837" s="1">
        <v>44883</v>
      </c>
      <c r="B1837">
        <v>1200.802124</v>
      </c>
      <c r="C1837">
        <v>1226.737427</v>
      </c>
      <c r="D1837">
        <v>1200.802124</v>
      </c>
      <c r="E1837">
        <v>1212.300293</v>
      </c>
      <c r="F1837">
        <v>1212.300293</v>
      </c>
      <c r="G1837">
        <v>7979913378</v>
      </c>
    </row>
    <row r="1838" spans="1:7">
      <c r="A1838" s="1">
        <v>44884</v>
      </c>
      <c r="B1838">
        <v>1212.2154539999999</v>
      </c>
      <c r="C1838">
        <v>1227.83728</v>
      </c>
      <c r="D1838">
        <v>1200.475586</v>
      </c>
      <c r="E1838">
        <v>1218.4267580000001</v>
      </c>
      <c r="F1838">
        <v>1218.4267580000001</v>
      </c>
      <c r="G1838">
        <v>5978745776</v>
      </c>
    </row>
    <row r="1839" spans="1:7">
      <c r="A1839" s="1">
        <v>44885</v>
      </c>
      <c r="B1839">
        <v>1218.436279</v>
      </c>
      <c r="C1839">
        <v>1224.077759</v>
      </c>
      <c r="D1839">
        <v>1137.9332280000001</v>
      </c>
      <c r="E1839">
        <v>1142.4666749999999</v>
      </c>
      <c r="F1839">
        <v>1142.4666749999999</v>
      </c>
      <c r="G1839">
        <v>9651002684</v>
      </c>
    </row>
    <row r="1840" spans="1:7">
      <c r="A1840" s="1">
        <v>44886</v>
      </c>
      <c r="B1840">
        <v>1142.3957519999999</v>
      </c>
      <c r="C1840">
        <v>1142.3957519999999</v>
      </c>
      <c r="D1840">
        <v>1084.8572999999999</v>
      </c>
      <c r="E1840">
        <v>1108.3530270000001</v>
      </c>
      <c r="F1840">
        <v>1108.3530270000001</v>
      </c>
      <c r="G1840">
        <v>14080099208</v>
      </c>
    </row>
    <row r="1841" spans="1:7">
      <c r="A1841" s="1">
        <v>44887</v>
      </c>
      <c r="B1841">
        <v>1107.895996</v>
      </c>
      <c r="C1841">
        <v>1136.4426269999999</v>
      </c>
      <c r="D1841">
        <v>1081.1381839999999</v>
      </c>
      <c r="E1841">
        <v>1135.173462</v>
      </c>
      <c r="F1841">
        <v>1135.173462</v>
      </c>
      <c r="G1841">
        <v>12040670755</v>
      </c>
    </row>
    <row r="1842" spans="1:7">
      <c r="A1842" s="1">
        <v>44888</v>
      </c>
      <c r="B1842">
        <v>1135.421509</v>
      </c>
      <c r="C1842">
        <v>1184.997314</v>
      </c>
      <c r="D1842">
        <v>1130.022827</v>
      </c>
      <c r="E1842">
        <v>1183.1995850000001</v>
      </c>
      <c r="F1842">
        <v>1183.1995850000001</v>
      </c>
      <c r="G1842">
        <v>11242676044</v>
      </c>
    </row>
    <row r="1843" spans="1:7">
      <c r="A1843" s="1">
        <v>44889</v>
      </c>
      <c r="B1843">
        <v>1183.3450929999999</v>
      </c>
      <c r="C1843">
        <v>1211.6274410000001</v>
      </c>
      <c r="D1843">
        <v>1180.3797609999999</v>
      </c>
      <c r="E1843">
        <v>1203.983154</v>
      </c>
      <c r="F1843">
        <v>1203.983154</v>
      </c>
      <c r="G1843">
        <v>9706372376</v>
      </c>
    </row>
    <row r="1844" spans="1:7">
      <c r="A1844" s="1">
        <v>44890</v>
      </c>
      <c r="B1844">
        <v>1203.799438</v>
      </c>
      <c r="C1844">
        <v>1203.799438</v>
      </c>
      <c r="D1844">
        <v>1174.8233640000001</v>
      </c>
      <c r="E1844">
        <v>1198.9259030000001</v>
      </c>
      <c r="F1844">
        <v>1198.9259030000001</v>
      </c>
      <c r="G1844">
        <v>5483308196</v>
      </c>
    </row>
    <row r="1845" spans="1:7">
      <c r="A1845" s="1">
        <v>44891</v>
      </c>
      <c r="B1845">
        <v>1198.7905270000001</v>
      </c>
      <c r="C1845">
        <v>1227.038086</v>
      </c>
      <c r="D1845">
        <v>1198.0979</v>
      </c>
      <c r="E1845">
        <v>1205.8979489999999</v>
      </c>
      <c r="F1845">
        <v>1205.8979489999999</v>
      </c>
      <c r="G1845">
        <v>5074160558</v>
      </c>
    </row>
    <row r="1846" spans="1:7">
      <c r="A1846" s="1">
        <v>44892</v>
      </c>
      <c r="B1846">
        <v>1205.9052730000001</v>
      </c>
      <c r="C1846">
        <v>1220.349487</v>
      </c>
      <c r="D1846">
        <v>1195.0390629999999</v>
      </c>
      <c r="E1846">
        <v>1195.126953</v>
      </c>
      <c r="F1846">
        <v>1195.126953</v>
      </c>
      <c r="G1846">
        <v>4486976868</v>
      </c>
    </row>
    <row r="1847" spans="1:7">
      <c r="A1847" s="1">
        <v>44893</v>
      </c>
      <c r="B1847">
        <v>1194.960327</v>
      </c>
      <c r="C1847">
        <v>1198.7376710000001</v>
      </c>
      <c r="D1847">
        <v>1156.0625</v>
      </c>
      <c r="E1847">
        <v>1170.086182</v>
      </c>
      <c r="F1847">
        <v>1170.086182</v>
      </c>
      <c r="G1847">
        <v>7275411870</v>
      </c>
    </row>
    <row r="1848" spans="1:7">
      <c r="A1848" s="1">
        <v>44894</v>
      </c>
      <c r="B1848">
        <v>1169.8743899999999</v>
      </c>
      <c r="C1848">
        <v>1222.1641850000001</v>
      </c>
      <c r="D1848">
        <v>1163.477539</v>
      </c>
      <c r="E1848">
        <v>1216.901245</v>
      </c>
      <c r="F1848">
        <v>1216.901245</v>
      </c>
      <c r="G1848">
        <v>7639405818</v>
      </c>
    </row>
    <row r="1849" spans="1:7">
      <c r="A1849" s="1">
        <v>44895</v>
      </c>
      <c r="B1849">
        <v>1216.928711</v>
      </c>
      <c r="C1849">
        <v>1302.0386960000001</v>
      </c>
      <c r="D1849">
        <v>1215.4979249999999</v>
      </c>
      <c r="E1849">
        <v>1295.6885990000001</v>
      </c>
      <c r="F1849">
        <v>1295.6885990000001</v>
      </c>
      <c r="G1849">
        <v>9836925304</v>
      </c>
    </row>
    <row r="1850" spans="1:7">
      <c r="A1850" s="1">
        <v>44896</v>
      </c>
      <c r="B1850">
        <v>1295.7695309999999</v>
      </c>
      <c r="C1850">
        <v>1295.9998780000001</v>
      </c>
      <c r="D1850">
        <v>1267.708496</v>
      </c>
      <c r="E1850">
        <v>1276.2739260000001</v>
      </c>
      <c r="F1850">
        <v>1276.2739260000001</v>
      </c>
      <c r="G1850">
        <v>6857935276</v>
      </c>
    </row>
    <row r="1851" spans="1:7">
      <c r="A1851" s="1">
        <v>44897</v>
      </c>
      <c r="B1851">
        <v>1276.3286129999999</v>
      </c>
      <c r="C1851">
        <v>1294.303345</v>
      </c>
      <c r="D1851">
        <v>1269.243164</v>
      </c>
      <c r="E1851">
        <v>1294.303345</v>
      </c>
      <c r="F1851">
        <v>1294.303345</v>
      </c>
      <c r="G1851">
        <v>6213645709</v>
      </c>
    </row>
    <row r="1852" spans="1:7">
      <c r="A1852" s="1">
        <v>44898</v>
      </c>
      <c r="B1852">
        <v>1294.456543</v>
      </c>
      <c r="C1852">
        <v>1299.840332</v>
      </c>
      <c r="D1852">
        <v>1241.431885</v>
      </c>
      <c r="E1852">
        <v>1243.3348390000001</v>
      </c>
      <c r="F1852">
        <v>1243.3348390000001</v>
      </c>
      <c r="G1852">
        <v>5672609405</v>
      </c>
    </row>
    <row r="1853" spans="1:7">
      <c r="A1853" s="1">
        <v>44899</v>
      </c>
      <c r="B1853">
        <v>1243.2192379999999</v>
      </c>
      <c r="C1853">
        <v>1281.4923100000001</v>
      </c>
      <c r="D1853">
        <v>1242.9117429999999</v>
      </c>
      <c r="E1853">
        <v>1280.256592</v>
      </c>
      <c r="F1853">
        <v>1280.256592</v>
      </c>
      <c r="G1853">
        <v>5174128454</v>
      </c>
    </row>
    <row r="1854" spans="1:7">
      <c r="A1854" s="1">
        <v>44900</v>
      </c>
      <c r="B1854">
        <v>1279.9989009999999</v>
      </c>
      <c r="C1854">
        <v>1302.2375489999999</v>
      </c>
      <c r="D1854">
        <v>1252.4724120000001</v>
      </c>
      <c r="E1854">
        <v>1259.6767580000001</v>
      </c>
      <c r="F1854">
        <v>1259.6767580000001</v>
      </c>
      <c r="G1854">
        <v>6120359523</v>
      </c>
    </row>
    <row r="1855" spans="1:7">
      <c r="A1855" s="1">
        <v>44901</v>
      </c>
      <c r="B1855">
        <v>1259.8542480000001</v>
      </c>
      <c r="C1855">
        <v>1271.9232179999999</v>
      </c>
      <c r="D1855">
        <v>1247.6298830000001</v>
      </c>
      <c r="E1855">
        <v>1271.6538089999999</v>
      </c>
      <c r="F1855">
        <v>1271.6538089999999</v>
      </c>
      <c r="G1855">
        <v>5089212680</v>
      </c>
    </row>
    <row r="1856" spans="1:7">
      <c r="A1856" s="1">
        <v>44902</v>
      </c>
      <c r="B1856">
        <v>1271.553101</v>
      </c>
      <c r="C1856">
        <v>1272.694092</v>
      </c>
      <c r="D1856">
        <v>1224.4479980000001</v>
      </c>
      <c r="E1856">
        <v>1232.4375</v>
      </c>
      <c r="F1856">
        <v>1232.4375</v>
      </c>
      <c r="G1856">
        <v>5752205180</v>
      </c>
    </row>
    <row r="1857" spans="1:7">
      <c r="A1857" s="1">
        <v>44903</v>
      </c>
      <c r="B1857">
        <v>1232.4517820000001</v>
      </c>
      <c r="C1857">
        <v>1286.229736</v>
      </c>
      <c r="D1857">
        <v>1226.3585210000001</v>
      </c>
      <c r="E1857">
        <v>1281.1163329999999</v>
      </c>
      <c r="F1857">
        <v>1281.1163329999999</v>
      </c>
      <c r="G1857">
        <v>6227269815</v>
      </c>
    </row>
    <row r="1858" spans="1:7">
      <c r="A1858" s="1">
        <v>44904</v>
      </c>
      <c r="B1858">
        <v>1281.0772710000001</v>
      </c>
      <c r="C1858">
        <v>1290.0554199999999</v>
      </c>
      <c r="D1858">
        <v>1260.818726</v>
      </c>
      <c r="E1858">
        <v>1264.2847899999999</v>
      </c>
      <c r="F1858">
        <v>1264.2847899999999</v>
      </c>
      <c r="G1858">
        <v>5706183865</v>
      </c>
    </row>
    <row r="1859" spans="1:7">
      <c r="A1859" s="1">
        <v>44905</v>
      </c>
      <c r="B1859">
        <v>1264.3754879999999</v>
      </c>
      <c r="C1859">
        <v>1279.5279539999999</v>
      </c>
      <c r="D1859">
        <v>1262.1198730000001</v>
      </c>
      <c r="E1859">
        <v>1266.384155</v>
      </c>
      <c r="F1859">
        <v>1266.384155</v>
      </c>
      <c r="G1859">
        <v>3282499999</v>
      </c>
    </row>
    <row r="1860" spans="1:7">
      <c r="A1860" s="1">
        <v>44906</v>
      </c>
      <c r="B1860">
        <v>1266.4178469999999</v>
      </c>
      <c r="C1860">
        <v>1281.783203</v>
      </c>
      <c r="D1860">
        <v>1260.6636960000001</v>
      </c>
      <c r="E1860">
        <v>1263.86853</v>
      </c>
      <c r="F1860">
        <v>1263.86853</v>
      </c>
      <c r="G1860">
        <v>3362005848</v>
      </c>
    </row>
    <row r="1861" spans="1:7">
      <c r="A1861" s="1">
        <v>44907</v>
      </c>
      <c r="B1861">
        <v>1263.573486</v>
      </c>
      <c r="C1861">
        <v>1275.6103519999999</v>
      </c>
      <c r="D1861">
        <v>1243.477783</v>
      </c>
      <c r="E1861">
        <v>1274.619019</v>
      </c>
      <c r="F1861">
        <v>1274.619019</v>
      </c>
      <c r="G1861">
        <v>5151109364</v>
      </c>
    </row>
    <row r="1862" spans="1:7">
      <c r="A1862" s="1">
        <v>44908</v>
      </c>
      <c r="B1862">
        <v>1274.662476</v>
      </c>
      <c r="C1862">
        <v>1341.439331</v>
      </c>
      <c r="D1862">
        <v>1258.4724120000001</v>
      </c>
      <c r="E1862">
        <v>1320.5491939999999</v>
      </c>
      <c r="F1862">
        <v>1320.5491939999999</v>
      </c>
      <c r="G1862">
        <v>8812883119</v>
      </c>
    </row>
    <row r="1863" spans="1:7">
      <c r="A1863" s="1">
        <v>44909</v>
      </c>
      <c r="B1863">
        <v>1320.6885990000001</v>
      </c>
      <c r="C1863">
        <v>1346.174438</v>
      </c>
      <c r="D1863">
        <v>1305.833374</v>
      </c>
      <c r="E1863">
        <v>1309.3287350000001</v>
      </c>
      <c r="F1863">
        <v>1309.3287350000001</v>
      </c>
      <c r="G1863">
        <v>7830915428</v>
      </c>
    </row>
    <row r="1864" spans="1:7">
      <c r="A1864" s="1">
        <v>44910</v>
      </c>
      <c r="B1864">
        <v>1309.1907960000001</v>
      </c>
      <c r="C1864">
        <v>1311.067139</v>
      </c>
      <c r="D1864">
        <v>1262.689331</v>
      </c>
      <c r="E1864">
        <v>1266.3538820000001</v>
      </c>
      <c r="F1864">
        <v>1266.3538820000001</v>
      </c>
      <c r="G1864">
        <v>6032859783</v>
      </c>
    </row>
    <row r="1865" spans="1:7">
      <c r="A1865" s="1">
        <v>44911</v>
      </c>
      <c r="B1865">
        <v>1266.4605710000001</v>
      </c>
      <c r="C1865">
        <v>1278.156982</v>
      </c>
      <c r="D1865">
        <v>1162.175659</v>
      </c>
      <c r="E1865">
        <v>1168.259399</v>
      </c>
      <c r="F1865">
        <v>1168.259399</v>
      </c>
      <c r="G1865">
        <v>9297811507</v>
      </c>
    </row>
    <row r="1866" spans="1:7">
      <c r="A1866" s="1">
        <v>44912</v>
      </c>
      <c r="B1866">
        <v>1168.0667719999999</v>
      </c>
      <c r="C1866">
        <v>1189.045044</v>
      </c>
      <c r="D1866">
        <v>1165.407837</v>
      </c>
      <c r="E1866">
        <v>1188.1495359999999</v>
      </c>
      <c r="F1866">
        <v>1188.1495359999999</v>
      </c>
      <c r="G1866">
        <v>5077258586</v>
      </c>
    </row>
    <row r="1867" spans="1:7">
      <c r="A1867" s="1">
        <v>44913</v>
      </c>
      <c r="B1867">
        <v>1188.1285399999999</v>
      </c>
      <c r="C1867">
        <v>1194.2144780000001</v>
      </c>
      <c r="D1867">
        <v>1176.1857910000001</v>
      </c>
      <c r="E1867">
        <v>1184.7152100000001</v>
      </c>
      <c r="F1867">
        <v>1184.7152100000001</v>
      </c>
      <c r="G1867">
        <v>3350092519</v>
      </c>
    </row>
    <row r="1868" spans="1:7">
      <c r="A1868" s="1">
        <v>44914</v>
      </c>
      <c r="B1868">
        <v>1184.7583010000001</v>
      </c>
      <c r="C1868">
        <v>1192.923828</v>
      </c>
      <c r="D1868">
        <v>1160.377197</v>
      </c>
      <c r="E1868">
        <v>1167.6098629999999</v>
      </c>
      <c r="F1868">
        <v>1167.6098629999999</v>
      </c>
      <c r="G1868">
        <v>4943628091</v>
      </c>
    </row>
    <row r="1869" spans="1:7">
      <c r="A1869" s="1">
        <v>44915</v>
      </c>
      <c r="B1869">
        <v>1167.8826899999999</v>
      </c>
      <c r="C1869">
        <v>1224.0926509999999</v>
      </c>
      <c r="D1869">
        <v>1165.599487</v>
      </c>
      <c r="E1869">
        <v>1217.7036129999999</v>
      </c>
      <c r="F1869">
        <v>1217.7036129999999</v>
      </c>
      <c r="G1869">
        <v>6684951715</v>
      </c>
    </row>
    <row r="1870" spans="1:7">
      <c r="A1870" s="1">
        <v>44916</v>
      </c>
      <c r="B1870">
        <v>1217.5864260000001</v>
      </c>
      <c r="C1870">
        <v>1218.1922609999999</v>
      </c>
      <c r="D1870">
        <v>1206.440063</v>
      </c>
      <c r="E1870">
        <v>1213.599976</v>
      </c>
      <c r="F1870">
        <v>1213.599976</v>
      </c>
      <c r="G1870">
        <v>4217182733</v>
      </c>
    </row>
    <row r="1871" spans="1:7">
      <c r="A1871" s="1">
        <v>44917</v>
      </c>
      <c r="B1871">
        <v>1213.672607</v>
      </c>
      <c r="C1871">
        <v>1221.9868160000001</v>
      </c>
      <c r="D1871">
        <v>1187.127808</v>
      </c>
      <c r="E1871">
        <v>1218.182129</v>
      </c>
      <c r="F1871">
        <v>1218.182129</v>
      </c>
      <c r="G1871">
        <v>5297471739</v>
      </c>
    </row>
    <row r="1872" spans="1:7">
      <c r="A1872" s="1">
        <v>44918</v>
      </c>
      <c r="B1872">
        <v>1218.079346</v>
      </c>
      <c r="C1872">
        <v>1226.998779</v>
      </c>
      <c r="D1872">
        <v>1215.9948730000001</v>
      </c>
      <c r="E1872">
        <v>1220.1594239999999</v>
      </c>
      <c r="F1872">
        <v>1220.1594239999999</v>
      </c>
      <c r="G1872">
        <v>4835831923</v>
      </c>
    </row>
    <row r="1873" spans="1:7">
      <c r="A1873" s="1">
        <v>44919</v>
      </c>
      <c r="B1873">
        <v>1220.1179199999999</v>
      </c>
      <c r="C1873">
        <v>1224.911621</v>
      </c>
      <c r="D1873">
        <v>1216.338745</v>
      </c>
      <c r="E1873">
        <v>1221.1485600000001</v>
      </c>
      <c r="F1873">
        <v>1221.1485600000001</v>
      </c>
      <c r="G1873">
        <v>2626153345</v>
      </c>
    </row>
    <row r="1874" spans="1:7">
      <c r="A1874" s="1">
        <v>44920</v>
      </c>
      <c r="B1874">
        <v>1221.171509</v>
      </c>
      <c r="C1874">
        <v>1223.517822</v>
      </c>
      <c r="D1874">
        <v>1203.7196039999999</v>
      </c>
      <c r="E1874">
        <v>1218.9620359999999</v>
      </c>
      <c r="F1874">
        <v>1218.9620359999999</v>
      </c>
      <c r="G1874">
        <v>3942720070</v>
      </c>
    </row>
    <row r="1875" spans="1:7">
      <c r="A1875" s="1">
        <v>44921</v>
      </c>
      <c r="B1875">
        <v>1218.9201660000001</v>
      </c>
      <c r="C1875">
        <v>1226.974365</v>
      </c>
      <c r="D1875">
        <v>1214.3359379999999</v>
      </c>
      <c r="E1875">
        <v>1226.974365</v>
      </c>
      <c r="F1875">
        <v>1226.974365</v>
      </c>
      <c r="G1875">
        <v>3282098400</v>
      </c>
    </row>
    <row r="1876" spans="1:7">
      <c r="A1876" s="1">
        <v>44922</v>
      </c>
      <c r="B1876">
        <v>1226.987061</v>
      </c>
      <c r="C1876">
        <v>1230.418091</v>
      </c>
      <c r="D1876">
        <v>1205.89563</v>
      </c>
      <c r="E1876">
        <v>1212.791626</v>
      </c>
      <c r="F1876">
        <v>1212.791626</v>
      </c>
      <c r="G1876">
        <v>4091530737</v>
      </c>
    </row>
    <row r="1877" spans="1:7">
      <c r="A1877" s="1">
        <v>44923</v>
      </c>
      <c r="B1877">
        <v>1212.736572</v>
      </c>
      <c r="C1877">
        <v>1213.1289059999999</v>
      </c>
      <c r="D1877">
        <v>1185.7021480000001</v>
      </c>
      <c r="E1877">
        <v>1189.9860839999999</v>
      </c>
      <c r="F1877">
        <v>1189.9860839999999</v>
      </c>
      <c r="G1877">
        <v>4991669631</v>
      </c>
    </row>
    <row r="1878" spans="1:7">
      <c r="A1878" s="1">
        <v>44924</v>
      </c>
      <c r="B1878">
        <v>1190.0101320000001</v>
      </c>
      <c r="C1878">
        <v>1204.1416019999999</v>
      </c>
      <c r="D1878">
        <v>1188.3602289999999</v>
      </c>
      <c r="E1878">
        <v>1201.595337</v>
      </c>
      <c r="F1878">
        <v>1201.595337</v>
      </c>
      <c r="G1878">
        <v>4132233940</v>
      </c>
    </row>
    <row r="1879" spans="1:7">
      <c r="A1879" s="1">
        <v>44925</v>
      </c>
      <c r="B1879">
        <v>1201.5695800000001</v>
      </c>
      <c r="C1879">
        <v>1202.034668</v>
      </c>
      <c r="D1879">
        <v>1187.462524</v>
      </c>
      <c r="E1879">
        <v>1199.232788</v>
      </c>
      <c r="F1879">
        <v>1199.232788</v>
      </c>
      <c r="G1879">
        <v>4055668253</v>
      </c>
    </row>
    <row r="1880" spans="1:7">
      <c r="A1880" s="1">
        <v>44926</v>
      </c>
      <c r="B1880">
        <v>1199.360107</v>
      </c>
      <c r="C1880">
        <v>1205.0886230000001</v>
      </c>
      <c r="D1880">
        <v>1194.2037350000001</v>
      </c>
      <c r="E1880">
        <v>1196.77124</v>
      </c>
      <c r="F1880">
        <v>1196.77124</v>
      </c>
      <c r="G1880">
        <v>3018513333</v>
      </c>
    </row>
    <row r="1881" spans="1:7">
      <c r="A1881" s="1">
        <v>44927</v>
      </c>
      <c r="B1881">
        <v>1196.7136230000001</v>
      </c>
      <c r="C1881">
        <v>1203.475342</v>
      </c>
      <c r="D1881">
        <v>1192.885376</v>
      </c>
      <c r="E1881">
        <v>1200.9648440000001</v>
      </c>
      <c r="F1881">
        <v>1200.9648440000001</v>
      </c>
      <c r="G1881">
        <v>2399674550</v>
      </c>
    </row>
    <row r="1882" spans="1:7">
      <c r="A1882" s="1">
        <v>44928</v>
      </c>
      <c r="B1882">
        <v>1201.1032709999999</v>
      </c>
      <c r="C1882">
        <v>1219.860596</v>
      </c>
      <c r="D1882">
        <v>1195.214966</v>
      </c>
      <c r="E1882">
        <v>1214.656616</v>
      </c>
      <c r="F1882">
        <v>1214.656616</v>
      </c>
      <c r="G1882">
        <v>3765758498</v>
      </c>
    </row>
    <row r="1883" spans="1:7">
      <c r="A1883" s="1">
        <v>44929</v>
      </c>
      <c r="B1883">
        <v>1214.744019</v>
      </c>
      <c r="C1883">
        <v>1219.095337</v>
      </c>
      <c r="D1883">
        <v>1207.491577</v>
      </c>
      <c r="E1883">
        <v>1214.7788089999999</v>
      </c>
      <c r="F1883">
        <v>1214.7788089999999</v>
      </c>
      <c r="G1883">
        <v>3392972131</v>
      </c>
    </row>
    <row r="1884" spans="1:7">
      <c r="A1884" s="1">
        <v>44930</v>
      </c>
      <c r="B1884">
        <v>1214.7186280000001</v>
      </c>
      <c r="C1884">
        <v>1264.807495</v>
      </c>
      <c r="D1884">
        <v>1213.168823</v>
      </c>
      <c r="E1884">
        <v>1256.526611</v>
      </c>
      <c r="F1884">
        <v>1256.526611</v>
      </c>
      <c r="G1884">
        <v>6404416893</v>
      </c>
    </row>
    <row r="1885" spans="1:7">
      <c r="A1885" s="1">
        <v>44931</v>
      </c>
      <c r="B1885">
        <v>1256.4846190000001</v>
      </c>
      <c r="C1885">
        <v>1258.571533</v>
      </c>
      <c r="D1885">
        <v>1245.173096</v>
      </c>
      <c r="E1885">
        <v>1250.4385990000001</v>
      </c>
      <c r="F1885">
        <v>1250.4385990000001</v>
      </c>
      <c r="G1885">
        <v>4001786456</v>
      </c>
    </row>
    <row r="1886" spans="1:7">
      <c r="A1886" s="1">
        <v>44932</v>
      </c>
      <c r="B1886">
        <v>1250.4589840000001</v>
      </c>
      <c r="C1886">
        <v>1273.220337</v>
      </c>
      <c r="D1886">
        <v>1240.94751</v>
      </c>
      <c r="E1886">
        <v>1269.3790280000001</v>
      </c>
      <c r="F1886">
        <v>1269.3790280000001</v>
      </c>
      <c r="G1886">
        <v>4977252792</v>
      </c>
    </row>
    <row r="1887" spans="1:7">
      <c r="A1887" s="1">
        <v>44933</v>
      </c>
      <c r="B1887">
        <v>1269.4197999999999</v>
      </c>
      <c r="C1887">
        <v>1270.5982670000001</v>
      </c>
      <c r="D1887">
        <v>1262.2711179999999</v>
      </c>
      <c r="E1887">
        <v>1264.2703859999999</v>
      </c>
      <c r="F1887">
        <v>1264.2703859999999</v>
      </c>
      <c r="G1887">
        <v>2565213548</v>
      </c>
    </row>
    <row r="1888" spans="1:7">
      <c r="A1888" s="1">
        <v>44934</v>
      </c>
      <c r="B1888">
        <v>1264.181885</v>
      </c>
      <c r="C1888">
        <v>1287.3594969999999</v>
      </c>
      <c r="D1888">
        <v>1260.226807</v>
      </c>
      <c r="E1888">
        <v>1287.3594969999999</v>
      </c>
      <c r="F1888">
        <v>1287.3594969999999</v>
      </c>
      <c r="G1888">
        <v>3495088905</v>
      </c>
    </row>
    <row r="1889" spans="1:7">
      <c r="A1889" s="1">
        <v>44935</v>
      </c>
      <c r="B1889">
        <v>1287.4508060000001</v>
      </c>
      <c r="C1889">
        <v>1342.1441649999999</v>
      </c>
      <c r="D1889">
        <v>1286.6807859999999</v>
      </c>
      <c r="E1889">
        <v>1321.5389399999999</v>
      </c>
      <c r="F1889">
        <v>1321.5389399999999</v>
      </c>
      <c r="G1889">
        <v>7990438824</v>
      </c>
    </row>
    <row r="1890" spans="1:7">
      <c r="A1890" s="1">
        <v>44936</v>
      </c>
      <c r="B1890">
        <v>1321.3955080000001</v>
      </c>
      <c r="C1890">
        <v>1342.757202</v>
      </c>
      <c r="D1890">
        <v>1318.5272219999999</v>
      </c>
      <c r="E1890">
        <v>1336.5860600000001</v>
      </c>
      <c r="F1890">
        <v>1336.5860600000001</v>
      </c>
      <c r="G1890">
        <v>5830173253</v>
      </c>
    </row>
    <row r="1891" spans="1:7">
      <c r="A1891" s="1">
        <v>44937</v>
      </c>
      <c r="B1891">
        <v>1336.4868160000001</v>
      </c>
      <c r="C1891">
        <v>1387.9327390000001</v>
      </c>
      <c r="D1891">
        <v>1323.58313</v>
      </c>
      <c r="E1891">
        <v>1387.9327390000001</v>
      </c>
      <c r="F1891">
        <v>1387.9327390000001</v>
      </c>
      <c r="G1891">
        <v>6314904311</v>
      </c>
    </row>
    <row r="1892" spans="1:7">
      <c r="A1892" s="1">
        <v>44938</v>
      </c>
      <c r="B1892">
        <v>1405.3514399999999</v>
      </c>
      <c r="C1892">
        <v>1432.28125</v>
      </c>
      <c r="D1892">
        <v>1378.4221190000001</v>
      </c>
      <c r="E1892">
        <v>1417.9384769999999</v>
      </c>
      <c r="F1892">
        <v>1417.9384769999999</v>
      </c>
      <c r="G1892">
        <v>12230193038</v>
      </c>
    </row>
    <row r="1893" spans="1:7">
      <c r="A1893" s="1">
        <v>44939</v>
      </c>
      <c r="B1893">
        <v>1417.9461670000001</v>
      </c>
      <c r="C1893">
        <v>1461.6727289999999</v>
      </c>
      <c r="D1893">
        <v>1404.0239260000001</v>
      </c>
      <c r="E1893">
        <v>1451.6148679999999</v>
      </c>
      <c r="F1893">
        <v>1451.6148679999999</v>
      </c>
      <c r="G1893">
        <v>7684148212</v>
      </c>
    </row>
    <row r="1894" spans="1:7">
      <c r="A1894" s="1">
        <v>44940</v>
      </c>
      <c r="B1894">
        <v>1451.428467</v>
      </c>
      <c r="C1894">
        <v>1563.7391359999999</v>
      </c>
      <c r="D1894">
        <v>1450.9884030000001</v>
      </c>
      <c r="E1894">
        <v>1550.706909</v>
      </c>
      <c r="F1894">
        <v>1550.706909</v>
      </c>
      <c r="G1894">
        <v>15444626014</v>
      </c>
    </row>
    <row r="1895" spans="1:7">
      <c r="A1895" s="1">
        <v>44941</v>
      </c>
      <c r="B1895">
        <v>1550.731567</v>
      </c>
      <c r="C1895">
        <v>1556.9508060000001</v>
      </c>
      <c r="D1895">
        <v>1520.8937989999999</v>
      </c>
      <c r="E1895">
        <v>1552.4794919999999</v>
      </c>
      <c r="F1895">
        <v>1552.4794919999999</v>
      </c>
      <c r="G1895">
        <v>6774614499</v>
      </c>
    </row>
    <row r="1896" spans="1:7">
      <c r="A1896" s="1">
        <v>44942</v>
      </c>
      <c r="B1896">
        <v>1552.5192870000001</v>
      </c>
      <c r="C1896">
        <v>1594.0397949999999</v>
      </c>
      <c r="D1896">
        <v>1529.5736079999999</v>
      </c>
      <c r="E1896">
        <v>1576.833496</v>
      </c>
      <c r="F1896">
        <v>1576.833496</v>
      </c>
      <c r="G1896">
        <v>8454485431</v>
      </c>
    </row>
    <row r="1897" spans="1:7">
      <c r="A1897" s="1">
        <v>44943</v>
      </c>
      <c r="B1897">
        <v>1577.107422</v>
      </c>
      <c r="C1897">
        <v>1594.0009769999999</v>
      </c>
      <c r="D1897">
        <v>1553.3359379999999</v>
      </c>
      <c r="E1897">
        <v>1567.8460689999999</v>
      </c>
      <c r="F1897">
        <v>1567.8460689999999</v>
      </c>
      <c r="G1897">
        <v>7599462786</v>
      </c>
    </row>
    <row r="1898" spans="1:7">
      <c r="A1898" s="1">
        <v>44944</v>
      </c>
      <c r="B1898">
        <v>1567.698975</v>
      </c>
      <c r="C1898">
        <v>1602.106689</v>
      </c>
      <c r="D1898">
        <v>1509.4228519999999</v>
      </c>
      <c r="E1898">
        <v>1515.5069579999999</v>
      </c>
      <c r="F1898">
        <v>1515.5069579999999</v>
      </c>
      <c r="G1898">
        <v>10354880595</v>
      </c>
    </row>
    <row r="1899" spans="1:7">
      <c r="A1899" s="1">
        <v>44945</v>
      </c>
      <c r="B1899">
        <v>1515.249634</v>
      </c>
      <c r="C1899">
        <v>1557.970337</v>
      </c>
      <c r="D1899">
        <v>1514.380005</v>
      </c>
      <c r="E1899">
        <v>1552.556519</v>
      </c>
      <c r="F1899">
        <v>1552.556519</v>
      </c>
      <c r="G1899">
        <v>6432638856</v>
      </c>
    </row>
    <row r="1900" spans="1:7">
      <c r="A1900" s="1">
        <v>44946</v>
      </c>
      <c r="B1900">
        <v>1552.3736570000001</v>
      </c>
      <c r="C1900">
        <v>1659.8857419999999</v>
      </c>
      <c r="D1900">
        <v>1544.9178469999999</v>
      </c>
      <c r="E1900">
        <v>1659.75415</v>
      </c>
      <c r="F1900">
        <v>1659.75415</v>
      </c>
      <c r="G1900">
        <v>8528894754</v>
      </c>
    </row>
    <row r="1901" spans="1:7">
      <c r="A1901" s="1">
        <v>44947</v>
      </c>
      <c r="B1901">
        <v>1659.7060550000001</v>
      </c>
      <c r="C1901">
        <v>1674.1793210000001</v>
      </c>
      <c r="D1901">
        <v>1626.8129879999999</v>
      </c>
      <c r="E1901">
        <v>1627.118164</v>
      </c>
      <c r="F1901">
        <v>1627.118164</v>
      </c>
      <c r="G1901">
        <v>8859250310</v>
      </c>
    </row>
    <row r="1902" spans="1:7">
      <c r="A1902" s="1">
        <v>44948</v>
      </c>
      <c r="B1902">
        <v>1627.365967</v>
      </c>
      <c r="C1902">
        <v>1658.0234379999999</v>
      </c>
      <c r="D1902">
        <v>1612.085693</v>
      </c>
      <c r="E1902">
        <v>1628.3820800000001</v>
      </c>
      <c r="F1902">
        <v>1628.3820800000001</v>
      </c>
      <c r="G1902">
        <v>7517988734</v>
      </c>
    </row>
    <row r="1903" spans="1:7">
      <c r="A1903" s="1">
        <v>44949</v>
      </c>
      <c r="B1903">
        <v>1628.5507809999999</v>
      </c>
      <c r="C1903">
        <v>1641.2181399999999</v>
      </c>
      <c r="D1903">
        <v>1607.9030760000001</v>
      </c>
      <c r="E1903">
        <v>1628.2510990000001</v>
      </c>
      <c r="F1903">
        <v>1628.2510990000001</v>
      </c>
      <c r="G1903">
        <v>8264507375</v>
      </c>
    </row>
    <row r="1904" spans="1:7">
      <c r="A1904" s="1">
        <v>44950</v>
      </c>
      <c r="B1904">
        <v>1627.8482670000001</v>
      </c>
      <c r="C1904">
        <v>1639.7238769999999</v>
      </c>
      <c r="D1904">
        <v>1551.3897710000001</v>
      </c>
      <c r="E1904">
        <v>1556.6042480000001</v>
      </c>
      <c r="F1904">
        <v>1556.6042480000001</v>
      </c>
      <c r="G1904">
        <v>8180274691</v>
      </c>
    </row>
    <row r="1905" spans="1:7">
      <c r="A1905" s="1">
        <v>44951</v>
      </c>
      <c r="B1905">
        <v>1556.807495</v>
      </c>
      <c r="C1905">
        <v>1632.2416989999999</v>
      </c>
      <c r="D1905">
        <v>1530.7978519999999</v>
      </c>
      <c r="E1905">
        <v>1611.7110600000001</v>
      </c>
      <c r="F1905">
        <v>1611.7110600000001</v>
      </c>
      <c r="G1905">
        <v>10598973448</v>
      </c>
    </row>
    <row r="1906" spans="1:7">
      <c r="A1906" s="1">
        <v>44952</v>
      </c>
      <c r="B1906">
        <v>1611.080933</v>
      </c>
      <c r="C1906">
        <v>1626.1982419999999</v>
      </c>
      <c r="D1906">
        <v>1586.5981449999999</v>
      </c>
      <c r="E1906">
        <v>1603.105957</v>
      </c>
      <c r="F1906">
        <v>1603.105957</v>
      </c>
      <c r="G1906">
        <v>8395315241</v>
      </c>
    </row>
    <row r="1907" spans="1:7">
      <c r="A1907" s="1">
        <v>44953</v>
      </c>
      <c r="B1907">
        <v>1603.080078</v>
      </c>
      <c r="C1907">
        <v>1617.0008539999999</v>
      </c>
      <c r="D1907">
        <v>1565.244995</v>
      </c>
      <c r="E1907">
        <v>1598.1564940000001</v>
      </c>
      <c r="F1907">
        <v>1598.1564940000001</v>
      </c>
      <c r="G1907">
        <v>8124465373</v>
      </c>
    </row>
    <row r="1908" spans="1:7">
      <c r="A1908" s="1">
        <v>44954</v>
      </c>
      <c r="B1908">
        <v>1598.125366</v>
      </c>
      <c r="C1908">
        <v>1604.7041019999999</v>
      </c>
      <c r="D1908">
        <v>1565.3901370000001</v>
      </c>
      <c r="E1908">
        <v>1572.4350589999999</v>
      </c>
      <c r="F1908">
        <v>1572.4350589999999</v>
      </c>
      <c r="G1908">
        <v>5803653357</v>
      </c>
    </row>
    <row r="1909" spans="1:7">
      <c r="A1909" s="1">
        <v>44955</v>
      </c>
      <c r="B1909">
        <v>1572.6295170000001</v>
      </c>
      <c r="C1909">
        <v>1653.724976</v>
      </c>
      <c r="D1909">
        <v>1568.9848629999999</v>
      </c>
      <c r="E1909">
        <v>1646.1556399999999</v>
      </c>
      <c r="F1909">
        <v>1646.1556399999999</v>
      </c>
      <c r="G1909">
        <v>8801292300</v>
      </c>
    </row>
    <row r="1910" spans="1:7">
      <c r="A1910" s="1">
        <v>44956</v>
      </c>
      <c r="B1910">
        <v>1646.1477050000001</v>
      </c>
      <c r="C1910">
        <v>1646.651611</v>
      </c>
      <c r="D1910">
        <v>1546.6607670000001</v>
      </c>
      <c r="E1910">
        <v>1567.326538</v>
      </c>
      <c r="F1910">
        <v>1567.326538</v>
      </c>
      <c r="G1910">
        <v>9180418120</v>
      </c>
    </row>
    <row r="1911" spans="1:7">
      <c r="A1911" s="1">
        <v>44957</v>
      </c>
      <c r="B1911">
        <v>1567.419922</v>
      </c>
      <c r="C1911">
        <v>1598.517578</v>
      </c>
      <c r="D1911">
        <v>1563.8043210000001</v>
      </c>
      <c r="E1911">
        <v>1586.5354</v>
      </c>
      <c r="F1911">
        <v>1586.5354</v>
      </c>
      <c r="G1911">
        <v>6585191019</v>
      </c>
    </row>
    <row r="1912" spans="1:7">
      <c r="A1912" s="1">
        <v>44958</v>
      </c>
      <c r="B1912">
        <v>1586.488159</v>
      </c>
      <c r="C1912">
        <v>1644.727539</v>
      </c>
      <c r="D1912">
        <v>1566.8572999999999</v>
      </c>
      <c r="E1912">
        <v>1641.792725</v>
      </c>
      <c r="F1912">
        <v>1641.792725</v>
      </c>
      <c r="G1912">
        <v>8116969489</v>
      </c>
    </row>
    <row r="1913" spans="1:7">
      <c r="A1913" s="1">
        <v>44959</v>
      </c>
      <c r="B1913">
        <v>1641.365967</v>
      </c>
      <c r="C1913">
        <v>1704.45813</v>
      </c>
      <c r="D1913">
        <v>1641.3226320000001</v>
      </c>
      <c r="E1913">
        <v>1643.241577</v>
      </c>
      <c r="F1913">
        <v>1643.241577</v>
      </c>
      <c r="G1913">
        <v>10558081069</v>
      </c>
    </row>
    <row r="1914" spans="1:7">
      <c r="A1914" s="1">
        <v>44960</v>
      </c>
      <c r="B1914">
        <v>1642.904663</v>
      </c>
      <c r="C1914">
        <v>1670.696899</v>
      </c>
      <c r="D1914">
        <v>1634.223389</v>
      </c>
      <c r="E1914">
        <v>1664.7456050000001</v>
      </c>
      <c r="F1914">
        <v>1664.7456050000001</v>
      </c>
      <c r="G1914">
        <v>8169519805</v>
      </c>
    </row>
    <row r="1915" spans="1:7">
      <c r="A1915" s="1">
        <v>44961</v>
      </c>
      <c r="B1915">
        <v>1664.4722899999999</v>
      </c>
      <c r="C1915">
        <v>1690.0996090000001</v>
      </c>
      <c r="D1915">
        <v>1648.1892089999999</v>
      </c>
      <c r="E1915">
        <v>1667.0592039999999</v>
      </c>
      <c r="F1915">
        <v>1667.0592039999999</v>
      </c>
      <c r="G1915">
        <v>5843302512</v>
      </c>
    </row>
    <row r="1916" spans="1:7">
      <c r="A1916" s="1">
        <v>44962</v>
      </c>
      <c r="B1916">
        <v>1667.166504</v>
      </c>
      <c r="C1916">
        <v>1671.770264</v>
      </c>
      <c r="D1916">
        <v>1616.391846</v>
      </c>
      <c r="E1916">
        <v>1631.645874</v>
      </c>
      <c r="F1916">
        <v>1631.645874</v>
      </c>
      <c r="G1916">
        <v>6926696531</v>
      </c>
    </row>
    <row r="1917" spans="1:7">
      <c r="A1917" s="1">
        <v>44963</v>
      </c>
      <c r="B1917">
        <v>1631.645264</v>
      </c>
      <c r="C1917">
        <v>1653.7154539999999</v>
      </c>
      <c r="D1917">
        <v>1611.319092</v>
      </c>
      <c r="E1917">
        <v>1616.2470699999999</v>
      </c>
      <c r="F1917">
        <v>1616.2470699999999</v>
      </c>
      <c r="G1917">
        <v>6919871886</v>
      </c>
    </row>
    <row r="1918" spans="1:7">
      <c r="A1918" s="1">
        <v>44964</v>
      </c>
      <c r="B1918">
        <v>1616.009644</v>
      </c>
      <c r="C1918">
        <v>1673.7978519999999</v>
      </c>
      <c r="D1918">
        <v>1614.8630370000001</v>
      </c>
      <c r="E1918">
        <v>1672.0035399999999</v>
      </c>
      <c r="F1918">
        <v>1672.0035399999999</v>
      </c>
      <c r="G1918">
        <v>8030277434</v>
      </c>
    </row>
    <row r="1919" spans="1:7">
      <c r="A1919" s="1">
        <v>44965</v>
      </c>
      <c r="B1919">
        <v>1671.9052730000001</v>
      </c>
      <c r="C1919">
        <v>1688.5272219999999</v>
      </c>
      <c r="D1919">
        <v>1635.2650149999999</v>
      </c>
      <c r="E1919">
        <v>1650.716797</v>
      </c>
      <c r="F1919">
        <v>1650.716797</v>
      </c>
      <c r="G1919">
        <v>7806089579</v>
      </c>
    </row>
    <row r="1920" spans="1:7">
      <c r="A1920" s="1">
        <v>44966</v>
      </c>
      <c r="B1920">
        <v>1651.082275</v>
      </c>
      <c r="C1920">
        <v>1655.2348629999999</v>
      </c>
      <c r="D1920">
        <v>1537.182251</v>
      </c>
      <c r="E1920">
        <v>1546.438232</v>
      </c>
      <c r="F1920">
        <v>1546.438232</v>
      </c>
      <c r="G1920">
        <v>10524969124</v>
      </c>
    </row>
    <row r="1921" spans="1:7">
      <c r="A1921" s="1">
        <v>44967</v>
      </c>
      <c r="B1921">
        <v>1546.596558</v>
      </c>
      <c r="C1921">
        <v>1553.3256839999999</v>
      </c>
      <c r="D1921">
        <v>1504.8344729999999</v>
      </c>
      <c r="E1921">
        <v>1514.8691409999999</v>
      </c>
      <c r="F1921">
        <v>1514.8691409999999</v>
      </c>
      <c r="G1921">
        <v>8397387897</v>
      </c>
    </row>
    <row r="1922" spans="1:7">
      <c r="A1922" s="1">
        <v>44968</v>
      </c>
      <c r="B1922">
        <v>1514.9418949999999</v>
      </c>
      <c r="C1922">
        <v>1541.334717</v>
      </c>
      <c r="D1922">
        <v>1510.1469729999999</v>
      </c>
      <c r="E1922">
        <v>1539.9267580000001</v>
      </c>
      <c r="F1922">
        <v>1539.9267580000001</v>
      </c>
      <c r="G1922">
        <v>5064007416</v>
      </c>
    </row>
    <row r="1923" spans="1:7">
      <c r="A1923" s="1">
        <v>44969</v>
      </c>
      <c r="B1923">
        <v>1539.776001</v>
      </c>
      <c r="C1923">
        <v>1545.5541989999999</v>
      </c>
      <c r="D1923">
        <v>1501.4620359999999</v>
      </c>
      <c r="E1923">
        <v>1515.0336910000001</v>
      </c>
      <c r="F1923">
        <v>1515.0336910000001</v>
      </c>
      <c r="G1923">
        <v>5319698775</v>
      </c>
    </row>
    <row r="1924" spans="1:7">
      <c r="A1924" s="1">
        <v>44970</v>
      </c>
      <c r="B1924">
        <v>1514.9169919999999</v>
      </c>
      <c r="C1924">
        <v>1524.7314449999999</v>
      </c>
      <c r="D1924">
        <v>1470.0239260000001</v>
      </c>
      <c r="E1924">
        <v>1507.165894</v>
      </c>
      <c r="F1924">
        <v>1507.165894</v>
      </c>
      <c r="G1924">
        <v>9363855114</v>
      </c>
    </row>
    <row r="1925" spans="1:7">
      <c r="A1925" s="1">
        <v>44971</v>
      </c>
      <c r="B1925">
        <v>1506.9920649999999</v>
      </c>
      <c r="C1925">
        <v>1562.034302</v>
      </c>
      <c r="D1925">
        <v>1497.1944579999999</v>
      </c>
      <c r="E1925">
        <v>1556.8751219999999</v>
      </c>
      <c r="F1925">
        <v>1556.8751219999999</v>
      </c>
      <c r="G1925">
        <v>9249575045</v>
      </c>
    </row>
    <row r="1926" spans="1:7">
      <c r="A1926" s="1">
        <v>44972</v>
      </c>
      <c r="B1926">
        <v>1556.7651370000001</v>
      </c>
      <c r="C1926">
        <v>1674.2897949999999</v>
      </c>
      <c r="D1926">
        <v>1545.689697</v>
      </c>
      <c r="E1926">
        <v>1673.7459719999999</v>
      </c>
      <c r="F1926">
        <v>1673.7459719999999</v>
      </c>
      <c r="G1926">
        <v>10015035156</v>
      </c>
    </row>
    <row r="1927" spans="1:7">
      <c r="A1927" s="1">
        <v>44973</v>
      </c>
      <c r="B1927">
        <v>1673.867432</v>
      </c>
      <c r="C1927">
        <v>1732.8011469999999</v>
      </c>
      <c r="D1927">
        <v>1638.1455080000001</v>
      </c>
      <c r="E1927">
        <v>1640.0676269999999</v>
      </c>
      <c r="F1927">
        <v>1640.0676269999999</v>
      </c>
      <c r="G1927">
        <v>12704861676</v>
      </c>
    </row>
    <row r="1928" spans="1:7">
      <c r="A1928" s="1">
        <v>44974</v>
      </c>
      <c r="B1928">
        <v>1640.2801509999999</v>
      </c>
      <c r="C1928">
        <v>1716.7818600000001</v>
      </c>
      <c r="D1928">
        <v>1636.173828</v>
      </c>
      <c r="E1928">
        <v>1694.7833250000001</v>
      </c>
      <c r="F1928">
        <v>1694.7833250000001</v>
      </c>
      <c r="G1928">
        <v>9802443159</v>
      </c>
    </row>
    <row r="1929" spans="1:7">
      <c r="A1929" s="1">
        <v>44975</v>
      </c>
      <c r="B1929">
        <v>1694.7418210000001</v>
      </c>
      <c r="C1929">
        <v>1705.309082</v>
      </c>
      <c r="D1929">
        <v>1683.6701660000001</v>
      </c>
      <c r="E1929">
        <v>1691.8194579999999</v>
      </c>
      <c r="F1929">
        <v>1691.8194579999999</v>
      </c>
      <c r="G1929">
        <v>5491437195</v>
      </c>
    </row>
    <row r="1930" spans="1:7">
      <c r="A1930" s="1">
        <v>44976</v>
      </c>
      <c r="B1930">
        <v>1691.6801760000001</v>
      </c>
      <c r="C1930">
        <v>1718.9476320000001</v>
      </c>
      <c r="D1930">
        <v>1673.906616</v>
      </c>
      <c r="E1930">
        <v>1681.4361570000001</v>
      </c>
      <c r="F1930">
        <v>1681.4361570000001</v>
      </c>
      <c r="G1930">
        <v>6959144003</v>
      </c>
    </row>
    <row r="1931" spans="1:7">
      <c r="A1931" s="1">
        <v>44977</v>
      </c>
      <c r="B1931">
        <v>1682.3370359999999</v>
      </c>
      <c r="C1931">
        <v>1716.48938</v>
      </c>
      <c r="D1931">
        <v>1659.295044</v>
      </c>
      <c r="E1931">
        <v>1702.6751710000001</v>
      </c>
      <c r="F1931">
        <v>1702.6751710000001</v>
      </c>
      <c r="G1931">
        <v>7703604237</v>
      </c>
    </row>
    <row r="1932" spans="1:7">
      <c r="A1932" s="1">
        <v>44978</v>
      </c>
      <c r="B1932">
        <v>1702.7978519999999</v>
      </c>
      <c r="C1932">
        <v>1714.2856449999999</v>
      </c>
      <c r="D1932">
        <v>1642.3967290000001</v>
      </c>
      <c r="E1932">
        <v>1658.0363769999999</v>
      </c>
      <c r="F1932">
        <v>1658.0363769999999</v>
      </c>
      <c r="G1932">
        <v>8721608198</v>
      </c>
    </row>
    <row r="1933" spans="1:7">
      <c r="A1933" s="1">
        <v>44979</v>
      </c>
      <c r="B1933">
        <v>1658.140991</v>
      </c>
      <c r="C1933">
        <v>1663.9968260000001</v>
      </c>
      <c r="D1933">
        <v>1604.803345</v>
      </c>
      <c r="E1933">
        <v>1643.231689</v>
      </c>
      <c r="F1933">
        <v>1643.231689</v>
      </c>
      <c r="G1933">
        <v>9189387004</v>
      </c>
    </row>
    <row r="1934" spans="1:7">
      <c r="A1934" s="1">
        <v>44980</v>
      </c>
      <c r="B1934">
        <v>1643.2985839999999</v>
      </c>
      <c r="C1934">
        <v>1674.6015629999999</v>
      </c>
      <c r="D1934">
        <v>1632.5661620000001</v>
      </c>
      <c r="E1934">
        <v>1651.0738530000001</v>
      </c>
      <c r="F1934">
        <v>1651.0738530000001</v>
      </c>
      <c r="G1934">
        <v>9013236167</v>
      </c>
    </row>
    <row r="1935" spans="1:7">
      <c r="A1935" s="1">
        <v>44981</v>
      </c>
      <c r="B1935">
        <v>1650.8951420000001</v>
      </c>
      <c r="C1935">
        <v>1661.0913089999999</v>
      </c>
      <c r="D1935">
        <v>1583.147827</v>
      </c>
      <c r="E1935">
        <v>1608.373169</v>
      </c>
      <c r="F1935">
        <v>1608.373169</v>
      </c>
      <c r="G1935">
        <v>8909129423</v>
      </c>
    </row>
    <row r="1936" spans="1:7">
      <c r="A1936" s="1">
        <v>44982</v>
      </c>
      <c r="B1936">
        <v>1608.6583250000001</v>
      </c>
      <c r="C1936">
        <v>1608.865112</v>
      </c>
      <c r="D1936">
        <v>1567.6317140000001</v>
      </c>
      <c r="E1936">
        <v>1594.9149170000001</v>
      </c>
      <c r="F1936">
        <v>1594.9149170000001</v>
      </c>
      <c r="G1936">
        <v>5657686235</v>
      </c>
    </row>
    <row r="1937" spans="1:7">
      <c r="A1937" s="1">
        <v>44983</v>
      </c>
      <c r="B1937">
        <v>1594.7611079999999</v>
      </c>
      <c r="C1937">
        <v>1645.2734379999999</v>
      </c>
      <c r="D1937">
        <v>1590.3930660000001</v>
      </c>
      <c r="E1937">
        <v>1640.817139</v>
      </c>
      <c r="F1937">
        <v>1640.817139</v>
      </c>
      <c r="G1937">
        <v>5727967432</v>
      </c>
    </row>
    <row r="1938" spans="1:7">
      <c r="A1938" s="1">
        <v>44984</v>
      </c>
      <c r="B1938">
        <v>1640.763672</v>
      </c>
      <c r="C1938">
        <v>1662.5756839999999</v>
      </c>
      <c r="D1938">
        <v>1615.387939</v>
      </c>
      <c r="E1938">
        <v>1634.3264160000001</v>
      </c>
      <c r="F1938">
        <v>1634.3264160000001</v>
      </c>
      <c r="G1938">
        <v>7239824677</v>
      </c>
    </row>
    <row r="1939" spans="1:7">
      <c r="A1939" s="1">
        <v>44985</v>
      </c>
      <c r="B1939">
        <v>1634.5024410000001</v>
      </c>
      <c r="C1939">
        <v>1644.4357910000001</v>
      </c>
      <c r="D1939">
        <v>1602.428101</v>
      </c>
      <c r="E1939">
        <v>1605.8951420000001</v>
      </c>
      <c r="F1939">
        <v>1605.8951420000001</v>
      </c>
      <c r="G1939">
        <v>6323676957</v>
      </c>
    </row>
    <row r="1940" spans="1:7">
      <c r="A1940" s="1">
        <v>44986</v>
      </c>
      <c r="B1940">
        <v>1606.040405</v>
      </c>
      <c r="C1940">
        <v>1663.433716</v>
      </c>
      <c r="D1940">
        <v>1601.5485839999999</v>
      </c>
      <c r="E1940">
        <v>1663.433716</v>
      </c>
      <c r="F1940">
        <v>1663.433716</v>
      </c>
      <c r="G1940">
        <v>7701847224</v>
      </c>
    </row>
    <row r="1941" spans="1:7">
      <c r="A1941" s="1">
        <v>44987</v>
      </c>
      <c r="B1941">
        <v>1663.549072</v>
      </c>
      <c r="C1941">
        <v>1672.0511469999999</v>
      </c>
      <c r="D1941">
        <v>1622.599976</v>
      </c>
      <c r="E1941">
        <v>1647.319336</v>
      </c>
      <c r="F1941">
        <v>1647.319336</v>
      </c>
      <c r="G1941">
        <v>7080950926</v>
      </c>
    </row>
    <row r="1942" spans="1:7">
      <c r="A1942" s="1">
        <v>44988</v>
      </c>
      <c r="B1942">
        <v>1647.5577390000001</v>
      </c>
      <c r="C1942">
        <v>1648.475342</v>
      </c>
      <c r="D1942">
        <v>1552.451538</v>
      </c>
      <c r="E1942">
        <v>1569.1676030000001</v>
      </c>
      <c r="F1942">
        <v>1569.1676030000001</v>
      </c>
      <c r="G1942">
        <v>9922240199</v>
      </c>
    </row>
    <row r="1943" spans="1:7">
      <c r="A1943" s="1">
        <v>44989</v>
      </c>
      <c r="B1943">
        <v>1569.2780760000001</v>
      </c>
      <c r="C1943">
        <v>1575.637207</v>
      </c>
      <c r="D1943">
        <v>1551.7368160000001</v>
      </c>
      <c r="E1943">
        <v>1566.9239500000001</v>
      </c>
      <c r="F1943">
        <v>1566.9239500000001</v>
      </c>
      <c r="G1943">
        <v>4389045367</v>
      </c>
    </row>
    <row r="1944" spans="1:7">
      <c r="A1944" s="1">
        <v>44990</v>
      </c>
      <c r="B1944">
        <v>1567.1793210000001</v>
      </c>
      <c r="C1944">
        <v>1584.208862</v>
      </c>
      <c r="D1944">
        <v>1559.9541019999999</v>
      </c>
      <c r="E1944">
        <v>1564.46875</v>
      </c>
      <c r="F1944">
        <v>1564.46875</v>
      </c>
      <c r="G1944">
        <v>5020886238</v>
      </c>
    </row>
    <row r="1945" spans="1:7">
      <c r="A1945" s="1">
        <v>44991</v>
      </c>
      <c r="B1945">
        <v>1564.3831789999999</v>
      </c>
      <c r="C1945">
        <v>1579.4562989999999</v>
      </c>
      <c r="D1945">
        <v>1557.363525</v>
      </c>
      <c r="E1945">
        <v>1567.398682</v>
      </c>
      <c r="F1945">
        <v>1567.398682</v>
      </c>
      <c r="G1945">
        <v>5245153345</v>
      </c>
    </row>
    <row r="1946" spans="1:7">
      <c r="A1946" s="1">
        <v>44992</v>
      </c>
      <c r="B1946">
        <v>1567.424683</v>
      </c>
      <c r="C1946">
        <v>1579.162231</v>
      </c>
      <c r="D1946">
        <v>1543.127563</v>
      </c>
      <c r="E1946">
        <v>1561.9331050000001</v>
      </c>
      <c r="F1946">
        <v>1561.9331050000001</v>
      </c>
      <c r="G1946">
        <v>6854058349</v>
      </c>
    </row>
    <row r="1947" spans="1:7">
      <c r="A1947" s="1">
        <v>44993</v>
      </c>
      <c r="B1947">
        <v>1561.977905</v>
      </c>
      <c r="C1947">
        <v>1568.175293</v>
      </c>
      <c r="D1947">
        <v>1534.0882570000001</v>
      </c>
      <c r="E1947">
        <v>1534.0882570000001</v>
      </c>
      <c r="F1947">
        <v>1534.0882570000001</v>
      </c>
      <c r="G1947">
        <v>7130327525</v>
      </c>
    </row>
    <row r="1948" spans="1:7">
      <c r="A1948" s="1">
        <v>44994</v>
      </c>
      <c r="B1948">
        <v>1534.031616</v>
      </c>
      <c r="C1948">
        <v>1544.1083980000001</v>
      </c>
      <c r="D1948">
        <v>1423.2647710000001</v>
      </c>
      <c r="E1948">
        <v>1438.6607670000001</v>
      </c>
      <c r="F1948">
        <v>1438.6607670000001</v>
      </c>
      <c r="G1948">
        <v>9457897583</v>
      </c>
    </row>
    <row r="1949" spans="1:7">
      <c r="A1949" s="1">
        <v>44995</v>
      </c>
      <c r="B1949">
        <v>1438.7601320000001</v>
      </c>
      <c r="C1949">
        <v>1438.7601320000001</v>
      </c>
      <c r="D1949">
        <v>1378.5253909999999</v>
      </c>
      <c r="E1949">
        <v>1429.158081</v>
      </c>
      <c r="F1949">
        <v>1429.158081</v>
      </c>
      <c r="G1949">
        <v>12665194936</v>
      </c>
    </row>
    <row r="1950" spans="1:7">
      <c r="A1950" s="1">
        <v>44996</v>
      </c>
      <c r="B1950">
        <v>1429.1008300000001</v>
      </c>
      <c r="C1950">
        <v>1484.1369629999999</v>
      </c>
      <c r="D1950">
        <v>1428.7231449999999</v>
      </c>
      <c r="E1950">
        <v>1482.6166989999999</v>
      </c>
      <c r="F1950">
        <v>1482.6166989999999</v>
      </c>
      <c r="G1950">
        <v>14917080154</v>
      </c>
    </row>
    <row r="1951" spans="1:7">
      <c r="A1951" s="1">
        <v>44997</v>
      </c>
      <c r="B1951">
        <v>1482.431885</v>
      </c>
      <c r="C1951">
        <v>1607.1525879999999</v>
      </c>
      <c r="D1951">
        <v>1461.610962</v>
      </c>
      <c r="E1951">
        <v>1590.2929690000001</v>
      </c>
      <c r="F1951">
        <v>1590.2929690000001</v>
      </c>
      <c r="G1951">
        <v>11480965122</v>
      </c>
    </row>
    <row r="1952" spans="1:7">
      <c r="A1952" s="1">
        <v>44998</v>
      </c>
      <c r="B1952">
        <v>1590.831177</v>
      </c>
      <c r="C1952">
        <v>1699.9117429999999</v>
      </c>
      <c r="D1952">
        <v>1572.074707</v>
      </c>
      <c r="E1952">
        <v>1680.3089600000001</v>
      </c>
      <c r="F1952">
        <v>1680.3089600000001</v>
      </c>
      <c r="G1952">
        <v>15711468959</v>
      </c>
    </row>
    <row r="1953" spans="1:7">
      <c r="A1953" s="1">
        <v>44999</v>
      </c>
      <c r="B1953">
        <v>1680.295288</v>
      </c>
      <c r="C1953">
        <v>1779.9178469999999</v>
      </c>
      <c r="D1953">
        <v>1665.9023440000001</v>
      </c>
      <c r="E1953">
        <v>1703.5070800000001</v>
      </c>
      <c r="F1953">
        <v>1703.5070800000001</v>
      </c>
      <c r="G1953">
        <v>16159781303</v>
      </c>
    </row>
    <row r="1954" spans="1:7">
      <c r="A1954" s="1">
        <v>45000</v>
      </c>
      <c r="B1954">
        <v>1705.1899410000001</v>
      </c>
      <c r="C1954">
        <v>1721.0792240000001</v>
      </c>
      <c r="D1954">
        <v>1616.630371</v>
      </c>
      <c r="E1954">
        <v>1656.1805420000001</v>
      </c>
      <c r="F1954">
        <v>1656.1805420000001</v>
      </c>
      <c r="G1954">
        <v>12715339905</v>
      </c>
    </row>
    <row r="1955" spans="1:7">
      <c r="A1955" s="1">
        <v>45001</v>
      </c>
      <c r="B1955">
        <v>1656.3320309999999</v>
      </c>
      <c r="C1955">
        <v>1693.1392820000001</v>
      </c>
      <c r="D1955">
        <v>1639.2617190000001</v>
      </c>
      <c r="E1955">
        <v>1677.2154539999999</v>
      </c>
      <c r="F1955">
        <v>1677.2154539999999</v>
      </c>
      <c r="G1955">
        <v>9364980166</v>
      </c>
    </row>
    <row r="1956" spans="1:7">
      <c r="A1956" s="1">
        <v>45002</v>
      </c>
      <c r="B1956">
        <v>1677.2967530000001</v>
      </c>
      <c r="C1956">
        <v>1799.3439940000001</v>
      </c>
      <c r="D1956">
        <v>1667.131836</v>
      </c>
      <c r="E1956">
        <v>1792.485107</v>
      </c>
      <c r="F1956">
        <v>1792.485107</v>
      </c>
      <c r="G1956">
        <v>12467445117</v>
      </c>
    </row>
    <row r="1957" spans="1:7">
      <c r="A1957" s="1">
        <v>45003</v>
      </c>
      <c r="B1957">
        <v>1793.5924070000001</v>
      </c>
      <c r="C1957">
        <v>1840.357544</v>
      </c>
      <c r="D1957">
        <v>1751.262817</v>
      </c>
      <c r="E1957">
        <v>1761.659668</v>
      </c>
      <c r="F1957">
        <v>1761.659668</v>
      </c>
      <c r="G1957">
        <v>10317822213</v>
      </c>
    </row>
    <row r="1958" spans="1:7">
      <c r="A1958" s="1">
        <v>45004</v>
      </c>
      <c r="B1958">
        <v>1762.9632570000001</v>
      </c>
      <c r="C1958">
        <v>1843.844116</v>
      </c>
      <c r="D1958">
        <v>1762.9632570000001</v>
      </c>
      <c r="E1958">
        <v>1785.576538</v>
      </c>
      <c r="F1958">
        <v>1785.576538</v>
      </c>
      <c r="G1958">
        <v>9170565472</v>
      </c>
    </row>
    <row r="1959" spans="1:7">
      <c r="A1959" s="1">
        <v>45005</v>
      </c>
      <c r="B1959">
        <v>1785.41626</v>
      </c>
      <c r="C1959">
        <v>1807.72522</v>
      </c>
      <c r="D1959">
        <v>1728.10376</v>
      </c>
      <c r="E1959">
        <v>1735.321289</v>
      </c>
      <c r="F1959">
        <v>1735.321289</v>
      </c>
      <c r="G1959">
        <v>10978325507</v>
      </c>
    </row>
    <row r="1960" spans="1:7">
      <c r="A1960" s="1">
        <v>45006</v>
      </c>
      <c r="B1960">
        <v>1735.6179199999999</v>
      </c>
      <c r="C1960">
        <v>1836.2885739999999</v>
      </c>
      <c r="D1960">
        <v>1725.0073239999999</v>
      </c>
      <c r="E1960">
        <v>1806.7607419999999</v>
      </c>
      <c r="F1960">
        <v>1806.7607419999999</v>
      </c>
      <c r="G1960">
        <v>10758627746</v>
      </c>
    </row>
    <row r="1961" spans="1:7">
      <c r="A1961" s="1">
        <v>45007</v>
      </c>
      <c r="B1961">
        <v>1804.9570309999999</v>
      </c>
      <c r="C1961">
        <v>1821.4582519999999</v>
      </c>
      <c r="D1961">
        <v>1717.7651370000001</v>
      </c>
      <c r="E1961">
        <v>1737.7170410000001</v>
      </c>
      <c r="F1961">
        <v>1737.7170410000001</v>
      </c>
      <c r="G1961">
        <v>12484103560</v>
      </c>
    </row>
    <row r="1962" spans="1:7">
      <c r="A1962" s="1">
        <v>45008</v>
      </c>
      <c r="B1962">
        <v>1737.1408690000001</v>
      </c>
      <c r="C1962">
        <v>1853.888062</v>
      </c>
      <c r="D1962">
        <v>1732.524658</v>
      </c>
      <c r="E1962">
        <v>1816.4051509999999</v>
      </c>
      <c r="F1962">
        <v>1816.4051509999999</v>
      </c>
      <c r="G1962">
        <v>11012966854</v>
      </c>
    </row>
    <row r="1963" spans="1:7">
      <c r="A1963" s="1">
        <v>45009</v>
      </c>
      <c r="B1963">
        <v>1815.8198239999999</v>
      </c>
      <c r="C1963">
        <v>1819.935303</v>
      </c>
      <c r="D1963">
        <v>1730.349487</v>
      </c>
      <c r="E1963">
        <v>1752.0447999999999</v>
      </c>
      <c r="F1963">
        <v>1752.0447999999999</v>
      </c>
      <c r="G1963">
        <v>10913669383</v>
      </c>
    </row>
    <row r="1964" spans="1:7">
      <c r="A1964" s="1">
        <v>45010</v>
      </c>
      <c r="B1964">
        <v>1751.469482</v>
      </c>
      <c r="C1964">
        <v>1762.674561</v>
      </c>
      <c r="D1964">
        <v>1716.6519780000001</v>
      </c>
      <c r="E1964">
        <v>1743.7647710000001</v>
      </c>
      <c r="F1964">
        <v>1743.7647710000001</v>
      </c>
      <c r="G1964">
        <v>6614309912</v>
      </c>
    </row>
    <row r="1965" spans="1:7">
      <c r="A1965" s="1">
        <v>45011</v>
      </c>
      <c r="B1965">
        <v>1743.842163</v>
      </c>
      <c r="C1965">
        <v>1797.880249</v>
      </c>
      <c r="D1965">
        <v>1741.182861</v>
      </c>
      <c r="E1965">
        <v>1775.6767580000001</v>
      </c>
      <c r="F1965">
        <v>1775.6767580000001</v>
      </c>
      <c r="G1965">
        <v>6990313307</v>
      </c>
    </row>
    <row r="1966" spans="1:7">
      <c r="A1966" s="1">
        <v>45012</v>
      </c>
      <c r="B1966">
        <v>1775.481323</v>
      </c>
      <c r="C1966">
        <v>1781.3792719999999</v>
      </c>
      <c r="D1966">
        <v>1690.5166019999999</v>
      </c>
      <c r="E1966">
        <v>1715.4608149999999</v>
      </c>
      <c r="F1966">
        <v>1715.4608149999999</v>
      </c>
      <c r="G1966">
        <v>8585750760</v>
      </c>
    </row>
    <row r="1967" spans="1:7">
      <c r="A1967" s="1">
        <v>45013</v>
      </c>
      <c r="B1967">
        <v>1715.327393</v>
      </c>
      <c r="C1967">
        <v>1791.110962</v>
      </c>
      <c r="D1967">
        <v>1702.564697</v>
      </c>
      <c r="E1967">
        <v>1772.7856449999999</v>
      </c>
      <c r="F1967">
        <v>1772.7856449999999</v>
      </c>
      <c r="G1967">
        <v>8346890042</v>
      </c>
    </row>
    <row r="1968" spans="1:7">
      <c r="A1968" s="1">
        <v>45014</v>
      </c>
      <c r="B1968">
        <v>1772.8999020000001</v>
      </c>
      <c r="C1968">
        <v>1825.600952</v>
      </c>
      <c r="D1968">
        <v>1772.8999020000001</v>
      </c>
      <c r="E1968">
        <v>1793.001831</v>
      </c>
      <c r="F1968">
        <v>1793.001831</v>
      </c>
      <c r="G1968">
        <v>9136176952</v>
      </c>
    </row>
    <row r="1969" spans="1:7">
      <c r="A1969" s="1">
        <v>45015</v>
      </c>
      <c r="B1969">
        <v>1793.345947</v>
      </c>
      <c r="C1969">
        <v>1827.2802730000001</v>
      </c>
      <c r="D1969">
        <v>1766.2489009999999</v>
      </c>
      <c r="E1969">
        <v>1792.737183</v>
      </c>
      <c r="F1969">
        <v>1792.737183</v>
      </c>
      <c r="G1969">
        <v>9724496987</v>
      </c>
    </row>
    <row r="1970" spans="1:7">
      <c r="A1970" s="1">
        <v>45016</v>
      </c>
      <c r="B1970">
        <v>1793.6201169999999</v>
      </c>
      <c r="C1970">
        <v>1844.6773679999999</v>
      </c>
      <c r="D1970">
        <v>1783.142212</v>
      </c>
      <c r="E1970">
        <v>1822.022095</v>
      </c>
      <c r="F1970">
        <v>1822.022095</v>
      </c>
      <c r="G1970">
        <v>9149379763</v>
      </c>
    </row>
    <row r="1971" spans="1:7">
      <c r="A1971" s="1">
        <v>45017</v>
      </c>
      <c r="B1971">
        <v>1821.704346</v>
      </c>
      <c r="C1971">
        <v>1840.173096</v>
      </c>
      <c r="D1971">
        <v>1811.11853</v>
      </c>
      <c r="E1971">
        <v>1813.860596</v>
      </c>
      <c r="F1971">
        <v>1813.860596</v>
      </c>
      <c r="G1971">
        <v>5556443606</v>
      </c>
    </row>
    <row r="1972" spans="1:7">
      <c r="A1972" s="1">
        <v>45018</v>
      </c>
      <c r="B1972">
        <v>1821.192139</v>
      </c>
      <c r="C1972">
        <v>1824.328857</v>
      </c>
      <c r="D1972">
        <v>1774.872437</v>
      </c>
      <c r="E1972">
        <v>1795.70813</v>
      </c>
      <c r="F1972">
        <v>1795.70813</v>
      </c>
      <c r="G1972">
        <v>6199721188</v>
      </c>
    </row>
    <row r="1973" spans="1:7">
      <c r="A1973" s="1">
        <v>45019</v>
      </c>
      <c r="B1973">
        <v>1794.9224850000001</v>
      </c>
      <c r="C1973">
        <v>1839.157837</v>
      </c>
      <c r="D1973">
        <v>1765.5189210000001</v>
      </c>
      <c r="E1973">
        <v>1810.2971190000001</v>
      </c>
      <c r="F1973">
        <v>1810.2971190000001</v>
      </c>
      <c r="G1973">
        <v>9643826401</v>
      </c>
    </row>
    <row r="1974" spans="1:7">
      <c r="A1974" s="1">
        <v>45020</v>
      </c>
      <c r="B1974">
        <v>1810.1420900000001</v>
      </c>
      <c r="C1974">
        <v>1886.5946039999999</v>
      </c>
      <c r="D1974">
        <v>1802.9554439999999</v>
      </c>
      <c r="E1974">
        <v>1871.0051269999999</v>
      </c>
      <c r="F1974">
        <v>1871.0051269999999</v>
      </c>
      <c r="G1974">
        <v>10398322335</v>
      </c>
    </row>
    <row r="1975" spans="1:7">
      <c r="A1975" s="1">
        <v>45021</v>
      </c>
      <c r="B1975">
        <v>1870.9650879999999</v>
      </c>
      <c r="C1975">
        <v>1937.4975589999999</v>
      </c>
      <c r="D1975">
        <v>1865.9418949999999</v>
      </c>
      <c r="E1975">
        <v>1909.114014</v>
      </c>
      <c r="F1975">
        <v>1909.114014</v>
      </c>
      <c r="G1975">
        <v>10319231689</v>
      </c>
    </row>
    <row r="1976" spans="1:7">
      <c r="A1976" s="1">
        <v>45022</v>
      </c>
      <c r="B1976">
        <v>1909.1435550000001</v>
      </c>
      <c r="C1976">
        <v>1909.2717290000001</v>
      </c>
      <c r="D1976">
        <v>1857.0850829999999</v>
      </c>
      <c r="E1976">
        <v>1872.922607</v>
      </c>
      <c r="F1976">
        <v>1872.922607</v>
      </c>
      <c r="G1976">
        <v>8263191830</v>
      </c>
    </row>
    <row r="1977" spans="1:7">
      <c r="A1977" s="1">
        <v>45023</v>
      </c>
      <c r="B1977">
        <v>1872.7341309999999</v>
      </c>
      <c r="C1977">
        <v>1882.2991939999999</v>
      </c>
      <c r="D1977">
        <v>1845.9938959999999</v>
      </c>
      <c r="E1977">
        <v>1865.6361079999999</v>
      </c>
      <c r="F1977">
        <v>1865.6361079999999</v>
      </c>
      <c r="G1977">
        <v>8356130492</v>
      </c>
    </row>
    <row r="1978" spans="1:7">
      <c r="A1978" s="1">
        <v>45024</v>
      </c>
      <c r="B1978">
        <v>1864.679077</v>
      </c>
      <c r="C1978">
        <v>1879.107788</v>
      </c>
      <c r="D1978">
        <v>1848.8754879999999</v>
      </c>
      <c r="E1978">
        <v>1849.498169</v>
      </c>
      <c r="F1978">
        <v>1849.498169</v>
      </c>
      <c r="G1978">
        <v>5016362733</v>
      </c>
    </row>
    <row r="1979" spans="1:7">
      <c r="A1979" s="1">
        <v>45025</v>
      </c>
      <c r="B1979">
        <v>1849.672241</v>
      </c>
      <c r="C1979">
        <v>1873.0573730000001</v>
      </c>
      <c r="D1979">
        <v>1828.700073</v>
      </c>
      <c r="E1979">
        <v>1859.387817</v>
      </c>
      <c r="F1979">
        <v>1859.387817</v>
      </c>
      <c r="G1979">
        <v>6361497715</v>
      </c>
    </row>
    <row r="1980" spans="1:7">
      <c r="A1980" s="1">
        <v>45026</v>
      </c>
      <c r="B1980">
        <v>1859.741211</v>
      </c>
      <c r="C1980">
        <v>1917.3001710000001</v>
      </c>
      <c r="D1980">
        <v>1848.1641850000001</v>
      </c>
      <c r="E1980">
        <v>1911.2075199999999</v>
      </c>
      <c r="F1980">
        <v>1911.2075199999999</v>
      </c>
      <c r="G1980">
        <v>8380134275</v>
      </c>
    </row>
    <row r="1981" spans="1:7">
      <c r="A1981" s="1">
        <v>45027</v>
      </c>
      <c r="B1981">
        <v>1911.3758539999999</v>
      </c>
      <c r="C1981">
        <v>1936.7282709999999</v>
      </c>
      <c r="D1981">
        <v>1886.5341800000001</v>
      </c>
      <c r="E1981">
        <v>1892.189697</v>
      </c>
      <c r="F1981">
        <v>1892.189697</v>
      </c>
      <c r="G1981">
        <v>8877222956</v>
      </c>
    </row>
    <row r="1982" spans="1:7">
      <c r="A1982" s="1">
        <v>45028</v>
      </c>
      <c r="B1982">
        <v>1891.949707</v>
      </c>
      <c r="C1982">
        <v>1929.881226</v>
      </c>
      <c r="D1982">
        <v>1860.036865</v>
      </c>
      <c r="E1982">
        <v>1920.682129</v>
      </c>
      <c r="F1982">
        <v>1920.682129</v>
      </c>
      <c r="G1982">
        <v>11010714187</v>
      </c>
    </row>
    <row r="1983" spans="1:7">
      <c r="A1983" s="1">
        <v>45029</v>
      </c>
      <c r="B1983">
        <v>1917.6983640000001</v>
      </c>
      <c r="C1983">
        <v>2022.1501459999999</v>
      </c>
      <c r="D1983">
        <v>1901.8603519999999</v>
      </c>
      <c r="E1983">
        <v>2012.634644</v>
      </c>
      <c r="F1983">
        <v>2012.634644</v>
      </c>
      <c r="G1983">
        <v>12546950499</v>
      </c>
    </row>
    <row r="1984" spans="1:7">
      <c r="A1984" s="1">
        <v>45030</v>
      </c>
      <c r="B1984">
        <v>2013.930664</v>
      </c>
      <c r="C1984">
        <v>2126.3166500000002</v>
      </c>
      <c r="D1984">
        <v>2011.5032960000001</v>
      </c>
      <c r="E1984">
        <v>2101.6354980000001</v>
      </c>
      <c r="F1984">
        <v>2101.6354980000001</v>
      </c>
      <c r="G1984">
        <v>16298099411</v>
      </c>
    </row>
    <row r="1985" spans="1:7">
      <c r="A1985" s="1">
        <v>45031</v>
      </c>
      <c r="B1985">
        <v>2101.6164549999999</v>
      </c>
      <c r="C1985">
        <v>2111.0754390000002</v>
      </c>
      <c r="D1985">
        <v>2076.5107419999999</v>
      </c>
      <c r="E1985">
        <v>2092.466797</v>
      </c>
      <c r="F1985">
        <v>2092.466797</v>
      </c>
      <c r="G1985">
        <v>8036468153</v>
      </c>
    </row>
    <row r="1986" spans="1:7">
      <c r="A1986" s="1">
        <v>45032</v>
      </c>
      <c r="B1986">
        <v>2092.2810060000002</v>
      </c>
      <c r="C1986">
        <v>2137.445068</v>
      </c>
      <c r="D1986">
        <v>2076.8320309999999</v>
      </c>
      <c r="E1986">
        <v>2120.0058589999999</v>
      </c>
      <c r="F1986">
        <v>2120.0058589999999</v>
      </c>
      <c r="G1986">
        <v>7898126856</v>
      </c>
    </row>
    <row r="1987" spans="1:7">
      <c r="A1987" s="1">
        <v>45033</v>
      </c>
      <c r="B1987">
        <v>2120.001221</v>
      </c>
      <c r="C1987">
        <v>2120.1135250000002</v>
      </c>
      <c r="D1987">
        <v>2063.0385740000002</v>
      </c>
      <c r="E1987">
        <v>2076.2429200000001</v>
      </c>
      <c r="F1987">
        <v>2076.2429200000001</v>
      </c>
      <c r="G1987">
        <v>9648882546</v>
      </c>
    </row>
    <row r="1988" spans="1:7">
      <c r="A1988" s="1">
        <v>45034</v>
      </c>
      <c r="B1988">
        <v>2075.8552249999998</v>
      </c>
      <c r="C1988">
        <v>2121.5314939999998</v>
      </c>
      <c r="D1988">
        <v>2057.6538089999999</v>
      </c>
      <c r="E1988">
        <v>2104.5373540000001</v>
      </c>
      <c r="F1988">
        <v>2104.5373540000001</v>
      </c>
      <c r="G1988">
        <v>9134015143</v>
      </c>
    </row>
    <row r="1989" spans="1:7">
      <c r="A1989" s="1">
        <v>45035</v>
      </c>
      <c r="B1989">
        <v>2103.946289</v>
      </c>
      <c r="C1989">
        <v>2104.8571780000002</v>
      </c>
      <c r="D1989">
        <v>1928.5828859999999</v>
      </c>
      <c r="E1989">
        <v>1936.403442</v>
      </c>
      <c r="F1989">
        <v>1936.403442</v>
      </c>
      <c r="G1989">
        <v>13779745451</v>
      </c>
    </row>
    <row r="1990" spans="1:7">
      <c r="A1990" s="1">
        <v>45036</v>
      </c>
      <c r="B1990">
        <v>1936.4179690000001</v>
      </c>
      <c r="C1990">
        <v>1979.5733640000001</v>
      </c>
      <c r="D1990">
        <v>1918.1328129999999</v>
      </c>
      <c r="E1990">
        <v>1943.0976559999999</v>
      </c>
      <c r="F1990">
        <v>1943.0976559999999</v>
      </c>
      <c r="G1990">
        <v>11324135406</v>
      </c>
    </row>
    <row r="1991" spans="1:7">
      <c r="A1991" s="1">
        <v>45037</v>
      </c>
      <c r="B1991">
        <v>1943.4099120000001</v>
      </c>
      <c r="C1991">
        <v>1955.6491699999999</v>
      </c>
      <c r="D1991">
        <v>1827.7889399999999</v>
      </c>
      <c r="E1991">
        <v>1849.9998780000001</v>
      </c>
      <c r="F1991">
        <v>1849.9998780000001</v>
      </c>
      <c r="G1991">
        <v>12044274581</v>
      </c>
    </row>
    <row r="1992" spans="1:7">
      <c r="A1992" s="1">
        <v>45038</v>
      </c>
      <c r="B1992">
        <v>1849.286499</v>
      </c>
      <c r="C1992">
        <v>1886.781616</v>
      </c>
      <c r="D1992">
        <v>1845.8492429999999</v>
      </c>
      <c r="E1992">
        <v>1874.228638</v>
      </c>
      <c r="F1992">
        <v>1874.228638</v>
      </c>
      <c r="G1992">
        <v>6970642726</v>
      </c>
    </row>
    <row r="1993" spans="1:7">
      <c r="A1993" s="1">
        <v>45039</v>
      </c>
      <c r="B1993">
        <v>1874.171509</v>
      </c>
      <c r="C1993">
        <v>1882.229736</v>
      </c>
      <c r="D1993">
        <v>1838.992432</v>
      </c>
      <c r="E1993">
        <v>1862.0620120000001</v>
      </c>
      <c r="F1993">
        <v>1862.0620120000001</v>
      </c>
      <c r="G1993">
        <v>6607451862</v>
      </c>
    </row>
    <row r="1994" spans="1:7">
      <c r="A1994" s="1">
        <v>45040</v>
      </c>
      <c r="B1994">
        <v>1862.085327</v>
      </c>
      <c r="C1994">
        <v>1888.193726</v>
      </c>
      <c r="D1994">
        <v>1811.7921140000001</v>
      </c>
      <c r="E1994">
        <v>1842.7574460000001</v>
      </c>
      <c r="F1994">
        <v>1842.7574460000001</v>
      </c>
      <c r="G1994">
        <v>8438191338</v>
      </c>
    </row>
    <row r="1995" spans="1:7">
      <c r="A1995" s="1">
        <v>45041</v>
      </c>
      <c r="B1995">
        <v>1842.204346</v>
      </c>
      <c r="C1995">
        <v>1877.4849850000001</v>
      </c>
      <c r="D1995">
        <v>1805.322876</v>
      </c>
      <c r="E1995">
        <v>1866.7536620000001</v>
      </c>
      <c r="F1995">
        <v>1866.7536620000001</v>
      </c>
      <c r="G1995">
        <v>8677255481</v>
      </c>
    </row>
    <row r="1996" spans="1:7">
      <c r="A1996" s="1">
        <v>45042</v>
      </c>
      <c r="B1996">
        <v>1866.1489260000001</v>
      </c>
      <c r="C1996">
        <v>1962.5676269999999</v>
      </c>
      <c r="D1996">
        <v>1792.4638669999999</v>
      </c>
      <c r="E1996">
        <v>1866.5642089999999</v>
      </c>
      <c r="F1996">
        <v>1866.5642089999999</v>
      </c>
      <c r="G1996">
        <v>14356524696</v>
      </c>
    </row>
    <row r="1997" spans="1:7">
      <c r="A1997" s="1">
        <v>45043</v>
      </c>
      <c r="B1997">
        <v>1866.693237</v>
      </c>
      <c r="C1997">
        <v>1936.9451899999999</v>
      </c>
      <c r="D1997">
        <v>1863.1479489999999</v>
      </c>
      <c r="E1997">
        <v>1908.7863769999999</v>
      </c>
      <c r="F1997">
        <v>1908.7863769999999</v>
      </c>
      <c r="G1997">
        <v>14008145806</v>
      </c>
    </row>
    <row r="1998" spans="1:7">
      <c r="A1998" s="1">
        <v>45044</v>
      </c>
      <c r="B1998">
        <v>1909.2730710000001</v>
      </c>
      <c r="C1998">
        <v>1923.1992190000001</v>
      </c>
      <c r="D1998">
        <v>1876.29187</v>
      </c>
      <c r="E1998">
        <v>1892.512817</v>
      </c>
      <c r="F1998">
        <v>1892.512817</v>
      </c>
      <c r="G1998">
        <v>7691759733</v>
      </c>
    </row>
    <row r="1999" spans="1:7">
      <c r="A1999" s="1">
        <v>45045</v>
      </c>
      <c r="B1999">
        <v>1892.565063</v>
      </c>
      <c r="C1999">
        <v>1916.973755</v>
      </c>
      <c r="D1999">
        <v>1887.9904790000001</v>
      </c>
      <c r="E1999">
        <v>1908.9169919999999</v>
      </c>
      <c r="F1999">
        <v>1908.9169919999999</v>
      </c>
      <c r="G1999">
        <v>4796651246</v>
      </c>
    </row>
    <row r="2000" spans="1:7">
      <c r="A2000" s="1">
        <v>45046</v>
      </c>
      <c r="B2000">
        <v>1908.7413329999999</v>
      </c>
      <c r="C2000">
        <v>1938.4179690000001</v>
      </c>
      <c r="D2000">
        <v>1876.9243160000001</v>
      </c>
      <c r="E2000">
        <v>1876.9243160000001</v>
      </c>
      <c r="F2000">
        <v>1876.9243160000001</v>
      </c>
      <c r="G2000">
        <v>6539641957</v>
      </c>
    </row>
    <row r="2001" spans="1:7">
      <c r="A2001" s="1">
        <v>45047</v>
      </c>
      <c r="B2001">
        <v>1868.8911129999999</v>
      </c>
      <c r="C2001">
        <v>1886.2064210000001</v>
      </c>
      <c r="D2001">
        <v>1809.193237</v>
      </c>
      <c r="E2001">
        <v>1831.9548339999999</v>
      </c>
      <c r="F2001">
        <v>1831.9548339999999</v>
      </c>
      <c r="G2001">
        <v>8625783201</v>
      </c>
    </row>
    <row r="2002" spans="1:7">
      <c r="A2002" s="1">
        <v>45048</v>
      </c>
      <c r="B2002">
        <v>1831.7265629999999</v>
      </c>
      <c r="C2002">
        <v>1879.7595209999999</v>
      </c>
      <c r="D2002">
        <v>1824.3270259999999</v>
      </c>
      <c r="E2002">
        <v>1870.789307</v>
      </c>
      <c r="F2002">
        <v>1870.789307</v>
      </c>
      <c r="G2002">
        <v>7536785767</v>
      </c>
    </row>
    <row r="2003" spans="1:7">
      <c r="A2003" s="1">
        <v>45049</v>
      </c>
      <c r="B2003">
        <v>1870.687134</v>
      </c>
      <c r="C2003">
        <v>1915.50415</v>
      </c>
      <c r="D2003">
        <v>1845.8718260000001</v>
      </c>
      <c r="E2003">
        <v>1904.6518550000001</v>
      </c>
      <c r="F2003">
        <v>1904.6518550000001</v>
      </c>
      <c r="G2003">
        <v>8306390869</v>
      </c>
    </row>
    <row r="2004" spans="1:7">
      <c r="A2004" s="1">
        <v>45050</v>
      </c>
      <c r="B2004">
        <v>1905.1689449999999</v>
      </c>
      <c r="C2004">
        <v>1915.8717039999999</v>
      </c>
      <c r="D2004">
        <v>1868.6297609999999</v>
      </c>
      <c r="E2004">
        <v>1877.7041019999999</v>
      </c>
      <c r="F2004">
        <v>1877.7041019999999</v>
      </c>
      <c r="G2004">
        <v>6578438233</v>
      </c>
    </row>
    <row r="2005" spans="1:7">
      <c r="A2005" s="1">
        <v>45051</v>
      </c>
      <c r="B2005">
        <v>1877.83313</v>
      </c>
      <c r="C2005">
        <v>1998.4135739999999</v>
      </c>
      <c r="D2005">
        <v>1876.946655</v>
      </c>
      <c r="E2005">
        <v>1995.060913</v>
      </c>
      <c r="F2005">
        <v>1995.060913</v>
      </c>
      <c r="G2005">
        <v>9498261360</v>
      </c>
    </row>
    <row r="2006" spans="1:7">
      <c r="A2006" s="1">
        <v>45052</v>
      </c>
      <c r="B2006">
        <v>1995.479126</v>
      </c>
      <c r="C2006">
        <v>2017.559448</v>
      </c>
      <c r="D2006">
        <v>1870.605591</v>
      </c>
      <c r="E2006">
        <v>1900.221802</v>
      </c>
      <c r="F2006">
        <v>1900.221802</v>
      </c>
      <c r="G2006">
        <v>9623243037</v>
      </c>
    </row>
    <row r="2007" spans="1:7">
      <c r="A2007" s="1">
        <v>45053</v>
      </c>
      <c r="B2007">
        <v>1899.9176030000001</v>
      </c>
      <c r="C2007">
        <v>1933.998413</v>
      </c>
      <c r="D2007">
        <v>1873.0764160000001</v>
      </c>
      <c r="E2007">
        <v>1873.0764160000001</v>
      </c>
      <c r="F2007">
        <v>1873.0764160000001</v>
      </c>
      <c r="G2007">
        <v>6883942236</v>
      </c>
    </row>
    <row r="2008" spans="1:7">
      <c r="A2008" s="1">
        <v>45054</v>
      </c>
      <c r="B2008">
        <v>1872.4750979999999</v>
      </c>
      <c r="C2008">
        <v>1886.1621090000001</v>
      </c>
      <c r="D2008">
        <v>1818.450562</v>
      </c>
      <c r="E2008">
        <v>1849.042725</v>
      </c>
      <c r="F2008">
        <v>1849.042725</v>
      </c>
      <c r="G2008">
        <v>9895102899</v>
      </c>
    </row>
    <row r="2009" spans="1:7">
      <c r="A2009" s="1">
        <v>45055</v>
      </c>
      <c r="B2009">
        <v>1849.0610349999999</v>
      </c>
      <c r="C2009">
        <v>1860.6674800000001</v>
      </c>
      <c r="D2009">
        <v>1832.906982</v>
      </c>
      <c r="E2009">
        <v>1848.603149</v>
      </c>
      <c r="F2009">
        <v>1848.603149</v>
      </c>
      <c r="G2009">
        <v>6129516088</v>
      </c>
    </row>
    <row r="2010" spans="1:7">
      <c r="A2010" s="1">
        <v>45056</v>
      </c>
      <c r="B2010">
        <v>1848.213501</v>
      </c>
      <c r="C2010">
        <v>1886.800293</v>
      </c>
      <c r="D2010">
        <v>1795.668823</v>
      </c>
      <c r="E2010">
        <v>1842.4014890000001</v>
      </c>
      <c r="F2010">
        <v>1842.4014890000001</v>
      </c>
      <c r="G2010">
        <v>9945549603</v>
      </c>
    </row>
    <row r="2011" spans="1:7">
      <c r="A2011" s="1">
        <v>45057</v>
      </c>
      <c r="B2011">
        <v>1842.4920649999999</v>
      </c>
      <c r="C2011">
        <v>1842.4920649999999</v>
      </c>
      <c r="D2011">
        <v>1774.132568</v>
      </c>
      <c r="E2011">
        <v>1796.490601</v>
      </c>
      <c r="F2011">
        <v>1796.490601</v>
      </c>
      <c r="G2011">
        <v>8353828312</v>
      </c>
    </row>
    <row r="2012" spans="1:7">
      <c r="A2012" s="1">
        <v>45058</v>
      </c>
      <c r="B2012">
        <v>1795.1766359999999</v>
      </c>
      <c r="C2012">
        <v>1812.424927</v>
      </c>
      <c r="D2012">
        <v>1742.4038089999999</v>
      </c>
      <c r="E2012">
        <v>1808.019775</v>
      </c>
      <c r="F2012">
        <v>1808.019775</v>
      </c>
      <c r="G2012">
        <v>9047198660</v>
      </c>
    </row>
    <row r="2013" spans="1:7">
      <c r="A2013" s="1">
        <v>45059</v>
      </c>
      <c r="B2013">
        <v>1808.375</v>
      </c>
      <c r="C2013">
        <v>1816.0584719999999</v>
      </c>
      <c r="D2013">
        <v>1788.475586</v>
      </c>
      <c r="E2013">
        <v>1796.1148679999999</v>
      </c>
      <c r="F2013">
        <v>1796.1148679999999</v>
      </c>
      <c r="G2013">
        <v>4647630864</v>
      </c>
    </row>
    <row r="2014" spans="1:7">
      <c r="A2014" s="1">
        <v>45060</v>
      </c>
      <c r="B2014">
        <v>1796.1079099999999</v>
      </c>
      <c r="C2014">
        <v>1823.4907229999999</v>
      </c>
      <c r="D2014">
        <v>1793.22876</v>
      </c>
      <c r="E2014">
        <v>1800.5009769999999</v>
      </c>
      <c r="F2014">
        <v>1800.5009769999999</v>
      </c>
      <c r="G2014">
        <v>4711210241</v>
      </c>
    </row>
    <row r="2015" spans="1:7">
      <c r="A2015" s="1">
        <v>45061</v>
      </c>
      <c r="B2015">
        <v>1800.371216</v>
      </c>
      <c r="C2015">
        <v>1845.6954350000001</v>
      </c>
      <c r="D2015">
        <v>1787.5363769999999</v>
      </c>
      <c r="E2015">
        <v>1817.549927</v>
      </c>
      <c r="F2015">
        <v>1817.549927</v>
      </c>
      <c r="G2015">
        <v>6748889346</v>
      </c>
    </row>
    <row r="2016" spans="1:7">
      <c r="A2016" s="1">
        <v>45062</v>
      </c>
      <c r="B2016">
        <v>1816.8242190000001</v>
      </c>
      <c r="C2016">
        <v>1830.3515629999999</v>
      </c>
      <c r="D2016">
        <v>1797.84375</v>
      </c>
      <c r="E2016">
        <v>1824.1214600000001</v>
      </c>
      <c r="F2016">
        <v>1824.1214600000001</v>
      </c>
      <c r="G2016">
        <v>5595959668</v>
      </c>
    </row>
    <row r="2017" spans="1:7">
      <c r="A2017" s="1">
        <v>45063</v>
      </c>
      <c r="B2017">
        <v>1824.0683590000001</v>
      </c>
      <c r="C2017">
        <v>1835.5545649999999</v>
      </c>
      <c r="D2017">
        <v>1786.6719969999999</v>
      </c>
      <c r="E2017">
        <v>1821.8596190000001</v>
      </c>
      <c r="F2017">
        <v>1821.8596190000001</v>
      </c>
      <c r="G2017">
        <v>6352161579</v>
      </c>
    </row>
    <row r="2018" spans="1:7">
      <c r="A2018" s="1">
        <v>45064</v>
      </c>
      <c r="B2018">
        <v>1822.068237</v>
      </c>
      <c r="C2018">
        <v>1831.450317</v>
      </c>
      <c r="D2018">
        <v>1774.195068</v>
      </c>
      <c r="E2018">
        <v>1801.7285159999999</v>
      </c>
      <c r="F2018">
        <v>1801.7285159999999</v>
      </c>
      <c r="G2018">
        <v>5673124255</v>
      </c>
    </row>
    <row r="2019" spans="1:7">
      <c r="A2019" s="1">
        <v>45065</v>
      </c>
      <c r="B2019">
        <v>1800.994385</v>
      </c>
      <c r="C2019">
        <v>1826.1942140000001</v>
      </c>
      <c r="D2019">
        <v>1797.434448</v>
      </c>
      <c r="E2019">
        <v>1812.5894780000001</v>
      </c>
      <c r="F2019">
        <v>1812.5894780000001</v>
      </c>
      <c r="G2019">
        <v>4796110259</v>
      </c>
    </row>
    <row r="2020" spans="1:7">
      <c r="A2020" s="1">
        <v>45066</v>
      </c>
      <c r="B2020">
        <v>1812.7661129999999</v>
      </c>
      <c r="C2020">
        <v>1829.009644</v>
      </c>
      <c r="D2020">
        <v>1808.0467530000001</v>
      </c>
      <c r="E2020">
        <v>1820.4780270000001</v>
      </c>
      <c r="F2020">
        <v>1820.4780270000001</v>
      </c>
      <c r="G2020">
        <v>2951655969</v>
      </c>
    </row>
    <row r="2021" spans="1:7">
      <c r="A2021" s="1">
        <v>45067</v>
      </c>
      <c r="B2021">
        <v>1820.138062</v>
      </c>
      <c r="C2021">
        <v>1827.9219969999999</v>
      </c>
      <c r="D2021">
        <v>1799.946899</v>
      </c>
      <c r="E2021">
        <v>1804.5313719999999</v>
      </c>
      <c r="F2021">
        <v>1804.5313719999999</v>
      </c>
      <c r="G2021">
        <v>3386768865</v>
      </c>
    </row>
    <row r="2022" spans="1:7">
      <c r="A2022" s="1">
        <v>45068</v>
      </c>
      <c r="B2022">
        <v>1804.841919</v>
      </c>
      <c r="C2022">
        <v>1826.696533</v>
      </c>
      <c r="D2022">
        <v>1793.223999</v>
      </c>
      <c r="E2022">
        <v>1817.5347899999999</v>
      </c>
      <c r="F2022">
        <v>1817.5347899999999</v>
      </c>
      <c r="G2022">
        <v>4534841049</v>
      </c>
    </row>
    <row r="2023" spans="1:7">
      <c r="A2023" s="1">
        <v>45069</v>
      </c>
      <c r="B2023">
        <v>1817.7811280000001</v>
      </c>
      <c r="C2023">
        <v>1869.3439940000001</v>
      </c>
      <c r="D2023">
        <v>1816.2879640000001</v>
      </c>
      <c r="E2023">
        <v>1854.380615</v>
      </c>
      <c r="F2023">
        <v>1854.380615</v>
      </c>
      <c r="G2023">
        <v>6820047160</v>
      </c>
    </row>
    <row r="2024" spans="1:7">
      <c r="A2024" s="1">
        <v>45070</v>
      </c>
      <c r="B2024">
        <v>1854.299683</v>
      </c>
      <c r="C2024">
        <v>1854.299683</v>
      </c>
      <c r="D2024">
        <v>1780.9255370000001</v>
      </c>
      <c r="E2024">
        <v>1800.099976</v>
      </c>
      <c r="F2024">
        <v>1800.099976</v>
      </c>
      <c r="G2024">
        <v>7101647419</v>
      </c>
    </row>
    <row r="2025" spans="1:7">
      <c r="A2025" s="1">
        <v>45071</v>
      </c>
      <c r="B2025">
        <v>1799.8452150000001</v>
      </c>
      <c r="C2025">
        <v>1815.994751</v>
      </c>
      <c r="D2025">
        <v>1763.365112</v>
      </c>
      <c r="E2025">
        <v>1805.9537350000001</v>
      </c>
      <c r="F2025">
        <v>1805.9537350000001</v>
      </c>
      <c r="G2025">
        <v>6321689859</v>
      </c>
    </row>
    <row r="2026" spans="1:7">
      <c r="A2026" s="1">
        <v>45072</v>
      </c>
      <c r="B2026">
        <v>1805.7254640000001</v>
      </c>
      <c r="C2026">
        <v>1837.865845</v>
      </c>
      <c r="D2026">
        <v>1798.4060059999999</v>
      </c>
      <c r="E2026">
        <v>1828.689697</v>
      </c>
      <c r="F2026">
        <v>1828.689697</v>
      </c>
      <c r="G2026">
        <v>5451414258</v>
      </c>
    </row>
    <row r="2027" spans="1:7">
      <c r="A2027" s="1">
        <v>45073</v>
      </c>
      <c r="B2027">
        <v>1828.5756839999999</v>
      </c>
      <c r="C2027">
        <v>1836.1845699999999</v>
      </c>
      <c r="D2027">
        <v>1817.4920649999999</v>
      </c>
      <c r="E2027">
        <v>1831.1182859999999</v>
      </c>
      <c r="F2027">
        <v>1831.1182859999999</v>
      </c>
      <c r="G2027">
        <v>3216737652</v>
      </c>
    </row>
    <row r="2028" spans="1:7">
      <c r="A2028" s="1">
        <v>45074</v>
      </c>
      <c r="B2028">
        <v>1831.0986330000001</v>
      </c>
      <c r="C2028">
        <v>1915.7232670000001</v>
      </c>
      <c r="D2028">
        <v>1825.4672849999999</v>
      </c>
      <c r="E2028">
        <v>1910.9141850000001</v>
      </c>
      <c r="F2028">
        <v>1910.9141850000001</v>
      </c>
      <c r="G2028">
        <v>6359610561</v>
      </c>
    </row>
    <row r="2029" spans="1:7">
      <c r="A2029" s="1">
        <v>45075</v>
      </c>
      <c r="B2029">
        <v>1909.2974850000001</v>
      </c>
      <c r="C2029">
        <v>1926.4217530000001</v>
      </c>
      <c r="D2029">
        <v>1879.0775149999999</v>
      </c>
      <c r="E2029">
        <v>1893.078125</v>
      </c>
      <c r="F2029">
        <v>1893.078125</v>
      </c>
      <c r="G2029">
        <v>5884674572</v>
      </c>
    </row>
    <row r="2030" spans="1:7">
      <c r="A2030" s="1">
        <v>45076</v>
      </c>
      <c r="B2030">
        <v>1893.0931399999999</v>
      </c>
      <c r="C2030">
        <v>1916.5749510000001</v>
      </c>
      <c r="D2030">
        <v>1883.934692</v>
      </c>
      <c r="E2030">
        <v>1901.026611</v>
      </c>
      <c r="F2030">
        <v>1901.026611</v>
      </c>
      <c r="G2030">
        <v>5363439784</v>
      </c>
    </row>
    <row r="2031" spans="1:7">
      <c r="A2031" s="1">
        <v>45077</v>
      </c>
      <c r="B2031">
        <v>1901.0982670000001</v>
      </c>
      <c r="C2031">
        <v>1907.0354</v>
      </c>
      <c r="D2031">
        <v>1852.0947269999999</v>
      </c>
      <c r="E2031">
        <v>1874.1304929999999</v>
      </c>
      <c r="F2031">
        <v>1874.1304929999999</v>
      </c>
      <c r="G2031">
        <v>5984512548</v>
      </c>
    </row>
    <row r="2032" spans="1:7">
      <c r="A2032" s="1">
        <v>45078</v>
      </c>
      <c r="B2032">
        <v>1873.914673</v>
      </c>
      <c r="C2032">
        <v>1887.705322</v>
      </c>
      <c r="D2032">
        <v>1846.2274170000001</v>
      </c>
      <c r="E2032">
        <v>1862.2014160000001</v>
      </c>
      <c r="F2032">
        <v>1862.2014160000001</v>
      </c>
      <c r="G2032">
        <v>5640027197</v>
      </c>
    </row>
    <row r="2033" spans="1:7">
      <c r="A2033" s="1">
        <v>45079</v>
      </c>
      <c r="B2033">
        <v>1862.423706</v>
      </c>
      <c r="C2033">
        <v>1910.278442</v>
      </c>
      <c r="D2033">
        <v>1851.9647219999999</v>
      </c>
      <c r="E2033">
        <v>1907.256592</v>
      </c>
      <c r="F2033">
        <v>1907.256592</v>
      </c>
      <c r="G2033">
        <v>6097746022</v>
      </c>
    </row>
    <row r="2034" spans="1:7">
      <c r="A2034" s="1">
        <v>45080</v>
      </c>
      <c r="B2034">
        <v>1907.4207759999999</v>
      </c>
      <c r="C2034">
        <v>1908.8222659999999</v>
      </c>
      <c r="D2034">
        <v>1885.4854740000001</v>
      </c>
      <c r="E2034">
        <v>1892.412476</v>
      </c>
      <c r="F2034">
        <v>1892.412476</v>
      </c>
      <c r="G2034">
        <v>3472274607</v>
      </c>
    </row>
    <row r="2035" spans="1:7">
      <c r="A2035" s="1">
        <v>45081</v>
      </c>
      <c r="B2035">
        <v>1892.398193</v>
      </c>
      <c r="C2035">
        <v>1912.205688</v>
      </c>
      <c r="D2035">
        <v>1885.6518550000001</v>
      </c>
      <c r="E2035">
        <v>1890.5135499999999</v>
      </c>
      <c r="F2035">
        <v>1890.5135499999999</v>
      </c>
      <c r="G2035">
        <v>3747042696</v>
      </c>
    </row>
    <row r="2036" spans="1:7">
      <c r="A2036" s="1">
        <v>45082</v>
      </c>
      <c r="B2036">
        <v>1890.4176030000001</v>
      </c>
      <c r="C2036">
        <v>1890.6405030000001</v>
      </c>
      <c r="D2036">
        <v>1780.211548</v>
      </c>
      <c r="E2036">
        <v>1811.8283690000001</v>
      </c>
      <c r="F2036">
        <v>1811.8283690000001</v>
      </c>
      <c r="G2036">
        <v>9246593033</v>
      </c>
    </row>
    <row r="2037" spans="1:7">
      <c r="A2037" s="1">
        <v>45083</v>
      </c>
      <c r="B2037">
        <v>1810.5814210000001</v>
      </c>
      <c r="C2037">
        <v>1896.2226559999999</v>
      </c>
      <c r="D2037">
        <v>1801.4052730000001</v>
      </c>
      <c r="E2037">
        <v>1884.4948730000001</v>
      </c>
      <c r="F2037">
        <v>1884.4948730000001</v>
      </c>
      <c r="G2037">
        <v>8704411776</v>
      </c>
    </row>
    <row r="2038" spans="1:7">
      <c r="A2038" s="1">
        <v>45084</v>
      </c>
      <c r="B2038">
        <v>1884.3729249999999</v>
      </c>
      <c r="C2038">
        <v>1893.809082</v>
      </c>
      <c r="D2038">
        <v>1822.303101</v>
      </c>
      <c r="E2038">
        <v>1832.395996</v>
      </c>
      <c r="F2038">
        <v>1832.395996</v>
      </c>
      <c r="G2038">
        <v>7919894455</v>
      </c>
    </row>
    <row r="2039" spans="1:7">
      <c r="A2039" s="1">
        <v>45085</v>
      </c>
      <c r="B2039">
        <v>1832.5135499999999</v>
      </c>
      <c r="C2039">
        <v>1861.1361079999999</v>
      </c>
      <c r="D2039">
        <v>1830.165039</v>
      </c>
      <c r="E2039">
        <v>1846.30188</v>
      </c>
      <c r="F2039">
        <v>1846.30188</v>
      </c>
      <c r="G2039">
        <v>4536041931</v>
      </c>
    </row>
    <row r="2040" spans="1:7">
      <c r="A2040" s="1">
        <v>45086</v>
      </c>
      <c r="B2040">
        <v>1846.0778809999999</v>
      </c>
      <c r="C2040">
        <v>1854.8249510000001</v>
      </c>
      <c r="D2040">
        <v>1828.5445560000001</v>
      </c>
      <c r="E2040">
        <v>1840.22522</v>
      </c>
      <c r="F2040">
        <v>1840.22522</v>
      </c>
      <c r="G2040">
        <v>4610831509</v>
      </c>
    </row>
    <row r="2041" spans="1:7">
      <c r="A2041" s="1">
        <v>45087</v>
      </c>
      <c r="B2041">
        <v>1840.3919679999999</v>
      </c>
      <c r="C2041">
        <v>1844.7856449999999</v>
      </c>
      <c r="D2041">
        <v>1721.443115</v>
      </c>
      <c r="E2041">
        <v>1752.3847659999999</v>
      </c>
      <c r="F2041">
        <v>1752.3847659999999</v>
      </c>
      <c r="G2041">
        <v>10788500406</v>
      </c>
    </row>
    <row r="2042" spans="1:7">
      <c r="A2042" s="1">
        <v>45088</v>
      </c>
      <c r="B2042">
        <v>1752.5275879999999</v>
      </c>
      <c r="C2042">
        <v>1776.847168</v>
      </c>
      <c r="D2042">
        <v>1741.1104740000001</v>
      </c>
      <c r="E2042">
        <v>1753.415283</v>
      </c>
      <c r="F2042">
        <v>1753.415283</v>
      </c>
      <c r="G2042">
        <v>4559112981</v>
      </c>
    </row>
    <row r="2043" spans="1:7">
      <c r="A2043" s="1">
        <v>45089</v>
      </c>
      <c r="B2043">
        <v>1753.075439</v>
      </c>
      <c r="C2043">
        <v>1757.6597899999999</v>
      </c>
      <c r="D2043">
        <v>1722.9063719999999</v>
      </c>
      <c r="E2043">
        <v>1742.528687</v>
      </c>
      <c r="F2043">
        <v>1742.528687</v>
      </c>
      <c r="G2043">
        <v>6031384958</v>
      </c>
    </row>
    <row r="2044" spans="1:7">
      <c r="A2044" s="1">
        <v>45090</v>
      </c>
      <c r="B2044">
        <v>1742.3901370000001</v>
      </c>
      <c r="C2044">
        <v>1761.9554439999999</v>
      </c>
      <c r="D2044">
        <v>1727.7498780000001</v>
      </c>
      <c r="E2044">
        <v>1739.0375979999999</v>
      </c>
      <c r="F2044">
        <v>1739.0375979999999</v>
      </c>
      <c r="G2044">
        <v>6214125203</v>
      </c>
    </row>
    <row r="2045" spans="1:7">
      <c r="A2045" s="1">
        <v>45091</v>
      </c>
      <c r="B2045">
        <v>1739.2501219999999</v>
      </c>
      <c r="C2045">
        <v>1749.1632079999999</v>
      </c>
      <c r="D2045">
        <v>1637.1877440000001</v>
      </c>
      <c r="E2045">
        <v>1650.5192870000001</v>
      </c>
      <c r="F2045">
        <v>1650.5192870000001</v>
      </c>
      <c r="G2045">
        <v>7462905534</v>
      </c>
    </row>
    <row r="2046" spans="1:7">
      <c r="A2046" s="1">
        <v>45092</v>
      </c>
      <c r="B2046">
        <v>1650.498169</v>
      </c>
      <c r="C2046">
        <v>1676.406616</v>
      </c>
      <c r="D2046">
        <v>1624.1383060000001</v>
      </c>
      <c r="E2046">
        <v>1665.519775</v>
      </c>
      <c r="F2046">
        <v>1665.519775</v>
      </c>
      <c r="G2046">
        <v>7328564880</v>
      </c>
    </row>
    <row r="2047" spans="1:7">
      <c r="A2047" s="1">
        <v>45093</v>
      </c>
      <c r="B2047">
        <v>1665.4106449999999</v>
      </c>
      <c r="C2047">
        <v>1727.2895510000001</v>
      </c>
      <c r="D2047">
        <v>1653.1708980000001</v>
      </c>
      <c r="E2047">
        <v>1716.668823</v>
      </c>
      <c r="F2047">
        <v>1716.668823</v>
      </c>
      <c r="G2047">
        <v>6281023479</v>
      </c>
    </row>
    <row r="2048" spans="1:7">
      <c r="A2048" s="1">
        <v>45094</v>
      </c>
      <c r="B2048">
        <v>1716.6717530000001</v>
      </c>
      <c r="C2048">
        <v>1766.7631839999999</v>
      </c>
      <c r="D2048">
        <v>1714.150879</v>
      </c>
      <c r="E2048">
        <v>1727.2041019999999</v>
      </c>
      <c r="F2048">
        <v>1727.2041019999999</v>
      </c>
      <c r="G2048">
        <v>4875187477</v>
      </c>
    </row>
    <row r="2049" spans="1:7">
      <c r="A2049" s="1">
        <v>45095</v>
      </c>
      <c r="B2049">
        <v>1727.193726</v>
      </c>
      <c r="C2049">
        <v>1746.509155</v>
      </c>
      <c r="D2049">
        <v>1718.1114500000001</v>
      </c>
      <c r="E2049">
        <v>1720.5775149999999</v>
      </c>
      <c r="F2049">
        <v>1720.5775149999999</v>
      </c>
      <c r="G2049">
        <v>3820038842</v>
      </c>
    </row>
    <row r="2050" spans="1:7">
      <c r="A2050" s="1">
        <v>45096</v>
      </c>
      <c r="B2050">
        <v>1720.505371</v>
      </c>
      <c r="C2050">
        <v>1745.134644</v>
      </c>
      <c r="D2050">
        <v>1705.8134769999999</v>
      </c>
      <c r="E2050">
        <v>1737.6594239999999</v>
      </c>
      <c r="F2050">
        <v>1737.6594239999999</v>
      </c>
      <c r="G2050">
        <v>5210480121</v>
      </c>
    </row>
    <row r="2051" spans="1:7">
      <c r="A2051" s="1">
        <v>45097</v>
      </c>
      <c r="B2051">
        <v>1736.8797609999999</v>
      </c>
      <c r="C2051">
        <v>1793.3139650000001</v>
      </c>
      <c r="D2051">
        <v>1715.342529</v>
      </c>
      <c r="E2051">
        <v>1792.119995</v>
      </c>
      <c r="F2051">
        <v>1792.119995</v>
      </c>
      <c r="G2051">
        <v>7171072578</v>
      </c>
    </row>
    <row r="2052" spans="1:7">
      <c r="A2052" s="1">
        <v>45098</v>
      </c>
      <c r="B2052">
        <v>1791.994995</v>
      </c>
      <c r="C2052">
        <v>1898.6689449999999</v>
      </c>
      <c r="D2052">
        <v>1788.4892580000001</v>
      </c>
      <c r="E2052">
        <v>1891.007202</v>
      </c>
      <c r="F2052">
        <v>1891.007202</v>
      </c>
      <c r="G2052">
        <v>11731457711</v>
      </c>
    </row>
    <row r="2053" spans="1:7">
      <c r="A2053" s="1">
        <v>45099</v>
      </c>
      <c r="B2053">
        <v>1889.7944339999999</v>
      </c>
      <c r="C2053">
        <v>1932.065552</v>
      </c>
      <c r="D2053">
        <v>1867.876587</v>
      </c>
      <c r="E2053">
        <v>1872.9429929999999</v>
      </c>
      <c r="F2053">
        <v>1872.9429929999999</v>
      </c>
      <c r="G2053">
        <v>8477657143</v>
      </c>
    </row>
    <row r="2054" spans="1:7">
      <c r="A2054" s="1">
        <v>45100</v>
      </c>
      <c r="B2054">
        <v>1872.5407709999999</v>
      </c>
      <c r="C2054">
        <v>1932.531616</v>
      </c>
      <c r="D2054">
        <v>1865.1920170000001</v>
      </c>
      <c r="E2054">
        <v>1892.862061</v>
      </c>
      <c r="F2054">
        <v>1892.862061</v>
      </c>
      <c r="G2054">
        <v>8290615074</v>
      </c>
    </row>
    <row r="2055" spans="1:7">
      <c r="A2055" s="1">
        <v>45101</v>
      </c>
      <c r="B2055">
        <v>1893.7719729999999</v>
      </c>
      <c r="C2055">
        <v>1905.2274170000001</v>
      </c>
      <c r="D2055">
        <v>1867.8115230000001</v>
      </c>
      <c r="E2055">
        <v>1876.059692</v>
      </c>
      <c r="F2055">
        <v>1876.059692</v>
      </c>
      <c r="G2055">
        <v>5026191704</v>
      </c>
    </row>
    <row r="2056" spans="1:7">
      <c r="A2056" s="1">
        <v>45102</v>
      </c>
      <c r="B2056">
        <v>1875.849121</v>
      </c>
      <c r="C2056">
        <v>1929.0791019999999</v>
      </c>
      <c r="D2056">
        <v>1870.8500979999999</v>
      </c>
      <c r="E2056">
        <v>1900.5061040000001</v>
      </c>
      <c r="F2056">
        <v>1900.5061040000001</v>
      </c>
      <c r="G2056">
        <v>6937581709</v>
      </c>
    </row>
    <row r="2057" spans="1:7">
      <c r="A2057" s="1">
        <v>45103</v>
      </c>
      <c r="B2057">
        <v>1900.050293</v>
      </c>
      <c r="C2057">
        <v>1905.3604740000001</v>
      </c>
      <c r="D2057">
        <v>1840.2150879999999</v>
      </c>
      <c r="E2057">
        <v>1859.432861</v>
      </c>
      <c r="F2057">
        <v>1859.432861</v>
      </c>
      <c r="G2057">
        <v>8619702292</v>
      </c>
    </row>
    <row r="2058" spans="1:7">
      <c r="A2058" s="1">
        <v>45104</v>
      </c>
      <c r="B2058">
        <v>1859.3461910000001</v>
      </c>
      <c r="C2058">
        <v>1911.3111570000001</v>
      </c>
      <c r="D2058">
        <v>1856.838379</v>
      </c>
      <c r="E2058">
        <v>1889.7033690000001</v>
      </c>
      <c r="F2058">
        <v>1889.7033690000001</v>
      </c>
      <c r="G2058">
        <v>7686042202</v>
      </c>
    </row>
    <row r="2059" spans="1:7">
      <c r="A2059" s="1">
        <v>45105</v>
      </c>
      <c r="B2059">
        <v>1889.9064940000001</v>
      </c>
      <c r="C2059">
        <v>1890.2089840000001</v>
      </c>
      <c r="D2059">
        <v>1822.102783</v>
      </c>
      <c r="E2059">
        <v>1827.9711910000001</v>
      </c>
      <c r="F2059">
        <v>1827.9711910000001</v>
      </c>
      <c r="G2059">
        <v>7135265016</v>
      </c>
    </row>
    <row r="2060" spans="1:7">
      <c r="A2060" s="1">
        <v>45106</v>
      </c>
      <c r="B2060">
        <v>1828.0593260000001</v>
      </c>
      <c r="C2060">
        <v>1876.5302730000001</v>
      </c>
      <c r="D2060">
        <v>1828.0593260000001</v>
      </c>
      <c r="E2060">
        <v>1852.2272949999999</v>
      </c>
      <c r="F2060">
        <v>1852.2272949999999</v>
      </c>
      <c r="G2060">
        <v>5677228612</v>
      </c>
    </row>
    <row r="2061" spans="1:7">
      <c r="A2061" s="1">
        <v>45107</v>
      </c>
      <c r="B2061">
        <v>1852.008423</v>
      </c>
      <c r="C2061">
        <v>1945.2742920000001</v>
      </c>
      <c r="D2061">
        <v>1831.2810059999999</v>
      </c>
      <c r="E2061">
        <v>1933.1889650000001</v>
      </c>
      <c r="F2061">
        <v>1933.1889650000001</v>
      </c>
      <c r="G2061">
        <v>12895131248</v>
      </c>
    </row>
    <row r="2062" spans="1:7">
      <c r="A2062" s="1">
        <v>45108</v>
      </c>
      <c r="B2062">
        <v>1933.3238530000001</v>
      </c>
      <c r="C2062">
        <v>1942.701538</v>
      </c>
      <c r="D2062">
        <v>1910.8486330000001</v>
      </c>
      <c r="E2062">
        <v>1924.565918</v>
      </c>
      <c r="F2062">
        <v>1924.565918</v>
      </c>
      <c r="G2062">
        <v>5136809625</v>
      </c>
    </row>
    <row r="2063" spans="1:7">
      <c r="A2063" s="1">
        <v>45109</v>
      </c>
      <c r="B2063">
        <v>1924.44812</v>
      </c>
      <c r="C2063">
        <v>1958.1607670000001</v>
      </c>
      <c r="D2063">
        <v>1895.906982</v>
      </c>
      <c r="E2063">
        <v>1937.4383539999999</v>
      </c>
      <c r="F2063">
        <v>1937.4383539999999</v>
      </c>
      <c r="G2063">
        <v>6343966490</v>
      </c>
    </row>
    <row r="2064" spans="1:7">
      <c r="A2064" s="1">
        <v>45110</v>
      </c>
      <c r="B2064">
        <v>1937.883789</v>
      </c>
      <c r="C2064">
        <v>1974.775024</v>
      </c>
      <c r="D2064">
        <v>1934.6888429999999</v>
      </c>
      <c r="E2064">
        <v>1955.3891599999999</v>
      </c>
      <c r="F2064">
        <v>1955.3891599999999</v>
      </c>
      <c r="G2064">
        <v>7858509087</v>
      </c>
    </row>
    <row r="2065" spans="1:7">
      <c r="A2065" s="1">
        <v>45111</v>
      </c>
      <c r="B2065">
        <v>1955.5241699999999</v>
      </c>
      <c r="C2065">
        <v>1966.365356</v>
      </c>
      <c r="D2065">
        <v>1932.611328</v>
      </c>
      <c r="E2065">
        <v>1936.6335449999999</v>
      </c>
      <c r="F2065">
        <v>1936.6335449999999</v>
      </c>
      <c r="G2065">
        <v>5683423776</v>
      </c>
    </row>
    <row r="2066" spans="1:7">
      <c r="A2066" s="1">
        <v>45112</v>
      </c>
      <c r="B2066">
        <v>1936.7967530000001</v>
      </c>
      <c r="C2066">
        <v>1942.432495</v>
      </c>
      <c r="D2066">
        <v>1897.1247559999999</v>
      </c>
      <c r="E2066">
        <v>1910.588013</v>
      </c>
      <c r="F2066">
        <v>1910.588013</v>
      </c>
      <c r="G2066">
        <v>6034088075</v>
      </c>
    </row>
    <row r="2067" spans="1:7">
      <c r="A2067" s="1">
        <v>45113</v>
      </c>
      <c r="B2067">
        <v>1910.4171140000001</v>
      </c>
      <c r="C2067">
        <v>1956.0123289999999</v>
      </c>
      <c r="D2067">
        <v>1847.8507079999999</v>
      </c>
      <c r="E2067">
        <v>1848.636475</v>
      </c>
      <c r="F2067">
        <v>1848.636475</v>
      </c>
      <c r="G2067">
        <v>8905008384</v>
      </c>
    </row>
    <row r="2068" spans="1:7">
      <c r="A2068" s="1">
        <v>45114</v>
      </c>
      <c r="B2068">
        <v>1847.512573</v>
      </c>
      <c r="C2068">
        <v>1876.9632570000001</v>
      </c>
      <c r="D2068">
        <v>1832.0253909999999</v>
      </c>
      <c r="E2068">
        <v>1870.602539</v>
      </c>
      <c r="F2068">
        <v>1870.602539</v>
      </c>
      <c r="G2068">
        <v>6468885150</v>
      </c>
    </row>
    <row r="2069" spans="1:7">
      <c r="A2069" s="1">
        <v>45115</v>
      </c>
      <c r="B2069">
        <v>1871.0020750000001</v>
      </c>
      <c r="C2069">
        <v>1872.501587</v>
      </c>
      <c r="D2069">
        <v>1844.6417240000001</v>
      </c>
      <c r="E2069">
        <v>1865.5395510000001</v>
      </c>
      <c r="F2069">
        <v>1865.5395510000001</v>
      </c>
      <c r="G2069">
        <v>4299007854</v>
      </c>
    </row>
    <row r="2070" spans="1:7">
      <c r="A2070" s="1">
        <v>45116</v>
      </c>
      <c r="B2070">
        <v>1865.594971</v>
      </c>
      <c r="C2070">
        <v>1878.6689449999999</v>
      </c>
      <c r="D2070">
        <v>1857.7482910000001</v>
      </c>
      <c r="E2070">
        <v>1863.0097659999999</v>
      </c>
      <c r="F2070">
        <v>1863.0097659999999</v>
      </c>
      <c r="G2070">
        <v>4392863807</v>
      </c>
    </row>
    <row r="2071" spans="1:7">
      <c r="A2071" s="1">
        <v>45117</v>
      </c>
      <c r="B2071">
        <v>1863.2402340000001</v>
      </c>
      <c r="C2071">
        <v>1905.4608149999999</v>
      </c>
      <c r="D2071">
        <v>1848.7772219999999</v>
      </c>
      <c r="E2071">
        <v>1880.5563959999999</v>
      </c>
      <c r="F2071">
        <v>1880.5563959999999</v>
      </c>
      <c r="G2071">
        <v>6336468234</v>
      </c>
    </row>
    <row r="2072" spans="1:7">
      <c r="A2072" s="1">
        <v>45118</v>
      </c>
      <c r="B2072">
        <v>1880.6549070000001</v>
      </c>
      <c r="C2072">
        <v>1889.3817140000001</v>
      </c>
      <c r="D2072">
        <v>1863.2186280000001</v>
      </c>
      <c r="E2072">
        <v>1878.3360600000001</v>
      </c>
      <c r="F2072">
        <v>1878.3360600000001</v>
      </c>
      <c r="G2072">
        <v>4905225892</v>
      </c>
    </row>
    <row r="2073" spans="1:7">
      <c r="A2073" s="1">
        <v>45119</v>
      </c>
      <c r="B2073">
        <v>1878.3220209999999</v>
      </c>
      <c r="C2073">
        <v>1901.1484379999999</v>
      </c>
      <c r="D2073">
        <v>1865.7100829999999</v>
      </c>
      <c r="E2073">
        <v>1872.1137699999999</v>
      </c>
      <c r="F2073">
        <v>1872.1137699999999</v>
      </c>
      <c r="G2073">
        <v>6379007000</v>
      </c>
    </row>
    <row r="2074" spans="1:7">
      <c r="A2074" s="1">
        <v>45120</v>
      </c>
      <c r="B2074">
        <v>1872.040283</v>
      </c>
      <c r="C2074">
        <v>2011.885254</v>
      </c>
      <c r="D2074">
        <v>1864.4960940000001</v>
      </c>
      <c r="E2074">
        <v>2006.511475</v>
      </c>
      <c r="F2074">
        <v>2006.511475</v>
      </c>
      <c r="G2074">
        <v>11114853969</v>
      </c>
    </row>
    <row r="2075" spans="1:7">
      <c r="A2075" s="1">
        <v>45121</v>
      </c>
      <c r="B2075">
        <v>2005.6861570000001</v>
      </c>
      <c r="C2075">
        <v>2026.204956</v>
      </c>
      <c r="D2075">
        <v>1901.361206</v>
      </c>
      <c r="E2075">
        <v>1939.3470460000001</v>
      </c>
      <c r="F2075">
        <v>1939.3470460000001</v>
      </c>
      <c r="G2075">
        <v>10627449471</v>
      </c>
    </row>
    <row r="2076" spans="1:7">
      <c r="A2076" s="1">
        <v>45122</v>
      </c>
      <c r="B2076">
        <v>1939.129639</v>
      </c>
      <c r="C2076">
        <v>1946.0191649999999</v>
      </c>
      <c r="D2076">
        <v>1928.1873780000001</v>
      </c>
      <c r="E2076">
        <v>1931.466553</v>
      </c>
      <c r="F2076">
        <v>1931.466553</v>
      </c>
      <c r="G2076">
        <v>4380084234</v>
      </c>
    </row>
    <row r="2077" spans="1:7">
      <c r="A2077" s="1">
        <v>45123</v>
      </c>
      <c r="B2077">
        <v>1931.6450199999999</v>
      </c>
      <c r="C2077">
        <v>1942.030884</v>
      </c>
      <c r="D2077">
        <v>1917.294067</v>
      </c>
      <c r="E2077">
        <v>1923.681885</v>
      </c>
      <c r="F2077">
        <v>1923.681885</v>
      </c>
      <c r="G2077">
        <v>4329306566</v>
      </c>
    </row>
    <row r="2078" spans="1:7">
      <c r="A2078" s="1">
        <v>45124</v>
      </c>
      <c r="B2078">
        <v>1923.694336</v>
      </c>
      <c r="C2078">
        <v>1936.177612</v>
      </c>
      <c r="D2078">
        <v>1875.120361</v>
      </c>
      <c r="E2078">
        <v>1911.6461179999999</v>
      </c>
      <c r="F2078">
        <v>1911.6461179999999</v>
      </c>
      <c r="G2078">
        <v>6678090758</v>
      </c>
    </row>
    <row r="2079" spans="1:7">
      <c r="A2079" s="1">
        <v>45125</v>
      </c>
      <c r="B2079">
        <v>1911.6970209999999</v>
      </c>
      <c r="C2079">
        <v>1916.468384</v>
      </c>
      <c r="D2079">
        <v>1878.7185059999999</v>
      </c>
      <c r="E2079">
        <v>1897.5992429999999</v>
      </c>
      <c r="F2079">
        <v>1897.5992429999999</v>
      </c>
      <c r="G2079">
        <v>5814708445</v>
      </c>
    </row>
    <row r="2080" spans="1:7">
      <c r="A2080" s="1">
        <v>45126</v>
      </c>
      <c r="B2080">
        <v>1897.797241</v>
      </c>
      <c r="C2080">
        <v>1919.264404</v>
      </c>
      <c r="D2080">
        <v>1883.067139</v>
      </c>
      <c r="E2080">
        <v>1889.0079350000001</v>
      </c>
      <c r="F2080">
        <v>1889.0079350000001</v>
      </c>
      <c r="G2080">
        <v>6018487800</v>
      </c>
    </row>
    <row r="2081" spans="1:7">
      <c r="A2081" s="1">
        <v>45127</v>
      </c>
      <c r="B2081">
        <v>1889.0737300000001</v>
      </c>
      <c r="C2081">
        <v>1919.264404</v>
      </c>
      <c r="D2081">
        <v>1879.734375</v>
      </c>
      <c r="E2081">
        <v>1890.969116</v>
      </c>
      <c r="F2081">
        <v>1890.969116</v>
      </c>
      <c r="G2081">
        <v>7366830684</v>
      </c>
    </row>
    <row r="2082" spans="1:7">
      <c r="A2082" s="1">
        <v>45128</v>
      </c>
      <c r="B2082">
        <v>1891.5812989999999</v>
      </c>
      <c r="C2082">
        <v>1905.3862300000001</v>
      </c>
      <c r="D2082">
        <v>1885.2962649999999</v>
      </c>
      <c r="E2082">
        <v>1892.080078</v>
      </c>
      <c r="F2082">
        <v>1892.080078</v>
      </c>
      <c r="G2082">
        <v>4668158260</v>
      </c>
    </row>
    <row r="2083" spans="1:7">
      <c r="A2083" s="1">
        <v>45129</v>
      </c>
      <c r="B2083">
        <v>1891.955078</v>
      </c>
      <c r="C2083">
        <v>1897.088013</v>
      </c>
      <c r="D2083">
        <v>1855.0927730000001</v>
      </c>
      <c r="E2083">
        <v>1864.9123540000001</v>
      </c>
      <c r="F2083">
        <v>1864.9123540000001</v>
      </c>
      <c r="G2083">
        <v>4101305643</v>
      </c>
    </row>
    <row r="2084" spans="1:7">
      <c r="A2084" s="1">
        <v>45130</v>
      </c>
      <c r="B2084">
        <v>1866.0942379999999</v>
      </c>
      <c r="C2084">
        <v>1904.4832759999999</v>
      </c>
      <c r="D2084">
        <v>1859.5688479999999</v>
      </c>
      <c r="E2084">
        <v>1889.19165</v>
      </c>
      <c r="F2084">
        <v>1889.19165</v>
      </c>
      <c r="G2084">
        <v>4480604100</v>
      </c>
    </row>
    <row r="2085" spans="1:7">
      <c r="A2085" s="1">
        <v>45131</v>
      </c>
      <c r="B2085">
        <v>1888.8095699999999</v>
      </c>
      <c r="C2085">
        <v>1889.7619629999999</v>
      </c>
      <c r="D2085">
        <v>1836.8524170000001</v>
      </c>
      <c r="E2085">
        <v>1850.0020750000001</v>
      </c>
      <c r="F2085">
        <v>1850.0020750000001</v>
      </c>
      <c r="G2085">
        <v>6344373569</v>
      </c>
    </row>
    <row r="2086" spans="1:7">
      <c r="A2086" s="1">
        <v>45132</v>
      </c>
      <c r="B2086">
        <v>1850.0279539999999</v>
      </c>
      <c r="C2086">
        <v>1867.3232419999999</v>
      </c>
      <c r="D2086">
        <v>1845.981567</v>
      </c>
      <c r="E2086">
        <v>1857.741943</v>
      </c>
      <c r="F2086">
        <v>1857.741943</v>
      </c>
      <c r="G2086">
        <v>4163381707</v>
      </c>
    </row>
    <row r="2087" spans="1:7">
      <c r="A2087" s="1">
        <v>45133</v>
      </c>
      <c r="B2087">
        <v>1857.696533</v>
      </c>
      <c r="C2087">
        <v>1886.974121</v>
      </c>
      <c r="D2087">
        <v>1849.4368899999999</v>
      </c>
      <c r="E2087">
        <v>1872.1599120000001</v>
      </c>
      <c r="F2087">
        <v>1872.1599120000001</v>
      </c>
      <c r="G2087">
        <v>5781548155</v>
      </c>
    </row>
    <row r="2088" spans="1:7">
      <c r="A2088" s="1">
        <v>45134</v>
      </c>
      <c r="B2088">
        <v>1872.0863039999999</v>
      </c>
      <c r="C2088">
        <v>1885.591553</v>
      </c>
      <c r="D2088">
        <v>1855.321533</v>
      </c>
      <c r="E2088">
        <v>1860.357178</v>
      </c>
      <c r="F2088">
        <v>1860.357178</v>
      </c>
      <c r="G2088">
        <v>4291339248</v>
      </c>
    </row>
    <row r="2089" spans="1:7">
      <c r="A2089" s="1">
        <v>45135</v>
      </c>
      <c r="B2089">
        <v>1860.7025149999999</v>
      </c>
      <c r="C2089">
        <v>1881.457275</v>
      </c>
      <c r="D2089">
        <v>1857.0489500000001</v>
      </c>
      <c r="E2089">
        <v>1874.7448730000001</v>
      </c>
      <c r="F2089">
        <v>1874.7448730000001</v>
      </c>
      <c r="G2089">
        <v>3800973336</v>
      </c>
    </row>
    <row r="2090" spans="1:7">
      <c r="A2090" s="1">
        <v>45136</v>
      </c>
      <c r="B2090">
        <v>1874.5604249999999</v>
      </c>
      <c r="C2090">
        <v>1885.529297</v>
      </c>
      <c r="D2090">
        <v>1870.333862</v>
      </c>
      <c r="E2090">
        <v>1881.0688479999999</v>
      </c>
      <c r="F2090">
        <v>1881.0688479999999</v>
      </c>
      <c r="G2090">
        <v>2497302218</v>
      </c>
    </row>
    <row r="2091" spans="1:7">
      <c r="A2091" s="1">
        <v>45137</v>
      </c>
      <c r="B2091">
        <v>1880.871582</v>
      </c>
      <c r="C2091">
        <v>1884.1441649999999</v>
      </c>
      <c r="D2091">
        <v>1851.7280270000001</v>
      </c>
      <c r="E2091">
        <v>1861.6437989999999</v>
      </c>
      <c r="F2091">
        <v>1861.6437989999999</v>
      </c>
      <c r="G2091">
        <v>4003005547</v>
      </c>
    </row>
    <row r="2092" spans="1:7">
      <c r="A2092" s="1">
        <v>45138</v>
      </c>
      <c r="B2092">
        <v>1861.755249</v>
      </c>
      <c r="C2092">
        <v>1875.6293949999999</v>
      </c>
      <c r="D2092">
        <v>1851.915405</v>
      </c>
      <c r="E2092">
        <v>1856.1623540000001</v>
      </c>
      <c r="F2092">
        <v>1856.1623540000001</v>
      </c>
      <c r="G2092">
        <v>4391613314</v>
      </c>
    </row>
    <row r="2093" spans="1:7">
      <c r="A2093" s="1">
        <v>45139</v>
      </c>
      <c r="B2093">
        <v>1856.190186</v>
      </c>
      <c r="C2093">
        <v>1873.0299070000001</v>
      </c>
      <c r="D2093">
        <v>1817.9207759999999</v>
      </c>
      <c r="E2093">
        <v>1871.7921140000001</v>
      </c>
      <c r="F2093">
        <v>1871.7921140000001</v>
      </c>
      <c r="G2093">
        <v>7634860636</v>
      </c>
    </row>
    <row r="2094" spans="1:7">
      <c r="A2094" s="1">
        <v>45140</v>
      </c>
      <c r="B2094">
        <v>1873.4681399999999</v>
      </c>
      <c r="C2094">
        <v>1877.511475</v>
      </c>
      <c r="D2094">
        <v>1822.3482670000001</v>
      </c>
      <c r="E2094">
        <v>1839.0897219999999</v>
      </c>
      <c r="F2094">
        <v>1839.0897219999999</v>
      </c>
      <c r="G2094">
        <v>6448512422</v>
      </c>
    </row>
    <row r="2095" spans="1:7">
      <c r="A2095" s="1">
        <v>45141</v>
      </c>
      <c r="B2095">
        <v>1838.8979489999999</v>
      </c>
      <c r="C2095">
        <v>1856.4075929999999</v>
      </c>
      <c r="D2095">
        <v>1825.3477780000001</v>
      </c>
      <c r="E2095">
        <v>1835.136475</v>
      </c>
      <c r="F2095">
        <v>1835.136475</v>
      </c>
      <c r="G2095">
        <v>4710581074</v>
      </c>
    </row>
    <row r="2096" spans="1:7">
      <c r="A2096" s="1">
        <v>45142</v>
      </c>
      <c r="B2096">
        <v>1834.8905030000001</v>
      </c>
      <c r="C2096">
        <v>1847.912231</v>
      </c>
      <c r="D2096">
        <v>1817.413818</v>
      </c>
      <c r="E2096">
        <v>1827.7128909999999</v>
      </c>
      <c r="F2096">
        <v>1827.7128909999999</v>
      </c>
      <c r="G2096">
        <v>4861242484</v>
      </c>
    </row>
    <row r="2097" spans="1:7">
      <c r="A2097" s="1">
        <v>45143</v>
      </c>
      <c r="B2097">
        <v>1827.7985839999999</v>
      </c>
      <c r="C2097">
        <v>1836.4648440000001</v>
      </c>
      <c r="D2097">
        <v>1824.8079829999999</v>
      </c>
      <c r="E2097">
        <v>1834.9879149999999</v>
      </c>
      <c r="F2097">
        <v>1834.9879149999999</v>
      </c>
      <c r="G2097">
        <v>2866049749</v>
      </c>
    </row>
    <row r="2098" spans="1:7">
      <c r="A2098" s="1">
        <v>45144</v>
      </c>
      <c r="B2098">
        <v>1834.8452150000001</v>
      </c>
      <c r="C2098">
        <v>1836.2489009999999</v>
      </c>
      <c r="D2098">
        <v>1824.9866939999999</v>
      </c>
      <c r="E2098">
        <v>1827.4620359999999</v>
      </c>
      <c r="F2098">
        <v>1827.4620359999999</v>
      </c>
      <c r="G2098">
        <v>2963395076</v>
      </c>
    </row>
    <row r="2099" spans="1:7">
      <c r="A2099" s="1">
        <v>45145</v>
      </c>
      <c r="B2099">
        <v>1827.2395019999999</v>
      </c>
      <c r="C2099">
        <v>1842.5225829999999</v>
      </c>
      <c r="D2099">
        <v>1804.7166749999999</v>
      </c>
      <c r="E2099">
        <v>1826.9388429999999</v>
      </c>
      <c r="F2099">
        <v>1826.9388429999999</v>
      </c>
      <c r="G2099">
        <v>5837881974</v>
      </c>
    </row>
    <row r="2100" spans="1:7">
      <c r="A2100" s="1">
        <v>45146</v>
      </c>
      <c r="B2100">
        <v>1826.93103</v>
      </c>
      <c r="C2100">
        <v>1873.847168</v>
      </c>
      <c r="D2100">
        <v>1824.4300539999999</v>
      </c>
      <c r="E2100">
        <v>1855.8073730000001</v>
      </c>
      <c r="F2100">
        <v>1855.8073730000001</v>
      </c>
      <c r="G2100">
        <v>5812855406</v>
      </c>
    </row>
    <row r="2101" spans="1:7">
      <c r="A2101" s="1">
        <v>45147</v>
      </c>
      <c r="B2101">
        <v>1855.779419</v>
      </c>
      <c r="C2101">
        <v>1869.736572</v>
      </c>
      <c r="D2101">
        <v>1845.489746</v>
      </c>
      <c r="E2101">
        <v>1854.297607</v>
      </c>
      <c r="F2101">
        <v>1854.297607</v>
      </c>
      <c r="G2101">
        <v>5870081833</v>
      </c>
    </row>
    <row r="2102" spans="1:7">
      <c r="A2102" s="1">
        <v>45148</v>
      </c>
      <c r="B2102">
        <v>1854.3482670000001</v>
      </c>
      <c r="C2102">
        <v>1863.310913</v>
      </c>
      <c r="D2102">
        <v>1845.4422609999999</v>
      </c>
      <c r="E2102">
        <v>1850.753418</v>
      </c>
      <c r="F2102">
        <v>1850.753418</v>
      </c>
      <c r="G2102">
        <v>3760304518</v>
      </c>
    </row>
    <row r="2103" spans="1:7">
      <c r="A2103" s="1">
        <v>45149</v>
      </c>
      <c r="B2103">
        <v>1850.7416989999999</v>
      </c>
      <c r="C2103">
        <v>1855.0660399999999</v>
      </c>
      <c r="D2103">
        <v>1839.5692140000001</v>
      </c>
      <c r="E2103">
        <v>1847.1243899999999</v>
      </c>
      <c r="F2103">
        <v>1847.1243899999999</v>
      </c>
      <c r="G2103">
        <v>3353025102</v>
      </c>
    </row>
    <row r="2104" spans="1:7">
      <c r="A2104" s="1">
        <v>45150</v>
      </c>
      <c r="B2104">
        <v>1847.1719969999999</v>
      </c>
      <c r="C2104">
        <v>1852.2810059999999</v>
      </c>
      <c r="D2104">
        <v>1845.7192379999999</v>
      </c>
      <c r="E2104">
        <v>1848.889893</v>
      </c>
      <c r="F2104">
        <v>1848.889893</v>
      </c>
      <c r="G2104">
        <v>2291124840</v>
      </c>
    </row>
    <row r="2105" spans="1:7">
      <c r="A2105" s="1">
        <v>45151</v>
      </c>
      <c r="B2105">
        <v>1849.0538329999999</v>
      </c>
      <c r="C2105">
        <v>1859.9163820000001</v>
      </c>
      <c r="D2105">
        <v>1834.8043210000001</v>
      </c>
      <c r="E2105">
        <v>1839.2801509999999</v>
      </c>
      <c r="F2105">
        <v>1839.2801509999999</v>
      </c>
      <c r="G2105">
        <v>3054625661</v>
      </c>
    </row>
    <row r="2106" spans="1:7">
      <c r="A2106" s="1">
        <v>45152</v>
      </c>
      <c r="B2106">
        <v>1839.323486</v>
      </c>
      <c r="C2106">
        <v>1853.8363039999999</v>
      </c>
      <c r="D2106">
        <v>1834.8004149999999</v>
      </c>
      <c r="E2106">
        <v>1844.1857910000001</v>
      </c>
      <c r="F2106">
        <v>1844.1857910000001</v>
      </c>
      <c r="G2106">
        <v>4083364724</v>
      </c>
    </row>
    <row r="2107" spans="1:7">
      <c r="A2107" s="1">
        <v>45153</v>
      </c>
      <c r="B2107">
        <v>1844.1641850000001</v>
      </c>
      <c r="C2107">
        <v>1845.547607</v>
      </c>
      <c r="D2107">
        <v>1816.325073</v>
      </c>
      <c r="E2107">
        <v>1826.9327390000001</v>
      </c>
      <c r="F2107">
        <v>1826.9327390000001</v>
      </c>
      <c r="G2107">
        <v>4483923893</v>
      </c>
    </row>
    <row r="2108" spans="1:7">
      <c r="A2108" s="1">
        <v>45154</v>
      </c>
      <c r="B2108">
        <v>1827.0363769999999</v>
      </c>
      <c r="C2108">
        <v>1829.361206</v>
      </c>
      <c r="D2108">
        <v>1798.9666749999999</v>
      </c>
      <c r="E2108">
        <v>1805.659058</v>
      </c>
      <c r="F2108">
        <v>1805.659058</v>
      </c>
      <c r="G2108">
        <v>4976573383</v>
      </c>
    </row>
    <row r="2109" spans="1:7">
      <c r="A2109" s="1">
        <v>45155</v>
      </c>
      <c r="B2109">
        <v>1805.5673830000001</v>
      </c>
      <c r="C2109">
        <v>1807.7148440000001</v>
      </c>
      <c r="D2109">
        <v>1551.7132570000001</v>
      </c>
      <c r="E2109">
        <v>1684.9334719999999</v>
      </c>
      <c r="F2109">
        <v>1684.9334719999999</v>
      </c>
      <c r="G2109">
        <v>14208462072</v>
      </c>
    </row>
    <row r="2110" spans="1:7">
      <c r="A2110" s="1">
        <v>45156</v>
      </c>
      <c r="B2110">
        <v>1682.038452</v>
      </c>
      <c r="C2110">
        <v>1698.124268</v>
      </c>
      <c r="D2110">
        <v>1644.930908</v>
      </c>
      <c r="E2110">
        <v>1660.945068</v>
      </c>
      <c r="F2110">
        <v>1660.945068</v>
      </c>
      <c r="G2110">
        <v>9645084584</v>
      </c>
    </row>
    <row r="2111" spans="1:7">
      <c r="A2111" s="1">
        <v>45157</v>
      </c>
      <c r="B2111">
        <v>1660.8443600000001</v>
      </c>
      <c r="C2111">
        <v>1693.228149</v>
      </c>
      <c r="D2111">
        <v>1654.0758060000001</v>
      </c>
      <c r="E2111">
        <v>1669.4719239999999</v>
      </c>
      <c r="F2111">
        <v>1669.4719239999999</v>
      </c>
      <c r="G2111">
        <v>4871231360</v>
      </c>
    </row>
    <row r="2112" spans="1:7">
      <c r="A2112" s="1">
        <v>45158</v>
      </c>
      <c r="B2112">
        <v>1669.587769</v>
      </c>
      <c r="C2112">
        <v>1692.3287350000001</v>
      </c>
      <c r="D2112">
        <v>1662.9014890000001</v>
      </c>
      <c r="E2112">
        <v>1684.8520510000001</v>
      </c>
      <c r="F2112">
        <v>1684.8520510000001</v>
      </c>
      <c r="G2112">
        <v>4105056995</v>
      </c>
    </row>
    <row r="2113" spans="1:7">
      <c r="A2113" s="1">
        <v>45159</v>
      </c>
      <c r="B2113">
        <v>1685.0223390000001</v>
      </c>
      <c r="C2113">
        <v>1685.0826420000001</v>
      </c>
      <c r="D2113">
        <v>1651.9598390000001</v>
      </c>
      <c r="E2113">
        <v>1667.269043</v>
      </c>
      <c r="F2113">
        <v>1667.269043</v>
      </c>
      <c r="G2113">
        <v>5077248383</v>
      </c>
    </row>
    <row r="2114" spans="1:7">
      <c r="A2114" s="1">
        <v>45160</v>
      </c>
      <c r="B2114">
        <v>1667.279297</v>
      </c>
      <c r="C2114">
        <v>1668.638672</v>
      </c>
      <c r="D2114">
        <v>1596.384033</v>
      </c>
      <c r="E2114">
        <v>1633.892578</v>
      </c>
      <c r="F2114">
        <v>1633.892578</v>
      </c>
      <c r="G2114">
        <v>7244623133</v>
      </c>
    </row>
    <row r="2115" spans="1:7">
      <c r="A2115" s="1">
        <v>45161</v>
      </c>
      <c r="B2115">
        <v>1634.4017329999999</v>
      </c>
      <c r="C2115">
        <v>1696.5939940000001</v>
      </c>
      <c r="D2115">
        <v>1629.5810550000001</v>
      </c>
      <c r="E2115">
        <v>1679.274414</v>
      </c>
      <c r="F2115">
        <v>1679.274414</v>
      </c>
      <c r="G2115">
        <v>7191868448</v>
      </c>
    </row>
    <row r="2116" spans="1:7">
      <c r="A2116" s="1">
        <v>45162</v>
      </c>
      <c r="B2116">
        <v>1679.2482910000001</v>
      </c>
      <c r="C2116">
        <v>1682.489746</v>
      </c>
      <c r="D2116">
        <v>1641.6270750000001</v>
      </c>
      <c r="E2116">
        <v>1659.9445800000001</v>
      </c>
      <c r="F2116">
        <v>1659.9445800000001</v>
      </c>
      <c r="G2116">
        <v>5104531920</v>
      </c>
    </row>
    <row r="2117" spans="1:7">
      <c r="A2117" s="1">
        <v>45163</v>
      </c>
      <c r="B2117">
        <v>1660.2698969999999</v>
      </c>
      <c r="C2117">
        <v>1671.970703</v>
      </c>
      <c r="D2117">
        <v>1635.9674070000001</v>
      </c>
      <c r="E2117">
        <v>1652.9350589999999</v>
      </c>
      <c r="F2117">
        <v>1652.9350589999999</v>
      </c>
      <c r="G2117">
        <v>5396997823</v>
      </c>
    </row>
    <row r="2118" spans="1:7">
      <c r="A2118" s="1">
        <v>45164</v>
      </c>
      <c r="B2118">
        <v>1652.927246</v>
      </c>
      <c r="C2118">
        <v>1654.7777100000001</v>
      </c>
      <c r="D2118">
        <v>1643.7126459999999</v>
      </c>
      <c r="E2118">
        <v>1646.306763</v>
      </c>
      <c r="F2118">
        <v>1646.306763</v>
      </c>
      <c r="G2118">
        <v>2423247747</v>
      </c>
    </row>
    <row r="2119" spans="1:7">
      <c r="A2119" s="1">
        <v>45165</v>
      </c>
      <c r="B2119">
        <v>1646.2719729999999</v>
      </c>
      <c r="C2119">
        <v>1659.2670900000001</v>
      </c>
      <c r="D2119">
        <v>1645.902832</v>
      </c>
      <c r="E2119">
        <v>1657.513062</v>
      </c>
      <c r="F2119">
        <v>1657.513062</v>
      </c>
      <c r="G2119">
        <v>2624065031</v>
      </c>
    </row>
    <row r="2120" spans="1:7">
      <c r="A2120" s="1">
        <v>45166</v>
      </c>
      <c r="B2120">
        <v>1657.4398189999999</v>
      </c>
      <c r="C2120">
        <v>1659.3287350000001</v>
      </c>
      <c r="D2120">
        <v>1627.4467770000001</v>
      </c>
      <c r="E2120">
        <v>1652.4573969999999</v>
      </c>
      <c r="F2120">
        <v>1652.4573969999999</v>
      </c>
      <c r="G2120">
        <v>4855588534</v>
      </c>
    </row>
    <row r="2121" spans="1:7">
      <c r="A2121" s="1">
        <v>45167</v>
      </c>
      <c r="B2121">
        <v>1652.2741699999999</v>
      </c>
      <c r="C2121">
        <v>1742.6373289999999</v>
      </c>
      <c r="D2121">
        <v>1639.576172</v>
      </c>
      <c r="E2121">
        <v>1729.7257079999999</v>
      </c>
      <c r="F2121">
        <v>1729.7257079999999</v>
      </c>
      <c r="G2121">
        <v>11304916729</v>
      </c>
    </row>
    <row r="2122" spans="1:7">
      <c r="A2122" s="1">
        <v>45168</v>
      </c>
      <c r="B2122">
        <v>1729.6766359999999</v>
      </c>
      <c r="C2122">
        <v>1730.564697</v>
      </c>
      <c r="D2122">
        <v>1697.147217</v>
      </c>
      <c r="E2122">
        <v>1705.112183</v>
      </c>
      <c r="F2122">
        <v>1705.112183</v>
      </c>
      <c r="G2122">
        <v>5023904190</v>
      </c>
    </row>
    <row r="2123" spans="1:7">
      <c r="A2123" s="1">
        <v>45169</v>
      </c>
      <c r="B2123">
        <v>1705.3645019999999</v>
      </c>
      <c r="C2123">
        <v>1720.0119629999999</v>
      </c>
      <c r="D2123">
        <v>1634.850952</v>
      </c>
      <c r="E2123">
        <v>1645.6391599999999</v>
      </c>
      <c r="F2123">
        <v>1645.6391599999999</v>
      </c>
      <c r="G2123">
        <v>6593153505</v>
      </c>
    </row>
    <row r="2124" spans="1:7">
      <c r="A2124" s="1">
        <v>45170</v>
      </c>
      <c r="B2124">
        <v>1645.5812989999999</v>
      </c>
      <c r="C2124">
        <v>1653.5317379999999</v>
      </c>
      <c r="D2124">
        <v>1603.0341800000001</v>
      </c>
      <c r="E2124">
        <v>1628.491211</v>
      </c>
      <c r="F2124">
        <v>1628.491211</v>
      </c>
      <c r="G2124">
        <v>6104510092</v>
      </c>
    </row>
    <row r="2125" spans="1:7">
      <c r="A2125" s="1">
        <v>45171</v>
      </c>
      <c r="B2125">
        <v>1628.559692</v>
      </c>
      <c r="C2125">
        <v>1644.0306399999999</v>
      </c>
      <c r="D2125">
        <v>1627.9760739999999</v>
      </c>
      <c r="E2125">
        <v>1637.0253909999999</v>
      </c>
      <c r="F2125">
        <v>1637.0253909999999</v>
      </c>
      <c r="G2125">
        <v>2943590996</v>
      </c>
    </row>
    <row r="2126" spans="1:7">
      <c r="A2126" s="1">
        <v>45172</v>
      </c>
      <c r="B2126">
        <v>1637.0435789999999</v>
      </c>
      <c r="C2126">
        <v>1645.6451420000001</v>
      </c>
      <c r="D2126">
        <v>1626.0892329999999</v>
      </c>
      <c r="E2126">
        <v>1636.1176760000001</v>
      </c>
      <c r="F2126">
        <v>1636.1176760000001</v>
      </c>
      <c r="G2126">
        <v>3151878318</v>
      </c>
    </row>
    <row r="2127" spans="1:7">
      <c r="A2127" s="1">
        <v>45173</v>
      </c>
      <c r="B2127">
        <v>1635.724731</v>
      </c>
      <c r="C2127">
        <v>1642.653198</v>
      </c>
      <c r="D2127">
        <v>1618.523682</v>
      </c>
      <c r="E2127">
        <v>1629.6552730000001</v>
      </c>
      <c r="F2127">
        <v>1629.6552730000001</v>
      </c>
      <c r="G2127">
        <v>3887968912</v>
      </c>
    </row>
    <row r="2128" spans="1:7">
      <c r="A2128" s="1">
        <v>45174</v>
      </c>
      <c r="B2128">
        <v>1629.9110109999999</v>
      </c>
      <c r="C2128">
        <v>1645.9483640000001</v>
      </c>
      <c r="D2128">
        <v>1610.1412350000001</v>
      </c>
      <c r="E2128">
        <v>1633.6293949999999</v>
      </c>
      <c r="F2128">
        <v>1633.6293949999999</v>
      </c>
      <c r="G2128">
        <v>4417491902</v>
      </c>
    </row>
    <row r="2129" spans="1:7">
      <c r="A2129" s="1">
        <v>45175</v>
      </c>
      <c r="B2129">
        <v>1633.9121090000001</v>
      </c>
      <c r="C2129">
        <v>1656.9327390000001</v>
      </c>
      <c r="D2129">
        <v>1611.1477050000001</v>
      </c>
      <c r="E2129">
        <v>1632.2523189999999</v>
      </c>
      <c r="F2129">
        <v>1632.2523189999999</v>
      </c>
      <c r="G2129">
        <v>4987397046</v>
      </c>
    </row>
    <row r="2130" spans="1:7">
      <c r="A2130" s="1">
        <v>45176</v>
      </c>
      <c r="B2130">
        <v>1632.262817</v>
      </c>
      <c r="C2130">
        <v>1657.303711</v>
      </c>
      <c r="D2130">
        <v>1623.2204589999999</v>
      </c>
      <c r="E2130">
        <v>1647.5982670000001</v>
      </c>
      <c r="F2130">
        <v>1647.5982670000001</v>
      </c>
      <c r="G2130">
        <v>4907290296</v>
      </c>
    </row>
    <row r="2131" spans="1:7">
      <c r="A2131" s="1">
        <v>45177</v>
      </c>
      <c r="B2131">
        <v>1647.8076169999999</v>
      </c>
      <c r="C2131">
        <v>1657.1363530000001</v>
      </c>
      <c r="D2131">
        <v>1617.796509</v>
      </c>
      <c r="E2131">
        <v>1636.137817</v>
      </c>
      <c r="F2131">
        <v>1636.137817</v>
      </c>
      <c r="G2131">
        <v>4598495496</v>
      </c>
    </row>
    <row r="2132" spans="1:7">
      <c r="A2132" s="1">
        <v>45178</v>
      </c>
      <c r="B2132">
        <v>1636.0504149999999</v>
      </c>
      <c r="C2132">
        <v>1636.8707280000001</v>
      </c>
      <c r="D2132">
        <v>1629.660889</v>
      </c>
      <c r="E2132">
        <v>1635.1623540000001</v>
      </c>
      <c r="F2132">
        <v>1635.1623540000001</v>
      </c>
      <c r="G2132">
        <v>2081625742</v>
      </c>
    </row>
    <row r="2133" spans="1:7">
      <c r="A2133" s="1">
        <v>45179</v>
      </c>
      <c r="B2133">
        <v>1635.2116699999999</v>
      </c>
      <c r="C2133">
        <v>1635.4331050000001</v>
      </c>
      <c r="D2133">
        <v>1604.0405270000001</v>
      </c>
      <c r="E2133">
        <v>1616.828857</v>
      </c>
      <c r="F2133">
        <v>1616.828857</v>
      </c>
      <c r="G2133">
        <v>4339499949</v>
      </c>
    </row>
    <row r="2134" spans="1:7">
      <c r="A2134" s="1">
        <v>45180</v>
      </c>
      <c r="B2134">
        <v>1616.769775</v>
      </c>
      <c r="C2134">
        <v>1618.3057859999999</v>
      </c>
      <c r="D2134">
        <v>1533.4267580000001</v>
      </c>
      <c r="E2134">
        <v>1551.6376949999999</v>
      </c>
      <c r="F2134">
        <v>1551.6376949999999</v>
      </c>
      <c r="G2134">
        <v>7693700923</v>
      </c>
    </row>
    <row r="2135" spans="1:7">
      <c r="A2135" s="1">
        <v>45181</v>
      </c>
      <c r="B2135">
        <v>1551.497803</v>
      </c>
      <c r="C2135">
        <v>1619.114014</v>
      </c>
      <c r="D2135">
        <v>1549.493774</v>
      </c>
      <c r="E2135">
        <v>1592.429443</v>
      </c>
      <c r="F2135">
        <v>1592.429443</v>
      </c>
      <c r="G2135">
        <v>6813819740</v>
      </c>
    </row>
    <row r="2136" spans="1:7">
      <c r="A2136" s="1">
        <v>45182</v>
      </c>
      <c r="B2136">
        <v>1592.8923339999999</v>
      </c>
      <c r="C2136">
        <v>1615.050293</v>
      </c>
      <c r="D2136">
        <v>1582.217529</v>
      </c>
      <c r="E2136">
        <v>1607.988525</v>
      </c>
      <c r="F2136">
        <v>1607.988525</v>
      </c>
      <c r="G2136">
        <v>4979469106</v>
      </c>
    </row>
    <row r="2137" spans="1:7">
      <c r="A2137" s="1">
        <v>45183</v>
      </c>
      <c r="B2137">
        <v>1608.031616</v>
      </c>
      <c r="C2137">
        <v>1640.5227050000001</v>
      </c>
      <c r="D2137">
        <v>1607.7353519999999</v>
      </c>
      <c r="E2137">
        <v>1626.974365</v>
      </c>
      <c r="F2137">
        <v>1626.974365</v>
      </c>
      <c r="G2137">
        <v>5538958553</v>
      </c>
    </row>
    <row r="2138" spans="1:7">
      <c r="A2138" s="1">
        <v>45184</v>
      </c>
      <c r="B2138">
        <v>1626.8701169999999</v>
      </c>
      <c r="C2138">
        <v>1652.113159</v>
      </c>
      <c r="D2138">
        <v>1613.2486570000001</v>
      </c>
      <c r="E2138">
        <v>1641.6403809999999</v>
      </c>
      <c r="F2138">
        <v>1641.6403809999999</v>
      </c>
      <c r="G2138">
        <v>4348584771</v>
      </c>
    </row>
    <row r="2139" spans="1:7">
      <c r="A2139" s="1">
        <v>45185</v>
      </c>
      <c r="B2139">
        <v>1641.4464109999999</v>
      </c>
      <c r="C2139">
        <v>1649.9886469999999</v>
      </c>
      <c r="D2139">
        <v>1632.5778809999999</v>
      </c>
      <c r="E2139">
        <v>1635.2216800000001</v>
      </c>
      <c r="F2139">
        <v>1635.2216800000001</v>
      </c>
      <c r="G2139">
        <v>2819575929</v>
      </c>
    </row>
    <row r="2140" spans="1:7">
      <c r="A2140" s="1">
        <v>45186</v>
      </c>
      <c r="B2140">
        <v>1635.2010499999999</v>
      </c>
      <c r="C2140">
        <v>1635.512939</v>
      </c>
      <c r="D2140">
        <v>1616.779297</v>
      </c>
      <c r="E2140">
        <v>1622.8967290000001</v>
      </c>
      <c r="F2140">
        <v>1622.8967290000001</v>
      </c>
      <c r="G2140">
        <v>3032716258</v>
      </c>
    </row>
    <row r="2141" spans="1:7">
      <c r="A2141" s="1">
        <v>45187</v>
      </c>
      <c r="B2141">
        <v>1623.081909</v>
      </c>
      <c r="C2141">
        <v>1669.0153809999999</v>
      </c>
      <c r="D2141">
        <v>1609.9573969999999</v>
      </c>
      <c r="E2141">
        <v>1637.3470460000001</v>
      </c>
      <c r="F2141">
        <v>1637.3470460000001</v>
      </c>
      <c r="G2141">
        <v>5916674789</v>
      </c>
    </row>
    <row r="2142" spans="1:7">
      <c r="A2142" s="1">
        <v>45188</v>
      </c>
      <c r="B2142">
        <v>1637.3120120000001</v>
      </c>
      <c r="C2142">
        <v>1659.5317379999999</v>
      </c>
      <c r="D2142">
        <v>1628.4132079999999</v>
      </c>
      <c r="E2142">
        <v>1643.544678</v>
      </c>
      <c r="F2142">
        <v>1643.544678</v>
      </c>
      <c r="G2142">
        <v>4405868861</v>
      </c>
    </row>
    <row r="2143" spans="1:7">
      <c r="A2143" s="1">
        <v>45189</v>
      </c>
      <c r="B2143">
        <v>1643.495361</v>
      </c>
      <c r="C2143">
        <v>1649.6191409999999</v>
      </c>
      <c r="D2143">
        <v>1610.4207759999999</v>
      </c>
      <c r="E2143">
        <v>1622.890625</v>
      </c>
      <c r="F2143">
        <v>1622.890625</v>
      </c>
      <c r="G2143">
        <v>5156431986</v>
      </c>
    </row>
    <row r="2144" spans="1:7">
      <c r="A2144" s="1">
        <v>45190</v>
      </c>
      <c r="B2144">
        <v>1622.591797</v>
      </c>
      <c r="C2144">
        <v>1625.2045900000001</v>
      </c>
      <c r="D2144">
        <v>1573.3057859999999</v>
      </c>
      <c r="E2144">
        <v>1584.3070070000001</v>
      </c>
      <c r="F2144">
        <v>1584.3070070000001</v>
      </c>
      <c r="G2144">
        <v>5191732312</v>
      </c>
    </row>
    <row r="2145" spans="1:7">
      <c r="A2145" s="1">
        <v>45191</v>
      </c>
      <c r="B2145">
        <v>1584.002563</v>
      </c>
      <c r="C2145">
        <v>1601.53772</v>
      </c>
      <c r="D2145">
        <v>1579.101318</v>
      </c>
      <c r="E2145">
        <v>1593.268311</v>
      </c>
      <c r="F2145">
        <v>1593.268311</v>
      </c>
      <c r="G2145">
        <v>3460791634</v>
      </c>
    </row>
    <row r="2146" spans="1:7">
      <c r="A2146" s="1">
        <v>45192</v>
      </c>
      <c r="B2146">
        <v>1593.213135</v>
      </c>
      <c r="C2146">
        <v>1598.0017089999999</v>
      </c>
      <c r="D2146">
        <v>1588.3289789999999</v>
      </c>
      <c r="E2146">
        <v>1593.857788</v>
      </c>
      <c r="F2146">
        <v>1593.857788</v>
      </c>
      <c r="G2146">
        <v>2101436678</v>
      </c>
    </row>
    <row r="2147" spans="1:7">
      <c r="A2147" s="1">
        <v>45193</v>
      </c>
      <c r="B2147">
        <v>1593.8256839999999</v>
      </c>
      <c r="C2147">
        <v>1600.207275</v>
      </c>
      <c r="D2147">
        <v>1576.7833250000001</v>
      </c>
      <c r="E2147">
        <v>1580.853394</v>
      </c>
      <c r="F2147">
        <v>1580.853394</v>
      </c>
      <c r="G2147">
        <v>3086456944</v>
      </c>
    </row>
    <row r="2148" spans="1:7">
      <c r="A2148" s="1">
        <v>45194</v>
      </c>
      <c r="B2148">
        <v>1580.747437</v>
      </c>
      <c r="C2148">
        <v>1595.844116</v>
      </c>
      <c r="D2148">
        <v>1565.025513</v>
      </c>
      <c r="E2148">
        <v>1588.322876</v>
      </c>
      <c r="F2148">
        <v>1588.322876</v>
      </c>
      <c r="G2148">
        <v>4394930984</v>
      </c>
    </row>
    <row r="2149" spans="1:7">
      <c r="A2149" s="1">
        <v>45195</v>
      </c>
      <c r="B2149">
        <v>1588.023193</v>
      </c>
      <c r="C2149">
        <v>1598.0977780000001</v>
      </c>
      <c r="D2149">
        <v>1580.1655270000001</v>
      </c>
      <c r="E2149">
        <v>1593.417236</v>
      </c>
      <c r="F2149">
        <v>1593.417236</v>
      </c>
      <c r="G2149">
        <v>3544861160</v>
      </c>
    </row>
    <row r="2150" spans="1:7">
      <c r="A2150" s="1">
        <v>45196</v>
      </c>
      <c r="B2150">
        <v>1593.1082759999999</v>
      </c>
      <c r="C2150">
        <v>1631.9107670000001</v>
      </c>
      <c r="D2150">
        <v>1585.3688959999999</v>
      </c>
      <c r="E2150">
        <v>1597.491211</v>
      </c>
      <c r="F2150">
        <v>1597.491211</v>
      </c>
      <c r="G2150">
        <v>5533036096</v>
      </c>
    </row>
    <row r="2151" spans="1:7">
      <c r="A2151" s="1">
        <v>45197</v>
      </c>
      <c r="B2151">
        <v>1597.6719969999999</v>
      </c>
      <c r="C2151">
        <v>1666.0241699999999</v>
      </c>
      <c r="D2151">
        <v>1597.294678</v>
      </c>
      <c r="E2151">
        <v>1652.8826899999999</v>
      </c>
      <c r="F2151">
        <v>1652.8826899999999</v>
      </c>
      <c r="G2151">
        <v>6658092168</v>
      </c>
    </row>
    <row r="2152" spans="1:7">
      <c r="A2152" s="1">
        <v>45198</v>
      </c>
      <c r="B2152">
        <v>1652.9998780000001</v>
      </c>
      <c r="C2152">
        <v>1687.28125</v>
      </c>
      <c r="D2152">
        <v>1648.6564940000001</v>
      </c>
      <c r="E2152">
        <v>1667.9438479999999</v>
      </c>
      <c r="F2152">
        <v>1667.9438479999999</v>
      </c>
      <c r="G2152">
        <v>5529687537</v>
      </c>
    </row>
    <row r="2153" spans="1:7">
      <c r="A2153" s="1">
        <v>45199</v>
      </c>
      <c r="B2153">
        <v>1667.8344729999999</v>
      </c>
      <c r="C2153">
        <v>1692.5311280000001</v>
      </c>
      <c r="D2153">
        <v>1666.5638429999999</v>
      </c>
      <c r="E2153">
        <v>1671.161865</v>
      </c>
      <c r="F2153">
        <v>1671.161865</v>
      </c>
      <c r="G2153">
        <v>3155292192</v>
      </c>
    </row>
    <row r="2154" spans="1:7">
      <c r="A2154" s="1">
        <v>45200</v>
      </c>
      <c r="B2154">
        <v>1671.161499</v>
      </c>
      <c r="C2154">
        <v>1750.595703</v>
      </c>
      <c r="D2154">
        <v>1670.0821530000001</v>
      </c>
      <c r="E2154">
        <v>1733.8104249999999</v>
      </c>
      <c r="F2154">
        <v>1733.8104249999999</v>
      </c>
      <c r="G2154">
        <v>5054880180</v>
      </c>
    </row>
    <row r="2155" spans="1:7">
      <c r="A2155" s="1">
        <v>45201</v>
      </c>
      <c r="B2155">
        <v>1732.984009</v>
      </c>
      <c r="C2155">
        <v>1743.5635990000001</v>
      </c>
      <c r="D2155">
        <v>1646.0776370000001</v>
      </c>
      <c r="E2155">
        <v>1663.627563</v>
      </c>
      <c r="F2155">
        <v>1663.627563</v>
      </c>
      <c r="G2155">
        <v>8420552922</v>
      </c>
    </row>
    <row r="2156" spans="1:7">
      <c r="A2156" s="1">
        <v>45202</v>
      </c>
      <c r="B2156">
        <v>1662.887207</v>
      </c>
      <c r="C2156">
        <v>1670.356323</v>
      </c>
      <c r="D2156">
        <v>1644.4964600000001</v>
      </c>
      <c r="E2156">
        <v>1656.685669</v>
      </c>
      <c r="F2156">
        <v>1656.685669</v>
      </c>
      <c r="G2156">
        <v>4742827302</v>
      </c>
    </row>
    <row r="2157" spans="1:7">
      <c r="A2157" s="1">
        <v>45203</v>
      </c>
      <c r="B2157">
        <v>1656.735962</v>
      </c>
      <c r="C2157">
        <v>1657.2535399999999</v>
      </c>
      <c r="D2157">
        <v>1629.4266359999999</v>
      </c>
      <c r="E2157">
        <v>1647.838135</v>
      </c>
      <c r="F2157">
        <v>1647.838135</v>
      </c>
      <c r="G2157">
        <v>5127524863</v>
      </c>
    </row>
    <row r="2158" spans="1:7">
      <c r="A2158" s="1">
        <v>45204</v>
      </c>
      <c r="B2158">
        <v>1647.7882079999999</v>
      </c>
      <c r="C2158">
        <v>1654.3790280000001</v>
      </c>
      <c r="D2158">
        <v>1609.849976</v>
      </c>
      <c r="E2158">
        <v>1611.4764399999999</v>
      </c>
      <c r="F2158">
        <v>1611.4764399999999</v>
      </c>
      <c r="G2158">
        <v>5403759057</v>
      </c>
    </row>
    <row r="2159" spans="1:7">
      <c r="A2159" s="1">
        <v>45205</v>
      </c>
      <c r="B2159">
        <v>1611.3657229999999</v>
      </c>
      <c r="C2159">
        <v>1659.6098629999999</v>
      </c>
      <c r="D2159">
        <v>1611.3657229999999</v>
      </c>
      <c r="E2159">
        <v>1645.831543</v>
      </c>
      <c r="F2159">
        <v>1645.831543</v>
      </c>
      <c r="G2159">
        <v>4941208729</v>
      </c>
    </row>
    <row r="2160" spans="1:7">
      <c r="A2160" s="1">
        <v>45206</v>
      </c>
      <c r="B2160">
        <v>1645.810913</v>
      </c>
      <c r="C2160">
        <v>1648.183716</v>
      </c>
      <c r="D2160">
        <v>1631.158203</v>
      </c>
      <c r="E2160">
        <v>1634.5112300000001</v>
      </c>
      <c r="F2160">
        <v>1634.5112300000001</v>
      </c>
      <c r="G2160">
        <v>2578994988</v>
      </c>
    </row>
    <row r="2161" spans="1:7">
      <c r="A2161" s="1">
        <v>45207</v>
      </c>
      <c r="B2161">
        <v>1634.6573490000001</v>
      </c>
      <c r="C2161">
        <v>1641.1823730000001</v>
      </c>
      <c r="D2161">
        <v>1618.1892089999999</v>
      </c>
      <c r="E2161">
        <v>1633.5485839999999</v>
      </c>
      <c r="F2161">
        <v>1633.5485839999999</v>
      </c>
      <c r="G2161">
        <v>3315554175</v>
      </c>
    </row>
    <row r="2162" spans="1:7">
      <c r="A2162" s="1">
        <v>45208</v>
      </c>
      <c r="B2162">
        <v>1633.4548339999999</v>
      </c>
      <c r="C2162">
        <v>1635.447876</v>
      </c>
      <c r="D2162">
        <v>1553.0069579999999</v>
      </c>
      <c r="E2162">
        <v>1579.8066409999999</v>
      </c>
      <c r="F2162">
        <v>1579.8066409999999</v>
      </c>
      <c r="G2162">
        <v>7020801716</v>
      </c>
    </row>
    <row r="2163" spans="1:7">
      <c r="A2163" s="1">
        <v>45209</v>
      </c>
      <c r="B2163">
        <v>1580.112061</v>
      </c>
      <c r="C2163">
        <v>1593.7413329999999</v>
      </c>
      <c r="D2163">
        <v>1553.0317379999999</v>
      </c>
      <c r="E2163">
        <v>1567.713013</v>
      </c>
      <c r="F2163">
        <v>1567.713013</v>
      </c>
      <c r="G2163">
        <v>5254966125</v>
      </c>
    </row>
    <row r="2164" spans="1:7">
      <c r="A2164" s="1">
        <v>45210</v>
      </c>
      <c r="B2164">
        <v>1567.6807859999999</v>
      </c>
      <c r="C2164">
        <v>1578.2235109999999</v>
      </c>
      <c r="D2164">
        <v>1548.9804690000001</v>
      </c>
      <c r="E2164">
        <v>1566.2547609999999</v>
      </c>
      <c r="F2164">
        <v>1566.2547609999999</v>
      </c>
      <c r="G2164">
        <v>5416504273</v>
      </c>
    </row>
    <row r="2165" spans="1:7">
      <c r="A2165" s="1">
        <v>45211</v>
      </c>
      <c r="B2165">
        <v>1566.355957</v>
      </c>
      <c r="C2165">
        <v>1566.8781739999999</v>
      </c>
      <c r="D2165">
        <v>1523.2375489999999</v>
      </c>
      <c r="E2165">
        <v>1539.612427</v>
      </c>
      <c r="F2165">
        <v>1539.612427</v>
      </c>
      <c r="G2165">
        <v>5003930677</v>
      </c>
    </row>
    <row r="2166" spans="1:7">
      <c r="A2166" s="1">
        <v>45212</v>
      </c>
      <c r="B2166">
        <v>1539.432861</v>
      </c>
      <c r="C2166">
        <v>1571.7506100000001</v>
      </c>
      <c r="D2166">
        <v>1537.921143</v>
      </c>
      <c r="E2166">
        <v>1552.0894780000001</v>
      </c>
      <c r="F2166">
        <v>1552.0894780000001</v>
      </c>
      <c r="G2166">
        <v>4575141511</v>
      </c>
    </row>
    <row r="2167" spans="1:7">
      <c r="A2167" s="1">
        <v>45213</v>
      </c>
      <c r="B2167">
        <v>1552.263794</v>
      </c>
      <c r="C2167">
        <v>1560.325073</v>
      </c>
      <c r="D2167">
        <v>1545.7387699999999</v>
      </c>
      <c r="E2167">
        <v>1555.256836</v>
      </c>
      <c r="F2167">
        <v>1555.256836</v>
      </c>
      <c r="G2167">
        <v>2429214718</v>
      </c>
    </row>
    <row r="2168" spans="1:7">
      <c r="A2168" s="1">
        <v>45214</v>
      </c>
      <c r="B2168">
        <v>1555.0760499999999</v>
      </c>
      <c r="C2168">
        <v>1565.7608640000001</v>
      </c>
      <c r="D2168">
        <v>1550.5545649999999</v>
      </c>
      <c r="E2168">
        <v>1558.0698239999999</v>
      </c>
      <c r="F2168">
        <v>1558.0698239999999</v>
      </c>
      <c r="G2168">
        <v>2923337883</v>
      </c>
    </row>
    <row r="2169" spans="1:7">
      <c r="A2169" s="1">
        <v>45215</v>
      </c>
      <c r="B2169">
        <v>1558.3134769999999</v>
      </c>
      <c r="C2169">
        <v>1628.15625</v>
      </c>
      <c r="D2169">
        <v>1555.989624</v>
      </c>
      <c r="E2169">
        <v>1600.534302</v>
      </c>
      <c r="F2169">
        <v>1600.534302</v>
      </c>
      <c r="G2169">
        <v>8846928526</v>
      </c>
    </row>
    <row r="2170" spans="1:7">
      <c r="A2170" s="1">
        <v>45216</v>
      </c>
      <c r="B2170">
        <v>1600.63562</v>
      </c>
      <c r="C2170">
        <v>1601.294678</v>
      </c>
      <c r="D2170">
        <v>1554.4029539999999</v>
      </c>
      <c r="E2170">
        <v>1565.4395750000001</v>
      </c>
      <c r="F2170">
        <v>1565.4395750000001</v>
      </c>
      <c r="G2170">
        <v>5032686973</v>
      </c>
    </row>
    <row r="2171" spans="1:7">
      <c r="A2171" s="1">
        <v>45217</v>
      </c>
      <c r="B2171">
        <v>1565.3828129999999</v>
      </c>
      <c r="C2171">
        <v>1584.7269289999999</v>
      </c>
      <c r="D2171">
        <v>1556.736328</v>
      </c>
      <c r="E2171">
        <v>1563.7498780000001</v>
      </c>
      <c r="F2171">
        <v>1563.7498780000001</v>
      </c>
      <c r="G2171">
        <v>4354138855</v>
      </c>
    </row>
    <row r="2172" spans="1:7">
      <c r="A2172" s="1">
        <v>45218</v>
      </c>
      <c r="B2172">
        <v>1563.95813</v>
      </c>
      <c r="C2172">
        <v>1573.7376710000001</v>
      </c>
      <c r="D2172">
        <v>1543.5850829999999</v>
      </c>
      <c r="E2172">
        <v>1567.4570309999999</v>
      </c>
      <c r="F2172">
        <v>1567.4570309999999</v>
      </c>
      <c r="G2172">
        <v>5035110867</v>
      </c>
    </row>
    <row r="2173" spans="1:7">
      <c r="A2173" s="1">
        <v>45219</v>
      </c>
      <c r="B2173">
        <v>1567.570923</v>
      </c>
      <c r="C2173">
        <v>1628.609009</v>
      </c>
      <c r="D2173">
        <v>1562.302856</v>
      </c>
      <c r="E2173">
        <v>1604.66687</v>
      </c>
      <c r="F2173">
        <v>1604.66687</v>
      </c>
      <c r="G2173">
        <v>6747486127</v>
      </c>
    </row>
    <row r="2174" spans="1:7">
      <c r="A2174" s="1">
        <v>45220</v>
      </c>
      <c r="B2174">
        <v>1604.8222659999999</v>
      </c>
      <c r="C2174">
        <v>1641.2418210000001</v>
      </c>
      <c r="D2174">
        <v>1593.4479980000001</v>
      </c>
      <c r="E2174">
        <v>1629.304443</v>
      </c>
      <c r="F2174">
        <v>1629.304443</v>
      </c>
      <c r="G2174">
        <v>4212179634</v>
      </c>
    </row>
    <row r="2175" spans="1:7">
      <c r="A2175" s="1">
        <v>45221</v>
      </c>
      <c r="B2175">
        <v>1629.2977289999999</v>
      </c>
      <c r="C2175">
        <v>1667.666626</v>
      </c>
      <c r="D2175">
        <v>1623.984741</v>
      </c>
      <c r="E2175">
        <v>1663.429932</v>
      </c>
      <c r="F2175">
        <v>1663.429932</v>
      </c>
      <c r="G2175">
        <v>5248406817</v>
      </c>
    </row>
    <row r="2176" spans="1:7">
      <c r="A2176" s="1">
        <v>45222</v>
      </c>
      <c r="B2176">
        <v>1674.8492429999999</v>
      </c>
      <c r="C2176">
        <v>1794.0704350000001</v>
      </c>
      <c r="D2176">
        <v>1663.4479980000001</v>
      </c>
      <c r="E2176">
        <v>1765.3826899999999</v>
      </c>
      <c r="F2176">
        <v>1765.3826899999999</v>
      </c>
      <c r="G2176">
        <v>14362295879</v>
      </c>
    </row>
    <row r="2177" spans="1:7">
      <c r="A2177" s="1">
        <v>45223</v>
      </c>
      <c r="B2177">
        <v>1766.0146480000001</v>
      </c>
      <c r="C2177">
        <v>1852.684448</v>
      </c>
      <c r="D2177">
        <v>1758.690063</v>
      </c>
      <c r="E2177">
        <v>1784.4375</v>
      </c>
      <c r="F2177">
        <v>1784.4375</v>
      </c>
      <c r="G2177">
        <v>15888690475</v>
      </c>
    </row>
    <row r="2178" spans="1:7">
      <c r="A2178" s="1">
        <v>45224</v>
      </c>
      <c r="B2178">
        <v>1784.905029</v>
      </c>
      <c r="C2178">
        <v>1814.484741</v>
      </c>
      <c r="D2178">
        <v>1762.147095</v>
      </c>
      <c r="E2178">
        <v>1787.3975829999999</v>
      </c>
      <c r="F2178">
        <v>1787.3975829999999</v>
      </c>
      <c r="G2178">
        <v>9439066475</v>
      </c>
    </row>
    <row r="2179" spans="1:7">
      <c r="A2179" s="1">
        <v>45225</v>
      </c>
      <c r="B2179">
        <v>1787.4819339999999</v>
      </c>
      <c r="C2179">
        <v>1865.0952150000001</v>
      </c>
      <c r="D2179">
        <v>1764.013062</v>
      </c>
      <c r="E2179">
        <v>1804.039307</v>
      </c>
      <c r="F2179">
        <v>1804.039307</v>
      </c>
      <c r="G2179">
        <v>11196672635</v>
      </c>
    </row>
    <row r="2180" spans="1:7">
      <c r="A2180" s="1">
        <v>45226</v>
      </c>
      <c r="B2180">
        <v>1803.794922</v>
      </c>
      <c r="C2180">
        <v>1804.1358640000001</v>
      </c>
      <c r="D2180">
        <v>1751.440063</v>
      </c>
      <c r="E2180">
        <v>1780.045288</v>
      </c>
      <c r="F2180">
        <v>1780.045288</v>
      </c>
      <c r="G2180">
        <v>7493399771</v>
      </c>
    </row>
    <row r="2181" spans="1:7">
      <c r="A2181" s="1">
        <v>45227</v>
      </c>
      <c r="B2181">
        <v>1780.0842290000001</v>
      </c>
      <c r="C2181">
        <v>1800.6053469999999</v>
      </c>
      <c r="D2181">
        <v>1773.4366460000001</v>
      </c>
      <c r="E2181">
        <v>1776.618164</v>
      </c>
      <c r="F2181">
        <v>1776.618164</v>
      </c>
      <c r="G2181">
        <v>4226112731</v>
      </c>
    </row>
    <row r="2182" spans="1:7">
      <c r="A2182" s="1">
        <v>45228</v>
      </c>
      <c r="B2182">
        <v>1776.5639650000001</v>
      </c>
      <c r="C2182">
        <v>1810.4886469999999</v>
      </c>
      <c r="D2182">
        <v>1766.0529790000001</v>
      </c>
      <c r="E2182">
        <v>1795.5460210000001</v>
      </c>
      <c r="F2182">
        <v>1795.5460210000001</v>
      </c>
      <c r="G2182">
        <v>4358528382</v>
      </c>
    </row>
    <row r="2183" spans="1:7">
      <c r="A2183" s="1">
        <v>45229</v>
      </c>
      <c r="B2183">
        <v>1795.589111</v>
      </c>
      <c r="C2183">
        <v>1829.2495120000001</v>
      </c>
      <c r="D2183">
        <v>1779.3645019999999</v>
      </c>
      <c r="E2183">
        <v>1810.0886230000001</v>
      </c>
      <c r="F2183">
        <v>1810.0886230000001</v>
      </c>
      <c r="G2183">
        <v>7534051038</v>
      </c>
    </row>
    <row r="2184" spans="1:7">
      <c r="A2184" s="1">
        <v>45230</v>
      </c>
      <c r="B2184">
        <v>1810.131592</v>
      </c>
      <c r="C2184">
        <v>1819.9726559999999</v>
      </c>
      <c r="D2184">
        <v>1784.5676269999999</v>
      </c>
      <c r="E2184">
        <v>1816.4589840000001</v>
      </c>
      <c r="F2184">
        <v>1816.4589840000001</v>
      </c>
      <c r="G2184">
        <v>6477922747</v>
      </c>
    </row>
    <row r="2185" spans="1:7">
      <c r="A2185" s="1">
        <v>45231</v>
      </c>
      <c r="B2185">
        <v>1815.8720699999999</v>
      </c>
      <c r="C2185">
        <v>1858.312866</v>
      </c>
      <c r="D2185">
        <v>1786.4095460000001</v>
      </c>
      <c r="E2185">
        <v>1847.0897219999999</v>
      </c>
      <c r="F2185">
        <v>1847.0897219999999</v>
      </c>
      <c r="G2185">
        <v>10628825648</v>
      </c>
    </row>
    <row r="2186" spans="1:7">
      <c r="A2186" s="1">
        <v>45232</v>
      </c>
      <c r="B2186">
        <v>1847.259888</v>
      </c>
      <c r="C2186">
        <v>1873.88501</v>
      </c>
      <c r="D2186">
        <v>1790.114746</v>
      </c>
      <c r="E2186">
        <v>1800.6209719999999</v>
      </c>
      <c r="F2186">
        <v>1800.6209719999999</v>
      </c>
      <c r="G2186">
        <v>9004197724</v>
      </c>
    </row>
    <row r="2187" spans="1:7">
      <c r="A2187" s="1">
        <v>45233</v>
      </c>
      <c r="B2187">
        <v>1800.916504</v>
      </c>
      <c r="C2187">
        <v>1835.07251</v>
      </c>
      <c r="D2187">
        <v>1779.6354980000001</v>
      </c>
      <c r="E2187">
        <v>1832.7951660000001</v>
      </c>
      <c r="F2187">
        <v>1832.7951660000001</v>
      </c>
      <c r="G2187">
        <v>7622864055</v>
      </c>
    </row>
    <row r="2188" spans="1:7">
      <c r="A2188" s="1">
        <v>45234</v>
      </c>
      <c r="B2188">
        <v>1833.3688959999999</v>
      </c>
      <c r="C2188">
        <v>1867.2613530000001</v>
      </c>
      <c r="D2188">
        <v>1825.736572</v>
      </c>
      <c r="E2188">
        <v>1857.6986079999999</v>
      </c>
      <c r="F2188">
        <v>1857.6986079999999</v>
      </c>
      <c r="G2188">
        <v>4845080427</v>
      </c>
    </row>
    <row r="2189" spans="1:7">
      <c r="A2189" s="1">
        <v>45235</v>
      </c>
      <c r="B2189">
        <v>1857.39563</v>
      </c>
      <c r="C2189">
        <v>1911.608643</v>
      </c>
      <c r="D2189">
        <v>1848.6201169999999</v>
      </c>
      <c r="E2189">
        <v>1894.1577150000001</v>
      </c>
      <c r="F2189">
        <v>1894.1577150000001</v>
      </c>
      <c r="G2189">
        <v>8867152645</v>
      </c>
    </row>
    <row r="2190" spans="1:7">
      <c r="A2190" s="1">
        <v>45236</v>
      </c>
      <c r="B2190">
        <v>1894.0271</v>
      </c>
      <c r="C2190">
        <v>1914.5826420000001</v>
      </c>
      <c r="D2190">
        <v>1871.9730219999999</v>
      </c>
      <c r="E2190">
        <v>1899.8374020000001</v>
      </c>
      <c r="F2190">
        <v>1899.8374020000001</v>
      </c>
      <c r="G2190">
        <v>8104122602</v>
      </c>
    </row>
    <row r="2191" spans="1:7">
      <c r="A2191" s="1">
        <v>45237</v>
      </c>
      <c r="B2191">
        <v>1900.599731</v>
      </c>
      <c r="C2191">
        <v>1907.5614009999999</v>
      </c>
      <c r="D2191">
        <v>1852.790894</v>
      </c>
      <c r="E2191">
        <v>1888.124268</v>
      </c>
      <c r="F2191">
        <v>1888.124268</v>
      </c>
      <c r="G2191">
        <v>9203228152</v>
      </c>
    </row>
    <row r="2192" spans="1:7">
      <c r="A2192" s="1">
        <v>45238</v>
      </c>
      <c r="B2192">
        <v>1887.119019</v>
      </c>
      <c r="C2192">
        <v>1904.5462649999999</v>
      </c>
      <c r="D2192">
        <v>1874.545654</v>
      </c>
      <c r="E2192">
        <v>1889.322388</v>
      </c>
      <c r="F2192">
        <v>1889.322388</v>
      </c>
      <c r="G2192">
        <v>6751627017</v>
      </c>
    </row>
    <row r="2193" spans="1:7">
      <c r="A2193" s="1">
        <v>45239</v>
      </c>
      <c r="B2193">
        <v>1888.940308</v>
      </c>
      <c r="C2193">
        <v>2130.8852539999998</v>
      </c>
      <c r="D2193">
        <v>1884.204346</v>
      </c>
      <c r="E2193">
        <v>2120.5610350000002</v>
      </c>
      <c r="F2193">
        <v>2120.5610350000002</v>
      </c>
      <c r="G2193">
        <v>24709695029</v>
      </c>
    </row>
    <row r="2194" spans="1:7">
      <c r="A2194" s="1">
        <v>45240</v>
      </c>
      <c r="B2194">
        <v>2121.0673830000001</v>
      </c>
      <c r="C2194">
        <v>2134.6914059999999</v>
      </c>
      <c r="D2194">
        <v>2068.1342770000001</v>
      </c>
      <c r="E2194">
        <v>2078.2897950000001</v>
      </c>
      <c r="F2194">
        <v>2078.2897950000001</v>
      </c>
      <c r="G2194">
        <v>14740624457</v>
      </c>
    </row>
    <row r="2195" spans="1:7">
      <c r="A2195" s="1">
        <v>45241</v>
      </c>
      <c r="B2195">
        <v>2078.0583499999998</v>
      </c>
      <c r="C2195">
        <v>2089.530518</v>
      </c>
      <c r="D2195">
        <v>2035.0821530000001</v>
      </c>
      <c r="E2195">
        <v>2052.7138669999999</v>
      </c>
      <c r="F2195">
        <v>2052.7138669999999</v>
      </c>
      <c r="G2195">
        <v>10228351203</v>
      </c>
    </row>
    <row r="2196" spans="1:7">
      <c r="A2196" s="1">
        <v>45242</v>
      </c>
      <c r="B2196">
        <v>2053.1186520000001</v>
      </c>
      <c r="C2196">
        <v>2066.0034179999998</v>
      </c>
      <c r="D2196">
        <v>2019.0280760000001</v>
      </c>
      <c r="E2196">
        <v>2045.1870120000001</v>
      </c>
      <c r="F2196">
        <v>2045.1870120000001</v>
      </c>
      <c r="G2196">
        <v>7951011698</v>
      </c>
    </row>
    <row r="2197" spans="1:7">
      <c r="A2197" s="1">
        <v>45243</v>
      </c>
      <c r="B2197">
        <v>2045.3544919999999</v>
      </c>
      <c r="C2197">
        <v>2116.0107419999999</v>
      </c>
      <c r="D2197">
        <v>2031.9542240000001</v>
      </c>
      <c r="E2197">
        <v>2055.2653810000002</v>
      </c>
      <c r="F2197">
        <v>2055.2653810000002</v>
      </c>
      <c r="G2197">
        <v>14322027970</v>
      </c>
    </row>
    <row r="2198" spans="1:7">
      <c r="A2198" s="1">
        <v>45244</v>
      </c>
      <c r="B2198">
        <v>2054.7653810000002</v>
      </c>
      <c r="C2198">
        <v>2065.0668949999999</v>
      </c>
      <c r="D2198">
        <v>1939.2803960000001</v>
      </c>
      <c r="E2198">
        <v>1979.052612</v>
      </c>
      <c r="F2198">
        <v>1979.052612</v>
      </c>
      <c r="G2198">
        <v>13087862495</v>
      </c>
    </row>
    <row r="2199" spans="1:7">
      <c r="A2199" s="1">
        <v>45245</v>
      </c>
      <c r="B2199">
        <v>1979.4726559999999</v>
      </c>
      <c r="C2199">
        <v>2061.9916990000002</v>
      </c>
      <c r="D2199">
        <v>1968.774658</v>
      </c>
      <c r="E2199">
        <v>2060.4084469999998</v>
      </c>
      <c r="F2199">
        <v>2060.4084469999998</v>
      </c>
      <c r="G2199">
        <v>12626326991</v>
      </c>
    </row>
    <row r="2200" spans="1:7">
      <c r="A2200" s="1">
        <v>45246</v>
      </c>
      <c r="B2200">
        <v>2059.9658199999999</v>
      </c>
      <c r="C2200">
        <v>2088.6623540000001</v>
      </c>
      <c r="D2200">
        <v>1940.5742190000001</v>
      </c>
      <c r="E2200">
        <v>1960.881592</v>
      </c>
      <c r="F2200">
        <v>1960.881592</v>
      </c>
      <c r="G2200">
        <v>14651619483</v>
      </c>
    </row>
    <row r="2201" spans="1:7">
      <c r="A2201" s="1">
        <v>45247</v>
      </c>
      <c r="B2201">
        <v>1961.8675539999999</v>
      </c>
      <c r="C2201">
        <v>1990.0505370000001</v>
      </c>
      <c r="D2201">
        <v>1910.4454350000001</v>
      </c>
      <c r="E2201">
        <v>1961.2807620000001</v>
      </c>
      <c r="F2201">
        <v>1961.2807620000001</v>
      </c>
      <c r="G2201">
        <v>11881648738</v>
      </c>
    </row>
    <row r="2202" spans="1:7">
      <c r="A2202" s="1">
        <v>45248</v>
      </c>
      <c r="B2202">
        <v>1961.6712649999999</v>
      </c>
      <c r="C2202">
        <v>1971.46228</v>
      </c>
      <c r="D2202">
        <v>1921.0623780000001</v>
      </c>
      <c r="E2202">
        <v>1963.285034</v>
      </c>
      <c r="F2202">
        <v>1963.285034</v>
      </c>
      <c r="G2202">
        <v>8064677046</v>
      </c>
    </row>
    <row r="2203" spans="1:7">
      <c r="A2203" s="1">
        <v>45249</v>
      </c>
      <c r="B2203">
        <v>1963.1800539999999</v>
      </c>
      <c r="C2203">
        <v>2015.6339109999999</v>
      </c>
      <c r="D2203">
        <v>1944.900879</v>
      </c>
      <c r="E2203">
        <v>2013.2044679999999</v>
      </c>
      <c r="F2203">
        <v>2013.2044679999999</v>
      </c>
      <c r="G2203">
        <v>7716048818</v>
      </c>
    </row>
    <row r="2204" spans="1:7">
      <c r="A2204" s="1">
        <v>45250</v>
      </c>
      <c r="B2204">
        <v>2011.853394</v>
      </c>
      <c r="C2204">
        <v>2066.4099120000001</v>
      </c>
      <c r="D2204">
        <v>1996.044312</v>
      </c>
      <c r="E2204">
        <v>2022.2391359999999</v>
      </c>
      <c r="F2204">
        <v>2022.2391359999999</v>
      </c>
      <c r="G2204">
        <v>12866464824</v>
      </c>
    </row>
    <row r="2205" spans="1:7">
      <c r="A2205" s="1">
        <v>45251</v>
      </c>
      <c r="B2205">
        <v>2022.2172849999999</v>
      </c>
      <c r="C2205">
        <v>2035.035889</v>
      </c>
      <c r="D2205">
        <v>1937.0667719999999</v>
      </c>
      <c r="E2205">
        <v>1937.0667719999999</v>
      </c>
      <c r="F2205">
        <v>1937.0667719999999</v>
      </c>
      <c r="G2205">
        <v>13653500841</v>
      </c>
    </row>
    <row r="2206" spans="1:7">
      <c r="A2206" s="1">
        <v>45252</v>
      </c>
      <c r="B2206">
        <v>1933.58313</v>
      </c>
      <c r="C2206">
        <v>2089.5141600000002</v>
      </c>
      <c r="D2206">
        <v>1933.1629640000001</v>
      </c>
      <c r="E2206">
        <v>2064.4252929999998</v>
      </c>
      <c r="F2206">
        <v>2064.4252929999998</v>
      </c>
      <c r="G2206">
        <v>13372200584</v>
      </c>
    </row>
    <row r="2207" spans="1:7">
      <c r="A2207" s="1">
        <v>45253</v>
      </c>
      <c r="B2207">
        <v>2063.905518</v>
      </c>
      <c r="C2207">
        <v>2088.031982</v>
      </c>
      <c r="D2207">
        <v>2041.4642329999999</v>
      </c>
      <c r="E2207">
        <v>2062.210693</v>
      </c>
      <c r="F2207">
        <v>2062.210693</v>
      </c>
      <c r="G2207">
        <v>7828437946</v>
      </c>
    </row>
    <row r="2208" spans="1:7">
      <c r="A2208" s="1">
        <v>45254</v>
      </c>
      <c r="B2208">
        <v>2062.411865</v>
      </c>
      <c r="C2208">
        <v>2132.4812010000001</v>
      </c>
      <c r="D2208">
        <v>2060.9990229999999</v>
      </c>
      <c r="E2208">
        <v>2081.1520999999998</v>
      </c>
      <c r="F2208">
        <v>2081.1520999999998</v>
      </c>
      <c r="G2208">
        <v>12141148820</v>
      </c>
    </row>
    <row r="2209" spans="1:7">
      <c r="A2209" s="1">
        <v>45255</v>
      </c>
      <c r="B2209">
        <v>2081.296143</v>
      </c>
      <c r="C2209">
        <v>2091.3427729999999</v>
      </c>
      <c r="D2209">
        <v>2067.9172359999998</v>
      </c>
      <c r="E2209">
        <v>2084.413086</v>
      </c>
      <c r="F2209">
        <v>2084.413086</v>
      </c>
      <c r="G2209">
        <v>5362623390</v>
      </c>
    </row>
    <row r="2210" spans="1:7">
      <c r="A2210" s="1">
        <v>45256</v>
      </c>
      <c r="B2210">
        <v>2084.17749</v>
      </c>
      <c r="C2210">
        <v>2094.0959469999998</v>
      </c>
      <c r="D2210">
        <v>2038.6004640000001</v>
      </c>
      <c r="E2210">
        <v>2063.2861330000001</v>
      </c>
      <c r="F2210">
        <v>2063.2861330000001</v>
      </c>
      <c r="G2210">
        <v>8054814154</v>
      </c>
    </row>
    <row r="2211" spans="1:7">
      <c r="A2211" s="1">
        <v>45257</v>
      </c>
      <c r="B2211">
        <v>2062.3908689999998</v>
      </c>
      <c r="C2211">
        <v>2070.6062010000001</v>
      </c>
      <c r="D2211">
        <v>1988.120361</v>
      </c>
      <c r="E2211">
        <v>2027.4173579999999</v>
      </c>
      <c r="F2211">
        <v>2027.4173579999999</v>
      </c>
      <c r="G2211">
        <v>10574810069</v>
      </c>
    </row>
    <row r="2212" spans="1:7">
      <c r="A2212" s="1">
        <v>45258</v>
      </c>
      <c r="B2212">
        <v>2027.517212</v>
      </c>
      <c r="C2212">
        <v>2074.9541020000001</v>
      </c>
      <c r="D2212">
        <v>1996.814697</v>
      </c>
      <c r="E2212">
        <v>2049.338135</v>
      </c>
      <c r="F2212">
        <v>2049.338135</v>
      </c>
      <c r="G2212">
        <v>9910633038</v>
      </c>
    </row>
    <row r="2213" spans="1:7">
      <c r="A2213" s="1">
        <v>45259</v>
      </c>
      <c r="B2213">
        <v>2049.186768</v>
      </c>
      <c r="C2213">
        <v>2071.994385</v>
      </c>
      <c r="D2213">
        <v>2020.756592</v>
      </c>
      <c r="E2213">
        <v>2029.9291989999999</v>
      </c>
      <c r="F2213">
        <v>2029.9291989999999</v>
      </c>
      <c r="G2213">
        <v>8945151861</v>
      </c>
    </row>
    <row r="2214" spans="1:7">
      <c r="A2214" s="1">
        <v>45260</v>
      </c>
      <c r="B2214">
        <v>2029.3583980000001</v>
      </c>
      <c r="C2214">
        <v>2054.444336</v>
      </c>
      <c r="D2214">
        <v>2022.4617920000001</v>
      </c>
      <c r="E2214">
        <v>2052.5561520000001</v>
      </c>
      <c r="F2214">
        <v>2052.5561520000001</v>
      </c>
      <c r="G2214">
        <v>8107789163</v>
      </c>
    </row>
    <row r="2215" spans="1:7">
      <c r="A2215" s="1">
        <v>45261</v>
      </c>
      <c r="B2215">
        <v>2052.0966800000001</v>
      </c>
      <c r="C2215">
        <v>2109.3190920000002</v>
      </c>
      <c r="D2215">
        <v>2046.5570070000001</v>
      </c>
      <c r="E2215">
        <v>2087.139893</v>
      </c>
      <c r="F2215">
        <v>2087.139893</v>
      </c>
      <c r="G2215">
        <v>10866891430</v>
      </c>
    </row>
    <row r="2216" spans="1:7">
      <c r="A2216" s="1">
        <v>45262</v>
      </c>
      <c r="B2216">
        <v>2087.6635740000002</v>
      </c>
      <c r="C2216">
        <v>2182.8178710000002</v>
      </c>
      <c r="D2216">
        <v>2087.4079590000001</v>
      </c>
      <c r="E2216">
        <v>2165.7041020000001</v>
      </c>
      <c r="F2216">
        <v>2165.7041020000001</v>
      </c>
      <c r="G2216">
        <v>9130124831</v>
      </c>
    </row>
    <row r="2217" spans="1:7">
      <c r="A2217" s="1">
        <v>45263</v>
      </c>
      <c r="B2217">
        <v>2165.8957519999999</v>
      </c>
      <c r="C2217">
        <v>2213.1757809999999</v>
      </c>
      <c r="D2217">
        <v>2151.7209469999998</v>
      </c>
      <c r="E2217">
        <v>2193.6916500000002</v>
      </c>
      <c r="F2217">
        <v>2193.6916500000002</v>
      </c>
      <c r="G2217">
        <v>8278465782</v>
      </c>
    </row>
    <row r="2218" spans="1:7">
      <c r="A2218" s="1">
        <v>45264</v>
      </c>
      <c r="B2218">
        <v>2193.6633299999999</v>
      </c>
      <c r="C2218">
        <v>2273.0698240000002</v>
      </c>
      <c r="D2218">
        <v>2193.0073240000002</v>
      </c>
      <c r="E2218">
        <v>2243.2158199999999</v>
      </c>
      <c r="F2218">
        <v>2243.2158199999999</v>
      </c>
      <c r="G2218">
        <v>16149367134</v>
      </c>
    </row>
    <row r="2219" spans="1:7">
      <c r="A2219" s="1">
        <v>45265</v>
      </c>
      <c r="B2219">
        <v>2243.092529</v>
      </c>
      <c r="C2219">
        <v>2306.5703130000002</v>
      </c>
      <c r="D2219">
        <v>2191.1762699999999</v>
      </c>
      <c r="E2219">
        <v>2293.841797</v>
      </c>
      <c r="F2219">
        <v>2293.841797</v>
      </c>
      <c r="G2219">
        <v>15383072559</v>
      </c>
    </row>
    <row r="2220" spans="1:7">
      <c r="A2220" s="1">
        <v>45266</v>
      </c>
      <c r="B2220">
        <v>2293.6281739999999</v>
      </c>
      <c r="C2220">
        <v>2310.713135</v>
      </c>
      <c r="D2220">
        <v>2225.0810550000001</v>
      </c>
      <c r="E2220">
        <v>2231.6613769999999</v>
      </c>
      <c r="F2220">
        <v>2231.6613769999999</v>
      </c>
      <c r="G2220">
        <v>12790612571</v>
      </c>
    </row>
    <row r="2221" spans="1:7">
      <c r="A2221" s="1">
        <v>45267</v>
      </c>
      <c r="B2221">
        <v>2233.2177729999999</v>
      </c>
      <c r="C2221">
        <v>2380.7297359999998</v>
      </c>
      <c r="D2221">
        <v>2225.0505370000001</v>
      </c>
      <c r="E2221">
        <v>2357.5795899999998</v>
      </c>
      <c r="F2221">
        <v>2357.5795899999998</v>
      </c>
      <c r="G2221">
        <v>14766891042</v>
      </c>
    </row>
    <row r="2222" spans="1:7">
      <c r="A2222" s="1">
        <v>45268</v>
      </c>
      <c r="B2222">
        <v>2357.1691890000002</v>
      </c>
      <c r="C2222">
        <v>2387.514404</v>
      </c>
      <c r="D2222">
        <v>2340.9204100000002</v>
      </c>
      <c r="E2222">
        <v>2358.7319339999999</v>
      </c>
      <c r="F2222">
        <v>2358.7319339999999</v>
      </c>
      <c r="G2222">
        <v>12543458699</v>
      </c>
    </row>
    <row r="2223" spans="1:7">
      <c r="A2223" s="1">
        <v>45269</v>
      </c>
      <c r="B2223">
        <v>2358.6860350000002</v>
      </c>
      <c r="C2223">
        <v>2401.7604980000001</v>
      </c>
      <c r="D2223">
        <v>2331.6660160000001</v>
      </c>
      <c r="E2223">
        <v>2341.1752929999998</v>
      </c>
      <c r="F2223">
        <v>2341.1752929999998</v>
      </c>
      <c r="G2223">
        <v>10613312823</v>
      </c>
    </row>
    <row r="2224" spans="1:7">
      <c r="A2224" s="1">
        <v>45270</v>
      </c>
      <c r="B2224">
        <v>2341.4401859999998</v>
      </c>
      <c r="C2224">
        <v>2376.7497560000002</v>
      </c>
      <c r="D2224">
        <v>2323.4057619999999</v>
      </c>
      <c r="E2224">
        <v>2352.4626459999999</v>
      </c>
      <c r="F2224">
        <v>2352.4626459999999</v>
      </c>
      <c r="G2224">
        <v>7369608905</v>
      </c>
    </row>
    <row r="2225" spans="1:7">
      <c r="A2225" s="1">
        <v>45271</v>
      </c>
      <c r="B2225">
        <v>2352.4965820000002</v>
      </c>
      <c r="C2225">
        <v>2354.9140630000002</v>
      </c>
      <c r="D2225">
        <v>2160.358154</v>
      </c>
      <c r="E2225">
        <v>2224.578857</v>
      </c>
      <c r="F2225">
        <v>2224.578857</v>
      </c>
      <c r="G2225">
        <v>17989249470</v>
      </c>
    </row>
    <row r="2226" spans="1:7">
      <c r="A2226" s="1">
        <v>45272</v>
      </c>
      <c r="B2226">
        <v>2224.3911130000001</v>
      </c>
      <c r="C2226">
        <v>2242.5512699999999</v>
      </c>
      <c r="D2226">
        <v>2166.7700199999999</v>
      </c>
      <c r="E2226">
        <v>2202.038086</v>
      </c>
      <c r="F2226">
        <v>2202.038086</v>
      </c>
      <c r="G2226">
        <v>11391132228</v>
      </c>
    </row>
    <row r="2227" spans="1:7">
      <c r="A2227" s="1">
        <v>45273</v>
      </c>
      <c r="B2227">
        <v>2202.6003420000002</v>
      </c>
      <c r="C2227">
        <v>2283.0991210000002</v>
      </c>
      <c r="D2227">
        <v>2150.7543949999999</v>
      </c>
      <c r="E2227">
        <v>2260.648682</v>
      </c>
      <c r="F2227">
        <v>2260.648682</v>
      </c>
      <c r="G2227">
        <v>12576395493</v>
      </c>
    </row>
    <row r="2228" spans="1:7">
      <c r="A2228" s="1">
        <v>45274</v>
      </c>
      <c r="B2228">
        <v>2260.7360840000001</v>
      </c>
      <c r="C2228">
        <v>2331.6015630000002</v>
      </c>
      <c r="D2228">
        <v>2239.366211</v>
      </c>
      <c r="E2228">
        <v>2316.5791020000001</v>
      </c>
      <c r="F2228">
        <v>2316.5791020000001</v>
      </c>
      <c r="G2228">
        <v>12608711052</v>
      </c>
    </row>
    <row r="2229" spans="1:7">
      <c r="A2229" s="1">
        <v>45275</v>
      </c>
      <c r="B2229">
        <v>2316.1103520000001</v>
      </c>
      <c r="C2229">
        <v>2316.8928219999998</v>
      </c>
      <c r="D2229">
        <v>2214.2631839999999</v>
      </c>
      <c r="E2229">
        <v>2219.3374020000001</v>
      </c>
      <c r="F2229">
        <v>2219.3374020000001</v>
      </c>
      <c r="G2229">
        <v>10259157898</v>
      </c>
    </row>
    <row r="2230" spans="1:7">
      <c r="A2230" s="1">
        <v>45276</v>
      </c>
      <c r="B2230">
        <v>2220.4155270000001</v>
      </c>
      <c r="C2230">
        <v>2260.8098140000002</v>
      </c>
      <c r="D2230">
        <v>2213.5507809999999</v>
      </c>
      <c r="E2230">
        <v>2226.9265140000002</v>
      </c>
      <c r="F2230">
        <v>2226.9265140000002</v>
      </c>
      <c r="G2230">
        <v>6866555430</v>
      </c>
    </row>
    <row r="2231" spans="1:7">
      <c r="A2231" s="1">
        <v>45277</v>
      </c>
      <c r="B2231">
        <v>2226.892578</v>
      </c>
      <c r="C2231">
        <v>2244.3664549999999</v>
      </c>
      <c r="D2231">
        <v>2195.7617190000001</v>
      </c>
      <c r="E2231">
        <v>2196.4812010000001</v>
      </c>
      <c r="F2231">
        <v>2196.4812010000001</v>
      </c>
      <c r="G2231">
        <v>7410453853</v>
      </c>
    </row>
    <row r="2232" spans="1:7">
      <c r="A2232" s="1">
        <v>45278</v>
      </c>
      <c r="B2232">
        <v>2195.341797</v>
      </c>
      <c r="C2232">
        <v>2222.0192870000001</v>
      </c>
      <c r="D2232">
        <v>2120.1274410000001</v>
      </c>
      <c r="E2232">
        <v>2217.2734380000002</v>
      </c>
      <c r="F2232">
        <v>2217.2734380000002</v>
      </c>
      <c r="G2232">
        <v>10366536490</v>
      </c>
    </row>
    <row r="2233" spans="1:7">
      <c r="A2233" s="1">
        <v>45279</v>
      </c>
      <c r="B2233">
        <v>2218.2409670000002</v>
      </c>
      <c r="C2233">
        <v>2253.3488769999999</v>
      </c>
      <c r="D2233">
        <v>2139.7233890000002</v>
      </c>
      <c r="E2233">
        <v>2177.8725589999999</v>
      </c>
      <c r="F2233">
        <v>2177.8725589999999</v>
      </c>
      <c r="G2233">
        <v>10619179629</v>
      </c>
    </row>
    <row r="2234" spans="1:7">
      <c r="A2234" s="1">
        <v>45280</v>
      </c>
      <c r="B2234">
        <v>2177.2395019999999</v>
      </c>
      <c r="C2234">
        <v>2263.3291020000001</v>
      </c>
      <c r="D2234">
        <v>2161.21875</v>
      </c>
      <c r="E2234">
        <v>2201.9113769999999</v>
      </c>
      <c r="F2234">
        <v>2201.9113769999999</v>
      </c>
      <c r="G2234">
        <v>12652290807</v>
      </c>
    </row>
    <row r="2235" spans="1:7">
      <c r="A2235" s="1">
        <v>45281</v>
      </c>
      <c r="B2235">
        <v>2201.790039</v>
      </c>
      <c r="C2235">
        <v>2278.1215820000002</v>
      </c>
      <c r="D2235">
        <v>2184.8566890000002</v>
      </c>
      <c r="E2235">
        <v>2239.5424800000001</v>
      </c>
      <c r="F2235">
        <v>2239.5424800000001</v>
      </c>
      <c r="G2235">
        <v>12616530536</v>
      </c>
    </row>
    <row r="2236" spans="1:7">
      <c r="A2236" s="1">
        <v>45282</v>
      </c>
      <c r="B2236">
        <v>2239.5981449999999</v>
      </c>
      <c r="C2236">
        <v>2341.94751</v>
      </c>
      <c r="D2236">
        <v>2233.5327149999998</v>
      </c>
      <c r="E2236">
        <v>2326.5249020000001</v>
      </c>
      <c r="F2236">
        <v>2326.5249020000001</v>
      </c>
      <c r="G2236">
        <v>16137246310</v>
      </c>
    </row>
    <row r="2237" spans="1:7">
      <c r="A2237" s="1">
        <v>45283</v>
      </c>
      <c r="B2237">
        <v>2326.7158199999999</v>
      </c>
      <c r="C2237">
        <v>2332.0720209999999</v>
      </c>
      <c r="D2237">
        <v>2270.4289549999999</v>
      </c>
      <c r="E2237">
        <v>2309.0463869999999</v>
      </c>
      <c r="F2237">
        <v>2309.0463869999999</v>
      </c>
      <c r="G2237">
        <v>7995772945</v>
      </c>
    </row>
    <row r="2238" spans="1:7">
      <c r="A2238" s="1">
        <v>45284</v>
      </c>
      <c r="B2238">
        <v>2309.6267090000001</v>
      </c>
      <c r="C2238">
        <v>2325.705078</v>
      </c>
      <c r="D2238">
        <v>2249.984375</v>
      </c>
      <c r="E2238">
        <v>2265.6921390000002</v>
      </c>
      <c r="F2238">
        <v>2265.6921390000002</v>
      </c>
      <c r="G2238">
        <v>9450799236</v>
      </c>
    </row>
    <row r="2239" spans="1:7">
      <c r="A2239" s="1">
        <v>45285</v>
      </c>
      <c r="B2239">
        <v>2265.3405760000001</v>
      </c>
      <c r="C2239">
        <v>2303.5510250000002</v>
      </c>
      <c r="D2239">
        <v>2254.5744629999999</v>
      </c>
      <c r="E2239">
        <v>2272.561768</v>
      </c>
      <c r="F2239">
        <v>2272.561768</v>
      </c>
      <c r="G2239">
        <v>8036302656</v>
      </c>
    </row>
    <row r="2240" spans="1:7">
      <c r="A2240" s="1">
        <v>45286</v>
      </c>
      <c r="B2240">
        <v>2272.21875</v>
      </c>
      <c r="C2240">
        <v>2274.5573730000001</v>
      </c>
      <c r="D2240">
        <v>2180.2253420000002</v>
      </c>
      <c r="E2240">
        <v>2231.4653320000002</v>
      </c>
      <c r="F2240">
        <v>2231.4653320000002</v>
      </c>
      <c r="G2240">
        <v>10668581464</v>
      </c>
    </row>
    <row r="2241" spans="1:7">
      <c r="A2241" s="1">
        <v>45287</v>
      </c>
      <c r="B2241">
        <v>2231.3930660000001</v>
      </c>
      <c r="C2241">
        <v>2392.608643</v>
      </c>
      <c r="D2241">
        <v>2215.1403810000002</v>
      </c>
      <c r="E2241">
        <v>2378.73999</v>
      </c>
      <c r="F2241">
        <v>2378.73999</v>
      </c>
      <c r="G2241">
        <v>14161342927</v>
      </c>
    </row>
    <row r="2242" spans="1:7">
      <c r="A2242" s="1">
        <v>45288</v>
      </c>
      <c r="B2242">
        <v>2380.2006839999999</v>
      </c>
      <c r="C2242">
        <v>2445.017578</v>
      </c>
      <c r="D2242">
        <v>2338.703857</v>
      </c>
      <c r="E2242">
        <v>2347.5661620000001</v>
      </c>
      <c r="F2242">
        <v>2347.5661620000001</v>
      </c>
      <c r="G2242">
        <v>15660799060</v>
      </c>
    </row>
    <row r="2243" spans="1:7">
      <c r="A2243" s="1">
        <v>45289</v>
      </c>
      <c r="B2243">
        <v>2346.84375</v>
      </c>
      <c r="C2243">
        <v>2386.0046390000002</v>
      </c>
      <c r="D2243">
        <v>2262.9758299999999</v>
      </c>
      <c r="E2243">
        <v>2300.6906739999999</v>
      </c>
      <c r="F2243">
        <v>2300.6906739999999</v>
      </c>
      <c r="G2243">
        <v>12536968996</v>
      </c>
    </row>
    <row r="2244" spans="1:7">
      <c r="A2244" s="1">
        <v>45290</v>
      </c>
      <c r="B2244">
        <v>2300.3996579999998</v>
      </c>
      <c r="C2244">
        <v>2322.0214839999999</v>
      </c>
      <c r="D2244">
        <v>2270.0119629999999</v>
      </c>
      <c r="E2244">
        <v>2292.0654300000001</v>
      </c>
      <c r="F2244">
        <v>2292.0654300000001</v>
      </c>
      <c r="G2244">
        <v>6888195427</v>
      </c>
    </row>
    <row r="2245" spans="1:7">
      <c r="A2245" s="1">
        <v>45291</v>
      </c>
      <c r="B2245">
        <v>2291.9453130000002</v>
      </c>
      <c r="C2245">
        <v>2318.5129390000002</v>
      </c>
      <c r="D2245">
        <v>2261.3942870000001</v>
      </c>
      <c r="E2245">
        <v>2281.4711910000001</v>
      </c>
      <c r="F2245">
        <v>2281.4711910000001</v>
      </c>
      <c r="G2245">
        <v>6871481744</v>
      </c>
    </row>
    <row r="2246" spans="1:7">
      <c r="A2246" s="1">
        <v>45292</v>
      </c>
      <c r="B2246">
        <v>2282.8703609999998</v>
      </c>
      <c r="C2246">
        <v>2352.3278810000002</v>
      </c>
      <c r="D2246">
        <v>2267.0180660000001</v>
      </c>
      <c r="E2246">
        <v>2352.3278810000002</v>
      </c>
      <c r="F2246">
        <v>2352.3278810000002</v>
      </c>
      <c r="G2246">
        <v>6906765990</v>
      </c>
    </row>
    <row r="2247" spans="1:7">
      <c r="A2247" s="1">
        <v>45293</v>
      </c>
      <c r="B2247">
        <v>2352.5935060000002</v>
      </c>
      <c r="C2247">
        <v>2431.2124020000001</v>
      </c>
      <c r="D2247">
        <v>2348.8923340000001</v>
      </c>
      <c r="E2247">
        <v>2355.8364259999998</v>
      </c>
      <c r="F2247">
        <v>2355.8364259999998</v>
      </c>
      <c r="G2247">
        <v>12910543630</v>
      </c>
    </row>
    <row r="2248" spans="1:7">
      <c r="A2248" s="1">
        <v>45294</v>
      </c>
      <c r="B2248">
        <v>2355.9814449999999</v>
      </c>
      <c r="C2248">
        <v>2385.1176759999998</v>
      </c>
      <c r="D2248">
        <v>2113.9252929999998</v>
      </c>
      <c r="E2248">
        <v>2210.7619629999999</v>
      </c>
      <c r="F2248">
        <v>2210.7619629999999</v>
      </c>
      <c r="G2248">
        <v>19332933581</v>
      </c>
    </row>
    <row r="2249" spans="1:7">
      <c r="A2249" s="1">
        <v>45295</v>
      </c>
      <c r="B2249">
        <v>2210.5290530000002</v>
      </c>
      <c r="C2249">
        <v>2294.608154</v>
      </c>
      <c r="D2249">
        <v>2204.8657229999999</v>
      </c>
      <c r="E2249">
        <v>2269.038086</v>
      </c>
      <c r="F2249">
        <v>2269.038086</v>
      </c>
      <c r="G2249">
        <v>11044564896</v>
      </c>
    </row>
    <row r="2250" spans="1:7">
      <c r="A2250" s="1">
        <v>45296</v>
      </c>
      <c r="B2250">
        <v>2269.4094239999999</v>
      </c>
      <c r="C2250">
        <v>2276.7646479999999</v>
      </c>
      <c r="D2250">
        <v>2209.5371089999999</v>
      </c>
      <c r="E2250">
        <v>2268.6472170000002</v>
      </c>
      <c r="F2250">
        <v>2268.6472170000002</v>
      </c>
      <c r="G2250">
        <v>10860953290</v>
      </c>
    </row>
    <row r="2251" spans="1:7">
      <c r="A2251" s="1">
        <v>45297</v>
      </c>
      <c r="B2251">
        <v>2269.540039</v>
      </c>
      <c r="C2251">
        <v>2271.359375</v>
      </c>
      <c r="D2251">
        <v>2219.781982</v>
      </c>
      <c r="E2251">
        <v>2241.6247560000002</v>
      </c>
      <c r="F2251">
        <v>2241.6247560000002</v>
      </c>
      <c r="G2251">
        <v>5970741680</v>
      </c>
    </row>
    <row r="2252" spans="1:7">
      <c r="A2252" s="1">
        <v>45298</v>
      </c>
      <c r="B2252">
        <v>2242.0126949999999</v>
      </c>
      <c r="C2252">
        <v>2257.1279300000001</v>
      </c>
      <c r="D2252">
        <v>2211.5625</v>
      </c>
      <c r="E2252">
        <v>2222.8659670000002</v>
      </c>
      <c r="F2252">
        <v>2222.8659670000002</v>
      </c>
      <c r="G2252">
        <v>6490053615</v>
      </c>
    </row>
    <row r="2253" spans="1:7">
      <c r="A2253" s="1">
        <v>45299</v>
      </c>
      <c r="B2253">
        <v>2222.8576659999999</v>
      </c>
      <c r="C2253">
        <v>2358.8156739999999</v>
      </c>
      <c r="D2253">
        <v>2171.9936520000001</v>
      </c>
      <c r="E2253">
        <v>2333.0327149999998</v>
      </c>
      <c r="F2253">
        <v>2333.0327149999998</v>
      </c>
      <c r="G2253">
        <v>13830287095</v>
      </c>
    </row>
    <row r="2254" spans="1:7">
      <c r="A2254" s="1">
        <v>45300</v>
      </c>
      <c r="B2254">
        <v>2332.868164</v>
      </c>
      <c r="C2254">
        <v>2369.6416020000001</v>
      </c>
      <c r="D2254">
        <v>2243.2192380000001</v>
      </c>
      <c r="E2254">
        <v>2344.8271479999999</v>
      </c>
      <c r="F2254">
        <v>2344.8271479999999</v>
      </c>
      <c r="G2254">
        <v>14891130716</v>
      </c>
    </row>
    <row r="2255" spans="1:7">
      <c r="A2255" s="1">
        <v>45301</v>
      </c>
      <c r="B2255">
        <v>2344.9235840000001</v>
      </c>
      <c r="C2255">
        <v>2626.976807</v>
      </c>
      <c r="D2255">
        <v>2341.943115</v>
      </c>
      <c r="E2255">
        <v>2582.1035160000001</v>
      </c>
      <c r="F2255">
        <v>2582.1035160000001</v>
      </c>
      <c r="G2255">
        <v>29042100476</v>
      </c>
    </row>
    <row r="2256" spans="1:7">
      <c r="A2256" s="1">
        <v>45302</v>
      </c>
      <c r="B2256">
        <v>2584.1716310000002</v>
      </c>
      <c r="C2256">
        <v>2687.7790530000002</v>
      </c>
      <c r="D2256">
        <v>2567.9936520000001</v>
      </c>
      <c r="E2256">
        <v>2619.6191410000001</v>
      </c>
      <c r="F2256">
        <v>2619.6191410000001</v>
      </c>
      <c r="G2256">
        <v>22575246883</v>
      </c>
    </row>
    <row r="2257" spans="1:7">
      <c r="A2257" s="1">
        <v>45303</v>
      </c>
      <c r="B2257">
        <v>2619.1770019999999</v>
      </c>
      <c r="C2257">
        <v>2710.421875</v>
      </c>
      <c r="D2257">
        <v>2460.9255370000001</v>
      </c>
      <c r="E2257">
        <v>2524.4602049999999</v>
      </c>
      <c r="F2257">
        <v>2524.4602049999999</v>
      </c>
      <c r="G2257">
        <v>23623839263</v>
      </c>
    </row>
    <row r="2258" spans="1:7">
      <c r="A2258" s="1">
        <v>45304</v>
      </c>
      <c r="B2258">
        <v>2522.9338379999999</v>
      </c>
      <c r="C2258">
        <v>2589.0798340000001</v>
      </c>
      <c r="D2258">
        <v>2498.594482</v>
      </c>
      <c r="E2258">
        <v>2576.5979000000002</v>
      </c>
      <c r="F2258">
        <v>2576.5979000000002</v>
      </c>
      <c r="G2258">
        <v>12250316867</v>
      </c>
    </row>
    <row r="2259" spans="1:7">
      <c r="A2259" s="1">
        <v>45305</v>
      </c>
      <c r="B2259">
        <v>2578.0036620000001</v>
      </c>
      <c r="C2259">
        <v>2578.3322750000002</v>
      </c>
      <c r="D2259">
        <v>2470.4243160000001</v>
      </c>
      <c r="E2259">
        <v>2472.241211</v>
      </c>
      <c r="F2259">
        <v>2472.241211</v>
      </c>
      <c r="G2259">
        <v>9405587417</v>
      </c>
    </row>
    <row r="2260" spans="1:7">
      <c r="A2260" s="1">
        <v>45306</v>
      </c>
      <c r="B2260">
        <v>2471.6669919999999</v>
      </c>
      <c r="C2260">
        <v>2550.7690429999998</v>
      </c>
      <c r="D2260">
        <v>2470.8208009999998</v>
      </c>
      <c r="E2260">
        <v>2511.3637699999999</v>
      </c>
      <c r="F2260">
        <v>2511.3637699999999</v>
      </c>
      <c r="G2260">
        <v>9700630000</v>
      </c>
    </row>
    <row r="2261" spans="1:7">
      <c r="A2261" s="1">
        <v>45307</v>
      </c>
      <c r="B2261">
        <v>2510.6271969999998</v>
      </c>
      <c r="C2261">
        <v>2613.5668949999999</v>
      </c>
      <c r="D2261">
        <v>2500.0039059999999</v>
      </c>
      <c r="E2261">
        <v>2587.6911620000001</v>
      </c>
      <c r="F2261">
        <v>2587.6911620000001</v>
      </c>
      <c r="G2261">
        <v>11063317095</v>
      </c>
    </row>
    <row r="2262" spans="1:7">
      <c r="A2262" s="1">
        <v>45308</v>
      </c>
      <c r="B2262">
        <v>2587.0446780000002</v>
      </c>
      <c r="C2262">
        <v>2592.7370609999998</v>
      </c>
      <c r="D2262">
        <v>2508.4328609999998</v>
      </c>
      <c r="E2262">
        <v>2528.369385</v>
      </c>
      <c r="F2262">
        <v>2528.369385</v>
      </c>
      <c r="G2262">
        <v>10441017520</v>
      </c>
    </row>
    <row r="2263" spans="1:7">
      <c r="A2263" s="1">
        <v>45309</v>
      </c>
      <c r="B2263">
        <v>2528.5932619999999</v>
      </c>
      <c r="C2263">
        <v>2546.2639159999999</v>
      </c>
      <c r="D2263">
        <v>2426.1354980000001</v>
      </c>
      <c r="E2263">
        <v>2467.0187989999999</v>
      </c>
      <c r="F2263">
        <v>2467.0187989999999</v>
      </c>
      <c r="G2263">
        <v>11900028080</v>
      </c>
    </row>
    <row r="2264" spans="1:7">
      <c r="A2264" s="1">
        <v>45310</v>
      </c>
      <c r="B2264">
        <v>2468.6889649999998</v>
      </c>
      <c r="C2264">
        <v>2501.3051759999998</v>
      </c>
      <c r="D2264">
        <v>2414.7109380000002</v>
      </c>
      <c r="E2264">
        <v>2489.4985350000002</v>
      </c>
      <c r="F2264">
        <v>2489.4985350000002</v>
      </c>
      <c r="G2264">
        <v>11405278376</v>
      </c>
    </row>
    <row r="2265" spans="1:7">
      <c r="A2265" s="1">
        <v>45311</v>
      </c>
      <c r="B2265">
        <v>2489.8476559999999</v>
      </c>
      <c r="C2265">
        <v>2489.8476559999999</v>
      </c>
      <c r="D2265">
        <v>2456.095703</v>
      </c>
      <c r="E2265">
        <v>2469.5891109999998</v>
      </c>
      <c r="F2265">
        <v>2469.5891109999998</v>
      </c>
      <c r="G2265">
        <v>5297826161</v>
      </c>
    </row>
    <row r="2266" spans="1:7">
      <c r="A2266" s="1">
        <v>45312</v>
      </c>
      <c r="B2266">
        <v>2469.7985840000001</v>
      </c>
      <c r="C2266">
        <v>2479.7604980000001</v>
      </c>
      <c r="D2266">
        <v>2452.3776859999998</v>
      </c>
      <c r="E2266">
        <v>2453.913086</v>
      </c>
      <c r="F2266">
        <v>2453.913086</v>
      </c>
      <c r="G2266">
        <v>4578471955</v>
      </c>
    </row>
    <row r="2267" spans="1:7">
      <c r="A2267" s="1">
        <v>45313</v>
      </c>
      <c r="B2267">
        <v>2454.9873050000001</v>
      </c>
      <c r="C2267">
        <v>2463.4472660000001</v>
      </c>
      <c r="D2267">
        <v>2303.5026859999998</v>
      </c>
      <c r="E2267">
        <v>2310.8264159999999</v>
      </c>
      <c r="F2267">
        <v>2310.8264159999999</v>
      </c>
      <c r="G2267">
        <v>13923771728</v>
      </c>
    </row>
    <row r="2268" spans="1:7">
      <c r="A2268" s="1">
        <v>45314</v>
      </c>
      <c r="B2268">
        <v>2310.9516600000002</v>
      </c>
      <c r="C2268">
        <v>2348.03125</v>
      </c>
      <c r="D2268">
        <v>2167.282471</v>
      </c>
      <c r="E2268">
        <v>2240.6860350000002</v>
      </c>
      <c r="F2268">
        <v>2240.6860350000002</v>
      </c>
      <c r="G2268">
        <v>16182147521</v>
      </c>
    </row>
    <row r="2269" spans="1:7">
      <c r="A2269" s="1">
        <v>45315</v>
      </c>
      <c r="B2269">
        <v>2241.7497560000002</v>
      </c>
      <c r="C2269">
        <v>2261.3845209999999</v>
      </c>
      <c r="D2269">
        <v>2197.6567380000001</v>
      </c>
      <c r="E2269">
        <v>2233.561768</v>
      </c>
      <c r="F2269">
        <v>2233.561768</v>
      </c>
      <c r="G2269">
        <v>10134722960</v>
      </c>
    </row>
    <row r="2270" spans="1:7">
      <c r="A2270" s="1">
        <v>45316</v>
      </c>
      <c r="B2270">
        <v>2233.969971</v>
      </c>
      <c r="C2270">
        <v>2240.3808589999999</v>
      </c>
      <c r="D2270">
        <v>2173.6865229999999</v>
      </c>
      <c r="E2270">
        <v>2217.7102049999999</v>
      </c>
      <c r="F2270">
        <v>2217.7102049999999</v>
      </c>
      <c r="G2270">
        <v>9302247037</v>
      </c>
    </row>
    <row r="2271" spans="1:7">
      <c r="A2271" s="1">
        <v>45317</v>
      </c>
      <c r="B2271">
        <v>2217.4418949999999</v>
      </c>
      <c r="C2271">
        <v>2280.383789</v>
      </c>
      <c r="D2271">
        <v>2196.1401369999999</v>
      </c>
      <c r="E2271">
        <v>2267.1997070000002</v>
      </c>
      <c r="F2271">
        <v>2267.1997070000002</v>
      </c>
      <c r="G2271">
        <v>9975117607</v>
      </c>
    </row>
    <row r="2272" spans="1:7">
      <c r="A2272" s="1">
        <v>45318</v>
      </c>
      <c r="B2272">
        <v>2267.319336</v>
      </c>
      <c r="C2272">
        <v>2282.5444339999999</v>
      </c>
      <c r="D2272">
        <v>2252.3852539999998</v>
      </c>
      <c r="E2272">
        <v>2267.8859859999998</v>
      </c>
      <c r="F2272">
        <v>2267.8859859999998</v>
      </c>
      <c r="G2272">
        <v>5144367230</v>
      </c>
    </row>
    <row r="2273" spans="1:7">
      <c r="A2273" s="1">
        <v>45319</v>
      </c>
      <c r="B2273">
        <v>2268.1928710000002</v>
      </c>
      <c r="C2273">
        <v>2306.898682</v>
      </c>
      <c r="D2273">
        <v>2242.6838379999999</v>
      </c>
      <c r="E2273">
        <v>2257.20874</v>
      </c>
      <c r="F2273">
        <v>2257.20874</v>
      </c>
      <c r="G2273">
        <v>7296214994</v>
      </c>
    </row>
    <row r="2274" spans="1:7">
      <c r="A2274" s="1">
        <v>45320</v>
      </c>
      <c r="B2274">
        <v>2256.9953609999998</v>
      </c>
      <c r="C2274">
        <v>2320.0273440000001</v>
      </c>
      <c r="D2274">
        <v>2237.7116700000001</v>
      </c>
      <c r="E2274">
        <v>2317.0642090000001</v>
      </c>
      <c r="F2274">
        <v>2317.0642090000001</v>
      </c>
      <c r="G2274">
        <v>8948195551</v>
      </c>
    </row>
    <row r="2275" spans="1:7">
      <c r="A2275" s="1">
        <v>45321</v>
      </c>
      <c r="B2275">
        <v>2317.4357909999999</v>
      </c>
      <c r="C2275">
        <v>2388.8706050000001</v>
      </c>
      <c r="D2275">
        <v>2298.281982</v>
      </c>
      <c r="E2275">
        <v>2344.4936520000001</v>
      </c>
      <c r="F2275">
        <v>2344.4936520000001</v>
      </c>
      <c r="G2275">
        <v>10173440062</v>
      </c>
    </row>
    <row r="2276" spans="1:7">
      <c r="A2276" s="1">
        <v>45322</v>
      </c>
      <c r="B2276">
        <v>2343.5588379999999</v>
      </c>
      <c r="C2276">
        <v>2349.611328</v>
      </c>
      <c r="D2276">
        <v>2264.4436040000001</v>
      </c>
      <c r="E2276">
        <v>2282.5444339999999</v>
      </c>
      <c r="F2276">
        <v>2282.5444339999999</v>
      </c>
      <c r="G2276">
        <v>10807883277</v>
      </c>
    </row>
    <row r="2277" spans="1:7">
      <c r="A2277" s="1">
        <v>45323</v>
      </c>
      <c r="B2277">
        <v>2282.1752929999998</v>
      </c>
      <c r="C2277">
        <v>2309.842529</v>
      </c>
      <c r="D2277">
        <v>2243.5717770000001</v>
      </c>
      <c r="E2277">
        <v>2303.8247070000002</v>
      </c>
      <c r="F2277">
        <v>2303.8247070000002</v>
      </c>
      <c r="G2277">
        <v>8895583113</v>
      </c>
    </row>
    <row r="2278" spans="1:7">
      <c r="A2278" s="1">
        <v>45324</v>
      </c>
      <c r="B2278">
        <v>2303.7060550000001</v>
      </c>
      <c r="C2278">
        <v>2323.0534670000002</v>
      </c>
      <c r="D2278">
        <v>2282.2302249999998</v>
      </c>
      <c r="E2278">
        <v>2308.038086</v>
      </c>
      <c r="F2278">
        <v>2308.038086</v>
      </c>
      <c r="G2278">
        <v>7186143091</v>
      </c>
    </row>
    <row r="2279" spans="1:7">
      <c r="A2279" s="1">
        <v>45325</v>
      </c>
      <c r="B2279">
        <v>2307.9802249999998</v>
      </c>
      <c r="C2279">
        <v>2327.3469239999999</v>
      </c>
      <c r="D2279">
        <v>2293.538086</v>
      </c>
      <c r="E2279">
        <v>2296.0383299999999</v>
      </c>
      <c r="F2279">
        <v>2296.0383299999999</v>
      </c>
      <c r="G2279">
        <v>4647754021</v>
      </c>
    </row>
    <row r="2280" spans="1:7">
      <c r="A2280" s="1">
        <v>45326</v>
      </c>
      <c r="B2280">
        <v>2296.116943</v>
      </c>
      <c r="C2280">
        <v>2309.0112300000001</v>
      </c>
      <c r="D2280">
        <v>2272.304932</v>
      </c>
      <c r="E2280">
        <v>2289.546143</v>
      </c>
      <c r="F2280">
        <v>2289.546143</v>
      </c>
      <c r="G2280">
        <v>5438100035</v>
      </c>
    </row>
    <row r="2281" spans="1:7">
      <c r="A2281" s="1">
        <v>45327</v>
      </c>
      <c r="B2281">
        <v>2289.2055660000001</v>
      </c>
      <c r="C2281">
        <v>2334.6767580000001</v>
      </c>
      <c r="D2281">
        <v>2270.0678710000002</v>
      </c>
      <c r="E2281">
        <v>2298.8889159999999</v>
      </c>
      <c r="F2281">
        <v>2298.8889159999999</v>
      </c>
      <c r="G2281">
        <v>7277068110</v>
      </c>
    </row>
    <row r="2282" spans="1:7">
      <c r="A2282" s="1">
        <v>45328</v>
      </c>
      <c r="B2282">
        <v>2298.955078</v>
      </c>
      <c r="C2282">
        <v>2389.826172</v>
      </c>
      <c r="D2282">
        <v>2296.7885740000002</v>
      </c>
      <c r="E2282">
        <v>2372.201904</v>
      </c>
      <c r="F2282">
        <v>2372.201904</v>
      </c>
      <c r="G2282">
        <v>9520885493</v>
      </c>
    </row>
    <row r="2283" spans="1:7">
      <c r="A2283" s="1">
        <v>45329</v>
      </c>
      <c r="B2283">
        <v>2372.2626949999999</v>
      </c>
      <c r="C2283">
        <v>2442.6362300000001</v>
      </c>
      <c r="D2283">
        <v>2353.7060550000001</v>
      </c>
      <c r="E2283">
        <v>2423.7451169999999</v>
      </c>
      <c r="F2283">
        <v>2423.7451169999999</v>
      </c>
      <c r="G2283">
        <v>9660628536</v>
      </c>
    </row>
    <row r="2284" spans="1:7">
      <c r="A2284" s="1">
        <v>45330</v>
      </c>
      <c r="B2284">
        <v>2424.080078</v>
      </c>
      <c r="C2284">
        <v>2459.5566410000001</v>
      </c>
      <c r="D2284">
        <v>2414.7495119999999</v>
      </c>
      <c r="E2284">
        <v>2419.9064939999998</v>
      </c>
      <c r="F2284">
        <v>2419.9064939999998</v>
      </c>
      <c r="G2284">
        <v>9941841732</v>
      </c>
    </row>
    <row r="2285" spans="1:7">
      <c r="A2285" s="1">
        <v>45331</v>
      </c>
      <c r="B2285">
        <v>2419.773682</v>
      </c>
      <c r="C2285">
        <v>2522.7246089999999</v>
      </c>
      <c r="D2285">
        <v>2419.3627929999998</v>
      </c>
      <c r="E2285">
        <v>2487.515625</v>
      </c>
      <c r="F2285">
        <v>2487.515625</v>
      </c>
      <c r="G2285">
        <v>13634203177</v>
      </c>
    </row>
    <row r="2286" spans="1:7">
      <c r="A2286" s="1">
        <v>45332</v>
      </c>
      <c r="B2286">
        <v>2487.6503910000001</v>
      </c>
      <c r="C2286">
        <v>2516.7197270000001</v>
      </c>
      <c r="D2286">
        <v>2475.8576659999999</v>
      </c>
      <c r="E2286">
        <v>2501.2282709999999</v>
      </c>
      <c r="F2286">
        <v>2501.2282709999999</v>
      </c>
      <c r="G2286">
        <v>6474444159</v>
      </c>
    </row>
    <row r="2287" spans="1:7">
      <c r="A2287" s="1">
        <v>45333</v>
      </c>
      <c r="B2287">
        <v>2501.1298830000001</v>
      </c>
      <c r="C2287">
        <v>2537.6791990000002</v>
      </c>
      <c r="D2287">
        <v>2495.2143550000001</v>
      </c>
      <c r="E2287">
        <v>2507.570557</v>
      </c>
      <c r="F2287">
        <v>2507.570557</v>
      </c>
      <c r="G2287">
        <v>7347245813</v>
      </c>
    </row>
    <row r="2288" spans="1:7">
      <c r="A2288" s="1">
        <v>45334</v>
      </c>
      <c r="B2288">
        <v>2507.578857</v>
      </c>
      <c r="C2288">
        <v>2663.8427729999999</v>
      </c>
      <c r="D2288">
        <v>2473.8120119999999</v>
      </c>
      <c r="E2288">
        <v>2658.1159670000002</v>
      </c>
      <c r="F2288">
        <v>2658.1159670000002</v>
      </c>
      <c r="G2288">
        <v>13022696866</v>
      </c>
    </row>
    <row r="2289" spans="1:7">
      <c r="A2289" s="1">
        <v>45335</v>
      </c>
      <c r="B2289">
        <v>2659.586182</v>
      </c>
      <c r="C2289">
        <v>2686.455078</v>
      </c>
      <c r="D2289">
        <v>2599.1694339999999</v>
      </c>
      <c r="E2289">
        <v>2642.1853030000002</v>
      </c>
      <c r="F2289">
        <v>2642.1853030000002</v>
      </c>
      <c r="G2289">
        <v>18271237044</v>
      </c>
    </row>
    <row r="2290" spans="1:7">
      <c r="A2290" s="1">
        <v>45336</v>
      </c>
      <c r="B2290">
        <v>2641.6853030000002</v>
      </c>
      <c r="C2290">
        <v>2786.8935550000001</v>
      </c>
      <c r="D2290">
        <v>2621.0253910000001</v>
      </c>
      <c r="E2290">
        <v>2777.9023440000001</v>
      </c>
      <c r="F2290">
        <v>2777.9023440000001</v>
      </c>
      <c r="G2290">
        <v>21448973822</v>
      </c>
    </row>
    <row r="2291" spans="1:7">
      <c r="A2291" s="1">
        <v>45337</v>
      </c>
      <c r="B2291">
        <v>2777.601318</v>
      </c>
      <c r="C2291">
        <v>2865.8454590000001</v>
      </c>
      <c r="D2291">
        <v>2764.0104980000001</v>
      </c>
      <c r="E2291">
        <v>2824.3789059999999</v>
      </c>
      <c r="F2291">
        <v>2824.3789059999999</v>
      </c>
      <c r="G2291">
        <v>23734481937</v>
      </c>
    </row>
    <row r="2292" spans="1:7">
      <c r="A2292" s="1">
        <v>45338</v>
      </c>
      <c r="B2292">
        <v>2825.4807129999999</v>
      </c>
      <c r="C2292">
        <v>2858.4504390000002</v>
      </c>
      <c r="D2292">
        <v>2760.3310550000001</v>
      </c>
      <c r="E2292">
        <v>2803.6914059999999</v>
      </c>
      <c r="F2292">
        <v>2803.6914059999999</v>
      </c>
      <c r="G2292">
        <v>17057114638</v>
      </c>
    </row>
    <row r="2293" spans="1:7">
      <c r="A2293" s="1">
        <v>45339</v>
      </c>
      <c r="B2293">
        <v>2803.7358399999998</v>
      </c>
      <c r="C2293">
        <v>2805.1286620000001</v>
      </c>
      <c r="D2293">
        <v>2724.3869629999999</v>
      </c>
      <c r="E2293">
        <v>2786.672607</v>
      </c>
      <c r="F2293">
        <v>2786.672607</v>
      </c>
      <c r="G2293">
        <v>17932379943</v>
      </c>
    </row>
    <row r="2294" spans="1:7">
      <c r="A2294" s="1">
        <v>45340</v>
      </c>
      <c r="B2294">
        <v>2786.7097170000002</v>
      </c>
      <c r="C2294">
        <v>2892.8435060000002</v>
      </c>
      <c r="D2294">
        <v>2767.913086</v>
      </c>
      <c r="E2294">
        <v>2878.998047</v>
      </c>
      <c r="F2294">
        <v>2878.998047</v>
      </c>
      <c r="G2294">
        <v>23355830478</v>
      </c>
    </row>
    <row r="2295" spans="1:7">
      <c r="A2295" s="1">
        <v>45341</v>
      </c>
      <c r="B2295">
        <v>2881.296875</v>
      </c>
      <c r="C2295">
        <v>2983.3706050000001</v>
      </c>
      <c r="D2295">
        <v>2860.263672</v>
      </c>
      <c r="E2295">
        <v>2943.5747070000002</v>
      </c>
      <c r="F2295">
        <v>2943.5747070000002</v>
      </c>
      <c r="G2295">
        <v>15163110589</v>
      </c>
    </row>
    <row r="2296" spans="1:7">
      <c r="A2296" s="1">
        <v>45342</v>
      </c>
      <c r="B2296">
        <v>2944.1064449999999</v>
      </c>
      <c r="C2296">
        <v>3031.524414</v>
      </c>
      <c r="D2296">
        <v>2879.9033199999999</v>
      </c>
      <c r="E2296">
        <v>3013.5036620000001</v>
      </c>
      <c r="F2296">
        <v>3013.5036620000001</v>
      </c>
      <c r="G2296">
        <v>20341598470</v>
      </c>
    </row>
    <row r="2297" spans="1:7">
      <c r="A2297" s="1">
        <v>45343</v>
      </c>
      <c r="B2297">
        <v>3015.6533199999999</v>
      </c>
      <c r="C2297">
        <v>3017.1904300000001</v>
      </c>
      <c r="D2297">
        <v>2875.4184570000002</v>
      </c>
      <c r="E2297">
        <v>2970.3554690000001</v>
      </c>
      <c r="F2297">
        <v>2970.3554690000001</v>
      </c>
      <c r="G2297">
        <v>18897136867</v>
      </c>
    </row>
    <row r="2298" spans="1:7">
      <c r="A2298" s="1">
        <v>45344</v>
      </c>
      <c r="B2298">
        <v>2969.5998540000001</v>
      </c>
      <c r="C2298">
        <v>3030.6660160000001</v>
      </c>
      <c r="D2298">
        <v>2907.109375</v>
      </c>
      <c r="E2298">
        <v>2971.0073240000002</v>
      </c>
      <c r="F2298">
        <v>2971.0073240000002</v>
      </c>
      <c r="G2298">
        <v>18058908246</v>
      </c>
    </row>
    <row r="2299" spans="1:7">
      <c r="A2299" s="1">
        <v>45345</v>
      </c>
      <c r="B2299">
        <v>2970.1396479999999</v>
      </c>
      <c r="C2299">
        <v>2991.3295899999998</v>
      </c>
      <c r="D2299">
        <v>2906.58374</v>
      </c>
      <c r="E2299">
        <v>2921.658203</v>
      </c>
      <c r="F2299">
        <v>2921.658203</v>
      </c>
      <c r="G2299">
        <v>12822717059</v>
      </c>
    </row>
    <row r="2300" spans="1:7">
      <c r="A2300" s="1">
        <v>45346</v>
      </c>
      <c r="B2300">
        <v>2921.9628910000001</v>
      </c>
      <c r="C2300">
        <v>3003.195068</v>
      </c>
      <c r="D2300">
        <v>2907.7006839999999</v>
      </c>
      <c r="E2300">
        <v>2992.3859859999998</v>
      </c>
      <c r="F2300">
        <v>2992.3859859999998</v>
      </c>
      <c r="G2300">
        <v>10701688842</v>
      </c>
    </row>
    <row r="2301" spans="1:7">
      <c r="A2301" s="1">
        <v>45347</v>
      </c>
      <c r="B2301">
        <v>2992.3666990000002</v>
      </c>
      <c r="C2301">
        <v>3117.4289549999999</v>
      </c>
      <c r="D2301">
        <v>2984.3930660000001</v>
      </c>
      <c r="E2301">
        <v>3112.6972660000001</v>
      </c>
      <c r="F2301">
        <v>3112.6972660000001</v>
      </c>
      <c r="G2301">
        <v>14620450464</v>
      </c>
    </row>
    <row r="2302" spans="1:7">
      <c r="A2302" s="1">
        <v>45348</v>
      </c>
      <c r="B2302">
        <v>3112.5290530000002</v>
      </c>
      <c r="C2302">
        <v>3197.375</v>
      </c>
      <c r="D2302">
        <v>3037.9545899999998</v>
      </c>
      <c r="E2302">
        <v>3178.9936520000001</v>
      </c>
      <c r="F2302">
        <v>3178.9936520000001</v>
      </c>
      <c r="G2302">
        <v>17504464351</v>
      </c>
    </row>
    <row r="2303" spans="1:7">
      <c r="A2303" s="1">
        <v>45349</v>
      </c>
      <c r="B2303">
        <v>3178.405029</v>
      </c>
      <c r="C2303">
        <v>3287.9580080000001</v>
      </c>
      <c r="D2303">
        <v>3167.8305660000001</v>
      </c>
      <c r="E2303">
        <v>3244.5192870000001</v>
      </c>
      <c r="F2303">
        <v>3244.5192870000001</v>
      </c>
      <c r="G2303">
        <v>21090315368</v>
      </c>
    </row>
    <row r="2304" spans="1:7">
      <c r="A2304" s="1">
        <v>45350</v>
      </c>
      <c r="B2304">
        <v>3243.8933109999998</v>
      </c>
      <c r="C2304">
        <v>3485.4509280000002</v>
      </c>
      <c r="D2304">
        <v>3201.5759280000002</v>
      </c>
      <c r="E2304">
        <v>3385.703857</v>
      </c>
      <c r="F2304">
        <v>3385.703857</v>
      </c>
      <c r="G2304">
        <v>32885894265</v>
      </c>
    </row>
    <row r="2305" spans="1:7">
      <c r="A2305" s="1">
        <v>45351</v>
      </c>
      <c r="B2305">
        <v>3386.8027339999999</v>
      </c>
      <c r="C2305">
        <v>3518.9692380000001</v>
      </c>
      <c r="D2305">
        <v>3303.9052729999999</v>
      </c>
      <c r="E2305">
        <v>3341.9196780000002</v>
      </c>
      <c r="F2305">
        <v>3341.9196780000002</v>
      </c>
      <c r="G2305">
        <v>28469171094</v>
      </c>
    </row>
    <row r="2306" spans="1:7">
      <c r="A2306" s="1">
        <v>45352</v>
      </c>
      <c r="B2306">
        <v>3341.9658199999999</v>
      </c>
      <c r="C2306">
        <v>3452.626221</v>
      </c>
      <c r="D2306">
        <v>3341.8510740000002</v>
      </c>
      <c r="E2306">
        <v>3435.0539549999999</v>
      </c>
      <c r="F2306">
        <v>3435.0539549999999</v>
      </c>
      <c r="G2306">
        <v>16880101987</v>
      </c>
    </row>
    <row r="2307" spans="1:7">
      <c r="A2307" s="1">
        <v>45353</v>
      </c>
      <c r="B2307">
        <v>3436.1591800000001</v>
      </c>
      <c r="C2307">
        <v>3459.7473140000002</v>
      </c>
      <c r="D2307">
        <v>3398.8989259999998</v>
      </c>
      <c r="E2307">
        <v>3422.0498050000001</v>
      </c>
      <c r="F2307">
        <v>3422.0498050000001</v>
      </c>
      <c r="G2307">
        <v>12024340617</v>
      </c>
    </row>
    <row r="2308" spans="1:7">
      <c r="A2308" s="1">
        <v>45354</v>
      </c>
      <c r="B2308">
        <v>3422.8752439999998</v>
      </c>
      <c r="C2308">
        <v>3491.1684570000002</v>
      </c>
      <c r="D2308">
        <v>3372.2141109999998</v>
      </c>
      <c r="E2308">
        <v>3490.9936520000001</v>
      </c>
      <c r="F2308">
        <v>3490.9936520000001</v>
      </c>
      <c r="G2308">
        <v>13643324467</v>
      </c>
    </row>
    <row r="2309" spans="1:7">
      <c r="A2309" s="1">
        <v>45355</v>
      </c>
      <c r="B2309">
        <v>3489.3400879999999</v>
      </c>
      <c r="C2309">
        <v>3641.4592290000001</v>
      </c>
      <c r="D2309">
        <v>3446.017578</v>
      </c>
      <c r="E2309">
        <v>3630.4338379999999</v>
      </c>
      <c r="F2309">
        <v>3630.4338379999999</v>
      </c>
      <c r="G2309">
        <v>26772963830</v>
      </c>
    </row>
    <row r="2310" spans="1:7">
      <c r="A2310" s="1">
        <v>45356</v>
      </c>
      <c r="B2310">
        <v>3631.9289549999999</v>
      </c>
      <c r="C2310">
        <v>3828.1596679999998</v>
      </c>
      <c r="D2310">
        <v>3224.119385</v>
      </c>
      <c r="E2310">
        <v>3554.9645999999998</v>
      </c>
      <c r="F2310">
        <v>3554.9645999999998</v>
      </c>
      <c r="G2310">
        <v>47706899137</v>
      </c>
    </row>
    <row r="2311" spans="1:7">
      <c r="A2311" s="1">
        <v>45357</v>
      </c>
      <c r="B2311">
        <v>3554.0678710000002</v>
      </c>
      <c r="C2311">
        <v>3901.4343260000001</v>
      </c>
      <c r="D2311">
        <v>3502.80249</v>
      </c>
      <c r="E2311">
        <v>3819.226318</v>
      </c>
      <c r="F2311">
        <v>3819.226318</v>
      </c>
      <c r="G2311">
        <v>34938642613</v>
      </c>
    </row>
    <row r="2312" spans="1:7">
      <c r="A2312" s="1">
        <v>45358</v>
      </c>
      <c r="B2312">
        <v>3818.3110350000002</v>
      </c>
      <c r="C2312">
        <v>3939.5939939999998</v>
      </c>
      <c r="D2312">
        <v>3738.6853030000002</v>
      </c>
      <c r="E2312">
        <v>3874.3476559999999</v>
      </c>
      <c r="F2312">
        <v>3874.3476559999999</v>
      </c>
      <c r="G2312">
        <v>22457177587</v>
      </c>
    </row>
    <row r="2313" spans="1:7">
      <c r="A2313" s="1">
        <v>45359</v>
      </c>
      <c r="B2313">
        <v>3874.8308109999998</v>
      </c>
      <c r="C2313">
        <v>3998.8264159999999</v>
      </c>
      <c r="D2313">
        <v>3828.3632809999999</v>
      </c>
      <c r="E2313">
        <v>3892.0610350000002</v>
      </c>
      <c r="F2313">
        <v>3892.0610350000002</v>
      </c>
      <c r="G2313">
        <v>26135487051</v>
      </c>
    </row>
    <row r="2314" spans="1:7">
      <c r="A2314" s="1">
        <v>45360</v>
      </c>
      <c r="B2314">
        <v>3892.1191410000001</v>
      </c>
      <c r="C2314">
        <v>3950.3964839999999</v>
      </c>
      <c r="D2314">
        <v>3880.6589359999998</v>
      </c>
      <c r="E2314">
        <v>3915.4189449999999</v>
      </c>
      <c r="F2314">
        <v>3915.4189449999999</v>
      </c>
      <c r="G2314">
        <v>11926623780</v>
      </c>
    </row>
    <row r="2315" spans="1:7">
      <c r="A2315" s="1">
        <v>45361</v>
      </c>
      <c r="B2315">
        <v>3915.5905760000001</v>
      </c>
      <c r="C2315">
        <v>3968.7236330000001</v>
      </c>
      <c r="D2315">
        <v>3800.564453</v>
      </c>
      <c r="E2315">
        <v>3881.193115</v>
      </c>
      <c r="F2315">
        <v>3881.193115</v>
      </c>
      <c r="G2315">
        <v>15783924355</v>
      </c>
    </row>
    <row r="2316" spans="1:7">
      <c r="A2316" s="1">
        <v>45362</v>
      </c>
      <c r="B2316">
        <v>3881.2377929999998</v>
      </c>
      <c r="C2316">
        <v>4087.0500489999999</v>
      </c>
      <c r="D2316">
        <v>3745.1252439999998</v>
      </c>
      <c r="E2316">
        <v>4066.445068</v>
      </c>
      <c r="F2316">
        <v>4066.445068</v>
      </c>
      <c r="G2316">
        <v>28806262507</v>
      </c>
    </row>
    <row r="2317" spans="1:7">
      <c r="A2317" s="1">
        <v>45363</v>
      </c>
      <c r="B2317">
        <v>4066.6904300000001</v>
      </c>
      <c r="C2317">
        <v>4092.2841800000001</v>
      </c>
      <c r="D2317">
        <v>3831.889893</v>
      </c>
      <c r="E2317">
        <v>3980.273193</v>
      </c>
      <c r="F2317">
        <v>3980.273193</v>
      </c>
      <c r="G2317">
        <v>26917010932</v>
      </c>
    </row>
    <row r="2318" spans="1:7">
      <c r="A2318" s="1">
        <v>45364</v>
      </c>
      <c r="B2318">
        <v>3980.2651369999999</v>
      </c>
      <c r="C2318">
        <v>4083.0073240000002</v>
      </c>
      <c r="D2318">
        <v>3936.6271969999998</v>
      </c>
      <c r="E2318">
        <v>4006.4570309999999</v>
      </c>
      <c r="F2318">
        <v>4006.4570309999999</v>
      </c>
      <c r="G2318">
        <v>22028114691</v>
      </c>
    </row>
    <row r="2319" spans="1:7">
      <c r="A2319" s="1">
        <v>45365</v>
      </c>
      <c r="B2319">
        <v>4005.7451169999999</v>
      </c>
      <c r="C2319">
        <v>4011.1027829999998</v>
      </c>
      <c r="D2319">
        <v>3721.7885740000002</v>
      </c>
      <c r="E2319">
        <v>3883.1403810000002</v>
      </c>
      <c r="F2319">
        <v>3883.1403810000002</v>
      </c>
      <c r="G2319">
        <v>25434810823</v>
      </c>
    </row>
    <row r="2320" spans="1:7">
      <c r="A2320" s="1">
        <v>45366</v>
      </c>
      <c r="B2320">
        <v>3882.8569339999999</v>
      </c>
      <c r="C2320">
        <v>3928.775635</v>
      </c>
      <c r="D2320">
        <v>3571.7746579999998</v>
      </c>
      <c r="E2320">
        <v>3735.2202149999998</v>
      </c>
      <c r="F2320">
        <v>3735.2202149999998</v>
      </c>
      <c r="G2320">
        <v>33505075433</v>
      </c>
    </row>
    <row r="2321" spans="1:7">
      <c r="A2321" s="1">
        <v>45367</v>
      </c>
      <c r="B2321">
        <v>3736.1049800000001</v>
      </c>
      <c r="C2321">
        <v>3780.8945309999999</v>
      </c>
      <c r="D2321">
        <v>3468.079346</v>
      </c>
      <c r="E2321">
        <v>3522.860107</v>
      </c>
      <c r="F2321">
        <v>3522.860107</v>
      </c>
      <c r="G2321">
        <v>20199855932</v>
      </c>
    </row>
    <row r="2322" spans="1:7">
      <c r="A2322" s="1">
        <v>45368</v>
      </c>
      <c r="B2322">
        <v>3523.0297850000002</v>
      </c>
      <c r="C2322">
        <v>3676.2634280000002</v>
      </c>
      <c r="D2322">
        <v>3414.1723630000001</v>
      </c>
      <c r="E2322">
        <v>3642.413086</v>
      </c>
      <c r="F2322">
        <v>3642.413086</v>
      </c>
      <c r="G2322">
        <v>19938757095</v>
      </c>
    </row>
    <row r="2323" spans="1:7">
      <c r="A2323" s="1">
        <v>45369</v>
      </c>
      <c r="B2323">
        <v>3642.298828</v>
      </c>
      <c r="C2323">
        <v>3642.4970699999999</v>
      </c>
      <c r="D2323">
        <v>3456.0913089999999</v>
      </c>
      <c r="E2323">
        <v>3517.985107</v>
      </c>
      <c r="F2323">
        <v>3517.985107</v>
      </c>
      <c r="G2323">
        <v>21162220224</v>
      </c>
    </row>
    <row r="2324" spans="1:7">
      <c r="A2324" s="1">
        <v>45370</v>
      </c>
      <c r="B2324">
        <v>3518.3476559999999</v>
      </c>
      <c r="C2324">
        <v>3546.5822750000002</v>
      </c>
      <c r="D2324">
        <v>3149.286865</v>
      </c>
      <c r="E2324">
        <v>3157.618164</v>
      </c>
      <c r="F2324">
        <v>3157.618164</v>
      </c>
      <c r="G2324">
        <v>34166976701</v>
      </c>
    </row>
    <row r="2325" spans="1:7">
      <c r="A2325" s="1">
        <v>45371</v>
      </c>
      <c r="B2325">
        <v>3158.3967290000001</v>
      </c>
      <c r="C2325">
        <v>3534.8264159999999</v>
      </c>
      <c r="D2325">
        <v>3059.6547850000002</v>
      </c>
      <c r="E2325">
        <v>3513.3930660000001</v>
      </c>
      <c r="F2325">
        <v>3513.3930660000001</v>
      </c>
      <c r="G2325">
        <v>36605316331</v>
      </c>
    </row>
    <row r="2326" spans="1:7">
      <c r="A2326" s="1">
        <v>45372</v>
      </c>
      <c r="B2326">
        <v>3514.017578</v>
      </c>
      <c r="C2326">
        <v>3586.905029</v>
      </c>
      <c r="D2326">
        <v>3412.2226559999999</v>
      </c>
      <c r="E2326">
        <v>3492.991211</v>
      </c>
      <c r="F2326">
        <v>3492.991211</v>
      </c>
      <c r="G2326">
        <v>22213647922</v>
      </c>
    </row>
    <row r="2327" spans="1:7">
      <c r="A2327" s="1">
        <v>45373</v>
      </c>
      <c r="B2327">
        <v>3492.8979490000002</v>
      </c>
      <c r="C2327">
        <v>3541.898193</v>
      </c>
      <c r="D2327">
        <v>3254.9692380000001</v>
      </c>
      <c r="E2327">
        <v>3333.6879880000001</v>
      </c>
      <c r="F2327">
        <v>3333.6879880000001</v>
      </c>
      <c r="G2327">
        <v>20574952329</v>
      </c>
    </row>
    <row r="2328" spans="1:7">
      <c r="A2328" s="1">
        <v>45374</v>
      </c>
      <c r="B2328">
        <v>3335.592529</v>
      </c>
      <c r="C2328">
        <v>3433.758057</v>
      </c>
      <c r="D2328">
        <v>3273.1154790000001</v>
      </c>
      <c r="E2328">
        <v>3336.5939939999998</v>
      </c>
      <c r="F2328">
        <v>3336.5939939999998</v>
      </c>
      <c r="G2328">
        <v>13242137554</v>
      </c>
    </row>
    <row r="2329" spans="1:7">
      <c r="A2329" s="1">
        <v>45375</v>
      </c>
      <c r="B2329">
        <v>3336.6660160000001</v>
      </c>
      <c r="C2329">
        <v>3470.344482</v>
      </c>
      <c r="D2329">
        <v>3301.2773440000001</v>
      </c>
      <c r="E2329">
        <v>3454.6364749999998</v>
      </c>
      <c r="F2329">
        <v>3454.6364749999998</v>
      </c>
      <c r="G2329">
        <v>12156660941</v>
      </c>
    </row>
    <row r="2330" spans="1:7">
      <c r="A2330" s="1">
        <v>45376</v>
      </c>
      <c r="B2330">
        <v>3454.8857419999999</v>
      </c>
      <c r="C2330">
        <v>3657.1188959999999</v>
      </c>
      <c r="D2330">
        <v>3421.7905270000001</v>
      </c>
      <c r="E2330">
        <v>3590.883789</v>
      </c>
      <c r="F2330">
        <v>3590.883789</v>
      </c>
      <c r="G2330">
        <v>18603921705</v>
      </c>
    </row>
    <row r="2331" spans="1:7">
      <c r="A2331" s="1">
        <v>45377</v>
      </c>
      <c r="B2331">
        <v>3591.0852049999999</v>
      </c>
      <c r="C2331">
        <v>3678.7897950000001</v>
      </c>
      <c r="D2331">
        <v>3545.428711</v>
      </c>
      <c r="E2331">
        <v>3587.5048830000001</v>
      </c>
      <c r="F2331">
        <v>3587.5048830000001</v>
      </c>
      <c r="G2331">
        <v>18505553577</v>
      </c>
    </row>
    <row r="2332" spans="1:7">
      <c r="A2332" s="1">
        <v>45378</v>
      </c>
      <c r="B2332">
        <v>3587.313721</v>
      </c>
      <c r="C2332">
        <v>3664.383057</v>
      </c>
      <c r="D2332">
        <v>3460.3935550000001</v>
      </c>
      <c r="E2332">
        <v>3500.1152339999999</v>
      </c>
      <c r="F2332">
        <v>3500.1152339999999</v>
      </c>
      <c r="G2332">
        <v>18753082145</v>
      </c>
    </row>
    <row r="2333" spans="1:7">
      <c r="A2333" s="1">
        <v>45379</v>
      </c>
      <c r="B2333">
        <v>3500.2160640000002</v>
      </c>
      <c r="C2333">
        <v>3609.7053219999998</v>
      </c>
      <c r="D2333">
        <v>3465.3322750000002</v>
      </c>
      <c r="E2333">
        <v>3561.2939449999999</v>
      </c>
      <c r="F2333">
        <v>3561.2939449999999</v>
      </c>
      <c r="G2333">
        <v>16419674157</v>
      </c>
    </row>
    <row r="2334" spans="1:7">
      <c r="A2334" s="1">
        <v>45380</v>
      </c>
      <c r="B2334">
        <v>3561.0117190000001</v>
      </c>
      <c r="C2334">
        <v>3583.7014159999999</v>
      </c>
      <c r="D2334">
        <v>3475.725586</v>
      </c>
      <c r="E2334">
        <v>3511.8061520000001</v>
      </c>
      <c r="F2334">
        <v>3511.8061520000001</v>
      </c>
      <c r="G2334">
        <v>12712701619</v>
      </c>
    </row>
    <row r="2335" spans="1:7">
      <c r="A2335" s="1">
        <v>45381</v>
      </c>
      <c r="B2335">
        <v>3511.8276369999999</v>
      </c>
      <c r="C2335">
        <v>3566.0844729999999</v>
      </c>
      <c r="D2335">
        <v>3489.9020999999998</v>
      </c>
      <c r="E2335">
        <v>3507.944336</v>
      </c>
      <c r="F2335">
        <v>3507.944336</v>
      </c>
      <c r="G2335">
        <v>9389066783</v>
      </c>
    </row>
    <row r="2336" spans="1:7">
      <c r="A2336" s="1">
        <v>45382</v>
      </c>
      <c r="B2336">
        <v>3507.9516600000002</v>
      </c>
      <c r="C2336">
        <v>3655.2189939999998</v>
      </c>
      <c r="D2336">
        <v>3507.2426759999998</v>
      </c>
      <c r="E2336">
        <v>3647.8564449999999</v>
      </c>
      <c r="F2336">
        <v>3647.8564449999999</v>
      </c>
      <c r="G2336">
        <v>10499881424</v>
      </c>
    </row>
    <row r="2337" spans="1:7">
      <c r="A2337" s="1">
        <v>45383</v>
      </c>
      <c r="B2337">
        <v>3647.82</v>
      </c>
      <c r="C2337">
        <v>3648.13</v>
      </c>
      <c r="D2337">
        <v>3418.7</v>
      </c>
      <c r="E2337">
        <v>3505.03</v>
      </c>
      <c r="F2337">
        <v>3505.03</v>
      </c>
      <c r="G2337">
        <v>16002098681</v>
      </c>
    </row>
    <row r="2338" spans="1:7">
      <c r="A2338" s="1">
        <v>45384</v>
      </c>
      <c r="B2338">
        <v>3504.82</v>
      </c>
      <c r="C2338">
        <v>3506.96</v>
      </c>
      <c r="D2338">
        <v>3215.99</v>
      </c>
      <c r="E2338">
        <v>3277.23</v>
      </c>
      <c r="F2338">
        <v>3277.23</v>
      </c>
      <c r="G2338">
        <v>22076539151</v>
      </c>
    </row>
    <row r="2339" spans="1:7">
      <c r="A2339" s="1">
        <v>45385</v>
      </c>
      <c r="B2339">
        <v>3277.32</v>
      </c>
      <c r="C2339">
        <v>3368.11</v>
      </c>
      <c r="D2339">
        <v>3205.65</v>
      </c>
      <c r="E2339">
        <v>3311.44</v>
      </c>
      <c r="F2339">
        <v>3311.44</v>
      </c>
      <c r="G2339">
        <v>16010734587</v>
      </c>
    </row>
    <row r="2340" spans="1:7">
      <c r="A2340" s="1">
        <v>45386</v>
      </c>
      <c r="B2340">
        <v>3311.5</v>
      </c>
      <c r="C2340">
        <v>3443.21</v>
      </c>
      <c r="D2340">
        <v>3253.32</v>
      </c>
      <c r="E2340">
        <v>3330.04</v>
      </c>
      <c r="F2340">
        <v>3330.04</v>
      </c>
      <c r="G2340">
        <v>14476330517</v>
      </c>
    </row>
    <row r="2341" spans="1:7">
      <c r="A2341" s="1">
        <v>45387</v>
      </c>
      <c r="B2341">
        <v>3330.01</v>
      </c>
      <c r="C2341">
        <v>3345.67</v>
      </c>
      <c r="D2341">
        <v>3214.24</v>
      </c>
      <c r="E2341">
        <v>3318.89</v>
      </c>
      <c r="F2341">
        <v>3318.89</v>
      </c>
      <c r="G2341">
        <v>15214447092</v>
      </c>
    </row>
    <row r="2342" spans="1:7">
      <c r="A2342" s="1">
        <v>45388</v>
      </c>
      <c r="B2342">
        <v>3318.86</v>
      </c>
      <c r="C2342">
        <v>3397.59</v>
      </c>
      <c r="D2342">
        <v>3308.98</v>
      </c>
      <c r="E2342">
        <v>3354.18</v>
      </c>
      <c r="F2342">
        <v>3354.18</v>
      </c>
      <c r="G2342">
        <v>8956926798</v>
      </c>
    </row>
    <row r="2343" spans="1:7">
      <c r="A2343" s="1">
        <v>45389</v>
      </c>
      <c r="B2343">
        <v>3354.21</v>
      </c>
      <c r="C2343">
        <v>3458.51</v>
      </c>
      <c r="D2343">
        <v>3346.11</v>
      </c>
      <c r="E2343">
        <v>3453.49</v>
      </c>
      <c r="F2343">
        <v>3453.49</v>
      </c>
      <c r="G2343">
        <v>9931108526</v>
      </c>
    </row>
    <row r="2344" spans="1:7">
      <c r="A2344" s="1">
        <v>45390</v>
      </c>
      <c r="B2344">
        <v>3453.5</v>
      </c>
      <c r="C2344">
        <v>3727.62</v>
      </c>
      <c r="D2344">
        <v>3409.51</v>
      </c>
      <c r="E2344">
        <v>3695.29</v>
      </c>
      <c r="F2344">
        <v>3695.29</v>
      </c>
      <c r="G2344">
        <v>19055143129</v>
      </c>
    </row>
    <row r="2345" spans="1:7">
      <c r="A2345" s="1">
        <v>45391</v>
      </c>
      <c r="B2345">
        <v>3695.34</v>
      </c>
      <c r="C2345">
        <v>3724.92</v>
      </c>
      <c r="D2345">
        <v>3455.11</v>
      </c>
      <c r="E2345">
        <v>3505.16</v>
      </c>
      <c r="F2345">
        <v>3505.16</v>
      </c>
      <c r="G2345">
        <v>18279773833</v>
      </c>
    </row>
    <row r="2346" spans="1:7">
      <c r="A2346" s="1">
        <v>45392</v>
      </c>
      <c r="B2346">
        <v>3505.16</v>
      </c>
      <c r="C2346">
        <v>3561.52</v>
      </c>
      <c r="D2346">
        <v>3415.18</v>
      </c>
      <c r="E2346">
        <v>3543.74</v>
      </c>
      <c r="F2346">
        <v>3543.74</v>
      </c>
      <c r="G2346">
        <v>16872482726</v>
      </c>
    </row>
    <row r="2347" spans="1:7">
      <c r="A2347" s="1">
        <v>45393</v>
      </c>
      <c r="B2347">
        <v>3543.45</v>
      </c>
      <c r="C2347">
        <v>3616.19</v>
      </c>
      <c r="D2347">
        <v>3477.17</v>
      </c>
      <c r="E2347">
        <v>3505.25</v>
      </c>
      <c r="F2347">
        <v>3505.25</v>
      </c>
      <c r="G2347">
        <v>14076734489</v>
      </c>
    </row>
    <row r="2348" spans="1:7">
      <c r="A2348" s="1">
        <v>45394</v>
      </c>
      <c r="B2348">
        <v>3505.33</v>
      </c>
      <c r="C2348">
        <v>3552.59</v>
      </c>
      <c r="D2348">
        <v>3103.43</v>
      </c>
      <c r="E2348">
        <v>3243.03</v>
      </c>
      <c r="F2348">
        <v>3243.03</v>
      </c>
      <c r="G2348">
        <v>22104869556</v>
      </c>
    </row>
    <row r="2349" spans="1:7">
      <c r="A2349" s="1">
        <v>45395</v>
      </c>
      <c r="B2349">
        <v>3242.94</v>
      </c>
      <c r="C2349">
        <v>3299.66</v>
      </c>
      <c r="D2349">
        <v>2862.39</v>
      </c>
      <c r="E2349">
        <v>3004.9</v>
      </c>
      <c r="F2349">
        <v>3004.9</v>
      </c>
      <c r="G2349">
        <v>29930408174</v>
      </c>
    </row>
    <row r="2350" spans="1:7">
      <c r="A2350" s="1">
        <v>45396</v>
      </c>
      <c r="B2350">
        <v>3005.55</v>
      </c>
      <c r="C2350">
        <v>3174.67</v>
      </c>
      <c r="D2350">
        <v>2914.42</v>
      </c>
      <c r="E2350">
        <v>3156.94</v>
      </c>
      <c r="F2350">
        <v>3156.94</v>
      </c>
      <c r="G2350">
        <v>25486284994</v>
      </c>
    </row>
    <row r="2351" spans="1:7">
      <c r="A2351" s="1">
        <v>45397</v>
      </c>
      <c r="B2351">
        <v>3156.83</v>
      </c>
      <c r="C2351">
        <v>3277.56</v>
      </c>
      <c r="D2351">
        <v>3026.54</v>
      </c>
      <c r="E2351">
        <v>3101.6</v>
      </c>
      <c r="F2351">
        <v>3101.6</v>
      </c>
      <c r="G2351">
        <v>21925843181</v>
      </c>
    </row>
    <row r="2352" spans="1:7">
      <c r="A2352" s="1">
        <v>45398</v>
      </c>
      <c r="B2352">
        <v>3101.14</v>
      </c>
      <c r="C2352">
        <v>3127.16</v>
      </c>
      <c r="D2352">
        <v>2997.75</v>
      </c>
      <c r="E2352">
        <v>3084.92</v>
      </c>
      <c r="F2352">
        <v>3084.92</v>
      </c>
      <c r="G2352">
        <v>19441391169</v>
      </c>
    </row>
    <row r="2353" spans="1:7">
      <c r="A2353" s="1">
        <v>45399</v>
      </c>
      <c r="B2353">
        <v>3084.92</v>
      </c>
      <c r="C2353">
        <v>3123.67</v>
      </c>
      <c r="D2353">
        <v>2918.55</v>
      </c>
      <c r="E2353">
        <v>2984.73</v>
      </c>
      <c r="F2353">
        <v>2984.73</v>
      </c>
      <c r="G2353">
        <v>17711869375</v>
      </c>
    </row>
    <row r="2354" spans="1:7">
      <c r="A2354" s="1">
        <v>45400</v>
      </c>
      <c r="B2354">
        <v>2984.71</v>
      </c>
      <c r="C2354">
        <v>3094.84</v>
      </c>
      <c r="D2354">
        <v>2956.13</v>
      </c>
      <c r="E2354">
        <v>3066.03</v>
      </c>
      <c r="F2354">
        <v>3066.03</v>
      </c>
      <c r="G2354">
        <v>15183777035</v>
      </c>
    </row>
    <row r="2355" spans="1:7">
      <c r="A2355" s="1">
        <v>45401</v>
      </c>
      <c r="B2355">
        <v>3065.95</v>
      </c>
      <c r="C2355">
        <v>3127.11</v>
      </c>
      <c r="D2355">
        <v>2868.8</v>
      </c>
      <c r="E2355">
        <v>3059.28</v>
      </c>
      <c r="F2355">
        <v>3059.28</v>
      </c>
      <c r="G2355">
        <v>20399982867</v>
      </c>
    </row>
    <row r="2356" spans="1:7">
      <c r="A2356" s="1">
        <v>45402</v>
      </c>
      <c r="B2356">
        <v>3059.48</v>
      </c>
      <c r="C2356">
        <v>3170.67</v>
      </c>
      <c r="D2356">
        <v>3021.78</v>
      </c>
      <c r="E2356">
        <v>3157.63</v>
      </c>
      <c r="F2356">
        <v>3157.63</v>
      </c>
      <c r="G2356">
        <v>9918642130</v>
      </c>
    </row>
    <row r="2357" spans="1:7">
      <c r="A2357" s="1">
        <v>45403</v>
      </c>
      <c r="B2357">
        <v>3157.57</v>
      </c>
      <c r="C2357">
        <v>3197.51</v>
      </c>
      <c r="D2357">
        <v>3119.55</v>
      </c>
      <c r="E2357">
        <v>3147.29</v>
      </c>
      <c r="F2357">
        <v>3147.29</v>
      </c>
      <c r="G2357">
        <v>9394387894</v>
      </c>
    </row>
    <row r="2358" spans="1:7">
      <c r="A2358" s="1">
        <v>45404</v>
      </c>
      <c r="B2358">
        <v>3147.66</v>
      </c>
      <c r="C2358">
        <v>3236.66</v>
      </c>
      <c r="D2358">
        <v>3131.37</v>
      </c>
      <c r="E2358">
        <v>3201.65</v>
      </c>
      <c r="F2358">
        <v>3201.65</v>
      </c>
      <c r="G2358">
        <v>12063858733</v>
      </c>
    </row>
    <row r="2359" spans="1:7">
      <c r="A2359" s="1">
        <v>45405</v>
      </c>
      <c r="B2359">
        <v>3201.59</v>
      </c>
      <c r="C2359">
        <v>3264.42</v>
      </c>
      <c r="D2359">
        <v>3154.59</v>
      </c>
      <c r="E2359">
        <v>3219.91</v>
      </c>
      <c r="F2359">
        <v>3219.91</v>
      </c>
      <c r="G2359">
        <v>11054442653</v>
      </c>
    </row>
    <row r="2360" spans="1:7">
      <c r="A2360" s="1">
        <v>45406</v>
      </c>
      <c r="B2360">
        <v>3219.96</v>
      </c>
      <c r="C2360">
        <v>3292.92</v>
      </c>
      <c r="D2360">
        <v>3105.98</v>
      </c>
      <c r="E2360">
        <v>3139.81</v>
      </c>
      <c r="F2360">
        <v>3139.81</v>
      </c>
      <c r="G2360">
        <v>14000234760</v>
      </c>
    </row>
    <row r="2361" spans="1:7">
      <c r="A2361" s="1">
        <v>45407</v>
      </c>
      <c r="B2361">
        <v>3139.62</v>
      </c>
      <c r="C2361">
        <v>3190.98</v>
      </c>
      <c r="D2361">
        <v>3074.8</v>
      </c>
      <c r="E2361">
        <v>3156.51</v>
      </c>
      <c r="F2361">
        <v>3156.51</v>
      </c>
      <c r="G2361">
        <v>13989030260</v>
      </c>
    </row>
    <row r="2362" spans="1:7">
      <c r="A2362" s="1">
        <v>45408</v>
      </c>
      <c r="B2362">
        <v>3156.38</v>
      </c>
      <c r="C2362">
        <v>3166.19</v>
      </c>
      <c r="D2362">
        <v>3103.1</v>
      </c>
      <c r="E2362">
        <v>3130.16</v>
      </c>
      <c r="F2362">
        <v>3130.16</v>
      </c>
      <c r="G2362">
        <v>10622333862</v>
      </c>
    </row>
    <row r="2363" spans="1:7">
      <c r="A2363" s="1">
        <v>45409</v>
      </c>
      <c r="B2363">
        <v>3129.73</v>
      </c>
      <c r="C2363">
        <v>3279.45</v>
      </c>
      <c r="D2363">
        <v>3071.34</v>
      </c>
      <c r="E2363">
        <v>3252.17</v>
      </c>
      <c r="F2363">
        <v>3252.17</v>
      </c>
      <c r="G2363">
        <v>11820785577</v>
      </c>
    </row>
    <row r="2364" spans="1:7">
      <c r="A2364" s="1">
        <v>45410</v>
      </c>
      <c r="B2364">
        <v>3252.25</v>
      </c>
      <c r="C2364">
        <v>3351.18</v>
      </c>
      <c r="D2364">
        <v>3249.15</v>
      </c>
      <c r="E2364">
        <v>3262.77</v>
      </c>
      <c r="F2364">
        <v>3262.77</v>
      </c>
      <c r="G2364">
        <v>11379192678</v>
      </c>
    </row>
    <row r="2365" spans="1:7">
      <c r="A2365" s="1">
        <v>45411</v>
      </c>
      <c r="B2365">
        <v>3262.34</v>
      </c>
      <c r="C2365">
        <v>3285.47</v>
      </c>
      <c r="D2365">
        <v>3116.2</v>
      </c>
      <c r="E2365">
        <v>3215.43</v>
      </c>
      <c r="F2365">
        <v>3215.43</v>
      </c>
      <c r="G2365">
        <v>15032246816</v>
      </c>
    </row>
    <row r="2366" spans="1:7">
      <c r="A2366" s="1">
        <v>45412</v>
      </c>
      <c r="B2366">
        <v>3215.38</v>
      </c>
      <c r="C2366">
        <v>3249.38</v>
      </c>
      <c r="D2366">
        <v>2918.23</v>
      </c>
      <c r="E2366">
        <v>3012.29</v>
      </c>
      <c r="F2366">
        <v>3012.29</v>
      </c>
      <c r="G2366">
        <v>18266894653</v>
      </c>
    </row>
    <row r="2367" spans="1:7">
      <c r="A2367" s="1">
        <v>45413</v>
      </c>
      <c r="B2367">
        <v>3011.02</v>
      </c>
      <c r="C2367">
        <v>3020.17</v>
      </c>
      <c r="D2367">
        <v>2815.92</v>
      </c>
      <c r="E2367">
        <v>2969.78</v>
      </c>
      <c r="F2367">
        <v>2969.78</v>
      </c>
      <c r="G2367">
        <v>20005057445</v>
      </c>
    </row>
    <row r="2368" spans="1:7">
      <c r="A2368" s="1">
        <v>45414</v>
      </c>
      <c r="B2368">
        <v>2969.79</v>
      </c>
      <c r="C2368">
        <v>3015.05</v>
      </c>
      <c r="D2368">
        <v>2894.33</v>
      </c>
      <c r="E2368">
        <v>2988.17</v>
      </c>
      <c r="F2368">
        <v>2988.17</v>
      </c>
      <c r="G2368">
        <v>13163903903</v>
      </c>
    </row>
    <row r="2369" spans="1:7">
      <c r="A2369" s="1">
        <v>45415</v>
      </c>
      <c r="B2369">
        <v>2988.13</v>
      </c>
      <c r="C2369">
        <v>3127.16</v>
      </c>
      <c r="D2369">
        <v>2960.18</v>
      </c>
      <c r="E2369">
        <v>3103.54</v>
      </c>
      <c r="F2369">
        <v>3103.54</v>
      </c>
      <c r="G2369">
        <v>12862183229</v>
      </c>
    </row>
    <row r="2370" spans="1:7">
      <c r="A2370" s="1">
        <v>45416</v>
      </c>
      <c r="B2370">
        <v>3103.62</v>
      </c>
      <c r="C2370">
        <v>3167.54</v>
      </c>
      <c r="D2370">
        <v>3096.27</v>
      </c>
      <c r="E2370">
        <v>3117.58</v>
      </c>
      <c r="F2370">
        <v>3117.58</v>
      </c>
      <c r="G2370">
        <v>8283229638</v>
      </c>
    </row>
    <row r="2371" spans="1:7">
      <c r="A2371" s="1">
        <v>45417</v>
      </c>
      <c r="B2371">
        <v>3117.64</v>
      </c>
      <c r="C2371">
        <v>3170.06</v>
      </c>
      <c r="D2371">
        <v>3075.59</v>
      </c>
      <c r="E2371">
        <v>3137.25</v>
      </c>
      <c r="F2371">
        <v>3137.25</v>
      </c>
      <c r="G2371">
        <v>8783447639</v>
      </c>
    </row>
    <row r="2372" spans="1:7">
      <c r="A2372" s="1">
        <v>45418</v>
      </c>
      <c r="B2372">
        <v>3137.51</v>
      </c>
      <c r="C2372">
        <v>3220.15</v>
      </c>
      <c r="D2372">
        <v>3048.24</v>
      </c>
      <c r="E2372">
        <v>3062.73</v>
      </c>
      <c r="F2372">
        <v>3062.73</v>
      </c>
      <c r="G2372">
        <v>13008587255</v>
      </c>
    </row>
    <row r="2373" spans="1:7">
      <c r="A2373" s="1">
        <v>45419</v>
      </c>
      <c r="B2373">
        <v>3062.75</v>
      </c>
      <c r="C2373">
        <v>3129.08</v>
      </c>
      <c r="D2373">
        <v>3003.01</v>
      </c>
      <c r="E2373">
        <v>3006.58</v>
      </c>
      <c r="F2373">
        <v>3006.58</v>
      </c>
      <c r="G2373">
        <v>11743187337</v>
      </c>
    </row>
    <row r="2374" spans="1:7">
      <c r="A2374" s="1">
        <v>45420</v>
      </c>
      <c r="B2374">
        <v>3006.32</v>
      </c>
      <c r="C2374">
        <v>3037.2</v>
      </c>
      <c r="D2374">
        <v>2938.47</v>
      </c>
      <c r="E2374">
        <v>2973.66</v>
      </c>
      <c r="F2374">
        <v>2973.66</v>
      </c>
      <c r="G2374">
        <v>11791662158</v>
      </c>
    </row>
    <row r="2375" spans="1:7">
      <c r="A2375" s="1">
        <v>45421</v>
      </c>
      <c r="B2375">
        <v>2973.97</v>
      </c>
      <c r="C2375">
        <v>3057.96</v>
      </c>
      <c r="D2375">
        <v>2951.22</v>
      </c>
      <c r="E2375">
        <v>3036.02</v>
      </c>
      <c r="F2375">
        <v>3036.02</v>
      </c>
      <c r="G2375">
        <v>10861947179</v>
      </c>
    </row>
    <row r="2376" spans="1:7">
      <c r="A2376" s="1">
        <v>45422</v>
      </c>
      <c r="B2376">
        <v>3036.23</v>
      </c>
      <c r="C2376">
        <v>3052.73</v>
      </c>
      <c r="D2376">
        <v>2881</v>
      </c>
      <c r="E2376">
        <v>2909.79</v>
      </c>
      <c r="F2376">
        <v>2909.79</v>
      </c>
      <c r="G2376">
        <v>12278653601</v>
      </c>
    </row>
    <row r="2377" spans="1:7">
      <c r="A2377" s="1">
        <v>45423</v>
      </c>
      <c r="B2377">
        <v>2909.85</v>
      </c>
      <c r="C2377">
        <v>2942.18</v>
      </c>
      <c r="D2377">
        <v>2888.08</v>
      </c>
      <c r="E2377">
        <v>2911.6</v>
      </c>
      <c r="F2377">
        <v>2911.6</v>
      </c>
      <c r="G2377">
        <v>6795916454</v>
      </c>
    </row>
    <row r="2378" spans="1:7">
      <c r="A2378" s="1">
        <v>45424</v>
      </c>
      <c r="B2378">
        <v>2911.66</v>
      </c>
      <c r="C2378">
        <v>2953.05</v>
      </c>
      <c r="D2378">
        <v>2902.2</v>
      </c>
      <c r="E2378">
        <v>2928.7</v>
      </c>
      <c r="F2378">
        <v>2928.7</v>
      </c>
      <c r="G2378">
        <v>5908941395</v>
      </c>
    </row>
    <row r="2379" spans="1:7">
      <c r="A2379" s="1">
        <v>45425</v>
      </c>
      <c r="B2379">
        <v>2928.81</v>
      </c>
      <c r="C2379">
        <v>2994.87</v>
      </c>
      <c r="D2379">
        <v>2865.13</v>
      </c>
      <c r="E2379">
        <v>2949.36</v>
      </c>
      <c r="F2379">
        <v>2949.36</v>
      </c>
      <c r="G2379">
        <v>13352264795</v>
      </c>
    </row>
    <row r="2380" spans="1:7">
      <c r="A2380" s="1">
        <v>45426</v>
      </c>
      <c r="B2380">
        <v>2949.21</v>
      </c>
      <c r="C2380">
        <v>2959.55</v>
      </c>
      <c r="D2380">
        <v>2863.55</v>
      </c>
      <c r="E2380">
        <v>2881.16</v>
      </c>
      <c r="F2380">
        <v>2881.16</v>
      </c>
      <c r="G2380">
        <v>12444516140</v>
      </c>
    </row>
    <row r="2381" spans="1:7">
      <c r="A2381" s="1">
        <v>45427</v>
      </c>
      <c r="B2381">
        <v>2881.22</v>
      </c>
      <c r="C2381">
        <v>3041.6</v>
      </c>
      <c r="D2381">
        <v>2864.74</v>
      </c>
      <c r="E2381">
        <v>3037.06</v>
      </c>
      <c r="F2381">
        <v>3037.06</v>
      </c>
      <c r="G2381">
        <v>14666902956</v>
      </c>
    </row>
    <row r="2382" spans="1:7">
      <c r="A2382" s="1">
        <v>45428</v>
      </c>
      <c r="B2382">
        <v>3036.01</v>
      </c>
      <c r="C2382">
        <v>3041.81</v>
      </c>
      <c r="D2382">
        <v>2925.09</v>
      </c>
      <c r="E2382">
        <v>2945.13</v>
      </c>
      <c r="F2382">
        <v>2945.13</v>
      </c>
      <c r="G2382">
        <v>13035465176</v>
      </c>
    </row>
    <row r="2383" spans="1:7">
      <c r="A2383" s="1">
        <v>45429</v>
      </c>
      <c r="B2383">
        <v>2945.14</v>
      </c>
      <c r="C2383">
        <v>3120.3</v>
      </c>
      <c r="D2383">
        <v>2934.11</v>
      </c>
      <c r="E2383">
        <v>3094.12</v>
      </c>
      <c r="F2383">
        <v>3094.12</v>
      </c>
      <c r="G2383">
        <v>14449438097</v>
      </c>
    </row>
    <row r="2384" spans="1:7">
      <c r="A2384" s="1">
        <v>45430</v>
      </c>
      <c r="B2384">
        <v>3094.55</v>
      </c>
      <c r="C2384">
        <v>3146.79</v>
      </c>
      <c r="D2384">
        <v>3087.7</v>
      </c>
      <c r="E2384">
        <v>3122.95</v>
      </c>
      <c r="F2384">
        <v>3122.95</v>
      </c>
      <c r="G2384">
        <v>9407051320</v>
      </c>
    </row>
    <row r="2385" spans="1:7">
      <c r="A2385" s="1">
        <v>45431</v>
      </c>
      <c r="B2385">
        <v>3122.82</v>
      </c>
      <c r="C2385">
        <v>3137.15</v>
      </c>
      <c r="D2385">
        <v>3056.75</v>
      </c>
      <c r="E2385">
        <v>3071.84</v>
      </c>
      <c r="F2385">
        <v>3071.84</v>
      </c>
      <c r="G2385">
        <v>8747800800</v>
      </c>
    </row>
    <row r="2386" spans="1:7">
      <c r="A2386" s="1">
        <v>45432</v>
      </c>
      <c r="B2386">
        <v>3071.86</v>
      </c>
      <c r="C2386">
        <v>3690.81</v>
      </c>
      <c r="D2386">
        <v>3050.3</v>
      </c>
      <c r="E2386">
        <v>3663.86</v>
      </c>
      <c r="F2386">
        <v>3663.86</v>
      </c>
      <c r="G2386">
        <v>31228143948</v>
      </c>
    </row>
    <row r="2387" spans="1:7">
      <c r="A2387" s="1">
        <v>45433</v>
      </c>
      <c r="B2387">
        <v>3663.01</v>
      </c>
      <c r="C2387">
        <v>3837.37</v>
      </c>
      <c r="D2387">
        <v>3628.1</v>
      </c>
      <c r="E2387">
        <v>3789.31</v>
      </c>
      <c r="F2387">
        <v>3789.31</v>
      </c>
      <c r="G2387">
        <v>37643853967</v>
      </c>
    </row>
    <row r="2388" spans="1:7">
      <c r="A2388" s="1">
        <v>45434</v>
      </c>
      <c r="B2388">
        <v>3789.37</v>
      </c>
      <c r="C2388">
        <v>3810.95</v>
      </c>
      <c r="D2388">
        <v>3655.08</v>
      </c>
      <c r="E2388">
        <v>3737.22</v>
      </c>
      <c r="F2388">
        <v>3737.22</v>
      </c>
      <c r="G2388">
        <v>25155809461</v>
      </c>
    </row>
    <row r="2389" spans="1:7">
      <c r="A2389" s="1">
        <v>45435</v>
      </c>
      <c r="B2389">
        <v>3737.18</v>
      </c>
      <c r="C2389">
        <v>3943.55</v>
      </c>
      <c r="D2389">
        <v>3552.64</v>
      </c>
      <c r="E2389">
        <v>3776.93</v>
      </c>
      <c r="F2389">
        <v>3776.93</v>
      </c>
      <c r="G2389">
        <v>45623656317</v>
      </c>
    </row>
    <row r="2390" spans="1:7">
      <c r="A2390" s="1">
        <v>45436</v>
      </c>
      <c r="B2390">
        <v>3776.99</v>
      </c>
      <c r="C2390">
        <v>3825.12</v>
      </c>
      <c r="D2390">
        <v>3631.99</v>
      </c>
      <c r="E2390">
        <v>3726.93</v>
      </c>
      <c r="F2390">
        <v>3726.93</v>
      </c>
      <c r="G2390">
        <v>22257061429</v>
      </c>
    </row>
    <row r="2391" spans="1:7">
      <c r="A2391" s="1">
        <v>45437</v>
      </c>
      <c r="B2391">
        <v>3726.98</v>
      </c>
      <c r="C2391">
        <v>3776.01</v>
      </c>
      <c r="D2391">
        <v>3710.53</v>
      </c>
      <c r="E2391">
        <v>3749.24</v>
      </c>
      <c r="F2391">
        <v>3749.24</v>
      </c>
      <c r="G2391">
        <v>10000027764</v>
      </c>
    </row>
    <row r="2392" spans="1:7">
      <c r="A2392" s="1">
        <v>45438</v>
      </c>
      <c r="B2392">
        <v>3749.18</v>
      </c>
      <c r="C2392">
        <v>3879.47</v>
      </c>
      <c r="D2392">
        <v>3732.02</v>
      </c>
      <c r="E2392">
        <v>3825.9</v>
      </c>
      <c r="F2392">
        <v>3825.9</v>
      </c>
      <c r="G2392">
        <v>14650794791</v>
      </c>
    </row>
    <row r="2393" spans="1:7">
      <c r="A2393" s="1">
        <v>45439</v>
      </c>
      <c r="B2393">
        <v>3826.13</v>
      </c>
      <c r="C2393">
        <v>3973.56</v>
      </c>
      <c r="D2393">
        <v>3821.93</v>
      </c>
      <c r="E2393">
        <v>3892.01</v>
      </c>
      <c r="F2393">
        <v>3892.01</v>
      </c>
      <c r="G2393">
        <v>18949181813</v>
      </c>
    </row>
    <row r="2394" spans="1:7">
      <c r="A2394" s="1">
        <v>45440</v>
      </c>
      <c r="B2394">
        <v>3892.1</v>
      </c>
      <c r="C2394">
        <v>3924.9</v>
      </c>
      <c r="D2394">
        <v>3771.21</v>
      </c>
      <c r="E2394">
        <v>3840.26</v>
      </c>
      <c r="F2394">
        <v>3840.26</v>
      </c>
      <c r="G2394">
        <v>19846044324</v>
      </c>
    </row>
    <row r="2395" spans="1:7">
      <c r="A2395" s="1">
        <v>45441</v>
      </c>
      <c r="B2395">
        <v>3840.24</v>
      </c>
      <c r="C2395">
        <v>3880.65</v>
      </c>
      <c r="D2395">
        <v>3742.04</v>
      </c>
      <c r="E2395">
        <v>3763.2</v>
      </c>
      <c r="F2395">
        <v>3763.2</v>
      </c>
      <c r="G2395">
        <v>17411416736</v>
      </c>
    </row>
    <row r="2396" spans="1:7">
      <c r="A2396" s="1">
        <v>45442</v>
      </c>
      <c r="B2396">
        <v>3763.36</v>
      </c>
      <c r="C2396">
        <v>3823.64</v>
      </c>
      <c r="D2396">
        <v>3702.26</v>
      </c>
      <c r="E2396">
        <v>3746.85</v>
      </c>
      <c r="F2396">
        <v>3746.85</v>
      </c>
      <c r="G2396">
        <v>15065849797</v>
      </c>
    </row>
    <row r="2397" spans="1:7">
      <c r="A2397" s="1">
        <v>45443</v>
      </c>
      <c r="B2397">
        <v>3746.86</v>
      </c>
      <c r="C2397">
        <v>3843.86</v>
      </c>
      <c r="D2397">
        <v>3723.84</v>
      </c>
      <c r="E2397">
        <v>3760.03</v>
      </c>
      <c r="F2397">
        <v>3760.03</v>
      </c>
      <c r="G2397">
        <v>15290700646</v>
      </c>
    </row>
    <row r="2398" spans="1:7">
      <c r="A2398" s="1">
        <v>45444</v>
      </c>
      <c r="B2398">
        <v>3759.88</v>
      </c>
      <c r="C2398">
        <v>3829.29</v>
      </c>
      <c r="D2398">
        <v>3749.84</v>
      </c>
      <c r="E2398">
        <v>3813.2</v>
      </c>
      <c r="F2398">
        <v>3813.2</v>
      </c>
      <c r="G2398">
        <v>8661024535</v>
      </c>
    </row>
    <row r="2399" spans="1:7">
      <c r="A2399" s="1">
        <v>45445</v>
      </c>
      <c r="B2399">
        <v>3813.28</v>
      </c>
      <c r="C2399">
        <v>3834.91</v>
      </c>
      <c r="D2399">
        <v>3752.41</v>
      </c>
      <c r="E2399">
        <v>3780.9</v>
      </c>
      <c r="F2399">
        <v>3780.9</v>
      </c>
      <c r="G2399">
        <v>11126903059</v>
      </c>
    </row>
    <row r="2400" spans="1:7">
      <c r="A2400" s="1">
        <v>45446</v>
      </c>
      <c r="B2400">
        <v>3780.85</v>
      </c>
      <c r="C2400">
        <v>3848.6</v>
      </c>
      <c r="D2400">
        <v>3758.92</v>
      </c>
      <c r="E2400">
        <v>3766.39</v>
      </c>
      <c r="F2400">
        <v>3766.39</v>
      </c>
      <c r="G2400">
        <v>14082454300</v>
      </c>
    </row>
    <row r="2401" spans="1:7">
      <c r="A2401" s="1">
        <v>45447</v>
      </c>
      <c r="B2401">
        <v>3766.48</v>
      </c>
      <c r="C2401">
        <v>3831.36</v>
      </c>
      <c r="D2401">
        <v>3738.13</v>
      </c>
      <c r="E2401">
        <v>3812.52</v>
      </c>
      <c r="F2401">
        <v>3812.52</v>
      </c>
      <c r="G2401">
        <v>13331489271</v>
      </c>
    </row>
    <row r="2402" spans="1:7">
      <c r="A2402" s="1">
        <v>45448</v>
      </c>
      <c r="B2402">
        <v>3812.56</v>
      </c>
      <c r="C2402">
        <v>3887.49</v>
      </c>
      <c r="D2402">
        <v>3778.66</v>
      </c>
      <c r="E2402">
        <v>3864.26</v>
      </c>
      <c r="F2402">
        <v>3864.26</v>
      </c>
      <c r="G2402">
        <v>15480034434</v>
      </c>
    </row>
    <row r="2403" spans="1:7">
      <c r="A2403" s="1">
        <v>45449</v>
      </c>
      <c r="B2403">
        <v>3864.26</v>
      </c>
      <c r="C2403">
        <v>3878.05</v>
      </c>
      <c r="D2403">
        <v>3761.78</v>
      </c>
      <c r="E2403">
        <v>3811.61</v>
      </c>
      <c r="F2403">
        <v>3811.61</v>
      </c>
      <c r="G2403">
        <v>13606583873</v>
      </c>
    </row>
    <row r="2404" spans="1:7">
      <c r="A2404" s="1">
        <v>45450</v>
      </c>
      <c r="B2404">
        <v>3811.67</v>
      </c>
      <c r="C2404">
        <v>3838.45</v>
      </c>
      <c r="D2404">
        <v>3615.28</v>
      </c>
      <c r="E2404">
        <v>3678.63</v>
      </c>
      <c r="F2404">
        <v>3678.63</v>
      </c>
      <c r="G2404">
        <v>18220286186</v>
      </c>
    </row>
    <row r="2405" spans="1:7">
      <c r="A2405" s="1">
        <v>45451</v>
      </c>
      <c r="B2405">
        <v>3677.4</v>
      </c>
      <c r="C2405">
        <v>3707.5</v>
      </c>
      <c r="D2405">
        <v>3669.64</v>
      </c>
      <c r="E2405">
        <v>3680.95</v>
      </c>
      <c r="F2405">
        <v>3680.95</v>
      </c>
      <c r="G2405">
        <v>9096091805</v>
      </c>
    </row>
    <row r="2406" spans="1:7">
      <c r="A2406" s="1">
        <v>45452</v>
      </c>
      <c r="B2406">
        <v>3680.94</v>
      </c>
      <c r="C2406">
        <v>3719.37</v>
      </c>
      <c r="D2406">
        <v>3668.12</v>
      </c>
      <c r="E2406">
        <v>3705.9</v>
      </c>
      <c r="F2406">
        <v>3705.9</v>
      </c>
      <c r="G2406">
        <v>7910768788</v>
      </c>
    </row>
    <row r="2407" spans="1:7">
      <c r="A2407" s="1">
        <v>45453</v>
      </c>
      <c r="B2407">
        <v>3705.88</v>
      </c>
      <c r="C2407">
        <v>3711.43</v>
      </c>
      <c r="D2407">
        <v>3648.16</v>
      </c>
      <c r="E2407">
        <v>3666.72</v>
      </c>
      <c r="F2407">
        <v>3666.72</v>
      </c>
      <c r="G2407">
        <v>10377300126</v>
      </c>
    </row>
    <row r="2408" spans="1:7">
      <c r="A2408" s="1">
        <v>45454</v>
      </c>
      <c r="B2408">
        <v>3666.36</v>
      </c>
      <c r="C2408">
        <v>3669.89</v>
      </c>
      <c r="D2408">
        <v>3434.75</v>
      </c>
      <c r="E2408">
        <v>3498.33</v>
      </c>
      <c r="F2408">
        <v>3498.33</v>
      </c>
      <c r="G2408">
        <v>19184721538</v>
      </c>
    </row>
    <row r="2409" spans="1:7">
      <c r="A2409" s="1">
        <v>45455</v>
      </c>
      <c r="B2409">
        <v>3497.9</v>
      </c>
      <c r="C2409">
        <v>3652.49</v>
      </c>
      <c r="D2409">
        <v>3463.78</v>
      </c>
      <c r="E2409">
        <v>3559.62</v>
      </c>
      <c r="F2409">
        <v>3559.62</v>
      </c>
      <c r="G2409">
        <v>17142905351</v>
      </c>
    </row>
    <row r="2410" spans="1:7">
      <c r="A2410" s="1">
        <v>45456</v>
      </c>
      <c r="B2410">
        <v>3559.73</v>
      </c>
      <c r="C2410">
        <v>3559.73</v>
      </c>
      <c r="D2410">
        <v>3431.33</v>
      </c>
      <c r="E2410">
        <v>3469.28</v>
      </c>
      <c r="F2410">
        <v>3469.28</v>
      </c>
      <c r="G2410">
        <v>14472382154</v>
      </c>
    </row>
    <row r="2411" spans="1:7">
      <c r="A2411" s="1">
        <v>45457</v>
      </c>
      <c r="B2411">
        <v>3467.97</v>
      </c>
      <c r="C2411">
        <v>3528.6</v>
      </c>
      <c r="D2411">
        <v>3366.22</v>
      </c>
      <c r="E2411">
        <v>3480.27</v>
      </c>
      <c r="F2411">
        <v>3480.27</v>
      </c>
      <c r="G2411">
        <v>15793876596</v>
      </c>
    </row>
    <row r="2412" spans="1:7">
      <c r="A2412" s="1">
        <v>45458</v>
      </c>
      <c r="B2412">
        <v>3479.79</v>
      </c>
      <c r="C2412">
        <v>3589.89</v>
      </c>
      <c r="D2412">
        <v>3473.45</v>
      </c>
      <c r="E2412">
        <v>3565.55</v>
      </c>
      <c r="F2412">
        <v>3565.55</v>
      </c>
      <c r="G2412">
        <v>12733651076</v>
      </c>
    </row>
    <row r="2413" spans="1:7">
      <c r="A2413" s="1">
        <v>45459</v>
      </c>
      <c r="B2413">
        <v>3566.76</v>
      </c>
      <c r="C2413">
        <v>3648.09</v>
      </c>
      <c r="D2413">
        <v>3541.53</v>
      </c>
      <c r="E2413">
        <v>3620.56</v>
      </c>
      <c r="F2413">
        <v>3620.56</v>
      </c>
      <c r="G2413">
        <v>9878388158</v>
      </c>
    </row>
    <row r="2414" spans="1:7">
      <c r="A2414" s="1">
        <v>45460</v>
      </c>
      <c r="B2414">
        <v>3622.38</v>
      </c>
      <c r="C2414">
        <v>3634.29</v>
      </c>
      <c r="D2414">
        <v>3468.15</v>
      </c>
      <c r="E2414">
        <v>3511.38</v>
      </c>
      <c r="F2414">
        <v>3511.38</v>
      </c>
      <c r="G2414">
        <v>17838856988</v>
      </c>
    </row>
    <row r="2415" spans="1:7">
      <c r="A2415" s="1">
        <v>45461</v>
      </c>
      <c r="B2415">
        <v>3510.57</v>
      </c>
      <c r="C2415">
        <v>3514.18</v>
      </c>
      <c r="D2415">
        <v>3371.59</v>
      </c>
      <c r="E2415">
        <v>3483.68</v>
      </c>
      <c r="F2415">
        <v>3483.68</v>
      </c>
      <c r="G2415">
        <v>21022514455</v>
      </c>
    </row>
    <row r="2416" spans="1:7">
      <c r="A2416" s="1">
        <v>45462</v>
      </c>
      <c r="B2416">
        <v>3482.35</v>
      </c>
      <c r="C2416">
        <v>3583.32</v>
      </c>
      <c r="D2416">
        <v>3466.48</v>
      </c>
      <c r="E2416">
        <v>3559.35</v>
      </c>
      <c r="F2416">
        <v>3559.35</v>
      </c>
      <c r="G2416">
        <v>15275373778</v>
      </c>
    </row>
    <row r="2417" spans="1:7">
      <c r="A2417" s="1">
        <v>45463</v>
      </c>
      <c r="B2417">
        <v>3559.35</v>
      </c>
      <c r="C2417">
        <v>3623.89</v>
      </c>
      <c r="D2417">
        <v>3485.46</v>
      </c>
      <c r="E2417">
        <v>3511.09</v>
      </c>
      <c r="F2417">
        <v>3511.09</v>
      </c>
      <c r="G2417">
        <v>16115123753</v>
      </c>
    </row>
    <row r="2418" spans="1:7">
      <c r="A2418" s="1">
        <v>45464</v>
      </c>
      <c r="B2418">
        <v>3511.27</v>
      </c>
      <c r="C2418">
        <v>3542.96</v>
      </c>
      <c r="D2418">
        <v>3447.94</v>
      </c>
      <c r="E2418">
        <v>3516.08</v>
      </c>
      <c r="F2418">
        <v>3516.08</v>
      </c>
      <c r="G2418">
        <v>15933353456</v>
      </c>
    </row>
    <row r="2419" spans="1:7">
      <c r="A2419" s="1">
        <v>45465</v>
      </c>
      <c r="B2419">
        <v>3516.55</v>
      </c>
      <c r="C2419">
        <v>3519.5</v>
      </c>
      <c r="D2419">
        <v>3477.17</v>
      </c>
      <c r="E2419">
        <v>3494.81</v>
      </c>
      <c r="F2419">
        <v>3494.81</v>
      </c>
      <c r="G2419">
        <v>7423703673</v>
      </c>
    </row>
    <row r="2420" spans="1:7">
      <c r="A2420" s="1">
        <v>45466</v>
      </c>
      <c r="B2420">
        <v>3494.95</v>
      </c>
      <c r="C2420">
        <v>3519.32</v>
      </c>
      <c r="D2420">
        <v>3408.58</v>
      </c>
      <c r="E2420">
        <v>3418.61</v>
      </c>
      <c r="F2420">
        <v>3418.61</v>
      </c>
      <c r="G2420">
        <v>9418141333</v>
      </c>
    </row>
    <row r="2421" spans="1:7">
      <c r="A2421" s="1">
        <v>45467</v>
      </c>
      <c r="B2421">
        <v>3418.78</v>
      </c>
      <c r="C2421">
        <v>3430.7</v>
      </c>
      <c r="D2421">
        <v>3244.24</v>
      </c>
      <c r="E2421">
        <v>3350.26</v>
      </c>
      <c r="F2421">
        <v>3350.26</v>
      </c>
      <c r="G2421">
        <v>23137744903</v>
      </c>
    </row>
    <row r="2422" spans="1:7">
      <c r="A2422" s="1">
        <v>45468</v>
      </c>
      <c r="B2422">
        <v>3350.56</v>
      </c>
      <c r="C2422">
        <v>3422.21</v>
      </c>
      <c r="D2422">
        <v>3335.56</v>
      </c>
      <c r="E2422">
        <v>3395.03</v>
      </c>
      <c r="F2422">
        <v>3395.03</v>
      </c>
      <c r="G2422">
        <v>13235546063</v>
      </c>
    </row>
    <row r="2423" spans="1:7">
      <c r="A2423" s="1">
        <v>45469</v>
      </c>
      <c r="B2423">
        <v>3394.37</v>
      </c>
      <c r="C2423">
        <v>3421.51</v>
      </c>
      <c r="D2423">
        <v>3328.39</v>
      </c>
      <c r="E2423">
        <v>3369.48</v>
      </c>
      <c r="F2423">
        <v>3369.48</v>
      </c>
      <c r="G2423">
        <v>11694054195</v>
      </c>
    </row>
    <row r="2424" spans="1:7">
      <c r="A2424" s="1">
        <v>45470</v>
      </c>
      <c r="B2424">
        <v>3368.89</v>
      </c>
      <c r="C2424">
        <v>3470.92</v>
      </c>
      <c r="D2424">
        <v>3362.26</v>
      </c>
      <c r="E2424">
        <v>3444.8</v>
      </c>
      <c r="F2424">
        <v>3444.8</v>
      </c>
      <c r="G2424">
        <v>11771834016</v>
      </c>
    </row>
    <row r="2425" spans="1:7">
      <c r="A2425" s="1">
        <v>45471</v>
      </c>
      <c r="B2425">
        <v>3445.5</v>
      </c>
      <c r="C2425">
        <v>3482.96</v>
      </c>
      <c r="D2425">
        <v>3363.44</v>
      </c>
      <c r="E2425">
        <v>3373.64</v>
      </c>
      <c r="F2425">
        <v>3373.64</v>
      </c>
      <c r="G2425">
        <v>12861158844</v>
      </c>
    </row>
    <row r="2426" spans="1:7">
      <c r="A2426" s="1">
        <v>45472</v>
      </c>
      <c r="B2426">
        <v>3373.69</v>
      </c>
      <c r="C2426">
        <v>3401.73</v>
      </c>
      <c r="D2426">
        <v>3369.55</v>
      </c>
      <c r="E2426">
        <v>3372.97</v>
      </c>
      <c r="F2426">
        <v>3372.97</v>
      </c>
      <c r="G2426">
        <v>6584792001</v>
      </c>
    </row>
    <row r="2427" spans="1:7">
      <c r="A2427" s="1">
        <v>45473</v>
      </c>
      <c r="B2427">
        <v>3373.08</v>
      </c>
      <c r="C2427">
        <v>3453.21</v>
      </c>
      <c r="D2427">
        <v>3352.28</v>
      </c>
      <c r="E2427">
        <v>3432.89</v>
      </c>
      <c r="F2427">
        <v>3432.89</v>
      </c>
      <c r="G2427">
        <v>8396416013</v>
      </c>
    </row>
    <row r="2428" spans="1:7">
      <c r="A2428" s="1">
        <v>45474</v>
      </c>
      <c r="B2428">
        <v>3432.61</v>
      </c>
      <c r="C2428">
        <v>3513.31</v>
      </c>
      <c r="D2428">
        <v>3425.32</v>
      </c>
      <c r="E2428">
        <v>3440.34</v>
      </c>
      <c r="F2428">
        <v>3440.34</v>
      </c>
      <c r="G2428">
        <v>12281551839</v>
      </c>
    </row>
    <row r="2429" spans="1:7">
      <c r="A2429" s="1">
        <v>45475</v>
      </c>
      <c r="B2429">
        <v>3439.38</v>
      </c>
      <c r="C2429">
        <v>3459.76</v>
      </c>
      <c r="D2429">
        <v>3399.03</v>
      </c>
      <c r="E2429">
        <v>3416.35</v>
      </c>
      <c r="F2429">
        <v>3416.35</v>
      </c>
      <c r="G2429">
        <v>9421757718</v>
      </c>
    </row>
    <row r="2430" spans="1:7">
      <c r="A2430" s="1">
        <v>45476</v>
      </c>
      <c r="B2430">
        <v>3416.25</v>
      </c>
      <c r="C2430">
        <v>3426.33</v>
      </c>
      <c r="D2430">
        <v>3254.52</v>
      </c>
      <c r="E2430">
        <v>3292.92</v>
      </c>
      <c r="F2430">
        <v>3292.92</v>
      </c>
      <c r="G2430">
        <v>16121324440</v>
      </c>
    </row>
    <row r="2431" spans="1:7">
      <c r="A2431" s="1">
        <v>45477</v>
      </c>
      <c r="B2431">
        <v>3291.82</v>
      </c>
      <c r="C2431">
        <v>3309.2</v>
      </c>
      <c r="D2431">
        <v>3054.52</v>
      </c>
      <c r="E2431">
        <v>3054.52</v>
      </c>
      <c r="F2431">
        <v>3054.52</v>
      </c>
      <c r="G2431">
        <v>20252514386</v>
      </c>
    </row>
    <row r="2432" spans="1:7">
      <c r="A2432" s="1">
        <v>45478</v>
      </c>
      <c r="B2432">
        <v>3057.83</v>
      </c>
      <c r="C2432">
        <v>3106.15</v>
      </c>
      <c r="D2432">
        <v>2826.01</v>
      </c>
      <c r="E2432">
        <v>2981.6</v>
      </c>
      <c r="F2432">
        <v>2981.6</v>
      </c>
      <c r="G2432">
        <v>31131942647</v>
      </c>
    </row>
    <row r="2433" spans="1:7">
      <c r="A2433" s="1">
        <v>45479</v>
      </c>
      <c r="B2433">
        <v>2981.99</v>
      </c>
      <c r="C2433">
        <v>3080.11</v>
      </c>
      <c r="D2433">
        <v>2957.4</v>
      </c>
      <c r="E2433">
        <v>3069.38</v>
      </c>
      <c r="F2433">
        <v>3069.38</v>
      </c>
      <c r="G2433">
        <v>11586293705</v>
      </c>
    </row>
    <row r="2434" spans="1:7">
      <c r="A2434" s="1">
        <v>45480</v>
      </c>
      <c r="B2434">
        <v>3067.41</v>
      </c>
      <c r="C2434">
        <v>3072.81</v>
      </c>
      <c r="D2434">
        <v>2923.96</v>
      </c>
      <c r="E2434">
        <v>2929.39</v>
      </c>
      <c r="F2434">
        <v>2929.39</v>
      </c>
      <c r="G2434">
        <v>10857947538</v>
      </c>
    </row>
    <row r="2435" spans="1:7">
      <c r="A2435" s="1">
        <v>45481</v>
      </c>
      <c r="B2435">
        <v>2929.86</v>
      </c>
      <c r="C2435">
        <v>3090.66</v>
      </c>
      <c r="D2435">
        <v>2826.48</v>
      </c>
      <c r="E2435">
        <v>3018.73</v>
      </c>
      <c r="F2435">
        <v>3018.73</v>
      </c>
      <c r="G2435">
        <v>22627377457</v>
      </c>
    </row>
    <row r="2436" spans="1:7">
      <c r="A2436" s="1">
        <v>45482</v>
      </c>
      <c r="B2436">
        <v>3018.8</v>
      </c>
      <c r="C2436">
        <v>3105.8</v>
      </c>
      <c r="D2436">
        <v>3005.52</v>
      </c>
      <c r="E2436">
        <v>3064.03</v>
      </c>
      <c r="F2436">
        <v>3064.03</v>
      </c>
      <c r="G2436">
        <v>15269945822</v>
      </c>
    </row>
    <row r="2437" spans="1:7">
      <c r="A2437" s="1">
        <v>45483</v>
      </c>
      <c r="B2437">
        <v>3066.14</v>
      </c>
      <c r="C2437">
        <v>3148.41</v>
      </c>
      <c r="D2437">
        <v>3026.61</v>
      </c>
      <c r="E2437">
        <v>3102.22</v>
      </c>
      <c r="F2437">
        <v>3102.22</v>
      </c>
      <c r="G2437">
        <v>14578679176</v>
      </c>
    </row>
    <row r="2438" spans="1:7">
      <c r="A2438" s="1">
        <v>45484</v>
      </c>
      <c r="B2438">
        <v>3101.34</v>
      </c>
      <c r="C2438">
        <v>3208.94</v>
      </c>
      <c r="D2438">
        <v>3057.22</v>
      </c>
      <c r="E2438">
        <v>3100.33</v>
      </c>
      <c r="F2438">
        <v>3100.33</v>
      </c>
      <c r="G2438">
        <v>15230095766</v>
      </c>
    </row>
    <row r="2439" spans="1:7">
      <c r="A2439" s="1">
        <v>45485</v>
      </c>
      <c r="B2439">
        <v>3099.99</v>
      </c>
      <c r="C2439">
        <v>3154.6</v>
      </c>
      <c r="D2439">
        <v>3048.51</v>
      </c>
      <c r="E2439">
        <v>3134.16</v>
      </c>
      <c r="F2439">
        <v>3134.16</v>
      </c>
      <c r="G2439">
        <v>12751638331</v>
      </c>
    </row>
    <row r="2440" spans="1:7">
      <c r="A2440" s="1">
        <v>45486</v>
      </c>
      <c r="B2440">
        <v>3134.55</v>
      </c>
      <c r="C2440">
        <v>3199.99</v>
      </c>
      <c r="D2440">
        <v>3115.08</v>
      </c>
      <c r="E2440">
        <v>3177.2</v>
      </c>
      <c r="F2440">
        <v>3177.2</v>
      </c>
      <c r="G2440">
        <v>8565105946</v>
      </c>
    </row>
    <row r="2441" spans="1:7">
      <c r="A2441" s="1">
        <v>45487</v>
      </c>
      <c r="B2441">
        <v>3176.74</v>
      </c>
      <c r="C2441">
        <v>3266.49</v>
      </c>
      <c r="D2441">
        <v>3166.43</v>
      </c>
      <c r="E2441">
        <v>3244.08</v>
      </c>
      <c r="F2441">
        <v>3244.08</v>
      </c>
      <c r="G2441">
        <v>10517709666</v>
      </c>
    </row>
    <row r="2442" spans="1:7">
      <c r="A2442" s="1">
        <v>45488</v>
      </c>
      <c r="B2442">
        <v>3246.13</v>
      </c>
      <c r="C2442">
        <v>3494.1</v>
      </c>
      <c r="D2442">
        <v>3235.78</v>
      </c>
      <c r="E2442">
        <v>3489.55</v>
      </c>
      <c r="F2442">
        <v>3489.55</v>
      </c>
      <c r="G2442">
        <v>18305490390</v>
      </c>
    </row>
    <row r="2443" spans="1:7">
      <c r="A2443" s="1">
        <v>45489</v>
      </c>
      <c r="B2443">
        <v>3486.14</v>
      </c>
      <c r="C2443">
        <v>3498.22</v>
      </c>
      <c r="D2443">
        <v>3351.78</v>
      </c>
      <c r="E2443">
        <v>3443.51</v>
      </c>
      <c r="F2443">
        <v>3443.51</v>
      </c>
      <c r="G2443">
        <v>20446664416</v>
      </c>
    </row>
    <row r="2444" spans="1:7">
      <c r="A2444" s="1">
        <v>45490</v>
      </c>
      <c r="B2444">
        <v>3446.74</v>
      </c>
      <c r="C2444">
        <v>3516.1</v>
      </c>
      <c r="D2444">
        <v>3379.1</v>
      </c>
      <c r="E2444">
        <v>3388.75</v>
      </c>
      <c r="F2444">
        <v>3388.75</v>
      </c>
      <c r="G2444">
        <v>16739123962</v>
      </c>
    </row>
    <row r="2445" spans="1:7">
      <c r="A2445" s="1">
        <v>45491</v>
      </c>
      <c r="B2445">
        <v>3388.03</v>
      </c>
      <c r="C2445">
        <v>3488.72</v>
      </c>
      <c r="D2445">
        <v>3374.99</v>
      </c>
      <c r="E2445">
        <v>3426.26</v>
      </c>
      <c r="F2445">
        <v>3426.26</v>
      </c>
      <c r="G2445">
        <v>15035622003</v>
      </c>
    </row>
    <row r="2446" spans="1:7">
      <c r="A2446" s="1">
        <v>45492</v>
      </c>
      <c r="B2446">
        <v>3425.91</v>
      </c>
      <c r="C2446">
        <v>3540.59</v>
      </c>
      <c r="D2446">
        <v>3377.88</v>
      </c>
      <c r="E2446">
        <v>3505.73</v>
      </c>
      <c r="F2446">
        <v>3505.73</v>
      </c>
      <c r="G2446">
        <v>17705629736</v>
      </c>
    </row>
    <row r="2447" spans="1:7">
      <c r="A2447" s="1">
        <v>45493</v>
      </c>
      <c r="B2447">
        <v>3505.72</v>
      </c>
      <c r="C2447">
        <v>3539.9</v>
      </c>
      <c r="D2447">
        <v>3482.49</v>
      </c>
      <c r="E2447">
        <v>3519.3</v>
      </c>
      <c r="F2447">
        <v>3519.3</v>
      </c>
      <c r="G2447">
        <v>10360198325</v>
      </c>
    </row>
    <row r="2448" spans="1:7">
      <c r="A2448" s="1">
        <v>45494</v>
      </c>
      <c r="B2448">
        <v>3519.43</v>
      </c>
      <c r="C2448">
        <v>3546.62</v>
      </c>
      <c r="D2448">
        <v>3415.44</v>
      </c>
      <c r="E2448">
        <v>3536.61</v>
      </c>
      <c r="F2448">
        <v>3536.61</v>
      </c>
      <c r="G2448">
        <v>13845913681</v>
      </c>
    </row>
    <row r="2449" spans="1:7">
      <c r="A2449" s="1">
        <v>45495</v>
      </c>
      <c r="B2449">
        <v>3536.63</v>
      </c>
      <c r="C2449">
        <v>3560.08</v>
      </c>
      <c r="D2449">
        <v>3425.8</v>
      </c>
      <c r="E2449">
        <v>3440.42</v>
      </c>
      <c r="F2449">
        <v>3440.42</v>
      </c>
      <c r="G2449">
        <v>18723199034</v>
      </c>
    </row>
    <row r="2450" spans="1:7">
      <c r="A2450" s="1">
        <v>45496</v>
      </c>
      <c r="B2450">
        <v>3440.77</v>
      </c>
      <c r="C2450">
        <v>3539.53</v>
      </c>
      <c r="D2450">
        <v>3395.42</v>
      </c>
      <c r="E2450">
        <v>3482</v>
      </c>
      <c r="F2450">
        <v>3482</v>
      </c>
      <c r="G2450">
        <v>24468405650</v>
      </c>
    </row>
    <row r="2451" spans="1:7">
      <c r="A2451" s="1">
        <v>45497</v>
      </c>
      <c r="B2451">
        <v>3482.15</v>
      </c>
      <c r="C2451">
        <v>3487.65</v>
      </c>
      <c r="D2451">
        <v>3304.04</v>
      </c>
      <c r="E2451">
        <v>3336.34</v>
      </c>
      <c r="F2451">
        <v>3336.34</v>
      </c>
      <c r="G2451">
        <v>16040945448</v>
      </c>
    </row>
    <row r="2452" spans="1:7">
      <c r="A2452" s="1">
        <v>45498</v>
      </c>
      <c r="B2452">
        <v>3336.36</v>
      </c>
      <c r="C2452">
        <v>3341.44</v>
      </c>
      <c r="D2452">
        <v>3088.76</v>
      </c>
      <c r="E2452">
        <v>3174.43</v>
      </c>
      <c r="F2452">
        <v>3174.43</v>
      </c>
      <c r="G2452">
        <v>25293745810</v>
      </c>
    </row>
    <row r="2453" spans="1:7">
      <c r="A2453" s="1">
        <v>45499</v>
      </c>
      <c r="B2453">
        <v>3174.05</v>
      </c>
      <c r="C2453">
        <v>3285.76</v>
      </c>
      <c r="D2453">
        <v>3172.78</v>
      </c>
      <c r="E2453">
        <v>3275.95</v>
      </c>
      <c r="F2453">
        <v>3275.95</v>
      </c>
      <c r="G2453">
        <v>15993893521</v>
      </c>
    </row>
    <row r="2454" spans="1:7">
      <c r="A2454" s="1">
        <v>45500</v>
      </c>
      <c r="B2454">
        <v>3275.89</v>
      </c>
      <c r="C2454">
        <v>3327.43</v>
      </c>
      <c r="D2454">
        <v>3195.36</v>
      </c>
      <c r="E2454">
        <v>3247.61</v>
      </c>
      <c r="F2454">
        <v>3247.61</v>
      </c>
      <c r="G2454">
        <v>15198233287</v>
      </c>
    </row>
    <row r="2455" spans="1:7">
      <c r="A2455" s="1">
        <v>45501</v>
      </c>
      <c r="B2455">
        <v>3247.51</v>
      </c>
      <c r="C2455">
        <v>3283.15</v>
      </c>
      <c r="D2455">
        <v>3201.76</v>
      </c>
      <c r="E2455">
        <v>3271.46</v>
      </c>
      <c r="F2455">
        <v>3271.46</v>
      </c>
      <c r="G2455">
        <v>8959236446</v>
      </c>
    </row>
    <row r="2456" spans="1:7">
      <c r="A2456" s="1">
        <v>45502</v>
      </c>
      <c r="B2456">
        <v>3271.45</v>
      </c>
      <c r="C2456">
        <v>3396.63</v>
      </c>
      <c r="D2456">
        <v>3257.72</v>
      </c>
      <c r="E2456">
        <v>3320.54</v>
      </c>
      <c r="F2456">
        <v>3320.54</v>
      </c>
      <c r="G2456">
        <v>18334852719</v>
      </c>
    </row>
    <row r="2457" spans="1:7">
      <c r="A2457" s="1">
        <v>45503</v>
      </c>
      <c r="B2457">
        <v>3320.64</v>
      </c>
      <c r="C2457">
        <v>3365.32</v>
      </c>
      <c r="D2457">
        <v>3235.76</v>
      </c>
      <c r="E2457">
        <v>3278.67</v>
      </c>
      <c r="F2457">
        <v>3278.67</v>
      </c>
      <c r="G2457">
        <v>14045773047</v>
      </c>
    </row>
    <row r="2458" spans="1:7">
      <c r="A2458" s="1">
        <v>45504</v>
      </c>
      <c r="B2458">
        <v>3278.69</v>
      </c>
      <c r="C2458">
        <v>3347.64</v>
      </c>
      <c r="D2458">
        <v>3216.07</v>
      </c>
      <c r="E2458">
        <v>3231.3</v>
      </c>
      <c r="F2458">
        <v>3231.3</v>
      </c>
      <c r="G2458">
        <v>16135380637</v>
      </c>
    </row>
    <row r="2459" spans="1:7">
      <c r="A2459" s="1">
        <v>45505</v>
      </c>
      <c r="B2459">
        <v>3231.25</v>
      </c>
      <c r="C2459">
        <v>3241.78</v>
      </c>
      <c r="D2459">
        <v>3078.54</v>
      </c>
      <c r="E2459">
        <v>3201.56</v>
      </c>
      <c r="F2459">
        <v>3201.56</v>
      </c>
      <c r="G2459">
        <v>20217639556</v>
      </c>
    </row>
    <row r="2460" spans="1:7">
      <c r="A2460" s="1">
        <v>45506</v>
      </c>
      <c r="B2460">
        <v>3201.6</v>
      </c>
      <c r="C2460">
        <v>3214.53</v>
      </c>
      <c r="D2460">
        <v>2965.73</v>
      </c>
      <c r="E2460">
        <v>2986.01</v>
      </c>
      <c r="F2460">
        <v>2986.01</v>
      </c>
      <c r="G2460">
        <v>21400241741</v>
      </c>
    </row>
    <row r="2461" spans="1:7">
      <c r="A2461" s="1">
        <v>45507</v>
      </c>
      <c r="B2461">
        <v>2985.95</v>
      </c>
      <c r="C2461">
        <v>3015.3</v>
      </c>
      <c r="D2461">
        <v>2861.18</v>
      </c>
      <c r="E2461">
        <v>2903.39</v>
      </c>
      <c r="F2461">
        <v>2903.39</v>
      </c>
      <c r="G2461">
        <v>17844091431</v>
      </c>
    </row>
    <row r="2462" spans="1:7">
      <c r="A2462" s="1">
        <v>45508</v>
      </c>
      <c r="B2462">
        <v>2903.09</v>
      </c>
      <c r="C2462">
        <v>2931.47</v>
      </c>
      <c r="D2462">
        <v>2639.57</v>
      </c>
      <c r="E2462">
        <v>2686.4</v>
      </c>
      <c r="F2462">
        <v>2686.4</v>
      </c>
      <c r="G2462">
        <v>21139601426</v>
      </c>
    </row>
    <row r="2463" spans="1:7">
      <c r="A2463" s="1">
        <v>45509</v>
      </c>
      <c r="B2463">
        <v>2686.03</v>
      </c>
      <c r="C2463">
        <v>2695.89</v>
      </c>
      <c r="D2463">
        <v>2122.5500000000002</v>
      </c>
      <c r="E2463">
        <v>2417.21</v>
      </c>
      <c r="F2463">
        <v>2417.21</v>
      </c>
      <c r="G2463">
        <v>67668132244</v>
      </c>
    </row>
    <row r="2464" spans="1:7">
      <c r="A2464" s="1">
        <v>45510</v>
      </c>
      <c r="B2464">
        <v>2417.27</v>
      </c>
      <c r="C2464">
        <v>2553.58</v>
      </c>
      <c r="D2464">
        <v>2416.5300000000002</v>
      </c>
      <c r="E2464">
        <v>2458.7199999999998</v>
      </c>
      <c r="F2464">
        <v>2458.7199999999998</v>
      </c>
      <c r="G2464">
        <v>26041995921</v>
      </c>
    </row>
    <row r="2465" spans="1:7">
      <c r="A2465" s="1">
        <v>45511</v>
      </c>
      <c r="B2465">
        <v>2458.9899999999998</v>
      </c>
      <c r="C2465">
        <v>2551.56</v>
      </c>
      <c r="D2465">
        <v>2312.17</v>
      </c>
      <c r="E2465">
        <v>2336.59</v>
      </c>
      <c r="F2465">
        <v>2336.59</v>
      </c>
      <c r="G2465">
        <v>24264218606</v>
      </c>
    </row>
    <row r="2466" spans="1:7">
      <c r="A2466" s="1">
        <v>45512</v>
      </c>
      <c r="B2466">
        <v>2336.92</v>
      </c>
      <c r="C2466">
        <v>2721.95</v>
      </c>
      <c r="D2466">
        <v>2322.5300000000002</v>
      </c>
      <c r="E2466">
        <v>2683.35</v>
      </c>
      <c r="F2466">
        <v>2683.35</v>
      </c>
      <c r="G2466">
        <v>23468291180</v>
      </c>
    </row>
    <row r="2467" spans="1:7">
      <c r="A2467" s="1">
        <v>45513</v>
      </c>
      <c r="B2467">
        <v>2683.72</v>
      </c>
      <c r="C2467">
        <v>2706.45</v>
      </c>
      <c r="D2467">
        <v>2555.23</v>
      </c>
      <c r="E2467">
        <v>2599.6</v>
      </c>
      <c r="F2467">
        <v>2599.6</v>
      </c>
      <c r="G2467">
        <v>17907141655</v>
      </c>
    </row>
    <row r="2468" spans="1:7">
      <c r="A2468" s="1">
        <v>45514</v>
      </c>
      <c r="B2468">
        <v>2599.58</v>
      </c>
      <c r="C2468">
        <v>2642.93</v>
      </c>
      <c r="D2468">
        <v>2580.66</v>
      </c>
      <c r="E2468">
        <v>2610.02</v>
      </c>
      <c r="F2468">
        <v>2610.02</v>
      </c>
      <c r="G2468">
        <v>9361014219</v>
      </c>
    </row>
    <row r="2469" spans="1:7">
      <c r="A2469" s="1">
        <v>45515</v>
      </c>
      <c r="B2469">
        <v>2609.9699999999998</v>
      </c>
      <c r="C2469">
        <v>2718.8</v>
      </c>
      <c r="D2469">
        <v>2544.17</v>
      </c>
      <c r="E2469">
        <v>2553.25</v>
      </c>
      <c r="F2469">
        <v>2553.25</v>
      </c>
      <c r="G2469">
        <v>13595441987</v>
      </c>
    </row>
    <row r="2470" spans="1:7">
      <c r="A2470" s="1">
        <v>45516</v>
      </c>
      <c r="B2470">
        <v>2553.5</v>
      </c>
      <c r="C2470">
        <v>2749.14</v>
      </c>
      <c r="D2470">
        <v>2513.39</v>
      </c>
      <c r="E2470">
        <v>2724.43</v>
      </c>
      <c r="F2470">
        <v>2724.43</v>
      </c>
      <c r="G2470">
        <v>21653090666</v>
      </c>
    </row>
    <row r="2471" spans="1:7">
      <c r="A2471" s="1">
        <v>45517</v>
      </c>
      <c r="B2471">
        <v>2724.3</v>
      </c>
      <c r="C2471">
        <v>2737.99</v>
      </c>
      <c r="D2471">
        <v>2613.8000000000002</v>
      </c>
      <c r="E2471">
        <v>2703.67</v>
      </c>
      <c r="F2471">
        <v>2703.67</v>
      </c>
      <c r="G2471">
        <v>16383053029</v>
      </c>
    </row>
    <row r="2472" spans="1:7">
      <c r="A2472" s="1">
        <v>45518</v>
      </c>
      <c r="B2472">
        <v>2703.59</v>
      </c>
      <c r="C2472">
        <v>2775.28</v>
      </c>
      <c r="D2472">
        <v>2636.71</v>
      </c>
      <c r="E2472">
        <v>2662.91</v>
      </c>
      <c r="F2472">
        <v>2662.91</v>
      </c>
      <c r="G2472">
        <v>15825365408</v>
      </c>
    </row>
    <row r="2473" spans="1:7">
      <c r="A2473" s="1">
        <v>45519</v>
      </c>
      <c r="B2473">
        <v>2662.89</v>
      </c>
      <c r="C2473">
        <v>2675.31</v>
      </c>
      <c r="D2473">
        <v>2518.67</v>
      </c>
      <c r="E2473">
        <v>2570.09</v>
      </c>
      <c r="F2473">
        <v>2570.09</v>
      </c>
      <c r="G2473">
        <v>16345801912</v>
      </c>
    </row>
    <row r="2474" spans="1:7">
      <c r="A2474" s="1">
        <v>45520</v>
      </c>
      <c r="B2474">
        <v>2570.09</v>
      </c>
      <c r="C2474">
        <v>2629.38</v>
      </c>
      <c r="D2474">
        <v>2553.0700000000002</v>
      </c>
      <c r="E2474">
        <v>2593.19</v>
      </c>
      <c r="F2474">
        <v>2593.19</v>
      </c>
      <c r="G2474">
        <v>13275561555</v>
      </c>
    </row>
    <row r="2475" spans="1:7">
      <c r="A2475" s="1">
        <v>45521</v>
      </c>
      <c r="B2475">
        <v>2593.17</v>
      </c>
      <c r="C2475">
        <v>2626.67</v>
      </c>
      <c r="D2475">
        <v>2588.79</v>
      </c>
      <c r="E2475">
        <v>2614.5500000000002</v>
      </c>
      <c r="F2475">
        <v>2614.5500000000002</v>
      </c>
      <c r="G2475">
        <v>6676568717</v>
      </c>
    </row>
    <row r="2476" spans="1:7">
      <c r="A2476" s="1">
        <v>45522</v>
      </c>
      <c r="B2476">
        <v>2614.11</v>
      </c>
      <c r="C2476">
        <v>2684.03</v>
      </c>
      <c r="D2476">
        <v>2596.7399999999998</v>
      </c>
      <c r="E2476">
        <v>2613.36</v>
      </c>
      <c r="F2476">
        <v>2613.36</v>
      </c>
      <c r="G2476">
        <v>9207267415</v>
      </c>
    </row>
    <row r="2477" spans="1:7">
      <c r="A2477" s="1">
        <v>45523</v>
      </c>
      <c r="B2477">
        <v>2612.7199999999998</v>
      </c>
      <c r="C2477">
        <v>2648.28</v>
      </c>
      <c r="D2477">
        <v>2566.4</v>
      </c>
      <c r="E2477">
        <v>2637.31</v>
      </c>
      <c r="F2477">
        <v>2637.31</v>
      </c>
      <c r="G2477">
        <v>11968963282</v>
      </c>
    </row>
    <row r="2478" spans="1:7">
      <c r="A2478" s="1">
        <v>45524</v>
      </c>
      <c r="B2478">
        <v>2637.31</v>
      </c>
      <c r="C2478">
        <v>2695.91</v>
      </c>
      <c r="D2478">
        <v>2556.75</v>
      </c>
      <c r="E2478">
        <v>2573.11</v>
      </c>
      <c r="F2478">
        <v>2573.11</v>
      </c>
      <c r="G2478">
        <v>13249483464</v>
      </c>
    </row>
    <row r="2479" spans="1:7">
      <c r="A2479" s="1">
        <v>45525</v>
      </c>
      <c r="B2479">
        <v>2573.11</v>
      </c>
      <c r="C2479">
        <v>2662.95</v>
      </c>
      <c r="D2479">
        <v>2538.66</v>
      </c>
      <c r="E2479">
        <v>2631.4</v>
      </c>
      <c r="F2479">
        <v>2631.4</v>
      </c>
      <c r="G2479">
        <v>12766015263</v>
      </c>
    </row>
    <row r="2480" spans="1:7">
      <c r="A2480" s="1">
        <v>45526</v>
      </c>
      <c r="B2480">
        <v>2630.86</v>
      </c>
      <c r="C2480">
        <v>2644.82</v>
      </c>
      <c r="D2480">
        <v>2587.11</v>
      </c>
      <c r="E2480">
        <v>2622.95</v>
      </c>
      <c r="F2480">
        <v>2622.95</v>
      </c>
      <c r="G2480">
        <v>10723280428</v>
      </c>
    </row>
    <row r="2481" spans="1:23">
      <c r="A2481" s="1">
        <v>45527</v>
      </c>
      <c r="B2481">
        <v>2622.92</v>
      </c>
      <c r="C2481">
        <v>2799.33</v>
      </c>
      <c r="D2481">
        <v>2622.58</v>
      </c>
      <c r="E2481">
        <v>2764.45</v>
      </c>
      <c r="F2481">
        <v>2764.45</v>
      </c>
      <c r="G2481">
        <v>16857181970</v>
      </c>
    </row>
    <row r="2482" spans="1:23">
      <c r="A2482" s="1">
        <v>45528</v>
      </c>
      <c r="B2482">
        <v>2765.48</v>
      </c>
      <c r="C2482">
        <v>2820.02</v>
      </c>
      <c r="D2482">
        <v>2737.78</v>
      </c>
      <c r="E2482">
        <v>2769.39</v>
      </c>
      <c r="F2482">
        <v>2769.39</v>
      </c>
      <c r="G2482">
        <v>11765811307</v>
      </c>
    </row>
    <row r="2483" spans="1:23">
      <c r="A2483" s="1">
        <v>45529</v>
      </c>
      <c r="B2483">
        <v>2769.1</v>
      </c>
      <c r="C2483">
        <v>2793.01</v>
      </c>
      <c r="D2483">
        <v>2736.09</v>
      </c>
      <c r="E2483">
        <v>2749.16</v>
      </c>
      <c r="F2483">
        <v>2749.16</v>
      </c>
      <c r="G2483">
        <v>9375535539</v>
      </c>
    </row>
    <row r="2484" spans="1:23">
      <c r="A2484" s="1">
        <v>45530</v>
      </c>
      <c r="B2484">
        <v>2749.25</v>
      </c>
      <c r="C2484">
        <v>2763</v>
      </c>
      <c r="D2484">
        <v>2668.89</v>
      </c>
      <c r="E2484">
        <v>2681.34</v>
      </c>
      <c r="F2484">
        <v>2681.34</v>
      </c>
      <c r="G2484">
        <v>12282035835</v>
      </c>
    </row>
    <row r="2485" spans="1:23">
      <c r="A2485" s="1">
        <v>45531</v>
      </c>
      <c r="B2485">
        <v>2681.62</v>
      </c>
      <c r="C2485">
        <v>2700.15</v>
      </c>
      <c r="D2485">
        <v>2401.1799999999998</v>
      </c>
      <c r="E2485">
        <v>2458.73</v>
      </c>
      <c r="F2485">
        <v>2458.73</v>
      </c>
      <c r="G2485">
        <v>18028996056</v>
      </c>
    </row>
    <row r="2486" spans="1:23">
      <c r="A2486" s="1">
        <v>45532</v>
      </c>
      <c r="B2486">
        <v>2458.9</v>
      </c>
      <c r="C2486">
        <v>2553.8200000000002</v>
      </c>
      <c r="D2486">
        <v>2422.29</v>
      </c>
      <c r="E2486">
        <v>2528.42</v>
      </c>
      <c r="F2486">
        <v>2528.42</v>
      </c>
      <c r="G2486">
        <v>20359545410</v>
      </c>
    </row>
    <row r="2487" spans="1:23">
      <c r="A2487" s="1">
        <v>45533</v>
      </c>
      <c r="B2487">
        <v>2528.36</v>
      </c>
      <c r="C2487">
        <v>2595.98</v>
      </c>
      <c r="D2487">
        <v>2507.5</v>
      </c>
      <c r="E2487">
        <v>2528.79</v>
      </c>
      <c r="F2487">
        <v>2528.79</v>
      </c>
      <c r="G2487">
        <v>13946434277</v>
      </c>
    </row>
    <row r="2488" spans="1:23">
      <c r="A2488" s="1">
        <v>45534</v>
      </c>
      <c r="B2488">
        <v>2528.73</v>
      </c>
      <c r="C2488">
        <v>2539.92</v>
      </c>
      <c r="D2488">
        <v>2432.83</v>
      </c>
      <c r="E2488">
        <v>2525.8200000000002</v>
      </c>
      <c r="F2488">
        <v>2525.8200000000002</v>
      </c>
      <c r="G2488">
        <v>15526218255</v>
      </c>
    </row>
    <row r="2489" spans="1:23">
      <c r="A2489" s="1">
        <v>45535</v>
      </c>
      <c r="B2489">
        <v>2525.86</v>
      </c>
      <c r="C2489">
        <v>2532.39</v>
      </c>
      <c r="D2489">
        <v>2493.71</v>
      </c>
      <c r="E2489">
        <v>2513.39</v>
      </c>
      <c r="F2489">
        <v>2513.39</v>
      </c>
      <c r="G2489">
        <v>6646876013</v>
      </c>
    </row>
    <row r="2490" spans="1:23">
      <c r="A2490" s="1">
        <v>45536</v>
      </c>
      <c r="B2490">
        <v>2513.42</v>
      </c>
      <c r="C2490">
        <v>2515.4699999999998</v>
      </c>
      <c r="D2490">
        <v>2401.89</v>
      </c>
      <c r="E2490">
        <v>2427.9</v>
      </c>
      <c r="F2490">
        <v>2427.9</v>
      </c>
      <c r="G2490">
        <v>11800443265</v>
      </c>
      <c r="Q2490" s="35"/>
      <c r="R2490" s="36"/>
      <c r="S2490" s="36"/>
      <c r="T2490" s="36"/>
      <c r="U2490" s="36"/>
      <c r="V2490" s="36"/>
      <c r="W2490" s="36"/>
    </row>
    <row r="2491" spans="1:23">
      <c r="A2491" s="1">
        <v>45537</v>
      </c>
      <c r="B2491">
        <v>2427.9699999999998</v>
      </c>
      <c r="C2491">
        <v>2563.09</v>
      </c>
      <c r="D2491">
        <v>2426.1</v>
      </c>
      <c r="E2491">
        <v>2538.19</v>
      </c>
      <c r="F2491">
        <v>2538.19</v>
      </c>
      <c r="G2491">
        <v>12520444224</v>
      </c>
      <c r="Q2491" s="37"/>
      <c r="R2491" s="61"/>
      <c r="S2491" s="61"/>
      <c r="T2491" s="61"/>
      <c r="U2491" s="61"/>
      <c r="V2491" s="61"/>
      <c r="W2491" s="39"/>
    </row>
    <row r="2492" spans="1:23">
      <c r="A2492" s="1">
        <v>45538</v>
      </c>
      <c r="B2492">
        <v>2538.16</v>
      </c>
      <c r="C2492">
        <v>2552.8000000000002</v>
      </c>
      <c r="D2492">
        <v>2419.88</v>
      </c>
      <c r="E2492">
        <v>2420.6</v>
      </c>
      <c r="F2492">
        <v>2420.6</v>
      </c>
      <c r="G2492">
        <v>11406800197</v>
      </c>
      <c r="Q2492" s="37"/>
      <c r="R2492" s="61"/>
      <c r="S2492" s="61"/>
      <c r="T2492" s="61"/>
      <c r="U2492" s="61"/>
      <c r="V2492" s="61"/>
      <c r="W2492" s="39"/>
    </row>
    <row r="2493" spans="1:23">
      <c r="A2493" s="1">
        <v>45539</v>
      </c>
      <c r="B2493">
        <v>2420.19</v>
      </c>
      <c r="C2493">
        <v>2488.92</v>
      </c>
      <c r="D2493">
        <v>2313.27</v>
      </c>
      <c r="E2493">
        <v>2448.98</v>
      </c>
      <c r="F2493">
        <v>2448.98</v>
      </c>
      <c r="G2493">
        <v>16709600747</v>
      </c>
      <c r="Q2493" s="37"/>
      <c r="R2493" s="61"/>
      <c r="S2493" s="61"/>
      <c r="T2493" s="61"/>
      <c r="U2493" s="61"/>
      <c r="V2493" s="61"/>
      <c r="W2493" s="39"/>
    </row>
    <row r="2494" spans="1:23">
      <c r="A2494" s="1">
        <v>45540</v>
      </c>
      <c r="B2494">
        <v>2448.9899999999998</v>
      </c>
      <c r="C2494">
        <v>2465.39</v>
      </c>
      <c r="D2494">
        <v>2348.86</v>
      </c>
      <c r="E2494">
        <v>2367.7399999999998</v>
      </c>
      <c r="F2494">
        <v>2367.7399999999998</v>
      </c>
      <c r="G2494">
        <v>13632325040</v>
      </c>
      <c r="Q2494" s="37"/>
      <c r="R2494" s="61"/>
      <c r="S2494" s="61"/>
      <c r="T2494" s="61"/>
      <c r="U2494" s="61"/>
      <c r="V2494" s="61"/>
      <c r="W2494" s="39"/>
    </row>
    <row r="2495" spans="1:23">
      <c r="A2495" s="1">
        <v>45541</v>
      </c>
      <c r="B2495">
        <v>2367.6999999999998</v>
      </c>
      <c r="C2495">
        <v>2406.5100000000002</v>
      </c>
      <c r="D2495">
        <v>2150.86</v>
      </c>
      <c r="E2495">
        <v>2223.88</v>
      </c>
      <c r="F2495">
        <v>2223.88</v>
      </c>
      <c r="G2495">
        <v>25825618367</v>
      </c>
      <c r="Q2495" s="37"/>
      <c r="R2495" s="61"/>
      <c r="S2495" s="61"/>
      <c r="T2495" s="61"/>
      <c r="U2495" s="61"/>
      <c r="V2495" s="61"/>
      <c r="W2495" s="39"/>
    </row>
    <row r="2496" spans="1:23">
      <c r="A2496" s="1">
        <v>45542</v>
      </c>
      <c r="B2496">
        <v>2223.9299999999998</v>
      </c>
      <c r="C2496">
        <v>2310.19</v>
      </c>
      <c r="D2496">
        <v>2222.1</v>
      </c>
      <c r="E2496">
        <v>2274.11</v>
      </c>
      <c r="F2496">
        <v>2274.11</v>
      </c>
      <c r="G2496">
        <v>11124608320</v>
      </c>
      <c r="Q2496" s="37"/>
      <c r="R2496" s="61"/>
      <c r="S2496" s="61"/>
      <c r="T2496" s="61"/>
      <c r="U2496" s="61"/>
      <c r="V2496" s="61"/>
      <c r="W2496" s="39"/>
    </row>
    <row r="2497" spans="1:23">
      <c r="A2497" s="1">
        <v>45543</v>
      </c>
      <c r="B2497">
        <v>2274.44</v>
      </c>
      <c r="C2497">
        <v>2332.36</v>
      </c>
      <c r="D2497">
        <v>2243.91</v>
      </c>
      <c r="E2497">
        <v>2297.29</v>
      </c>
      <c r="F2497">
        <v>2297.29</v>
      </c>
      <c r="G2497">
        <v>10718443487</v>
      </c>
      <c r="Q2497" s="37"/>
      <c r="R2497" s="61"/>
      <c r="S2497" s="61"/>
      <c r="T2497" s="61"/>
      <c r="U2497" s="61"/>
      <c r="V2497" s="61"/>
      <c r="W2497" s="39"/>
    </row>
    <row r="2498" spans="1:23">
      <c r="A2498" s="1">
        <v>45544</v>
      </c>
      <c r="B2498">
        <v>2297.9</v>
      </c>
      <c r="C2498">
        <v>2379.79</v>
      </c>
      <c r="D2498">
        <v>2274.12</v>
      </c>
      <c r="E2498">
        <v>2358.48</v>
      </c>
      <c r="F2498">
        <v>2358.48</v>
      </c>
      <c r="G2498">
        <v>15887712451</v>
      </c>
      <c r="Q2498" s="37"/>
      <c r="R2498" s="61"/>
      <c r="S2498" s="61"/>
      <c r="T2498" s="61"/>
      <c r="U2498" s="61"/>
      <c r="V2498" s="61"/>
      <c r="W2498" s="39"/>
    </row>
    <row r="2499" spans="1:23">
      <c r="A2499" s="1">
        <v>45545</v>
      </c>
      <c r="B2499">
        <v>2358.5</v>
      </c>
      <c r="C2499">
        <v>2398.5</v>
      </c>
      <c r="D2499">
        <v>2323.0700000000002</v>
      </c>
      <c r="E2499">
        <v>2389.58</v>
      </c>
      <c r="F2499">
        <v>2389.58</v>
      </c>
      <c r="G2499">
        <v>12795818970</v>
      </c>
    </row>
    <row r="2500" spans="1:23">
      <c r="A2500" s="1">
        <v>45546</v>
      </c>
      <c r="B2500">
        <v>2389.6</v>
      </c>
      <c r="C2500">
        <v>2389.7199999999998</v>
      </c>
      <c r="D2500">
        <v>2279.0500000000002</v>
      </c>
      <c r="E2500">
        <v>2339.84</v>
      </c>
      <c r="F2500">
        <v>2339.84</v>
      </c>
      <c r="G2500">
        <v>15355180967</v>
      </c>
    </row>
    <row r="2501" spans="1:23">
      <c r="A2501" s="1">
        <v>45547</v>
      </c>
      <c r="B2501">
        <v>2339.84</v>
      </c>
      <c r="C2501">
        <v>2390.19</v>
      </c>
      <c r="D2501">
        <v>2316.16</v>
      </c>
      <c r="E2501">
        <v>2361.7800000000002</v>
      </c>
      <c r="F2501">
        <v>2361.7800000000002</v>
      </c>
      <c r="G2501">
        <v>12162634681</v>
      </c>
    </row>
    <row r="2502" spans="1:23">
      <c r="A2502" s="1">
        <v>45548</v>
      </c>
      <c r="B2502">
        <v>2361.7399999999998</v>
      </c>
      <c r="C2502">
        <v>2462.8000000000002</v>
      </c>
      <c r="D2502">
        <v>2338.14</v>
      </c>
      <c r="E2502">
        <v>2441.61</v>
      </c>
      <c r="F2502">
        <v>2441.61</v>
      </c>
      <c r="G2502">
        <v>13759640866</v>
      </c>
    </row>
    <row r="2503" spans="1:23">
      <c r="A2503" s="1">
        <v>45549</v>
      </c>
      <c r="B2503">
        <v>2441.58</v>
      </c>
      <c r="C2503">
        <v>2442.63</v>
      </c>
      <c r="D2503">
        <v>2386.98</v>
      </c>
      <c r="E2503">
        <v>2418.6</v>
      </c>
      <c r="F2503">
        <v>2418.6</v>
      </c>
      <c r="G2503">
        <v>8170291680</v>
      </c>
    </row>
    <row r="2504" spans="1:23">
      <c r="A2504" s="1">
        <v>45550</v>
      </c>
      <c r="B2504">
        <v>2418.27</v>
      </c>
      <c r="C2504">
        <v>2430.38</v>
      </c>
      <c r="D2504">
        <v>2286.63</v>
      </c>
      <c r="E2504">
        <v>2320.9</v>
      </c>
      <c r="F2504">
        <v>2320.9</v>
      </c>
      <c r="G2504">
        <v>10155470375</v>
      </c>
    </row>
    <row r="2505" spans="1:23">
      <c r="A2505" s="1">
        <v>45551</v>
      </c>
      <c r="B2505">
        <v>2320.89</v>
      </c>
      <c r="C2505">
        <v>2334.79</v>
      </c>
      <c r="D2505">
        <v>2253.7199999999998</v>
      </c>
      <c r="E2505">
        <v>2295.2800000000002</v>
      </c>
      <c r="F2505">
        <v>2295.2800000000002</v>
      </c>
      <c r="G2505">
        <v>16819033263</v>
      </c>
    </row>
    <row r="2506" spans="1:23">
      <c r="A2506" s="37">
        <v>45552</v>
      </c>
      <c r="B2506" s="61">
        <v>2295.2800000000002</v>
      </c>
      <c r="C2506" s="61">
        <v>2392.15</v>
      </c>
      <c r="D2506" s="61">
        <v>2263.79</v>
      </c>
      <c r="E2506" s="61">
        <v>2341.71</v>
      </c>
      <c r="F2506" s="61">
        <v>2341.71</v>
      </c>
      <c r="G2506" s="39">
        <v>15356783863</v>
      </c>
    </row>
    <row r="2507" spans="1:23">
      <c r="A2507" s="37">
        <v>45553</v>
      </c>
      <c r="B2507" s="61">
        <v>2341.73</v>
      </c>
      <c r="C2507" s="61">
        <v>2369.73</v>
      </c>
      <c r="D2507" s="61">
        <v>2278.66</v>
      </c>
      <c r="E2507" s="61">
        <v>2369.73</v>
      </c>
      <c r="F2507" s="61">
        <v>2369.73</v>
      </c>
      <c r="G2507" s="39">
        <v>18159056422</v>
      </c>
    </row>
    <row r="2508" spans="1:23">
      <c r="A2508" s="37">
        <v>45554</v>
      </c>
      <c r="B2508" s="61">
        <v>2369.37</v>
      </c>
      <c r="C2508" s="61">
        <v>2492.1999999999998</v>
      </c>
      <c r="D2508" s="61">
        <v>2369.37</v>
      </c>
      <c r="E2508" s="61">
        <v>2464.75</v>
      </c>
      <c r="F2508" s="61">
        <v>2464.75</v>
      </c>
      <c r="G2508" s="39">
        <v>18437147349</v>
      </c>
    </row>
    <row r="2509" spans="1:23">
      <c r="A2509" s="37">
        <v>45555</v>
      </c>
      <c r="B2509" s="61">
        <v>2464.7800000000002</v>
      </c>
      <c r="C2509" s="61">
        <v>2571.9899999999998</v>
      </c>
      <c r="D2509" s="61">
        <v>2439.38</v>
      </c>
      <c r="E2509" s="61">
        <v>2561.0700000000002</v>
      </c>
      <c r="F2509" s="61">
        <v>2561.0700000000002</v>
      </c>
      <c r="G2509" s="39">
        <v>19112788620</v>
      </c>
    </row>
    <row r="2510" spans="1:23">
      <c r="A2510" s="37">
        <v>45556</v>
      </c>
      <c r="B2510" s="61">
        <v>2560.88</v>
      </c>
      <c r="C2510" s="61">
        <v>2621.62</v>
      </c>
      <c r="D2510" s="61">
        <v>2530.84</v>
      </c>
      <c r="E2510" s="61">
        <v>2615.86</v>
      </c>
      <c r="F2510" s="61">
        <v>2615.86</v>
      </c>
      <c r="G2510" s="39">
        <v>10797825021</v>
      </c>
    </row>
    <row r="2511" spans="1:23">
      <c r="A2511" s="37">
        <v>45557</v>
      </c>
      <c r="B2511" s="61">
        <v>2615.85</v>
      </c>
      <c r="C2511" s="61">
        <v>2632.04</v>
      </c>
      <c r="D2511" s="61">
        <v>2528.52</v>
      </c>
      <c r="E2511" s="61">
        <v>2582.86</v>
      </c>
      <c r="F2511" s="61">
        <v>2582.86</v>
      </c>
      <c r="G2511" s="39">
        <v>13180663011</v>
      </c>
    </row>
    <row r="2512" spans="1:23">
      <c r="A2512" s="37">
        <v>45558</v>
      </c>
      <c r="B2512" s="61">
        <v>2582.77</v>
      </c>
      <c r="C2512" s="61">
        <v>2701.68</v>
      </c>
      <c r="D2512" s="61">
        <v>2541.91</v>
      </c>
      <c r="E2512" s="61">
        <v>2648.55</v>
      </c>
      <c r="F2512" s="61">
        <v>2648.55</v>
      </c>
      <c r="G2512" s="39">
        <v>19912841456</v>
      </c>
    </row>
    <row r="2513" spans="1:7">
      <c r="A2513" s="37"/>
      <c r="B2513" s="61"/>
      <c r="C2513" s="61"/>
      <c r="D2513" s="61"/>
      <c r="E2513" s="61"/>
      <c r="F2513" s="61"/>
      <c r="G2513" s="39"/>
    </row>
  </sheetData>
  <sortState xmlns:xlrd2="http://schemas.microsoft.com/office/spreadsheetml/2017/richdata2" ref="Q2491:W2498">
    <sortCondition ref="Q2490:Q2498"/>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7A4BC2-195B-49B7-9704-73F75B529129}">
  <dimension ref="A1:G81"/>
  <sheetViews>
    <sheetView workbookViewId="0">
      <selection activeCell="K70" sqref="K70"/>
    </sheetView>
  </sheetViews>
  <sheetFormatPr defaultRowHeight="15"/>
  <cols>
    <col min="1" max="1" width="11.85546875" customWidth="1"/>
  </cols>
  <sheetData>
    <row r="1" spans="1:7" ht="28.5">
      <c r="A1" s="54" t="s">
        <v>65</v>
      </c>
    </row>
    <row r="2" spans="1:7">
      <c r="A2" s="55" t="s">
        <v>66</v>
      </c>
    </row>
    <row r="3" spans="1:7">
      <c r="A3" s="56" t="s">
        <v>13</v>
      </c>
      <c r="B3" s="57" t="s">
        <v>7</v>
      </c>
      <c r="C3" s="57" t="s">
        <v>8</v>
      </c>
      <c r="D3" s="57" t="s">
        <v>9</v>
      </c>
      <c r="E3" s="57" t="s">
        <v>67</v>
      </c>
      <c r="F3" s="57" t="s">
        <v>68</v>
      </c>
      <c r="G3" s="57" t="s">
        <v>11</v>
      </c>
    </row>
    <row r="4" spans="1:7">
      <c r="A4" s="58">
        <v>45559</v>
      </c>
      <c r="B4" s="59">
        <v>5.94</v>
      </c>
      <c r="C4" s="59">
        <v>6.05</v>
      </c>
      <c r="D4" s="59">
        <v>5.74</v>
      </c>
      <c r="E4" s="59">
        <v>6.01</v>
      </c>
      <c r="F4" s="59">
        <v>6.01</v>
      </c>
      <c r="G4" s="60">
        <v>2750738</v>
      </c>
    </row>
    <row r="5" spans="1:7">
      <c r="A5" s="58">
        <v>45558</v>
      </c>
      <c r="B5" s="59">
        <v>6.01</v>
      </c>
      <c r="C5" s="59">
        <v>6.25</v>
      </c>
      <c r="D5" s="59">
        <v>5.93</v>
      </c>
      <c r="E5" s="59">
        <v>6.12</v>
      </c>
      <c r="F5" s="59">
        <v>6.12</v>
      </c>
      <c r="G5" s="60">
        <v>2296500</v>
      </c>
    </row>
    <row r="6" spans="1:7">
      <c r="A6" s="58">
        <v>45555</v>
      </c>
      <c r="B6" s="59">
        <v>5.53</v>
      </c>
      <c r="C6" s="59">
        <v>5.68</v>
      </c>
      <c r="D6" s="59">
        <v>5.44</v>
      </c>
      <c r="E6" s="59">
        <v>5.55</v>
      </c>
      <c r="F6" s="59">
        <v>5.55</v>
      </c>
      <c r="G6" s="60">
        <v>2475000</v>
      </c>
    </row>
    <row r="7" spans="1:7">
      <c r="A7" s="58">
        <v>45554</v>
      </c>
      <c r="B7" s="59">
        <v>5.16</v>
      </c>
      <c r="C7" s="59">
        <v>5.35</v>
      </c>
      <c r="D7" s="59">
        <v>5.04</v>
      </c>
      <c r="E7" s="59">
        <v>5.22</v>
      </c>
      <c r="F7" s="59">
        <v>5.22</v>
      </c>
      <c r="G7" s="60">
        <v>2898700</v>
      </c>
    </row>
    <row r="8" spans="1:7">
      <c r="A8" s="58">
        <v>45553</v>
      </c>
      <c r="B8" s="59">
        <v>4.6100000000000003</v>
      </c>
      <c r="C8" s="59">
        <v>4.83</v>
      </c>
      <c r="D8" s="59">
        <v>4.51</v>
      </c>
      <c r="E8" s="59">
        <v>4.62</v>
      </c>
      <c r="F8" s="59">
        <v>4.62</v>
      </c>
      <c r="G8" s="60">
        <v>2663300</v>
      </c>
    </row>
    <row r="9" spans="1:7">
      <c r="A9" s="58">
        <v>45552</v>
      </c>
      <c r="B9" s="59">
        <v>4.66</v>
      </c>
      <c r="C9" s="59">
        <v>4.95</v>
      </c>
      <c r="D9" s="59">
        <v>4.59</v>
      </c>
      <c r="E9" s="59">
        <v>4.78</v>
      </c>
      <c r="F9" s="59">
        <v>4.78</v>
      </c>
      <c r="G9" s="60">
        <v>2184000</v>
      </c>
    </row>
    <row r="10" spans="1:7">
      <c r="A10" s="58">
        <v>45551</v>
      </c>
      <c r="B10" s="59">
        <v>4.6100000000000003</v>
      </c>
      <c r="C10" s="59">
        <v>4.63</v>
      </c>
      <c r="D10" s="59">
        <v>4.45</v>
      </c>
      <c r="E10" s="59">
        <v>4.54</v>
      </c>
      <c r="F10" s="59">
        <v>4.54</v>
      </c>
      <c r="G10" s="60">
        <v>2883900</v>
      </c>
    </row>
    <row r="11" spans="1:7">
      <c r="A11" s="58">
        <v>45548</v>
      </c>
      <c r="B11" s="59">
        <v>4.8</v>
      </c>
      <c r="C11" s="59">
        <v>5.14</v>
      </c>
      <c r="D11" s="59">
        <v>4.78</v>
      </c>
      <c r="E11" s="59">
        <v>5.12</v>
      </c>
      <c r="F11" s="59">
        <v>5.12</v>
      </c>
      <c r="G11" s="60">
        <v>2512500</v>
      </c>
    </row>
    <row r="12" spans="1:7">
      <c r="A12" s="58">
        <v>45547</v>
      </c>
      <c r="B12" s="59">
        <v>4.8</v>
      </c>
      <c r="C12" s="59">
        <v>4.88</v>
      </c>
      <c r="D12" s="59">
        <v>4.6500000000000004</v>
      </c>
      <c r="E12" s="59">
        <v>4.8600000000000003</v>
      </c>
      <c r="F12" s="59">
        <v>4.8600000000000003</v>
      </c>
      <c r="G12" s="60">
        <v>1811000</v>
      </c>
    </row>
    <row r="13" spans="1:7">
      <c r="A13" s="58">
        <v>45546</v>
      </c>
      <c r="B13" s="59">
        <v>4.74</v>
      </c>
      <c r="C13" s="59">
        <v>4.9000000000000004</v>
      </c>
      <c r="D13" s="59">
        <v>4.5</v>
      </c>
      <c r="E13" s="59">
        <v>4.7699999999999996</v>
      </c>
      <c r="F13" s="59">
        <v>4.7699999999999996</v>
      </c>
      <c r="G13" s="60">
        <v>1925500</v>
      </c>
    </row>
    <row r="14" spans="1:7">
      <c r="A14" s="58">
        <v>45545</v>
      </c>
      <c r="B14" s="59">
        <v>4.78</v>
      </c>
      <c r="C14" s="59">
        <v>4.99</v>
      </c>
      <c r="D14" s="59">
        <v>4.68</v>
      </c>
      <c r="E14" s="59">
        <v>4.95</v>
      </c>
      <c r="F14" s="59">
        <v>4.95</v>
      </c>
      <c r="G14" s="60">
        <v>1562500</v>
      </c>
    </row>
    <row r="15" spans="1:7">
      <c r="A15" s="58">
        <v>45544</v>
      </c>
      <c r="B15" s="59">
        <v>4.67</v>
      </c>
      <c r="C15" s="59">
        <v>4.84</v>
      </c>
      <c r="D15" s="59">
        <v>4.51</v>
      </c>
      <c r="E15" s="59">
        <v>4.83</v>
      </c>
      <c r="F15" s="59">
        <v>4.83</v>
      </c>
      <c r="G15" s="60">
        <v>2019900</v>
      </c>
    </row>
    <row r="16" spans="1:7">
      <c r="A16" s="58">
        <v>45541</v>
      </c>
      <c r="B16" s="59">
        <v>5.0599999999999996</v>
      </c>
      <c r="C16" s="59">
        <v>5.07</v>
      </c>
      <c r="D16" s="59">
        <v>4.24</v>
      </c>
      <c r="E16" s="59">
        <v>4.3</v>
      </c>
      <c r="F16" s="59">
        <v>4.3</v>
      </c>
      <c r="G16" s="60">
        <v>4922800</v>
      </c>
    </row>
    <row r="17" spans="1:7">
      <c r="A17" s="58">
        <v>45540</v>
      </c>
      <c r="B17" s="59">
        <v>5.0599999999999996</v>
      </c>
      <c r="C17" s="59">
        <v>5.12</v>
      </c>
      <c r="D17" s="59">
        <v>4.84</v>
      </c>
      <c r="E17" s="59">
        <v>4.91</v>
      </c>
      <c r="F17" s="59">
        <v>4.91</v>
      </c>
      <c r="G17" s="60">
        <v>2224100</v>
      </c>
    </row>
    <row r="18" spans="1:7">
      <c r="A18" s="58">
        <v>45539</v>
      </c>
      <c r="B18" s="59">
        <v>5.07</v>
      </c>
      <c r="C18" s="59">
        <v>5.47</v>
      </c>
      <c r="D18" s="59">
        <v>5.03</v>
      </c>
      <c r="E18" s="59">
        <v>5.32</v>
      </c>
      <c r="F18" s="59">
        <v>5.32</v>
      </c>
      <c r="G18" s="60">
        <v>2915100</v>
      </c>
    </row>
    <row r="19" spans="1:7">
      <c r="A19" s="58">
        <v>45538</v>
      </c>
      <c r="B19" s="59">
        <v>5.57</v>
      </c>
      <c r="C19" s="59">
        <v>5.57</v>
      </c>
      <c r="D19" s="59">
        <v>5.22</v>
      </c>
      <c r="E19" s="59">
        <v>5.26</v>
      </c>
      <c r="F19" s="59">
        <v>5.26</v>
      </c>
      <c r="G19" s="60">
        <v>2150700</v>
      </c>
    </row>
    <row r="20" spans="1:7">
      <c r="A20" s="58">
        <v>45534</v>
      </c>
      <c r="B20" s="59">
        <v>5.74</v>
      </c>
      <c r="C20" s="59">
        <v>5.74</v>
      </c>
      <c r="D20" s="59">
        <v>5.21</v>
      </c>
      <c r="E20" s="59">
        <v>5.56</v>
      </c>
      <c r="F20" s="59">
        <v>5.56</v>
      </c>
      <c r="G20" s="60">
        <v>3204800</v>
      </c>
    </row>
    <row r="21" spans="1:7">
      <c r="A21" s="58">
        <v>45533</v>
      </c>
      <c r="B21" s="59">
        <v>5.82</v>
      </c>
      <c r="C21" s="59">
        <v>5.96</v>
      </c>
      <c r="D21" s="59">
        <v>5.59</v>
      </c>
      <c r="E21" s="59">
        <v>5.68</v>
      </c>
      <c r="F21" s="59">
        <v>5.68</v>
      </c>
      <c r="G21" s="60">
        <v>1538100</v>
      </c>
    </row>
    <row r="22" spans="1:7">
      <c r="A22" s="58">
        <v>45532</v>
      </c>
      <c r="B22" s="59">
        <v>5.65</v>
      </c>
      <c r="C22" s="59">
        <v>5.76</v>
      </c>
      <c r="D22" s="59">
        <v>5.34</v>
      </c>
      <c r="E22" s="59">
        <v>5.57</v>
      </c>
      <c r="F22" s="59">
        <v>5.57</v>
      </c>
      <c r="G22" s="60">
        <v>3080900</v>
      </c>
    </row>
    <row r="23" spans="1:7">
      <c r="A23" s="58">
        <v>45531</v>
      </c>
      <c r="B23" s="59">
        <v>6.14</v>
      </c>
      <c r="C23" s="59">
        <v>6.14</v>
      </c>
      <c r="D23" s="59">
        <v>5.83</v>
      </c>
      <c r="E23" s="59">
        <v>5.95</v>
      </c>
      <c r="F23" s="59">
        <v>5.94</v>
      </c>
      <c r="G23" s="60">
        <v>4248800</v>
      </c>
    </row>
    <row r="24" spans="1:7">
      <c r="A24" s="58">
        <v>45530</v>
      </c>
      <c r="B24" s="59">
        <v>6.67</v>
      </c>
      <c r="C24" s="59">
        <v>6.69</v>
      </c>
      <c r="D24" s="59">
        <v>6.39</v>
      </c>
      <c r="E24" s="59">
        <v>6.41</v>
      </c>
      <c r="F24" s="59">
        <v>6.4</v>
      </c>
      <c r="G24" s="60">
        <v>1924200</v>
      </c>
    </row>
    <row r="25" spans="1:7">
      <c r="A25" s="58">
        <v>45527</v>
      </c>
      <c r="B25" s="59">
        <v>6.35</v>
      </c>
      <c r="C25" s="59">
        <v>6.8</v>
      </c>
      <c r="D25" s="59">
        <v>6.22</v>
      </c>
      <c r="E25" s="59">
        <v>6.78</v>
      </c>
      <c r="F25" s="59">
        <v>6.77</v>
      </c>
      <c r="G25" s="60">
        <v>2686400</v>
      </c>
    </row>
    <row r="26" spans="1:7">
      <c r="A26" s="58">
        <v>45526</v>
      </c>
      <c r="B26" s="59">
        <v>6.21</v>
      </c>
      <c r="C26" s="59">
        <v>6.21</v>
      </c>
      <c r="D26" s="59">
        <v>6.01</v>
      </c>
      <c r="E26" s="59">
        <v>6.09</v>
      </c>
      <c r="F26" s="59">
        <v>6.08</v>
      </c>
      <c r="G26" s="60">
        <v>1277500</v>
      </c>
    </row>
    <row r="27" spans="1:7">
      <c r="A27" s="58">
        <v>45525</v>
      </c>
      <c r="B27" s="59">
        <v>5.99</v>
      </c>
      <c r="C27" s="59">
        <v>6.32</v>
      </c>
      <c r="D27" s="59">
        <v>5.78</v>
      </c>
      <c r="E27" s="59">
        <v>6.3</v>
      </c>
      <c r="F27" s="59">
        <v>6.29</v>
      </c>
      <c r="G27" s="60">
        <v>2572500</v>
      </c>
    </row>
    <row r="28" spans="1:7">
      <c r="A28" s="58">
        <v>45524</v>
      </c>
      <c r="B28" s="59">
        <v>6.28</v>
      </c>
      <c r="C28" s="59">
        <v>6.32</v>
      </c>
      <c r="D28" s="59">
        <v>5.86</v>
      </c>
      <c r="E28" s="59">
        <v>6.08</v>
      </c>
      <c r="F28" s="59">
        <v>6.07</v>
      </c>
      <c r="G28" s="60">
        <v>1784700</v>
      </c>
    </row>
    <row r="29" spans="1:7">
      <c r="A29" s="58">
        <v>45523</v>
      </c>
      <c r="B29" s="59">
        <v>6.07</v>
      </c>
      <c r="C29" s="59">
        <v>6.22</v>
      </c>
      <c r="D29" s="59">
        <v>5.91</v>
      </c>
      <c r="E29" s="59">
        <v>6.12</v>
      </c>
      <c r="F29" s="59">
        <v>6.11</v>
      </c>
      <c r="G29" s="60">
        <v>1492400</v>
      </c>
    </row>
    <row r="30" spans="1:7">
      <c r="A30" s="58">
        <v>45520</v>
      </c>
      <c r="B30" s="59">
        <v>6.15</v>
      </c>
      <c r="C30" s="59">
        <v>6.24</v>
      </c>
      <c r="D30" s="59">
        <v>5.88</v>
      </c>
      <c r="E30" s="59">
        <v>6.22</v>
      </c>
      <c r="F30" s="59">
        <v>6.21</v>
      </c>
      <c r="G30" s="60">
        <v>2080000</v>
      </c>
    </row>
    <row r="31" spans="1:7">
      <c r="A31" s="58">
        <v>45519</v>
      </c>
      <c r="B31" s="59">
        <v>6.4</v>
      </c>
      <c r="C31" s="59">
        <v>6.46</v>
      </c>
      <c r="D31" s="59">
        <v>5.76</v>
      </c>
      <c r="E31" s="59">
        <v>5.83</v>
      </c>
      <c r="F31" s="59">
        <v>5.83</v>
      </c>
      <c r="G31" s="60">
        <v>3605800</v>
      </c>
    </row>
    <row r="32" spans="1:7">
      <c r="A32" s="58">
        <v>45518</v>
      </c>
      <c r="B32" s="59">
        <v>6.68</v>
      </c>
      <c r="C32" s="59">
        <v>6.72</v>
      </c>
      <c r="D32" s="59">
        <v>6.25</v>
      </c>
      <c r="E32" s="59">
        <v>6.45</v>
      </c>
      <c r="F32" s="59">
        <v>6.44</v>
      </c>
      <c r="G32" s="60">
        <v>2152300</v>
      </c>
    </row>
    <row r="33" spans="1:7">
      <c r="A33" s="58">
        <v>45517</v>
      </c>
      <c r="B33" s="59">
        <v>6.31</v>
      </c>
      <c r="C33" s="59">
        <v>6.74</v>
      </c>
      <c r="D33" s="59">
        <v>6.25</v>
      </c>
      <c r="E33" s="59">
        <v>6.64</v>
      </c>
      <c r="F33" s="59">
        <v>6.63</v>
      </c>
      <c r="G33" s="60">
        <v>2800800</v>
      </c>
    </row>
    <row r="34" spans="1:7">
      <c r="A34" s="58">
        <v>45516</v>
      </c>
      <c r="B34" s="59">
        <v>6.52</v>
      </c>
      <c r="C34" s="59">
        <v>6.69</v>
      </c>
      <c r="D34" s="59">
        <v>6.08</v>
      </c>
      <c r="E34" s="59">
        <v>6.42</v>
      </c>
      <c r="F34" s="59">
        <v>6.41</v>
      </c>
      <c r="G34" s="60">
        <v>2382400</v>
      </c>
    </row>
    <row r="35" spans="1:7">
      <c r="A35" s="58">
        <v>45513</v>
      </c>
      <c r="B35" s="59">
        <v>6.22</v>
      </c>
      <c r="C35" s="59">
        <v>6.41</v>
      </c>
      <c r="D35" s="59">
        <v>5.91</v>
      </c>
      <c r="E35" s="59">
        <v>6.1</v>
      </c>
      <c r="F35" s="59">
        <v>6.09</v>
      </c>
      <c r="G35" s="60">
        <v>1977600</v>
      </c>
    </row>
    <row r="36" spans="1:7">
      <c r="A36" s="58">
        <v>45512</v>
      </c>
      <c r="B36" s="59">
        <v>5.53</v>
      </c>
      <c r="C36" s="59">
        <v>6.15</v>
      </c>
      <c r="D36" s="59">
        <v>5.31</v>
      </c>
      <c r="E36" s="59">
        <v>6.04</v>
      </c>
      <c r="F36" s="59">
        <v>6.03</v>
      </c>
      <c r="G36" s="60">
        <v>3454200</v>
      </c>
    </row>
    <row r="37" spans="1:7">
      <c r="A37" s="58">
        <v>45511</v>
      </c>
      <c r="B37" s="59">
        <v>5.57</v>
      </c>
      <c r="C37" s="59">
        <v>5.68</v>
      </c>
      <c r="D37" s="59">
        <v>4.97</v>
      </c>
      <c r="E37" s="59">
        <v>5.04</v>
      </c>
      <c r="F37" s="59">
        <v>5.04</v>
      </c>
      <c r="G37" s="60">
        <v>5033900</v>
      </c>
    </row>
    <row r="38" spans="1:7">
      <c r="A38" s="58">
        <v>45510</v>
      </c>
      <c r="B38" s="59">
        <v>5.53</v>
      </c>
      <c r="C38" s="59">
        <v>5.99</v>
      </c>
      <c r="D38" s="59">
        <v>5.38</v>
      </c>
      <c r="E38" s="59">
        <v>5.71</v>
      </c>
      <c r="F38" s="59">
        <v>5.71</v>
      </c>
      <c r="G38" s="60">
        <v>3880400</v>
      </c>
    </row>
    <row r="39" spans="1:7">
      <c r="A39" s="58">
        <v>45509</v>
      </c>
      <c r="B39" s="59">
        <v>4.0999999999999996</v>
      </c>
      <c r="C39" s="59">
        <v>5.99</v>
      </c>
      <c r="D39" s="59">
        <v>4.03</v>
      </c>
      <c r="E39" s="59">
        <v>5.32</v>
      </c>
      <c r="F39" s="59">
        <v>5.32</v>
      </c>
      <c r="G39" s="60">
        <v>8457900</v>
      </c>
    </row>
    <row r="40" spans="1:7">
      <c r="A40" s="58">
        <v>45506</v>
      </c>
      <c r="B40" s="59">
        <v>9.73</v>
      </c>
      <c r="C40" s="59">
        <v>9.9600000000000009</v>
      </c>
      <c r="D40" s="59">
        <v>8.74</v>
      </c>
      <c r="E40" s="59">
        <v>8.8699999999999992</v>
      </c>
      <c r="F40" s="59">
        <v>8.86</v>
      </c>
      <c r="G40" s="60">
        <v>1592100</v>
      </c>
    </row>
    <row r="41" spans="1:7">
      <c r="A41" s="58">
        <v>45505</v>
      </c>
      <c r="B41" s="59">
        <v>9.98</v>
      </c>
      <c r="C41" s="59">
        <v>10.09</v>
      </c>
      <c r="D41" s="59">
        <v>9.31</v>
      </c>
      <c r="E41" s="59">
        <v>9.67</v>
      </c>
      <c r="F41" s="59">
        <v>9.66</v>
      </c>
      <c r="G41" s="60">
        <v>1787900</v>
      </c>
    </row>
    <row r="42" spans="1:7">
      <c r="A42" s="58">
        <v>45504</v>
      </c>
      <c r="B42" s="59">
        <v>10.99</v>
      </c>
      <c r="C42" s="59">
        <v>11.1</v>
      </c>
      <c r="D42" s="59">
        <v>10.42</v>
      </c>
      <c r="E42" s="59">
        <v>10.58</v>
      </c>
      <c r="F42" s="59">
        <v>10.57</v>
      </c>
      <c r="G42" s="60">
        <v>1601100</v>
      </c>
    </row>
    <row r="43" spans="1:7">
      <c r="A43" s="58">
        <v>45503</v>
      </c>
      <c r="B43" s="59">
        <v>11.11</v>
      </c>
      <c r="C43" s="59">
        <v>11.17</v>
      </c>
      <c r="D43" s="59">
        <v>10.51</v>
      </c>
      <c r="E43" s="59">
        <v>10.59</v>
      </c>
      <c r="F43" s="59">
        <v>10.58</v>
      </c>
      <c r="G43" s="60">
        <v>1970500</v>
      </c>
    </row>
    <row r="44" spans="1:7">
      <c r="A44" s="58">
        <v>45502</v>
      </c>
      <c r="B44" s="59">
        <v>11.25</v>
      </c>
      <c r="C44" s="59">
        <v>11.25</v>
      </c>
      <c r="D44" s="59">
        <v>10.5</v>
      </c>
      <c r="E44" s="59">
        <v>10.86</v>
      </c>
      <c r="F44" s="59">
        <v>10.85</v>
      </c>
      <c r="G44" s="60">
        <v>1653700</v>
      </c>
    </row>
    <row r="45" spans="1:7">
      <c r="A45" s="58">
        <v>45499</v>
      </c>
      <c r="B45" s="59">
        <v>10.41</v>
      </c>
      <c r="C45" s="59">
        <v>10.72</v>
      </c>
      <c r="D45" s="59">
        <v>10.28</v>
      </c>
      <c r="E45" s="59">
        <v>10.66</v>
      </c>
      <c r="F45" s="59">
        <v>10.65</v>
      </c>
      <c r="G45" s="60">
        <v>1249100</v>
      </c>
    </row>
    <row r="46" spans="1:7">
      <c r="A46" s="58">
        <v>45498</v>
      </c>
      <c r="B46" s="59">
        <v>9.8800000000000008</v>
      </c>
      <c r="C46" s="59">
        <v>10.039999999999999</v>
      </c>
      <c r="D46" s="59">
        <v>9.51</v>
      </c>
      <c r="E46" s="59">
        <v>9.73</v>
      </c>
      <c r="F46" s="59">
        <v>9.7200000000000006</v>
      </c>
      <c r="G46" s="60">
        <v>2874600</v>
      </c>
    </row>
    <row r="47" spans="1:7">
      <c r="A47" s="58">
        <v>45497</v>
      </c>
      <c r="B47" s="59">
        <v>12.06</v>
      </c>
      <c r="C47" s="59">
        <v>12.08</v>
      </c>
      <c r="D47" s="59">
        <v>11.3</v>
      </c>
      <c r="E47" s="59">
        <v>11.32</v>
      </c>
      <c r="F47" s="59">
        <v>11.32</v>
      </c>
      <c r="G47" s="60">
        <v>1857700</v>
      </c>
    </row>
    <row r="48" spans="1:7">
      <c r="A48" s="58">
        <v>45496</v>
      </c>
      <c r="B48" s="59">
        <v>12.29</v>
      </c>
      <c r="C48" s="59">
        <v>12.35</v>
      </c>
      <c r="D48" s="59">
        <v>11.53</v>
      </c>
      <c r="E48" s="59">
        <v>12.01</v>
      </c>
      <c r="F48" s="59">
        <v>11.99</v>
      </c>
      <c r="G48" s="60">
        <v>3461500</v>
      </c>
    </row>
    <row r="49" spans="1:7">
      <c r="A49" s="58">
        <v>45495</v>
      </c>
      <c r="B49" s="59">
        <v>12.29</v>
      </c>
      <c r="C49" s="59">
        <v>12.4</v>
      </c>
      <c r="D49" s="59">
        <v>11.88</v>
      </c>
      <c r="E49" s="59">
        <v>12.34</v>
      </c>
      <c r="F49" s="59">
        <v>12.32</v>
      </c>
      <c r="G49" s="60">
        <v>1687000</v>
      </c>
    </row>
    <row r="50" spans="1:7">
      <c r="A50" s="58">
        <v>45492</v>
      </c>
      <c r="B50" s="59">
        <v>11.7</v>
      </c>
      <c r="C50" s="59">
        <v>12.7</v>
      </c>
      <c r="D50" s="59">
        <v>11.69</v>
      </c>
      <c r="E50" s="59">
        <v>12.56</v>
      </c>
      <c r="F50" s="59">
        <v>12.54</v>
      </c>
      <c r="G50" s="60">
        <v>1627600</v>
      </c>
    </row>
    <row r="51" spans="1:7">
      <c r="A51" s="58">
        <v>45491</v>
      </c>
      <c r="B51" s="59">
        <v>12.26</v>
      </c>
      <c r="C51" s="59">
        <v>12.3</v>
      </c>
      <c r="D51" s="59">
        <v>11.44</v>
      </c>
      <c r="E51" s="59">
        <v>11.71</v>
      </c>
      <c r="F51" s="59">
        <v>11.69</v>
      </c>
      <c r="G51" s="60">
        <v>1584600</v>
      </c>
    </row>
    <row r="52" spans="1:7">
      <c r="A52" s="58">
        <v>45490</v>
      </c>
      <c r="B52" s="59">
        <v>12.01</v>
      </c>
      <c r="C52" s="59">
        <v>12.22</v>
      </c>
      <c r="D52" s="59">
        <v>11.48</v>
      </c>
      <c r="E52" s="59">
        <v>11.81</v>
      </c>
      <c r="F52" s="59">
        <v>11.79</v>
      </c>
      <c r="G52" s="60">
        <v>1322000</v>
      </c>
    </row>
    <row r="53" spans="1:7">
      <c r="A53" s="58">
        <v>45489</v>
      </c>
      <c r="B53" s="59">
        <v>11.8</v>
      </c>
      <c r="C53" s="59">
        <v>12.36</v>
      </c>
      <c r="D53" s="59">
        <v>11.54</v>
      </c>
      <c r="E53" s="59">
        <v>12.23</v>
      </c>
      <c r="F53" s="59">
        <v>12.21</v>
      </c>
      <c r="G53" s="60">
        <v>1867000</v>
      </c>
    </row>
    <row r="54" spans="1:7">
      <c r="A54" s="58">
        <v>45488</v>
      </c>
      <c r="B54" s="59">
        <v>11.4</v>
      </c>
      <c r="C54" s="59">
        <v>11.91</v>
      </c>
      <c r="D54" s="59">
        <v>11.28</v>
      </c>
      <c r="E54" s="59">
        <v>11.78</v>
      </c>
      <c r="F54" s="59">
        <v>11.76</v>
      </c>
      <c r="G54" s="60">
        <v>3085500</v>
      </c>
    </row>
    <row r="55" spans="1:7">
      <c r="A55" s="58">
        <v>45485</v>
      </c>
      <c r="B55" s="59">
        <v>9.7200000000000006</v>
      </c>
      <c r="C55" s="59">
        <v>10.17</v>
      </c>
      <c r="D55" s="59">
        <v>9.7200000000000006</v>
      </c>
      <c r="E55" s="59">
        <v>9.89</v>
      </c>
      <c r="F55" s="59">
        <v>9.8800000000000008</v>
      </c>
      <c r="G55" s="60">
        <v>949200</v>
      </c>
    </row>
    <row r="56" spans="1:7">
      <c r="A56" s="58">
        <v>45484</v>
      </c>
      <c r="B56" s="59">
        <v>10.3</v>
      </c>
      <c r="C56" s="59">
        <v>10.33</v>
      </c>
      <c r="D56" s="59">
        <v>9.75</v>
      </c>
      <c r="E56" s="59">
        <v>9.83</v>
      </c>
      <c r="F56" s="59">
        <v>9.82</v>
      </c>
      <c r="G56" s="60">
        <v>1282000</v>
      </c>
    </row>
    <row r="57" spans="1:7">
      <c r="A57" s="58">
        <v>45483</v>
      </c>
      <c r="B57" s="59">
        <v>9.82</v>
      </c>
      <c r="C57" s="59">
        <v>10.11</v>
      </c>
      <c r="D57" s="59">
        <v>9.7200000000000006</v>
      </c>
      <c r="E57" s="59">
        <v>9.85</v>
      </c>
      <c r="F57" s="59">
        <v>9.84</v>
      </c>
      <c r="G57" s="60">
        <v>1287200</v>
      </c>
    </row>
    <row r="58" spans="1:7">
      <c r="A58" s="58">
        <v>45482</v>
      </c>
      <c r="B58" s="59">
        <v>9.58</v>
      </c>
      <c r="C58" s="59">
        <v>9.84</v>
      </c>
      <c r="D58" s="59">
        <v>9.4</v>
      </c>
      <c r="E58" s="59">
        <v>9.59</v>
      </c>
      <c r="F58" s="59">
        <v>9.58</v>
      </c>
      <c r="G58" s="60">
        <v>859300</v>
      </c>
    </row>
    <row r="59" spans="1:7">
      <c r="A59" s="58">
        <v>45481</v>
      </c>
      <c r="B59" s="59">
        <v>9.48</v>
      </c>
      <c r="C59" s="59">
        <v>9.49</v>
      </c>
      <c r="D59" s="59">
        <v>8.5500000000000007</v>
      </c>
      <c r="E59" s="59">
        <v>9.1999999999999993</v>
      </c>
      <c r="F59" s="59">
        <v>9.19</v>
      </c>
      <c r="G59" s="60">
        <v>1240300</v>
      </c>
    </row>
    <row r="60" spans="1:7">
      <c r="A60" s="58">
        <v>45478</v>
      </c>
      <c r="B60" s="59">
        <v>8.98</v>
      </c>
      <c r="C60" s="59">
        <v>9.2100000000000009</v>
      </c>
      <c r="D60" s="59">
        <v>8.75</v>
      </c>
      <c r="E60" s="59">
        <v>9.1199999999999992</v>
      </c>
      <c r="F60" s="59">
        <v>9.11</v>
      </c>
      <c r="G60" s="60">
        <v>2369300</v>
      </c>
    </row>
    <row r="61" spans="1:7">
      <c r="A61" s="58">
        <v>45476</v>
      </c>
      <c r="B61" s="59">
        <v>11.22</v>
      </c>
      <c r="C61" s="59">
        <v>11.5</v>
      </c>
      <c r="D61" s="59">
        <v>11.13</v>
      </c>
      <c r="E61" s="59">
        <v>11.28</v>
      </c>
      <c r="F61" s="59">
        <v>11.26</v>
      </c>
      <c r="G61" s="60">
        <v>742800</v>
      </c>
    </row>
    <row r="62" spans="1:7">
      <c r="A62" s="58">
        <v>45475</v>
      </c>
      <c r="B62" s="59">
        <v>12.3</v>
      </c>
      <c r="C62" s="59">
        <v>12.32</v>
      </c>
      <c r="D62" s="59">
        <v>11.88</v>
      </c>
      <c r="E62" s="59">
        <v>12.01</v>
      </c>
      <c r="F62" s="59">
        <v>11.99</v>
      </c>
      <c r="G62" s="60">
        <v>557900</v>
      </c>
    </row>
    <row r="63" spans="1:7">
      <c r="A63" s="58">
        <v>45474</v>
      </c>
      <c r="B63" s="59">
        <v>12.44</v>
      </c>
      <c r="C63" s="59">
        <v>12.65</v>
      </c>
      <c r="D63" s="59">
        <v>12.28</v>
      </c>
      <c r="E63" s="59">
        <v>12.43</v>
      </c>
      <c r="F63" s="59">
        <v>12.41</v>
      </c>
      <c r="G63" s="60">
        <v>728600</v>
      </c>
    </row>
    <row r="64" spans="1:7">
      <c r="A64" s="58">
        <v>45471</v>
      </c>
      <c r="B64" s="59">
        <v>12.28</v>
      </c>
      <c r="C64" s="59">
        <v>12.51</v>
      </c>
      <c r="D64" s="59">
        <v>11.67</v>
      </c>
      <c r="E64" s="59">
        <v>11.72</v>
      </c>
      <c r="F64" s="59">
        <v>11.7</v>
      </c>
      <c r="G64" s="60">
        <v>766800</v>
      </c>
    </row>
    <row r="65" spans="1:7">
      <c r="A65" s="58">
        <v>45470</v>
      </c>
      <c r="B65" s="59">
        <v>12.29</v>
      </c>
      <c r="C65" s="59">
        <v>12.52</v>
      </c>
      <c r="D65" s="59">
        <v>12.23</v>
      </c>
      <c r="E65" s="59">
        <v>12.32</v>
      </c>
      <c r="F65" s="59">
        <v>12.3</v>
      </c>
      <c r="G65" s="60">
        <v>985100</v>
      </c>
    </row>
    <row r="66" spans="1:7">
      <c r="A66" s="58">
        <v>45469</v>
      </c>
      <c r="B66" s="59">
        <v>11.82</v>
      </c>
      <c r="C66" s="59">
        <v>12.04</v>
      </c>
      <c r="D66" s="59">
        <v>11.41</v>
      </c>
      <c r="E66" s="59">
        <v>12.04</v>
      </c>
      <c r="F66" s="59">
        <v>12.02</v>
      </c>
      <c r="G66" s="60">
        <v>787400</v>
      </c>
    </row>
    <row r="67" spans="1:7">
      <c r="A67" s="58">
        <v>45468</v>
      </c>
      <c r="B67" s="59">
        <v>11.8</v>
      </c>
      <c r="C67" s="59">
        <v>12.17</v>
      </c>
      <c r="D67" s="59">
        <v>11.69</v>
      </c>
      <c r="E67" s="59">
        <v>12.07</v>
      </c>
      <c r="F67" s="59">
        <v>12.05</v>
      </c>
      <c r="G67" s="60">
        <v>893300</v>
      </c>
    </row>
    <row r="68" spans="1:7">
      <c r="A68" s="58">
        <v>45467</v>
      </c>
      <c r="B68" s="59">
        <v>11.39</v>
      </c>
      <c r="C68" s="59">
        <v>11.54</v>
      </c>
      <c r="D68" s="59">
        <v>10.87</v>
      </c>
      <c r="E68" s="59">
        <v>11.29</v>
      </c>
      <c r="F68" s="59">
        <v>11.27</v>
      </c>
      <c r="G68" s="60">
        <v>1243600</v>
      </c>
    </row>
    <row r="69" spans="1:7">
      <c r="A69" s="58">
        <v>45464</v>
      </c>
      <c r="B69" s="59">
        <v>12.59</v>
      </c>
      <c r="C69" s="59">
        <v>13.06</v>
      </c>
      <c r="D69" s="59">
        <v>12.46</v>
      </c>
      <c r="E69" s="59">
        <v>13.06</v>
      </c>
      <c r="F69" s="59">
        <v>13.04</v>
      </c>
      <c r="G69" s="60">
        <v>411700</v>
      </c>
    </row>
    <row r="70" spans="1:7">
      <c r="A70" s="58">
        <v>45463</v>
      </c>
      <c r="B70" s="59">
        <v>13.14</v>
      </c>
      <c r="C70" s="59">
        <v>13.16</v>
      </c>
      <c r="D70" s="59">
        <v>12.72</v>
      </c>
      <c r="E70" s="59">
        <v>13.08</v>
      </c>
      <c r="F70" s="59">
        <v>13.06</v>
      </c>
      <c r="G70" s="60">
        <v>540000</v>
      </c>
    </row>
    <row r="71" spans="1:7">
      <c r="A71" s="58">
        <v>45461</v>
      </c>
      <c r="B71" s="59">
        <v>12.06</v>
      </c>
      <c r="C71" s="59">
        <v>12.41</v>
      </c>
      <c r="D71" s="59">
        <v>11.9</v>
      </c>
      <c r="E71" s="59">
        <v>12.28</v>
      </c>
      <c r="F71" s="59">
        <v>12.26</v>
      </c>
      <c r="G71" s="60">
        <v>598300</v>
      </c>
    </row>
    <row r="72" spans="1:7">
      <c r="A72" s="58">
        <v>45460</v>
      </c>
      <c r="B72" s="59">
        <v>13.11</v>
      </c>
      <c r="C72" s="59">
        <v>13.44</v>
      </c>
      <c r="D72" s="59">
        <v>12.65</v>
      </c>
      <c r="E72" s="59">
        <v>13.3</v>
      </c>
      <c r="F72" s="59">
        <v>13.28</v>
      </c>
      <c r="G72" s="60">
        <v>811700</v>
      </c>
    </row>
    <row r="73" spans="1:7">
      <c r="A73" s="58">
        <v>45457</v>
      </c>
      <c r="B73" s="59">
        <v>13.08</v>
      </c>
      <c r="C73" s="59">
        <v>13.08</v>
      </c>
      <c r="D73" s="59">
        <v>11.93</v>
      </c>
      <c r="E73" s="59">
        <v>12.21</v>
      </c>
      <c r="F73" s="59">
        <v>12.19</v>
      </c>
      <c r="G73" s="60">
        <v>715400</v>
      </c>
    </row>
    <row r="74" spans="1:7">
      <c r="A74" s="58">
        <v>45456</v>
      </c>
      <c r="B74" s="59">
        <v>13.14</v>
      </c>
      <c r="C74" s="59">
        <v>13.16</v>
      </c>
      <c r="D74" s="59">
        <v>12.4</v>
      </c>
      <c r="E74" s="59">
        <v>12.8</v>
      </c>
      <c r="F74" s="59">
        <v>12.78</v>
      </c>
      <c r="G74" s="60">
        <v>562800</v>
      </c>
    </row>
    <row r="75" spans="1:7">
      <c r="A75" s="58">
        <v>45455</v>
      </c>
      <c r="B75" s="59">
        <v>13.81</v>
      </c>
      <c r="C75" s="59">
        <v>14.04</v>
      </c>
      <c r="D75" s="59">
        <v>13.01</v>
      </c>
      <c r="E75" s="59">
        <v>13.18</v>
      </c>
      <c r="F75" s="59">
        <v>13.16</v>
      </c>
      <c r="G75" s="60">
        <v>943600</v>
      </c>
    </row>
    <row r="76" spans="1:7">
      <c r="A76" s="58">
        <v>45454</v>
      </c>
      <c r="B76" s="59">
        <v>13.23</v>
      </c>
      <c r="C76" s="59">
        <v>13.23</v>
      </c>
      <c r="D76" s="59">
        <v>12.41</v>
      </c>
      <c r="E76" s="59">
        <v>12.93</v>
      </c>
      <c r="F76" s="59">
        <v>12.91</v>
      </c>
      <c r="G76" s="60">
        <v>580900</v>
      </c>
    </row>
    <row r="77" spans="1:7">
      <c r="A77" s="58">
        <v>45453</v>
      </c>
      <c r="B77" s="59">
        <v>14.35</v>
      </c>
      <c r="C77" s="59">
        <v>14.67</v>
      </c>
      <c r="D77" s="59">
        <v>14.25</v>
      </c>
      <c r="E77" s="59">
        <v>14.3</v>
      </c>
      <c r="F77" s="59">
        <v>14.28</v>
      </c>
      <c r="G77" s="60">
        <v>149000</v>
      </c>
    </row>
    <row r="78" spans="1:7">
      <c r="A78" s="58">
        <v>45450</v>
      </c>
      <c r="B78" s="59">
        <v>15.52</v>
      </c>
      <c r="C78" s="59">
        <v>15.67</v>
      </c>
      <c r="D78" s="59">
        <v>13.61</v>
      </c>
      <c r="E78" s="59">
        <v>14.49</v>
      </c>
      <c r="F78" s="59">
        <v>14.47</v>
      </c>
      <c r="G78" s="60">
        <v>842900</v>
      </c>
    </row>
    <row r="79" spans="1:7">
      <c r="A79" s="58">
        <v>45449</v>
      </c>
      <c r="B79" s="59">
        <v>15.85</v>
      </c>
      <c r="C79" s="59">
        <v>15.91</v>
      </c>
      <c r="D79" s="59">
        <v>15.34</v>
      </c>
      <c r="E79" s="59">
        <v>15.36</v>
      </c>
      <c r="F79" s="59">
        <v>15.33</v>
      </c>
      <c r="G79" s="60">
        <v>677200</v>
      </c>
    </row>
    <row r="80" spans="1:7">
      <c r="A80" s="58">
        <v>45448</v>
      </c>
      <c r="B80" s="59">
        <v>15.63</v>
      </c>
      <c r="C80" s="59">
        <v>16.16</v>
      </c>
      <c r="D80" s="59">
        <v>15.3</v>
      </c>
      <c r="E80" s="59">
        <v>16.12</v>
      </c>
      <c r="F80" s="59">
        <v>16.09</v>
      </c>
      <c r="G80" s="60">
        <v>993900</v>
      </c>
    </row>
    <row r="81" spans="1:7">
      <c r="A81" s="58">
        <v>45447</v>
      </c>
      <c r="B81" s="59">
        <v>15.28</v>
      </c>
      <c r="C81" s="59">
        <v>15.76</v>
      </c>
      <c r="D81" s="59">
        <v>15.22</v>
      </c>
      <c r="E81" s="59">
        <v>15.45</v>
      </c>
      <c r="F81" s="59">
        <v>15.42</v>
      </c>
      <c r="G81" s="60">
        <v>353200</v>
      </c>
    </row>
  </sheetData>
  <hyperlinks>
    <hyperlink ref="A2" r:id="rId1" display="https://finance.yahoo.com/about/plans/select-plan/historicalStatistics?.done=/quote/ETHU/history/&amp;ncid=100001727" xr:uid="{D18227A4-8835-41D5-969D-8F45FF02C30D}"/>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17F16-481C-49E0-96FC-F646B4551371}">
  <dimension ref="A3:C1122"/>
  <sheetViews>
    <sheetView workbookViewId="0">
      <selection activeCell="B15" sqref="B15"/>
    </sheetView>
  </sheetViews>
  <sheetFormatPr defaultRowHeight="15"/>
  <cols>
    <col min="1" max="1" width="13.140625" bestFit="1" customWidth="1"/>
    <col min="2" max="2" width="12" bestFit="1" customWidth="1"/>
    <col min="3" max="3" width="15.140625" bestFit="1" customWidth="1"/>
    <col min="4" max="4" width="19.7109375" bestFit="1" customWidth="1"/>
    <col min="5" max="5" width="12.28515625" bestFit="1" customWidth="1"/>
  </cols>
  <sheetData>
    <row r="3" spans="1:3">
      <c r="A3" s="13" t="s">
        <v>2</v>
      </c>
      <c r="B3" t="s">
        <v>74</v>
      </c>
      <c r="C3" t="s">
        <v>73</v>
      </c>
    </row>
    <row r="4" spans="1:3">
      <c r="A4" s="22">
        <v>43936</v>
      </c>
      <c r="B4" s="65">
        <v>100</v>
      </c>
      <c r="C4" s="65">
        <v>100</v>
      </c>
    </row>
    <row r="5" spans="1:3">
      <c r="A5" s="22">
        <v>43937</v>
      </c>
      <c r="B5" s="65">
        <v>124.61792062013471</v>
      </c>
      <c r="C5" s="65">
        <v>112.31056502050897</v>
      </c>
    </row>
    <row r="6" spans="1:3">
      <c r="A6" s="22">
        <v>43938</v>
      </c>
      <c r="B6" s="65">
        <v>123.863654452696</v>
      </c>
      <c r="C6" s="65">
        <v>111.97211534637636</v>
      </c>
    </row>
    <row r="7" spans="1:3">
      <c r="A7" s="22">
        <v>43941</v>
      </c>
      <c r="B7" s="65">
        <v>124.80455241877512</v>
      </c>
      <c r="C7" s="65">
        <v>112.40175742093439</v>
      </c>
    </row>
    <row r="8" spans="1:3">
      <c r="A8" s="22">
        <v>43942</v>
      </c>
      <c r="B8" s="65">
        <v>125.4395319711485</v>
      </c>
      <c r="C8" s="65">
        <v>112.68915054552345</v>
      </c>
    </row>
    <row r="9" spans="1:3">
      <c r="A9" s="22">
        <v>43943</v>
      </c>
      <c r="B9" s="65">
        <v>139.7590288775626</v>
      </c>
      <c r="C9" s="65">
        <v>119.12275854290897</v>
      </c>
    </row>
    <row r="10" spans="1:3">
      <c r="A10" s="22">
        <v>43944</v>
      </c>
      <c r="B10" s="65">
        <v>143.47371633676647</v>
      </c>
      <c r="C10" s="65">
        <v>120.70742889855372</v>
      </c>
    </row>
    <row r="11" spans="1:3">
      <c r="A11" s="22">
        <v>43945</v>
      </c>
      <c r="B11" s="65">
        <v>149.99614681629578</v>
      </c>
      <c r="C11" s="65">
        <v>123.45278229131861</v>
      </c>
    </row>
    <row r="12" spans="1:3">
      <c r="A12" s="22">
        <v>43948</v>
      </c>
      <c r="B12" s="65">
        <v>162.64639245469255</v>
      </c>
      <c r="C12" s="65">
        <v>128.66378088835458</v>
      </c>
    </row>
    <row r="13" spans="1:3">
      <c r="A13" s="22">
        <v>43949</v>
      </c>
      <c r="B13" s="65">
        <v>164.60599254425122</v>
      </c>
      <c r="C13" s="65">
        <v>129.44054265408309</v>
      </c>
    </row>
    <row r="14" spans="1:3">
      <c r="A14" s="22">
        <v>43950</v>
      </c>
      <c r="B14" s="65">
        <v>195.38394379714148</v>
      </c>
      <c r="C14" s="65">
        <v>141.54388709130097</v>
      </c>
    </row>
    <row r="15" spans="1:3">
      <c r="A15" s="22">
        <v>43951</v>
      </c>
      <c r="B15" s="65">
        <v>178.51050642368247</v>
      </c>
      <c r="C15" s="65">
        <v>135.43365833436928</v>
      </c>
    </row>
    <row r="16" spans="1:3">
      <c r="A16" s="22">
        <v>43952</v>
      </c>
      <c r="B16" s="65">
        <v>189.88520451155262</v>
      </c>
      <c r="C16" s="65">
        <v>139.75043307028668</v>
      </c>
    </row>
    <row r="17" spans="1:3">
      <c r="A17" s="22">
        <v>43955</v>
      </c>
      <c r="B17" s="65">
        <v>179.15454807671358</v>
      </c>
      <c r="C17" s="65">
        <v>135.80678872902482</v>
      </c>
    </row>
    <row r="18" spans="1:3">
      <c r="A18" s="22">
        <v>43956</v>
      </c>
      <c r="B18" s="65">
        <v>176.74098417732316</v>
      </c>
      <c r="C18" s="65">
        <v>134.8937217699287</v>
      </c>
    </row>
    <row r="19" spans="1:3">
      <c r="A19" s="22">
        <v>43957</v>
      </c>
      <c r="B19" s="65">
        <v>172.08906835698207</v>
      </c>
      <c r="C19" s="65">
        <v>133.12017616952721</v>
      </c>
    </row>
    <row r="20" spans="1:3">
      <c r="A20" s="22">
        <v>43958</v>
      </c>
      <c r="B20" s="65">
        <v>185.97182621701839</v>
      </c>
      <c r="C20" s="65">
        <v>138.49155964381976</v>
      </c>
    </row>
    <row r="21" spans="1:3">
      <c r="A21" s="22">
        <v>43959</v>
      </c>
      <c r="B21" s="65">
        <v>187.19723812922368</v>
      </c>
      <c r="C21" s="65">
        <v>138.94963141532983</v>
      </c>
    </row>
    <row r="22" spans="1:3">
      <c r="A22" s="22">
        <v>43962</v>
      </c>
      <c r="B22" s="65">
        <v>139.58772185109743</v>
      </c>
      <c r="C22" s="65">
        <v>121.28423684696439</v>
      </c>
    </row>
    <row r="23" spans="1:3">
      <c r="A23" s="22">
        <v>43963</v>
      </c>
      <c r="B23" s="65">
        <v>144.68908142794436</v>
      </c>
      <c r="C23" s="65">
        <v>123.50207678548072</v>
      </c>
    </row>
    <row r="24" spans="1:3">
      <c r="A24" s="22">
        <v>43964</v>
      </c>
      <c r="B24" s="65">
        <v>159.78847408349736</v>
      </c>
      <c r="C24" s="65">
        <v>129.94801786579328</v>
      </c>
    </row>
    <row r="25" spans="1:3">
      <c r="A25" s="22">
        <v>43965</v>
      </c>
      <c r="B25" s="65">
        <v>165.80986670513036</v>
      </c>
      <c r="C25" s="65">
        <v>132.39820382298038</v>
      </c>
    </row>
    <row r="26" spans="1:3">
      <c r="A26" s="22">
        <v>43966</v>
      </c>
      <c r="B26" s="65">
        <v>153.83448213875681</v>
      </c>
      <c r="C26" s="65">
        <v>127.61864849817299</v>
      </c>
    </row>
    <row r="27" spans="1:3">
      <c r="A27" s="22">
        <v>43969</v>
      </c>
      <c r="B27" s="65">
        <v>183.54936446719989</v>
      </c>
      <c r="C27" s="65">
        <v>139.95002873565917</v>
      </c>
    </row>
    <row r="28" spans="1:3">
      <c r="A28" s="22">
        <v>43970</v>
      </c>
      <c r="B28" s="65">
        <v>181.7069345027048</v>
      </c>
      <c r="C28" s="65">
        <v>139.24941829339409</v>
      </c>
    </row>
    <row r="29" spans="1:3">
      <c r="A29" s="22">
        <v>43971</v>
      </c>
      <c r="B29" s="65">
        <v>175.99137724621599</v>
      </c>
      <c r="C29" s="65">
        <v>137.06112295469796</v>
      </c>
    </row>
    <row r="30" spans="1:3">
      <c r="A30" s="22">
        <v>43972</v>
      </c>
      <c r="B30" s="65">
        <v>158.87684690668866</v>
      </c>
      <c r="C30" s="65">
        <v>130.3983649065475</v>
      </c>
    </row>
    <row r="31" spans="1:3">
      <c r="A31" s="22">
        <v>43973</v>
      </c>
      <c r="B31" s="65">
        <v>170.45430184702226</v>
      </c>
      <c r="C31" s="65">
        <v>135.15127150855736</v>
      </c>
    </row>
    <row r="32" spans="1:3">
      <c r="A32" s="22">
        <v>43977</v>
      </c>
      <c r="B32" s="65">
        <v>161.77069418741343</v>
      </c>
      <c r="C32" s="65">
        <v>131.71531179025243</v>
      </c>
    </row>
    <row r="33" spans="1:3">
      <c r="A33" s="22">
        <v>43978</v>
      </c>
      <c r="B33" s="65">
        <v>172.92119346697433</v>
      </c>
      <c r="C33" s="65">
        <v>136.25654863544239</v>
      </c>
    </row>
    <row r="34" spans="1:3">
      <c r="A34" s="22">
        <v>43979</v>
      </c>
      <c r="B34" s="65">
        <v>191.09230388152585</v>
      </c>
      <c r="C34" s="65">
        <v>143.41762390439428</v>
      </c>
    </row>
    <row r="35" spans="1:3">
      <c r="A35" s="22">
        <v>43980</v>
      </c>
      <c r="B35" s="65">
        <v>192.53844265958287</v>
      </c>
      <c r="C35" s="65">
        <v>143.96215903543379</v>
      </c>
    </row>
    <row r="36" spans="1:3">
      <c r="A36" s="22">
        <v>43983</v>
      </c>
      <c r="B36" s="65">
        <v>238.44240362323546</v>
      </c>
      <c r="C36" s="65">
        <v>161.13038129495425</v>
      </c>
    </row>
    <row r="37" spans="1:3">
      <c r="A37" s="22">
        <v>43984</v>
      </c>
      <c r="B37" s="65">
        <v>219.56788237632787</v>
      </c>
      <c r="C37" s="65">
        <v>154.75494722001545</v>
      </c>
    </row>
    <row r="38" spans="1:3">
      <c r="A38" s="22">
        <v>43985</v>
      </c>
      <c r="B38" s="65">
        <v>232.44661858335758</v>
      </c>
      <c r="C38" s="65">
        <v>159.29562628758558</v>
      </c>
    </row>
    <row r="39" spans="1:3">
      <c r="A39" s="22">
        <v>43986</v>
      </c>
      <c r="B39" s="65">
        <v>232.91101888001521</v>
      </c>
      <c r="C39" s="65">
        <v>159.45680836279701</v>
      </c>
    </row>
    <row r="40" spans="1:3">
      <c r="A40" s="22">
        <v>43987</v>
      </c>
      <c r="B40" s="65">
        <v>226.79829481293697</v>
      </c>
      <c r="C40" s="65">
        <v>157.36634460913081</v>
      </c>
    </row>
    <row r="41" spans="1:3">
      <c r="A41" s="22">
        <v>43990</v>
      </c>
      <c r="B41" s="65">
        <v>236.34741865963767</v>
      </c>
      <c r="C41" s="65">
        <v>160.68555918830791</v>
      </c>
    </row>
    <row r="42" spans="1:3">
      <c r="A42" s="22">
        <v>43991</v>
      </c>
      <c r="B42" s="65">
        <v>233.65762137064442</v>
      </c>
      <c r="C42" s="65">
        <v>159.7732483277631</v>
      </c>
    </row>
    <row r="43" spans="1:3">
      <c r="A43" s="22">
        <v>43992</v>
      </c>
      <c r="B43" s="65">
        <v>238.48563427306436</v>
      </c>
      <c r="C43" s="65">
        <v>161.42602691883064</v>
      </c>
    </row>
    <row r="44" spans="1:3">
      <c r="A44" s="22">
        <v>43993</v>
      </c>
      <c r="B44" s="65">
        <v>208.13568655314171</v>
      </c>
      <c r="C44" s="65">
        <v>151.15621298770375</v>
      </c>
    </row>
    <row r="45" spans="1:3">
      <c r="A45" s="22">
        <v>43994</v>
      </c>
      <c r="B45" s="65">
        <v>218.5332070721125</v>
      </c>
      <c r="C45" s="65">
        <v>154.93379812453111</v>
      </c>
    </row>
    <row r="46" spans="1:3">
      <c r="A46" s="22">
        <v>43997</v>
      </c>
      <c r="B46" s="65">
        <v>204.59657197177444</v>
      </c>
      <c r="C46" s="65">
        <v>149.99906384691877</v>
      </c>
    </row>
    <row r="47" spans="1:3">
      <c r="A47" s="22">
        <v>43998</v>
      </c>
      <c r="B47" s="65">
        <v>212.57685087108496</v>
      </c>
      <c r="C47" s="65">
        <v>152.92642366507309</v>
      </c>
    </row>
    <row r="48" spans="1:3">
      <c r="A48" s="22">
        <v>43999</v>
      </c>
      <c r="B48" s="65">
        <v>210.05426044627424</v>
      </c>
      <c r="C48" s="65">
        <v>152.02100184741164</v>
      </c>
    </row>
    <row r="49" spans="1:3">
      <c r="A49" s="22">
        <v>44000</v>
      </c>
      <c r="B49" s="65">
        <v>208.37748129273351</v>
      </c>
      <c r="C49" s="65">
        <v>151.41618237217091</v>
      </c>
    </row>
    <row r="50" spans="1:3">
      <c r="A50" s="22">
        <v>44001</v>
      </c>
      <c r="B50" s="65">
        <v>199.46113017306826</v>
      </c>
      <c r="C50" s="65">
        <v>148.17854358535644</v>
      </c>
    </row>
    <row r="51" spans="1:3">
      <c r="A51" s="22">
        <v>44004</v>
      </c>
      <c r="B51" s="65">
        <v>226.48164190529567</v>
      </c>
      <c r="C51" s="65">
        <v>158.22173605759488</v>
      </c>
    </row>
    <row r="52" spans="1:3">
      <c r="A52" s="22">
        <v>44005</v>
      </c>
      <c r="B52" s="65">
        <v>229.48068621307078</v>
      </c>
      <c r="C52" s="65">
        <v>159.27137763948195</v>
      </c>
    </row>
    <row r="53" spans="1:3">
      <c r="A53" s="22">
        <v>44006</v>
      </c>
      <c r="B53" s="65">
        <v>213.74105123335804</v>
      </c>
      <c r="C53" s="65">
        <v>153.81123054380328</v>
      </c>
    </row>
    <row r="54" spans="1:3">
      <c r="A54" s="22">
        <v>44007</v>
      </c>
      <c r="B54" s="65">
        <v>208.60824606072211</v>
      </c>
      <c r="C54" s="65">
        <v>151.96634225015552</v>
      </c>
    </row>
    <row r="55" spans="1:3">
      <c r="A55" s="22">
        <v>44008</v>
      </c>
      <c r="B55" s="65">
        <v>202.73473199237478</v>
      </c>
      <c r="C55" s="65">
        <v>149.82888361181244</v>
      </c>
    </row>
    <row r="56" spans="1:3">
      <c r="A56" s="22">
        <v>44011</v>
      </c>
      <c r="B56" s="65">
        <v>200.11844026856463</v>
      </c>
      <c r="C56" s="65">
        <v>148.86782624915307</v>
      </c>
    </row>
    <row r="57" spans="1:3">
      <c r="A57" s="22">
        <v>44012</v>
      </c>
      <c r="B57" s="65">
        <v>196.81622237301787</v>
      </c>
      <c r="C57" s="65">
        <v>147.64145397007709</v>
      </c>
    </row>
    <row r="58" spans="1:3">
      <c r="A58" s="22">
        <v>44013</v>
      </c>
      <c r="B58" s="65">
        <v>205.1568839887382</v>
      </c>
      <c r="C58" s="65">
        <v>150.77180439481268</v>
      </c>
    </row>
    <row r="59" spans="1:3">
      <c r="A59" s="22">
        <v>44014</v>
      </c>
      <c r="B59" s="65">
        <v>202.09585886409349</v>
      </c>
      <c r="C59" s="65">
        <v>149.64892824237239</v>
      </c>
    </row>
    <row r="60" spans="1:3">
      <c r="A60" s="22">
        <v>44018</v>
      </c>
      <c r="B60" s="65">
        <v>223.42494423265336</v>
      </c>
      <c r="C60" s="65">
        <v>157.55438286127207</v>
      </c>
    </row>
    <row r="61" spans="1:3">
      <c r="A61" s="22">
        <v>44019</v>
      </c>
      <c r="B61" s="65">
        <v>218.91456178822105</v>
      </c>
      <c r="C61" s="65">
        <v>155.9660592253104</v>
      </c>
    </row>
    <row r="62" spans="1:3">
      <c r="A62" s="22">
        <v>44020</v>
      </c>
      <c r="B62" s="65">
        <v>232.81666164715722</v>
      </c>
      <c r="C62" s="65">
        <v>160.92048272671656</v>
      </c>
    </row>
    <row r="63" spans="1:3">
      <c r="A63" s="22">
        <v>44021</v>
      </c>
      <c r="B63" s="65">
        <v>225.91317334721322</v>
      </c>
      <c r="C63" s="65">
        <v>158.53668339660291</v>
      </c>
    </row>
    <row r="64" spans="1:3">
      <c r="A64" s="22">
        <v>44022</v>
      </c>
      <c r="B64" s="65">
        <v>222.13136944429124</v>
      </c>
      <c r="C64" s="65">
        <v>157.21173256714647</v>
      </c>
    </row>
    <row r="65" spans="1:3">
      <c r="A65" s="22">
        <v>44025</v>
      </c>
      <c r="B65" s="65">
        <v>219.56959568648517</v>
      </c>
      <c r="C65" s="65">
        <v>156.31119831665191</v>
      </c>
    </row>
    <row r="66" spans="1:3">
      <c r="A66" s="22">
        <v>44026</v>
      </c>
      <c r="B66" s="65">
        <v>220.67622369810837</v>
      </c>
      <c r="C66" s="65">
        <v>156.70712452811358</v>
      </c>
    </row>
    <row r="67" spans="1:3">
      <c r="A67" s="22">
        <v>44027</v>
      </c>
      <c r="B67" s="65">
        <v>217.38551043171324</v>
      </c>
      <c r="C67" s="65">
        <v>155.54070779801032</v>
      </c>
    </row>
    <row r="68" spans="1:3">
      <c r="A68" s="22">
        <v>44028</v>
      </c>
      <c r="B68" s="65">
        <v>208.65887952231475</v>
      </c>
      <c r="C68" s="65">
        <v>152.42065049056768</v>
      </c>
    </row>
    <row r="69" spans="1:3">
      <c r="A69" s="22">
        <v>44029</v>
      </c>
      <c r="B69" s="65">
        <v>207.10352979878616</v>
      </c>
      <c r="C69" s="65">
        <v>151.8545244728551</v>
      </c>
    </row>
    <row r="70" spans="1:3">
      <c r="A70" s="22">
        <v>44032</v>
      </c>
      <c r="B70" s="65">
        <v>213.10173512066217</v>
      </c>
      <c r="C70" s="65">
        <v>154.05959293480635</v>
      </c>
    </row>
    <row r="71" spans="1:3">
      <c r="A71" s="22">
        <v>44033</v>
      </c>
      <c r="B71" s="65">
        <v>229.09256445243597</v>
      </c>
      <c r="C71" s="65">
        <v>159.84192412637802</v>
      </c>
    </row>
    <row r="72" spans="1:3">
      <c r="A72" s="22">
        <v>44034</v>
      </c>
      <c r="B72" s="65">
        <v>261.20133618991741</v>
      </c>
      <c r="C72" s="65">
        <v>171.04569917052791</v>
      </c>
    </row>
    <row r="73" spans="1:3">
      <c r="A73" s="22">
        <v>44035</v>
      </c>
      <c r="B73" s="65">
        <v>286.09647514699856</v>
      </c>
      <c r="C73" s="65">
        <v>179.19930742155543</v>
      </c>
    </row>
    <row r="74" spans="1:3">
      <c r="A74" s="22">
        <v>44036</v>
      </c>
      <c r="B74" s="65">
        <v>295.51754673392998</v>
      </c>
      <c r="C74" s="65">
        <v>182.15218083612311</v>
      </c>
    </row>
    <row r="75" spans="1:3">
      <c r="A75" s="22">
        <v>44039</v>
      </c>
      <c r="B75" s="65">
        <v>385.0244038399307</v>
      </c>
      <c r="C75" s="65">
        <v>209.74663026642534</v>
      </c>
    </row>
    <row r="76" spans="1:3">
      <c r="A76" s="22">
        <v>44040</v>
      </c>
      <c r="B76" s="65">
        <v>373.38231062764692</v>
      </c>
      <c r="C76" s="65">
        <v>206.57816503766895</v>
      </c>
    </row>
    <row r="77" spans="1:3">
      <c r="A77" s="22">
        <v>44041</v>
      </c>
      <c r="B77" s="65">
        <v>376.98932158485883</v>
      </c>
      <c r="C77" s="65">
        <v>207.578661518464</v>
      </c>
    </row>
    <row r="78" spans="1:3">
      <c r="A78" s="22">
        <v>44042</v>
      </c>
      <c r="B78" s="65">
        <v>415.82965217160876</v>
      </c>
      <c r="C78" s="65">
        <v>218.27478260111675</v>
      </c>
    </row>
    <row r="79" spans="1:3">
      <c r="A79" s="22">
        <v>44043</v>
      </c>
      <c r="B79" s="65">
        <v>443.08069911244559</v>
      </c>
      <c r="C79" s="65">
        <v>225.43000479310376</v>
      </c>
    </row>
    <row r="80" spans="1:3">
      <c r="A80" s="22">
        <v>44046</v>
      </c>
      <c r="B80" s="65">
        <v>547.5158370886121</v>
      </c>
      <c r="C80" s="65">
        <v>252.00795115585089</v>
      </c>
    </row>
    <row r="81" spans="1:3">
      <c r="A81" s="22">
        <v>44047</v>
      </c>
      <c r="B81" s="65">
        <v>557.65062118880462</v>
      </c>
      <c r="C81" s="65">
        <v>254.34365113636326</v>
      </c>
    </row>
    <row r="82" spans="1:3">
      <c r="A82" s="22">
        <v>44048</v>
      </c>
      <c r="B82" s="65">
        <v>591.14828120974039</v>
      </c>
      <c r="C82" s="65">
        <v>261.98624049377315</v>
      </c>
    </row>
    <row r="83" spans="1:3">
      <c r="A83" s="22">
        <v>44049</v>
      </c>
      <c r="B83" s="65">
        <v>571.61864048623283</v>
      </c>
      <c r="C83" s="65">
        <v>257.66191064368604</v>
      </c>
    </row>
    <row r="84" spans="1:3">
      <c r="A84" s="22">
        <v>44050</v>
      </c>
      <c r="B84" s="65">
        <v>526.88688011288843</v>
      </c>
      <c r="C84" s="65">
        <v>247.58336028932308</v>
      </c>
    </row>
    <row r="85" spans="1:3">
      <c r="A85" s="22">
        <v>44053</v>
      </c>
      <c r="B85" s="65">
        <v>572.30951579569967</v>
      </c>
      <c r="C85" s="65">
        <v>258.26576395675721</v>
      </c>
    </row>
    <row r="86" spans="1:3">
      <c r="A86" s="22">
        <v>44054</v>
      </c>
      <c r="B86" s="65">
        <v>527.47105503702994</v>
      </c>
      <c r="C86" s="65">
        <v>248.15171676514342</v>
      </c>
    </row>
    <row r="87" spans="1:3">
      <c r="A87" s="22">
        <v>44055</v>
      </c>
      <c r="B87" s="65">
        <v>556.9655598141461</v>
      </c>
      <c r="C87" s="65">
        <v>255.09301851868668</v>
      </c>
    </row>
    <row r="88" spans="1:3">
      <c r="A88" s="22">
        <v>44056</v>
      </c>
      <c r="B88" s="65">
        <v>664.39661964723575</v>
      </c>
      <c r="C88" s="65">
        <v>279.69891894738339</v>
      </c>
    </row>
    <row r="89" spans="1:3">
      <c r="A89" s="22">
        <v>44057</v>
      </c>
      <c r="B89" s="65">
        <v>691.20634558900065</v>
      </c>
      <c r="C89" s="65">
        <v>285.34587000835347</v>
      </c>
    </row>
    <row r="90" spans="1:3">
      <c r="A90" s="22">
        <v>44060</v>
      </c>
      <c r="B90" s="65">
        <v>666.29224520027788</v>
      </c>
      <c r="C90" s="65">
        <v>280.21393948769105</v>
      </c>
    </row>
    <row r="91" spans="1:3">
      <c r="A91" s="22">
        <v>44061</v>
      </c>
      <c r="B91" s="65">
        <v>648.08938580985159</v>
      </c>
      <c r="C91" s="65">
        <v>276.3897782886803</v>
      </c>
    </row>
    <row r="92" spans="1:3">
      <c r="A92" s="22">
        <v>44062</v>
      </c>
      <c r="B92" s="65">
        <v>595.43523596093962</v>
      </c>
      <c r="C92" s="65">
        <v>265.16537721528391</v>
      </c>
    </row>
    <row r="93" spans="1:3">
      <c r="A93" s="22">
        <v>44063</v>
      </c>
      <c r="B93" s="65">
        <v>624.64718826438616</v>
      </c>
      <c r="C93" s="65">
        <v>271.67344363212885</v>
      </c>
    </row>
    <row r="94" spans="1:3">
      <c r="A94" s="22">
        <v>44064</v>
      </c>
      <c r="B94" s="65">
        <v>542.69451273680886</v>
      </c>
      <c r="C94" s="65">
        <v>253.85493030010861</v>
      </c>
    </row>
    <row r="95" spans="1:3">
      <c r="A95" s="22">
        <v>44067</v>
      </c>
      <c r="B95" s="65">
        <v>595.69493125305053</v>
      </c>
      <c r="C95" s="65">
        <v>266.26163530638649</v>
      </c>
    </row>
    <row r="96" spans="1:3">
      <c r="A96" s="22">
        <v>44068</v>
      </c>
      <c r="B96" s="65">
        <v>525.20652392500642</v>
      </c>
      <c r="C96" s="65">
        <v>250.51132746533006</v>
      </c>
    </row>
    <row r="97" spans="1:3">
      <c r="A97" s="22">
        <v>44069</v>
      </c>
      <c r="B97" s="65">
        <v>531.93592999806606</v>
      </c>
      <c r="C97" s="65">
        <v>252.11947993258335</v>
      </c>
    </row>
    <row r="98" spans="1:3">
      <c r="A98" s="22">
        <v>44070</v>
      </c>
      <c r="B98" s="65">
        <v>521.36957633836403</v>
      </c>
      <c r="C98" s="65">
        <v>249.6186164536856</v>
      </c>
    </row>
    <row r="99" spans="1:3">
      <c r="A99" s="22">
        <v>44071</v>
      </c>
      <c r="B99" s="65">
        <v>557.44202306214277</v>
      </c>
      <c r="C99" s="65">
        <v>258.25734249325524</v>
      </c>
    </row>
    <row r="100" spans="1:3">
      <c r="A100" s="22">
        <v>44074</v>
      </c>
      <c r="B100" s="65">
        <v>667.80192717093655</v>
      </c>
      <c r="C100" s="65">
        <v>283.83361745416249</v>
      </c>
    </row>
    <row r="101" spans="1:3">
      <c r="A101" s="22">
        <v>44075</v>
      </c>
      <c r="B101" s="65">
        <v>796.62719222529574</v>
      </c>
      <c r="C101" s="65">
        <v>311.21506302795768</v>
      </c>
    </row>
    <row r="102" spans="1:3">
      <c r="A102" s="22">
        <v>44076</v>
      </c>
      <c r="B102" s="65">
        <v>672.99942070535644</v>
      </c>
      <c r="C102" s="65">
        <v>287.06987256105697</v>
      </c>
    </row>
    <row r="103" spans="1:3">
      <c r="A103" s="22">
        <v>44077</v>
      </c>
      <c r="B103" s="65">
        <v>506.68345029485556</v>
      </c>
      <c r="C103" s="65">
        <v>251.60137367515091</v>
      </c>
    </row>
    <row r="104" spans="1:3">
      <c r="A104" s="22">
        <v>44078</v>
      </c>
      <c r="B104" s="65">
        <v>513.42092991417121</v>
      </c>
      <c r="C104" s="65">
        <v>253.27745562804009</v>
      </c>
    </row>
    <row r="105" spans="1:3">
      <c r="A105" s="22">
        <v>44082</v>
      </c>
      <c r="B105" s="65">
        <v>379.44888528371297</v>
      </c>
      <c r="C105" s="65">
        <v>220.24199120060459</v>
      </c>
    </row>
    <row r="106" spans="1:3">
      <c r="A106" s="22">
        <v>44083</v>
      </c>
      <c r="B106" s="65">
        <v>409.80282792979523</v>
      </c>
      <c r="C106" s="65">
        <v>229.05416259456379</v>
      </c>
    </row>
    <row r="107" spans="1:3">
      <c r="A107" s="22">
        <v>44084</v>
      </c>
      <c r="B107" s="65">
        <v>449.45586470916567</v>
      </c>
      <c r="C107" s="65">
        <v>240.13918189066857</v>
      </c>
    </row>
    <row r="108" spans="1:3">
      <c r="A108" s="22">
        <v>44085</v>
      </c>
      <c r="B108" s="65">
        <v>465.54578703900569</v>
      </c>
      <c r="C108" s="65">
        <v>244.44071657632099</v>
      </c>
    </row>
    <row r="109" spans="1:3">
      <c r="A109" s="22">
        <v>44088</v>
      </c>
      <c r="B109" s="65">
        <v>471.90372400616718</v>
      </c>
      <c r="C109" s="65">
        <v>246.11944650506848</v>
      </c>
    </row>
    <row r="110" spans="1:3">
      <c r="A110" s="22">
        <v>44089</v>
      </c>
      <c r="B110" s="65">
        <v>440.79729838086649</v>
      </c>
      <c r="C110" s="65">
        <v>238.01069270787499</v>
      </c>
    </row>
    <row r="111" spans="1:3">
      <c r="A111" s="22">
        <v>44090</v>
      </c>
      <c r="B111" s="65">
        <v>443.13723593635871</v>
      </c>
      <c r="C111" s="65">
        <v>238.64550430977474</v>
      </c>
    </row>
    <row r="112" spans="1:3">
      <c r="A112" s="22">
        <v>44091</v>
      </c>
      <c r="B112" s="65">
        <v>499.34916437613464</v>
      </c>
      <c r="C112" s="65">
        <v>253.78505022373207</v>
      </c>
    </row>
    <row r="113" spans="1:3">
      <c r="A113" s="22">
        <v>44092</v>
      </c>
      <c r="B113" s="65">
        <v>487.38698395527416</v>
      </c>
      <c r="C113" s="65">
        <v>250.74846058595898</v>
      </c>
    </row>
    <row r="114" spans="1:3">
      <c r="A114" s="22">
        <v>44095</v>
      </c>
      <c r="B114" s="65">
        <v>379.37587077262111</v>
      </c>
      <c r="C114" s="65">
        <v>222.97148739967957</v>
      </c>
    </row>
    <row r="115" spans="1:3">
      <c r="A115" s="22">
        <v>44096</v>
      </c>
      <c r="B115" s="65">
        <v>385.39780560800659</v>
      </c>
      <c r="C115" s="65">
        <v>224.74404726676698</v>
      </c>
    </row>
    <row r="116" spans="1:3">
      <c r="A116" s="22">
        <v>44097</v>
      </c>
      <c r="B116" s="65">
        <v>333.06315467803608</v>
      </c>
      <c r="C116" s="65">
        <v>209.4871188467408</v>
      </c>
    </row>
    <row r="117" spans="1:3">
      <c r="A117" s="22">
        <v>44098</v>
      </c>
      <c r="B117" s="65">
        <v>391.6328828943258</v>
      </c>
      <c r="C117" s="65">
        <v>227.90962575170153</v>
      </c>
    </row>
    <row r="118" spans="1:3">
      <c r="A118" s="22">
        <v>44099</v>
      </c>
      <c r="B118" s="65">
        <v>397.96234838652748</v>
      </c>
      <c r="C118" s="65">
        <v>229.75431507204632</v>
      </c>
    </row>
    <row r="119" spans="1:3">
      <c r="A119" s="22">
        <v>44102</v>
      </c>
      <c r="B119" s="65">
        <v>404.65713801866485</v>
      </c>
      <c r="C119" s="65">
        <v>231.69588090556675</v>
      </c>
    </row>
    <row r="120" spans="1:3">
      <c r="A120" s="22">
        <v>44103</v>
      </c>
      <c r="B120" s="65">
        <v>415.12398239276433</v>
      </c>
      <c r="C120" s="65">
        <v>234.69545955187189</v>
      </c>
    </row>
    <row r="121" spans="1:3">
      <c r="A121" s="22">
        <v>44104</v>
      </c>
      <c r="B121" s="65">
        <v>415.52979478932514</v>
      </c>
      <c r="C121" s="65">
        <v>234.81320020988613</v>
      </c>
    </row>
    <row r="122" spans="1:3">
      <c r="A122" s="22">
        <v>44105</v>
      </c>
      <c r="B122" s="65">
        <v>399.97607984414844</v>
      </c>
      <c r="C122" s="65">
        <v>230.42145885712236</v>
      </c>
    </row>
    <row r="123" spans="1:3">
      <c r="A123" s="22">
        <v>44106</v>
      </c>
      <c r="B123" s="65">
        <v>384.18714363814041</v>
      </c>
      <c r="C123" s="65">
        <v>225.87639976740084</v>
      </c>
    </row>
    <row r="124" spans="1:3">
      <c r="A124" s="22">
        <v>44109</v>
      </c>
      <c r="B124" s="65">
        <v>401.28364419278324</v>
      </c>
      <c r="C124" s="65">
        <v>230.91131481976123</v>
      </c>
    </row>
    <row r="125" spans="1:3">
      <c r="A125" s="22">
        <v>44110</v>
      </c>
      <c r="B125" s="65">
        <v>371.47812194428116</v>
      </c>
      <c r="C125" s="65">
        <v>222.33854679919929</v>
      </c>
    </row>
    <row r="126" spans="1:3">
      <c r="A126" s="22">
        <v>44111</v>
      </c>
      <c r="B126" s="65">
        <v>373.63273398301652</v>
      </c>
      <c r="C126" s="65">
        <v>222.98621990492907</v>
      </c>
    </row>
    <row r="127" spans="1:3">
      <c r="A127" s="22">
        <v>44112</v>
      </c>
      <c r="B127" s="65">
        <v>393.20555852893352</v>
      </c>
      <c r="C127" s="65">
        <v>228.82983030721684</v>
      </c>
    </row>
    <row r="128" spans="1:3">
      <c r="A128" s="22">
        <v>44113</v>
      </c>
      <c r="B128" s="65">
        <v>426.43047072761749</v>
      </c>
      <c r="C128" s="65">
        <v>238.50080766199346</v>
      </c>
    </row>
    <row r="129" spans="1:3">
      <c r="A129" s="22">
        <v>44116</v>
      </c>
      <c r="B129" s="65">
        <v>478.04423350102485</v>
      </c>
      <c r="C129" s="65">
        <v>252.9448192362118</v>
      </c>
    </row>
    <row r="130" spans="1:3">
      <c r="A130" s="22">
        <v>44117</v>
      </c>
      <c r="B130" s="65">
        <v>461.9044305333943</v>
      </c>
      <c r="C130" s="65">
        <v>248.67798549459826</v>
      </c>
    </row>
    <row r="131" spans="1:3">
      <c r="A131" s="22">
        <v>44118</v>
      </c>
      <c r="B131" s="65">
        <v>457.75642212628537</v>
      </c>
      <c r="C131" s="65">
        <v>247.56456611920692</v>
      </c>
    </row>
    <row r="132" spans="1:3">
      <c r="A132" s="22">
        <v>44119</v>
      </c>
      <c r="B132" s="65">
        <v>452.8178973388068</v>
      </c>
      <c r="C132" s="65">
        <v>246.23228915797208</v>
      </c>
    </row>
    <row r="133" spans="1:3">
      <c r="A133" s="22">
        <v>44120</v>
      </c>
      <c r="B133" s="65">
        <v>425.90281142477477</v>
      </c>
      <c r="C133" s="65">
        <v>238.91735925033012</v>
      </c>
    </row>
    <row r="134" spans="1:3">
      <c r="A134" s="22">
        <v>44123</v>
      </c>
      <c r="B134" s="65">
        <v>457.74739397221964</v>
      </c>
      <c r="C134" s="65">
        <v>247.85915685839183</v>
      </c>
    </row>
    <row r="135" spans="1:3">
      <c r="A135" s="22">
        <v>44124</v>
      </c>
      <c r="B135" s="65">
        <v>431.71565821569277</v>
      </c>
      <c r="C135" s="65">
        <v>240.81438898730127</v>
      </c>
    </row>
    <row r="136" spans="1:3">
      <c r="A136" s="22">
        <v>44125</v>
      </c>
      <c r="B136" s="65">
        <v>485.62553753923106</v>
      </c>
      <c r="C136" s="65">
        <v>255.85355450083611</v>
      </c>
    </row>
    <row r="137" spans="1:3">
      <c r="A137" s="22">
        <v>44126</v>
      </c>
      <c r="B137" s="65">
        <v>539.06156709368986</v>
      </c>
      <c r="C137" s="65">
        <v>269.9336934841449</v>
      </c>
    </row>
    <row r="138" spans="1:3">
      <c r="A138" s="22">
        <v>44127</v>
      </c>
      <c r="B138" s="65">
        <v>528.60920807460332</v>
      </c>
      <c r="C138" s="65">
        <v>267.32010608395376</v>
      </c>
    </row>
    <row r="139" spans="1:3">
      <c r="A139" s="22">
        <v>44130</v>
      </c>
      <c r="B139" s="65">
        <v>487.6045067268368</v>
      </c>
      <c r="C139" s="65">
        <v>256.96149917472394</v>
      </c>
    </row>
    <row r="140" spans="1:3">
      <c r="A140" s="22">
        <v>44131</v>
      </c>
      <c r="B140" s="65">
        <v>512.61903047351677</v>
      </c>
      <c r="C140" s="65">
        <v>263.55614898745159</v>
      </c>
    </row>
    <row r="141" spans="1:3">
      <c r="A141" s="22">
        <v>44132</v>
      </c>
      <c r="B141" s="65">
        <v>473.66200821986712</v>
      </c>
      <c r="C141" s="65">
        <v>253.54467155496445</v>
      </c>
    </row>
    <row r="142" spans="1:3">
      <c r="A142" s="22">
        <v>44133</v>
      </c>
      <c r="B142" s="65">
        <v>468.96839655065259</v>
      </c>
      <c r="C142" s="65">
        <v>252.29169165249451</v>
      </c>
    </row>
    <row r="143" spans="1:3">
      <c r="A143" s="22">
        <v>44134</v>
      </c>
      <c r="B143" s="65">
        <v>459.47333187294123</v>
      </c>
      <c r="C143" s="65">
        <v>249.74083694668846</v>
      </c>
    </row>
    <row r="144" spans="1:3">
      <c r="A144" s="22">
        <v>44137</v>
      </c>
      <c r="B144" s="65">
        <v>460.24615491370031</v>
      </c>
      <c r="C144" s="65">
        <v>249.96053022040445</v>
      </c>
    </row>
    <row r="145" spans="1:3">
      <c r="A145" s="22">
        <v>44138</v>
      </c>
      <c r="B145" s="65">
        <v>470.91370012203129</v>
      </c>
      <c r="C145" s="65">
        <v>252.86060525356319</v>
      </c>
    </row>
    <row r="146" spans="1:3">
      <c r="A146" s="22">
        <v>44139</v>
      </c>
      <c r="B146" s="65">
        <v>506.23071629470098</v>
      </c>
      <c r="C146" s="65">
        <v>262.34597248286633</v>
      </c>
    </row>
    <row r="147" spans="1:3">
      <c r="A147" s="22">
        <v>44140</v>
      </c>
      <c r="B147" s="65">
        <v>536.24102935253916</v>
      </c>
      <c r="C147" s="65">
        <v>270.12573338297619</v>
      </c>
    </row>
    <row r="148" spans="1:3">
      <c r="A148" s="22">
        <v>44141</v>
      </c>
      <c r="B148" s="65">
        <v>641.51772528182209</v>
      </c>
      <c r="C148" s="65">
        <v>296.64590442225403</v>
      </c>
    </row>
    <row r="149" spans="1:3">
      <c r="A149" s="22">
        <v>44144</v>
      </c>
      <c r="B149" s="65">
        <v>611.6849779810309</v>
      </c>
      <c r="C149" s="65">
        <v>289.75931184619975</v>
      </c>
    </row>
    <row r="150" spans="1:3">
      <c r="A150" s="22">
        <v>44145</v>
      </c>
      <c r="B150" s="65">
        <v>626.86326993370358</v>
      </c>
      <c r="C150" s="65">
        <v>293.35816546249322</v>
      </c>
    </row>
    <row r="151" spans="1:3">
      <c r="A151" s="22">
        <v>44146</v>
      </c>
      <c r="B151" s="65">
        <v>663.87394656643767</v>
      </c>
      <c r="C151" s="65">
        <v>302.02225570540611</v>
      </c>
    </row>
    <row r="152" spans="1:3">
      <c r="A152" s="22">
        <v>44147</v>
      </c>
      <c r="B152" s="65">
        <v>658.24940228340915</v>
      </c>
      <c r="C152" s="65">
        <v>300.74669918294904</v>
      </c>
    </row>
    <row r="153" spans="1:3">
      <c r="A153" s="22">
        <v>44148</v>
      </c>
      <c r="B153" s="65">
        <v>697.12955588726368</v>
      </c>
      <c r="C153" s="65">
        <v>309.6327516476033</v>
      </c>
    </row>
    <row r="154" spans="1:3">
      <c r="A154" s="22">
        <v>44151</v>
      </c>
      <c r="B154" s="65">
        <v>653.93717450373902</v>
      </c>
      <c r="C154" s="65">
        <v>300.05194181764887</v>
      </c>
    </row>
    <row r="155" spans="1:3">
      <c r="A155" s="22">
        <v>44152</v>
      </c>
      <c r="B155" s="65">
        <v>711.98396433499556</v>
      </c>
      <c r="C155" s="65">
        <v>313.37321684692466</v>
      </c>
    </row>
    <row r="156" spans="1:3">
      <c r="A156" s="22">
        <v>44153</v>
      </c>
      <c r="B156" s="65">
        <v>709.36888097767894</v>
      </c>
      <c r="C156" s="65">
        <v>312.80173485931891</v>
      </c>
    </row>
    <row r="157" spans="1:3">
      <c r="A157" s="22">
        <v>44154</v>
      </c>
      <c r="B157" s="65">
        <v>686.11320662700621</v>
      </c>
      <c r="C157" s="65">
        <v>307.67824537330307</v>
      </c>
    </row>
    <row r="158" spans="1:3">
      <c r="A158" s="22">
        <v>44155</v>
      </c>
      <c r="B158" s="65">
        <v>796.98718772567906</v>
      </c>
      <c r="C158" s="65">
        <v>332.54282088144049</v>
      </c>
    </row>
    <row r="159" spans="1:3">
      <c r="A159" s="22">
        <v>44158</v>
      </c>
      <c r="B159" s="65">
        <v>1105.5668914866071</v>
      </c>
      <c r="C159" s="65">
        <v>396.9380663823996</v>
      </c>
    </row>
    <row r="160" spans="1:3">
      <c r="A160" s="22">
        <v>44159</v>
      </c>
      <c r="B160" s="65">
        <v>1088.981254071067</v>
      </c>
      <c r="C160" s="65">
        <v>393.96568249382517</v>
      </c>
    </row>
    <row r="161" spans="1:3">
      <c r="A161" s="22">
        <v>44160</v>
      </c>
      <c r="B161" s="65">
        <v>969.18010264115446</v>
      </c>
      <c r="C161" s="65">
        <v>372.29969481540019</v>
      </c>
    </row>
    <row r="162" spans="1:3">
      <c r="A162" s="22">
        <v>44162</v>
      </c>
      <c r="B162" s="65">
        <v>788.46754772774511</v>
      </c>
      <c r="C162" s="65">
        <v>337.5981421138568</v>
      </c>
    </row>
    <row r="163" spans="1:3">
      <c r="A163" s="22">
        <v>44165</v>
      </c>
      <c r="B163" s="65">
        <v>1085.0303406611833</v>
      </c>
      <c r="C163" s="65">
        <v>401.10573378692459</v>
      </c>
    </row>
    <row r="164" spans="1:3">
      <c r="A164" s="22">
        <v>44166</v>
      </c>
      <c r="B164" s="65">
        <v>987.87997305446856</v>
      </c>
      <c r="C164" s="65">
        <v>383.15353322830669</v>
      </c>
    </row>
    <row r="165" spans="1:3">
      <c r="A165" s="22">
        <v>44167</v>
      </c>
      <c r="B165" s="65">
        <v>1024.9524621742964</v>
      </c>
      <c r="C165" s="65">
        <v>390.34801513627093</v>
      </c>
    </row>
    <row r="166" spans="1:3">
      <c r="A166" s="22">
        <v>44168</v>
      </c>
      <c r="B166" s="65">
        <v>1087.8118766577427</v>
      </c>
      <c r="C166" s="65">
        <v>402.32319662862761</v>
      </c>
    </row>
    <row r="167" spans="1:3">
      <c r="A167" s="22">
        <v>44169</v>
      </c>
      <c r="B167" s="65">
        <v>920.73087486721556</v>
      </c>
      <c r="C167" s="65">
        <v>371.4304365586475</v>
      </c>
    </row>
    <row r="168" spans="1:3">
      <c r="A168" s="22">
        <v>44172</v>
      </c>
      <c r="B168" s="65">
        <v>993.39091147474005</v>
      </c>
      <c r="C168" s="65">
        <v>386.10174740572734</v>
      </c>
    </row>
    <row r="169" spans="1:3">
      <c r="A169" s="22">
        <v>44173</v>
      </c>
      <c r="B169" s="65">
        <v>869.10935286595372</v>
      </c>
      <c r="C169" s="65">
        <v>361.95380915013106</v>
      </c>
    </row>
    <row r="170" spans="1:3">
      <c r="A170" s="22">
        <v>44174</v>
      </c>
      <c r="B170" s="65">
        <v>927.51829347034868</v>
      </c>
      <c r="C170" s="65">
        <v>374.12142914029641</v>
      </c>
    </row>
    <row r="171" spans="1:3">
      <c r="A171" s="22">
        <v>44175</v>
      </c>
      <c r="B171" s="65">
        <v>882.8546739725723</v>
      </c>
      <c r="C171" s="65">
        <v>365.11831252685812</v>
      </c>
    </row>
    <row r="172" spans="1:3">
      <c r="A172" s="22">
        <v>44176</v>
      </c>
      <c r="B172" s="65">
        <v>839.03988476170309</v>
      </c>
      <c r="C172" s="65">
        <v>356.06263629997437</v>
      </c>
    </row>
    <row r="173" spans="1:3">
      <c r="A173" s="22">
        <v>44179</v>
      </c>
      <c r="B173" s="65">
        <v>962.60475559297413</v>
      </c>
      <c r="C173" s="65">
        <v>382.29697664437009</v>
      </c>
    </row>
    <row r="174" spans="1:3">
      <c r="A174" s="22">
        <v>44180</v>
      </c>
      <c r="B174" s="65">
        <v>973.56703776709162</v>
      </c>
      <c r="C174" s="65">
        <v>384.47878219153182</v>
      </c>
    </row>
    <row r="175" spans="1:3">
      <c r="A175" s="22">
        <v>44181</v>
      </c>
      <c r="B175" s="65">
        <v>1128.2441638505441</v>
      </c>
      <c r="C175" s="65">
        <v>415.0268813584691</v>
      </c>
    </row>
    <row r="176" spans="1:3">
      <c r="A176" s="22">
        <v>44182</v>
      </c>
      <c r="B176" s="65">
        <v>1151.9332502851105</v>
      </c>
      <c r="C176" s="65">
        <v>419.38937689755289</v>
      </c>
    </row>
    <row r="177" spans="1:3">
      <c r="A177" s="22">
        <v>44183</v>
      </c>
      <c r="B177" s="65">
        <v>1194.7029019289139</v>
      </c>
      <c r="C177" s="65">
        <v>427.18064497828954</v>
      </c>
    </row>
    <row r="178" spans="1:3">
      <c r="A178" s="22">
        <v>44186</v>
      </c>
      <c r="B178" s="65">
        <v>1030.4400943301157</v>
      </c>
      <c r="C178" s="65">
        <v>397.8277901850135</v>
      </c>
    </row>
    <row r="179" spans="1:3">
      <c r="A179" s="22">
        <v>44187</v>
      </c>
      <c r="B179" s="65">
        <v>1115.0216363635379</v>
      </c>
      <c r="C179" s="65">
        <v>414.16076883701783</v>
      </c>
    </row>
    <row r="180" spans="1:3">
      <c r="A180" s="22">
        <v>44188</v>
      </c>
      <c r="B180" s="65">
        <v>935.36024715051644</v>
      </c>
      <c r="C180" s="65">
        <v>380.79876051505403</v>
      </c>
    </row>
    <row r="181" spans="1:3">
      <c r="A181" s="22">
        <v>44189</v>
      </c>
      <c r="B181" s="65">
        <v>1024.7255166962068</v>
      </c>
      <c r="C181" s="65">
        <v>398.99508305002138</v>
      </c>
    </row>
    <row r="182" spans="1:3">
      <c r="A182" s="22">
        <v>44193</v>
      </c>
      <c r="B182" s="65">
        <v>1422.6361193714445</v>
      </c>
      <c r="C182" s="65">
        <v>476.4903968046948</v>
      </c>
    </row>
    <row r="183" spans="1:3">
      <c r="A183" s="22">
        <v>44194</v>
      </c>
      <c r="B183" s="65">
        <v>1426.973262520414</v>
      </c>
      <c r="C183" s="65">
        <v>477.22288146535362</v>
      </c>
    </row>
    <row r="184" spans="1:3">
      <c r="A184" s="22">
        <v>44195</v>
      </c>
      <c r="B184" s="65">
        <v>1505.3478452371216</v>
      </c>
      <c r="C184" s="65">
        <v>490.33477590935098</v>
      </c>
    </row>
    <row r="185" spans="1:3">
      <c r="A185" s="22">
        <v>44196</v>
      </c>
      <c r="B185" s="65">
        <v>1449.9707290982215</v>
      </c>
      <c r="C185" s="65">
        <v>481.32190373272346</v>
      </c>
    </row>
    <row r="186" spans="1:3">
      <c r="A186" s="22">
        <v>44200</v>
      </c>
      <c r="B186" s="65">
        <v>2638.4006847639398</v>
      </c>
      <c r="C186" s="65">
        <v>678.6183680045292</v>
      </c>
    </row>
    <row r="187" spans="1:3">
      <c r="A187" s="22">
        <v>44201</v>
      </c>
      <c r="B187" s="65">
        <v>2941.5364379893126</v>
      </c>
      <c r="C187" s="65">
        <v>717.61261575810101</v>
      </c>
    </row>
    <row r="188" spans="1:3">
      <c r="A188" s="22">
        <v>44202</v>
      </c>
      <c r="B188" s="65">
        <v>3514.272632633104</v>
      </c>
      <c r="C188" s="65">
        <v>787.48556758563348</v>
      </c>
    </row>
    <row r="189" spans="1:3">
      <c r="A189" s="22">
        <v>44203</v>
      </c>
      <c r="B189" s="65">
        <v>3622.2814715285558</v>
      </c>
      <c r="C189" s="65">
        <v>799.59744308476297</v>
      </c>
    </row>
    <row r="190" spans="1:3">
      <c r="A190" s="22">
        <v>44204</v>
      </c>
      <c r="B190" s="65">
        <v>3613.4349818320625</v>
      </c>
      <c r="C190" s="65">
        <v>798.631308967206</v>
      </c>
    </row>
    <row r="191" spans="1:3">
      <c r="A191" s="22">
        <v>44207</v>
      </c>
      <c r="B191" s="65">
        <v>2821.861877158251</v>
      </c>
      <c r="C191" s="65">
        <v>711.17976451163815</v>
      </c>
    </row>
    <row r="192" spans="1:3">
      <c r="A192" s="22">
        <v>44208</v>
      </c>
      <c r="B192" s="65">
        <v>2579.9717772293088</v>
      </c>
      <c r="C192" s="65">
        <v>680.70696010440429</v>
      </c>
    </row>
    <row r="193" spans="1:3">
      <c r="A193" s="22">
        <v>44209</v>
      </c>
      <c r="B193" s="65">
        <v>3011.6298552150856</v>
      </c>
      <c r="C193" s="65">
        <v>737.6621286662363</v>
      </c>
    </row>
    <row r="194" spans="1:3">
      <c r="A194" s="22">
        <v>44210</v>
      </c>
      <c r="B194" s="65">
        <v>3478.7760737117346</v>
      </c>
      <c r="C194" s="65">
        <v>794.88399517203345</v>
      </c>
    </row>
    <row r="195" spans="1:3">
      <c r="A195" s="22">
        <v>44211</v>
      </c>
      <c r="B195" s="65">
        <v>3212.4951318481549</v>
      </c>
      <c r="C195" s="65">
        <v>764.47147510900072</v>
      </c>
    </row>
    <row r="196" spans="1:3">
      <c r="A196" s="22">
        <v>44215</v>
      </c>
      <c r="B196" s="65">
        <v>4338.561143018499</v>
      </c>
      <c r="C196" s="65">
        <v>898.50857049124397</v>
      </c>
    </row>
    <row r="197" spans="1:3">
      <c r="A197" s="22">
        <v>44216</v>
      </c>
      <c r="B197" s="65">
        <v>4369.8115190545541</v>
      </c>
      <c r="C197" s="65">
        <v>901.75617360012291</v>
      </c>
    </row>
    <row r="198" spans="1:3">
      <c r="A198" s="22">
        <v>44217</v>
      </c>
      <c r="B198" s="65">
        <v>2721.4090762395135</v>
      </c>
      <c r="C198" s="65">
        <v>731.68088875646606</v>
      </c>
    </row>
    <row r="199" spans="1:3">
      <c r="A199" s="22">
        <v>44218</v>
      </c>
      <c r="B199" s="65">
        <v>3279.1177121924293</v>
      </c>
      <c r="C199" s="65">
        <v>806.66530490642845</v>
      </c>
    </row>
    <row r="200" spans="1:3">
      <c r="A200" s="22">
        <v>44221</v>
      </c>
      <c r="B200" s="65">
        <v>3745.047662717689</v>
      </c>
      <c r="C200" s="65">
        <v>864.0104467899198</v>
      </c>
    </row>
    <row r="201" spans="1:3">
      <c r="A201" s="22">
        <v>44222</v>
      </c>
      <c r="B201" s="65">
        <v>3929.557433306356</v>
      </c>
      <c r="C201" s="65">
        <v>885.30601141535271</v>
      </c>
    </row>
    <row r="202" spans="1:3">
      <c r="A202" s="22">
        <v>44223</v>
      </c>
      <c r="B202" s="65">
        <v>3327.9249758021988</v>
      </c>
      <c r="C202" s="65">
        <v>817.54355179845243</v>
      </c>
    </row>
    <row r="203" spans="1:3">
      <c r="A203" s="22">
        <v>44224</v>
      </c>
      <c r="B203" s="65">
        <v>3749.0285179397351</v>
      </c>
      <c r="C203" s="65">
        <v>869.27990765759898</v>
      </c>
    </row>
    <row r="204" spans="1:3">
      <c r="A204" s="22">
        <v>44225</v>
      </c>
      <c r="B204" s="65">
        <v>4030.4517597718727</v>
      </c>
      <c r="C204" s="65">
        <v>901.918469925831</v>
      </c>
    </row>
    <row r="205" spans="1:3">
      <c r="A205" s="22">
        <v>44228</v>
      </c>
      <c r="B205" s="65">
        <v>3951.5368811476133</v>
      </c>
      <c r="C205" s="65">
        <v>893.12300185137804</v>
      </c>
    </row>
    <row r="206" spans="1:3">
      <c r="A206" s="22">
        <v>44229</v>
      </c>
      <c r="B206" s="65">
        <v>4795.1134017377681</v>
      </c>
      <c r="C206" s="65">
        <v>988.46918134476391</v>
      </c>
    </row>
    <row r="207" spans="1:3">
      <c r="A207" s="22">
        <v>44230</v>
      </c>
      <c r="B207" s="65">
        <v>5717.2559881564248</v>
      </c>
      <c r="C207" s="65">
        <v>1083.5300272503396</v>
      </c>
    </row>
    <row r="208" spans="1:3">
      <c r="A208" s="22">
        <v>44231</v>
      </c>
      <c r="B208" s="65">
        <v>5261.733269580337</v>
      </c>
      <c r="C208" s="65">
        <v>1040.3777078244182</v>
      </c>
    </row>
    <row r="209" spans="1:3">
      <c r="A209" s="22">
        <v>44232</v>
      </c>
      <c r="B209" s="65">
        <v>6079.0858981985275</v>
      </c>
      <c r="C209" s="65">
        <v>1121.1988264150118</v>
      </c>
    </row>
    <row r="210" spans="1:3">
      <c r="A210" s="22">
        <v>44235</v>
      </c>
      <c r="B210" s="65">
        <v>6276.4391136409322</v>
      </c>
      <c r="C210" s="65">
        <v>1139.443009531617</v>
      </c>
    </row>
    <row r="211" spans="1:3">
      <c r="A211" s="22">
        <v>44236</v>
      </c>
      <c r="B211" s="65">
        <v>6430.2055090733238</v>
      </c>
      <c r="C211" s="65">
        <v>1153.4156409560278</v>
      </c>
    </row>
    <row r="212" spans="1:3">
      <c r="A212" s="22">
        <v>44237</v>
      </c>
      <c r="B212" s="65">
        <v>6256.9877901061172</v>
      </c>
      <c r="C212" s="65">
        <v>1137.8946625678948</v>
      </c>
    </row>
    <row r="213" spans="1:3">
      <c r="A213" s="22">
        <v>44238</v>
      </c>
      <c r="B213" s="65">
        <v>6540.6013372662683</v>
      </c>
      <c r="C213" s="65">
        <v>1163.6989335344097</v>
      </c>
    </row>
    <row r="214" spans="1:3">
      <c r="A214" s="22">
        <v>44239</v>
      </c>
      <c r="B214" s="65">
        <v>6978.4760727419125</v>
      </c>
      <c r="C214" s="65">
        <v>1202.6680956472624</v>
      </c>
    </row>
    <row r="215" spans="1:3">
      <c r="A215" s="22">
        <v>44243</v>
      </c>
      <c r="B215" s="65">
        <v>6504.8974302368006</v>
      </c>
      <c r="C215" s="65">
        <v>1161.9176534176802</v>
      </c>
    </row>
    <row r="216" spans="1:3">
      <c r="A216" s="22">
        <v>44244</v>
      </c>
      <c r="B216" s="65">
        <v>6996.9724593935098</v>
      </c>
      <c r="C216" s="65">
        <v>1205.8814551245134</v>
      </c>
    </row>
    <row r="217" spans="1:3">
      <c r="A217" s="22">
        <v>44245</v>
      </c>
      <c r="B217" s="65">
        <v>7670.4902587263314</v>
      </c>
      <c r="C217" s="65">
        <v>1263.9366244326584</v>
      </c>
    </row>
    <row r="218" spans="1:3">
      <c r="A218" s="22">
        <v>44246</v>
      </c>
      <c r="B218" s="65">
        <v>7850.1530362043432</v>
      </c>
      <c r="C218" s="65">
        <v>1278.7556184841785</v>
      </c>
    </row>
    <row r="219" spans="1:3">
      <c r="A219" s="22">
        <v>44249</v>
      </c>
      <c r="B219" s="65">
        <v>6422.5558879830232</v>
      </c>
      <c r="C219" s="65">
        <v>1162.5213677756249</v>
      </c>
    </row>
    <row r="220" spans="1:3">
      <c r="A220" s="22">
        <v>44250</v>
      </c>
      <c r="B220" s="65">
        <v>4895.7948805813876</v>
      </c>
      <c r="C220" s="65">
        <v>1024.356301793729</v>
      </c>
    </row>
    <row r="221" spans="1:3">
      <c r="A221" s="22">
        <v>44251</v>
      </c>
      <c r="B221" s="65">
        <v>5247.1864354400668</v>
      </c>
      <c r="C221" s="65">
        <v>1061.1315947059165</v>
      </c>
    </row>
    <row r="222" spans="1:3">
      <c r="A222" s="22">
        <v>44252</v>
      </c>
      <c r="B222" s="65">
        <v>4273.6777738637984</v>
      </c>
      <c r="C222" s="65">
        <v>962.70703726690363</v>
      </c>
    </row>
    <row r="223" spans="1:3">
      <c r="A223" s="22">
        <v>44253</v>
      </c>
      <c r="B223" s="65">
        <v>4101.7216442198087</v>
      </c>
      <c r="C223" s="65">
        <v>943.35114659768431</v>
      </c>
    </row>
    <row r="224" spans="1:3">
      <c r="A224" s="22">
        <v>44256</v>
      </c>
      <c r="B224" s="65">
        <v>4774.5977900376665</v>
      </c>
      <c r="C224" s="65">
        <v>1020.7706482620666</v>
      </c>
    </row>
    <row r="225" spans="1:3">
      <c r="A225" s="22">
        <v>44257</v>
      </c>
      <c r="B225" s="65">
        <v>4334.476627351547</v>
      </c>
      <c r="C225" s="65">
        <v>973.73539679477869</v>
      </c>
    </row>
    <row r="226" spans="1:3">
      <c r="A226" s="22">
        <v>44258</v>
      </c>
      <c r="B226" s="65">
        <v>4817.8293246058465</v>
      </c>
      <c r="C226" s="65">
        <v>1028.0416592165841</v>
      </c>
    </row>
    <row r="227" spans="1:3">
      <c r="A227" s="22">
        <v>44259</v>
      </c>
      <c r="B227" s="65">
        <v>4610.1892918803378</v>
      </c>
      <c r="C227" s="65">
        <v>1005.9009264562313</v>
      </c>
    </row>
    <row r="228" spans="1:3">
      <c r="A228" s="22">
        <v>44260</v>
      </c>
      <c r="B228" s="65">
        <v>4558.4104888755692</v>
      </c>
      <c r="C228" s="65">
        <v>1000.2649045747523</v>
      </c>
    </row>
    <row r="229" spans="1:3">
      <c r="A229" s="22">
        <v>44263</v>
      </c>
      <c r="B229" s="65">
        <v>6350.3523107185292</v>
      </c>
      <c r="C229" s="65">
        <v>1196.9241682602794</v>
      </c>
    </row>
    <row r="230" spans="1:3">
      <c r="A230" s="22">
        <v>44264</v>
      </c>
      <c r="B230" s="65">
        <v>6580.8432970184494</v>
      </c>
      <c r="C230" s="65">
        <v>1218.66178828489</v>
      </c>
    </row>
    <row r="231" spans="1:3">
      <c r="A231" s="22">
        <v>44265</v>
      </c>
      <c r="B231" s="65">
        <v>6095.3613302727927</v>
      </c>
      <c r="C231" s="65">
        <v>1173.7247650966849</v>
      </c>
    </row>
    <row r="232" spans="1:3">
      <c r="A232" s="22">
        <v>44266</v>
      </c>
      <c r="B232" s="65">
        <v>6278.3395851437417</v>
      </c>
      <c r="C232" s="65">
        <v>1191.3575091245893</v>
      </c>
    </row>
    <row r="233" spans="1:3">
      <c r="A233" s="22">
        <v>44267</v>
      </c>
      <c r="B233" s="65">
        <v>5906.2542738168622</v>
      </c>
      <c r="C233" s="65">
        <v>1156.0690856444767</v>
      </c>
    </row>
    <row r="234" spans="1:3">
      <c r="A234" s="22">
        <v>44270</v>
      </c>
      <c r="B234" s="65">
        <v>6036.4368923414413</v>
      </c>
      <c r="C234" s="65">
        <v>1168.8554715074927</v>
      </c>
    </row>
    <row r="235" spans="1:3">
      <c r="A235" s="22">
        <v>44271</v>
      </c>
      <c r="B235" s="65">
        <v>6139.1681551293332</v>
      </c>
      <c r="C235" s="65">
        <v>1178.8168781237503</v>
      </c>
    </row>
    <row r="236" spans="1:3">
      <c r="A236" s="22">
        <v>44272</v>
      </c>
      <c r="B236" s="65">
        <v>6250.9717063923063</v>
      </c>
      <c r="C236" s="65">
        <v>1189.5663547130603</v>
      </c>
    </row>
    <row r="237" spans="1:3">
      <c r="A237" s="22">
        <v>44273</v>
      </c>
      <c r="B237" s="65">
        <v>5972.4954521072223</v>
      </c>
      <c r="C237" s="65">
        <v>1163.0838313798199</v>
      </c>
    </row>
    <row r="238" spans="1:3">
      <c r="A238" s="22">
        <v>44274</v>
      </c>
      <c r="B238" s="65">
        <v>6205.2855319020618</v>
      </c>
      <c r="C238" s="65">
        <v>1185.7661635995289</v>
      </c>
    </row>
    <row r="239" spans="1:3">
      <c r="A239" s="22">
        <v>44277</v>
      </c>
      <c r="B239" s="65">
        <v>5342.5750915606523</v>
      </c>
      <c r="C239" s="65">
        <v>1103.3780630537394</v>
      </c>
    </row>
    <row r="240" spans="1:3">
      <c r="A240" s="22">
        <v>44278</v>
      </c>
      <c r="B240" s="65">
        <v>5262.3083111026981</v>
      </c>
      <c r="C240" s="65">
        <v>1095.1034888200747</v>
      </c>
    </row>
    <row r="241" spans="1:3">
      <c r="A241" s="22">
        <v>44279</v>
      </c>
      <c r="B241" s="65">
        <v>4727.778873591471</v>
      </c>
      <c r="C241" s="65">
        <v>1039.4975001646585</v>
      </c>
    </row>
    <row r="242" spans="1:3">
      <c r="A242" s="22">
        <v>44280</v>
      </c>
      <c r="B242" s="65">
        <v>4739.2034987753077</v>
      </c>
      <c r="C242" s="65">
        <v>1040.7668852528659</v>
      </c>
    </row>
    <row r="243" spans="1:3">
      <c r="A243" s="22">
        <v>44281</v>
      </c>
      <c r="B243" s="65">
        <v>5377.6456907335587</v>
      </c>
      <c r="C243" s="65">
        <v>1110.8855912902038</v>
      </c>
    </row>
    <row r="244" spans="1:3">
      <c r="A244" s="22">
        <v>44284</v>
      </c>
      <c r="B244" s="65">
        <v>6115.1626167732102</v>
      </c>
      <c r="C244" s="65">
        <v>1187.1105648848156</v>
      </c>
    </row>
    <row r="245" spans="1:3">
      <c r="A245" s="22">
        <v>44285</v>
      </c>
      <c r="B245" s="65">
        <v>6292.0937709744348</v>
      </c>
      <c r="C245" s="65">
        <v>1204.2997406640682</v>
      </c>
    </row>
    <row r="246" spans="1:3">
      <c r="A246" s="22">
        <v>44286</v>
      </c>
      <c r="B246" s="65">
        <v>6784.9727469886793</v>
      </c>
      <c r="C246" s="65">
        <v>1251.4847068206011</v>
      </c>
    </row>
    <row r="247" spans="1:3">
      <c r="A247" s="22">
        <v>44287</v>
      </c>
      <c r="B247" s="65">
        <v>7201.5337096200956</v>
      </c>
      <c r="C247" s="65">
        <v>1289.9190384806277</v>
      </c>
    </row>
    <row r="248" spans="1:3">
      <c r="A248" s="22">
        <v>44291</v>
      </c>
      <c r="B248" s="65">
        <v>8152.0981794683348</v>
      </c>
      <c r="C248" s="65">
        <v>1375.1255077929166</v>
      </c>
    </row>
    <row r="249" spans="1:3">
      <c r="A249" s="22">
        <v>44292</v>
      </c>
      <c r="B249" s="65">
        <v>8233.0378879631444</v>
      </c>
      <c r="C249" s="65">
        <v>1381.9699930514605</v>
      </c>
    </row>
    <row r="250" spans="1:3">
      <c r="A250" s="22">
        <v>44293</v>
      </c>
      <c r="B250" s="65">
        <v>7087.8855405067598</v>
      </c>
      <c r="C250" s="65">
        <v>1285.8746066591366</v>
      </c>
    </row>
    <row r="251" spans="1:3">
      <c r="A251" s="22">
        <v>44294</v>
      </c>
      <c r="B251" s="65">
        <v>7932.7028594214353</v>
      </c>
      <c r="C251" s="65">
        <v>1362.5259461187079</v>
      </c>
    </row>
    <row r="252" spans="1:3">
      <c r="A252" s="22">
        <v>44295</v>
      </c>
      <c r="B252" s="65">
        <v>7807.4301114098107</v>
      </c>
      <c r="C252" s="65">
        <v>1351.7847520377734</v>
      </c>
    </row>
    <row r="253" spans="1:3">
      <c r="A253" s="22">
        <v>44298</v>
      </c>
      <c r="B253" s="65">
        <v>8313.5235261126818</v>
      </c>
      <c r="C253" s="65">
        <v>1395.6530706969236</v>
      </c>
    </row>
    <row r="254" spans="1:3">
      <c r="A254" s="22">
        <v>44299</v>
      </c>
      <c r="B254" s="65">
        <v>9555.5104659579702</v>
      </c>
      <c r="C254" s="65">
        <v>1499.9245232286519</v>
      </c>
    </row>
    <row r="255" spans="1:3">
      <c r="A255" s="22">
        <v>44300</v>
      </c>
      <c r="B255" s="65">
        <v>10684.989541136329</v>
      </c>
      <c r="C255" s="65">
        <v>1588.5930523376244</v>
      </c>
    </row>
    <row r="256" spans="1:3">
      <c r="A256" s="22">
        <v>44301</v>
      </c>
      <c r="B256" s="65">
        <v>11421.960615525819</v>
      </c>
      <c r="C256" s="65">
        <v>1643.3995838757148</v>
      </c>
    </row>
    <row r="257" spans="1:3">
      <c r="A257" s="22">
        <v>44302</v>
      </c>
      <c r="B257" s="65">
        <v>10631.212266492603</v>
      </c>
      <c r="C257" s="65">
        <v>1586.5325715774161</v>
      </c>
    </row>
    <row r="258" spans="1:3">
      <c r="A258" s="22">
        <v>44305</v>
      </c>
      <c r="B258" s="65">
        <v>8307.0590573459649</v>
      </c>
      <c r="C258" s="65">
        <v>1413.1597530685203</v>
      </c>
    </row>
    <row r="259" spans="1:3">
      <c r="A259" s="22">
        <v>44306</v>
      </c>
      <c r="B259" s="65">
        <v>9564.821530181769</v>
      </c>
      <c r="C259" s="65">
        <v>1520.1631703730238</v>
      </c>
    </row>
    <row r="260" spans="1:3">
      <c r="A260" s="22">
        <v>44307</v>
      </c>
      <c r="B260" s="65">
        <v>9848.1270452275621</v>
      </c>
      <c r="C260" s="65">
        <v>1542.696584449071</v>
      </c>
    </row>
    <row r="261" spans="1:3">
      <c r="A261" s="22">
        <v>44308</v>
      </c>
      <c r="B261" s="65">
        <v>10170.896321826416</v>
      </c>
      <c r="C261" s="65">
        <v>1567.9977993683162</v>
      </c>
    </row>
    <row r="262" spans="1:3">
      <c r="A262" s="22">
        <v>44309</v>
      </c>
      <c r="B262" s="65">
        <v>9832.5437138879552</v>
      </c>
      <c r="C262" s="65">
        <v>1541.9362278690801</v>
      </c>
    </row>
    <row r="263" spans="1:3">
      <c r="A263" s="22">
        <v>44312</v>
      </c>
      <c r="B263" s="65">
        <v>11253.528480277857</v>
      </c>
      <c r="C263" s="65">
        <v>1653.4235835788597</v>
      </c>
    </row>
    <row r="264" spans="1:3">
      <c r="A264" s="22">
        <v>44313</v>
      </c>
      <c r="B264" s="65">
        <v>12393.298722686108</v>
      </c>
      <c r="C264" s="65">
        <v>1737.1773475013804</v>
      </c>
    </row>
    <row r="265" spans="1:3">
      <c r="A265" s="22">
        <v>44314</v>
      </c>
      <c r="B265" s="65">
        <v>13170.336475027911</v>
      </c>
      <c r="C265" s="65">
        <v>1791.6600822812666</v>
      </c>
    </row>
    <row r="266" spans="1:3">
      <c r="A266" s="22">
        <v>44315</v>
      </c>
      <c r="B266" s="65">
        <v>13270.670298675592</v>
      </c>
      <c r="C266" s="65">
        <v>1798.5079122484153</v>
      </c>
    </row>
    <row r="267" spans="1:3">
      <c r="A267" s="22">
        <v>44316</v>
      </c>
      <c r="B267" s="65">
        <v>13427.539394693567</v>
      </c>
      <c r="C267" s="65">
        <v>1809.1611894861512</v>
      </c>
    </row>
    <row r="268" spans="1:3">
      <c r="A268" s="22">
        <v>44319</v>
      </c>
      <c r="B268" s="65">
        <v>19796.755392743715</v>
      </c>
      <c r="C268" s="65">
        <v>2238.3427882837418</v>
      </c>
    </row>
    <row r="269" spans="1:3">
      <c r="A269" s="22">
        <v>44320</v>
      </c>
      <c r="B269" s="65">
        <v>17748.510267027952</v>
      </c>
      <c r="C269" s="65">
        <v>2122.5750405957724</v>
      </c>
    </row>
    <row r="270" spans="1:3">
      <c r="A270" s="22">
        <v>44321</v>
      </c>
      <c r="B270" s="65">
        <v>20684.439302720308</v>
      </c>
      <c r="C270" s="65">
        <v>2298.163310058806</v>
      </c>
    </row>
    <row r="271" spans="1:3">
      <c r="A271" s="22">
        <v>44322</v>
      </c>
      <c r="B271" s="65">
        <v>20309.273733743947</v>
      </c>
      <c r="C271" s="65">
        <v>2277.3508121659661</v>
      </c>
    </row>
    <row r="272" spans="1:3">
      <c r="A272" s="22">
        <v>44323</v>
      </c>
      <c r="B272" s="65">
        <v>20237.177592412874</v>
      </c>
      <c r="C272" s="65">
        <v>2273.3378357403749</v>
      </c>
    </row>
    <row r="273" spans="1:3">
      <c r="A273" s="22">
        <v>44326</v>
      </c>
      <c r="B273" s="65">
        <v>25665.857718989224</v>
      </c>
      <c r="C273" s="65">
        <v>2578.363870712079</v>
      </c>
    </row>
    <row r="274" spans="1:3">
      <c r="A274" s="22">
        <v>44327</v>
      </c>
      <c r="B274" s="65">
        <v>28475.784274127232</v>
      </c>
      <c r="C274" s="65">
        <v>2719.5417747907163</v>
      </c>
    </row>
    <row r="275" spans="1:3">
      <c r="A275" s="22">
        <v>44328</v>
      </c>
      <c r="B275" s="65">
        <v>23244.766913405088</v>
      </c>
      <c r="C275" s="65">
        <v>2469.779695323728</v>
      </c>
    </row>
    <row r="276" spans="1:3">
      <c r="A276" s="22">
        <v>44329</v>
      </c>
      <c r="B276" s="65">
        <v>22376.005082048723</v>
      </c>
      <c r="C276" s="65">
        <v>2423.6569041100547</v>
      </c>
    </row>
    <row r="277" spans="1:3">
      <c r="A277" s="22">
        <v>44330</v>
      </c>
      <c r="B277" s="65">
        <v>26758.897537466139</v>
      </c>
      <c r="C277" s="65">
        <v>2661.0607165011675</v>
      </c>
    </row>
    <row r="278" spans="1:3">
      <c r="A278" s="22">
        <v>44333</v>
      </c>
      <c r="B278" s="65">
        <v>16305.353044418363</v>
      </c>
      <c r="C278" s="65">
        <v>2141.3426657161872</v>
      </c>
    </row>
    <row r="279" spans="1:3">
      <c r="A279" s="22">
        <v>44334</v>
      </c>
      <c r="B279" s="65">
        <v>17275.285587610961</v>
      </c>
      <c r="C279" s="65">
        <v>2205.0613302261659</v>
      </c>
    </row>
    <row r="280" spans="1:3">
      <c r="A280" s="22">
        <v>44335</v>
      </c>
      <c r="B280" s="65">
        <v>7877.2066324713451</v>
      </c>
      <c r="C280" s="65">
        <v>1605.2769435686139</v>
      </c>
    </row>
    <row r="281" spans="1:3">
      <c r="A281" s="22">
        <v>44336</v>
      </c>
      <c r="B281" s="65">
        <v>9948.8841624470879</v>
      </c>
      <c r="C281" s="65">
        <v>1816.3941352168811</v>
      </c>
    </row>
    <row r="282" spans="1:3">
      <c r="A282" s="22">
        <v>44337</v>
      </c>
      <c r="B282" s="65">
        <v>7421.1941535896012</v>
      </c>
      <c r="C282" s="65">
        <v>1585.6680521471317</v>
      </c>
    </row>
    <row r="283" spans="1:3">
      <c r="A283" s="22">
        <v>44340</v>
      </c>
      <c r="B283" s="65">
        <v>8721.0023615069367</v>
      </c>
      <c r="C283" s="65">
        <v>1724.6034285931394</v>
      </c>
    </row>
    <row r="284" spans="1:3">
      <c r="A284" s="22">
        <v>44341</v>
      </c>
      <c r="B284" s="65">
        <v>9136.6809805180201</v>
      </c>
      <c r="C284" s="65">
        <v>1765.7275192003362</v>
      </c>
    </row>
    <row r="285" spans="1:3">
      <c r="A285" s="22">
        <v>44342</v>
      </c>
      <c r="B285" s="65">
        <v>10365.628633587687</v>
      </c>
      <c r="C285" s="65">
        <v>1884.5046806871212</v>
      </c>
    </row>
    <row r="286" spans="1:3">
      <c r="A286" s="22">
        <v>44343</v>
      </c>
      <c r="B286" s="65">
        <v>9273.0263625405842</v>
      </c>
      <c r="C286" s="65">
        <v>1785.2070831938561</v>
      </c>
    </row>
    <row r="287" spans="1:3">
      <c r="A287" s="22">
        <v>44344</v>
      </c>
      <c r="B287" s="65">
        <v>7127.2640800650852</v>
      </c>
      <c r="C287" s="65">
        <v>1578.6778342748878</v>
      </c>
    </row>
    <row r="288" spans="1:3">
      <c r="A288" s="22">
        <v>44348</v>
      </c>
      <c r="B288" s="65">
        <v>8384.688345938579</v>
      </c>
      <c r="C288" s="65">
        <v>1718.0322517588193</v>
      </c>
    </row>
    <row r="289" spans="1:3">
      <c r="A289" s="22">
        <v>44349</v>
      </c>
      <c r="B289" s="65">
        <v>8846.7959717856247</v>
      </c>
      <c r="C289" s="65">
        <v>1765.3987852947323</v>
      </c>
    </row>
    <row r="290" spans="1:3">
      <c r="A290" s="22">
        <v>44350</v>
      </c>
      <c r="B290" s="65">
        <v>9820.7667507908809</v>
      </c>
      <c r="C290" s="65">
        <v>1862.603092308686</v>
      </c>
    </row>
    <row r="291" spans="1:3">
      <c r="A291" s="22">
        <v>44351</v>
      </c>
      <c r="B291" s="65">
        <v>8672.1569288592364</v>
      </c>
      <c r="C291" s="65">
        <v>1753.7018089269677</v>
      </c>
    </row>
    <row r="292" spans="1:3">
      <c r="A292" s="22">
        <v>44354</v>
      </c>
      <c r="B292" s="65">
        <v>8039.6763455384171</v>
      </c>
      <c r="C292" s="65">
        <v>1689.813840316787</v>
      </c>
    </row>
    <row r="293" spans="1:3">
      <c r="A293" s="22">
        <v>44355</v>
      </c>
      <c r="B293" s="65">
        <v>7587.4148194604768</v>
      </c>
      <c r="C293" s="65">
        <v>1642.3052372330637</v>
      </c>
    </row>
    <row r="294" spans="1:3">
      <c r="A294" s="22">
        <v>44356</v>
      </c>
      <c r="B294" s="65">
        <v>8134.7082276531</v>
      </c>
      <c r="C294" s="65">
        <v>1701.5590752127953</v>
      </c>
    </row>
    <row r="295" spans="1:3">
      <c r="A295" s="22">
        <v>44357</v>
      </c>
      <c r="B295" s="65">
        <v>7281.5333359903125</v>
      </c>
      <c r="C295" s="65">
        <v>1612.3482303405763</v>
      </c>
    </row>
    <row r="296" spans="1:3">
      <c r="A296" s="22">
        <v>44358</v>
      </c>
      <c r="B296" s="65">
        <v>6587.5402231561029</v>
      </c>
      <c r="C296" s="65">
        <v>1535.5316471409269</v>
      </c>
    </row>
    <row r="297" spans="1:3">
      <c r="A297" s="22">
        <v>44361</v>
      </c>
      <c r="B297" s="65">
        <v>7617.565327080205</v>
      </c>
      <c r="C297" s="65">
        <v>1655.6477945773001</v>
      </c>
    </row>
    <row r="298" spans="1:3">
      <c r="A298" s="22">
        <v>44362</v>
      </c>
      <c r="B298" s="65">
        <v>8055.8558244867891</v>
      </c>
      <c r="C298" s="65">
        <v>1703.3006970145705</v>
      </c>
    </row>
    <row r="299" spans="1:3">
      <c r="A299" s="22">
        <v>44363</v>
      </c>
      <c r="B299" s="65">
        <v>6554.483466409054</v>
      </c>
      <c r="C299" s="65">
        <v>1544.596202143724</v>
      </c>
    </row>
    <row r="300" spans="1:3">
      <c r="A300" s="22">
        <v>44364</v>
      </c>
      <c r="B300" s="65">
        <v>6578.33421120396</v>
      </c>
      <c r="C300" s="65">
        <v>1547.4264368951665</v>
      </c>
    </row>
    <row r="301" spans="1:3">
      <c r="A301" s="22">
        <v>44365</v>
      </c>
      <c r="B301" s="65">
        <v>5800.1626752205693</v>
      </c>
      <c r="C301" s="65">
        <v>1455.9190721690911</v>
      </c>
    </row>
    <row r="302" spans="1:3">
      <c r="A302" s="22">
        <v>44368</v>
      </c>
      <c r="B302" s="65">
        <v>4015.488035766552</v>
      </c>
      <c r="C302" s="65">
        <v>1231.9693067566582</v>
      </c>
    </row>
    <row r="303" spans="1:3">
      <c r="A303" s="22">
        <v>44369</v>
      </c>
      <c r="B303" s="65">
        <v>3957.985727337325</v>
      </c>
      <c r="C303" s="65">
        <v>1223.1639637350343</v>
      </c>
    </row>
    <row r="304" spans="1:3">
      <c r="A304" s="22">
        <v>44370</v>
      </c>
      <c r="B304" s="65">
        <v>4442.4947356106995</v>
      </c>
      <c r="C304" s="65">
        <v>1298.0472433860227</v>
      </c>
    </row>
    <row r="305" spans="1:3">
      <c r="A305" s="22">
        <v>44371</v>
      </c>
      <c r="B305" s="65">
        <v>4436.6646184360752</v>
      </c>
      <c r="C305" s="65">
        <v>1297.2121889662374</v>
      </c>
    </row>
    <row r="306" spans="1:3">
      <c r="A306" s="22">
        <v>44372</v>
      </c>
      <c r="B306" s="65">
        <v>3654.5802339752922</v>
      </c>
      <c r="C306" s="65">
        <v>1182.891253144039</v>
      </c>
    </row>
    <row r="307" spans="1:3">
      <c r="A307" s="22">
        <v>44375</v>
      </c>
      <c r="B307" s="65">
        <v>4728.2472886609803</v>
      </c>
      <c r="C307" s="65">
        <v>1356.7092329927534</v>
      </c>
    </row>
    <row r="308" spans="1:3">
      <c r="A308" s="22">
        <v>44376</v>
      </c>
      <c r="B308" s="65">
        <v>5096.9384019416348</v>
      </c>
      <c r="C308" s="65">
        <v>1409.623632146612</v>
      </c>
    </row>
    <row r="309" spans="1:3">
      <c r="A309" s="22">
        <v>44377</v>
      </c>
      <c r="B309" s="65">
        <v>5633.570959870538</v>
      </c>
      <c r="C309" s="65">
        <v>1483.8500004592693</v>
      </c>
    </row>
    <row r="310" spans="1:3">
      <c r="A310" s="22">
        <v>44378</v>
      </c>
      <c r="B310" s="65">
        <v>4836.2074736808818</v>
      </c>
      <c r="C310" s="65">
        <v>1378.8559388664246</v>
      </c>
    </row>
    <row r="311" spans="1:3">
      <c r="A311" s="22">
        <v>44379</v>
      </c>
      <c r="B311" s="65">
        <v>5002.8139296273857</v>
      </c>
      <c r="C311" s="65">
        <v>1402.6249725873499</v>
      </c>
    </row>
    <row r="312" spans="1:3">
      <c r="A312" s="22">
        <v>44383</v>
      </c>
      <c r="B312" s="65">
        <v>5814.931945937532</v>
      </c>
      <c r="C312" s="65">
        <v>1516.5545807646856</v>
      </c>
    </row>
    <row r="313" spans="1:3">
      <c r="A313" s="22">
        <v>44384</v>
      </c>
      <c r="B313" s="65">
        <v>5767.1690522368253</v>
      </c>
      <c r="C313" s="65">
        <v>1510.3455842696428</v>
      </c>
    </row>
    <row r="314" spans="1:3">
      <c r="A314" s="22">
        <v>44385</v>
      </c>
      <c r="B314" s="65">
        <v>4794.8635139849448</v>
      </c>
      <c r="C314" s="65">
        <v>1383.0447496307836</v>
      </c>
    </row>
    <row r="315" spans="1:3">
      <c r="A315" s="22">
        <v>44386</v>
      </c>
      <c r="B315" s="65">
        <v>4915.3579771726045</v>
      </c>
      <c r="C315" s="65">
        <v>1400.4408980921628</v>
      </c>
    </row>
    <row r="316" spans="1:3">
      <c r="A316" s="22">
        <v>44389</v>
      </c>
      <c r="B316" s="65">
        <v>4411.4066672695326</v>
      </c>
      <c r="C316" s="65">
        <v>1328.6987486523308</v>
      </c>
    </row>
    <row r="317" spans="1:3">
      <c r="A317" s="22">
        <v>44390</v>
      </c>
      <c r="B317" s="65">
        <v>3992.6844342778218</v>
      </c>
      <c r="C317" s="65">
        <v>1265.6554699887718</v>
      </c>
    </row>
    <row r="318" spans="1:3">
      <c r="A318" s="22">
        <v>44391</v>
      </c>
      <c r="B318" s="65">
        <v>4215.8573372389974</v>
      </c>
      <c r="C318" s="65">
        <v>1301.0448714415872</v>
      </c>
    </row>
    <row r="319" spans="1:3">
      <c r="A319" s="22">
        <v>44392</v>
      </c>
      <c r="B319" s="65">
        <v>3864.1890343888444</v>
      </c>
      <c r="C319" s="65">
        <v>1246.7965030748614</v>
      </c>
    </row>
    <row r="320" spans="1:3">
      <c r="A320" s="22">
        <v>44393</v>
      </c>
      <c r="B320" s="65">
        <v>3739.573656558699</v>
      </c>
      <c r="C320" s="65">
        <v>1226.7082079866761</v>
      </c>
    </row>
    <row r="321" spans="1:3">
      <c r="A321" s="22">
        <v>44396</v>
      </c>
      <c r="B321" s="65">
        <v>3488.3808986843137</v>
      </c>
      <c r="C321" s="65">
        <v>1185.5525021525648</v>
      </c>
    </row>
    <row r="322" spans="1:3">
      <c r="A322" s="22">
        <v>44397</v>
      </c>
      <c r="B322" s="65">
        <v>3373.9433550371259</v>
      </c>
      <c r="C322" s="65">
        <v>1166.1210375086464</v>
      </c>
    </row>
    <row r="323" spans="1:3">
      <c r="A323" s="22">
        <v>44398</v>
      </c>
      <c r="B323" s="65">
        <v>4141.9023286212096</v>
      </c>
      <c r="C323" s="65">
        <v>1298.8525940273457</v>
      </c>
    </row>
    <row r="324" spans="1:3">
      <c r="A324" s="22">
        <v>44399</v>
      </c>
      <c r="B324" s="65">
        <v>4284.2203247508551</v>
      </c>
      <c r="C324" s="65">
        <v>1321.1845316510289</v>
      </c>
    </row>
    <row r="325" spans="1:3">
      <c r="A325" s="22">
        <v>44400</v>
      </c>
      <c r="B325" s="65">
        <v>4705.3866584850712</v>
      </c>
      <c r="C325" s="65">
        <v>1386.1436733639641</v>
      </c>
    </row>
    <row r="326" spans="1:3">
      <c r="A326" s="22">
        <v>44403</v>
      </c>
      <c r="B326" s="65">
        <v>5185.9385082967756</v>
      </c>
      <c r="C326" s="65">
        <v>1456.9847503468266</v>
      </c>
    </row>
    <row r="327" spans="1:3">
      <c r="A327" s="22">
        <v>44404</v>
      </c>
      <c r="B327" s="65">
        <v>5487.5065386510405</v>
      </c>
      <c r="C327" s="65">
        <v>1499.3672361921922</v>
      </c>
    </row>
    <row r="328" spans="1:3">
      <c r="A328" s="22">
        <v>44405</v>
      </c>
      <c r="B328" s="65">
        <v>5478.8269596602586</v>
      </c>
      <c r="C328" s="65">
        <v>1498.2007398727676</v>
      </c>
    </row>
    <row r="329" spans="1:3">
      <c r="A329" s="22">
        <v>44406</v>
      </c>
      <c r="B329" s="65">
        <v>5881.432887721614</v>
      </c>
      <c r="C329" s="65">
        <v>1553.2683152511613</v>
      </c>
    </row>
    <row r="330" spans="1:3">
      <c r="A330" s="22">
        <v>44407</v>
      </c>
      <c r="B330" s="65">
        <v>6306.1673221868232</v>
      </c>
      <c r="C330" s="65">
        <v>1609.3752893267533</v>
      </c>
    </row>
    <row r="331" spans="1:3">
      <c r="A331" s="22">
        <v>44410</v>
      </c>
      <c r="B331" s="65">
        <v>7037.6917905402715</v>
      </c>
      <c r="C331" s="65">
        <v>1702.7895978792601</v>
      </c>
    </row>
    <row r="332" spans="1:3">
      <c r="A332" s="22">
        <v>44411</v>
      </c>
      <c r="B332" s="65">
        <v>6456.1885620407447</v>
      </c>
      <c r="C332" s="65">
        <v>1632.461530827788</v>
      </c>
    </row>
    <row r="333" spans="1:3">
      <c r="A333" s="22">
        <v>44412</v>
      </c>
      <c r="B333" s="65">
        <v>7602.9298029694119</v>
      </c>
      <c r="C333" s="65">
        <v>1777.4643130616982</v>
      </c>
    </row>
    <row r="334" spans="1:3">
      <c r="A334" s="22">
        <v>44413</v>
      </c>
      <c r="B334" s="65">
        <v>8175.9288846755553</v>
      </c>
      <c r="C334" s="65">
        <v>1844.4687254936648</v>
      </c>
    </row>
    <row r="335" spans="1:3">
      <c r="A335" s="22">
        <v>44414</v>
      </c>
      <c r="B335" s="65">
        <v>8543.613469827731</v>
      </c>
      <c r="C335" s="65">
        <v>1885.9678977386297</v>
      </c>
    </row>
    <row r="336" spans="1:3">
      <c r="A336" s="22">
        <v>44417</v>
      </c>
      <c r="B336" s="65">
        <v>10179.560706433236</v>
      </c>
      <c r="C336" s="65">
        <v>2066.6190546385646</v>
      </c>
    </row>
    <row r="337" spans="1:3">
      <c r="A337" s="22">
        <v>44418</v>
      </c>
      <c r="B337" s="65">
        <v>10011.145875161879</v>
      </c>
      <c r="C337" s="65">
        <v>2049.5497292867094</v>
      </c>
    </row>
    <row r="338" spans="1:3">
      <c r="A338" s="22">
        <v>44419</v>
      </c>
      <c r="B338" s="65">
        <v>10154.622817750887</v>
      </c>
      <c r="C338" s="65">
        <v>2064.2632864064253</v>
      </c>
    </row>
    <row r="339" spans="1:3">
      <c r="A339" s="22">
        <v>44420</v>
      </c>
      <c r="B339" s="65">
        <v>9378.8463487596091</v>
      </c>
      <c r="C339" s="65">
        <v>1985.4367114329195</v>
      </c>
    </row>
    <row r="340" spans="1:3">
      <c r="A340" s="22">
        <v>44421</v>
      </c>
      <c r="B340" s="65">
        <v>11096.892251876063</v>
      </c>
      <c r="C340" s="65">
        <v>2167.316161193583</v>
      </c>
    </row>
    <row r="341" spans="1:3">
      <c r="A341" s="22">
        <v>44424</v>
      </c>
      <c r="B341" s="65">
        <v>9989.1597375910278</v>
      </c>
      <c r="C341" s="65">
        <v>2059.2168041552613</v>
      </c>
    </row>
    <row r="342" spans="1:3">
      <c r="A342" s="22">
        <v>44425</v>
      </c>
      <c r="B342" s="65">
        <v>9092.302224165418</v>
      </c>
      <c r="C342" s="65">
        <v>1966.7995279909637</v>
      </c>
    </row>
    <row r="343" spans="1:3">
      <c r="A343" s="22">
        <v>44426</v>
      </c>
      <c r="B343" s="65">
        <v>9123.6967924185628</v>
      </c>
      <c r="C343" s="65">
        <v>1970.2204968649112</v>
      </c>
    </row>
    <row r="344" spans="1:3">
      <c r="A344" s="22">
        <v>44427</v>
      </c>
      <c r="B344" s="65">
        <v>10105.940642580194</v>
      </c>
      <c r="C344" s="65">
        <v>2076.3041271316497</v>
      </c>
    </row>
    <row r="345" spans="1:3">
      <c r="A345" s="22">
        <v>44428</v>
      </c>
      <c r="B345" s="65">
        <v>10767.600283557216</v>
      </c>
      <c r="C345" s="65">
        <v>2144.3028652625335</v>
      </c>
    </row>
    <row r="346" spans="1:3">
      <c r="A346" s="22">
        <v>44431</v>
      </c>
      <c r="B346" s="65">
        <v>10978.518055901872</v>
      </c>
      <c r="C346" s="65">
        <v>2165.3888301058687</v>
      </c>
    </row>
    <row r="347" spans="1:3">
      <c r="A347" s="22">
        <v>44432</v>
      </c>
      <c r="B347" s="65">
        <v>10007.164964110943</v>
      </c>
      <c r="C347" s="65">
        <v>2069.6200274027333</v>
      </c>
    </row>
    <row r="348" spans="1:3">
      <c r="A348" s="22">
        <v>44433</v>
      </c>
      <c r="B348" s="65">
        <v>10337.850929097933</v>
      </c>
      <c r="C348" s="65">
        <v>2103.8427727051107</v>
      </c>
    </row>
    <row r="349" spans="1:3">
      <c r="A349" s="22">
        <v>44434</v>
      </c>
      <c r="B349" s="65">
        <v>9538.8300283486606</v>
      </c>
      <c r="C349" s="65">
        <v>2022.5639111382357</v>
      </c>
    </row>
    <row r="350" spans="1:3">
      <c r="A350" s="22">
        <v>44435</v>
      </c>
      <c r="B350" s="65">
        <v>10586.336431217533</v>
      </c>
      <c r="C350" s="65">
        <v>2133.6467208521199</v>
      </c>
    </row>
    <row r="351" spans="1:3">
      <c r="A351" s="22">
        <v>44438</v>
      </c>
      <c r="B351" s="65">
        <v>10286.287823578328</v>
      </c>
      <c r="C351" s="65">
        <v>2103.4898299460638</v>
      </c>
    </row>
    <row r="352" spans="1:3">
      <c r="A352" s="22">
        <v>44439</v>
      </c>
      <c r="B352" s="65">
        <v>11621.764428179982</v>
      </c>
      <c r="C352" s="65">
        <v>2240.0692789812897</v>
      </c>
    </row>
    <row r="353" spans="1:3">
      <c r="A353" s="22">
        <v>44440</v>
      </c>
      <c r="B353" s="65">
        <v>14336.479570333993</v>
      </c>
      <c r="C353" s="65">
        <v>2501.7325192624421</v>
      </c>
    </row>
    <row r="354" spans="1:3">
      <c r="A354" s="22">
        <v>44441</v>
      </c>
      <c r="B354" s="65">
        <v>14008.341643028863</v>
      </c>
      <c r="C354" s="65">
        <v>2473.1337700255863</v>
      </c>
    </row>
    <row r="355" spans="1:3">
      <c r="A355" s="22">
        <v>44442</v>
      </c>
      <c r="B355" s="65">
        <v>15113.729366426289</v>
      </c>
      <c r="C355" s="65">
        <v>2570.7446943149007</v>
      </c>
    </row>
    <row r="356" spans="1:3">
      <c r="A356" s="22">
        <v>44446</v>
      </c>
      <c r="B356" s="65">
        <v>11168.123780468657</v>
      </c>
      <c r="C356" s="65">
        <v>2235.281929774349</v>
      </c>
    </row>
    <row r="357" spans="1:3">
      <c r="A357" s="22">
        <v>44447</v>
      </c>
      <c r="B357" s="65">
        <v>11630.14897015761</v>
      </c>
      <c r="C357" s="65">
        <v>2281.548701984284</v>
      </c>
    </row>
    <row r="358" spans="1:3">
      <c r="A358" s="22">
        <v>44448</v>
      </c>
      <c r="B358" s="65">
        <v>11164.463972851814</v>
      </c>
      <c r="C358" s="65">
        <v>2235.8989433773904</v>
      </c>
    </row>
    <row r="359" spans="1:3">
      <c r="A359" s="22">
        <v>44449</v>
      </c>
      <c r="B359" s="65">
        <v>9758.0647977384742</v>
      </c>
      <c r="C359" s="65">
        <v>2095.0948468550105</v>
      </c>
    </row>
    <row r="360" spans="1:3">
      <c r="A360" s="22">
        <v>44452</v>
      </c>
      <c r="B360" s="65">
        <v>10207.005359164235</v>
      </c>
      <c r="C360" s="65">
        <v>2143.374159654195</v>
      </c>
    </row>
    <row r="361" spans="1:3">
      <c r="A361" s="22">
        <v>44453</v>
      </c>
      <c r="B361" s="65">
        <v>11099.315657520881</v>
      </c>
      <c r="C361" s="65">
        <v>2237.0925157229353</v>
      </c>
    </row>
    <row r="362" spans="1:3">
      <c r="A362" s="22">
        <v>44454</v>
      </c>
      <c r="B362" s="65">
        <v>12303.796178369639</v>
      </c>
      <c r="C362" s="65">
        <v>2358.5073540793724</v>
      </c>
    </row>
    <row r="363" spans="1:3">
      <c r="A363" s="22">
        <v>44455</v>
      </c>
      <c r="B363" s="65">
        <v>12004.08203593235</v>
      </c>
      <c r="C363" s="65">
        <v>2329.8109722307895</v>
      </c>
    </row>
    <row r="364" spans="1:3">
      <c r="A364" s="22">
        <v>44456</v>
      </c>
      <c r="B364" s="65">
        <v>10842.443409496867</v>
      </c>
      <c r="C364" s="65">
        <v>2217.1098160928245</v>
      </c>
    </row>
    <row r="365" spans="1:3">
      <c r="A365" s="22">
        <v>44459</v>
      </c>
      <c r="B365" s="65">
        <v>8037.2369838473751</v>
      </c>
      <c r="C365" s="65">
        <v>1930.362924173244</v>
      </c>
    </row>
    <row r="366" spans="1:3">
      <c r="A366" s="22">
        <v>44460</v>
      </c>
      <c r="B366" s="65">
        <v>6980.1147075477966</v>
      </c>
      <c r="C366" s="65">
        <v>1803.4360562692846</v>
      </c>
    </row>
    <row r="367" spans="1:3">
      <c r="A367" s="22">
        <v>44461</v>
      </c>
      <c r="B367" s="65">
        <v>8562.7330910833571</v>
      </c>
      <c r="C367" s="65">
        <v>2007.9132661150629</v>
      </c>
    </row>
    <row r="368" spans="1:3">
      <c r="A368" s="22">
        <v>44462</v>
      </c>
      <c r="B368" s="65">
        <v>8994.5833786081803</v>
      </c>
      <c r="C368" s="65">
        <v>2058.5736709026969</v>
      </c>
    </row>
    <row r="369" spans="1:3">
      <c r="A369" s="22">
        <v>44463</v>
      </c>
      <c r="B369" s="65">
        <v>7718.2237465481767</v>
      </c>
      <c r="C369" s="65">
        <v>1912.5373828432143</v>
      </c>
    </row>
    <row r="370" spans="1:3">
      <c r="A370" s="22">
        <v>44466</v>
      </c>
      <c r="B370" s="65">
        <v>7730.630576479708</v>
      </c>
      <c r="C370" s="65">
        <v>1914.1485623141587</v>
      </c>
    </row>
    <row r="371" spans="1:3">
      <c r="A371" s="22">
        <v>44467</v>
      </c>
      <c r="B371" s="65">
        <v>7062.061227172393</v>
      </c>
      <c r="C371" s="65">
        <v>1831.4002724668649</v>
      </c>
    </row>
    <row r="372" spans="1:3">
      <c r="A372" s="22">
        <v>44468</v>
      </c>
      <c r="B372" s="65">
        <v>7292.5380743405694</v>
      </c>
      <c r="C372" s="65">
        <v>1861.3093391883931</v>
      </c>
    </row>
    <row r="373" spans="1:3">
      <c r="A373" s="22">
        <v>44469</v>
      </c>
      <c r="B373" s="65">
        <v>8051.6349045684447</v>
      </c>
      <c r="C373" s="65">
        <v>1958.2097578647554</v>
      </c>
    </row>
    <row r="374" spans="1:3">
      <c r="A374" s="22">
        <v>44470</v>
      </c>
      <c r="B374" s="65">
        <v>9692.1264734660017</v>
      </c>
      <c r="C374" s="65">
        <v>2157.729198848152</v>
      </c>
    </row>
    <row r="375" spans="1:3">
      <c r="A375" s="22">
        <v>44473</v>
      </c>
      <c r="B375" s="65">
        <v>10116.671043811641</v>
      </c>
      <c r="C375" s="65">
        <v>2205.0737533363576</v>
      </c>
    </row>
    <row r="376" spans="1:3">
      <c r="A376" s="22">
        <v>44474</v>
      </c>
      <c r="B376" s="65">
        <v>10945.03308581734</v>
      </c>
      <c r="C376" s="65">
        <v>2295.381175309336</v>
      </c>
    </row>
    <row r="377" spans="1:3">
      <c r="A377" s="22">
        <v>44475</v>
      </c>
      <c r="B377" s="65">
        <v>11330.737639945741</v>
      </c>
      <c r="C377" s="65">
        <v>2335.8565574972563</v>
      </c>
    </row>
    <row r="378" spans="1:3">
      <c r="A378" s="22">
        <v>44476</v>
      </c>
      <c r="B378" s="65">
        <v>11377.360706938789</v>
      </c>
      <c r="C378" s="65">
        <v>2340.6924842420967</v>
      </c>
    </row>
    <row r="379" spans="1:3">
      <c r="A379" s="22">
        <v>44477</v>
      </c>
      <c r="B379" s="65">
        <v>11223.497918451443</v>
      </c>
      <c r="C379" s="65">
        <v>2324.8949323104562</v>
      </c>
    </row>
    <row r="380" spans="1:3">
      <c r="A380" s="22">
        <v>44480</v>
      </c>
      <c r="B380" s="65">
        <v>11106.710756301036</v>
      </c>
      <c r="C380" s="65">
        <v>2312.887857028561</v>
      </c>
    </row>
    <row r="381" spans="1:3">
      <c r="A381" s="22">
        <v>44481</v>
      </c>
      <c r="B381" s="65">
        <v>10775.735283424352</v>
      </c>
      <c r="C381" s="65">
        <v>2278.4551929344302</v>
      </c>
    </row>
    <row r="382" spans="1:3">
      <c r="A382" s="22">
        <v>44482</v>
      </c>
      <c r="B382" s="65">
        <v>11476.601675814038</v>
      </c>
      <c r="C382" s="65">
        <v>2352.5831327421488</v>
      </c>
    </row>
    <row r="383" spans="1:3">
      <c r="A383" s="22">
        <v>44483</v>
      </c>
      <c r="B383" s="65">
        <v>12620.769728471432</v>
      </c>
      <c r="C383" s="65">
        <v>2469.8876804185529</v>
      </c>
    </row>
    <row r="384" spans="1:3">
      <c r="A384" s="22">
        <v>44484</v>
      </c>
      <c r="B384" s="65">
        <v>13131.264829499292</v>
      </c>
      <c r="C384" s="65">
        <v>2519.8727789490886</v>
      </c>
    </row>
    <row r="385" spans="1:3">
      <c r="A385" s="22">
        <v>44487</v>
      </c>
      <c r="B385" s="65">
        <v>12356.063310816051</v>
      </c>
      <c r="C385" s="65">
        <v>2445.5842944330998</v>
      </c>
    </row>
    <row r="386" spans="1:3">
      <c r="A386" s="22">
        <v>44488</v>
      </c>
      <c r="B386" s="65">
        <v>13205.380499500954</v>
      </c>
      <c r="C386" s="65">
        <v>2529.6688628883185</v>
      </c>
    </row>
    <row r="387" spans="1:3">
      <c r="A387" s="22">
        <v>44489</v>
      </c>
      <c r="B387" s="65">
        <v>15100.780052640408</v>
      </c>
      <c r="C387" s="65">
        <v>2711.2507960236858</v>
      </c>
    </row>
    <row r="388" spans="1:3">
      <c r="A388" s="22">
        <v>44490</v>
      </c>
      <c r="B388" s="65">
        <v>14361.579265660028</v>
      </c>
      <c r="C388" s="65">
        <v>2644.9245563691234</v>
      </c>
    </row>
    <row r="389" spans="1:3">
      <c r="A389" s="22">
        <v>44491</v>
      </c>
      <c r="B389" s="65">
        <v>13765.122358668634</v>
      </c>
      <c r="C389" s="65">
        <v>2590.0334526964389</v>
      </c>
    </row>
    <row r="390" spans="1:3">
      <c r="A390" s="22">
        <v>44494</v>
      </c>
      <c r="B390" s="65">
        <v>15481.506402020384</v>
      </c>
      <c r="C390" s="65">
        <v>2751.6226520758823</v>
      </c>
    </row>
    <row r="391" spans="1:3">
      <c r="A391" s="22">
        <v>44495</v>
      </c>
      <c r="B391" s="65">
        <v>14844.118229676349</v>
      </c>
      <c r="C391" s="65">
        <v>2695.0131803830113</v>
      </c>
    </row>
    <row r="392" spans="1:3">
      <c r="A392" s="22">
        <v>44496</v>
      </c>
      <c r="B392" s="65">
        <v>13400.399004474937</v>
      </c>
      <c r="C392" s="65">
        <v>2563.9878075422698</v>
      </c>
    </row>
    <row r="393" spans="1:3">
      <c r="A393" s="22">
        <v>44497</v>
      </c>
      <c r="B393" s="65">
        <v>15834.827640676751</v>
      </c>
      <c r="C393" s="65">
        <v>2796.9245642497708</v>
      </c>
    </row>
    <row r="394" spans="1:3">
      <c r="A394" s="22">
        <v>44498</v>
      </c>
      <c r="B394" s="65">
        <v>16775.681411684011</v>
      </c>
      <c r="C394" s="65">
        <v>2880.0547843306836</v>
      </c>
    </row>
    <row r="395" spans="1:3">
      <c r="A395" s="22">
        <v>44501</v>
      </c>
      <c r="B395" s="65">
        <v>16089.543602656004</v>
      </c>
      <c r="C395" s="65">
        <v>2821.2633081173485</v>
      </c>
    </row>
    <row r="396" spans="1:3">
      <c r="A396" s="22">
        <v>44502</v>
      </c>
      <c r="B396" s="65">
        <v>18024.990516063091</v>
      </c>
      <c r="C396" s="65">
        <v>2990.9920206095107</v>
      </c>
    </row>
    <row r="397" spans="1:3">
      <c r="A397" s="22">
        <v>44503</v>
      </c>
      <c r="B397" s="65">
        <v>18200.612391096583</v>
      </c>
      <c r="C397" s="65">
        <v>3005.6018930672321</v>
      </c>
    </row>
    <row r="398" spans="1:3">
      <c r="A398" s="22">
        <v>44504</v>
      </c>
      <c r="B398" s="65">
        <v>17648.121183615931</v>
      </c>
      <c r="C398" s="65">
        <v>2960.0209394285075</v>
      </c>
    </row>
    <row r="399" spans="1:3">
      <c r="A399" s="22">
        <v>44505</v>
      </c>
      <c r="B399" s="65">
        <v>17250.312918268861</v>
      </c>
      <c r="C399" s="65">
        <v>2926.6971157143139</v>
      </c>
    </row>
    <row r="400" spans="1:3">
      <c r="A400" s="22">
        <v>44508</v>
      </c>
      <c r="B400" s="65">
        <v>19754.631621479712</v>
      </c>
      <c r="C400" s="65">
        <v>3139.2686051911437</v>
      </c>
    </row>
    <row r="401" spans="1:3">
      <c r="A401" s="22">
        <v>44509</v>
      </c>
      <c r="B401" s="65">
        <v>19121.784407673014</v>
      </c>
      <c r="C401" s="65">
        <v>3089.0238967328291</v>
      </c>
    </row>
    <row r="402" spans="1:3">
      <c r="A402" s="22">
        <v>44510</v>
      </c>
      <c r="B402" s="65">
        <v>18322.574438099244</v>
      </c>
      <c r="C402" s="65">
        <v>3024.5079240171963</v>
      </c>
    </row>
    <row r="403" spans="1:3">
      <c r="A403" s="22">
        <v>44511</v>
      </c>
      <c r="B403" s="65">
        <v>19066.735730289285</v>
      </c>
      <c r="C403" s="65">
        <v>3085.9678161921938</v>
      </c>
    </row>
    <row r="404" spans="1:3">
      <c r="A404" s="22">
        <v>44512</v>
      </c>
      <c r="B404" s="65">
        <v>18556.221415174619</v>
      </c>
      <c r="C404" s="65">
        <v>3044.6928966452547</v>
      </c>
    </row>
    <row r="405" spans="1:3">
      <c r="A405" s="22">
        <v>44515</v>
      </c>
      <c r="B405" s="65">
        <v>17683.236597878789</v>
      </c>
      <c r="C405" s="65">
        <v>2973.1855918068818</v>
      </c>
    </row>
    <row r="406" spans="1:3">
      <c r="A406" s="22">
        <v>44516</v>
      </c>
      <c r="B406" s="65">
        <v>15035.595094657318</v>
      </c>
      <c r="C406" s="65">
        <v>2750.6364497066984</v>
      </c>
    </row>
    <row r="407" spans="1:3">
      <c r="A407" s="22">
        <v>44517</v>
      </c>
      <c r="B407" s="65">
        <v>15543.197808851679</v>
      </c>
      <c r="C407" s="65">
        <v>2797.1039024757861</v>
      </c>
    </row>
    <row r="408" spans="1:3">
      <c r="A408" s="22">
        <v>44518</v>
      </c>
      <c r="B408" s="65">
        <v>13462.425541214447</v>
      </c>
      <c r="C408" s="65">
        <v>2609.9105555637316</v>
      </c>
    </row>
    <row r="409" spans="1:3">
      <c r="A409" s="22">
        <v>44519</v>
      </c>
      <c r="B409" s="65">
        <v>15465.285543620943</v>
      </c>
      <c r="C409" s="65">
        <v>2804.092687087877</v>
      </c>
    </row>
    <row r="410" spans="1:3">
      <c r="A410" s="22">
        <v>44522</v>
      </c>
      <c r="B410" s="65">
        <v>13954.136992544107</v>
      </c>
      <c r="C410" s="65">
        <v>2667.1932635389785</v>
      </c>
    </row>
    <row r="411" spans="1:3">
      <c r="A411" s="22">
        <v>44523</v>
      </c>
      <c r="B411" s="65">
        <v>15676.00186631591</v>
      </c>
      <c r="C411" s="65">
        <v>2831.7904434570842</v>
      </c>
    </row>
    <row r="412" spans="1:3">
      <c r="A412" s="22">
        <v>44524</v>
      </c>
      <c r="B412" s="65">
        <v>14947.697808523093</v>
      </c>
      <c r="C412" s="65">
        <v>2766.0429923507613</v>
      </c>
    </row>
    <row r="413" spans="1:3">
      <c r="A413" s="22">
        <v>44526</v>
      </c>
      <c r="B413" s="65">
        <v>13472.868760802416</v>
      </c>
      <c r="C413" s="65">
        <v>2629.6500491470579</v>
      </c>
    </row>
    <row r="414" spans="1:3">
      <c r="A414" s="22">
        <v>44529</v>
      </c>
      <c r="B414" s="65">
        <v>16240.423190800762</v>
      </c>
      <c r="C414" s="65">
        <v>2899.859737521203</v>
      </c>
    </row>
    <row r="415" spans="1:3">
      <c r="A415" s="22">
        <v>44530</v>
      </c>
      <c r="B415" s="65">
        <v>17601.824332068281</v>
      </c>
      <c r="C415" s="65">
        <v>3021.4448363544388</v>
      </c>
    </row>
    <row r="416" spans="1:3">
      <c r="A416" s="22">
        <v>44531</v>
      </c>
      <c r="B416" s="65">
        <v>17263.222737177606</v>
      </c>
      <c r="C416" s="65">
        <v>2992.421631396332</v>
      </c>
    </row>
    <row r="417" spans="1:3">
      <c r="A417" s="22">
        <v>44532</v>
      </c>
      <c r="B417" s="65">
        <v>16693.086531465244</v>
      </c>
      <c r="C417" s="65">
        <v>2943.0449462555493</v>
      </c>
    </row>
    <row r="418" spans="1:3">
      <c r="A418" s="22">
        <v>44533</v>
      </c>
      <c r="B418" s="65">
        <v>14542.136813280405</v>
      </c>
      <c r="C418" s="65">
        <v>2753.4682775493079</v>
      </c>
    </row>
    <row r="419" spans="1:3">
      <c r="A419" s="22">
        <v>44536</v>
      </c>
      <c r="B419" s="65">
        <v>15492.093164153808</v>
      </c>
      <c r="C419" s="65">
        <v>2843.5159291111217</v>
      </c>
    </row>
    <row r="420" spans="1:3">
      <c r="A420" s="22">
        <v>44537</v>
      </c>
      <c r="B420" s="65">
        <v>15181.231864996726</v>
      </c>
      <c r="C420" s="65">
        <v>2815.0230943419974</v>
      </c>
    </row>
    <row r="421" spans="1:3">
      <c r="A421" s="22">
        <v>44538</v>
      </c>
      <c r="B421" s="65">
        <v>16055.416456783498</v>
      </c>
      <c r="C421" s="65">
        <v>2896.1105129299499</v>
      </c>
    </row>
    <row r="422" spans="1:3">
      <c r="A422" s="22">
        <v>44539</v>
      </c>
      <c r="B422" s="65">
        <v>13743.74637594416</v>
      </c>
      <c r="C422" s="65">
        <v>2687.6504290360213</v>
      </c>
    </row>
    <row r="423" spans="1:3">
      <c r="A423" s="22">
        <v>44540</v>
      </c>
      <c r="B423" s="65">
        <v>12333.498720150379</v>
      </c>
      <c r="C423" s="65">
        <v>2549.7914016081318</v>
      </c>
    </row>
    <row r="424" spans="1:3">
      <c r="A424" s="22">
        <v>44543</v>
      </c>
      <c r="B424" s="65">
        <v>11548.327760330805</v>
      </c>
      <c r="C424" s="65">
        <v>2468.7216622874271</v>
      </c>
    </row>
    <row r="425" spans="1:3">
      <c r="A425" s="22">
        <v>44544</v>
      </c>
      <c r="B425" s="65">
        <v>11311.307616866237</v>
      </c>
      <c r="C425" s="65">
        <v>2443.4185359197304</v>
      </c>
    </row>
    <row r="426" spans="1:3">
      <c r="A426" s="22">
        <v>44545</v>
      </c>
      <c r="B426" s="65">
        <v>12959.592534317901</v>
      </c>
      <c r="C426" s="65">
        <v>2621.4821859267081</v>
      </c>
    </row>
    <row r="427" spans="1:3">
      <c r="A427" s="22">
        <v>44546</v>
      </c>
      <c r="B427" s="65">
        <v>12598.582828879047</v>
      </c>
      <c r="C427" s="65">
        <v>2585.0022607281444</v>
      </c>
    </row>
    <row r="428" spans="1:3">
      <c r="A428" s="22">
        <v>44547</v>
      </c>
      <c r="B428" s="65">
        <v>12070.58583501513</v>
      </c>
      <c r="C428" s="65">
        <v>2530.866416657037</v>
      </c>
    </row>
    <row r="429" spans="1:3">
      <c r="A429" s="22">
        <v>44550</v>
      </c>
      <c r="B429" s="65">
        <v>12407.884187138086</v>
      </c>
      <c r="C429" s="65">
        <v>2566.3279671342548</v>
      </c>
    </row>
    <row r="430" spans="1:3">
      <c r="A430" s="22">
        <v>44551</v>
      </c>
      <c r="B430" s="65">
        <v>12952.683420270869</v>
      </c>
      <c r="C430" s="65">
        <v>2622.7029934770153</v>
      </c>
    </row>
    <row r="431" spans="1:3">
      <c r="A431" s="22">
        <v>44552</v>
      </c>
      <c r="B431" s="65">
        <v>12706.461835716897</v>
      </c>
      <c r="C431" s="65">
        <v>2597.8082360021167</v>
      </c>
    </row>
    <row r="432" spans="1:3">
      <c r="A432" s="22">
        <v>44553</v>
      </c>
      <c r="B432" s="65">
        <v>13509.683484457404</v>
      </c>
      <c r="C432" s="65">
        <v>2679.9522543662174</v>
      </c>
    </row>
    <row r="433" spans="1:3">
      <c r="A433" s="22">
        <v>44557</v>
      </c>
      <c r="B433" s="65">
        <v>13044.855179492621</v>
      </c>
      <c r="C433" s="65">
        <v>2633.9809288068559</v>
      </c>
    </row>
    <row r="434" spans="1:3">
      <c r="A434" s="22">
        <v>44558</v>
      </c>
      <c r="B434" s="65">
        <v>11515.351026038785</v>
      </c>
      <c r="C434" s="65">
        <v>2479.5942544234176</v>
      </c>
    </row>
    <row r="435" spans="1:3">
      <c r="A435" s="22">
        <v>44559</v>
      </c>
      <c r="B435" s="65">
        <v>10470.69460385915</v>
      </c>
      <c r="C435" s="65">
        <v>2367.1506388908806</v>
      </c>
    </row>
    <row r="436" spans="1:3">
      <c r="A436" s="22">
        <v>44560</v>
      </c>
      <c r="B436" s="65">
        <v>10962.822423110185</v>
      </c>
      <c r="C436" s="65">
        <v>2422.8111781975149</v>
      </c>
    </row>
    <row r="437" spans="1:3">
      <c r="A437" s="22">
        <v>44561</v>
      </c>
      <c r="B437" s="65">
        <v>10778.234340508525</v>
      </c>
      <c r="C437" s="65">
        <v>2402.4446375377056</v>
      </c>
    </row>
    <row r="438" spans="1:3">
      <c r="A438" s="22">
        <v>44564</v>
      </c>
      <c r="B438" s="65">
        <v>11238.318646746517</v>
      </c>
      <c r="C438" s="65">
        <v>2453.8172989033583</v>
      </c>
    </row>
    <row r="439" spans="1:3">
      <c r="A439" s="22">
        <v>44565</v>
      </c>
      <c r="B439" s="65">
        <v>11433.285665141862</v>
      </c>
      <c r="C439" s="65">
        <v>2475.1343656929421</v>
      </c>
    </row>
    <row r="440" spans="1:3">
      <c r="A440" s="22">
        <v>44566</v>
      </c>
      <c r="B440" s="65">
        <v>9964.4452521305084</v>
      </c>
      <c r="C440" s="65">
        <v>2316.1712159661706</v>
      </c>
    </row>
    <row r="441" spans="1:3">
      <c r="A441" s="22">
        <v>44567</v>
      </c>
      <c r="B441" s="65">
        <v>9223.3898000805839</v>
      </c>
      <c r="C441" s="65">
        <v>2230.072036294609</v>
      </c>
    </row>
    <row r="442" spans="1:3">
      <c r="A442" s="22">
        <v>44568</v>
      </c>
      <c r="B442" s="65">
        <v>8007.947380302453</v>
      </c>
      <c r="C442" s="65">
        <v>2083.1594430615905</v>
      </c>
    </row>
    <row r="443" spans="1:3">
      <c r="A443" s="22">
        <v>44571</v>
      </c>
      <c r="B443" s="65">
        <v>7455.0898871316613</v>
      </c>
      <c r="C443" s="65">
        <v>2011.3251559350513</v>
      </c>
    </row>
    <row r="444" spans="1:3">
      <c r="A444" s="22">
        <v>44572</v>
      </c>
      <c r="B444" s="65">
        <v>8204.5407096228282</v>
      </c>
      <c r="C444" s="65">
        <v>2112.45165535872</v>
      </c>
    </row>
    <row r="445" spans="1:3">
      <c r="A445" s="22">
        <v>44573</v>
      </c>
      <c r="B445" s="65">
        <v>8884.0984281985566</v>
      </c>
      <c r="C445" s="65">
        <v>2199.9651561866053</v>
      </c>
    </row>
    <row r="446" spans="1:3">
      <c r="A446" s="22">
        <v>44574</v>
      </c>
      <c r="B446" s="65">
        <v>8230.6984960388963</v>
      </c>
      <c r="C446" s="65">
        <v>2119.0908412679969</v>
      </c>
    </row>
    <row r="447" spans="1:3">
      <c r="A447" s="22">
        <v>44575</v>
      </c>
      <c r="B447" s="65">
        <v>8543.2217455388436</v>
      </c>
      <c r="C447" s="65">
        <v>2159.3505716235518</v>
      </c>
    </row>
    <row r="448" spans="1:3">
      <c r="A448" s="22">
        <v>44579</v>
      </c>
      <c r="B448" s="65">
        <v>7788.8800510565134</v>
      </c>
      <c r="C448" s="65">
        <v>2064.1197835984622</v>
      </c>
    </row>
    <row r="449" spans="1:3">
      <c r="A449" s="22">
        <v>44580</v>
      </c>
      <c r="B449" s="65">
        <v>7452.9161061563691</v>
      </c>
      <c r="C449" s="65">
        <v>2019.628558464645</v>
      </c>
    </row>
    <row r="450" spans="1:3">
      <c r="A450" s="22">
        <v>44581</v>
      </c>
      <c r="B450" s="65">
        <v>6996.7448572489548</v>
      </c>
      <c r="C450" s="65">
        <v>1957.8451878887283</v>
      </c>
    </row>
    <row r="451" spans="1:3">
      <c r="A451" s="22">
        <v>44582</v>
      </c>
      <c r="B451" s="65">
        <v>4930.1383254983957</v>
      </c>
      <c r="C451" s="65">
        <v>1668.7216635921702</v>
      </c>
    </row>
    <row r="452" spans="1:3">
      <c r="A452" s="22">
        <v>44585</v>
      </c>
      <c r="B452" s="65">
        <v>4476.549342997303</v>
      </c>
      <c r="C452" s="65">
        <v>1592.0162510173079</v>
      </c>
    </row>
    <row r="453" spans="1:3">
      <c r="A453" s="22">
        <v>44586</v>
      </c>
      <c r="B453" s="65">
        <v>4533.6022085188397</v>
      </c>
      <c r="C453" s="65">
        <v>1602.1820019109784</v>
      </c>
    </row>
    <row r="454" spans="1:3">
      <c r="A454" s="22">
        <v>44587</v>
      </c>
      <c r="B454" s="65">
        <v>4578.1393017990749</v>
      </c>
      <c r="C454" s="65">
        <v>1610.0725746315586</v>
      </c>
    </row>
    <row r="455" spans="1:3">
      <c r="A455" s="22">
        <v>44588</v>
      </c>
      <c r="B455" s="65">
        <v>4410.9699929876406</v>
      </c>
      <c r="C455" s="65">
        <v>1580.6969051027033</v>
      </c>
    </row>
    <row r="456" spans="1:3">
      <c r="A456" s="22">
        <v>44589</v>
      </c>
      <c r="B456" s="65">
        <v>4862.6488107477926</v>
      </c>
      <c r="C456" s="65">
        <v>1661.650217641565</v>
      </c>
    </row>
    <row r="457" spans="1:3">
      <c r="A457" s="22">
        <v>44592</v>
      </c>
      <c r="B457" s="65">
        <v>5401.3102896324162</v>
      </c>
      <c r="C457" s="65">
        <v>1753.7564391675069</v>
      </c>
    </row>
    <row r="458" spans="1:3">
      <c r="A458" s="22">
        <v>44593</v>
      </c>
      <c r="B458" s="65">
        <v>5818.4261677360992</v>
      </c>
      <c r="C458" s="65">
        <v>1821.4976366929627</v>
      </c>
    </row>
    <row r="459" spans="1:3">
      <c r="A459" s="22">
        <v>44594</v>
      </c>
      <c r="B459" s="65">
        <v>5362.9061839940568</v>
      </c>
      <c r="C459" s="65">
        <v>1750.217451072921</v>
      </c>
    </row>
    <row r="460" spans="1:3">
      <c r="A460" s="22">
        <v>44595</v>
      </c>
      <c r="B460" s="65">
        <v>5348.0105370601323</v>
      </c>
      <c r="C460" s="65">
        <v>1747.8092830583505</v>
      </c>
    </row>
    <row r="461" spans="1:3">
      <c r="A461" s="22">
        <v>44596</v>
      </c>
      <c r="B461" s="65">
        <v>6563.1947313356568</v>
      </c>
      <c r="C461" s="65">
        <v>1946.4070262079019</v>
      </c>
    </row>
    <row r="462" spans="1:3">
      <c r="A462" s="22">
        <v>44599</v>
      </c>
      <c r="B462" s="65">
        <v>7261.6481584130079</v>
      </c>
      <c r="C462" s="65">
        <v>2050.0582796066269</v>
      </c>
    </row>
    <row r="463" spans="1:3">
      <c r="A463" s="22">
        <v>44600</v>
      </c>
      <c r="B463" s="65">
        <v>7169.6686741274261</v>
      </c>
      <c r="C463" s="65">
        <v>2037.1008380259716</v>
      </c>
    </row>
    <row r="464" spans="1:3">
      <c r="A464" s="22">
        <v>44601</v>
      </c>
      <c r="B464" s="65">
        <v>7706.0499263323463</v>
      </c>
      <c r="C464" s="65">
        <v>2113.3293944447796</v>
      </c>
    </row>
    <row r="465" spans="1:3">
      <c r="A465" s="22">
        <v>44602</v>
      </c>
      <c r="B465" s="65">
        <v>6935.2568003507504</v>
      </c>
      <c r="C465" s="65">
        <v>2007.661619033632</v>
      </c>
    </row>
    <row r="466" spans="1:3">
      <c r="A466" s="22">
        <v>44603</v>
      </c>
      <c r="B466" s="65">
        <v>6258.5863758027954</v>
      </c>
      <c r="C466" s="65">
        <v>1909.7415509020416</v>
      </c>
    </row>
    <row r="467" spans="1:3">
      <c r="A467" s="22">
        <v>44606</v>
      </c>
      <c r="B467" s="65">
        <v>6284.164352393097</v>
      </c>
      <c r="C467" s="65">
        <v>1913.7180545426397</v>
      </c>
    </row>
    <row r="468" spans="1:3">
      <c r="A468" s="22">
        <v>44607</v>
      </c>
      <c r="B468" s="65">
        <v>7339.6547695838126</v>
      </c>
      <c r="C468" s="65">
        <v>2074.4612096522583</v>
      </c>
    </row>
    <row r="469" spans="1:3">
      <c r="A469" s="22">
        <v>44608</v>
      </c>
      <c r="B469" s="65">
        <v>7099.2061260097971</v>
      </c>
      <c r="C469" s="65">
        <v>2040.5071533316191</v>
      </c>
    </row>
    <row r="470" spans="1:3">
      <c r="A470" s="22">
        <v>44609</v>
      </c>
      <c r="B470" s="65">
        <v>5980.7840259185714</v>
      </c>
      <c r="C470" s="65">
        <v>1879.7966487624615</v>
      </c>
    </row>
    <row r="471" spans="1:3">
      <c r="A471" s="22">
        <v>44610</v>
      </c>
      <c r="B471" s="65">
        <v>5583.1459135801779</v>
      </c>
      <c r="C471" s="65">
        <v>1817.3292118851434</v>
      </c>
    </row>
    <row r="472" spans="1:3">
      <c r="A472" s="22">
        <v>44614</v>
      </c>
      <c r="B472" s="65">
        <v>4995.6893362201126</v>
      </c>
      <c r="C472" s="65">
        <v>1721.8036145764213</v>
      </c>
    </row>
    <row r="473" spans="1:3">
      <c r="A473" s="22">
        <v>44615</v>
      </c>
      <c r="B473" s="65">
        <v>4810.2984595303933</v>
      </c>
      <c r="C473" s="65">
        <v>1689.876751760959</v>
      </c>
    </row>
    <row r="474" spans="1:3">
      <c r="A474" s="22">
        <v>44616</v>
      </c>
      <c r="B474" s="65">
        <v>4838.7995737913061</v>
      </c>
      <c r="C474" s="65">
        <v>1694.9049180303057</v>
      </c>
    </row>
    <row r="475" spans="1:3">
      <c r="A475" s="22">
        <v>44617</v>
      </c>
      <c r="B475" s="65">
        <v>5458.7412983794547</v>
      </c>
      <c r="C475" s="65">
        <v>1803.504224522884</v>
      </c>
    </row>
    <row r="476" spans="1:3">
      <c r="A476" s="22">
        <v>44620</v>
      </c>
      <c r="B476" s="65">
        <v>6069.0650796654909</v>
      </c>
      <c r="C476" s="65">
        <v>1904.4036040758497</v>
      </c>
    </row>
    <row r="477" spans="1:3">
      <c r="A477" s="22">
        <v>44621</v>
      </c>
      <c r="B477" s="65">
        <v>6290.4593498921013</v>
      </c>
      <c r="C477" s="65">
        <v>1939.1645238872861</v>
      </c>
    </row>
    <row r="478" spans="1:3">
      <c r="A478" s="22">
        <v>44622</v>
      </c>
      <c r="B478" s="65">
        <v>6195.6336704077921</v>
      </c>
      <c r="C478" s="65">
        <v>1924.5731272423961</v>
      </c>
    </row>
    <row r="479" spans="1:3">
      <c r="A479" s="22">
        <v>44623</v>
      </c>
      <c r="B479" s="65">
        <v>5709.7288964353083</v>
      </c>
      <c r="C479" s="65">
        <v>1849.1267472726431</v>
      </c>
    </row>
    <row r="480" spans="1:3">
      <c r="A480" s="22">
        <v>44624</v>
      </c>
      <c r="B480" s="65">
        <v>4834.0977342479537</v>
      </c>
      <c r="C480" s="65">
        <v>1707.357950545231</v>
      </c>
    </row>
    <row r="481" spans="1:3">
      <c r="A481" s="22">
        <v>44627</v>
      </c>
      <c r="B481" s="65">
        <v>4392.731794754458</v>
      </c>
      <c r="C481" s="65">
        <v>1629.4747334436204</v>
      </c>
    </row>
    <row r="482" spans="1:3">
      <c r="A482" s="22">
        <v>44628</v>
      </c>
      <c r="B482" s="65">
        <v>4670.396589460127</v>
      </c>
      <c r="C482" s="65">
        <v>1680.996631962591</v>
      </c>
    </row>
    <row r="483" spans="1:3">
      <c r="A483" s="22">
        <v>44629</v>
      </c>
      <c r="B483" s="65">
        <v>5225.0220637280836</v>
      </c>
      <c r="C483" s="65">
        <v>1780.8328815008424</v>
      </c>
    </row>
    <row r="484" spans="1:3">
      <c r="A484" s="22">
        <v>44630</v>
      </c>
      <c r="B484" s="65">
        <v>4758.8791337925932</v>
      </c>
      <c r="C484" s="65">
        <v>1701.416528129058</v>
      </c>
    </row>
    <row r="485" spans="1:3">
      <c r="A485" s="22">
        <v>44631</v>
      </c>
      <c r="B485" s="65">
        <v>4581.8188074529771</v>
      </c>
      <c r="C485" s="65">
        <v>1669.7859078573813</v>
      </c>
    </row>
    <row r="486" spans="1:3">
      <c r="A486" s="22">
        <v>44634</v>
      </c>
      <c r="B486" s="65">
        <v>4692.9174478804916</v>
      </c>
      <c r="C486" s="65">
        <v>1690.0962264902278</v>
      </c>
    </row>
    <row r="487" spans="1:3">
      <c r="A487" s="22">
        <v>44635</v>
      </c>
      <c r="B487" s="65">
        <v>4799.5013605855447</v>
      </c>
      <c r="C487" s="65">
        <v>1709.3109237465408</v>
      </c>
    </row>
    <row r="488" spans="1:3">
      <c r="A488" s="22">
        <v>44636</v>
      </c>
      <c r="B488" s="65">
        <v>5355.8759738929411</v>
      </c>
      <c r="C488" s="65">
        <v>1808.4100704863902</v>
      </c>
    </row>
    <row r="489" spans="1:3">
      <c r="A489" s="22">
        <v>44637</v>
      </c>
      <c r="B489" s="65">
        <v>5521.1166192662986</v>
      </c>
      <c r="C489" s="65">
        <v>1836.3308054721126</v>
      </c>
    </row>
    <row r="490" spans="1:3">
      <c r="A490" s="22">
        <v>44638</v>
      </c>
      <c r="B490" s="65">
        <v>6032.847295876998</v>
      </c>
      <c r="C490" s="65">
        <v>1921.4577989758495</v>
      </c>
    </row>
    <row r="491" spans="1:3">
      <c r="A491" s="22">
        <v>44641</v>
      </c>
      <c r="B491" s="65">
        <v>5838.3579579743182</v>
      </c>
      <c r="C491" s="65">
        <v>1890.557274380453</v>
      </c>
    </row>
    <row r="492" spans="1:3">
      <c r="A492" s="22">
        <v>44642</v>
      </c>
      <c r="B492" s="65">
        <v>6141.0173731657424</v>
      </c>
      <c r="C492" s="65">
        <v>1939.5859539095891</v>
      </c>
    </row>
    <row r="493" spans="1:3">
      <c r="A493" s="22">
        <v>44643</v>
      </c>
      <c r="B493" s="65">
        <v>6380.1874054737655</v>
      </c>
      <c r="C493" s="65">
        <v>1977.3817711071661</v>
      </c>
    </row>
    <row r="494" spans="1:3">
      <c r="A494" s="22">
        <v>44644</v>
      </c>
      <c r="B494" s="65">
        <v>6704.1525474308191</v>
      </c>
      <c r="C494" s="65">
        <v>2027.6110307563404</v>
      </c>
    </row>
    <row r="495" spans="1:3">
      <c r="A495" s="22">
        <v>44645</v>
      </c>
      <c r="B495" s="65">
        <v>6697.9808346081118</v>
      </c>
      <c r="C495" s="65">
        <v>2026.7038266597815</v>
      </c>
    </row>
    <row r="496" spans="1:3">
      <c r="A496" s="22">
        <v>44648</v>
      </c>
      <c r="B496" s="65">
        <v>7688.9873884120943</v>
      </c>
      <c r="C496" s="65">
        <v>2176.7252179207799</v>
      </c>
    </row>
    <row r="497" spans="1:3">
      <c r="A497" s="22">
        <v>44649</v>
      </c>
      <c r="B497" s="65">
        <v>7989.9836068999666</v>
      </c>
      <c r="C497" s="65">
        <v>2219.359829035875</v>
      </c>
    </row>
    <row r="498" spans="1:3">
      <c r="A498" s="22">
        <v>44650</v>
      </c>
      <c r="B498" s="65">
        <v>7910.7260342880591</v>
      </c>
      <c r="C498" s="65">
        <v>2208.3805252341986</v>
      </c>
    </row>
    <row r="499" spans="1:3">
      <c r="A499" s="22">
        <v>44651</v>
      </c>
      <c r="B499" s="65">
        <v>7426.7287518066114</v>
      </c>
      <c r="C499" s="65">
        <v>2140.8502015723507</v>
      </c>
    </row>
    <row r="500" spans="1:3">
      <c r="A500" s="22">
        <v>44652</v>
      </c>
      <c r="B500" s="65">
        <v>8186.5139386720466</v>
      </c>
      <c r="C500" s="65">
        <v>2250.3895218805915</v>
      </c>
    </row>
    <row r="501" spans="1:3">
      <c r="A501" s="22">
        <v>44655</v>
      </c>
      <c r="B501" s="65">
        <v>8526.1211968661046</v>
      </c>
      <c r="C501" s="65">
        <v>2297.1573584476519</v>
      </c>
    </row>
    <row r="502" spans="1:3">
      <c r="A502" s="22">
        <v>44656</v>
      </c>
      <c r="B502" s="65">
        <v>7995.8901513460314</v>
      </c>
      <c r="C502" s="65">
        <v>2225.7561272556522</v>
      </c>
    </row>
    <row r="503" spans="1:3">
      <c r="A503" s="22">
        <v>44657</v>
      </c>
      <c r="B503" s="65">
        <v>6870.3118794495531</v>
      </c>
      <c r="C503" s="65">
        <v>2069.1213520299866</v>
      </c>
    </row>
    <row r="504" spans="1:3">
      <c r="A504" s="22">
        <v>44658</v>
      </c>
      <c r="B504" s="65">
        <v>7136.9211945759635</v>
      </c>
      <c r="C504" s="65">
        <v>2109.2961905889197</v>
      </c>
    </row>
    <row r="505" spans="1:3">
      <c r="A505" s="22">
        <v>44659</v>
      </c>
      <c r="B505" s="65">
        <v>6954.8546370587273</v>
      </c>
      <c r="C505" s="65">
        <v>2082.4180398303579</v>
      </c>
    </row>
    <row r="506" spans="1:3">
      <c r="A506" s="22">
        <v>44662</v>
      </c>
      <c r="B506" s="65">
        <v>6034.8448512305513</v>
      </c>
      <c r="C506" s="65">
        <v>1944.7534810803395</v>
      </c>
    </row>
    <row r="507" spans="1:3">
      <c r="A507" s="22">
        <v>44663</v>
      </c>
      <c r="B507" s="65">
        <v>6234.3882769665852</v>
      </c>
      <c r="C507" s="65">
        <v>1976.9311950840204</v>
      </c>
    </row>
    <row r="508" spans="1:3">
      <c r="A508" s="22">
        <v>44664</v>
      </c>
      <c r="B508" s="65">
        <v>6596.1702940835376</v>
      </c>
      <c r="C508" s="65">
        <v>2034.3188618027725</v>
      </c>
    </row>
    <row r="509" spans="1:3">
      <c r="A509" s="22">
        <v>44665</v>
      </c>
      <c r="B509" s="65">
        <v>6179.5768151807579</v>
      </c>
      <c r="C509" s="65">
        <v>1970.1027960015574</v>
      </c>
    </row>
    <row r="510" spans="1:3">
      <c r="A510" s="22">
        <v>44669</v>
      </c>
      <c r="B510" s="65">
        <v>6333.2025994923342</v>
      </c>
      <c r="C510" s="65">
        <v>1994.6954167563024</v>
      </c>
    </row>
    <row r="511" spans="1:3">
      <c r="A511" s="22">
        <v>44670</v>
      </c>
      <c r="B511" s="65">
        <v>6525.6638745733462</v>
      </c>
      <c r="C511" s="65">
        <v>2025.0305316378769</v>
      </c>
    </row>
    <row r="512" spans="1:3">
      <c r="A512" s="22">
        <v>44671</v>
      </c>
      <c r="B512" s="65">
        <v>6414.6645962288758</v>
      </c>
      <c r="C512" s="65">
        <v>2007.8336311278683</v>
      </c>
    </row>
    <row r="513" spans="1:3">
      <c r="A513" s="22">
        <v>44672</v>
      </c>
      <c r="B513" s="65">
        <v>6038.2463237533802</v>
      </c>
      <c r="C513" s="65">
        <v>1948.9472296444696</v>
      </c>
    </row>
    <row r="514" spans="1:3">
      <c r="A514" s="22">
        <v>44673</v>
      </c>
      <c r="B514" s="65">
        <v>5946.5537001871862</v>
      </c>
      <c r="C514" s="65">
        <v>1934.1742643154569</v>
      </c>
    </row>
    <row r="515" spans="1:3">
      <c r="A515" s="22">
        <v>44676</v>
      </c>
      <c r="B515" s="65">
        <v>6124.8193597471254</v>
      </c>
      <c r="C515" s="65">
        <v>1963.2425429242169</v>
      </c>
    </row>
    <row r="516" spans="1:3">
      <c r="A516" s="22">
        <v>44677</v>
      </c>
      <c r="B516" s="65">
        <v>5306.1311641625925</v>
      </c>
      <c r="C516" s="65">
        <v>1832.0537588548987</v>
      </c>
    </row>
    <row r="517" spans="1:3">
      <c r="A517" s="22">
        <v>44678</v>
      </c>
      <c r="B517" s="65">
        <v>5610.6839999668437</v>
      </c>
      <c r="C517" s="65">
        <v>1884.6553511005923</v>
      </c>
    </row>
    <row r="518" spans="1:3">
      <c r="A518" s="22">
        <v>44679</v>
      </c>
      <c r="B518" s="65">
        <v>5797.023035334083</v>
      </c>
      <c r="C518" s="65">
        <v>1915.9765085203364</v>
      </c>
    </row>
    <row r="519" spans="1:3">
      <c r="A519" s="22">
        <v>44680</v>
      </c>
      <c r="B519" s="65">
        <v>5317.8804453105522</v>
      </c>
      <c r="C519" s="65">
        <v>1836.8183324685494</v>
      </c>
    </row>
    <row r="520" spans="1:3">
      <c r="A520" s="22">
        <v>44683</v>
      </c>
      <c r="B520" s="65">
        <v>5475.3867560999997</v>
      </c>
      <c r="C520" s="65">
        <v>1864.0930663766587</v>
      </c>
    </row>
    <row r="521" spans="1:3">
      <c r="A521" s="22">
        <v>44684</v>
      </c>
      <c r="B521" s="65">
        <v>5191.9071903863951</v>
      </c>
      <c r="C521" s="65">
        <v>1815.8605794979367</v>
      </c>
    </row>
    <row r="522" spans="1:3">
      <c r="A522" s="22">
        <v>44685</v>
      </c>
      <c r="B522" s="65">
        <v>5778.0784707848561</v>
      </c>
      <c r="C522" s="65">
        <v>1918.3927992122692</v>
      </c>
    </row>
    <row r="523" spans="1:3">
      <c r="A523" s="22">
        <v>44686</v>
      </c>
      <c r="B523" s="65">
        <v>5025.6602577122912</v>
      </c>
      <c r="C523" s="65">
        <v>1793.5082559177135</v>
      </c>
    </row>
    <row r="524" spans="1:3">
      <c r="A524" s="22">
        <v>44687</v>
      </c>
      <c r="B524" s="65">
        <v>4827.2547374329115</v>
      </c>
      <c r="C524" s="65">
        <v>1758.1279328664855</v>
      </c>
    </row>
    <row r="525" spans="1:3">
      <c r="A525" s="22">
        <v>44690</v>
      </c>
      <c r="B525" s="65">
        <v>3216.5383975710429</v>
      </c>
      <c r="C525" s="65">
        <v>1464.8547779322244</v>
      </c>
    </row>
    <row r="526" spans="1:3">
      <c r="A526" s="22">
        <v>44691</v>
      </c>
      <c r="B526" s="65">
        <v>3497.4455919094703</v>
      </c>
      <c r="C526" s="65">
        <v>1528.8397424395621</v>
      </c>
    </row>
    <row r="527" spans="1:3">
      <c r="A527" s="22">
        <v>44692</v>
      </c>
      <c r="B527" s="65">
        <v>2687.2970329990776</v>
      </c>
      <c r="C527" s="65">
        <v>1351.7845928591312</v>
      </c>
    </row>
    <row r="528" spans="1:3">
      <c r="A528" s="22">
        <v>44693</v>
      </c>
      <c r="B528" s="65">
        <v>2400.8634542848922</v>
      </c>
      <c r="C528" s="65">
        <v>1279.758145797407</v>
      </c>
    </row>
    <row r="529" spans="1:3">
      <c r="A529" s="22">
        <v>44694</v>
      </c>
      <c r="B529" s="65">
        <v>2529.8347886515162</v>
      </c>
      <c r="C529" s="65">
        <v>1314.1490013601683</v>
      </c>
    </row>
    <row r="530" spans="1:3">
      <c r="A530" s="22">
        <v>44697</v>
      </c>
      <c r="B530" s="65">
        <v>2550.5045021493165</v>
      </c>
      <c r="C530" s="65">
        <v>1319.5687333899693</v>
      </c>
    </row>
    <row r="531" spans="1:3">
      <c r="A531" s="22">
        <v>44698</v>
      </c>
      <c r="B531" s="65">
        <v>2721.121289113617</v>
      </c>
      <c r="C531" s="65">
        <v>1363.7233413611557</v>
      </c>
    </row>
    <row r="532" spans="1:3">
      <c r="A532" s="22">
        <v>44699</v>
      </c>
      <c r="B532" s="65">
        <v>2268.708237048897</v>
      </c>
      <c r="C532" s="65">
        <v>1250.3718047757975</v>
      </c>
    </row>
    <row r="533" spans="1:3">
      <c r="A533" s="22">
        <v>44700</v>
      </c>
      <c r="B533" s="65">
        <v>2509.3569789728467</v>
      </c>
      <c r="C533" s="65">
        <v>1316.7049726155324</v>
      </c>
    </row>
    <row r="534" spans="1:3">
      <c r="A534" s="22">
        <v>44701</v>
      </c>
      <c r="B534" s="65">
        <v>2367.5110931718123</v>
      </c>
      <c r="C534" s="65">
        <v>1279.5064191266549</v>
      </c>
    </row>
    <row r="535" spans="1:3">
      <c r="A535" s="22">
        <v>44704</v>
      </c>
      <c r="B535" s="65">
        <v>2393.5594401175749</v>
      </c>
      <c r="C535" s="65">
        <v>1286.5952253348516</v>
      </c>
    </row>
    <row r="536" spans="1:3">
      <c r="A536" s="22">
        <v>44705</v>
      </c>
      <c r="B536" s="65">
        <v>2410.0053485918193</v>
      </c>
      <c r="C536" s="65">
        <v>1291.0319405254313</v>
      </c>
    </row>
    <row r="537" spans="1:3">
      <c r="A537" s="22">
        <v>44706</v>
      </c>
      <c r="B537" s="65">
        <v>2326.7577298044562</v>
      </c>
      <c r="C537" s="65">
        <v>1268.750253120136</v>
      </c>
    </row>
    <row r="538" spans="1:3">
      <c r="A538" s="22">
        <v>44707</v>
      </c>
      <c r="B538" s="65">
        <v>1989.531130911543</v>
      </c>
      <c r="C538" s="65">
        <v>1176.8216182027718</v>
      </c>
    </row>
    <row r="539" spans="1:3">
      <c r="A539" s="22">
        <v>44708</v>
      </c>
      <c r="B539" s="65">
        <v>1815.2476119326263</v>
      </c>
      <c r="C539" s="65">
        <v>1125.2904827559425</v>
      </c>
    </row>
    <row r="540" spans="1:3">
      <c r="A540" s="22">
        <v>44712</v>
      </c>
      <c r="B540" s="65">
        <v>2272.59242415669</v>
      </c>
      <c r="C540" s="65">
        <v>1267.1194039965424</v>
      </c>
    </row>
    <row r="541" spans="1:3">
      <c r="A541" s="22">
        <v>44713</v>
      </c>
      <c r="B541" s="65">
        <v>1994.6373771518333</v>
      </c>
      <c r="C541" s="65">
        <v>1189.6446360294228</v>
      </c>
    </row>
    <row r="542" spans="1:3">
      <c r="A542" s="22">
        <v>44714</v>
      </c>
      <c r="B542" s="65">
        <v>2017.7329951229353</v>
      </c>
      <c r="C542" s="65">
        <v>1196.5474941837167</v>
      </c>
    </row>
    <row r="543" spans="1:3">
      <c r="A543" s="22">
        <v>44715</v>
      </c>
      <c r="B543" s="65">
        <v>1887.7154139520881</v>
      </c>
      <c r="C543" s="65">
        <v>1158.0106710491416</v>
      </c>
    </row>
    <row r="544" spans="1:3">
      <c r="A544" s="22">
        <v>44718</v>
      </c>
      <c r="B544" s="65">
        <v>2066.6650031626973</v>
      </c>
      <c r="C544" s="65">
        <v>1212.9475653287413</v>
      </c>
    </row>
    <row r="545" spans="1:3">
      <c r="A545" s="22">
        <v>44719</v>
      </c>
      <c r="B545" s="65">
        <v>1966.0397459002027</v>
      </c>
      <c r="C545" s="65">
        <v>1183.4334097286435</v>
      </c>
    </row>
    <row r="546" spans="1:3">
      <c r="A546" s="22">
        <v>44720</v>
      </c>
      <c r="B546" s="65">
        <v>1921.6069021154956</v>
      </c>
      <c r="C546" s="65">
        <v>1170.0754029228954</v>
      </c>
    </row>
    <row r="547" spans="1:3">
      <c r="A547" s="22">
        <v>44721</v>
      </c>
      <c r="B547" s="65">
        <v>1913.5303396238298</v>
      </c>
      <c r="C547" s="65">
        <v>1167.6314784272229</v>
      </c>
    </row>
    <row r="548" spans="1:3">
      <c r="A548" s="22">
        <v>44722</v>
      </c>
      <c r="B548" s="65">
        <v>1646.6713720506943</v>
      </c>
      <c r="C548" s="65">
        <v>1086.2260763633701</v>
      </c>
    </row>
    <row r="549" spans="1:3">
      <c r="A549" s="22">
        <v>44725</v>
      </c>
      <c r="B549" s="65">
        <v>735.85632189797434</v>
      </c>
      <c r="C549" s="65">
        <v>785.8354467559966</v>
      </c>
    </row>
    <row r="550" spans="1:3">
      <c r="A550" s="22">
        <v>44726</v>
      </c>
      <c r="B550" s="65">
        <v>744.48731384328028</v>
      </c>
      <c r="C550" s="65">
        <v>790.45428775594735</v>
      </c>
    </row>
    <row r="551" spans="1:3">
      <c r="A551" s="22">
        <v>44727</v>
      </c>
      <c r="B551" s="65">
        <v>770.9416903949334</v>
      </c>
      <c r="C551" s="65">
        <v>804.5087043839676</v>
      </c>
    </row>
    <row r="552" spans="1:3">
      <c r="A552" s="22">
        <v>44728</v>
      </c>
      <c r="B552" s="65">
        <v>564.03216294993479</v>
      </c>
      <c r="C552" s="65">
        <v>696.5570709971189</v>
      </c>
    </row>
    <row r="553" spans="1:3">
      <c r="A553" s="22">
        <v>44729</v>
      </c>
      <c r="B553" s="65">
        <v>583.8673745529768</v>
      </c>
      <c r="C553" s="65">
        <v>708.81420092164944</v>
      </c>
    </row>
    <row r="554" spans="1:3">
      <c r="A554" s="22">
        <v>44733</v>
      </c>
      <c r="B554" s="65">
        <v>624.97154341905207</v>
      </c>
      <c r="C554" s="65">
        <v>733.80348506763414</v>
      </c>
    </row>
    <row r="555" spans="1:3">
      <c r="A555" s="22">
        <v>44734</v>
      </c>
      <c r="B555" s="65">
        <v>543.38997726557386</v>
      </c>
      <c r="C555" s="65">
        <v>685.91765012972792</v>
      </c>
    </row>
    <row r="556" spans="1:3">
      <c r="A556" s="22">
        <v>44735</v>
      </c>
      <c r="B556" s="65">
        <v>638.43104846470749</v>
      </c>
      <c r="C556" s="65">
        <v>745.91289199306368</v>
      </c>
    </row>
    <row r="557" spans="1:3">
      <c r="A557" s="22">
        <v>44736</v>
      </c>
      <c r="B557" s="65">
        <v>731.61284042794898</v>
      </c>
      <c r="C557" s="65">
        <v>800.35851662101618</v>
      </c>
    </row>
    <row r="558" spans="1:3">
      <c r="A558" s="22">
        <v>44739</v>
      </c>
      <c r="B558" s="65">
        <v>692.00546090314617</v>
      </c>
      <c r="C558" s="65">
        <v>778.72322758756877</v>
      </c>
    </row>
    <row r="559" spans="1:3">
      <c r="A559" s="22">
        <v>44740</v>
      </c>
      <c r="B559" s="65">
        <v>635.05852831444315</v>
      </c>
      <c r="C559" s="65">
        <v>746.6908482509815</v>
      </c>
    </row>
    <row r="560" spans="1:3">
      <c r="A560" s="22">
        <v>44741</v>
      </c>
      <c r="B560" s="65">
        <v>584.40279822959644</v>
      </c>
      <c r="C560" s="65">
        <v>716.91963023375445</v>
      </c>
    </row>
    <row r="561" spans="1:3">
      <c r="A561" s="22">
        <v>44742</v>
      </c>
      <c r="B561" s="65">
        <v>550.73186634352828</v>
      </c>
      <c r="C561" s="65">
        <v>696.27532153824802</v>
      </c>
    </row>
    <row r="562" spans="1:3">
      <c r="A562" s="22">
        <v>44743</v>
      </c>
      <c r="B562" s="65">
        <v>542.94530143727081</v>
      </c>
      <c r="C562" s="65">
        <v>691.36198961194941</v>
      </c>
    </row>
    <row r="563" spans="1:3">
      <c r="A563" s="22">
        <v>44747</v>
      </c>
      <c r="B563" s="65">
        <v>619.49833406359699</v>
      </c>
      <c r="C563" s="65">
        <v>740.14220758961665</v>
      </c>
    </row>
    <row r="564" spans="1:3">
      <c r="A564" s="22">
        <v>44748</v>
      </c>
      <c r="B564" s="65">
        <v>676.74132181781579</v>
      </c>
      <c r="C564" s="65">
        <v>774.34799058100828</v>
      </c>
    </row>
    <row r="565" spans="1:3">
      <c r="A565" s="22">
        <v>44749</v>
      </c>
      <c r="B565" s="65">
        <v>734.4426763468357</v>
      </c>
      <c r="C565" s="65">
        <v>807.37063395164569</v>
      </c>
    </row>
    <row r="566" spans="1:3">
      <c r="A566" s="22">
        <v>44750</v>
      </c>
      <c r="B566" s="65">
        <v>716.51744879547653</v>
      </c>
      <c r="C566" s="65">
        <v>797.52820228025223</v>
      </c>
    </row>
    <row r="567" spans="1:3">
      <c r="A567" s="22">
        <v>44753</v>
      </c>
      <c r="B567" s="65">
        <v>569.63100596510083</v>
      </c>
      <c r="C567" s="65">
        <v>715.80585205404634</v>
      </c>
    </row>
    <row r="568" spans="1:3">
      <c r="A568" s="22">
        <v>44754</v>
      </c>
      <c r="B568" s="65">
        <v>508.31150351532665</v>
      </c>
      <c r="C568" s="65">
        <v>677.28662859739802</v>
      </c>
    </row>
    <row r="569" spans="1:3">
      <c r="A569" s="22">
        <v>44755</v>
      </c>
      <c r="B569" s="65">
        <v>582.12566236591181</v>
      </c>
      <c r="C569" s="65">
        <v>726.47250812620007</v>
      </c>
    </row>
    <row r="570" spans="1:3">
      <c r="A570" s="22">
        <v>44756</v>
      </c>
      <c r="B570" s="65">
        <v>663.59360419307097</v>
      </c>
      <c r="C570" s="65">
        <v>777.31774606486897</v>
      </c>
    </row>
    <row r="571" spans="1:3">
      <c r="A571" s="22">
        <v>44757</v>
      </c>
      <c r="B571" s="65">
        <v>709.91491574905297</v>
      </c>
      <c r="C571" s="65">
        <v>804.45829498693729</v>
      </c>
    </row>
    <row r="572" spans="1:3">
      <c r="A572" s="22">
        <v>44760</v>
      </c>
      <c r="B572" s="65">
        <v>1107.7415902082384</v>
      </c>
      <c r="C572" s="65">
        <v>1029.910538471599</v>
      </c>
    </row>
    <row r="573" spans="1:3">
      <c r="A573" s="22">
        <v>44761</v>
      </c>
      <c r="B573" s="65">
        <v>1057.5551089868491</v>
      </c>
      <c r="C573" s="65">
        <v>1006.5930358456732</v>
      </c>
    </row>
    <row r="574" spans="1:3">
      <c r="A574" s="22">
        <v>44762</v>
      </c>
      <c r="B574" s="65">
        <v>1026.3093465297125</v>
      </c>
      <c r="C574" s="65">
        <v>991.73557797138756</v>
      </c>
    </row>
    <row r="575" spans="1:3">
      <c r="A575" s="22">
        <v>44763</v>
      </c>
      <c r="B575" s="65">
        <v>1102.6348034040232</v>
      </c>
      <c r="C575" s="65">
        <v>1028.626420878142</v>
      </c>
    </row>
    <row r="576" spans="1:3">
      <c r="A576" s="22">
        <v>44764</v>
      </c>
      <c r="B576" s="65">
        <v>1047.580108464583</v>
      </c>
      <c r="C576" s="65">
        <v>1002.9592816596663</v>
      </c>
    </row>
    <row r="577" spans="1:3">
      <c r="A577" s="22">
        <v>44767</v>
      </c>
      <c r="B577" s="65">
        <v>922.10258110239738</v>
      </c>
      <c r="C577" s="65">
        <v>942.92693029676832</v>
      </c>
    </row>
    <row r="578" spans="1:3">
      <c r="A578" s="22">
        <v>44768</v>
      </c>
      <c r="B578" s="65">
        <v>917.51539073426773</v>
      </c>
      <c r="C578" s="65">
        <v>940.59361930063471</v>
      </c>
    </row>
    <row r="579" spans="1:3">
      <c r="A579" s="22">
        <v>44769</v>
      </c>
      <c r="B579" s="65">
        <v>1164.9370764579041</v>
      </c>
      <c r="C579" s="65">
        <v>1067.4315343954775</v>
      </c>
    </row>
    <row r="580" spans="1:3">
      <c r="A580" s="22">
        <v>44770</v>
      </c>
      <c r="B580" s="65">
        <v>1291.9685100525085</v>
      </c>
      <c r="C580" s="65">
        <v>1125.6462130983457</v>
      </c>
    </row>
    <row r="581" spans="1:3">
      <c r="A581" s="22">
        <v>44771</v>
      </c>
      <c r="B581" s="65">
        <v>1294.8386330351373</v>
      </c>
      <c r="C581" s="65">
        <v>1126.9110583333879</v>
      </c>
    </row>
    <row r="582" spans="1:3">
      <c r="A582" s="22">
        <v>44774</v>
      </c>
      <c r="B582" s="65">
        <v>1156.5090111377881</v>
      </c>
      <c r="C582" s="65">
        <v>1066.7551132355109</v>
      </c>
    </row>
    <row r="583" spans="1:3">
      <c r="A583" s="22">
        <v>44775</v>
      </c>
      <c r="B583" s="65">
        <v>1153.2961201532282</v>
      </c>
      <c r="C583" s="65">
        <v>1065.287038625924</v>
      </c>
    </row>
    <row r="584" spans="1:3">
      <c r="A584" s="22">
        <v>44776</v>
      </c>
      <c r="B584" s="65">
        <v>1133.3912624025543</v>
      </c>
      <c r="C584" s="65">
        <v>1056.1075696907581</v>
      </c>
    </row>
    <row r="585" spans="1:3">
      <c r="A585" s="22">
        <v>44777</v>
      </c>
      <c r="B585" s="65">
        <v>1118.4239163535781</v>
      </c>
      <c r="C585" s="65">
        <v>1049.1476133745964</v>
      </c>
    </row>
    <row r="586" spans="1:3">
      <c r="A586" s="22">
        <v>44778</v>
      </c>
      <c r="B586" s="65">
        <v>1290.9297502453396</v>
      </c>
      <c r="C586" s="65">
        <v>1130.0735315300531</v>
      </c>
    </row>
    <row r="587" spans="1:3">
      <c r="A587" s="22">
        <v>44781</v>
      </c>
      <c r="B587" s="65">
        <v>1355.3046113811233</v>
      </c>
      <c r="C587" s="65">
        <v>1158.2960835739016</v>
      </c>
    </row>
    <row r="588" spans="1:3">
      <c r="A588" s="22">
        <v>44782</v>
      </c>
      <c r="B588" s="65">
        <v>1244.6033202483313</v>
      </c>
      <c r="C588" s="65">
        <v>1111.004964181674</v>
      </c>
    </row>
    <row r="589" spans="1:3">
      <c r="A589" s="22">
        <v>44783</v>
      </c>
      <c r="B589" s="65">
        <v>1461.9370888958783</v>
      </c>
      <c r="C589" s="65">
        <v>1208.0241196873083</v>
      </c>
    </row>
    <row r="590" spans="1:3">
      <c r="A590" s="22">
        <v>44784</v>
      </c>
      <c r="B590" s="65">
        <v>1508.4490038761553</v>
      </c>
      <c r="C590" s="65">
        <v>1227.2569737467968</v>
      </c>
    </row>
    <row r="591" spans="1:3">
      <c r="A591" s="22">
        <v>44785</v>
      </c>
      <c r="B591" s="65">
        <v>1630.3231881594761</v>
      </c>
      <c r="C591" s="65">
        <v>1276.8517799460169</v>
      </c>
    </row>
    <row r="592" spans="1:3">
      <c r="A592" s="22">
        <v>44788</v>
      </c>
      <c r="B592" s="65">
        <v>1541.8789691438346</v>
      </c>
      <c r="C592" s="65">
        <v>1242.2641456579561</v>
      </c>
    </row>
    <row r="593" spans="1:3">
      <c r="A593" s="22">
        <v>44789</v>
      </c>
      <c r="B593" s="65">
        <v>1499.5915378856234</v>
      </c>
      <c r="C593" s="65">
        <v>1225.2445923361902</v>
      </c>
    </row>
    <row r="594" spans="1:3">
      <c r="A594" s="22">
        <v>44790</v>
      </c>
      <c r="B594" s="65">
        <v>1427.4715022779608</v>
      </c>
      <c r="C594" s="65">
        <v>1195.7966935412403</v>
      </c>
    </row>
    <row r="595" spans="1:3">
      <c r="A595" s="22">
        <v>44791</v>
      </c>
      <c r="B595" s="65">
        <v>1449.2522690121652</v>
      </c>
      <c r="C595" s="65">
        <v>1204.9352300799408</v>
      </c>
    </row>
    <row r="596" spans="1:3">
      <c r="A596" s="22">
        <v>44792</v>
      </c>
      <c r="B596" s="65">
        <v>1081.9766315620641</v>
      </c>
      <c r="C596" s="65">
        <v>1052.2669237166886</v>
      </c>
    </row>
    <row r="597" spans="1:3">
      <c r="A597" s="22">
        <v>44795</v>
      </c>
      <c r="B597" s="65">
        <v>1094.661965351256</v>
      </c>
      <c r="C597" s="65">
        <v>1058.4765569263011</v>
      </c>
    </row>
    <row r="598" spans="1:3">
      <c r="A598" s="22">
        <v>44796</v>
      </c>
      <c r="B598" s="65">
        <v>1148.9625465912493</v>
      </c>
      <c r="C598" s="65">
        <v>1084.7436671951396</v>
      </c>
    </row>
    <row r="599" spans="1:3">
      <c r="A599" s="22">
        <v>44797</v>
      </c>
      <c r="B599" s="65">
        <v>1141.0410610576148</v>
      </c>
      <c r="C599" s="65">
        <v>1081.0181739214026</v>
      </c>
    </row>
    <row r="600" spans="1:3">
      <c r="A600" s="22">
        <v>44798</v>
      </c>
      <c r="B600" s="65">
        <v>1195.2684942681151</v>
      </c>
      <c r="C600" s="65">
        <v>1106.7201928337042</v>
      </c>
    </row>
    <row r="601" spans="1:3">
      <c r="A601" s="22">
        <v>44799</v>
      </c>
      <c r="B601" s="65">
        <v>929.37714751542001</v>
      </c>
      <c r="C601" s="65">
        <v>983.63452868143395</v>
      </c>
    </row>
    <row r="602" spans="1:3">
      <c r="A602" s="22">
        <v>44802</v>
      </c>
      <c r="B602" s="65">
        <v>985.08959170498281</v>
      </c>
      <c r="C602" s="65">
        <v>1013.1572851471921</v>
      </c>
    </row>
    <row r="603" spans="1:3">
      <c r="A603" s="22">
        <v>44803</v>
      </c>
      <c r="B603" s="65">
        <v>948.02405087844159</v>
      </c>
      <c r="C603" s="65">
        <v>994.1090248184031</v>
      </c>
    </row>
    <row r="604" spans="1:3">
      <c r="A604" s="22">
        <v>44804</v>
      </c>
      <c r="B604" s="65">
        <v>985.13487925785148</v>
      </c>
      <c r="C604" s="65">
        <v>1013.5797498306703</v>
      </c>
    </row>
    <row r="605" spans="1:3">
      <c r="A605" s="22">
        <v>44805</v>
      </c>
      <c r="B605" s="65">
        <v>1026.3122017663136</v>
      </c>
      <c r="C605" s="65">
        <v>1034.7764873521869</v>
      </c>
    </row>
    <row r="606" spans="1:3">
      <c r="A606" s="22">
        <v>44806</v>
      </c>
      <c r="B606" s="65">
        <v>1014.6959877003545</v>
      </c>
      <c r="C606" s="65">
        <v>1028.9336532719663</v>
      </c>
    </row>
    <row r="607" spans="1:3">
      <c r="A607" s="22">
        <v>44810</v>
      </c>
      <c r="B607" s="65">
        <v>994.68596275528284</v>
      </c>
      <c r="C607" s="65">
        <v>1018.8402112337116</v>
      </c>
    </row>
    <row r="608" spans="1:3">
      <c r="A608" s="22">
        <v>44811</v>
      </c>
      <c r="B608" s="65">
        <v>1081.4782893129327</v>
      </c>
      <c r="C608" s="65">
        <v>1063.3044405831008</v>
      </c>
    </row>
    <row r="609" spans="1:3">
      <c r="A609" s="22">
        <v>44812</v>
      </c>
      <c r="B609" s="65">
        <v>1088.6710718860795</v>
      </c>
      <c r="C609" s="65">
        <v>1066.8541791073906</v>
      </c>
    </row>
    <row r="610" spans="1:3">
      <c r="A610" s="22">
        <v>44813</v>
      </c>
      <c r="B610" s="65">
        <v>1200.1307234691444</v>
      </c>
      <c r="C610" s="65">
        <v>1121.4823274913203</v>
      </c>
    </row>
    <row r="611" spans="1:3">
      <c r="A611" s="22">
        <v>44816</v>
      </c>
      <c r="B611" s="65">
        <v>1192.6102979713517</v>
      </c>
      <c r="C611" s="65">
        <v>1118.0115872396552</v>
      </c>
    </row>
    <row r="612" spans="1:3">
      <c r="A612" s="22">
        <v>44817</v>
      </c>
      <c r="B612" s="65">
        <v>1007.5063877786638</v>
      </c>
      <c r="C612" s="65">
        <v>1031.2609918071535</v>
      </c>
    </row>
    <row r="613" spans="1:3">
      <c r="A613" s="22">
        <v>44818</v>
      </c>
      <c r="B613" s="65">
        <v>1076.2698543016288</v>
      </c>
      <c r="C613" s="65">
        <v>1066.4675504943357</v>
      </c>
    </row>
    <row r="614" spans="1:3">
      <c r="A614" s="22">
        <v>44819</v>
      </c>
      <c r="B614" s="65">
        <v>861.53879278836064</v>
      </c>
      <c r="C614" s="65">
        <v>960.09086190903088</v>
      </c>
    </row>
    <row r="615" spans="1:3">
      <c r="A615" s="22">
        <v>44820</v>
      </c>
      <c r="B615" s="65">
        <v>815.56838850892711</v>
      </c>
      <c r="C615" s="65">
        <v>934.48806869962311</v>
      </c>
    </row>
    <row r="616" spans="1:3">
      <c r="A616" s="22">
        <v>44823</v>
      </c>
      <c r="B616" s="65">
        <v>752.9879970992223</v>
      </c>
      <c r="C616" s="65">
        <v>898.66871725290855</v>
      </c>
    </row>
    <row r="617" spans="1:3">
      <c r="A617" s="22">
        <v>44824</v>
      </c>
      <c r="B617" s="65">
        <v>694.86118286119665</v>
      </c>
      <c r="C617" s="65">
        <v>863.99308653232811</v>
      </c>
    </row>
    <row r="618" spans="1:3">
      <c r="A618" s="22">
        <v>44825</v>
      </c>
      <c r="B618" s="65">
        <v>619.52379015543579</v>
      </c>
      <c r="C618" s="65">
        <v>817.16560298800744</v>
      </c>
    </row>
    <row r="619" spans="1:3">
      <c r="A619" s="22">
        <v>44826</v>
      </c>
      <c r="B619" s="65">
        <v>693.76560860071061</v>
      </c>
      <c r="C619" s="65">
        <v>866.14068824252263</v>
      </c>
    </row>
    <row r="620" spans="1:3">
      <c r="A620" s="22">
        <v>44827</v>
      </c>
      <c r="B620" s="65">
        <v>694.3531876994175</v>
      </c>
      <c r="C620" s="65">
        <v>866.51863640059605</v>
      </c>
    </row>
    <row r="621" spans="1:3">
      <c r="A621" s="22">
        <v>44830</v>
      </c>
      <c r="B621" s="65">
        <v>701.6809610017981</v>
      </c>
      <c r="C621" s="65">
        <v>871.12481552239126</v>
      </c>
    </row>
    <row r="622" spans="1:3">
      <c r="A622" s="22">
        <v>44831</v>
      </c>
      <c r="B622" s="65">
        <v>696.20594089936776</v>
      </c>
      <c r="C622" s="65">
        <v>867.73737397618117</v>
      </c>
    </row>
    <row r="623" spans="1:3">
      <c r="A623" s="22">
        <v>44832</v>
      </c>
      <c r="B623" s="65">
        <v>703.81205913653253</v>
      </c>
      <c r="C623" s="65">
        <v>872.48872793405633</v>
      </c>
    </row>
    <row r="624" spans="1:3">
      <c r="A624" s="22">
        <v>44833</v>
      </c>
      <c r="B624" s="65">
        <v>701.94311372703214</v>
      </c>
      <c r="C624" s="65">
        <v>871.3415033206752</v>
      </c>
    </row>
    <row r="625" spans="1:3">
      <c r="A625" s="22">
        <v>44834</v>
      </c>
      <c r="B625" s="65">
        <v>693.85951476699881</v>
      </c>
      <c r="C625" s="65">
        <v>866.33539634072815</v>
      </c>
    </row>
    <row r="626" spans="1:3">
      <c r="A626" s="22">
        <v>44837</v>
      </c>
      <c r="B626" s="65">
        <v>689.06263529345165</v>
      </c>
      <c r="C626" s="65">
        <v>863.37400230219271</v>
      </c>
    </row>
    <row r="627" spans="1:3">
      <c r="A627" s="22">
        <v>44838</v>
      </c>
      <c r="B627" s="65">
        <v>729.32983793942037</v>
      </c>
      <c r="C627" s="65">
        <v>888.61254454522964</v>
      </c>
    </row>
    <row r="628" spans="1:3">
      <c r="A628" s="22">
        <v>44839</v>
      </c>
      <c r="B628" s="65">
        <v>719.36354616238657</v>
      </c>
      <c r="C628" s="65">
        <v>882.55238595215587</v>
      </c>
    </row>
    <row r="629" spans="1:3">
      <c r="A629" s="22">
        <v>44840</v>
      </c>
      <c r="B629" s="65">
        <v>718.14577066685683</v>
      </c>
      <c r="C629" s="65">
        <v>881.81671641390642</v>
      </c>
    </row>
    <row r="630" spans="1:3">
      <c r="A630" s="22">
        <v>44841</v>
      </c>
      <c r="B630" s="65">
        <v>697.73434151093988</v>
      </c>
      <c r="C630" s="65">
        <v>869.2960734230013</v>
      </c>
    </row>
    <row r="631" spans="1:3">
      <c r="A631" s="22">
        <v>44844</v>
      </c>
      <c r="B631" s="65">
        <v>654.55902265730526</v>
      </c>
      <c r="C631" s="65">
        <v>842.43185797173408</v>
      </c>
    </row>
    <row r="632" spans="1:3">
      <c r="A632" s="22">
        <v>44845</v>
      </c>
      <c r="B632" s="65">
        <v>642.61856040933947</v>
      </c>
      <c r="C632" s="65">
        <v>834.75868935332846</v>
      </c>
    </row>
    <row r="633" spans="1:3">
      <c r="A633" s="22">
        <v>44846</v>
      </c>
      <c r="B633" s="65">
        <v>658.00013229646595</v>
      </c>
      <c r="C633" s="65">
        <v>844.75999305250446</v>
      </c>
    </row>
    <row r="634" spans="1:3">
      <c r="A634" s="22">
        <v>44847</v>
      </c>
      <c r="B634" s="65">
        <v>651.09040729676144</v>
      </c>
      <c r="C634" s="65">
        <v>840.33530237313937</v>
      </c>
    </row>
    <row r="635" spans="1:3">
      <c r="A635" s="22">
        <v>44848</v>
      </c>
      <c r="B635" s="65">
        <v>660.47308410660287</v>
      </c>
      <c r="C635" s="65">
        <v>846.40119465919634</v>
      </c>
    </row>
    <row r="636" spans="1:3">
      <c r="A636" s="22">
        <v>44851</v>
      </c>
      <c r="B636" s="65">
        <v>695.33261592859651</v>
      </c>
      <c r="C636" s="65">
        <v>868.77199405225076</v>
      </c>
    </row>
    <row r="637" spans="1:3">
      <c r="A637" s="22">
        <v>44852</v>
      </c>
      <c r="B637" s="65">
        <v>673.10725974346803</v>
      </c>
      <c r="C637" s="65">
        <v>854.89826932107735</v>
      </c>
    </row>
    <row r="638" spans="1:3">
      <c r="A638" s="22">
        <v>44853</v>
      </c>
      <c r="B638" s="65">
        <v>647.71358042522797</v>
      </c>
      <c r="C638" s="65">
        <v>838.78289439692207</v>
      </c>
    </row>
    <row r="639" spans="1:3">
      <c r="A639" s="22">
        <v>44854</v>
      </c>
      <c r="B639" s="65">
        <v>645.13447680277579</v>
      </c>
      <c r="C639" s="65">
        <v>837.12369516569754</v>
      </c>
    </row>
    <row r="640" spans="1:3">
      <c r="A640" s="22">
        <v>44855</v>
      </c>
      <c r="B640" s="65">
        <v>661.95514789339961</v>
      </c>
      <c r="C640" s="65">
        <v>848.04797078022875</v>
      </c>
    </row>
    <row r="641" spans="1:3">
      <c r="A641" s="22">
        <v>44858</v>
      </c>
      <c r="B641" s="65">
        <v>707.78309972616682</v>
      </c>
      <c r="C641" s="65">
        <v>877.43869182398976</v>
      </c>
    </row>
    <row r="642" spans="1:3">
      <c r="A642" s="22">
        <v>44859</v>
      </c>
      <c r="B642" s="65">
        <v>830.54970793048301</v>
      </c>
      <c r="C642" s="65">
        <v>953.54883107555372</v>
      </c>
    </row>
    <row r="643" spans="1:3">
      <c r="A643" s="22">
        <v>44860</v>
      </c>
      <c r="B643" s="65">
        <v>949.73953368350624</v>
      </c>
      <c r="C643" s="65">
        <v>1021.983412071962</v>
      </c>
    </row>
    <row r="644" spans="1:3">
      <c r="A644" s="22">
        <v>44861</v>
      </c>
      <c r="B644" s="65">
        <v>886.43361433053951</v>
      </c>
      <c r="C644" s="65">
        <v>987.93498825887889</v>
      </c>
    </row>
    <row r="645" spans="1:3">
      <c r="A645" s="22">
        <v>44862</v>
      </c>
      <c r="B645" s="65">
        <v>934.5285495780538</v>
      </c>
      <c r="C645" s="65">
        <v>1014.7494310276853</v>
      </c>
    </row>
    <row r="646" spans="1:3">
      <c r="A646" s="22">
        <v>44865</v>
      </c>
      <c r="B646" s="65">
        <v>955.166158409834</v>
      </c>
      <c r="C646" s="65">
        <v>1025.9940797548668</v>
      </c>
    </row>
    <row r="647" spans="1:3">
      <c r="A647" s="22">
        <v>44866</v>
      </c>
      <c r="B647" s="65">
        <v>963.63203460852424</v>
      </c>
      <c r="C647" s="65">
        <v>1030.5542295017833</v>
      </c>
    </row>
    <row r="648" spans="1:3">
      <c r="A648" s="22">
        <v>44867</v>
      </c>
      <c r="B648" s="65">
        <v>890.41695989128164</v>
      </c>
      <c r="C648" s="65">
        <v>991.41663877126189</v>
      </c>
    </row>
    <row r="649" spans="1:3">
      <c r="A649" s="22">
        <v>44868</v>
      </c>
      <c r="B649" s="65">
        <v>904.25629148491805</v>
      </c>
      <c r="C649" s="65">
        <v>999.13416473642985</v>
      </c>
    </row>
    <row r="650" spans="1:3">
      <c r="A650" s="22">
        <v>44869</v>
      </c>
      <c r="B650" s="65">
        <v>1038.3163704869116</v>
      </c>
      <c r="C650" s="65">
        <v>1073.2120141567741</v>
      </c>
    </row>
    <row r="651" spans="1:3">
      <c r="A651" s="22">
        <v>44872</v>
      </c>
      <c r="B651" s="65">
        <v>941.67358505868913</v>
      </c>
      <c r="C651" s="65">
        <v>1023.3042418707465</v>
      </c>
    </row>
    <row r="652" spans="1:3">
      <c r="A652" s="22">
        <v>44873</v>
      </c>
      <c r="B652" s="65">
        <v>658.59378913778255</v>
      </c>
      <c r="C652" s="65">
        <v>869.50392093528978</v>
      </c>
    </row>
    <row r="653" spans="1:3">
      <c r="A653" s="22">
        <v>44874</v>
      </c>
      <c r="B653" s="65">
        <v>428.64856266360147</v>
      </c>
      <c r="C653" s="65">
        <v>717.71940636073657</v>
      </c>
    </row>
    <row r="654" spans="1:3">
      <c r="A654" s="22">
        <v>44875</v>
      </c>
      <c r="B654" s="65">
        <v>583.93215077441641</v>
      </c>
      <c r="C654" s="65">
        <v>847.73365102258958</v>
      </c>
    </row>
    <row r="655" spans="1:3">
      <c r="A655" s="22">
        <v>44876</v>
      </c>
      <c r="B655" s="65">
        <v>572.91380043678805</v>
      </c>
      <c r="C655" s="65">
        <v>839.7463205204441</v>
      </c>
    </row>
    <row r="656" spans="1:3">
      <c r="A656" s="22">
        <v>44879</v>
      </c>
      <c r="B656" s="65">
        <v>532.26658681915626</v>
      </c>
      <c r="C656" s="65">
        <v>809.98720725612441</v>
      </c>
    </row>
    <row r="657" spans="1:3">
      <c r="A657" s="22">
        <v>44880</v>
      </c>
      <c r="B657" s="65">
        <v>540.93964679609485</v>
      </c>
      <c r="C657" s="65">
        <v>816.59700774422356</v>
      </c>
    </row>
    <row r="658" spans="1:3">
      <c r="A658" s="22">
        <v>44881</v>
      </c>
      <c r="B658" s="65">
        <v>509.69608511002946</v>
      </c>
      <c r="C658" s="65">
        <v>793.0244337389413</v>
      </c>
    </row>
    <row r="659" spans="1:3">
      <c r="A659" s="22">
        <v>44882</v>
      </c>
      <c r="B659" s="65">
        <v>497.2772234003715</v>
      </c>
      <c r="C659" s="65">
        <v>783.3732858678278</v>
      </c>
    </row>
    <row r="660" spans="1:3">
      <c r="A660" s="22">
        <v>44883</v>
      </c>
      <c r="B660" s="65">
        <v>506.78202524359926</v>
      </c>
      <c r="C660" s="65">
        <v>790.87014261153797</v>
      </c>
    </row>
    <row r="661" spans="1:3">
      <c r="A661" s="22">
        <v>44886</v>
      </c>
      <c r="B661" s="65">
        <v>419.84272630783238</v>
      </c>
      <c r="C661" s="65">
        <v>723.05791031217689</v>
      </c>
    </row>
    <row r="662" spans="1:3">
      <c r="A662" s="22">
        <v>44887</v>
      </c>
      <c r="B662" s="65">
        <v>440.15048441840111</v>
      </c>
      <c r="C662" s="65">
        <v>740.55479732592391</v>
      </c>
    </row>
    <row r="663" spans="1:3">
      <c r="A663" s="22">
        <v>44888</v>
      </c>
      <c r="B663" s="65">
        <v>477.38134613866072</v>
      </c>
      <c r="C663" s="65">
        <v>771.88567051419705</v>
      </c>
    </row>
    <row r="664" spans="1:3">
      <c r="A664" s="22">
        <v>44890</v>
      </c>
      <c r="B664" s="65">
        <v>490.04618808262802</v>
      </c>
      <c r="C664" s="65">
        <v>782.14507194404916</v>
      </c>
    </row>
    <row r="665" spans="1:3">
      <c r="A665" s="22">
        <v>44893</v>
      </c>
      <c r="B665" s="65">
        <v>466.43438826351093</v>
      </c>
      <c r="C665" s="65">
        <v>763.3308603235073</v>
      </c>
    </row>
    <row r="666" spans="1:3">
      <c r="A666" s="22">
        <v>44894</v>
      </c>
      <c r="B666" s="65">
        <v>503.74542662775934</v>
      </c>
      <c r="C666" s="65">
        <v>793.87167250095524</v>
      </c>
    </row>
    <row r="667" spans="1:3">
      <c r="A667" s="22">
        <v>44895</v>
      </c>
      <c r="B667" s="65">
        <v>568.96000958856064</v>
      </c>
      <c r="C667" s="65">
        <v>845.27029564223142</v>
      </c>
    </row>
    <row r="668" spans="1:3">
      <c r="A668" s="22">
        <v>44896</v>
      </c>
      <c r="B668" s="65">
        <v>551.89513656904853</v>
      </c>
      <c r="C668" s="65">
        <v>832.60471658321001</v>
      </c>
    </row>
    <row r="669" spans="1:3">
      <c r="A669" s="22">
        <v>44897</v>
      </c>
      <c r="B669" s="65">
        <v>567.47333219211839</v>
      </c>
      <c r="C669" s="65">
        <v>844.36659543291933</v>
      </c>
    </row>
    <row r="670" spans="1:3">
      <c r="A670" s="22">
        <v>44900</v>
      </c>
      <c r="B670" s="65">
        <v>537.06852930267087</v>
      </c>
      <c r="C670" s="65">
        <v>821.77719744550109</v>
      </c>
    </row>
    <row r="671" spans="1:3">
      <c r="A671" s="22">
        <v>44901</v>
      </c>
      <c r="B671" s="65">
        <v>547.26736793139594</v>
      </c>
      <c r="C671" s="65">
        <v>829.5906839942794</v>
      </c>
    </row>
    <row r="672" spans="1:3">
      <c r="A672" s="22">
        <v>44902</v>
      </c>
      <c r="B672" s="65">
        <v>513.49997826996412</v>
      </c>
      <c r="C672" s="65">
        <v>804.00708224922232</v>
      </c>
    </row>
    <row r="673" spans="1:3">
      <c r="A673" s="22">
        <v>44903</v>
      </c>
      <c r="B673" s="65">
        <v>554.05016735040431</v>
      </c>
      <c r="C673" s="65">
        <v>835.76376482957801</v>
      </c>
    </row>
    <row r="674" spans="1:3">
      <c r="A674" s="22">
        <v>44904</v>
      </c>
      <c r="B674" s="65">
        <v>539.47784673152762</v>
      </c>
      <c r="C674" s="65">
        <v>824.78334612503329</v>
      </c>
    </row>
    <row r="675" spans="1:3">
      <c r="A675" s="22">
        <v>44907</v>
      </c>
      <c r="B675" s="65">
        <v>548.2548403074627</v>
      </c>
      <c r="C675" s="65">
        <v>831.52510244580844</v>
      </c>
    </row>
    <row r="676" spans="1:3">
      <c r="A676" s="22">
        <v>44908</v>
      </c>
      <c r="B676" s="65">
        <v>587.75180908504387</v>
      </c>
      <c r="C676" s="65">
        <v>861.48863892449083</v>
      </c>
    </row>
    <row r="677" spans="1:3">
      <c r="A677" s="22">
        <v>44909</v>
      </c>
      <c r="B677" s="65">
        <v>577.74889576212661</v>
      </c>
      <c r="C677" s="65">
        <v>854.16873142241707</v>
      </c>
    </row>
    <row r="678" spans="1:3">
      <c r="A678" s="22">
        <v>44910</v>
      </c>
      <c r="B678" s="65">
        <v>539.809187362893</v>
      </c>
      <c r="C678" s="65">
        <v>826.13316274601834</v>
      </c>
    </row>
    <row r="679" spans="1:3">
      <c r="A679" s="22">
        <v>44911</v>
      </c>
      <c r="B679" s="65">
        <v>456.16788837457386</v>
      </c>
      <c r="C679" s="65">
        <v>762.13911918472138</v>
      </c>
    </row>
    <row r="680" spans="1:3">
      <c r="A680" s="22">
        <v>44914</v>
      </c>
      <c r="B680" s="65">
        <v>455.62543879460742</v>
      </c>
      <c r="C680" s="65">
        <v>761.71538041973247</v>
      </c>
    </row>
    <row r="681" spans="1:3">
      <c r="A681" s="22">
        <v>44915</v>
      </c>
      <c r="B681" s="65">
        <v>494.70792590633204</v>
      </c>
      <c r="C681" s="65">
        <v>794.39511450476482</v>
      </c>
    </row>
    <row r="682" spans="1:3">
      <c r="A682" s="22">
        <v>44916</v>
      </c>
      <c r="B682" s="65">
        <v>491.36095957584752</v>
      </c>
      <c r="C682" s="65">
        <v>791.71801874049288</v>
      </c>
    </row>
    <row r="683" spans="1:3">
      <c r="A683" s="22">
        <v>44917</v>
      </c>
      <c r="B683" s="65">
        <v>495.05864344318974</v>
      </c>
      <c r="C683" s="65">
        <v>794.70728469836058</v>
      </c>
    </row>
    <row r="684" spans="1:3">
      <c r="A684" s="22">
        <v>44918</v>
      </c>
      <c r="B684" s="65">
        <v>496.65296364938496</v>
      </c>
      <c r="C684" s="65">
        <v>795.9972155741217</v>
      </c>
    </row>
    <row r="685" spans="1:3">
      <c r="A685" s="22">
        <v>44922</v>
      </c>
      <c r="B685" s="65">
        <v>490.60445321567272</v>
      </c>
      <c r="C685" s="65">
        <v>791.19067425045898</v>
      </c>
    </row>
    <row r="686" spans="1:3">
      <c r="A686" s="22">
        <v>44923</v>
      </c>
      <c r="B686" s="65">
        <v>472.1414728696127</v>
      </c>
      <c r="C686" s="65">
        <v>776.31298894590418</v>
      </c>
    </row>
    <row r="687" spans="1:3">
      <c r="A687" s="22">
        <v>44924</v>
      </c>
      <c r="B687" s="65">
        <v>481.34130142055898</v>
      </c>
      <c r="C687" s="65">
        <v>783.88653456718168</v>
      </c>
    </row>
    <row r="688" spans="1:3">
      <c r="A688" s="22">
        <v>44925</v>
      </c>
      <c r="B688" s="65">
        <v>479.4361496798727</v>
      </c>
      <c r="C688" s="65">
        <v>782.34527496727435</v>
      </c>
    </row>
    <row r="689" spans="1:3">
      <c r="A689" s="22">
        <v>44929</v>
      </c>
      <c r="B689" s="65">
        <v>491.81563722487522</v>
      </c>
      <c r="C689" s="65">
        <v>792.48705577546548</v>
      </c>
    </row>
    <row r="690" spans="1:3">
      <c r="A690" s="22">
        <v>44930</v>
      </c>
      <c r="B690" s="65">
        <v>525.6061507905971</v>
      </c>
      <c r="C690" s="65">
        <v>819.7221313686199</v>
      </c>
    </row>
    <row r="691" spans="1:3">
      <c r="A691" s="22">
        <v>44931</v>
      </c>
      <c r="B691" s="65">
        <v>520.49950459858155</v>
      </c>
      <c r="C691" s="65">
        <v>815.7504859384718</v>
      </c>
    </row>
    <row r="692" spans="1:3">
      <c r="A692" s="22">
        <v>44932</v>
      </c>
      <c r="B692" s="65">
        <v>536.25373545313482</v>
      </c>
      <c r="C692" s="65">
        <v>828.10668173488216</v>
      </c>
    </row>
    <row r="693" spans="1:3">
      <c r="A693" s="22">
        <v>44935</v>
      </c>
      <c r="B693" s="65">
        <v>580.27918542974317</v>
      </c>
      <c r="C693" s="65">
        <v>862.1343209924479</v>
      </c>
    </row>
    <row r="694" spans="1:3">
      <c r="A694" s="22">
        <v>44936</v>
      </c>
      <c r="B694" s="65">
        <v>593.47808672645147</v>
      </c>
      <c r="C694" s="65">
        <v>871.95063301431833</v>
      </c>
    </row>
    <row r="695" spans="1:3">
      <c r="A695" s="22">
        <v>44937</v>
      </c>
      <c r="B695" s="65">
        <v>639.06008205610487</v>
      </c>
      <c r="C695" s="65">
        <v>905.44774225188814</v>
      </c>
    </row>
    <row r="696" spans="1:3">
      <c r="A696" s="22">
        <v>44938</v>
      </c>
      <c r="B696" s="65">
        <v>666.67461081153567</v>
      </c>
      <c r="C696" s="65">
        <v>925.0226301144487</v>
      </c>
    </row>
    <row r="697" spans="1:3">
      <c r="A697" s="22">
        <v>44939</v>
      </c>
      <c r="B697" s="65">
        <v>698.3240012893059</v>
      </c>
      <c r="C697" s="65">
        <v>946.99214732614826</v>
      </c>
    </row>
    <row r="698" spans="1:3">
      <c r="A698" s="22">
        <v>44943</v>
      </c>
      <c r="B698" s="65">
        <v>810.07053654958077</v>
      </c>
      <c r="C698" s="65">
        <v>1022.8180685451415</v>
      </c>
    </row>
    <row r="699" spans="1:3">
      <c r="A699" s="22">
        <v>44944</v>
      </c>
      <c r="B699" s="65">
        <v>755.96620202470888</v>
      </c>
      <c r="C699" s="65">
        <v>988.6735249698055</v>
      </c>
    </row>
    <row r="700" spans="1:3">
      <c r="A700" s="22">
        <v>44945</v>
      </c>
      <c r="B700" s="65">
        <v>792.90795537177985</v>
      </c>
      <c r="C700" s="65">
        <v>1012.8436021041223</v>
      </c>
    </row>
    <row r="701" spans="1:3">
      <c r="A701" s="22">
        <v>44946</v>
      </c>
      <c r="B701" s="65">
        <v>902.37877039856505</v>
      </c>
      <c r="C701" s="65">
        <v>1082.7762798458648</v>
      </c>
    </row>
    <row r="702" spans="1:3">
      <c r="A702" s="22">
        <v>44949</v>
      </c>
      <c r="B702" s="65">
        <v>868.05640517753568</v>
      </c>
      <c r="C702" s="65">
        <v>1062.2245876777358</v>
      </c>
    </row>
    <row r="703" spans="1:3">
      <c r="A703" s="22">
        <v>44950</v>
      </c>
      <c r="B703" s="65">
        <v>791.64299893253371</v>
      </c>
      <c r="C703" s="65">
        <v>1015.4842250834017</v>
      </c>
    </row>
    <row r="704" spans="1:3">
      <c r="A704" s="22">
        <v>44951</v>
      </c>
      <c r="B704" s="65">
        <v>847.6725656375753</v>
      </c>
      <c r="C704" s="65">
        <v>1051.434337870603</v>
      </c>
    </row>
    <row r="705" spans="1:3">
      <c r="A705" s="22">
        <v>44952</v>
      </c>
      <c r="B705" s="65">
        <v>838.59933375151593</v>
      </c>
      <c r="C705" s="65">
        <v>1045.820614046487</v>
      </c>
    </row>
    <row r="706" spans="1:3">
      <c r="A706" s="22">
        <v>44953</v>
      </c>
      <c r="B706" s="65">
        <v>833.39965191311467</v>
      </c>
      <c r="C706" s="65">
        <v>1042.5917255184029</v>
      </c>
    </row>
    <row r="707" spans="1:3">
      <c r="A707" s="22">
        <v>44956</v>
      </c>
      <c r="B707" s="65">
        <v>801.18360809116189</v>
      </c>
      <c r="C707" s="65">
        <v>1022.4791413350817</v>
      </c>
    </row>
    <row r="708" spans="1:3">
      <c r="A708" s="22">
        <v>44957</v>
      </c>
      <c r="B708" s="65">
        <v>820.80078313808804</v>
      </c>
      <c r="C708" s="65">
        <v>1035.0104551663696</v>
      </c>
    </row>
    <row r="709" spans="1:3">
      <c r="A709" s="22">
        <v>44958</v>
      </c>
      <c r="B709" s="65">
        <v>877.95339271278158</v>
      </c>
      <c r="C709" s="65">
        <v>1071.0587583429178</v>
      </c>
    </row>
    <row r="710" spans="1:3">
      <c r="A710" s="22">
        <v>44959</v>
      </c>
      <c r="B710" s="65">
        <v>879.48029806747206</v>
      </c>
      <c r="C710" s="65">
        <v>1072.0039480739435</v>
      </c>
    </row>
    <row r="711" spans="1:3">
      <c r="A711" s="22">
        <v>44960</v>
      </c>
      <c r="B711" s="65">
        <v>902.47542277066862</v>
      </c>
      <c r="C711" s="65">
        <v>1086.0325627573538</v>
      </c>
    </row>
    <row r="712" spans="1:3">
      <c r="A712" s="22">
        <v>44963</v>
      </c>
      <c r="B712" s="65">
        <v>849.82666927621142</v>
      </c>
      <c r="C712" s="65">
        <v>1054.3935014510305</v>
      </c>
    </row>
    <row r="713" spans="1:3">
      <c r="A713" s="22">
        <v>44964</v>
      </c>
      <c r="B713" s="65">
        <v>908.43705037173243</v>
      </c>
      <c r="C713" s="65">
        <v>1090.7674325925418</v>
      </c>
    </row>
    <row r="714" spans="1:3">
      <c r="A714" s="22">
        <v>44965</v>
      </c>
      <c r="B714" s="65">
        <v>885.283120232952</v>
      </c>
      <c r="C714" s="65">
        <v>1076.8805684472859</v>
      </c>
    </row>
    <row r="715" spans="1:3">
      <c r="A715" s="22">
        <v>44966</v>
      </c>
      <c r="B715" s="65">
        <v>773.41354513011186</v>
      </c>
      <c r="C715" s="65">
        <v>1008.8522061272607</v>
      </c>
    </row>
    <row r="716" spans="1:3">
      <c r="A716" s="22">
        <v>44967</v>
      </c>
      <c r="B716" s="65">
        <v>741.81741112138604</v>
      </c>
      <c r="C716" s="65">
        <v>988.25743134625134</v>
      </c>
    </row>
    <row r="717" spans="1:3">
      <c r="A717" s="22">
        <v>44970</v>
      </c>
      <c r="B717" s="65">
        <v>734.21626479395593</v>
      </c>
      <c r="C717" s="65">
        <v>983.23205266026116</v>
      </c>
    </row>
    <row r="718" spans="1:3">
      <c r="A718" s="22">
        <v>44971</v>
      </c>
      <c r="B718" s="65">
        <v>782.62783612291787</v>
      </c>
      <c r="C718" s="65">
        <v>1015.6609355570744</v>
      </c>
    </row>
    <row r="719" spans="1:3">
      <c r="A719" s="22">
        <v>44972</v>
      </c>
      <c r="B719" s="65">
        <v>900.1046123876223</v>
      </c>
      <c r="C719" s="65">
        <v>1091.9041455441825</v>
      </c>
    </row>
    <row r="720" spans="1:3">
      <c r="A720" s="22">
        <v>44973</v>
      </c>
      <c r="B720" s="65">
        <v>863.85938419310708</v>
      </c>
      <c r="C720" s="65">
        <v>1069.9333535986009</v>
      </c>
    </row>
    <row r="721" spans="1:3">
      <c r="A721" s="22">
        <v>44974</v>
      </c>
      <c r="B721" s="65">
        <v>921.47555508080734</v>
      </c>
      <c r="C721" s="65">
        <v>1105.6283147647532</v>
      </c>
    </row>
    <row r="722" spans="1:3">
      <c r="A722" s="22">
        <v>44978</v>
      </c>
      <c r="B722" s="65">
        <v>881.42517110301583</v>
      </c>
      <c r="C722" s="65">
        <v>1081.6556537226768</v>
      </c>
    </row>
    <row r="723" spans="1:3">
      <c r="A723" s="22">
        <v>44979</v>
      </c>
      <c r="B723" s="65">
        <v>865.66229973225097</v>
      </c>
      <c r="C723" s="65">
        <v>1071.9974974246982</v>
      </c>
    </row>
    <row r="724" spans="1:3">
      <c r="A724" s="22">
        <v>44980</v>
      </c>
      <c r="B724" s="65">
        <v>873.90237205236861</v>
      </c>
      <c r="C724" s="65">
        <v>1077.1135016002931</v>
      </c>
    </row>
    <row r="725" spans="1:3">
      <c r="A725" s="22">
        <v>44981</v>
      </c>
      <c r="B725" s="65">
        <v>828.67865602782308</v>
      </c>
      <c r="C725" s="65">
        <v>1049.2567929616109</v>
      </c>
    </row>
    <row r="726" spans="1:3">
      <c r="A726" s="22">
        <v>44984</v>
      </c>
      <c r="B726" s="65">
        <v>855.35623907012928</v>
      </c>
      <c r="C726" s="65">
        <v>1066.1879512518799</v>
      </c>
    </row>
    <row r="727" spans="1:3">
      <c r="A727" s="22">
        <v>44985</v>
      </c>
      <c r="B727" s="65">
        <v>825.57486635608825</v>
      </c>
      <c r="C727" s="65">
        <v>1047.6401988073396</v>
      </c>
    </row>
    <row r="728" spans="1:3">
      <c r="A728" s="22">
        <v>44986</v>
      </c>
      <c r="B728" s="65">
        <v>884.71210910061257</v>
      </c>
      <c r="C728" s="65">
        <v>1085.1767237820509</v>
      </c>
    </row>
    <row r="729" spans="1:3">
      <c r="A729" s="22">
        <v>44987</v>
      </c>
      <c r="B729" s="65">
        <v>867.54861173340612</v>
      </c>
      <c r="C729" s="65">
        <v>1074.6641617689224</v>
      </c>
    </row>
    <row r="730" spans="1:3">
      <c r="A730" s="22">
        <v>44988</v>
      </c>
      <c r="B730" s="65">
        <v>785.21231860039359</v>
      </c>
      <c r="C730" s="65">
        <v>1023.6801996434189</v>
      </c>
    </row>
    <row r="731" spans="1:3">
      <c r="A731" s="22">
        <v>44991</v>
      </c>
      <c r="B731" s="65">
        <v>783.38145316380724</v>
      </c>
      <c r="C731" s="65">
        <v>1022.5262060235076</v>
      </c>
    </row>
    <row r="732" spans="1:3">
      <c r="A732" s="22">
        <v>44992</v>
      </c>
      <c r="B732" s="65">
        <v>777.89805908201913</v>
      </c>
      <c r="C732" s="65">
        <v>1018.9606194387287</v>
      </c>
    </row>
    <row r="733" spans="1:3">
      <c r="A733" s="22">
        <v>44993</v>
      </c>
      <c r="B733" s="65">
        <v>750.14329693717707</v>
      </c>
      <c r="C733" s="65">
        <v>1000.7954345947484</v>
      </c>
    </row>
    <row r="734" spans="1:3">
      <c r="A734" s="22">
        <v>44994</v>
      </c>
      <c r="B734" s="65">
        <v>656.80151371154807</v>
      </c>
      <c r="C734" s="65">
        <v>938.54126121778859</v>
      </c>
    </row>
    <row r="735" spans="1:3">
      <c r="A735" s="22">
        <v>44995</v>
      </c>
      <c r="B735" s="65">
        <v>648.1081714744065</v>
      </c>
      <c r="C735" s="65">
        <v>932.34197983890272</v>
      </c>
    </row>
    <row r="736" spans="1:3">
      <c r="A736" s="22">
        <v>44998</v>
      </c>
      <c r="B736" s="65">
        <v>875.82907002710795</v>
      </c>
      <c r="C736" s="65">
        <v>1096.1856517728691</v>
      </c>
    </row>
    <row r="737" spans="1:3">
      <c r="A737" s="22">
        <v>44999</v>
      </c>
      <c r="B737" s="65">
        <v>899.98904883460932</v>
      </c>
      <c r="C737" s="65">
        <v>1111.3194437703271</v>
      </c>
    </row>
    <row r="738" spans="1:3">
      <c r="A738" s="22">
        <v>45000</v>
      </c>
      <c r="B738" s="65">
        <v>849.96047981034428</v>
      </c>
      <c r="C738" s="65">
        <v>1080.444959887504</v>
      </c>
    </row>
    <row r="739" spans="1:3">
      <c r="A739" s="22">
        <v>45001</v>
      </c>
      <c r="B739" s="65">
        <v>871.52848717230904</v>
      </c>
      <c r="C739" s="65">
        <v>1094.1675366692791</v>
      </c>
    </row>
    <row r="740" spans="1:3">
      <c r="A740" s="22">
        <v>45002</v>
      </c>
      <c r="B740" s="65">
        <v>991.29768728094484</v>
      </c>
      <c r="C740" s="65">
        <v>1169.3661713914539</v>
      </c>
    </row>
    <row r="741" spans="1:3">
      <c r="A741" s="22">
        <v>45005</v>
      </c>
      <c r="B741" s="65">
        <v>927.99939597884202</v>
      </c>
      <c r="C741" s="65">
        <v>1132.0741265450372</v>
      </c>
    </row>
    <row r="742" spans="1:3">
      <c r="A742" s="22">
        <v>45006</v>
      </c>
      <c r="B742" s="65">
        <v>1004.3810158521172</v>
      </c>
      <c r="C742" s="65">
        <v>1178.6791885980911</v>
      </c>
    </row>
    <row r="743" spans="1:3">
      <c r="A743" s="22">
        <v>45007</v>
      </c>
      <c r="B743" s="65">
        <v>927.59413190271675</v>
      </c>
      <c r="C743" s="65">
        <v>1133.6370468353666</v>
      </c>
    </row>
    <row r="744" spans="1:3">
      <c r="A744" s="22">
        <v>45008</v>
      </c>
      <c r="B744" s="65">
        <v>1011.575576157975</v>
      </c>
      <c r="C744" s="65">
        <v>1184.970926020969</v>
      </c>
    </row>
    <row r="745" spans="1:3">
      <c r="A745" s="22">
        <v>45009</v>
      </c>
      <c r="B745" s="65">
        <v>939.86542658669566</v>
      </c>
      <c r="C745" s="65">
        <v>1142.9840682532965</v>
      </c>
    </row>
    <row r="746" spans="1:3">
      <c r="A746" s="22">
        <v>45012</v>
      </c>
      <c r="B746" s="65">
        <v>900.54568282432865</v>
      </c>
      <c r="C746" s="65">
        <v>1119.1177196255574</v>
      </c>
    </row>
    <row r="747" spans="1:3">
      <c r="A747" s="22">
        <v>45013</v>
      </c>
      <c r="B747" s="65">
        <v>960.70725065376121</v>
      </c>
      <c r="C747" s="65">
        <v>1156.5148041095435</v>
      </c>
    </row>
    <row r="748" spans="1:3">
      <c r="A748" s="22">
        <v>45014</v>
      </c>
      <c r="B748" s="65">
        <v>982.59303888435284</v>
      </c>
      <c r="C748" s="65">
        <v>1169.7032673947549</v>
      </c>
    </row>
    <row r="749" spans="1:3">
      <c r="A749" s="22">
        <v>45015</v>
      </c>
      <c r="B749" s="65">
        <v>982.27767873455184</v>
      </c>
      <c r="C749" s="65">
        <v>1169.5306185859486</v>
      </c>
    </row>
    <row r="750" spans="1:3">
      <c r="A750" s="22">
        <v>45016</v>
      </c>
      <c r="B750" s="65">
        <v>1014.3431698551102</v>
      </c>
      <c r="C750" s="65">
        <v>1188.635260120343</v>
      </c>
    </row>
    <row r="751" spans="1:3">
      <c r="A751" s="22">
        <v>45019</v>
      </c>
      <c r="B751" s="65">
        <v>1001.2109217020278</v>
      </c>
      <c r="C751" s="65">
        <v>1180.9862201136878</v>
      </c>
    </row>
    <row r="752" spans="1:3">
      <c r="A752" s="22">
        <v>45020</v>
      </c>
      <c r="B752" s="65">
        <v>1068.3342858965084</v>
      </c>
      <c r="C752" s="65">
        <v>1220.5903934541147</v>
      </c>
    </row>
    <row r="753" spans="1:3">
      <c r="A753" s="22">
        <v>45021</v>
      </c>
      <c r="B753" s="65">
        <v>1111.8256080323788</v>
      </c>
      <c r="C753" s="65">
        <v>1245.4515446643265</v>
      </c>
    </row>
    <row r="754" spans="1:3">
      <c r="A754" s="22">
        <v>45022</v>
      </c>
      <c r="B754" s="65">
        <v>1069.6439167856292</v>
      </c>
      <c r="C754" s="65">
        <v>1221.8413027294907</v>
      </c>
    </row>
    <row r="755" spans="1:3">
      <c r="A755" s="22">
        <v>45026</v>
      </c>
      <c r="B755" s="65">
        <v>1113.2589844650754</v>
      </c>
      <c r="C755" s="65">
        <v>1246.8172882827503</v>
      </c>
    </row>
    <row r="756" spans="1:3">
      <c r="A756" s="22">
        <v>45027</v>
      </c>
      <c r="B756" s="65">
        <v>1091.0755070212044</v>
      </c>
      <c r="C756" s="65">
        <v>1234.4106028476169</v>
      </c>
    </row>
    <row r="757" spans="1:3">
      <c r="A757" s="22">
        <v>45028</v>
      </c>
      <c r="B757" s="65">
        <v>1123.905206791047</v>
      </c>
      <c r="C757" s="65">
        <v>1252.9982530274472</v>
      </c>
    </row>
    <row r="758" spans="1:3">
      <c r="A758" s="22">
        <v>45029</v>
      </c>
      <c r="B758" s="65">
        <v>1231.4872484119091</v>
      </c>
      <c r="C758" s="65">
        <v>1312.9854518027423</v>
      </c>
    </row>
    <row r="759" spans="1:3">
      <c r="A759" s="22">
        <v>45030</v>
      </c>
      <c r="B759" s="65">
        <v>1340.3680918318028</v>
      </c>
      <c r="C759" s="65">
        <v>1371.047071107761</v>
      </c>
    </row>
    <row r="760" spans="1:3">
      <c r="A760" s="22">
        <v>45033</v>
      </c>
      <c r="B760" s="65">
        <v>1307.8775968968121</v>
      </c>
      <c r="C760" s="65">
        <v>1354.4816772857087</v>
      </c>
    </row>
    <row r="761" spans="1:3">
      <c r="A761" s="22">
        <v>45034</v>
      </c>
      <c r="B761" s="65">
        <v>1343.4897467279625</v>
      </c>
      <c r="C761" s="65">
        <v>1372.9401592162187</v>
      </c>
    </row>
    <row r="762" spans="1:3">
      <c r="A762" s="22">
        <v>45035</v>
      </c>
      <c r="B762" s="65">
        <v>1128.7947906065613</v>
      </c>
      <c r="C762" s="65">
        <v>1263.2543893380162</v>
      </c>
    </row>
    <row r="763" spans="1:3">
      <c r="A763" s="22">
        <v>45036</v>
      </c>
      <c r="B763" s="65">
        <v>1136.5700849269745</v>
      </c>
      <c r="C763" s="65">
        <v>1267.6215036672147</v>
      </c>
    </row>
    <row r="764" spans="1:3">
      <c r="A764" s="22">
        <v>45037</v>
      </c>
      <c r="B764" s="65">
        <v>1027.6328301411304</v>
      </c>
      <c r="C764" s="65">
        <v>1206.887167967704</v>
      </c>
    </row>
    <row r="765" spans="1:3">
      <c r="A765" s="22">
        <v>45040</v>
      </c>
      <c r="B765" s="65">
        <v>1019.508046305813</v>
      </c>
      <c r="C765" s="65">
        <v>1202.1624118476504</v>
      </c>
    </row>
    <row r="766" spans="1:3">
      <c r="A766" s="22">
        <v>45041</v>
      </c>
      <c r="B766" s="65">
        <v>1046.0329845153999</v>
      </c>
      <c r="C766" s="65">
        <v>1217.8168589179338</v>
      </c>
    </row>
    <row r="767" spans="1:3">
      <c r="A767" s="22">
        <v>45042</v>
      </c>
      <c r="B767" s="65">
        <v>1045.7937315678259</v>
      </c>
      <c r="C767" s="65">
        <v>1217.6932651829545</v>
      </c>
    </row>
    <row r="768" spans="1:3">
      <c r="A768" s="22">
        <v>45043</v>
      </c>
      <c r="B768" s="65">
        <v>1093.0778328942617</v>
      </c>
      <c r="C768" s="65">
        <v>1245.2378036280411</v>
      </c>
    </row>
    <row r="769" spans="1:3">
      <c r="A769" s="22">
        <v>45044</v>
      </c>
      <c r="B769" s="65">
        <v>1074.4118612095335</v>
      </c>
      <c r="C769" s="65">
        <v>1234.6213971219038</v>
      </c>
    </row>
    <row r="770" spans="1:3">
      <c r="A770" s="22">
        <v>45047</v>
      </c>
      <c r="B770" s="65">
        <v>1005.5745629863352</v>
      </c>
      <c r="C770" s="65">
        <v>1195.1150958135388</v>
      </c>
    </row>
    <row r="771" spans="1:3">
      <c r="A771" s="22">
        <v>45048</v>
      </c>
      <c r="B771" s="65">
        <v>1048.1806695766359</v>
      </c>
      <c r="C771" s="65">
        <v>1220.4495986401862</v>
      </c>
    </row>
    <row r="772" spans="1:3">
      <c r="A772" s="22">
        <v>45049</v>
      </c>
      <c r="B772" s="65">
        <v>1086.0982520004156</v>
      </c>
      <c r="C772" s="65">
        <v>1242.54055937045</v>
      </c>
    </row>
    <row r="773" spans="1:3">
      <c r="A773" s="22">
        <v>45050</v>
      </c>
      <c r="B773" s="65">
        <v>1055.3379942946797</v>
      </c>
      <c r="C773" s="65">
        <v>1224.9606137239543</v>
      </c>
    </row>
    <row r="774" spans="1:3">
      <c r="A774" s="22">
        <v>45051</v>
      </c>
      <c r="B774" s="65">
        <v>1187.225010104889</v>
      </c>
      <c r="C774" s="65">
        <v>1301.5208508103653</v>
      </c>
    </row>
    <row r="775" spans="1:3">
      <c r="A775" s="22">
        <v>45054</v>
      </c>
      <c r="B775" s="65">
        <v>1013.3610976542326</v>
      </c>
      <c r="C775" s="65">
        <v>1206.2627486435629</v>
      </c>
    </row>
    <row r="776" spans="1:3">
      <c r="A776" s="22">
        <v>45055</v>
      </c>
      <c r="B776" s="65">
        <v>1012.8531965081984</v>
      </c>
      <c r="C776" s="65">
        <v>1205.9759817955996</v>
      </c>
    </row>
    <row r="777" spans="1:3">
      <c r="A777" s="22">
        <v>45056</v>
      </c>
      <c r="B777" s="65">
        <v>1006.0314843642902</v>
      </c>
      <c r="C777" s="65">
        <v>1201.9301956509053</v>
      </c>
    </row>
    <row r="778" spans="1:3">
      <c r="A778" s="22">
        <v>45057</v>
      </c>
      <c r="B778" s="65">
        <v>955.86817658325162</v>
      </c>
      <c r="C778" s="65">
        <v>1171.9792414610572</v>
      </c>
    </row>
    <row r="779" spans="1:3">
      <c r="A779" s="22">
        <v>45058</v>
      </c>
      <c r="B779" s="65">
        <v>968.11201990149777</v>
      </c>
      <c r="C779" s="65">
        <v>1179.5005458261739</v>
      </c>
    </row>
    <row r="780" spans="1:3">
      <c r="A780" s="22">
        <v>45061</v>
      </c>
      <c r="B780" s="65">
        <v>978.24235907168224</v>
      </c>
      <c r="C780" s="65">
        <v>1185.7177452402714</v>
      </c>
    </row>
    <row r="781" spans="1:3">
      <c r="A781" s="22">
        <v>45062</v>
      </c>
      <c r="B781" s="65">
        <v>985.29084939593633</v>
      </c>
      <c r="C781" s="65">
        <v>1190.0048259832986</v>
      </c>
    </row>
    <row r="782" spans="1:3">
      <c r="A782" s="22">
        <v>45063</v>
      </c>
      <c r="B782" s="65">
        <v>982.8220916023613</v>
      </c>
      <c r="C782" s="65">
        <v>1188.5292654109194</v>
      </c>
    </row>
    <row r="783" spans="1:3">
      <c r="A783" s="22">
        <v>45064</v>
      </c>
      <c r="B783" s="65">
        <v>961.07745267726636</v>
      </c>
      <c r="C783" s="65">
        <v>1175.3963078487802</v>
      </c>
    </row>
    <row r="784" spans="1:3">
      <c r="A784" s="22">
        <v>45065</v>
      </c>
      <c r="B784" s="65">
        <v>972.63930503910638</v>
      </c>
      <c r="C784" s="65">
        <v>1182.4816897590515</v>
      </c>
    </row>
    <row r="785" spans="1:3">
      <c r="A785" s="22">
        <v>45068</v>
      </c>
      <c r="B785" s="65">
        <v>977.8710800852682</v>
      </c>
      <c r="C785" s="65">
        <v>1185.7078702931003</v>
      </c>
    </row>
    <row r="786" spans="1:3">
      <c r="A786" s="22">
        <v>45069</v>
      </c>
      <c r="B786" s="65">
        <v>1017.4924980733758</v>
      </c>
      <c r="C786" s="65">
        <v>1209.7450358705155</v>
      </c>
    </row>
    <row r="787" spans="1:3">
      <c r="A787" s="22">
        <v>45070</v>
      </c>
      <c r="B787" s="65">
        <v>957.90061474785091</v>
      </c>
      <c r="C787" s="65">
        <v>1174.333894790328</v>
      </c>
    </row>
    <row r="788" spans="1:3">
      <c r="A788" s="22">
        <v>45071</v>
      </c>
      <c r="B788" s="65">
        <v>964.10579388137319</v>
      </c>
      <c r="C788" s="65">
        <v>1178.1527202429618</v>
      </c>
    </row>
    <row r="789" spans="1:3">
      <c r="A789" s="22">
        <v>45072</v>
      </c>
      <c r="B789" s="65">
        <v>988.35546066015627</v>
      </c>
      <c r="C789" s="65">
        <v>1192.9850135395786</v>
      </c>
    </row>
    <row r="790" spans="1:3">
      <c r="A790" s="22">
        <v>45076</v>
      </c>
      <c r="B790" s="65">
        <v>1066.4377397810606</v>
      </c>
      <c r="C790" s="65">
        <v>1240.1755535580808</v>
      </c>
    </row>
    <row r="791" spans="1:3">
      <c r="A791" s="22">
        <v>45077</v>
      </c>
      <c r="B791" s="65">
        <v>1036.2346887172578</v>
      </c>
      <c r="C791" s="65">
        <v>1222.6292931132218</v>
      </c>
    </row>
    <row r="792" spans="1:3">
      <c r="A792" s="22">
        <v>45078</v>
      </c>
      <c r="B792" s="65">
        <v>1023.0168128334534</v>
      </c>
      <c r="C792" s="65">
        <v>1214.847103434073</v>
      </c>
    </row>
    <row r="793" spans="1:3">
      <c r="A793" s="22">
        <v>45079</v>
      </c>
      <c r="B793" s="65">
        <v>1072.4921103737518</v>
      </c>
      <c r="C793" s="65">
        <v>1244.2398155156066</v>
      </c>
    </row>
    <row r="794" spans="1:3">
      <c r="A794" s="22">
        <v>45082</v>
      </c>
      <c r="B794" s="65">
        <v>965.09478772885973</v>
      </c>
      <c r="C794" s="65">
        <v>1181.9851639503481</v>
      </c>
    </row>
    <row r="795" spans="1:3">
      <c r="A795" s="22">
        <v>45083</v>
      </c>
      <c r="B795" s="65">
        <v>1042.4815240474422</v>
      </c>
      <c r="C795" s="65">
        <v>1229.3907190866464</v>
      </c>
    </row>
    <row r="796" spans="1:3">
      <c r="A796" s="22">
        <v>45084</v>
      </c>
      <c r="B796" s="65">
        <v>984.81512684910842</v>
      </c>
      <c r="C796" s="65">
        <v>1195.4028973226777</v>
      </c>
    </row>
    <row r="797" spans="1:3">
      <c r="A797" s="22">
        <v>45085</v>
      </c>
      <c r="B797" s="65">
        <v>999.73672165038568</v>
      </c>
      <c r="C797" s="65">
        <v>1204.4746995203031</v>
      </c>
    </row>
    <row r="798" spans="1:3">
      <c r="A798" s="22">
        <v>45086</v>
      </c>
      <c r="B798" s="65">
        <v>993.13035700507317</v>
      </c>
      <c r="C798" s="65">
        <v>1200.5104598112546</v>
      </c>
    </row>
    <row r="799" spans="1:3">
      <c r="A799" s="22">
        <v>45089</v>
      </c>
      <c r="B799" s="65">
        <v>887.61230018264507</v>
      </c>
      <c r="C799" s="65">
        <v>1136.7760274824795</v>
      </c>
    </row>
    <row r="800" spans="1:3">
      <c r="A800" s="22">
        <v>45090</v>
      </c>
      <c r="B800" s="65">
        <v>884.03293871955964</v>
      </c>
      <c r="C800" s="65">
        <v>1134.4985405667028</v>
      </c>
    </row>
    <row r="801" spans="1:3">
      <c r="A801" s="22">
        <v>45091</v>
      </c>
      <c r="B801" s="65">
        <v>794.01661746824686</v>
      </c>
      <c r="C801" s="65">
        <v>1076.7517185552506</v>
      </c>
    </row>
    <row r="802" spans="1:3">
      <c r="A802" s="22">
        <v>45092</v>
      </c>
      <c r="B802" s="65">
        <v>808.42839036042562</v>
      </c>
      <c r="C802" s="65">
        <v>1086.5376091900248</v>
      </c>
    </row>
    <row r="803" spans="1:3">
      <c r="A803" s="22">
        <v>45093</v>
      </c>
      <c r="B803" s="65">
        <v>858.06087189150685</v>
      </c>
      <c r="C803" s="65">
        <v>1119.9057895986098</v>
      </c>
    </row>
    <row r="804" spans="1:3">
      <c r="A804" s="22">
        <v>45097</v>
      </c>
      <c r="B804" s="65">
        <v>933.39184028323064</v>
      </c>
      <c r="C804" s="65">
        <v>1169.1279827337621</v>
      </c>
    </row>
    <row r="805" spans="1:3">
      <c r="A805" s="22">
        <v>45098</v>
      </c>
      <c r="B805" s="65">
        <v>1036.3722163769041</v>
      </c>
      <c r="C805" s="65">
        <v>1233.6391768282656</v>
      </c>
    </row>
    <row r="806" spans="1:3">
      <c r="A806" s="22">
        <v>45099</v>
      </c>
      <c r="B806" s="65">
        <v>1016.5457474136392</v>
      </c>
      <c r="C806" s="65">
        <v>1221.8546019745872</v>
      </c>
    </row>
    <row r="807" spans="1:3">
      <c r="A807" s="22">
        <v>45100</v>
      </c>
      <c r="B807" s="65">
        <v>1038.1412856481973</v>
      </c>
      <c r="C807" s="65">
        <v>1234.8492339488691</v>
      </c>
    </row>
    <row r="808" spans="1:3">
      <c r="A808" s="22">
        <v>45103</v>
      </c>
      <c r="B808" s="65">
        <v>1001.3953856612449</v>
      </c>
      <c r="C808" s="65">
        <v>1213.0409770969593</v>
      </c>
    </row>
    <row r="809" spans="1:3">
      <c r="A809" s="22">
        <v>45104</v>
      </c>
      <c r="B809" s="65">
        <v>1033.9730497638234</v>
      </c>
      <c r="C809" s="65">
        <v>1232.7885933576474</v>
      </c>
    </row>
    <row r="810" spans="1:3">
      <c r="A810" s="22">
        <v>45105</v>
      </c>
      <c r="B810" s="65">
        <v>966.39321113369419</v>
      </c>
      <c r="C810" s="65">
        <v>1192.5162807132581</v>
      </c>
    </row>
    <row r="811" spans="1:3">
      <c r="A811" s="22">
        <v>45106</v>
      </c>
      <c r="B811" s="65">
        <v>992.01460325546236</v>
      </c>
      <c r="C811" s="65">
        <v>1208.3402713040778</v>
      </c>
    </row>
    <row r="812" spans="1:3">
      <c r="A812" s="22">
        <v>45107</v>
      </c>
      <c r="B812" s="65">
        <v>1078.709611615112</v>
      </c>
      <c r="C812" s="65">
        <v>1261.1573562034941</v>
      </c>
    </row>
    <row r="813" spans="1:3">
      <c r="A813" s="22">
        <v>45110</v>
      </c>
      <c r="B813" s="65">
        <v>1103.3995501029653</v>
      </c>
      <c r="C813" s="65">
        <v>1275.640130386618</v>
      </c>
    </row>
    <row r="814" spans="1:3">
      <c r="A814" s="22">
        <v>45112</v>
      </c>
      <c r="B814" s="65">
        <v>1052.7839646585162</v>
      </c>
      <c r="C814" s="65">
        <v>1246.4131395810896</v>
      </c>
    </row>
    <row r="815" spans="1:3">
      <c r="A815" s="22">
        <v>45113</v>
      </c>
      <c r="B815" s="65">
        <v>984.48477471554486</v>
      </c>
      <c r="C815" s="65">
        <v>1205.9977227277143</v>
      </c>
    </row>
    <row r="816" spans="1:3">
      <c r="A816" s="22">
        <v>45114</v>
      </c>
      <c r="B816" s="65">
        <v>1007.8547167307352</v>
      </c>
      <c r="C816" s="65">
        <v>1220.3277565226447</v>
      </c>
    </row>
    <row r="817" spans="1:3">
      <c r="A817" s="22">
        <v>45117</v>
      </c>
      <c r="B817" s="65">
        <v>1018.5020232640729</v>
      </c>
      <c r="C817" s="65">
        <v>1226.8213689968643</v>
      </c>
    </row>
    <row r="818" spans="1:3">
      <c r="A818" s="22">
        <v>45118</v>
      </c>
      <c r="B818" s="65">
        <v>1016.0708046191166</v>
      </c>
      <c r="C818" s="65">
        <v>1225.3728851029771</v>
      </c>
    </row>
    <row r="819" spans="1:3">
      <c r="A819" s="22">
        <v>45119</v>
      </c>
      <c r="B819" s="65">
        <v>1009.313015088468</v>
      </c>
      <c r="C819" s="65">
        <v>1221.3136405345435</v>
      </c>
    </row>
    <row r="820" spans="1:3">
      <c r="A820" s="22">
        <v>45120</v>
      </c>
      <c r="B820" s="65">
        <v>1154.199004835644</v>
      </c>
      <c r="C820" s="65">
        <v>1308.9908709482902</v>
      </c>
    </row>
    <row r="821" spans="1:3">
      <c r="A821" s="22">
        <v>45121</v>
      </c>
      <c r="B821" s="65">
        <v>1076.9017224660663</v>
      </c>
      <c r="C821" s="65">
        <v>1265.1747126512366</v>
      </c>
    </row>
    <row r="822" spans="1:3">
      <c r="A822" s="22">
        <v>45124</v>
      </c>
      <c r="B822" s="65">
        <v>1046.0567544522014</v>
      </c>
      <c r="C822" s="65">
        <v>1247.1034171114011</v>
      </c>
    </row>
    <row r="823" spans="1:3">
      <c r="A823" s="22">
        <v>45125</v>
      </c>
      <c r="B823" s="65">
        <v>1030.6572520496686</v>
      </c>
      <c r="C823" s="65">
        <v>1237.9396364057104</v>
      </c>
    </row>
    <row r="824" spans="1:3">
      <c r="A824" s="22">
        <v>45126</v>
      </c>
      <c r="B824" s="65">
        <v>1021.2984268567741</v>
      </c>
      <c r="C824" s="65">
        <v>1232.3349120462324</v>
      </c>
    </row>
    <row r="825" spans="1:3">
      <c r="A825" s="22">
        <v>45127</v>
      </c>
      <c r="B825" s="65">
        <v>1023.3927083802882</v>
      </c>
      <c r="C825" s="65">
        <v>1233.6143306078816</v>
      </c>
    </row>
    <row r="826" spans="1:3">
      <c r="A826" s="22">
        <v>45128</v>
      </c>
      <c r="B826" s="65">
        <v>1024.568827075238</v>
      </c>
      <c r="C826" s="65">
        <v>1234.3390905377846</v>
      </c>
    </row>
    <row r="827" spans="1:3">
      <c r="A827" s="22">
        <v>45131</v>
      </c>
      <c r="B827" s="65">
        <v>978.92238209773143</v>
      </c>
      <c r="C827" s="65">
        <v>1206.888601227857</v>
      </c>
    </row>
    <row r="828" spans="1:3">
      <c r="A828" s="22">
        <v>45132</v>
      </c>
      <c r="B828" s="65">
        <v>987.08801083980029</v>
      </c>
      <c r="C828" s="65">
        <v>1211.9378704100054</v>
      </c>
    </row>
    <row r="829" spans="1:3">
      <c r="A829" s="22">
        <v>45133</v>
      </c>
      <c r="B829" s="65">
        <v>1002.3838113608189</v>
      </c>
      <c r="C829" s="65">
        <v>1221.3437422596121</v>
      </c>
    </row>
    <row r="830" spans="1:3">
      <c r="A830" s="22">
        <v>45134</v>
      </c>
      <c r="B830" s="65">
        <v>989.71958384286177</v>
      </c>
      <c r="C830" s="65">
        <v>1213.6439751510134</v>
      </c>
    </row>
    <row r="831" spans="1:3">
      <c r="A831" s="22">
        <v>45135</v>
      </c>
      <c r="B831" s="65">
        <v>1005.0023563543534</v>
      </c>
      <c r="C831" s="65">
        <v>1223.0300971062784</v>
      </c>
    </row>
    <row r="832" spans="1:3">
      <c r="A832" s="22">
        <v>45138</v>
      </c>
      <c r="B832" s="65">
        <v>985.00303284900554</v>
      </c>
      <c r="C832" s="65">
        <v>1210.9073915881236</v>
      </c>
    </row>
    <row r="833" spans="1:3">
      <c r="A833" s="22">
        <v>45139</v>
      </c>
      <c r="B833" s="65">
        <v>1001.5656160348786</v>
      </c>
      <c r="C833" s="65">
        <v>1221.1038013321111</v>
      </c>
    </row>
    <row r="834" spans="1:3">
      <c r="A834" s="22">
        <v>45140</v>
      </c>
      <c r="B834" s="65">
        <v>966.54368396145128</v>
      </c>
      <c r="C834" s="65">
        <v>1199.7696932945917</v>
      </c>
    </row>
    <row r="835" spans="1:3">
      <c r="A835" s="22">
        <v>45141</v>
      </c>
      <c r="B835" s="65">
        <v>962.36359790534459</v>
      </c>
      <c r="C835" s="65">
        <v>1197.1907076779737</v>
      </c>
    </row>
    <row r="836" spans="1:3">
      <c r="A836" s="22">
        <v>45142</v>
      </c>
      <c r="B836" s="65">
        <v>954.55301348887747</v>
      </c>
      <c r="C836" s="65">
        <v>1192.3477731586395</v>
      </c>
    </row>
    <row r="837" spans="1:3">
      <c r="A837" s="22">
        <v>45145</v>
      </c>
      <c r="B837" s="65">
        <v>953.67081031630983</v>
      </c>
      <c r="C837" s="65">
        <v>1191.8428063152896</v>
      </c>
    </row>
    <row r="838" spans="1:3">
      <c r="A838" s="22">
        <v>45146</v>
      </c>
      <c r="B838" s="65">
        <v>983.78449519456797</v>
      </c>
      <c r="C838" s="65">
        <v>1210.6758121059479</v>
      </c>
    </row>
    <row r="839" spans="1:3">
      <c r="A839" s="22">
        <v>45147</v>
      </c>
      <c r="B839" s="65">
        <v>982.15851250517142</v>
      </c>
      <c r="C839" s="65">
        <v>1209.6908838182749</v>
      </c>
    </row>
    <row r="840" spans="1:3">
      <c r="A840" s="22">
        <v>45148</v>
      </c>
      <c r="B840" s="65">
        <v>978.37884198453503</v>
      </c>
      <c r="C840" s="65">
        <v>1207.3787559766361</v>
      </c>
    </row>
    <row r="841" spans="1:3">
      <c r="A841" s="22">
        <v>45149</v>
      </c>
      <c r="B841" s="65">
        <v>974.51685897764617</v>
      </c>
      <c r="C841" s="65">
        <v>1205.011281590567</v>
      </c>
    </row>
    <row r="842" spans="1:3">
      <c r="A842" s="22">
        <v>45152</v>
      </c>
      <c r="B842" s="65">
        <v>971.34108199818229</v>
      </c>
      <c r="C842" s="65">
        <v>1203.09422339663</v>
      </c>
    </row>
    <row r="843" spans="1:3">
      <c r="A843" s="22">
        <v>45153</v>
      </c>
      <c r="B843" s="65">
        <v>953.14201206368227</v>
      </c>
      <c r="C843" s="65">
        <v>1191.8388242397443</v>
      </c>
    </row>
    <row r="844" spans="1:3">
      <c r="A844" s="22">
        <v>45154</v>
      </c>
      <c r="B844" s="65">
        <v>930.92035163863432</v>
      </c>
      <c r="C844" s="65">
        <v>1177.9604813708274</v>
      </c>
    </row>
    <row r="845" spans="1:3">
      <c r="A845" s="22">
        <v>45155</v>
      </c>
      <c r="B845" s="65">
        <v>806.41771650870612</v>
      </c>
      <c r="C845" s="65">
        <v>1099.2025515344767</v>
      </c>
    </row>
    <row r="846" spans="1:3">
      <c r="A846" s="22">
        <v>45156</v>
      </c>
      <c r="B846" s="65">
        <v>783.43559588403878</v>
      </c>
      <c r="C846" s="65">
        <v>1083.5532007902357</v>
      </c>
    </row>
    <row r="847" spans="1:3">
      <c r="A847" s="22">
        <v>45159</v>
      </c>
      <c r="B847" s="65">
        <v>789.34040095763817</v>
      </c>
      <c r="C847" s="65">
        <v>1087.6787817531381</v>
      </c>
    </row>
    <row r="848" spans="1:3">
      <c r="A848" s="22">
        <v>45160</v>
      </c>
      <c r="B848" s="65">
        <v>757.71783806415363</v>
      </c>
      <c r="C848" s="65">
        <v>1065.9049277114984</v>
      </c>
    </row>
    <row r="849" spans="1:3">
      <c r="A849" s="22">
        <v>45161</v>
      </c>
      <c r="B849" s="65">
        <v>799.78890173173056</v>
      </c>
      <c r="C849" s="65">
        <v>1095.5107434623765</v>
      </c>
    </row>
    <row r="850" spans="1:3">
      <c r="A850" s="22">
        <v>45162</v>
      </c>
      <c r="B850" s="65">
        <v>781.35631835383128</v>
      </c>
      <c r="C850" s="65">
        <v>1082.9005109477851</v>
      </c>
    </row>
    <row r="851" spans="1:3">
      <c r="A851" s="22">
        <v>45163</v>
      </c>
      <c r="B851" s="65">
        <v>774.73743030217793</v>
      </c>
      <c r="C851" s="65">
        <v>1078.327699322713</v>
      </c>
    </row>
    <row r="852" spans="1:3">
      <c r="A852" s="22">
        <v>45166</v>
      </c>
      <c r="B852" s="65">
        <v>774.22984574055681</v>
      </c>
      <c r="C852" s="65">
        <v>1078.0160862543655</v>
      </c>
    </row>
    <row r="853" spans="1:3">
      <c r="A853" s="22">
        <v>45167</v>
      </c>
      <c r="B853" s="65">
        <v>846.61345783805689</v>
      </c>
      <c r="C853" s="65">
        <v>1128.4237290577009</v>
      </c>
    </row>
    <row r="854" spans="1:3">
      <c r="A854" s="22">
        <v>45168</v>
      </c>
      <c r="B854" s="65">
        <v>822.49811800805105</v>
      </c>
      <c r="C854" s="65">
        <v>1112.3665671982815</v>
      </c>
    </row>
    <row r="855" spans="1:3">
      <c r="A855" s="22">
        <v>45169</v>
      </c>
      <c r="B855" s="65">
        <v>765.10218925118556</v>
      </c>
      <c r="C855" s="65">
        <v>1073.5680628564621</v>
      </c>
    </row>
    <row r="856" spans="1:3">
      <c r="A856" s="22">
        <v>45170</v>
      </c>
      <c r="B856" s="65">
        <v>749.1378045969426</v>
      </c>
      <c r="C856" s="65">
        <v>1062.3812298997821</v>
      </c>
    </row>
    <row r="857" spans="1:3">
      <c r="A857" s="22">
        <v>45174</v>
      </c>
      <c r="B857" s="65">
        <v>753.78747941050472</v>
      </c>
      <c r="C857" s="65">
        <v>1065.7332346269179</v>
      </c>
    </row>
    <row r="858" spans="1:3">
      <c r="A858" s="22">
        <v>45175</v>
      </c>
      <c r="B858" s="65">
        <v>752.49728174146162</v>
      </c>
      <c r="C858" s="65">
        <v>1064.8348695116115</v>
      </c>
    </row>
    <row r="859" spans="1:3">
      <c r="A859" s="22">
        <v>45176</v>
      </c>
      <c r="B859" s="65">
        <v>766.62704661405871</v>
      </c>
      <c r="C859" s="65">
        <v>1074.8461283996512</v>
      </c>
    </row>
    <row r="860" spans="1:3">
      <c r="A860" s="22">
        <v>45177</v>
      </c>
      <c r="B860" s="65">
        <v>755.94248917532525</v>
      </c>
      <c r="C860" s="65">
        <v>1067.369657612481</v>
      </c>
    </row>
    <row r="861" spans="1:3">
      <c r="A861" s="22">
        <v>45180</v>
      </c>
      <c r="B861" s="65">
        <v>677.8071702776864</v>
      </c>
      <c r="C861" s="65">
        <v>1012.2441875266361</v>
      </c>
    </row>
    <row r="862" spans="1:3">
      <c r="A862" s="22">
        <v>45181</v>
      </c>
      <c r="B862" s="65">
        <v>713.42719257378758</v>
      </c>
      <c r="C862" s="65">
        <v>1038.8555607519118</v>
      </c>
    </row>
    <row r="863" spans="1:3">
      <c r="A863" s="22">
        <v>45182</v>
      </c>
      <c r="B863" s="65">
        <v>727.3497652339239</v>
      </c>
      <c r="C863" s="65">
        <v>1049.0058621840706</v>
      </c>
    </row>
    <row r="864" spans="1:3">
      <c r="A864" s="22">
        <v>45183</v>
      </c>
      <c r="B864" s="65">
        <v>744.50651753275167</v>
      </c>
      <c r="C864" s="65">
        <v>1061.391682821994</v>
      </c>
    </row>
    <row r="865" spans="1:3">
      <c r="A865" s="22">
        <v>45184</v>
      </c>
      <c r="B865" s="65">
        <v>757.90939106392568</v>
      </c>
      <c r="C865" s="65">
        <v>1070.9593734613816</v>
      </c>
    </row>
    <row r="866" spans="1:3">
      <c r="A866" s="22">
        <v>45187</v>
      </c>
      <c r="B866" s="65">
        <v>753.8868651764999</v>
      </c>
      <c r="C866" s="65">
        <v>1068.1585241311168</v>
      </c>
    </row>
    <row r="867" spans="1:3">
      <c r="A867" s="22">
        <v>45188</v>
      </c>
      <c r="B867" s="65">
        <v>759.57447839061899</v>
      </c>
      <c r="C867" s="65">
        <v>1072.2016825234687</v>
      </c>
    </row>
    <row r="868" spans="1:3">
      <c r="A868" s="22">
        <v>45189</v>
      </c>
      <c r="B868" s="65">
        <v>740.4646081995262</v>
      </c>
      <c r="C868" s="65">
        <v>1058.7275672931623</v>
      </c>
    </row>
    <row r="869" spans="1:3">
      <c r="A869" s="22">
        <v>45190</v>
      </c>
      <c r="B869" s="65">
        <v>705.23790686716006</v>
      </c>
      <c r="C869" s="65">
        <v>1033.5567151154264</v>
      </c>
    </row>
    <row r="870" spans="1:3">
      <c r="A870" s="22">
        <v>45191</v>
      </c>
      <c r="B870" s="65">
        <v>713.19760302125496</v>
      </c>
      <c r="C870" s="65">
        <v>1039.4028143149299</v>
      </c>
    </row>
    <row r="871" spans="1:3">
      <c r="A871" s="22">
        <v>45194</v>
      </c>
      <c r="B871" s="65">
        <v>708.7153764599741</v>
      </c>
      <c r="C871" s="65">
        <v>1036.1765535391883</v>
      </c>
    </row>
    <row r="872" spans="1:3">
      <c r="A872" s="22">
        <v>45195</v>
      </c>
      <c r="B872" s="65">
        <v>713.24325101769534</v>
      </c>
      <c r="C872" s="65">
        <v>1039.4999687383583</v>
      </c>
    </row>
    <row r="873" spans="1:3">
      <c r="A873" s="22">
        <v>45196</v>
      </c>
      <c r="B873" s="65">
        <v>716.87196290578163</v>
      </c>
      <c r="C873" s="65">
        <v>1042.1577138596372</v>
      </c>
    </row>
    <row r="874" spans="1:3">
      <c r="A874" s="22">
        <v>45197</v>
      </c>
      <c r="B874" s="65">
        <v>766.56591928603711</v>
      </c>
      <c r="C874" s="65">
        <v>1078.2935352804063</v>
      </c>
    </row>
    <row r="875" spans="1:3">
      <c r="A875" s="22">
        <v>45198</v>
      </c>
      <c r="B875" s="65">
        <v>780.5157994675501</v>
      </c>
      <c r="C875" s="65">
        <v>1088.1190052931854</v>
      </c>
    </row>
    <row r="876" spans="1:3">
      <c r="A876" s="22">
        <v>45201</v>
      </c>
      <c r="B876" s="65">
        <v>776.41619148045675</v>
      </c>
      <c r="C876" s="65">
        <v>1085.303184037336</v>
      </c>
    </row>
    <row r="877" spans="1:3">
      <c r="A877" s="22">
        <v>45202</v>
      </c>
      <c r="B877" s="65">
        <v>769.91678903626575</v>
      </c>
      <c r="C877" s="65">
        <v>1080.7744903386913</v>
      </c>
    </row>
    <row r="878" spans="1:3">
      <c r="A878" s="22">
        <v>45203</v>
      </c>
      <c r="B878" s="65">
        <v>761.67368771191173</v>
      </c>
      <c r="C878" s="65">
        <v>1075.002611443055</v>
      </c>
    </row>
    <row r="879" spans="1:3">
      <c r="A879" s="22">
        <v>45204</v>
      </c>
      <c r="B879" s="65">
        <v>728.04029347573839</v>
      </c>
      <c r="C879" s="65">
        <v>1051.2812784727532</v>
      </c>
    </row>
    <row r="880" spans="1:3">
      <c r="A880" s="22">
        <v>45205</v>
      </c>
      <c r="B880" s="65">
        <v>759.06295976409763</v>
      </c>
      <c r="C880" s="65">
        <v>1073.6935680398929</v>
      </c>
    </row>
    <row r="881" spans="1:3">
      <c r="A881" s="22">
        <v>45208</v>
      </c>
      <c r="B881" s="65">
        <v>698.1072139862024</v>
      </c>
      <c r="C881" s="65">
        <v>1030.6208046642157</v>
      </c>
    </row>
    <row r="882" spans="1:3">
      <c r="A882" s="22">
        <v>45209</v>
      </c>
      <c r="B882" s="65">
        <v>687.40130517430248</v>
      </c>
      <c r="C882" s="65">
        <v>1022.7312666048113</v>
      </c>
    </row>
    <row r="883" spans="1:3">
      <c r="A883" s="22">
        <v>45210</v>
      </c>
      <c r="B883" s="65">
        <v>686.10482416378659</v>
      </c>
      <c r="C883" s="65">
        <v>1021.779944581825</v>
      </c>
    </row>
    <row r="884" spans="1:3">
      <c r="A884" s="22">
        <v>45211</v>
      </c>
      <c r="B884" s="65">
        <v>662.74617129403009</v>
      </c>
      <c r="C884" s="65">
        <v>1004.3992455819575</v>
      </c>
    </row>
    <row r="885" spans="1:3">
      <c r="A885" s="22">
        <v>45212</v>
      </c>
      <c r="B885" s="65">
        <v>673.47064407248922</v>
      </c>
      <c r="C885" s="65">
        <v>1012.538917873319</v>
      </c>
    </row>
    <row r="886" spans="1:3">
      <c r="A886" s="22">
        <v>45215</v>
      </c>
      <c r="B886" s="65">
        <v>715.45697039312165</v>
      </c>
      <c r="C886" s="65">
        <v>1044.1429396548024</v>
      </c>
    </row>
    <row r="887" spans="1:3">
      <c r="A887" s="22">
        <v>45216</v>
      </c>
      <c r="B887" s="65">
        <v>684.06387162080796</v>
      </c>
      <c r="C887" s="65">
        <v>1021.2481404803186</v>
      </c>
    </row>
    <row r="888" spans="1:3">
      <c r="A888" s="22">
        <v>45217</v>
      </c>
      <c r="B888" s="65">
        <v>682.56956920554819</v>
      </c>
      <c r="C888" s="65">
        <v>1020.1458303389481</v>
      </c>
    </row>
    <row r="889" spans="1:3">
      <c r="A889" s="22">
        <v>45218</v>
      </c>
      <c r="B889" s="65">
        <v>685.78821753757097</v>
      </c>
      <c r="C889" s="65">
        <v>1022.5642712472954</v>
      </c>
    </row>
    <row r="890" spans="1:3">
      <c r="A890" s="22">
        <v>45219</v>
      </c>
      <c r="B890" s="65">
        <v>718.32955008011947</v>
      </c>
      <c r="C890" s="65">
        <v>1046.8389091785118</v>
      </c>
    </row>
    <row r="891" spans="1:3">
      <c r="A891" s="22">
        <v>45222</v>
      </c>
      <c r="B891" s="65">
        <v>862.15189548056151</v>
      </c>
      <c r="C891" s="65">
        <v>1151.6853273615768</v>
      </c>
    </row>
    <row r="892" spans="1:3">
      <c r="A892" s="22">
        <v>45223</v>
      </c>
      <c r="B892" s="65">
        <v>880.74063417665923</v>
      </c>
      <c r="C892" s="65">
        <v>1164.1161420608319</v>
      </c>
    </row>
    <row r="893" spans="1:3">
      <c r="A893" s="22">
        <v>45224</v>
      </c>
      <c r="B893" s="65">
        <v>883.63987929335178</v>
      </c>
      <c r="C893" s="65">
        <v>1166.0472158037564</v>
      </c>
    </row>
    <row r="894" spans="1:3">
      <c r="A894" s="22">
        <v>45225</v>
      </c>
      <c r="B894" s="65">
        <v>900.07111399116161</v>
      </c>
      <c r="C894" s="65">
        <v>1176.9038020053586</v>
      </c>
    </row>
    <row r="895" spans="1:3">
      <c r="A895" s="22">
        <v>45226</v>
      </c>
      <c r="B895" s="65">
        <v>876.10636346167746</v>
      </c>
      <c r="C895" s="65">
        <v>1161.2507881952283</v>
      </c>
    </row>
    <row r="896" spans="1:3">
      <c r="A896" s="22">
        <v>45229</v>
      </c>
      <c r="B896" s="65">
        <v>905.60997342904591</v>
      </c>
      <c r="C896" s="65">
        <v>1180.8502032685167</v>
      </c>
    </row>
    <row r="897" spans="1:3">
      <c r="A897" s="22">
        <v>45230</v>
      </c>
      <c r="B897" s="65">
        <v>911.96082925029884</v>
      </c>
      <c r="C897" s="65">
        <v>1185.0060451351301</v>
      </c>
    </row>
    <row r="898" spans="1:3">
      <c r="A898" s="22">
        <v>45231</v>
      </c>
      <c r="B898" s="65">
        <v>942.69313126649581</v>
      </c>
      <c r="C898" s="65">
        <v>1204.9886651759193</v>
      </c>
    </row>
    <row r="899" spans="1:3">
      <c r="A899" s="22">
        <v>45232</v>
      </c>
      <c r="B899" s="65">
        <v>895.23786777394264</v>
      </c>
      <c r="C899" s="65">
        <v>1174.6737777246137</v>
      </c>
    </row>
    <row r="900" spans="1:3">
      <c r="A900" s="22">
        <v>45233</v>
      </c>
      <c r="B900" s="65">
        <v>927.20690338551105</v>
      </c>
      <c r="C900" s="65">
        <v>1195.6633044484115</v>
      </c>
    </row>
    <row r="901" spans="1:3">
      <c r="A901" s="22">
        <v>45236</v>
      </c>
      <c r="B901" s="65">
        <v>994.9630575415282</v>
      </c>
      <c r="C901" s="65">
        <v>1239.3997475165781</v>
      </c>
    </row>
    <row r="902" spans="1:3">
      <c r="A902" s="22">
        <v>45237</v>
      </c>
      <c r="B902" s="65">
        <v>982.66918869834524</v>
      </c>
      <c r="C902" s="65">
        <v>1231.7584328930502</v>
      </c>
    </row>
    <row r="903" spans="1:3">
      <c r="A903" s="22">
        <v>45238</v>
      </c>
      <c r="B903" s="65">
        <v>983.89096613646655</v>
      </c>
      <c r="C903" s="65">
        <v>1232.5400522168572</v>
      </c>
    </row>
    <row r="904" spans="1:3">
      <c r="A904" s="22">
        <v>45239</v>
      </c>
      <c r="B904" s="65">
        <v>1224.7009217469099</v>
      </c>
      <c r="C904" s="65">
        <v>1383.3935517880145</v>
      </c>
    </row>
    <row r="905" spans="1:3">
      <c r="A905" s="22">
        <v>45240</v>
      </c>
      <c r="B905" s="65">
        <v>1175.8442899440076</v>
      </c>
      <c r="C905" s="65">
        <v>1355.8170001694077</v>
      </c>
    </row>
    <row r="906" spans="1:3">
      <c r="A906" s="22">
        <v>45243</v>
      </c>
      <c r="B906" s="65">
        <v>1149.7021860338193</v>
      </c>
      <c r="C906" s="65">
        <v>1340.7965290131517</v>
      </c>
    </row>
    <row r="907" spans="1:3">
      <c r="A907" s="22">
        <v>45244</v>
      </c>
      <c r="B907" s="65">
        <v>1064.4089112036206</v>
      </c>
      <c r="C907" s="65">
        <v>1291.0774917120116</v>
      </c>
    </row>
    <row r="908" spans="1:3">
      <c r="A908" s="22">
        <v>45245</v>
      </c>
      <c r="B908" s="65">
        <v>1151.8916997047274</v>
      </c>
      <c r="C908" s="65">
        <v>1344.151718617878</v>
      </c>
    </row>
    <row r="909" spans="1:3">
      <c r="A909" s="22">
        <v>45246</v>
      </c>
      <c r="B909" s="65">
        <v>1040.5819571839204</v>
      </c>
      <c r="C909" s="65">
        <v>1279.223236407631</v>
      </c>
    </row>
    <row r="910" spans="1:3">
      <c r="A910" s="22">
        <v>45247</v>
      </c>
      <c r="B910" s="65">
        <v>1040.9788031877922</v>
      </c>
      <c r="C910" s="65">
        <v>1279.483643533365</v>
      </c>
    </row>
    <row r="911" spans="1:3">
      <c r="A911" s="22">
        <v>45250</v>
      </c>
      <c r="B911" s="65">
        <v>1105.6024987384176</v>
      </c>
      <c r="C911" s="65">
        <v>1319.2511485130467</v>
      </c>
    </row>
    <row r="912" spans="1:3">
      <c r="A912" s="22">
        <v>45251</v>
      </c>
      <c r="B912" s="65">
        <v>1012.4452243818213</v>
      </c>
      <c r="C912" s="65">
        <v>1263.6871269152712</v>
      </c>
    </row>
    <row r="913" spans="1:3">
      <c r="A913" s="22">
        <v>45252</v>
      </c>
      <c r="B913" s="65">
        <v>1145.548485480899</v>
      </c>
      <c r="C913" s="65">
        <v>1346.7721944085811</v>
      </c>
    </row>
    <row r="914" spans="1:3">
      <c r="A914" s="22">
        <v>45254</v>
      </c>
      <c r="B914" s="65">
        <v>1164.0519189455702</v>
      </c>
      <c r="C914" s="65">
        <v>1357.6842863332554</v>
      </c>
    </row>
    <row r="915" spans="1:3">
      <c r="A915" s="22">
        <v>45257</v>
      </c>
      <c r="B915" s="65">
        <v>1103.8556663053985</v>
      </c>
      <c r="C915" s="65">
        <v>1322.6292728897058</v>
      </c>
    </row>
    <row r="916" spans="1:3">
      <c r="A916" s="22">
        <v>45258</v>
      </c>
      <c r="B916" s="65">
        <v>1127.6967692393569</v>
      </c>
      <c r="C916" s="65">
        <v>1336.9297627371877</v>
      </c>
    </row>
    <row r="917" spans="1:3">
      <c r="A917" s="22">
        <v>45259</v>
      </c>
      <c r="B917" s="65">
        <v>1106.3078253007534</v>
      </c>
      <c r="C917" s="65">
        <v>1324.2679263333766</v>
      </c>
    </row>
    <row r="918" spans="1:3">
      <c r="A918" s="22">
        <v>45260</v>
      </c>
      <c r="B918" s="65">
        <v>1130.9419976991699</v>
      </c>
      <c r="C918" s="65">
        <v>1339.0291052667671</v>
      </c>
    </row>
    <row r="919" spans="1:3">
      <c r="A919" s="22">
        <v>45261</v>
      </c>
      <c r="B919" s="65">
        <v>1169.0226191020051</v>
      </c>
      <c r="C919" s="65">
        <v>1361.5905517455319</v>
      </c>
    </row>
    <row r="920" spans="1:3">
      <c r="A920" s="22">
        <v>45264</v>
      </c>
      <c r="B920" s="65">
        <v>1343.7573760171706</v>
      </c>
      <c r="C920" s="65">
        <v>1463.4100360411758</v>
      </c>
    </row>
    <row r="921" spans="1:3">
      <c r="A921" s="22">
        <v>45265</v>
      </c>
      <c r="B921" s="65">
        <v>1404.3743373138877</v>
      </c>
      <c r="C921" s="65">
        <v>1496.4369798446435</v>
      </c>
    </row>
    <row r="922" spans="1:3">
      <c r="A922" s="22">
        <v>45266</v>
      </c>
      <c r="B922" s="65">
        <v>1328.2018492711179</v>
      </c>
      <c r="C922" s="65">
        <v>1455.8722469010004</v>
      </c>
    </row>
    <row r="923" spans="1:3">
      <c r="A923" s="22">
        <v>45267</v>
      </c>
      <c r="B923" s="65">
        <v>1478.0474576944223</v>
      </c>
      <c r="C923" s="65">
        <v>1538.017698525254</v>
      </c>
    </row>
    <row r="924" spans="1:3">
      <c r="A924" s="22">
        <v>45268</v>
      </c>
      <c r="B924" s="65">
        <v>1479.4542436066829</v>
      </c>
      <c r="C924" s="65">
        <v>1538.769454891956</v>
      </c>
    </row>
    <row r="925" spans="1:3">
      <c r="A925" s="22">
        <v>45271</v>
      </c>
      <c r="B925" s="65">
        <v>1311.0647762559124</v>
      </c>
      <c r="C925" s="65">
        <v>1451.2518128098827</v>
      </c>
    </row>
    <row r="926" spans="1:3">
      <c r="A926" s="22">
        <v>45272</v>
      </c>
      <c r="B926" s="65">
        <v>1284.4627023281996</v>
      </c>
      <c r="C926" s="65">
        <v>1436.5468565558269</v>
      </c>
    </row>
    <row r="927" spans="1:3">
      <c r="A927" s="22">
        <v>45273</v>
      </c>
      <c r="B927" s="65">
        <v>1352.8037226305482</v>
      </c>
      <c r="C927" s="65">
        <v>1474.782738114809</v>
      </c>
    </row>
    <row r="928" spans="1:3">
      <c r="A928" s="22">
        <v>45274</v>
      </c>
      <c r="B928" s="65">
        <v>1419.7062472614798</v>
      </c>
      <c r="C928" s="65">
        <v>1511.2701492761651</v>
      </c>
    </row>
    <row r="929" spans="1:3">
      <c r="A929" s="22">
        <v>45275</v>
      </c>
      <c r="B929" s="65">
        <v>1300.4843797995036</v>
      </c>
      <c r="C929" s="65">
        <v>1447.8324370271023</v>
      </c>
    </row>
    <row r="930" spans="1:3">
      <c r="A930" s="22">
        <v>45278</v>
      </c>
      <c r="B930" s="65">
        <v>1297.9652157253552</v>
      </c>
      <c r="C930" s="65">
        <v>1446.4859657670931</v>
      </c>
    </row>
    <row r="931" spans="1:3">
      <c r="A931" s="22">
        <v>45279</v>
      </c>
      <c r="B931" s="65">
        <v>1251.8033748507355</v>
      </c>
      <c r="C931" s="65">
        <v>1420.7819558170188</v>
      </c>
    </row>
    <row r="932" spans="1:3">
      <c r="A932" s="22">
        <v>45280</v>
      </c>
      <c r="B932" s="65">
        <v>1279.4046162872264</v>
      </c>
      <c r="C932" s="65">
        <v>1436.4641952173131</v>
      </c>
    </row>
    <row r="933" spans="1:3">
      <c r="A933" s="22">
        <v>45281</v>
      </c>
      <c r="B933" s="65">
        <v>1323.1010993002315</v>
      </c>
      <c r="C933" s="65">
        <v>1461.0136537698563</v>
      </c>
    </row>
    <row r="934" spans="1:3">
      <c r="A934" s="22">
        <v>45282</v>
      </c>
      <c r="B934" s="65">
        <v>1425.8412078779002</v>
      </c>
      <c r="C934" s="65">
        <v>1517.7585055933287</v>
      </c>
    </row>
    <row r="935" spans="1:3">
      <c r="A935" s="22">
        <v>45286</v>
      </c>
      <c r="B935" s="65">
        <v>1309.1893338081552</v>
      </c>
      <c r="C935" s="65">
        <v>1455.7443527331911</v>
      </c>
    </row>
    <row r="936" spans="1:3">
      <c r="A936" s="22">
        <v>45287</v>
      </c>
      <c r="B936" s="65">
        <v>1481.9617492582586</v>
      </c>
      <c r="C936" s="65">
        <v>1551.8221400999598</v>
      </c>
    </row>
    <row r="937" spans="1:3">
      <c r="A937" s="22">
        <v>45288</v>
      </c>
      <c r="B937" s="65">
        <v>1443.0818177746157</v>
      </c>
      <c r="C937" s="65">
        <v>1531.4852236292916</v>
      </c>
    </row>
    <row r="938" spans="1:3">
      <c r="A938" s="22">
        <v>45289</v>
      </c>
      <c r="B938" s="65">
        <v>1385.4160989051377</v>
      </c>
      <c r="C938" s="65">
        <v>1500.9049919048525</v>
      </c>
    </row>
    <row r="939" spans="1:3">
      <c r="A939" s="22">
        <v>45293</v>
      </c>
      <c r="B939" s="65">
        <v>1451.6812220177776</v>
      </c>
      <c r="C939" s="65">
        <v>1536.880508037686</v>
      </c>
    </row>
    <row r="940" spans="1:3">
      <c r="A940" s="22">
        <v>45294</v>
      </c>
      <c r="B940" s="65">
        <v>1272.8568477460099</v>
      </c>
      <c r="C940" s="65">
        <v>1442.2380651507222</v>
      </c>
    </row>
    <row r="941" spans="1:3">
      <c r="A941" s="22">
        <v>45295</v>
      </c>
      <c r="B941" s="65">
        <v>1339.9278561036929</v>
      </c>
      <c r="C941" s="65">
        <v>1480.2557460619462</v>
      </c>
    </row>
    <row r="942" spans="1:3">
      <c r="A942" s="22">
        <v>45296</v>
      </c>
      <c r="B942" s="65">
        <v>1339.4317230024385</v>
      </c>
      <c r="C942" s="65">
        <v>1480.0007542719111</v>
      </c>
    </row>
    <row r="943" spans="1:3">
      <c r="A943" s="22">
        <v>45299</v>
      </c>
      <c r="B943" s="65">
        <v>1415.3500348717457</v>
      </c>
      <c r="C943" s="65">
        <v>1522.0040172253207</v>
      </c>
    </row>
    <row r="944" spans="1:3">
      <c r="A944" s="22">
        <v>45300</v>
      </c>
      <c r="B944" s="65">
        <v>1429.6235609070125</v>
      </c>
      <c r="C944" s="65">
        <v>1529.6983689982212</v>
      </c>
    </row>
    <row r="945" spans="1:3">
      <c r="A945" s="22">
        <v>45301</v>
      </c>
      <c r="B945" s="65">
        <v>1718.9105430057971</v>
      </c>
      <c r="C945" s="65">
        <v>1684.4907055851661</v>
      </c>
    </row>
    <row r="946" spans="1:3">
      <c r="A946" s="22">
        <v>45302</v>
      </c>
      <c r="B946" s="65">
        <v>1768.8134149406158</v>
      </c>
      <c r="C946" s="65">
        <v>1708.9648295833454</v>
      </c>
    </row>
    <row r="947" spans="1:3">
      <c r="A947" s="22">
        <v>45303</v>
      </c>
      <c r="B947" s="65">
        <v>1640.2651608092788</v>
      </c>
      <c r="C947" s="65">
        <v>1646.8858531782125</v>
      </c>
    </row>
    <row r="948" spans="1:3">
      <c r="A948" s="22">
        <v>45307</v>
      </c>
      <c r="B948" s="65">
        <v>1722.2562188845382</v>
      </c>
      <c r="C948" s="65">
        <v>1688.1359265047677</v>
      </c>
    </row>
    <row r="949" spans="1:3">
      <c r="A949" s="22">
        <v>45308</v>
      </c>
      <c r="B949" s="65">
        <v>1643.2498390520152</v>
      </c>
      <c r="C949" s="65">
        <v>1649.4360907405937</v>
      </c>
    </row>
    <row r="950" spans="1:3">
      <c r="A950" s="22">
        <v>45309</v>
      </c>
      <c r="B950" s="65">
        <v>1563.4630450185243</v>
      </c>
      <c r="C950" s="65">
        <v>1609.4127178359718</v>
      </c>
    </row>
    <row r="951" spans="1:3">
      <c r="A951" s="22">
        <v>45310</v>
      </c>
      <c r="B951" s="65">
        <v>1591.914927673507</v>
      </c>
      <c r="C951" s="65">
        <v>1624.0778565964306</v>
      </c>
    </row>
    <row r="952" spans="1:3">
      <c r="A952" s="22">
        <v>45313</v>
      </c>
      <c r="B952" s="65">
        <v>1363.3050893887676</v>
      </c>
      <c r="C952" s="65">
        <v>1507.5172609666513</v>
      </c>
    </row>
    <row r="953" spans="1:3">
      <c r="A953" s="22">
        <v>45314</v>
      </c>
      <c r="B953" s="65">
        <v>1280.5114693995861</v>
      </c>
      <c r="C953" s="65">
        <v>1461.7596764435752</v>
      </c>
    </row>
    <row r="954" spans="1:3">
      <c r="A954" s="22">
        <v>45315</v>
      </c>
      <c r="B954" s="65">
        <v>1272.3359225404649</v>
      </c>
      <c r="C954" s="65">
        <v>1457.1120078000665</v>
      </c>
    </row>
    <row r="955" spans="1:3">
      <c r="A955" s="22">
        <v>45316</v>
      </c>
      <c r="B955" s="65">
        <v>1254.2441128740363</v>
      </c>
      <c r="C955" s="65">
        <v>1446.7709001035546</v>
      </c>
    </row>
    <row r="956" spans="1:3">
      <c r="A956" s="22">
        <v>45317</v>
      </c>
      <c r="B956" s="65">
        <v>1310.1887539813429</v>
      </c>
      <c r="C956" s="65">
        <v>1479.0564400234184</v>
      </c>
    </row>
    <row r="957" spans="1:3">
      <c r="A957" s="22">
        <v>45320</v>
      </c>
      <c r="B957" s="65">
        <v>1367.71532811256</v>
      </c>
      <c r="C957" s="65">
        <v>1511.5866192502194</v>
      </c>
    </row>
    <row r="958" spans="1:3">
      <c r="A958" s="22">
        <v>45321</v>
      </c>
      <c r="B958" s="65">
        <v>1400.0613424734254</v>
      </c>
      <c r="C958" s="65">
        <v>1529.4808057174043</v>
      </c>
    </row>
    <row r="959" spans="1:3">
      <c r="A959" s="22">
        <v>45322</v>
      </c>
      <c r="B959" s="65">
        <v>1326.0387589186573</v>
      </c>
      <c r="C959" s="65">
        <v>1489.0669023658745</v>
      </c>
    </row>
    <row r="960" spans="1:3">
      <c r="A960" s="22">
        <v>45323</v>
      </c>
      <c r="B960" s="65">
        <v>1350.7294200645622</v>
      </c>
      <c r="C960" s="65">
        <v>1502.9495456676218</v>
      </c>
    </row>
    <row r="961" spans="1:3">
      <c r="A961" s="22">
        <v>45324</v>
      </c>
      <c r="B961" s="65">
        <v>1355.635104140471</v>
      </c>
      <c r="C961" s="65">
        <v>1505.6982339834187</v>
      </c>
    </row>
    <row r="962" spans="1:3">
      <c r="A962" s="22">
        <v>45327</v>
      </c>
      <c r="B962" s="65">
        <v>1344.783599608241</v>
      </c>
      <c r="C962" s="65">
        <v>1499.7295763624827</v>
      </c>
    </row>
    <row r="963" spans="1:3">
      <c r="A963" s="22">
        <v>45328</v>
      </c>
      <c r="B963" s="65">
        <v>1430.5187177528089</v>
      </c>
      <c r="C963" s="65">
        <v>1547.5568792259969</v>
      </c>
    </row>
    <row r="964" spans="1:3">
      <c r="A964" s="22">
        <v>45329</v>
      </c>
      <c r="B964" s="65">
        <v>1492.6449095399807</v>
      </c>
      <c r="C964" s="65">
        <v>1581.1822016410324</v>
      </c>
    </row>
    <row r="965" spans="1:3">
      <c r="A965" s="22">
        <v>45330</v>
      </c>
      <c r="B965" s="65">
        <v>1487.8786172989423</v>
      </c>
      <c r="C965" s="65">
        <v>1578.67799345353</v>
      </c>
    </row>
    <row r="966" spans="1:3">
      <c r="A966" s="22">
        <v>45331</v>
      </c>
      <c r="B966" s="65">
        <v>1570.9770568474551</v>
      </c>
      <c r="C966" s="65">
        <v>1622.7842626547802</v>
      </c>
    </row>
    <row r="967" spans="1:3">
      <c r="A967" s="22">
        <v>45334</v>
      </c>
      <c r="B967" s="65">
        <v>1786.3224869852154</v>
      </c>
      <c r="C967" s="65">
        <v>1734.0790611351408</v>
      </c>
    </row>
    <row r="968" spans="1:3">
      <c r="A968" s="22">
        <v>45335</v>
      </c>
      <c r="B968" s="65">
        <v>1764.8654003147449</v>
      </c>
      <c r="C968" s="65">
        <v>1723.6863502017809</v>
      </c>
    </row>
    <row r="969" spans="1:3">
      <c r="A969" s="22">
        <v>45336</v>
      </c>
      <c r="B969" s="65">
        <v>1946.1214959313354</v>
      </c>
      <c r="C969" s="65">
        <v>1812.2242778012803</v>
      </c>
    </row>
    <row r="970" spans="1:3">
      <c r="A970" s="22">
        <v>45337</v>
      </c>
      <c r="B970" s="65">
        <v>2011.1900854998289</v>
      </c>
      <c r="C970" s="65">
        <v>1842.544261578628</v>
      </c>
    </row>
    <row r="971" spans="1:3">
      <c r="A971" s="22">
        <v>45338</v>
      </c>
      <c r="B971" s="65">
        <v>1981.6766461423176</v>
      </c>
      <c r="C971" s="65">
        <v>1829.0483264792572</v>
      </c>
    </row>
    <row r="972" spans="1:3">
      <c r="A972" s="22">
        <v>45342</v>
      </c>
      <c r="B972" s="65">
        <v>2278.0366920522224</v>
      </c>
      <c r="C972" s="65">
        <v>1965.9238595319978</v>
      </c>
    </row>
    <row r="973" spans="1:3">
      <c r="A973" s="22">
        <v>45343</v>
      </c>
      <c r="B973" s="65">
        <v>2212.7445646953252</v>
      </c>
      <c r="C973" s="65">
        <v>1937.7752087823603</v>
      </c>
    </row>
    <row r="974" spans="1:3">
      <c r="A974" s="22">
        <v>45344</v>
      </c>
      <c r="B974" s="65">
        <v>2213.6587431552543</v>
      </c>
      <c r="C974" s="65">
        <v>1938.2004603968232</v>
      </c>
    </row>
    <row r="975" spans="1:3">
      <c r="A975" s="22">
        <v>45345</v>
      </c>
      <c r="B975" s="65">
        <v>2140.0648570402532</v>
      </c>
      <c r="C975" s="65">
        <v>1906.0065010384185</v>
      </c>
    </row>
    <row r="976" spans="1:3">
      <c r="A976" s="22">
        <v>45348</v>
      </c>
      <c r="B976" s="65">
        <v>2516.8580581533915</v>
      </c>
      <c r="C976" s="65">
        <v>2073.8848100883974</v>
      </c>
    </row>
    <row r="977" spans="1:3">
      <c r="A977" s="22">
        <v>45349</v>
      </c>
      <c r="B977" s="65">
        <v>2620.5458699164124</v>
      </c>
      <c r="C977" s="65">
        <v>2116.6318659097901</v>
      </c>
    </row>
    <row r="978" spans="1:3">
      <c r="A978" s="22">
        <v>45350</v>
      </c>
      <c r="B978" s="65">
        <v>2848.5375060976421</v>
      </c>
      <c r="C978" s="65">
        <v>2208.7366535232077</v>
      </c>
    </row>
    <row r="979" spans="1:3">
      <c r="A979" s="22">
        <v>45351</v>
      </c>
      <c r="B979" s="65">
        <v>2774.7910378464171</v>
      </c>
      <c r="C979" s="65">
        <v>2180.1731036422057</v>
      </c>
    </row>
    <row r="980" spans="1:3">
      <c r="A980" s="22">
        <v>45352</v>
      </c>
      <c r="B980" s="65">
        <v>2929.3741033908482</v>
      </c>
      <c r="C980" s="65">
        <v>2240.9312502485532</v>
      </c>
    </row>
    <row r="981" spans="1:3">
      <c r="A981" s="22">
        <v>45355</v>
      </c>
      <c r="B981" s="65">
        <v>3262.3574282660311</v>
      </c>
      <c r="C981" s="65">
        <v>2368.3915146928148</v>
      </c>
    </row>
    <row r="982" spans="1:3">
      <c r="A982" s="22">
        <v>45356</v>
      </c>
      <c r="B982" s="65">
        <v>3126.6415285397397</v>
      </c>
      <c r="C982" s="65">
        <v>2319.1575358144114</v>
      </c>
    </row>
    <row r="983" spans="1:3">
      <c r="A983" s="22">
        <v>45357</v>
      </c>
      <c r="B983" s="65">
        <v>3591.3928552604398</v>
      </c>
      <c r="C983" s="65">
        <v>2491.5543452585794</v>
      </c>
    </row>
    <row r="984" spans="1:3">
      <c r="A984" s="22">
        <v>45358</v>
      </c>
      <c r="B984" s="65">
        <v>3694.963915677919</v>
      </c>
      <c r="C984" s="65">
        <v>2527.5139343939741</v>
      </c>
    </row>
    <row r="985" spans="1:3">
      <c r="A985" s="22">
        <v>45359</v>
      </c>
      <c r="B985" s="65">
        <v>3728.6543734875304</v>
      </c>
      <c r="C985" s="65">
        <v>2539.0696377595118</v>
      </c>
    </row>
    <row r="986" spans="1:3">
      <c r="A986" s="22">
        <v>45362</v>
      </c>
      <c r="B986" s="65">
        <v>4062.465665159983</v>
      </c>
      <c r="C986" s="65">
        <v>2652.8328083569513</v>
      </c>
    </row>
    <row r="987" spans="1:3">
      <c r="A987" s="22">
        <v>45363</v>
      </c>
      <c r="B987" s="65">
        <v>3890.1903815881433</v>
      </c>
      <c r="C987" s="65">
        <v>2596.6167342836661</v>
      </c>
    </row>
    <row r="988" spans="1:3">
      <c r="A988" s="22">
        <v>45364</v>
      </c>
      <c r="B988" s="65">
        <v>3941.2713518065152</v>
      </c>
      <c r="C988" s="65">
        <v>2613.6983235670709</v>
      </c>
    </row>
    <row r="989" spans="1:3">
      <c r="A989" s="22">
        <v>45365</v>
      </c>
      <c r="B989" s="65">
        <v>3698.5555610420843</v>
      </c>
      <c r="C989" s="65">
        <v>2533.2500574608803</v>
      </c>
    </row>
    <row r="990" spans="1:3">
      <c r="A990" s="22">
        <v>45366</v>
      </c>
      <c r="B990" s="65">
        <v>3416.6899858294555</v>
      </c>
      <c r="C990" s="65">
        <v>2436.7511590814647</v>
      </c>
    </row>
    <row r="991" spans="1:3">
      <c r="A991" s="22">
        <v>45369</v>
      </c>
      <c r="B991" s="65">
        <v>3019.0370385522224</v>
      </c>
      <c r="C991" s="65">
        <v>2295.0331690453172</v>
      </c>
    </row>
    <row r="992" spans="1:3">
      <c r="A992" s="22">
        <v>45370</v>
      </c>
      <c r="B992" s="65">
        <v>2400.461428256222</v>
      </c>
      <c r="C992" s="65">
        <v>2059.9400512356906</v>
      </c>
    </row>
    <row r="993" spans="1:3">
      <c r="A993" s="22">
        <v>45371</v>
      </c>
      <c r="B993" s="65">
        <v>2941.3148746594279</v>
      </c>
      <c r="C993" s="65">
        <v>2292.0374524382041</v>
      </c>
    </row>
    <row r="994" spans="1:3">
      <c r="A994" s="22">
        <v>45372</v>
      </c>
      <c r="B994" s="65">
        <v>2907.0802752746199</v>
      </c>
      <c r="C994" s="65">
        <v>2278.7278639917135</v>
      </c>
    </row>
    <row r="995" spans="1:3">
      <c r="A995" s="22">
        <v>45373</v>
      </c>
      <c r="B995" s="65">
        <v>2641.8485250902199</v>
      </c>
      <c r="C995" s="65">
        <v>2174.8029838114794</v>
      </c>
    </row>
    <row r="996" spans="1:3">
      <c r="A996" s="22">
        <v>45376</v>
      </c>
      <c r="B996" s="65">
        <v>3049.252963922303</v>
      </c>
      <c r="C996" s="65">
        <v>2342.590190488298</v>
      </c>
    </row>
    <row r="997" spans="1:3">
      <c r="A997" s="22">
        <v>45377</v>
      </c>
      <c r="B997" s="65">
        <v>3043.4360853278445</v>
      </c>
      <c r="C997" s="65">
        <v>2340.385888562842</v>
      </c>
    </row>
    <row r="998" spans="1:3">
      <c r="A998" s="22">
        <v>45378</v>
      </c>
      <c r="B998" s="65">
        <v>2895.088661270725</v>
      </c>
      <c r="C998" s="65">
        <v>2283.3753734565798</v>
      </c>
    </row>
    <row r="999" spans="1:3">
      <c r="A999" s="22">
        <v>45379</v>
      </c>
      <c r="B999" s="65">
        <v>2996.2183314250065</v>
      </c>
      <c r="C999" s="65">
        <v>2323.2866200121889</v>
      </c>
    </row>
    <row r="1000" spans="1:3">
      <c r="A1000" s="22">
        <v>45383</v>
      </c>
      <c r="B1000" s="65">
        <v>2901.2465156059861</v>
      </c>
      <c r="C1000" s="65">
        <v>2286.5816266512434</v>
      </c>
    </row>
    <row r="1001" spans="1:3">
      <c r="A1001" s="22">
        <v>45384</v>
      </c>
      <c r="B1001" s="65">
        <v>2524.0640786871254</v>
      </c>
      <c r="C1001" s="65">
        <v>2137.9714023304377</v>
      </c>
    </row>
    <row r="1002" spans="1:3">
      <c r="A1002" s="22">
        <v>45385</v>
      </c>
      <c r="B1002" s="65">
        <v>2576.6935816493624</v>
      </c>
      <c r="C1002" s="65">
        <v>2160.2890308379651</v>
      </c>
    </row>
    <row r="1003" spans="1:3">
      <c r="A1003" s="22">
        <v>45386</v>
      </c>
      <c r="B1003" s="65">
        <v>2605.5724953224762</v>
      </c>
      <c r="C1003" s="65">
        <v>2172.4231404620518</v>
      </c>
    </row>
    <row r="1004" spans="1:3">
      <c r="A1004" s="22">
        <v>45387</v>
      </c>
      <c r="B1004" s="65">
        <v>2588.0573231360427</v>
      </c>
      <c r="C1004" s="65">
        <v>2165.1491984024515</v>
      </c>
    </row>
    <row r="1005" spans="1:3">
      <c r="A1005" s="22">
        <v>45390</v>
      </c>
      <c r="B1005" s="65">
        <v>3174.842490179512</v>
      </c>
      <c r="C1005" s="65">
        <v>2410.7018254189188</v>
      </c>
    </row>
    <row r="1006" spans="1:3">
      <c r="A1006" s="22">
        <v>45391</v>
      </c>
      <c r="B1006" s="65">
        <v>2848.0652542020298</v>
      </c>
      <c r="C1006" s="65">
        <v>2286.6664349443149</v>
      </c>
    </row>
    <row r="1007" spans="1:3">
      <c r="A1007" s="22">
        <v>45392</v>
      </c>
      <c r="B1007" s="65">
        <v>2910.6854943721391</v>
      </c>
      <c r="C1007" s="65">
        <v>2311.8349268420175</v>
      </c>
    </row>
    <row r="1008" spans="1:3">
      <c r="A1008" s="22">
        <v>45393</v>
      </c>
      <c r="B1008" s="65">
        <v>2847.3838870022632</v>
      </c>
      <c r="C1008" s="65">
        <v>2286.7251483779796</v>
      </c>
    </row>
    <row r="1009" spans="1:3">
      <c r="A1009" s="22">
        <v>45394</v>
      </c>
      <c r="B1009" s="65">
        <v>2421.3085462539116</v>
      </c>
      <c r="C1009" s="65">
        <v>2115.6602975377618</v>
      </c>
    </row>
    <row r="1010" spans="1:3">
      <c r="A1010" s="22">
        <v>45397</v>
      </c>
      <c r="B1010" s="65">
        <v>2209.9490821167296</v>
      </c>
      <c r="C1010" s="65">
        <v>2023.3953983907402</v>
      </c>
    </row>
    <row r="1011" spans="1:3">
      <c r="A1011" s="22">
        <v>45398</v>
      </c>
      <c r="B1011" s="65">
        <v>2186.1231450372375</v>
      </c>
      <c r="C1011" s="65">
        <v>2012.513842018172</v>
      </c>
    </row>
    <row r="1012" spans="1:3">
      <c r="A1012" s="22">
        <v>45399</v>
      </c>
      <c r="B1012" s="65">
        <v>2044.0715664356931</v>
      </c>
      <c r="C1012" s="65">
        <v>1947.1527429193945</v>
      </c>
    </row>
    <row r="1013" spans="1:3">
      <c r="A1013" s="22">
        <v>45400</v>
      </c>
      <c r="B1013" s="65">
        <v>2155.3715350929792</v>
      </c>
      <c r="C1013" s="65">
        <v>2000.1905446633871</v>
      </c>
    </row>
    <row r="1014" spans="1:3">
      <c r="A1014" s="22">
        <v>45401</v>
      </c>
      <c r="B1014" s="65">
        <v>2145.825980690468</v>
      </c>
      <c r="C1014" s="65">
        <v>1995.7870371385168</v>
      </c>
    </row>
    <row r="1015" spans="1:3">
      <c r="A1015" s="22">
        <v>45404</v>
      </c>
      <c r="B1015" s="65">
        <v>2345.3657771885114</v>
      </c>
      <c r="C1015" s="65">
        <v>2088.6651654815946</v>
      </c>
    </row>
    <row r="1016" spans="1:3">
      <c r="A1016" s="22">
        <v>45405</v>
      </c>
      <c r="B1016" s="65">
        <v>2372.057379589276</v>
      </c>
      <c r="C1016" s="65">
        <v>2100.5774688007245</v>
      </c>
    </row>
    <row r="1017" spans="1:3">
      <c r="A1017" s="22">
        <v>45406</v>
      </c>
      <c r="B1017" s="65">
        <v>2253.9824937652647</v>
      </c>
      <c r="C1017" s="65">
        <v>2048.3225128389313</v>
      </c>
    </row>
    <row r="1018" spans="1:3">
      <c r="A1018" s="22">
        <v>45407</v>
      </c>
      <c r="B1018" s="65">
        <v>2277.9007619193285</v>
      </c>
      <c r="C1018" s="65">
        <v>2059.2171166412031</v>
      </c>
    </row>
    <row r="1019" spans="1:3">
      <c r="A1019" s="22">
        <v>45408</v>
      </c>
      <c r="B1019" s="65">
        <v>2239.8120337754181</v>
      </c>
      <c r="C1019" s="65">
        <v>2042.0271280070799</v>
      </c>
    </row>
    <row r="1020" spans="1:3">
      <c r="A1020" s="22">
        <v>45411</v>
      </c>
      <c r="B1020" s="65">
        <v>2361.6608778582508</v>
      </c>
      <c r="C1020" s="65">
        <v>2097.6548445471813</v>
      </c>
    </row>
    <row r="1021" spans="1:3">
      <c r="A1021" s="22">
        <v>45412</v>
      </c>
      <c r="B1021" s="65">
        <v>2063.2042371095999</v>
      </c>
      <c r="C1021" s="65">
        <v>1965.1321010505683</v>
      </c>
    </row>
    <row r="1022" spans="1:3">
      <c r="A1022" s="22">
        <v>45413</v>
      </c>
      <c r="B1022" s="65">
        <v>2004.9199538944893</v>
      </c>
      <c r="C1022" s="65">
        <v>1937.3997892161635</v>
      </c>
    </row>
    <row r="1023" spans="1:3">
      <c r="A1023" s="22">
        <v>45414</v>
      </c>
      <c r="B1023" s="65">
        <v>2029.6981248442519</v>
      </c>
      <c r="C1023" s="65">
        <v>1949.3969008283655</v>
      </c>
    </row>
    <row r="1024" spans="1:3">
      <c r="A1024" s="22">
        <v>45415</v>
      </c>
      <c r="B1024" s="65">
        <v>2186.3706995305583</v>
      </c>
      <c r="C1024" s="65">
        <v>2024.6609990719621</v>
      </c>
    </row>
    <row r="1025" spans="1:3">
      <c r="A1025" s="22">
        <v>45418</v>
      </c>
      <c r="B1025" s="65">
        <v>2128.7068624718986</v>
      </c>
      <c r="C1025" s="65">
        <v>1998.0377187623394</v>
      </c>
    </row>
    <row r="1026" spans="1:3">
      <c r="A1026" s="22">
        <v>45419</v>
      </c>
      <c r="B1026" s="65">
        <v>2050.601535645947</v>
      </c>
      <c r="C1026" s="65">
        <v>1961.4070598702706</v>
      </c>
    </row>
    <row r="1027" spans="1:3">
      <c r="A1027" s="22">
        <v>45420</v>
      </c>
      <c r="B1027" s="65">
        <v>2005.6445061898667</v>
      </c>
      <c r="C1027" s="65">
        <v>1939.9309905786072</v>
      </c>
    </row>
    <row r="1028" spans="1:3">
      <c r="A1028" s="22">
        <v>45421</v>
      </c>
      <c r="B1028" s="65">
        <v>2089.7105879285596</v>
      </c>
      <c r="C1028" s="65">
        <v>1980.6128763935565</v>
      </c>
    </row>
    <row r="1029" spans="1:3">
      <c r="A1029" s="22">
        <v>45422</v>
      </c>
      <c r="B1029" s="65">
        <v>1915.8915292776553</v>
      </c>
      <c r="C1029" s="65">
        <v>1898.2640238210574</v>
      </c>
    </row>
    <row r="1030" spans="1:3">
      <c r="A1030" s="22">
        <v>45425</v>
      </c>
      <c r="B1030" s="65">
        <v>1967.8475943938765</v>
      </c>
      <c r="C1030" s="65">
        <v>1924.0783634890745</v>
      </c>
    </row>
    <row r="1031" spans="1:3">
      <c r="A1031" s="22">
        <v>45426</v>
      </c>
      <c r="B1031" s="65">
        <v>1876.7915790705213</v>
      </c>
      <c r="C1031" s="65">
        <v>1879.586628200756</v>
      </c>
    </row>
    <row r="1032" spans="1:3">
      <c r="A1032" s="22">
        <v>45427</v>
      </c>
      <c r="B1032" s="65">
        <v>2079.8449625794274</v>
      </c>
      <c r="C1032" s="65">
        <v>1981.2913427381291</v>
      </c>
    </row>
    <row r="1033" spans="1:3">
      <c r="A1033" s="22">
        <v>45428</v>
      </c>
      <c r="B1033" s="65">
        <v>1953.8833019128888</v>
      </c>
      <c r="C1033" s="65">
        <v>1921.3188321068226</v>
      </c>
    </row>
    <row r="1034" spans="1:3">
      <c r="A1034" s="22">
        <v>45429</v>
      </c>
      <c r="B1034" s="65">
        <v>2151.5163285186336</v>
      </c>
      <c r="C1034" s="65">
        <v>2018.5156596816987</v>
      </c>
    </row>
    <row r="1035" spans="1:3">
      <c r="A1035" s="22">
        <v>45432</v>
      </c>
      <c r="B1035" s="65">
        <v>2943.6336693500248</v>
      </c>
      <c r="C1035" s="65">
        <v>2390.1977896401527</v>
      </c>
    </row>
    <row r="1036" spans="1:3">
      <c r="A1036" s="22">
        <v>45433</v>
      </c>
      <c r="B1036" s="65">
        <v>3145.1317929075244</v>
      </c>
      <c r="C1036" s="65">
        <v>2472.0377924542222</v>
      </c>
    </row>
    <row r="1037" spans="1:3">
      <c r="A1037" s="22">
        <v>45434</v>
      </c>
      <c r="B1037" s="65">
        <v>3058.5834983551167</v>
      </c>
      <c r="C1037" s="65">
        <v>2438.0557617919271</v>
      </c>
    </row>
    <row r="1038" spans="1:3">
      <c r="A1038" s="22">
        <v>45435</v>
      </c>
      <c r="B1038" s="65">
        <v>3123.5012897948536</v>
      </c>
      <c r="C1038" s="65">
        <v>2463.9614334678677</v>
      </c>
    </row>
    <row r="1039" spans="1:3">
      <c r="A1039" s="22">
        <v>45440</v>
      </c>
      <c r="B1039" s="65">
        <v>3227.8327742657625</v>
      </c>
      <c r="C1039" s="65">
        <v>2505.2761196234278</v>
      </c>
    </row>
    <row r="1040" spans="1:3">
      <c r="A1040" s="22">
        <v>45441</v>
      </c>
      <c r="B1040" s="65">
        <v>3098.2113403817443</v>
      </c>
      <c r="C1040" s="65">
        <v>2455.0043729765389</v>
      </c>
    </row>
    <row r="1041" spans="1:3">
      <c r="A1041" s="22">
        <v>45442</v>
      </c>
      <c r="B1041" s="65">
        <v>3071.2106054339761</v>
      </c>
      <c r="C1041" s="65">
        <v>2444.3380991940753</v>
      </c>
    </row>
    <row r="1042" spans="1:3">
      <c r="A1042" s="22">
        <v>45443</v>
      </c>
      <c r="B1042" s="65">
        <v>3092.7376675173446</v>
      </c>
      <c r="C1042" s="65">
        <v>2452.936355368563</v>
      </c>
    </row>
    <row r="1043" spans="1:3">
      <c r="A1043" s="22">
        <v>45446</v>
      </c>
      <c r="B1043" s="65">
        <v>3102.9605018385237</v>
      </c>
      <c r="C1043" s="65">
        <v>2457.0854380142182</v>
      </c>
    </row>
    <row r="1044" spans="1:3">
      <c r="A1044" s="22">
        <v>45447</v>
      </c>
      <c r="B1044" s="65">
        <v>3178.8788163544677</v>
      </c>
      <c r="C1044" s="65">
        <v>2487.1793346249242</v>
      </c>
    </row>
    <row r="1045" spans="1:3">
      <c r="A1045" s="22">
        <v>45448</v>
      </c>
      <c r="B1045" s="65">
        <v>3265.0673958847551</v>
      </c>
      <c r="C1045" s="65">
        <v>2520.933035267411</v>
      </c>
    </row>
    <row r="1046" spans="1:3">
      <c r="A1046" s="22">
        <v>45449</v>
      </c>
      <c r="B1046" s="65">
        <v>3176.0047291468027</v>
      </c>
      <c r="C1046" s="65">
        <v>2486.5856765734234</v>
      </c>
    </row>
    <row r="1047" spans="1:3">
      <c r="A1047" s="22">
        <v>45450</v>
      </c>
      <c r="B1047" s="65">
        <v>2954.3107260439087</v>
      </c>
      <c r="C1047" s="65">
        <v>2399.8333164760538</v>
      </c>
    </row>
    <row r="1048" spans="1:3">
      <c r="A1048" s="22">
        <v>45453</v>
      </c>
      <c r="B1048" s="65">
        <v>2934.9299742895382</v>
      </c>
      <c r="C1048" s="65">
        <v>2392.0635720877272</v>
      </c>
    </row>
    <row r="1049" spans="1:3">
      <c r="A1049" s="22">
        <v>45454</v>
      </c>
      <c r="B1049" s="65">
        <v>2665.2873006432305</v>
      </c>
      <c r="C1049" s="65">
        <v>2282.2107377006314</v>
      </c>
    </row>
    <row r="1050" spans="1:3">
      <c r="A1050" s="22">
        <v>45455</v>
      </c>
      <c r="B1050" s="65">
        <v>2758.5992342226664</v>
      </c>
      <c r="C1050" s="65">
        <v>2322.1945860264527</v>
      </c>
    </row>
    <row r="1051" spans="1:3">
      <c r="A1051" s="22">
        <v>45456</v>
      </c>
      <c r="B1051" s="65">
        <v>2618.5030165581779</v>
      </c>
      <c r="C1051" s="65">
        <v>2263.2593460565604</v>
      </c>
    </row>
    <row r="1052" spans="1:3">
      <c r="A1052" s="22">
        <v>45457</v>
      </c>
      <c r="B1052" s="65">
        <v>2635.0177445382037</v>
      </c>
      <c r="C1052" s="65">
        <v>2270.4289086785338</v>
      </c>
    </row>
    <row r="1053" spans="1:3">
      <c r="A1053" s="22">
        <v>45460</v>
      </c>
      <c r="B1053" s="65">
        <v>2681.8971294141966</v>
      </c>
      <c r="C1053" s="65">
        <v>2290.7241855820471</v>
      </c>
    </row>
    <row r="1054" spans="1:3">
      <c r="A1054" s="22">
        <v>45461</v>
      </c>
      <c r="B1054" s="65">
        <v>2639.5088968398009</v>
      </c>
      <c r="C1054" s="65">
        <v>2272.6534954429499</v>
      </c>
    </row>
    <row r="1055" spans="1:3">
      <c r="A1055" s="22">
        <v>45463</v>
      </c>
      <c r="B1055" s="65">
        <v>2680.8920430599251</v>
      </c>
      <c r="C1055" s="65">
        <v>2290.5349978513491</v>
      </c>
    </row>
    <row r="1056" spans="1:3">
      <c r="A1056" s="22">
        <v>45464</v>
      </c>
      <c r="B1056" s="65">
        <v>2688.4356658098486</v>
      </c>
      <c r="C1056" s="65">
        <v>2293.7903315623271</v>
      </c>
    </row>
    <row r="1057" spans="1:3">
      <c r="A1057" s="22">
        <v>45467</v>
      </c>
      <c r="B1057" s="65">
        <v>2434.6517397328475</v>
      </c>
      <c r="C1057" s="65">
        <v>2185.6140918921078</v>
      </c>
    </row>
    <row r="1058" spans="1:3">
      <c r="A1058" s="22">
        <v>45468</v>
      </c>
      <c r="B1058" s="65">
        <v>2499.6497084748835</v>
      </c>
      <c r="C1058" s="65">
        <v>2214.8207632829876</v>
      </c>
    </row>
    <row r="1059" spans="1:3">
      <c r="A1059" s="22">
        <v>45469</v>
      </c>
      <c r="B1059" s="65">
        <v>2461.9562964929482</v>
      </c>
      <c r="C1059" s="65">
        <v>2198.1526718369973</v>
      </c>
    </row>
    <row r="1060" spans="1:3">
      <c r="A1060" s="22">
        <v>45470</v>
      </c>
      <c r="B1060" s="65">
        <v>2571.9501721019215</v>
      </c>
      <c r="C1060" s="65">
        <v>2247.2892920996974</v>
      </c>
    </row>
    <row r="1061" spans="1:3">
      <c r="A1061" s="22">
        <v>45471</v>
      </c>
      <c r="B1061" s="65">
        <v>2465.6212229565831</v>
      </c>
      <c r="C1061" s="65">
        <v>2200.8665372152877</v>
      </c>
    </row>
    <row r="1062" spans="1:3">
      <c r="A1062" s="22">
        <v>45474</v>
      </c>
      <c r="B1062" s="65">
        <v>2562.8973842019404</v>
      </c>
      <c r="C1062" s="65">
        <v>2244.3797152758575</v>
      </c>
    </row>
    <row r="1063" spans="1:3">
      <c r="A1063" s="22">
        <v>45475</v>
      </c>
      <c r="B1063" s="65">
        <v>2527.0824520570177</v>
      </c>
      <c r="C1063" s="65">
        <v>2228.7293233467258</v>
      </c>
    </row>
    <row r="1064" spans="1:3">
      <c r="A1064" s="22">
        <v>45476</v>
      </c>
      <c r="B1064" s="65">
        <v>2344.4127045815644</v>
      </c>
      <c r="C1064" s="65">
        <v>2148.2071109326916</v>
      </c>
    </row>
    <row r="1065" spans="1:3">
      <c r="A1065" s="22">
        <v>45478</v>
      </c>
      <c r="B1065" s="65">
        <v>1901.0123580417526</v>
      </c>
      <c r="C1065" s="65">
        <v>1945.110820170825</v>
      </c>
    </row>
    <row r="1066" spans="1:3">
      <c r="A1066" s="22">
        <v>45481</v>
      </c>
      <c r="B1066" s="65">
        <v>1948.1926043064027</v>
      </c>
      <c r="C1066" s="65">
        <v>1969.3333734150372</v>
      </c>
    </row>
    <row r="1067" spans="1:3">
      <c r="A1067" s="22">
        <v>45482</v>
      </c>
      <c r="B1067" s="65">
        <v>2006.6057948168645</v>
      </c>
      <c r="C1067" s="65">
        <v>1998.8858016930551</v>
      </c>
    </row>
    <row r="1068" spans="1:3">
      <c r="A1068" s="22">
        <v>45483</v>
      </c>
      <c r="B1068" s="65">
        <v>2056.5677727249622</v>
      </c>
      <c r="C1068" s="65">
        <v>2023.799868711543</v>
      </c>
    </row>
    <row r="1069" spans="1:3">
      <c r="A1069" s="22">
        <v>45484</v>
      </c>
      <c r="B1069" s="65">
        <v>2054.0033547069811</v>
      </c>
      <c r="C1069" s="65">
        <v>2022.5668866045794</v>
      </c>
    </row>
    <row r="1070" spans="1:3">
      <c r="A1070" s="22">
        <v>45485</v>
      </c>
      <c r="B1070" s="65">
        <v>2098.7690603831165</v>
      </c>
      <c r="C1070" s="65">
        <v>2044.6366139477436</v>
      </c>
    </row>
    <row r="1071" spans="1:3">
      <c r="A1071" s="22">
        <v>45488</v>
      </c>
      <c r="B1071" s="65">
        <v>2574.5180023301546</v>
      </c>
      <c r="C1071" s="65">
        <v>2276.4829160608742</v>
      </c>
    </row>
    <row r="1072" spans="1:3">
      <c r="A1072" s="22">
        <v>45489</v>
      </c>
      <c r="B1072" s="65">
        <v>2506.5118574394237</v>
      </c>
      <c r="C1072" s="65">
        <v>2246.4477328838334</v>
      </c>
    </row>
    <row r="1073" spans="1:3">
      <c r="A1073" s="22">
        <v>45490</v>
      </c>
      <c r="B1073" s="65">
        <v>2426.7237090312528</v>
      </c>
      <c r="C1073" s="65">
        <v>2210.7238703561457</v>
      </c>
    </row>
    <row r="1074" spans="1:3">
      <c r="A1074" s="22">
        <v>45491</v>
      </c>
      <c r="B1074" s="65">
        <v>2480.3757371418951</v>
      </c>
      <c r="C1074" s="65">
        <v>2235.1943247647209</v>
      </c>
    </row>
    <row r="1075" spans="1:3">
      <c r="A1075" s="22">
        <v>45492</v>
      </c>
      <c r="B1075" s="65">
        <v>2595.3633738774911</v>
      </c>
      <c r="C1075" s="65">
        <v>2287.0382866908594</v>
      </c>
    </row>
    <row r="1076" spans="1:3">
      <c r="A1076" s="22">
        <v>45495</v>
      </c>
      <c r="B1076" s="65">
        <v>2498.4491473050739</v>
      </c>
      <c r="C1076" s="65">
        <v>2244.4319049946707</v>
      </c>
    </row>
    <row r="1077" spans="1:3">
      <c r="A1077" s="22">
        <v>45496</v>
      </c>
      <c r="B1077" s="65">
        <v>2558.7674200893593</v>
      </c>
      <c r="C1077" s="65">
        <v>2271.5575113478712</v>
      </c>
    </row>
    <row r="1078" spans="1:3">
      <c r="A1078" s="22">
        <v>45497</v>
      </c>
      <c r="B1078" s="65">
        <v>2344.6224606321193</v>
      </c>
      <c r="C1078" s="65">
        <v>2176.5330808185977</v>
      </c>
    </row>
    <row r="1079" spans="1:3">
      <c r="A1079" s="22">
        <v>45498</v>
      </c>
      <c r="B1079" s="65">
        <v>2116.9967094640037</v>
      </c>
      <c r="C1079" s="65">
        <v>2070.9076136553767</v>
      </c>
    </row>
    <row r="1080" spans="1:3">
      <c r="A1080" s="22">
        <v>45499</v>
      </c>
      <c r="B1080" s="65">
        <v>2252.3379465414746</v>
      </c>
      <c r="C1080" s="65">
        <v>2137.1363668294252</v>
      </c>
    </row>
    <row r="1081" spans="1:3">
      <c r="A1081" s="22">
        <v>45502</v>
      </c>
      <c r="B1081" s="65">
        <v>2313.4547623413059</v>
      </c>
      <c r="C1081" s="65">
        <v>2166.2256113529752</v>
      </c>
    </row>
    <row r="1082" spans="1:3">
      <c r="A1082" s="22">
        <v>45503</v>
      </c>
      <c r="B1082" s="65">
        <v>2255.0479779221555</v>
      </c>
      <c r="C1082" s="65">
        <v>2138.9108172690767</v>
      </c>
    </row>
    <row r="1083" spans="1:3">
      <c r="A1083" s="22">
        <v>45504</v>
      </c>
      <c r="B1083" s="65">
        <v>2189.8240231399623</v>
      </c>
      <c r="C1083" s="65">
        <v>2108.007980016765</v>
      </c>
    </row>
    <row r="1084" spans="1:3">
      <c r="A1084" s="22">
        <v>45505</v>
      </c>
      <c r="B1084" s="65">
        <v>2149.4536958535973</v>
      </c>
      <c r="C1084" s="65">
        <v>2088.6064520479295</v>
      </c>
    </row>
    <row r="1085" spans="1:3">
      <c r="A1085" s="22">
        <v>45506</v>
      </c>
      <c r="B1085" s="65">
        <v>1859.970080273587</v>
      </c>
      <c r="C1085" s="65">
        <v>1947.987778420407</v>
      </c>
    </row>
    <row r="1086" spans="1:3">
      <c r="A1086" s="22">
        <v>45509</v>
      </c>
      <c r="B1086" s="65">
        <v>1151.2665487328143</v>
      </c>
      <c r="C1086" s="65">
        <v>1576.918877658009</v>
      </c>
    </row>
    <row r="1087" spans="1:3">
      <c r="A1087" s="22">
        <v>45510</v>
      </c>
      <c r="B1087" s="65">
        <v>1190.7733078902438</v>
      </c>
      <c r="C1087" s="65">
        <v>1603.998818007248</v>
      </c>
    </row>
    <row r="1088" spans="1:3">
      <c r="A1088" s="22">
        <v>45511</v>
      </c>
      <c r="B1088" s="65">
        <v>1072.4461204349141</v>
      </c>
      <c r="C1088" s="65">
        <v>1524.3246885239296</v>
      </c>
    </row>
    <row r="1089" spans="1:3">
      <c r="A1089" s="22">
        <v>45512</v>
      </c>
      <c r="B1089" s="65">
        <v>1390.7177218946956</v>
      </c>
      <c r="C1089" s="65">
        <v>1750.5410247200775</v>
      </c>
    </row>
    <row r="1090" spans="1:3">
      <c r="A1090" s="22">
        <v>45513</v>
      </c>
      <c r="B1090" s="65">
        <v>1303.8692260546559</v>
      </c>
      <c r="C1090" s="65">
        <v>1695.9049128374284</v>
      </c>
    </row>
    <row r="1091" spans="1:3">
      <c r="A1091" s="22">
        <v>45516</v>
      </c>
      <c r="B1091" s="65">
        <v>1428.9678714324427</v>
      </c>
      <c r="C1091" s="65">
        <v>1777.340445330695</v>
      </c>
    </row>
    <row r="1092" spans="1:3">
      <c r="A1092" s="22">
        <v>45517</v>
      </c>
      <c r="B1092" s="65">
        <v>1407.1504700528903</v>
      </c>
      <c r="C1092" s="65">
        <v>1763.7972132986499</v>
      </c>
    </row>
    <row r="1093" spans="1:3">
      <c r="A1093" s="22">
        <v>45518</v>
      </c>
      <c r="B1093" s="65">
        <v>1364.6837343953841</v>
      </c>
      <c r="C1093" s="65">
        <v>1737.2065515632853</v>
      </c>
    </row>
    <row r="1094" spans="1:3">
      <c r="A1094" s="22">
        <v>45519</v>
      </c>
      <c r="B1094" s="65">
        <v>1269.5110793056981</v>
      </c>
      <c r="C1094" s="65">
        <v>1676.6534303101812</v>
      </c>
    </row>
    <row r="1095" spans="1:3">
      <c r="A1095" s="22">
        <v>45520</v>
      </c>
      <c r="B1095" s="65">
        <v>1292.2950185657098</v>
      </c>
      <c r="C1095" s="65">
        <v>1691.7232116175146</v>
      </c>
    </row>
    <row r="1096" spans="1:3">
      <c r="A1096" s="22">
        <v>45523</v>
      </c>
      <c r="B1096" s="65">
        <v>1336.1544803088257</v>
      </c>
      <c r="C1096" s="65">
        <v>1720.5058415430367</v>
      </c>
    </row>
    <row r="1097" spans="1:3">
      <c r="A1097" s="22">
        <v>45524</v>
      </c>
      <c r="B1097" s="65">
        <v>1271.0662833908059</v>
      </c>
      <c r="C1097" s="65">
        <v>1678.6235921953823</v>
      </c>
    </row>
    <row r="1098" spans="1:3">
      <c r="A1098" s="22">
        <v>45525</v>
      </c>
      <c r="B1098" s="65">
        <v>1328.6166779200782</v>
      </c>
      <c r="C1098" s="65">
        <v>1716.6503260657059</v>
      </c>
    </row>
    <row r="1099" spans="1:3">
      <c r="A1099" s="22">
        <v>45526</v>
      </c>
      <c r="B1099" s="65">
        <v>1320.0461080290404</v>
      </c>
      <c r="C1099" s="65">
        <v>1711.1377870160534</v>
      </c>
    </row>
    <row r="1100" spans="1:3">
      <c r="A1100" s="22">
        <v>45527</v>
      </c>
      <c r="B1100" s="65">
        <v>1462.4292069018593</v>
      </c>
      <c r="C1100" s="65">
        <v>1803.4483521670368</v>
      </c>
    </row>
    <row r="1101" spans="1:3">
      <c r="A1101" s="22">
        <v>45530</v>
      </c>
      <c r="B1101" s="65">
        <v>1374.3792251202551</v>
      </c>
      <c r="C1101" s="65">
        <v>1749.2297580348941</v>
      </c>
    </row>
    <row r="1102" spans="1:3">
      <c r="A1102" s="22">
        <v>45531</v>
      </c>
      <c r="B1102" s="65">
        <v>1146.1393577595045</v>
      </c>
      <c r="C1102" s="65">
        <v>1604.0053417220997</v>
      </c>
    </row>
    <row r="1103" spans="1:3">
      <c r="A1103" s="22">
        <v>45532</v>
      </c>
      <c r="B1103" s="65">
        <v>1211.0769706290635</v>
      </c>
      <c r="C1103" s="65">
        <v>1649.4691105233155</v>
      </c>
    </row>
    <row r="1104" spans="1:3">
      <c r="A1104" s="22">
        <v>45533</v>
      </c>
      <c r="B1104" s="65">
        <v>1211.3969025335664</v>
      </c>
      <c r="C1104" s="65">
        <v>1649.7104879728267</v>
      </c>
    </row>
    <row r="1105" spans="1:3">
      <c r="A1105" s="22">
        <v>45534</v>
      </c>
      <c r="B1105" s="65">
        <v>1208.5169569510497</v>
      </c>
      <c r="C1105" s="65">
        <v>1647.7729446618841</v>
      </c>
    </row>
    <row r="1106" spans="1:3">
      <c r="A1106" s="22">
        <v>45538</v>
      </c>
      <c r="B1106" s="65">
        <v>1107.7024847434545</v>
      </c>
      <c r="C1106" s="65">
        <v>1579.1304169927216</v>
      </c>
    </row>
    <row r="1107" spans="1:3">
      <c r="A1107" s="22">
        <v>45539</v>
      </c>
      <c r="B1107" s="65">
        <v>1133.6444011119956</v>
      </c>
      <c r="C1107" s="65">
        <v>1597.6447197417317</v>
      </c>
    </row>
    <row r="1108" spans="1:3">
      <c r="A1108" s="22">
        <v>45540</v>
      </c>
      <c r="B1108" s="65">
        <v>1058.4014841590076</v>
      </c>
      <c r="C1108" s="65">
        <v>1544.646060286849</v>
      </c>
    </row>
    <row r="1109" spans="1:3">
      <c r="A1109" s="22">
        <v>45541</v>
      </c>
      <c r="B1109" s="65">
        <v>929.76151415100117</v>
      </c>
      <c r="C1109" s="65">
        <v>1450.7958984308741</v>
      </c>
    </row>
    <row r="1110" spans="1:3">
      <c r="A1110" s="22">
        <v>45544</v>
      </c>
      <c r="B1110" s="65">
        <v>1042.2197702005899</v>
      </c>
      <c r="C1110" s="65">
        <v>1538.6051003342122</v>
      </c>
    </row>
    <row r="1111" spans="1:3">
      <c r="A1111" s="22">
        <v>45545</v>
      </c>
      <c r="B1111" s="65">
        <v>1069.6756675966715</v>
      </c>
      <c r="C1111" s="65">
        <v>1558.8938535228735</v>
      </c>
    </row>
    <row r="1112" spans="1:3">
      <c r="A1112" s="22">
        <v>45546</v>
      </c>
      <c r="B1112" s="65">
        <v>1025.1150611030553</v>
      </c>
      <c r="C1112" s="65">
        <v>1526.4448958507189</v>
      </c>
    </row>
    <row r="1113" spans="1:3">
      <c r="A1113" s="22">
        <v>45547</v>
      </c>
      <c r="B1113" s="65">
        <v>1044.3097168832828</v>
      </c>
      <c r="C1113" s="65">
        <v>1540.7579262352601</v>
      </c>
    </row>
    <row r="1114" spans="1:3">
      <c r="A1114" s="22">
        <v>45548</v>
      </c>
      <c r="B1114" s="65">
        <v>1114.8749101911351</v>
      </c>
      <c r="C1114" s="65">
        <v>1592.8367418960586</v>
      </c>
    </row>
    <row r="1115" spans="1:3">
      <c r="A1115" s="22">
        <v>45551</v>
      </c>
      <c r="B1115" s="65">
        <v>981.15819132739512</v>
      </c>
      <c r="C1115" s="65">
        <v>1497.3752224717239</v>
      </c>
    </row>
    <row r="1116" spans="1:3">
      <c r="A1116" s="22">
        <v>45552</v>
      </c>
      <c r="B1116" s="65">
        <v>1020.8237598491355</v>
      </c>
      <c r="C1116" s="65">
        <v>1527.6648305279791</v>
      </c>
    </row>
    <row r="1117" spans="1:3">
      <c r="A1117" s="22">
        <v>45553</v>
      </c>
      <c r="B1117" s="65">
        <v>1045.2235452119808</v>
      </c>
      <c r="C1117" s="65">
        <v>1545.9442795423292</v>
      </c>
    </row>
    <row r="1118" spans="1:3">
      <c r="A1118" s="22">
        <v>45554</v>
      </c>
      <c r="B1118" s="65">
        <v>1129.0128580025632</v>
      </c>
      <c r="C1118" s="65">
        <v>1607.9326180627988</v>
      </c>
    </row>
    <row r="1119" spans="1:3">
      <c r="A1119" s="22">
        <v>45555</v>
      </c>
      <c r="B1119" s="65">
        <v>1217.2195933842345</v>
      </c>
      <c r="C1119" s="65">
        <v>1670.7690395139841</v>
      </c>
    </row>
    <row r="1120" spans="1:3">
      <c r="A1120" s="22">
        <v>45558</v>
      </c>
      <c r="B1120" s="65">
        <v>1300.2630368412206</v>
      </c>
      <c r="C1120" s="65">
        <v>1727.8384970363022</v>
      </c>
    </row>
    <row r="1121" spans="1:3">
      <c r="A1121" s="22">
        <v>45559</v>
      </c>
      <c r="B1121" s="65" t="e">
        <v>#N/A</v>
      </c>
      <c r="C1121" s="65" t="e">
        <v>#N/A</v>
      </c>
    </row>
    <row r="1122" spans="1:3">
      <c r="A1122" s="23" t="s">
        <v>3</v>
      </c>
      <c r="B1122" s="65" t="e">
        <v>#N/A</v>
      </c>
      <c r="C1122" s="65" t="e">
        <v>#N/A</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4849E8-09B2-4EE9-BEAD-51E3F2A794EF}">
  <dimension ref="A3:B4320"/>
  <sheetViews>
    <sheetView topLeftCell="A4" workbookViewId="0">
      <selection activeCell="B20" sqref="B20"/>
    </sheetView>
  </sheetViews>
  <sheetFormatPr defaultRowHeight="15"/>
  <cols>
    <col min="1" max="1" width="13.140625" bestFit="1" customWidth="1"/>
    <col min="2" max="2" width="17.85546875" bestFit="1" customWidth="1"/>
  </cols>
  <sheetData>
    <row r="3" spans="1:2">
      <c r="A3" s="13" t="s">
        <v>2</v>
      </c>
      <c r="B3" t="s">
        <v>76</v>
      </c>
    </row>
    <row r="4" spans="1:2">
      <c r="A4" s="22">
        <v>40178</v>
      </c>
      <c r="B4" s="65"/>
    </row>
    <row r="5" spans="1:2">
      <c r="A5" s="22">
        <v>40182</v>
      </c>
      <c r="B5" s="65"/>
    </row>
    <row r="6" spans="1:2">
      <c r="A6" s="22">
        <v>40183</v>
      </c>
      <c r="B6" s="65"/>
    </row>
    <row r="7" spans="1:2">
      <c r="A7" s="22">
        <v>40184</v>
      </c>
      <c r="B7" s="65"/>
    </row>
    <row r="8" spans="1:2">
      <c r="A8" s="22">
        <v>40185</v>
      </c>
      <c r="B8" s="65"/>
    </row>
    <row r="9" spans="1:2">
      <c r="A9" s="22">
        <v>40186</v>
      </c>
      <c r="B9" s="65"/>
    </row>
    <row r="10" spans="1:2">
      <c r="A10" s="22">
        <v>40189</v>
      </c>
      <c r="B10" s="65"/>
    </row>
    <row r="11" spans="1:2">
      <c r="A11" s="22">
        <v>40190</v>
      </c>
      <c r="B11" s="65"/>
    </row>
    <row r="12" spans="1:2">
      <c r="A12" s="22">
        <v>40191</v>
      </c>
      <c r="B12" s="65"/>
    </row>
    <row r="13" spans="1:2">
      <c r="A13" s="22">
        <v>40192</v>
      </c>
      <c r="B13" s="65"/>
    </row>
    <row r="14" spans="1:2">
      <c r="A14" s="22">
        <v>40193</v>
      </c>
      <c r="B14" s="65"/>
    </row>
    <row r="15" spans="1:2">
      <c r="A15" s="22">
        <v>40197</v>
      </c>
      <c r="B15" s="65"/>
    </row>
    <row r="16" spans="1:2">
      <c r="A16" s="22">
        <v>40198</v>
      </c>
      <c r="B16" s="65"/>
    </row>
    <row r="17" spans="1:2">
      <c r="A17" s="22">
        <v>40199</v>
      </c>
      <c r="B17" s="65"/>
    </row>
    <row r="18" spans="1:2">
      <c r="A18" s="22">
        <v>40200</v>
      </c>
      <c r="B18" s="65"/>
    </row>
    <row r="19" spans="1:2">
      <c r="A19" s="22">
        <v>40203</v>
      </c>
      <c r="B19" s="65"/>
    </row>
    <row r="20" spans="1:2">
      <c r="A20" s="22">
        <v>40204</v>
      </c>
      <c r="B20" s="65"/>
    </row>
    <row r="21" spans="1:2">
      <c r="A21" s="22">
        <v>40205</v>
      </c>
      <c r="B21" s="65"/>
    </row>
    <row r="22" spans="1:2">
      <c r="A22" s="22">
        <v>40206</v>
      </c>
      <c r="B22" s="65"/>
    </row>
    <row r="23" spans="1:2">
      <c r="A23" s="22">
        <v>40207</v>
      </c>
      <c r="B23" s="65"/>
    </row>
    <row r="24" spans="1:2">
      <c r="A24" s="22">
        <v>40210</v>
      </c>
      <c r="B24" s="65"/>
    </row>
    <row r="25" spans="1:2">
      <c r="A25" s="22">
        <v>40211</v>
      </c>
      <c r="B25" s="65"/>
    </row>
    <row r="26" spans="1:2">
      <c r="A26" s="22">
        <v>40212</v>
      </c>
      <c r="B26" s="65"/>
    </row>
    <row r="27" spans="1:2">
      <c r="A27" s="22">
        <v>40213</v>
      </c>
      <c r="B27" s="65"/>
    </row>
    <row r="28" spans="1:2">
      <c r="A28" s="22">
        <v>40214</v>
      </c>
      <c r="B28" s="65"/>
    </row>
    <row r="29" spans="1:2">
      <c r="A29" s="22">
        <v>40217</v>
      </c>
      <c r="B29" s="65"/>
    </row>
    <row r="30" spans="1:2">
      <c r="A30" s="22">
        <v>40218</v>
      </c>
      <c r="B30" s="65"/>
    </row>
    <row r="31" spans="1:2">
      <c r="A31" s="22">
        <v>40219</v>
      </c>
      <c r="B31" s="65"/>
    </row>
    <row r="32" spans="1:2">
      <c r="A32" s="22">
        <v>40220</v>
      </c>
      <c r="B32" s="65"/>
    </row>
    <row r="33" spans="1:2">
      <c r="A33" s="22">
        <v>40221</v>
      </c>
      <c r="B33" s="65"/>
    </row>
    <row r="34" spans="1:2">
      <c r="A34" s="22">
        <v>40225</v>
      </c>
      <c r="B34" s="65"/>
    </row>
    <row r="35" spans="1:2">
      <c r="A35" s="22">
        <v>40226</v>
      </c>
      <c r="B35" s="65"/>
    </row>
    <row r="36" spans="1:2">
      <c r="A36" s="22">
        <v>40227</v>
      </c>
      <c r="B36" s="65"/>
    </row>
    <row r="37" spans="1:2">
      <c r="A37" s="22">
        <v>40228</v>
      </c>
      <c r="B37" s="65"/>
    </row>
    <row r="38" spans="1:2">
      <c r="A38" s="22">
        <v>40231</v>
      </c>
      <c r="B38" s="65"/>
    </row>
    <row r="39" spans="1:2">
      <c r="A39" s="22">
        <v>40232</v>
      </c>
      <c r="B39" s="65"/>
    </row>
    <row r="40" spans="1:2">
      <c r="A40" s="22">
        <v>40233</v>
      </c>
      <c r="B40" s="65"/>
    </row>
    <row r="41" spans="1:2">
      <c r="A41" s="22">
        <v>40234</v>
      </c>
      <c r="B41" s="65"/>
    </row>
    <row r="42" spans="1:2">
      <c r="A42" s="22">
        <v>40235</v>
      </c>
      <c r="B42" s="65"/>
    </row>
    <row r="43" spans="1:2">
      <c r="A43" s="22">
        <v>40238</v>
      </c>
      <c r="B43" s="65"/>
    </row>
    <row r="44" spans="1:2">
      <c r="A44" s="22">
        <v>40239</v>
      </c>
      <c r="B44" s="65"/>
    </row>
    <row r="45" spans="1:2">
      <c r="A45" s="22">
        <v>40240</v>
      </c>
      <c r="B45" s="65"/>
    </row>
    <row r="46" spans="1:2">
      <c r="A46" s="22">
        <v>40241</v>
      </c>
      <c r="B46" s="65"/>
    </row>
    <row r="47" spans="1:2">
      <c r="A47" s="22">
        <v>40242</v>
      </c>
      <c r="B47" s="65"/>
    </row>
    <row r="48" spans="1:2">
      <c r="A48" s="22">
        <v>40245</v>
      </c>
      <c r="B48" s="65"/>
    </row>
    <row r="49" spans="1:2">
      <c r="A49" s="22">
        <v>40246</v>
      </c>
      <c r="B49" s="65"/>
    </row>
    <row r="50" spans="1:2">
      <c r="A50" s="22">
        <v>40247</v>
      </c>
      <c r="B50" s="65"/>
    </row>
    <row r="51" spans="1:2">
      <c r="A51" s="22">
        <v>40248</v>
      </c>
      <c r="B51" s="65"/>
    </row>
    <row r="52" spans="1:2">
      <c r="A52" s="22">
        <v>40249</v>
      </c>
      <c r="B52" s="65"/>
    </row>
    <row r="53" spans="1:2">
      <c r="A53" s="22">
        <v>40252</v>
      </c>
      <c r="B53" s="65"/>
    </row>
    <row r="54" spans="1:2">
      <c r="A54" s="22">
        <v>40253</v>
      </c>
      <c r="B54" s="65"/>
    </row>
    <row r="55" spans="1:2">
      <c r="A55" s="22">
        <v>40254</v>
      </c>
      <c r="B55" s="65"/>
    </row>
    <row r="56" spans="1:2">
      <c r="A56" s="22">
        <v>40255</v>
      </c>
      <c r="B56" s="65"/>
    </row>
    <row r="57" spans="1:2">
      <c r="A57" s="22">
        <v>40256</v>
      </c>
      <c r="B57" s="65"/>
    </row>
    <row r="58" spans="1:2">
      <c r="A58" s="22">
        <v>40259</v>
      </c>
      <c r="B58" s="65"/>
    </row>
    <row r="59" spans="1:2">
      <c r="A59" s="22">
        <v>40260</v>
      </c>
      <c r="B59" s="65"/>
    </row>
    <row r="60" spans="1:2">
      <c r="A60" s="22">
        <v>40261</v>
      </c>
      <c r="B60" s="65"/>
    </row>
    <row r="61" spans="1:2">
      <c r="A61" s="22">
        <v>40262</v>
      </c>
      <c r="B61" s="65"/>
    </row>
    <row r="62" spans="1:2">
      <c r="A62" s="22">
        <v>40263</v>
      </c>
      <c r="B62" s="65"/>
    </row>
    <row r="63" spans="1:2">
      <c r="A63" s="22">
        <v>40266</v>
      </c>
      <c r="B63" s="65"/>
    </row>
    <row r="64" spans="1:2">
      <c r="A64" s="22">
        <v>40267</v>
      </c>
      <c r="B64" s="65"/>
    </row>
    <row r="65" spans="1:2">
      <c r="A65" s="22">
        <v>40268</v>
      </c>
      <c r="B65" s="65"/>
    </row>
    <row r="66" spans="1:2">
      <c r="A66" s="22">
        <v>40269</v>
      </c>
      <c r="B66" s="65"/>
    </row>
    <row r="67" spans="1:2">
      <c r="A67" s="22">
        <v>40273</v>
      </c>
      <c r="B67" s="65"/>
    </row>
    <row r="68" spans="1:2">
      <c r="A68" s="22">
        <v>40274</v>
      </c>
      <c r="B68" s="65"/>
    </row>
    <row r="69" spans="1:2">
      <c r="A69" s="22">
        <v>40275</v>
      </c>
      <c r="B69" s="65"/>
    </row>
    <row r="70" spans="1:2">
      <c r="A70" s="22">
        <v>40276</v>
      </c>
      <c r="B70" s="65"/>
    </row>
    <row r="71" spans="1:2">
      <c r="A71" s="22">
        <v>40277</v>
      </c>
      <c r="B71" s="65"/>
    </row>
    <row r="72" spans="1:2">
      <c r="A72" s="22">
        <v>40280</v>
      </c>
      <c r="B72" s="65"/>
    </row>
    <row r="73" spans="1:2">
      <c r="A73" s="22">
        <v>40281</v>
      </c>
      <c r="B73" s="65"/>
    </row>
    <row r="74" spans="1:2">
      <c r="A74" s="22">
        <v>40282</v>
      </c>
      <c r="B74" s="65"/>
    </row>
    <row r="75" spans="1:2">
      <c r="A75" s="22">
        <v>40283</v>
      </c>
      <c r="B75" s="65"/>
    </row>
    <row r="76" spans="1:2">
      <c r="A76" s="22">
        <v>40284</v>
      </c>
      <c r="B76" s="65"/>
    </row>
    <row r="77" spans="1:2">
      <c r="A77" s="22">
        <v>40287</v>
      </c>
      <c r="B77" s="65"/>
    </row>
    <row r="78" spans="1:2">
      <c r="A78" s="22">
        <v>40288</v>
      </c>
      <c r="B78" s="65"/>
    </row>
    <row r="79" spans="1:2">
      <c r="A79" s="22">
        <v>40289</v>
      </c>
      <c r="B79" s="65"/>
    </row>
    <row r="80" spans="1:2">
      <c r="A80" s="22">
        <v>40290</v>
      </c>
      <c r="B80" s="65"/>
    </row>
    <row r="81" spans="1:2">
      <c r="A81" s="22">
        <v>40291</v>
      </c>
      <c r="B81" s="65"/>
    </row>
    <row r="82" spans="1:2">
      <c r="A82" s="22">
        <v>40294</v>
      </c>
      <c r="B82" s="65"/>
    </row>
    <row r="83" spans="1:2">
      <c r="A83" s="22">
        <v>40295</v>
      </c>
      <c r="B83" s="65"/>
    </row>
    <row r="84" spans="1:2">
      <c r="A84" s="22">
        <v>40296</v>
      </c>
      <c r="B84" s="65"/>
    </row>
    <row r="85" spans="1:2">
      <c r="A85" s="22">
        <v>40297</v>
      </c>
      <c r="B85" s="65"/>
    </row>
    <row r="86" spans="1:2">
      <c r="A86" s="22">
        <v>40298</v>
      </c>
      <c r="B86" s="65"/>
    </row>
    <row r="87" spans="1:2">
      <c r="A87" s="22">
        <v>40301</v>
      </c>
      <c r="B87" s="65"/>
    </row>
    <row r="88" spans="1:2">
      <c r="A88" s="22">
        <v>40302</v>
      </c>
      <c r="B88" s="65"/>
    </row>
    <row r="89" spans="1:2">
      <c r="A89" s="22">
        <v>40303</v>
      </c>
      <c r="B89" s="65"/>
    </row>
    <row r="90" spans="1:2">
      <c r="A90" s="22">
        <v>40304</v>
      </c>
      <c r="B90" s="65"/>
    </row>
    <row r="91" spans="1:2">
      <c r="A91" s="22">
        <v>40305</v>
      </c>
      <c r="B91" s="65"/>
    </row>
    <row r="92" spans="1:2">
      <c r="A92" s="22">
        <v>40308</v>
      </c>
      <c r="B92" s="65"/>
    </row>
    <row r="93" spans="1:2">
      <c r="A93" s="22">
        <v>40309</v>
      </c>
      <c r="B93" s="65"/>
    </row>
    <row r="94" spans="1:2">
      <c r="A94" s="22">
        <v>40310</v>
      </c>
      <c r="B94" s="65"/>
    </row>
    <row r="95" spans="1:2">
      <c r="A95" s="22">
        <v>40311</v>
      </c>
      <c r="B95" s="65"/>
    </row>
    <row r="96" spans="1:2">
      <c r="A96" s="22">
        <v>40312</v>
      </c>
      <c r="B96" s="65"/>
    </row>
    <row r="97" spans="1:2">
      <c r="A97" s="22">
        <v>40315</v>
      </c>
      <c r="B97" s="65"/>
    </row>
    <row r="98" spans="1:2">
      <c r="A98" s="22">
        <v>40316</v>
      </c>
      <c r="B98" s="65"/>
    </row>
    <row r="99" spans="1:2">
      <c r="A99" s="22">
        <v>40317</v>
      </c>
      <c r="B99" s="65"/>
    </row>
    <row r="100" spans="1:2">
      <c r="A100" s="22">
        <v>40318</v>
      </c>
      <c r="B100" s="65"/>
    </row>
    <row r="101" spans="1:2">
      <c r="A101" s="22">
        <v>40319</v>
      </c>
      <c r="B101" s="65"/>
    </row>
    <row r="102" spans="1:2">
      <c r="A102" s="22">
        <v>40322</v>
      </c>
      <c r="B102" s="65"/>
    </row>
    <row r="103" spans="1:2">
      <c r="A103" s="22">
        <v>40323</v>
      </c>
      <c r="B103" s="65"/>
    </row>
    <row r="104" spans="1:2">
      <c r="A104" s="22">
        <v>40324</v>
      </c>
      <c r="B104" s="65"/>
    </row>
    <row r="105" spans="1:2">
      <c r="A105" s="22">
        <v>40325</v>
      </c>
      <c r="B105" s="65"/>
    </row>
    <row r="106" spans="1:2">
      <c r="A106" s="22">
        <v>40326</v>
      </c>
      <c r="B106" s="65"/>
    </row>
    <row r="107" spans="1:2">
      <c r="A107" s="22">
        <v>40330</v>
      </c>
      <c r="B107" s="65"/>
    </row>
    <row r="108" spans="1:2">
      <c r="A108" s="22">
        <v>40331</v>
      </c>
      <c r="B108" s="65"/>
    </row>
    <row r="109" spans="1:2">
      <c r="A109" s="22">
        <v>40332</v>
      </c>
      <c r="B109" s="65"/>
    </row>
    <row r="110" spans="1:2">
      <c r="A110" s="22">
        <v>40333</v>
      </c>
      <c r="B110" s="65"/>
    </row>
    <row r="111" spans="1:2">
      <c r="A111" s="22">
        <v>40336</v>
      </c>
      <c r="B111" s="65"/>
    </row>
    <row r="112" spans="1:2">
      <c r="A112" s="22">
        <v>40337</v>
      </c>
      <c r="B112" s="65"/>
    </row>
    <row r="113" spans="1:2">
      <c r="A113" s="22">
        <v>40338</v>
      </c>
      <c r="B113" s="65"/>
    </row>
    <row r="114" spans="1:2">
      <c r="A114" s="22">
        <v>40339</v>
      </c>
      <c r="B114" s="65"/>
    </row>
    <row r="115" spans="1:2">
      <c r="A115" s="22">
        <v>40340</v>
      </c>
      <c r="B115" s="65"/>
    </row>
    <row r="116" spans="1:2">
      <c r="A116" s="22">
        <v>40343</v>
      </c>
      <c r="B116" s="65"/>
    </row>
    <row r="117" spans="1:2">
      <c r="A117" s="22">
        <v>40344</v>
      </c>
      <c r="B117" s="65"/>
    </row>
    <row r="118" spans="1:2">
      <c r="A118" s="22">
        <v>40345</v>
      </c>
      <c r="B118" s="65"/>
    </row>
    <row r="119" spans="1:2">
      <c r="A119" s="22">
        <v>40346</v>
      </c>
      <c r="B119" s="65"/>
    </row>
    <row r="120" spans="1:2">
      <c r="A120" s="22">
        <v>40347</v>
      </c>
      <c r="B120" s="65"/>
    </row>
    <row r="121" spans="1:2">
      <c r="A121" s="22">
        <v>40350</v>
      </c>
      <c r="B121" s="65"/>
    </row>
    <row r="122" spans="1:2">
      <c r="A122" s="22">
        <v>40351</v>
      </c>
      <c r="B122" s="65"/>
    </row>
    <row r="123" spans="1:2">
      <c r="A123" s="22">
        <v>40352</v>
      </c>
      <c r="B123" s="65"/>
    </row>
    <row r="124" spans="1:2">
      <c r="A124" s="22">
        <v>40353</v>
      </c>
      <c r="B124" s="65"/>
    </row>
    <row r="125" spans="1:2">
      <c r="A125" s="22">
        <v>40354</v>
      </c>
      <c r="B125" s="65"/>
    </row>
    <row r="126" spans="1:2">
      <c r="A126" s="22">
        <v>40357</v>
      </c>
      <c r="B126" s="65"/>
    </row>
    <row r="127" spans="1:2">
      <c r="A127" s="22">
        <v>40358</v>
      </c>
      <c r="B127" s="65"/>
    </row>
    <row r="128" spans="1:2">
      <c r="A128" s="22">
        <v>40359</v>
      </c>
      <c r="B128" s="65"/>
    </row>
    <row r="129" spans="1:2">
      <c r="A129" s="22">
        <v>40360</v>
      </c>
      <c r="B129" s="65"/>
    </row>
    <row r="130" spans="1:2">
      <c r="A130" s="22">
        <v>40361</v>
      </c>
      <c r="B130" s="65"/>
    </row>
    <row r="131" spans="1:2">
      <c r="A131" s="22">
        <v>40365</v>
      </c>
      <c r="B131" s="65"/>
    </row>
    <row r="132" spans="1:2">
      <c r="A132" s="22">
        <v>40366</v>
      </c>
      <c r="B132" s="65"/>
    </row>
    <row r="133" spans="1:2">
      <c r="A133" s="22">
        <v>40367</v>
      </c>
      <c r="B133" s="65"/>
    </row>
    <row r="134" spans="1:2">
      <c r="A134" s="22">
        <v>40368</v>
      </c>
      <c r="B134" s="65"/>
    </row>
    <row r="135" spans="1:2">
      <c r="A135" s="22">
        <v>40371</v>
      </c>
      <c r="B135" s="65"/>
    </row>
    <row r="136" spans="1:2">
      <c r="A136" s="22">
        <v>40372</v>
      </c>
      <c r="B136" s="65"/>
    </row>
    <row r="137" spans="1:2">
      <c r="A137" s="22">
        <v>40373</v>
      </c>
      <c r="B137" s="65"/>
    </row>
    <row r="138" spans="1:2">
      <c r="A138" s="22">
        <v>40374</v>
      </c>
      <c r="B138" s="65"/>
    </row>
    <row r="139" spans="1:2">
      <c r="A139" s="22">
        <v>40375</v>
      </c>
      <c r="B139" s="65"/>
    </row>
    <row r="140" spans="1:2">
      <c r="A140" s="22">
        <v>40378</v>
      </c>
      <c r="B140" s="65"/>
    </row>
    <row r="141" spans="1:2">
      <c r="A141" s="22">
        <v>40379</v>
      </c>
      <c r="B141" s="65"/>
    </row>
    <row r="142" spans="1:2">
      <c r="A142" s="22">
        <v>40380</v>
      </c>
      <c r="B142" s="65"/>
    </row>
    <row r="143" spans="1:2">
      <c r="A143" s="22">
        <v>40381</v>
      </c>
      <c r="B143" s="65"/>
    </row>
    <row r="144" spans="1:2">
      <c r="A144" s="22">
        <v>40382</v>
      </c>
      <c r="B144" s="65"/>
    </row>
    <row r="145" spans="1:2">
      <c r="A145" s="22">
        <v>40385</v>
      </c>
      <c r="B145" s="65"/>
    </row>
    <row r="146" spans="1:2">
      <c r="A146" s="22">
        <v>40386</v>
      </c>
      <c r="B146" s="65"/>
    </row>
    <row r="147" spans="1:2">
      <c r="A147" s="22">
        <v>40387</v>
      </c>
      <c r="B147" s="65"/>
    </row>
    <row r="148" spans="1:2">
      <c r="A148" s="22">
        <v>40388</v>
      </c>
      <c r="B148" s="65"/>
    </row>
    <row r="149" spans="1:2">
      <c r="A149" s="22">
        <v>40389</v>
      </c>
      <c r="B149" s="65"/>
    </row>
    <row r="150" spans="1:2">
      <c r="A150" s="22">
        <v>40392</v>
      </c>
      <c r="B150" s="65"/>
    </row>
    <row r="151" spans="1:2">
      <c r="A151" s="22">
        <v>40393</v>
      </c>
      <c r="B151" s="65"/>
    </row>
    <row r="152" spans="1:2">
      <c r="A152" s="22">
        <v>40394</v>
      </c>
      <c r="B152" s="65"/>
    </row>
    <row r="153" spans="1:2">
      <c r="A153" s="22">
        <v>40395</v>
      </c>
      <c r="B153" s="65"/>
    </row>
    <row r="154" spans="1:2">
      <c r="A154" s="22">
        <v>40396</v>
      </c>
      <c r="B154" s="65"/>
    </row>
    <row r="155" spans="1:2">
      <c r="A155" s="22">
        <v>40399</v>
      </c>
      <c r="B155" s="65"/>
    </row>
    <row r="156" spans="1:2">
      <c r="A156" s="22">
        <v>40400</v>
      </c>
      <c r="B156" s="65"/>
    </row>
    <row r="157" spans="1:2">
      <c r="A157" s="22">
        <v>40401</v>
      </c>
      <c r="B157" s="65"/>
    </row>
    <row r="158" spans="1:2">
      <c r="A158" s="22">
        <v>40402</v>
      </c>
      <c r="B158" s="65"/>
    </row>
    <row r="159" spans="1:2">
      <c r="A159" s="22">
        <v>40403</v>
      </c>
      <c r="B159" s="65"/>
    </row>
    <row r="160" spans="1:2">
      <c r="A160" s="22">
        <v>40406</v>
      </c>
      <c r="B160" s="65"/>
    </row>
    <row r="161" spans="1:2">
      <c r="A161" s="22">
        <v>40407</v>
      </c>
      <c r="B161" s="65"/>
    </row>
    <row r="162" spans="1:2">
      <c r="A162" s="22">
        <v>40408</v>
      </c>
      <c r="B162" s="65"/>
    </row>
    <row r="163" spans="1:2">
      <c r="A163" s="22">
        <v>40409</v>
      </c>
      <c r="B163" s="65"/>
    </row>
    <row r="164" spans="1:2">
      <c r="A164" s="22">
        <v>40410</v>
      </c>
      <c r="B164" s="65"/>
    </row>
    <row r="165" spans="1:2">
      <c r="A165" s="22">
        <v>40413</v>
      </c>
      <c r="B165" s="65"/>
    </row>
    <row r="166" spans="1:2">
      <c r="A166" s="22">
        <v>40414</v>
      </c>
      <c r="B166" s="65"/>
    </row>
    <row r="167" spans="1:2">
      <c r="A167" s="22">
        <v>40415</v>
      </c>
      <c r="B167" s="65"/>
    </row>
    <row r="168" spans="1:2">
      <c r="A168" s="22">
        <v>40416</v>
      </c>
      <c r="B168" s="65"/>
    </row>
    <row r="169" spans="1:2">
      <c r="A169" s="22">
        <v>40417</v>
      </c>
      <c r="B169" s="65"/>
    </row>
    <row r="170" spans="1:2">
      <c r="A170" s="22">
        <v>40420</v>
      </c>
      <c r="B170" s="65"/>
    </row>
    <row r="171" spans="1:2">
      <c r="A171" s="22">
        <v>40421</v>
      </c>
      <c r="B171" s="65"/>
    </row>
    <row r="172" spans="1:2">
      <c r="A172" s="22">
        <v>40422</v>
      </c>
      <c r="B172" s="65"/>
    </row>
    <row r="173" spans="1:2">
      <c r="A173" s="22">
        <v>40423</v>
      </c>
      <c r="B173" s="65"/>
    </row>
    <row r="174" spans="1:2">
      <c r="A174" s="22">
        <v>40424</v>
      </c>
      <c r="B174" s="65"/>
    </row>
    <row r="175" spans="1:2">
      <c r="A175" s="22">
        <v>40428</v>
      </c>
      <c r="B175" s="65"/>
    </row>
    <row r="176" spans="1:2">
      <c r="A176" s="22">
        <v>40429</v>
      </c>
      <c r="B176" s="65"/>
    </row>
    <row r="177" spans="1:2">
      <c r="A177" s="22">
        <v>40430</v>
      </c>
      <c r="B177" s="65"/>
    </row>
    <row r="178" spans="1:2">
      <c r="A178" s="22">
        <v>40431</v>
      </c>
      <c r="B178" s="65"/>
    </row>
    <row r="179" spans="1:2">
      <c r="A179" s="22">
        <v>40434</v>
      </c>
      <c r="B179" s="65"/>
    </row>
    <row r="180" spans="1:2">
      <c r="A180" s="22">
        <v>40435</v>
      </c>
      <c r="B180" s="65"/>
    </row>
    <row r="181" spans="1:2">
      <c r="A181" s="22">
        <v>40436</v>
      </c>
      <c r="B181" s="65"/>
    </row>
    <row r="182" spans="1:2">
      <c r="A182" s="22">
        <v>40437</v>
      </c>
      <c r="B182" s="65"/>
    </row>
    <row r="183" spans="1:2">
      <c r="A183" s="22">
        <v>40438</v>
      </c>
      <c r="B183" s="65"/>
    </row>
    <row r="184" spans="1:2">
      <c r="A184" s="22">
        <v>40441</v>
      </c>
      <c r="B184" s="65"/>
    </row>
    <row r="185" spans="1:2">
      <c r="A185" s="22">
        <v>40442</v>
      </c>
      <c r="B185" s="65"/>
    </row>
    <row r="186" spans="1:2">
      <c r="A186" s="22">
        <v>40443</v>
      </c>
      <c r="B186" s="65"/>
    </row>
    <row r="187" spans="1:2">
      <c r="A187" s="22">
        <v>40444</v>
      </c>
      <c r="B187" s="65"/>
    </row>
    <row r="188" spans="1:2">
      <c r="A188" s="22">
        <v>40445</v>
      </c>
      <c r="B188" s="65"/>
    </row>
    <row r="189" spans="1:2">
      <c r="A189" s="22">
        <v>40448</v>
      </c>
      <c r="B189" s="65"/>
    </row>
    <row r="190" spans="1:2">
      <c r="A190" s="22">
        <v>40449</v>
      </c>
      <c r="B190" s="65"/>
    </row>
    <row r="191" spans="1:2">
      <c r="A191" s="22">
        <v>40450</v>
      </c>
      <c r="B191" s="65"/>
    </row>
    <row r="192" spans="1:2">
      <c r="A192" s="22">
        <v>40451</v>
      </c>
      <c r="B192" s="65"/>
    </row>
    <row r="193" spans="1:2">
      <c r="A193" s="22">
        <v>40452</v>
      </c>
      <c r="B193" s="65"/>
    </row>
    <row r="194" spans="1:2">
      <c r="A194" s="22">
        <v>40455</v>
      </c>
      <c r="B194" s="65"/>
    </row>
    <row r="195" spans="1:2">
      <c r="A195" s="22">
        <v>40456</v>
      </c>
      <c r="B195" s="65"/>
    </row>
    <row r="196" spans="1:2">
      <c r="A196" s="22">
        <v>40457</v>
      </c>
      <c r="B196" s="65"/>
    </row>
    <row r="197" spans="1:2">
      <c r="A197" s="22">
        <v>40458</v>
      </c>
      <c r="B197" s="65"/>
    </row>
    <row r="198" spans="1:2">
      <c r="A198" s="22">
        <v>40459</v>
      </c>
      <c r="B198" s="65"/>
    </row>
    <row r="199" spans="1:2">
      <c r="A199" s="22">
        <v>40462</v>
      </c>
      <c r="B199" s="65"/>
    </row>
    <row r="200" spans="1:2">
      <c r="A200" s="22">
        <v>40463</v>
      </c>
      <c r="B200" s="65"/>
    </row>
    <row r="201" spans="1:2">
      <c r="A201" s="22">
        <v>40464</v>
      </c>
      <c r="B201" s="65"/>
    </row>
    <row r="202" spans="1:2">
      <c r="A202" s="22">
        <v>40465</v>
      </c>
      <c r="B202" s="65"/>
    </row>
    <row r="203" spans="1:2">
      <c r="A203" s="22">
        <v>40466</v>
      </c>
      <c r="B203" s="65"/>
    </row>
    <row r="204" spans="1:2">
      <c r="A204" s="22">
        <v>40469</v>
      </c>
      <c r="B204" s="65"/>
    </row>
    <row r="205" spans="1:2">
      <c r="A205" s="22">
        <v>40470</v>
      </c>
      <c r="B205" s="65"/>
    </row>
    <row r="206" spans="1:2">
      <c r="A206" s="22">
        <v>40471</v>
      </c>
      <c r="B206" s="65"/>
    </row>
    <row r="207" spans="1:2">
      <c r="A207" s="22">
        <v>40472</v>
      </c>
      <c r="B207" s="65"/>
    </row>
    <row r="208" spans="1:2">
      <c r="A208" s="22">
        <v>40473</v>
      </c>
      <c r="B208" s="65"/>
    </row>
    <row r="209" spans="1:2">
      <c r="A209" s="22">
        <v>40476</v>
      </c>
      <c r="B209" s="65"/>
    </row>
    <row r="210" spans="1:2">
      <c r="A210" s="22">
        <v>40477</v>
      </c>
      <c r="B210" s="65"/>
    </row>
    <row r="211" spans="1:2">
      <c r="A211" s="22">
        <v>40478</v>
      </c>
      <c r="B211" s="65"/>
    </row>
    <row r="212" spans="1:2">
      <c r="A212" s="22">
        <v>40479</v>
      </c>
      <c r="B212" s="65"/>
    </row>
    <row r="213" spans="1:2">
      <c r="A213" s="22">
        <v>40480</v>
      </c>
      <c r="B213" s="65"/>
    </row>
    <row r="214" spans="1:2">
      <c r="A214" s="22">
        <v>40483</v>
      </c>
      <c r="B214" s="65"/>
    </row>
    <row r="215" spans="1:2">
      <c r="A215" s="22">
        <v>40484</v>
      </c>
      <c r="B215" s="65"/>
    </row>
    <row r="216" spans="1:2">
      <c r="A216" s="22">
        <v>40485</v>
      </c>
      <c r="B216" s="65"/>
    </row>
    <row r="217" spans="1:2">
      <c r="A217" s="22">
        <v>40486</v>
      </c>
      <c r="B217" s="65"/>
    </row>
    <row r="218" spans="1:2">
      <c r="A218" s="22">
        <v>40487</v>
      </c>
      <c r="B218" s="65"/>
    </row>
    <row r="219" spans="1:2">
      <c r="A219" s="22">
        <v>40490</v>
      </c>
      <c r="B219" s="65"/>
    </row>
    <row r="220" spans="1:2">
      <c r="A220" s="22">
        <v>40491</v>
      </c>
      <c r="B220" s="65"/>
    </row>
    <row r="221" spans="1:2">
      <c r="A221" s="22">
        <v>40492</v>
      </c>
      <c r="B221" s="65"/>
    </row>
    <row r="222" spans="1:2">
      <c r="A222" s="22">
        <v>40493</v>
      </c>
      <c r="B222" s="65"/>
    </row>
    <row r="223" spans="1:2">
      <c r="A223" s="22">
        <v>40494</v>
      </c>
      <c r="B223" s="65"/>
    </row>
    <row r="224" spans="1:2">
      <c r="A224" s="22">
        <v>40497</v>
      </c>
      <c r="B224" s="65"/>
    </row>
    <row r="225" spans="1:2">
      <c r="A225" s="22">
        <v>40498</v>
      </c>
      <c r="B225" s="65"/>
    </row>
    <row r="226" spans="1:2">
      <c r="A226" s="22">
        <v>40499</v>
      </c>
      <c r="B226" s="65"/>
    </row>
    <row r="227" spans="1:2">
      <c r="A227" s="22">
        <v>40500</v>
      </c>
      <c r="B227" s="65"/>
    </row>
    <row r="228" spans="1:2">
      <c r="A228" s="22">
        <v>40501</v>
      </c>
      <c r="B228" s="65"/>
    </row>
    <row r="229" spans="1:2">
      <c r="A229" s="22">
        <v>40504</v>
      </c>
      <c r="B229" s="65"/>
    </row>
    <row r="230" spans="1:2">
      <c r="A230" s="22">
        <v>40505</v>
      </c>
      <c r="B230" s="65"/>
    </row>
    <row r="231" spans="1:2">
      <c r="A231" s="22">
        <v>40506</v>
      </c>
      <c r="B231" s="65"/>
    </row>
    <row r="232" spans="1:2">
      <c r="A232" s="22">
        <v>40508</v>
      </c>
      <c r="B232" s="65"/>
    </row>
    <row r="233" spans="1:2">
      <c r="A233" s="22">
        <v>40511</v>
      </c>
      <c r="B233" s="65"/>
    </row>
    <row r="234" spans="1:2">
      <c r="A234" s="22">
        <v>40512</v>
      </c>
      <c r="B234" s="65"/>
    </row>
    <row r="235" spans="1:2">
      <c r="A235" s="22">
        <v>40513</v>
      </c>
      <c r="B235" s="65"/>
    </row>
    <row r="236" spans="1:2">
      <c r="A236" s="22">
        <v>40514</v>
      </c>
      <c r="B236" s="65"/>
    </row>
    <row r="237" spans="1:2">
      <c r="A237" s="22">
        <v>40515</v>
      </c>
      <c r="B237" s="65"/>
    </row>
    <row r="238" spans="1:2">
      <c r="A238" s="22">
        <v>40518</v>
      </c>
      <c r="B238" s="65"/>
    </row>
    <row r="239" spans="1:2">
      <c r="A239" s="22">
        <v>40519</v>
      </c>
      <c r="B239" s="65"/>
    </row>
    <row r="240" spans="1:2">
      <c r="A240" s="22">
        <v>40520</v>
      </c>
      <c r="B240" s="65"/>
    </row>
    <row r="241" spans="1:2">
      <c r="A241" s="22">
        <v>40521</v>
      </c>
      <c r="B241" s="65"/>
    </row>
    <row r="242" spans="1:2">
      <c r="A242" s="22">
        <v>40522</v>
      </c>
      <c r="B242" s="65"/>
    </row>
    <row r="243" spans="1:2">
      <c r="A243" s="22">
        <v>40525</v>
      </c>
      <c r="B243" s="65"/>
    </row>
    <row r="244" spans="1:2">
      <c r="A244" s="22">
        <v>40526</v>
      </c>
      <c r="B244" s="65"/>
    </row>
    <row r="245" spans="1:2">
      <c r="A245" s="22">
        <v>40527</v>
      </c>
      <c r="B245" s="65"/>
    </row>
    <row r="246" spans="1:2">
      <c r="A246" s="22">
        <v>40528</v>
      </c>
      <c r="B246" s="65"/>
    </row>
    <row r="247" spans="1:2">
      <c r="A247" s="22">
        <v>40529</v>
      </c>
      <c r="B247" s="65"/>
    </row>
    <row r="248" spans="1:2">
      <c r="A248" s="22">
        <v>40532</v>
      </c>
      <c r="B248" s="65"/>
    </row>
    <row r="249" spans="1:2">
      <c r="A249" s="22">
        <v>40533</v>
      </c>
      <c r="B249" s="65"/>
    </row>
    <row r="250" spans="1:2">
      <c r="A250" s="22">
        <v>40534</v>
      </c>
      <c r="B250" s="65"/>
    </row>
    <row r="251" spans="1:2">
      <c r="A251" s="22">
        <v>40535</v>
      </c>
      <c r="B251" s="65"/>
    </row>
    <row r="252" spans="1:2">
      <c r="A252" s="22">
        <v>40539</v>
      </c>
      <c r="B252" s="65"/>
    </row>
    <row r="253" spans="1:2">
      <c r="A253" s="22">
        <v>40540</v>
      </c>
      <c r="B253" s="65"/>
    </row>
    <row r="254" spans="1:2">
      <c r="A254" s="22">
        <v>40541</v>
      </c>
      <c r="B254" s="65"/>
    </row>
    <row r="255" spans="1:2">
      <c r="A255" s="22">
        <v>40542</v>
      </c>
      <c r="B255" s="65"/>
    </row>
    <row r="256" spans="1:2">
      <c r="A256" s="22">
        <v>40543</v>
      </c>
      <c r="B256" s="65"/>
    </row>
    <row r="257" spans="1:2">
      <c r="A257" s="22">
        <v>40546</v>
      </c>
      <c r="B257" s="65"/>
    </row>
    <row r="258" spans="1:2">
      <c r="A258" s="22">
        <v>40547</v>
      </c>
      <c r="B258" s="65"/>
    </row>
    <row r="259" spans="1:2">
      <c r="A259" s="22">
        <v>40548</v>
      </c>
      <c r="B259" s="65"/>
    </row>
    <row r="260" spans="1:2">
      <c r="A260" s="22">
        <v>40549</v>
      </c>
      <c r="B260" s="65"/>
    </row>
    <row r="261" spans="1:2">
      <c r="A261" s="22">
        <v>40550</v>
      </c>
      <c r="B261" s="65"/>
    </row>
    <row r="262" spans="1:2">
      <c r="A262" s="22">
        <v>40553</v>
      </c>
      <c r="B262" s="65"/>
    </row>
    <row r="263" spans="1:2">
      <c r="A263" s="22">
        <v>40554</v>
      </c>
      <c r="B263" s="65"/>
    </row>
    <row r="264" spans="1:2">
      <c r="A264" s="22">
        <v>40555</v>
      </c>
      <c r="B264" s="65"/>
    </row>
    <row r="265" spans="1:2">
      <c r="A265" s="22">
        <v>40556</v>
      </c>
      <c r="B265" s="65"/>
    </row>
    <row r="266" spans="1:2">
      <c r="A266" s="22">
        <v>40557</v>
      </c>
      <c r="B266" s="65"/>
    </row>
    <row r="267" spans="1:2">
      <c r="A267" s="22">
        <v>40561</v>
      </c>
      <c r="B267" s="65"/>
    </row>
    <row r="268" spans="1:2">
      <c r="A268" s="22">
        <v>40562</v>
      </c>
      <c r="B268" s="65"/>
    </row>
    <row r="269" spans="1:2">
      <c r="A269" s="22">
        <v>40563</v>
      </c>
      <c r="B269" s="65"/>
    </row>
    <row r="270" spans="1:2">
      <c r="A270" s="22">
        <v>40564</v>
      </c>
      <c r="B270" s="65"/>
    </row>
    <row r="271" spans="1:2">
      <c r="A271" s="22">
        <v>40567</v>
      </c>
      <c r="B271" s="65"/>
    </row>
    <row r="272" spans="1:2">
      <c r="A272" s="22">
        <v>40568</v>
      </c>
      <c r="B272" s="65"/>
    </row>
    <row r="273" spans="1:2">
      <c r="A273" s="22">
        <v>40569</v>
      </c>
      <c r="B273" s="65"/>
    </row>
    <row r="274" spans="1:2">
      <c r="A274" s="22">
        <v>40570</v>
      </c>
      <c r="B274" s="65"/>
    </row>
    <row r="275" spans="1:2">
      <c r="A275" s="22">
        <v>40571</v>
      </c>
      <c r="B275" s="65"/>
    </row>
    <row r="276" spans="1:2">
      <c r="A276" s="22">
        <v>40574</v>
      </c>
      <c r="B276" s="65"/>
    </row>
    <row r="277" spans="1:2">
      <c r="A277" s="22">
        <v>40575</v>
      </c>
      <c r="B277" s="65"/>
    </row>
    <row r="278" spans="1:2">
      <c r="A278" s="22">
        <v>40576</v>
      </c>
      <c r="B278" s="65"/>
    </row>
    <row r="279" spans="1:2">
      <c r="A279" s="22">
        <v>40577</v>
      </c>
      <c r="B279" s="65"/>
    </row>
    <row r="280" spans="1:2">
      <c r="A280" s="22">
        <v>40578</v>
      </c>
      <c r="B280" s="65"/>
    </row>
    <row r="281" spans="1:2">
      <c r="A281" s="22">
        <v>40581</v>
      </c>
      <c r="B281" s="65"/>
    </row>
    <row r="282" spans="1:2">
      <c r="A282" s="22">
        <v>40582</v>
      </c>
      <c r="B282" s="65"/>
    </row>
    <row r="283" spans="1:2">
      <c r="A283" s="22">
        <v>40583</v>
      </c>
      <c r="B283" s="65"/>
    </row>
    <row r="284" spans="1:2">
      <c r="A284" s="22">
        <v>40584</v>
      </c>
      <c r="B284" s="65"/>
    </row>
    <row r="285" spans="1:2">
      <c r="A285" s="22">
        <v>40585</v>
      </c>
      <c r="B285" s="65"/>
    </row>
    <row r="286" spans="1:2">
      <c r="A286" s="22">
        <v>40588</v>
      </c>
      <c r="B286" s="65"/>
    </row>
    <row r="287" spans="1:2">
      <c r="A287" s="22">
        <v>40589</v>
      </c>
      <c r="B287" s="65"/>
    </row>
    <row r="288" spans="1:2">
      <c r="A288" s="22">
        <v>40590</v>
      </c>
      <c r="B288" s="65"/>
    </row>
    <row r="289" spans="1:2">
      <c r="A289" s="22">
        <v>40591</v>
      </c>
      <c r="B289" s="65"/>
    </row>
    <row r="290" spans="1:2">
      <c r="A290" s="22">
        <v>40592</v>
      </c>
      <c r="B290" s="65"/>
    </row>
    <row r="291" spans="1:2">
      <c r="A291" s="22">
        <v>40596</v>
      </c>
      <c r="B291" s="65"/>
    </row>
    <row r="292" spans="1:2">
      <c r="A292" s="22">
        <v>40597</v>
      </c>
      <c r="B292" s="65"/>
    </row>
    <row r="293" spans="1:2">
      <c r="A293" s="22">
        <v>40598</v>
      </c>
      <c r="B293" s="65"/>
    </row>
    <row r="294" spans="1:2">
      <c r="A294" s="22">
        <v>40599</v>
      </c>
      <c r="B294" s="65"/>
    </row>
    <row r="295" spans="1:2">
      <c r="A295" s="22">
        <v>40602</v>
      </c>
      <c r="B295" s="65"/>
    </row>
    <row r="296" spans="1:2">
      <c r="A296" s="22">
        <v>40603</v>
      </c>
      <c r="B296" s="65"/>
    </row>
    <row r="297" spans="1:2">
      <c r="A297" s="22">
        <v>40604</v>
      </c>
      <c r="B297" s="65"/>
    </row>
    <row r="298" spans="1:2">
      <c r="A298" s="22">
        <v>40605</v>
      </c>
      <c r="B298" s="65"/>
    </row>
    <row r="299" spans="1:2">
      <c r="A299" s="22">
        <v>40606</v>
      </c>
      <c r="B299" s="65"/>
    </row>
    <row r="300" spans="1:2">
      <c r="A300" s="22">
        <v>40609</v>
      </c>
      <c r="B300" s="65"/>
    </row>
    <row r="301" spans="1:2">
      <c r="A301" s="22">
        <v>40610</v>
      </c>
      <c r="B301" s="65"/>
    </row>
    <row r="302" spans="1:2">
      <c r="A302" s="22">
        <v>40611</v>
      </c>
      <c r="B302" s="65"/>
    </row>
    <row r="303" spans="1:2">
      <c r="A303" s="22">
        <v>40612</v>
      </c>
      <c r="B303" s="65"/>
    </row>
    <row r="304" spans="1:2">
      <c r="A304" s="22">
        <v>40613</v>
      </c>
      <c r="B304" s="65"/>
    </row>
    <row r="305" spans="1:2">
      <c r="A305" s="22">
        <v>40616</v>
      </c>
      <c r="B305" s="65"/>
    </row>
    <row r="306" spans="1:2">
      <c r="A306" s="22">
        <v>40617</v>
      </c>
      <c r="B306" s="65"/>
    </row>
    <row r="307" spans="1:2">
      <c r="A307" s="22">
        <v>40618</v>
      </c>
      <c r="B307" s="65"/>
    </row>
    <row r="308" spans="1:2">
      <c r="A308" s="22">
        <v>40619</v>
      </c>
      <c r="B308" s="65"/>
    </row>
    <row r="309" spans="1:2">
      <c r="A309" s="22">
        <v>40620</v>
      </c>
      <c r="B309" s="65"/>
    </row>
    <row r="310" spans="1:2">
      <c r="A310" s="22">
        <v>40623</v>
      </c>
      <c r="B310" s="65"/>
    </row>
    <row r="311" spans="1:2">
      <c r="A311" s="22">
        <v>40624</v>
      </c>
      <c r="B311" s="65"/>
    </row>
    <row r="312" spans="1:2">
      <c r="A312" s="22">
        <v>40625</v>
      </c>
      <c r="B312" s="65"/>
    </row>
    <row r="313" spans="1:2">
      <c r="A313" s="22">
        <v>40626</v>
      </c>
      <c r="B313" s="65"/>
    </row>
    <row r="314" spans="1:2">
      <c r="A314" s="22">
        <v>40627</v>
      </c>
      <c r="B314" s="65"/>
    </row>
    <row r="315" spans="1:2">
      <c r="A315" s="22">
        <v>40630</v>
      </c>
      <c r="B315" s="65"/>
    </row>
    <row r="316" spans="1:2">
      <c r="A316" s="22">
        <v>40631</v>
      </c>
      <c r="B316" s="65"/>
    </row>
    <row r="317" spans="1:2">
      <c r="A317" s="22">
        <v>40632</v>
      </c>
      <c r="B317" s="65"/>
    </row>
    <row r="318" spans="1:2">
      <c r="A318" s="22">
        <v>40633</v>
      </c>
      <c r="B318" s="65"/>
    </row>
    <row r="319" spans="1:2">
      <c r="A319" s="22">
        <v>40634</v>
      </c>
      <c r="B319" s="65"/>
    </row>
    <row r="320" spans="1:2">
      <c r="A320" s="22">
        <v>40637</v>
      </c>
      <c r="B320" s="65"/>
    </row>
    <row r="321" spans="1:2">
      <c r="A321" s="22">
        <v>40638</v>
      </c>
      <c r="B321" s="65"/>
    </row>
    <row r="322" spans="1:2">
      <c r="A322" s="22">
        <v>40639</v>
      </c>
      <c r="B322" s="65"/>
    </row>
    <row r="323" spans="1:2">
      <c r="A323" s="22">
        <v>40640</v>
      </c>
      <c r="B323" s="65"/>
    </row>
    <row r="324" spans="1:2">
      <c r="A324" s="22">
        <v>40641</v>
      </c>
      <c r="B324" s="65"/>
    </row>
    <row r="325" spans="1:2">
      <c r="A325" s="22">
        <v>40644</v>
      </c>
      <c r="B325" s="65"/>
    </row>
    <row r="326" spans="1:2">
      <c r="A326" s="22">
        <v>40645</v>
      </c>
      <c r="B326" s="65"/>
    </row>
    <row r="327" spans="1:2">
      <c r="A327" s="22">
        <v>40646</v>
      </c>
      <c r="B327" s="65"/>
    </row>
    <row r="328" spans="1:2">
      <c r="A328" s="22">
        <v>40647</v>
      </c>
      <c r="B328" s="65"/>
    </row>
    <row r="329" spans="1:2">
      <c r="A329" s="22">
        <v>40648</v>
      </c>
      <c r="B329" s="65"/>
    </row>
    <row r="330" spans="1:2">
      <c r="A330" s="22">
        <v>40651</v>
      </c>
      <c r="B330" s="65"/>
    </row>
    <row r="331" spans="1:2">
      <c r="A331" s="22">
        <v>40652</v>
      </c>
      <c r="B331" s="65"/>
    </row>
    <row r="332" spans="1:2">
      <c r="A332" s="22">
        <v>40653</v>
      </c>
      <c r="B332" s="65"/>
    </row>
    <row r="333" spans="1:2">
      <c r="A333" s="22">
        <v>40654</v>
      </c>
      <c r="B333" s="65"/>
    </row>
    <row r="334" spans="1:2">
      <c r="A334" s="22">
        <v>40658</v>
      </c>
      <c r="B334" s="65"/>
    </row>
    <row r="335" spans="1:2">
      <c r="A335" s="22">
        <v>40659</v>
      </c>
      <c r="B335" s="65"/>
    </row>
    <row r="336" spans="1:2">
      <c r="A336" s="22">
        <v>40660</v>
      </c>
      <c r="B336" s="65"/>
    </row>
    <row r="337" spans="1:2">
      <c r="A337" s="22">
        <v>40661</v>
      </c>
      <c r="B337" s="65"/>
    </row>
    <row r="338" spans="1:2">
      <c r="A338" s="22">
        <v>40662</v>
      </c>
      <c r="B338" s="65"/>
    </row>
    <row r="339" spans="1:2">
      <c r="A339" s="22">
        <v>40665</v>
      </c>
      <c r="B339" s="65"/>
    </row>
    <row r="340" spans="1:2">
      <c r="A340" s="22">
        <v>40666</v>
      </c>
      <c r="B340" s="65"/>
    </row>
    <row r="341" spans="1:2">
      <c r="A341" s="22">
        <v>40667</v>
      </c>
      <c r="B341" s="65"/>
    </row>
    <row r="342" spans="1:2">
      <c r="A342" s="22">
        <v>40668</v>
      </c>
      <c r="B342" s="65"/>
    </row>
    <row r="343" spans="1:2">
      <c r="A343" s="22">
        <v>40669</v>
      </c>
      <c r="B343" s="65"/>
    </row>
    <row r="344" spans="1:2">
      <c r="A344" s="22">
        <v>40672</v>
      </c>
      <c r="B344" s="65"/>
    </row>
    <row r="345" spans="1:2">
      <c r="A345" s="22">
        <v>40673</v>
      </c>
      <c r="B345" s="65"/>
    </row>
    <row r="346" spans="1:2">
      <c r="A346" s="22">
        <v>40674</v>
      </c>
      <c r="B346" s="65"/>
    </row>
    <row r="347" spans="1:2">
      <c r="A347" s="22">
        <v>40675</v>
      </c>
      <c r="B347" s="65"/>
    </row>
    <row r="348" spans="1:2">
      <c r="A348" s="22">
        <v>40676</v>
      </c>
      <c r="B348" s="65"/>
    </row>
    <row r="349" spans="1:2">
      <c r="A349" s="22">
        <v>40679</v>
      </c>
      <c r="B349" s="65"/>
    </row>
    <row r="350" spans="1:2">
      <c r="A350" s="22">
        <v>40680</v>
      </c>
      <c r="B350" s="65"/>
    </row>
    <row r="351" spans="1:2">
      <c r="A351" s="22">
        <v>40681</v>
      </c>
      <c r="B351" s="65"/>
    </row>
    <row r="352" spans="1:2">
      <c r="A352" s="22">
        <v>40682</v>
      </c>
      <c r="B352" s="65"/>
    </row>
    <row r="353" spans="1:2">
      <c r="A353" s="22">
        <v>40683</v>
      </c>
      <c r="B353" s="65"/>
    </row>
    <row r="354" spans="1:2">
      <c r="A354" s="22">
        <v>40686</v>
      </c>
      <c r="B354" s="65"/>
    </row>
    <row r="355" spans="1:2">
      <c r="A355" s="22">
        <v>40687</v>
      </c>
      <c r="B355" s="65"/>
    </row>
    <row r="356" spans="1:2">
      <c r="A356" s="22">
        <v>40688</v>
      </c>
      <c r="B356" s="65"/>
    </row>
    <row r="357" spans="1:2">
      <c r="A357" s="22">
        <v>40689</v>
      </c>
      <c r="B357" s="65"/>
    </row>
    <row r="358" spans="1:2">
      <c r="A358" s="22">
        <v>40690</v>
      </c>
      <c r="B358" s="65"/>
    </row>
    <row r="359" spans="1:2">
      <c r="A359" s="22">
        <v>40694</v>
      </c>
      <c r="B359" s="65"/>
    </row>
    <row r="360" spans="1:2">
      <c r="A360" s="22">
        <v>40695</v>
      </c>
      <c r="B360" s="65"/>
    </row>
    <row r="361" spans="1:2">
      <c r="A361" s="22">
        <v>40696</v>
      </c>
      <c r="B361" s="65"/>
    </row>
    <row r="362" spans="1:2">
      <c r="A362" s="22">
        <v>40697</v>
      </c>
      <c r="B362" s="65"/>
    </row>
    <row r="363" spans="1:2">
      <c r="A363" s="22">
        <v>40700</v>
      </c>
      <c r="B363" s="65"/>
    </row>
    <row r="364" spans="1:2">
      <c r="A364" s="22">
        <v>40701</v>
      </c>
      <c r="B364" s="65"/>
    </row>
    <row r="365" spans="1:2">
      <c r="A365" s="22">
        <v>40702</v>
      </c>
      <c r="B365" s="65"/>
    </row>
    <row r="366" spans="1:2">
      <c r="A366" s="22">
        <v>40703</v>
      </c>
      <c r="B366" s="65"/>
    </row>
    <row r="367" spans="1:2">
      <c r="A367" s="22">
        <v>40704</v>
      </c>
      <c r="B367" s="65"/>
    </row>
    <row r="368" spans="1:2">
      <c r="A368" s="22">
        <v>40707</v>
      </c>
      <c r="B368" s="65"/>
    </row>
    <row r="369" spans="1:2">
      <c r="A369" s="22">
        <v>40708</v>
      </c>
      <c r="B369" s="65"/>
    </row>
    <row r="370" spans="1:2">
      <c r="A370" s="22">
        <v>40709</v>
      </c>
      <c r="B370" s="65"/>
    </row>
    <row r="371" spans="1:2">
      <c r="A371" s="22">
        <v>40710</v>
      </c>
      <c r="B371" s="65"/>
    </row>
    <row r="372" spans="1:2">
      <c r="A372" s="22">
        <v>40711</v>
      </c>
      <c r="B372" s="65"/>
    </row>
    <row r="373" spans="1:2">
      <c r="A373" s="22">
        <v>40714</v>
      </c>
      <c r="B373" s="65"/>
    </row>
    <row r="374" spans="1:2">
      <c r="A374" s="22">
        <v>40715</v>
      </c>
      <c r="B374" s="65"/>
    </row>
    <row r="375" spans="1:2">
      <c r="A375" s="22">
        <v>40716</v>
      </c>
      <c r="B375" s="65"/>
    </row>
    <row r="376" spans="1:2">
      <c r="A376" s="22">
        <v>40717</v>
      </c>
      <c r="B376" s="65"/>
    </row>
    <row r="377" spans="1:2">
      <c r="A377" s="22">
        <v>40718</v>
      </c>
      <c r="B377" s="65"/>
    </row>
    <row r="378" spans="1:2">
      <c r="A378" s="22">
        <v>40721</v>
      </c>
      <c r="B378" s="65"/>
    </row>
    <row r="379" spans="1:2">
      <c r="A379" s="22">
        <v>40722</v>
      </c>
      <c r="B379" s="65"/>
    </row>
    <row r="380" spans="1:2">
      <c r="A380" s="22">
        <v>40723</v>
      </c>
      <c r="B380" s="65"/>
    </row>
    <row r="381" spans="1:2">
      <c r="A381" s="22">
        <v>40724</v>
      </c>
      <c r="B381" s="65"/>
    </row>
    <row r="382" spans="1:2">
      <c r="A382" s="22">
        <v>40725</v>
      </c>
      <c r="B382" s="65"/>
    </row>
    <row r="383" spans="1:2">
      <c r="A383" s="22">
        <v>40729</v>
      </c>
      <c r="B383" s="65"/>
    </row>
    <row r="384" spans="1:2">
      <c r="A384" s="22">
        <v>40730</v>
      </c>
      <c r="B384" s="65"/>
    </row>
    <row r="385" spans="1:2">
      <c r="A385" s="22">
        <v>40731</v>
      </c>
      <c r="B385" s="65"/>
    </row>
    <row r="386" spans="1:2">
      <c r="A386" s="22">
        <v>40732</v>
      </c>
      <c r="B386" s="65"/>
    </row>
    <row r="387" spans="1:2">
      <c r="A387" s="22">
        <v>40735</v>
      </c>
      <c r="B387" s="65"/>
    </row>
    <row r="388" spans="1:2">
      <c r="A388" s="22">
        <v>40736</v>
      </c>
      <c r="B388" s="65"/>
    </row>
    <row r="389" spans="1:2">
      <c r="A389" s="22">
        <v>40737</v>
      </c>
      <c r="B389" s="65"/>
    </row>
    <row r="390" spans="1:2">
      <c r="A390" s="22">
        <v>40738</v>
      </c>
      <c r="B390" s="65"/>
    </row>
    <row r="391" spans="1:2">
      <c r="A391" s="22">
        <v>40739</v>
      </c>
      <c r="B391" s="65"/>
    </row>
    <row r="392" spans="1:2">
      <c r="A392" s="22">
        <v>40742</v>
      </c>
      <c r="B392" s="65"/>
    </row>
    <row r="393" spans="1:2">
      <c r="A393" s="22">
        <v>40743</v>
      </c>
      <c r="B393" s="65"/>
    </row>
    <row r="394" spans="1:2">
      <c r="A394" s="22">
        <v>40744</v>
      </c>
      <c r="B394" s="65"/>
    </row>
    <row r="395" spans="1:2">
      <c r="A395" s="22">
        <v>40745</v>
      </c>
      <c r="B395" s="65"/>
    </row>
    <row r="396" spans="1:2">
      <c r="A396" s="22">
        <v>40746</v>
      </c>
      <c r="B396" s="65"/>
    </row>
    <row r="397" spans="1:2">
      <c r="A397" s="22">
        <v>40749</v>
      </c>
      <c r="B397" s="65"/>
    </row>
    <row r="398" spans="1:2">
      <c r="A398" s="22">
        <v>40750</v>
      </c>
      <c r="B398" s="65"/>
    </row>
    <row r="399" spans="1:2">
      <c r="A399" s="22">
        <v>40751</v>
      </c>
      <c r="B399" s="65"/>
    </row>
    <row r="400" spans="1:2">
      <c r="A400" s="22">
        <v>40752</v>
      </c>
      <c r="B400" s="65"/>
    </row>
    <row r="401" spans="1:2">
      <c r="A401" s="22">
        <v>40753</v>
      </c>
      <c r="B401" s="65"/>
    </row>
    <row r="402" spans="1:2">
      <c r="A402" s="22">
        <v>40756</v>
      </c>
      <c r="B402" s="65"/>
    </row>
    <row r="403" spans="1:2">
      <c r="A403" s="22">
        <v>40757</v>
      </c>
      <c r="B403" s="65"/>
    </row>
    <row r="404" spans="1:2">
      <c r="A404" s="22">
        <v>40758</v>
      </c>
      <c r="B404" s="65"/>
    </row>
    <row r="405" spans="1:2">
      <c r="A405" s="22">
        <v>40759</v>
      </c>
      <c r="B405" s="65"/>
    </row>
    <row r="406" spans="1:2">
      <c r="A406" s="22">
        <v>40760</v>
      </c>
      <c r="B406" s="65"/>
    </row>
    <row r="407" spans="1:2">
      <c r="A407" s="22">
        <v>40763</v>
      </c>
      <c r="B407" s="65"/>
    </row>
    <row r="408" spans="1:2">
      <c r="A408" s="22">
        <v>40764</v>
      </c>
      <c r="B408" s="65"/>
    </row>
    <row r="409" spans="1:2">
      <c r="A409" s="22">
        <v>40765</v>
      </c>
      <c r="B409" s="65"/>
    </row>
    <row r="410" spans="1:2">
      <c r="A410" s="22">
        <v>40766</v>
      </c>
      <c r="B410" s="65"/>
    </row>
    <row r="411" spans="1:2">
      <c r="A411" s="22">
        <v>40767</v>
      </c>
      <c r="B411" s="65"/>
    </row>
    <row r="412" spans="1:2">
      <c r="A412" s="22">
        <v>40770</v>
      </c>
      <c r="B412" s="65"/>
    </row>
    <row r="413" spans="1:2">
      <c r="A413" s="22">
        <v>40771</v>
      </c>
      <c r="B413" s="65"/>
    </row>
    <row r="414" spans="1:2">
      <c r="A414" s="22">
        <v>40772</v>
      </c>
      <c r="B414" s="65"/>
    </row>
    <row r="415" spans="1:2">
      <c r="A415" s="22">
        <v>40773</v>
      </c>
      <c r="B415" s="65"/>
    </row>
    <row r="416" spans="1:2">
      <c r="A416" s="22">
        <v>40774</v>
      </c>
      <c r="B416" s="65"/>
    </row>
    <row r="417" spans="1:2">
      <c r="A417" s="22">
        <v>40777</v>
      </c>
      <c r="B417" s="65"/>
    </row>
    <row r="418" spans="1:2">
      <c r="A418" s="22">
        <v>40778</v>
      </c>
      <c r="B418" s="65"/>
    </row>
    <row r="419" spans="1:2">
      <c r="A419" s="22">
        <v>40779</v>
      </c>
      <c r="B419" s="65"/>
    </row>
    <row r="420" spans="1:2">
      <c r="A420" s="22">
        <v>40780</v>
      </c>
      <c r="B420" s="65"/>
    </row>
    <row r="421" spans="1:2">
      <c r="A421" s="22">
        <v>40781</v>
      </c>
      <c r="B421" s="65"/>
    </row>
    <row r="422" spans="1:2">
      <c r="A422" s="22">
        <v>40784</v>
      </c>
      <c r="B422" s="65"/>
    </row>
    <row r="423" spans="1:2">
      <c r="A423" s="22">
        <v>40785</v>
      </c>
      <c r="B423" s="65"/>
    </row>
    <row r="424" spans="1:2">
      <c r="A424" s="22">
        <v>40786</v>
      </c>
      <c r="B424" s="65"/>
    </row>
    <row r="425" spans="1:2">
      <c r="A425" s="22">
        <v>40787</v>
      </c>
      <c r="B425" s="65"/>
    </row>
    <row r="426" spans="1:2">
      <c r="A426" s="22">
        <v>40788</v>
      </c>
      <c r="B426" s="65"/>
    </row>
    <row r="427" spans="1:2">
      <c r="A427" s="22">
        <v>40792</v>
      </c>
      <c r="B427" s="65"/>
    </row>
    <row r="428" spans="1:2">
      <c r="A428" s="22">
        <v>40793</v>
      </c>
      <c r="B428" s="65"/>
    </row>
    <row r="429" spans="1:2">
      <c r="A429" s="22">
        <v>40794</v>
      </c>
      <c r="B429" s="65"/>
    </row>
    <row r="430" spans="1:2">
      <c r="A430" s="22">
        <v>40795</v>
      </c>
      <c r="B430" s="65"/>
    </row>
    <row r="431" spans="1:2">
      <c r="A431" s="22">
        <v>40798</v>
      </c>
      <c r="B431" s="65"/>
    </row>
    <row r="432" spans="1:2">
      <c r="A432" s="22">
        <v>40799</v>
      </c>
      <c r="B432" s="65"/>
    </row>
    <row r="433" spans="1:2">
      <c r="A433" s="22">
        <v>40800</v>
      </c>
      <c r="B433" s="65"/>
    </row>
    <row r="434" spans="1:2">
      <c r="A434" s="22">
        <v>40801</v>
      </c>
      <c r="B434" s="65"/>
    </row>
    <row r="435" spans="1:2">
      <c r="A435" s="22">
        <v>40802</v>
      </c>
      <c r="B435" s="65"/>
    </row>
    <row r="436" spans="1:2">
      <c r="A436" s="22">
        <v>40805</v>
      </c>
      <c r="B436" s="65"/>
    </row>
    <row r="437" spans="1:2">
      <c r="A437" s="22">
        <v>40806</v>
      </c>
      <c r="B437" s="65"/>
    </row>
    <row r="438" spans="1:2">
      <c r="A438" s="22">
        <v>40807</v>
      </c>
      <c r="B438" s="65"/>
    </row>
    <row r="439" spans="1:2">
      <c r="A439" s="22">
        <v>40808</v>
      </c>
      <c r="B439" s="65"/>
    </row>
    <row r="440" spans="1:2">
      <c r="A440" s="22">
        <v>40809</v>
      </c>
      <c r="B440" s="65"/>
    </row>
    <row r="441" spans="1:2">
      <c r="A441" s="22">
        <v>40812</v>
      </c>
      <c r="B441" s="65"/>
    </row>
    <row r="442" spans="1:2">
      <c r="A442" s="22">
        <v>40813</v>
      </c>
      <c r="B442" s="65"/>
    </row>
    <row r="443" spans="1:2">
      <c r="A443" s="22">
        <v>40814</v>
      </c>
      <c r="B443" s="65"/>
    </row>
    <row r="444" spans="1:2">
      <c r="A444" s="22">
        <v>40815</v>
      </c>
      <c r="B444" s="65"/>
    </row>
    <row r="445" spans="1:2">
      <c r="A445" s="22">
        <v>40816</v>
      </c>
      <c r="B445" s="65"/>
    </row>
    <row r="446" spans="1:2">
      <c r="A446" s="22">
        <v>40819</v>
      </c>
      <c r="B446" s="65"/>
    </row>
    <row r="447" spans="1:2">
      <c r="A447" s="22">
        <v>40820</v>
      </c>
      <c r="B447" s="65"/>
    </row>
    <row r="448" spans="1:2">
      <c r="A448" s="22">
        <v>40821</v>
      </c>
      <c r="B448" s="65"/>
    </row>
    <row r="449" spans="1:2">
      <c r="A449" s="22">
        <v>40822</v>
      </c>
      <c r="B449" s="65"/>
    </row>
    <row r="450" spans="1:2">
      <c r="A450" s="22">
        <v>40823</v>
      </c>
      <c r="B450" s="65"/>
    </row>
    <row r="451" spans="1:2">
      <c r="A451" s="22">
        <v>40826</v>
      </c>
      <c r="B451" s="65"/>
    </row>
    <row r="452" spans="1:2">
      <c r="A452" s="22">
        <v>40827</v>
      </c>
      <c r="B452" s="65"/>
    </row>
    <row r="453" spans="1:2">
      <c r="A453" s="22">
        <v>40828</v>
      </c>
      <c r="B453" s="65"/>
    </row>
    <row r="454" spans="1:2">
      <c r="A454" s="22">
        <v>40829</v>
      </c>
      <c r="B454" s="65"/>
    </row>
    <row r="455" spans="1:2">
      <c r="A455" s="22">
        <v>40830</v>
      </c>
      <c r="B455" s="65"/>
    </row>
    <row r="456" spans="1:2">
      <c r="A456" s="22">
        <v>40833</v>
      </c>
      <c r="B456" s="65"/>
    </row>
    <row r="457" spans="1:2">
      <c r="A457" s="22">
        <v>40834</v>
      </c>
      <c r="B457" s="65"/>
    </row>
    <row r="458" spans="1:2">
      <c r="A458" s="22">
        <v>40835</v>
      </c>
      <c r="B458" s="65"/>
    </row>
    <row r="459" spans="1:2">
      <c r="A459" s="22">
        <v>40836</v>
      </c>
      <c r="B459" s="65"/>
    </row>
    <row r="460" spans="1:2">
      <c r="A460" s="22">
        <v>40837</v>
      </c>
      <c r="B460" s="65"/>
    </row>
    <row r="461" spans="1:2">
      <c r="A461" s="22">
        <v>40840</v>
      </c>
      <c r="B461" s="65"/>
    </row>
    <row r="462" spans="1:2">
      <c r="A462" s="22">
        <v>40841</v>
      </c>
      <c r="B462" s="65"/>
    </row>
    <row r="463" spans="1:2">
      <c r="A463" s="22">
        <v>40842</v>
      </c>
      <c r="B463" s="65"/>
    </row>
    <row r="464" spans="1:2">
      <c r="A464" s="22">
        <v>40843</v>
      </c>
      <c r="B464" s="65"/>
    </row>
    <row r="465" spans="1:2">
      <c r="A465" s="22">
        <v>40844</v>
      </c>
      <c r="B465" s="65"/>
    </row>
    <row r="466" spans="1:2">
      <c r="A466" s="22">
        <v>40847</v>
      </c>
      <c r="B466" s="65"/>
    </row>
    <row r="467" spans="1:2">
      <c r="A467" s="22">
        <v>40848</v>
      </c>
      <c r="B467" s="65"/>
    </row>
    <row r="468" spans="1:2">
      <c r="A468" s="22">
        <v>40849</v>
      </c>
      <c r="B468" s="65"/>
    </row>
    <row r="469" spans="1:2">
      <c r="A469" s="22">
        <v>40850</v>
      </c>
      <c r="B469" s="65"/>
    </row>
    <row r="470" spans="1:2">
      <c r="A470" s="22">
        <v>40851</v>
      </c>
      <c r="B470" s="65"/>
    </row>
    <row r="471" spans="1:2">
      <c r="A471" s="22">
        <v>40854</v>
      </c>
      <c r="B471" s="65"/>
    </row>
    <row r="472" spans="1:2">
      <c r="A472" s="22">
        <v>40855</v>
      </c>
      <c r="B472" s="65"/>
    </row>
    <row r="473" spans="1:2">
      <c r="A473" s="22">
        <v>40856</v>
      </c>
      <c r="B473" s="65"/>
    </row>
    <row r="474" spans="1:2">
      <c r="A474" s="22">
        <v>40857</v>
      </c>
      <c r="B474" s="65"/>
    </row>
    <row r="475" spans="1:2">
      <c r="A475" s="22">
        <v>40858</v>
      </c>
      <c r="B475" s="65"/>
    </row>
    <row r="476" spans="1:2">
      <c r="A476" s="22">
        <v>40861</v>
      </c>
      <c r="B476" s="65"/>
    </row>
    <row r="477" spans="1:2">
      <c r="A477" s="22">
        <v>40862</v>
      </c>
      <c r="B477" s="65"/>
    </row>
    <row r="478" spans="1:2">
      <c r="A478" s="22">
        <v>40863</v>
      </c>
      <c r="B478" s="65"/>
    </row>
    <row r="479" spans="1:2">
      <c r="A479" s="22">
        <v>40864</v>
      </c>
      <c r="B479" s="65"/>
    </row>
    <row r="480" spans="1:2">
      <c r="A480" s="22">
        <v>40865</v>
      </c>
      <c r="B480" s="65"/>
    </row>
    <row r="481" spans="1:2">
      <c r="A481" s="22">
        <v>40868</v>
      </c>
      <c r="B481" s="65"/>
    </row>
    <row r="482" spans="1:2">
      <c r="A482" s="22">
        <v>40869</v>
      </c>
      <c r="B482" s="65"/>
    </row>
    <row r="483" spans="1:2">
      <c r="A483" s="22">
        <v>40870</v>
      </c>
      <c r="B483" s="65"/>
    </row>
    <row r="484" spans="1:2">
      <c r="A484" s="22">
        <v>40872</v>
      </c>
      <c r="B484" s="65"/>
    </row>
    <row r="485" spans="1:2">
      <c r="A485" s="22">
        <v>40875</v>
      </c>
      <c r="B485" s="65"/>
    </row>
    <row r="486" spans="1:2">
      <c r="A486" s="22">
        <v>40876</v>
      </c>
      <c r="B486" s="65"/>
    </row>
    <row r="487" spans="1:2">
      <c r="A487" s="22">
        <v>40877</v>
      </c>
      <c r="B487" s="65"/>
    </row>
    <row r="488" spans="1:2">
      <c r="A488" s="22">
        <v>40878</v>
      </c>
      <c r="B488" s="65"/>
    </row>
    <row r="489" spans="1:2">
      <c r="A489" s="22">
        <v>40879</v>
      </c>
      <c r="B489" s="65"/>
    </row>
    <row r="490" spans="1:2">
      <c r="A490" s="22">
        <v>40882</v>
      </c>
      <c r="B490" s="65"/>
    </row>
    <row r="491" spans="1:2">
      <c r="A491" s="22">
        <v>40883</v>
      </c>
      <c r="B491" s="65"/>
    </row>
    <row r="492" spans="1:2">
      <c r="A492" s="22">
        <v>40884</v>
      </c>
      <c r="B492" s="65"/>
    </row>
    <row r="493" spans="1:2">
      <c r="A493" s="22">
        <v>40885</v>
      </c>
      <c r="B493" s="65"/>
    </row>
    <row r="494" spans="1:2">
      <c r="A494" s="22">
        <v>40886</v>
      </c>
      <c r="B494" s="65"/>
    </row>
    <row r="495" spans="1:2">
      <c r="A495" s="22">
        <v>40889</v>
      </c>
      <c r="B495" s="65"/>
    </row>
    <row r="496" spans="1:2">
      <c r="A496" s="22">
        <v>40890</v>
      </c>
      <c r="B496" s="65"/>
    </row>
    <row r="497" spans="1:2">
      <c r="A497" s="22">
        <v>40891</v>
      </c>
      <c r="B497" s="65"/>
    </row>
    <row r="498" spans="1:2">
      <c r="A498" s="22">
        <v>40892</v>
      </c>
      <c r="B498" s="65"/>
    </row>
    <row r="499" spans="1:2">
      <c r="A499" s="22">
        <v>40893</v>
      </c>
      <c r="B499" s="65"/>
    </row>
    <row r="500" spans="1:2">
      <c r="A500" s="22">
        <v>40896</v>
      </c>
      <c r="B500" s="65"/>
    </row>
    <row r="501" spans="1:2">
      <c r="A501" s="22">
        <v>40897</v>
      </c>
      <c r="B501" s="65"/>
    </row>
    <row r="502" spans="1:2">
      <c r="A502" s="22">
        <v>40898</v>
      </c>
      <c r="B502" s="65"/>
    </row>
    <row r="503" spans="1:2">
      <c r="A503" s="22">
        <v>40899</v>
      </c>
      <c r="B503" s="65"/>
    </row>
    <row r="504" spans="1:2">
      <c r="A504" s="22">
        <v>40900</v>
      </c>
      <c r="B504" s="65"/>
    </row>
    <row r="505" spans="1:2">
      <c r="A505" s="22">
        <v>40904</v>
      </c>
      <c r="B505" s="65"/>
    </row>
    <row r="506" spans="1:2">
      <c r="A506" s="22">
        <v>40905</v>
      </c>
      <c r="B506" s="65"/>
    </row>
    <row r="507" spans="1:2">
      <c r="A507" s="22">
        <v>40906</v>
      </c>
      <c r="B507" s="65"/>
    </row>
    <row r="508" spans="1:2">
      <c r="A508" s="22">
        <v>40907</v>
      </c>
      <c r="B508" s="65"/>
    </row>
    <row r="509" spans="1:2">
      <c r="A509" s="22">
        <v>40911</v>
      </c>
      <c r="B509" s="65"/>
    </row>
    <row r="510" spans="1:2">
      <c r="A510" s="22">
        <v>40912</v>
      </c>
      <c r="B510" s="65"/>
    </row>
    <row r="511" spans="1:2">
      <c r="A511" s="22">
        <v>40913</v>
      </c>
      <c r="B511" s="65"/>
    </row>
    <row r="512" spans="1:2">
      <c r="A512" s="22">
        <v>40914</v>
      </c>
      <c r="B512" s="65"/>
    </row>
    <row r="513" spans="1:2">
      <c r="A513" s="22">
        <v>40917</v>
      </c>
      <c r="B513" s="65"/>
    </row>
    <row r="514" spans="1:2">
      <c r="A514" s="22">
        <v>40918</v>
      </c>
      <c r="B514" s="65"/>
    </row>
    <row r="515" spans="1:2">
      <c r="A515" s="22">
        <v>40919</v>
      </c>
      <c r="B515" s="65"/>
    </row>
    <row r="516" spans="1:2">
      <c r="A516" s="22">
        <v>40920</v>
      </c>
      <c r="B516" s="65"/>
    </row>
    <row r="517" spans="1:2">
      <c r="A517" s="22">
        <v>40921</v>
      </c>
      <c r="B517" s="65"/>
    </row>
    <row r="518" spans="1:2">
      <c r="A518" s="22">
        <v>40925</v>
      </c>
      <c r="B518" s="65"/>
    </row>
    <row r="519" spans="1:2">
      <c r="A519" s="22">
        <v>40926</v>
      </c>
      <c r="B519" s="65"/>
    </row>
    <row r="520" spans="1:2">
      <c r="A520" s="22">
        <v>40927</v>
      </c>
      <c r="B520" s="65"/>
    </row>
    <row r="521" spans="1:2">
      <c r="A521" s="22">
        <v>40928</v>
      </c>
      <c r="B521" s="65"/>
    </row>
    <row r="522" spans="1:2">
      <c r="A522" s="22">
        <v>40931</v>
      </c>
      <c r="B522" s="65"/>
    </row>
    <row r="523" spans="1:2">
      <c r="A523" s="22">
        <v>40932</v>
      </c>
      <c r="B523" s="65"/>
    </row>
    <row r="524" spans="1:2">
      <c r="A524" s="22">
        <v>40933</v>
      </c>
      <c r="B524" s="65"/>
    </row>
    <row r="525" spans="1:2">
      <c r="A525" s="22">
        <v>40934</v>
      </c>
      <c r="B525" s="65"/>
    </row>
    <row r="526" spans="1:2">
      <c r="A526" s="22">
        <v>40935</v>
      </c>
      <c r="B526" s="65"/>
    </row>
    <row r="527" spans="1:2">
      <c r="A527" s="22">
        <v>40938</v>
      </c>
      <c r="B527" s="65"/>
    </row>
    <row r="528" spans="1:2">
      <c r="A528" s="22">
        <v>40939</v>
      </c>
      <c r="B528" s="65"/>
    </row>
    <row r="529" spans="1:2">
      <c r="A529" s="22">
        <v>40940</v>
      </c>
      <c r="B529" s="65"/>
    </row>
    <row r="530" spans="1:2">
      <c r="A530" s="22">
        <v>40941</v>
      </c>
      <c r="B530" s="65"/>
    </row>
    <row r="531" spans="1:2">
      <c r="A531" s="22">
        <v>40942</v>
      </c>
      <c r="B531" s="65"/>
    </row>
    <row r="532" spans="1:2">
      <c r="A532" s="22">
        <v>40945</v>
      </c>
      <c r="B532" s="65"/>
    </row>
    <row r="533" spans="1:2">
      <c r="A533" s="22">
        <v>40946</v>
      </c>
      <c r="B533" s="65"/>
    </row>
    <row r="534" spans="1:2">
      <c r="A534" s="22">
        <v>40947</v>
      </c>
      <c r="B534" s="65"/>
    </row>
    <row r="535" spans="1:2">
      <c r="A535" s="22">
        <v>40948</v>
      </c>
      <c r="B535" s="65"/>
    </row>
    <row r="536" spans="1:2">
      <c r="A536" s="22">
        <v>40949</v>
      </c>
      <c r="B536" s="65"/>
    </row>
    <row r="537" spans="1:2">
      <c r="A537" s="22">
        <v>40952</v>
      </c>
      <c r="B537" s="65"/>
    </row>
    <row r="538" spans="1:2">
      <c r="A538" s="22">
        <v>40953</v>
      </c>
      <c r="B538" s="65"/>
    </row>
    <row r="539" spans="1:2">
      <c r="A539" s="22">
        <v>40954</v>
      </c>
      <c r="B539" s="65"/>
    </row>
    <row r="540" spans="1:2">
      <c r="A540" s="22">
        <v>40955</v>
      </c>
      <c r="B540" s="65"/>
    </row>
    <row r="541" spans="1:2">
      <c r="A541" s="22">
        <v>40956</v>
      </c>
      <c r="B541" s="65"/>
    </row>
    <row r="542" spans="1:2">
      <c r="A542" s="22">
        <v>40960</v>
      </c>
      <c r="B542" s="65"/>
    </row>
    <row r="543" spans="1:2">
      <c r="A543" s="22">
        <v>40961</v>
      </c>
      <c r="B543" s="65"/>
    </row>
    <row r="544" spans="1:2">
      <c r="A544" s="22">
        <v>40962</v>
      </c>
      <c r="B544" s="65"/>
    </row>
    <row r="545" spans="1:2">
      <c r="A545" s="22">
        <v>40963</v>
      </c>
      <c r="B545" s="65"/>
    </row>
    <row r="546" spans="1:2">
      <c r="A546" s="22">
        <v>40966</v>
      </c>
      <c r="B546" s="65"/>
    </row>
    <row r="547" spans="1:2">
      <c r="A547" s="22">
        <v>40967</v>
      </c>
      <c r="B547" s="65"/>
    </row>
    <row r="548" spans="1:2">
      <c r="A548" s="22">
        <v>40968</v>
      </c>
      <c r="B548" s="65"/>
    </row>
    <row r="549" spans="1:2">
      <c r="A549" s="22">
        <v>40969</v>
      </c>
      <c r="B549" s="65"/>
    </row>
    <row r="550" spans="1:2">
      <c r="A550" s="22">
        <v>40970</v>
      </c>
      <c r="B550" s="65"/>
    </row>
    <row r="551" spans="1:2">
      <c r="A551" s="22">
        <v>40973</v>
      </c>
      <c r="B551" s="65"/>
    </row>
    <row r="552" spans="1:2">
      <c r="A552" s="22">
        <v>40974</v>
      </c>
      <c r="B552" s="65"/>
    </row>
    <row r="553" spans="1:2">
      <c r="A553" s="22">
        <v>40975</v>
      </c>
      <c r="B553" s="65"/>
    </row>
    <row r="554" spans="1:2">
      <c r="A554" s="22">
        <v>40976</v>
      </c>
      <c r="B554" s="65"/>
    </row>
    <row r="555" spans="1:2">
      <c r="A555" s="22">
        <v>40977</v>
      </c>
      <c r="B555" s="65"/>
    </row>
    <row r="556" spans="1:2">
      <c r="A556" s="22">
        <v>40980</v>
      </c>
      <c r="B556" s="65"/>
    </row>
    <row r="557" spans="1:2">
      <c r="A557" s="22">
        <v>40981</v>
      </c>
      <c r="B557" s="65"/>
    </row>
    <row r="558" spans="1:2">
      <c r="A558" s="22">
        <v>40982</v>
      </c>
      <c r="B558" s="65"/>
    </row>
    <row r="559" spans="1:2">
      <c r="A559" s="22">
        <v>40983</v>
      </c>
      <c r="B559" s="65"/>
    </row>
    <row r="560" spans="1:2">
      <c r="A560" s="22">
        <v>40984</v>
      </c>
      <c r="B560" s="65"/>
    </row>
    <row r="561" spans="1:2">
      <c r="A561" s="22">
        <v>40987</v>
      </c>
      <c r="B561" s="65"/>
    </row>
    <row r="562" spans="1:2">
      <c r="A562" s="22">
        <v>40988</v>
      </c>
      <c r="B562" s="65"/>
    </row>
    <row r="563" spans="1:2">
      <c r="A563" s="22">
        <v>40989</v>
      </c>
      <c r="B563" s="65"/>
    </row>
    <row r="564" spans="1:2">
      <c r="A564" s="22">
        <v>40990</v>
      </c>
      <c r="B564" s="65"/>
    </row>
    <row r="565" spans="1:2">
      <c r="A565" s="22">
        <v>40991</v>
      </c>
      <c r="B565" s="65"/>
    </row>
    <row r="566" spans="1:2">
      <c r="A566" s="22">
        <v>40994</v>
      </c>
      <c r="B566" s="65"/>
    </row>
    <row r="567" spans="1:2">
      <c r="A567" s="22">
        <v>40995</v>
      </c>
      <c r="B567" s="65"/>
    </row>
    <row r="568" spans="1:2">
      <c r="A568" s="22">
        <v>40996</v>
      </c>
      <c r="B568" s="65"/>
    </row>
    <row r="569" spans="1:2">
      <c r="A569" s="22">
        <v>40997</v>
      </c>
      <c r="B569" s="65"/>
    </row>
    <row r="570" spans="1:2">
      <c r="A570" s="22">
        <v>40998</v>
      </c>
      <c r="B570" s="65"/>
    </row>
    <row r="571" spans="1:2">
      <c r="A571" s="22">
        <v>41001</v>
      </c>
      <c r="B571" s="65"/>
    </row>
    <row r="572" spans="1:2">
      <c r="A572" s="22">
        <v>41002</v>
      </c>
      <c r="B572" s="65"/>
    </row>
    <row r="573" spans="1:2">
      <c r="A573" s="22">
        <v>41003</v>
      </c>
      <c r="B573" s="65"/>
    </row>
    <row r="574" spans="1:2">
      <c r="A574" s="22">
        <v>41004</v>
      </c>
      <c r="B574" s="65"/>
    </row>
    <row r="575" spans="1:2">
      <c r="A575" s="22">
        <v>41008</v>
      </c>
      <c r="B575" s="65"/>
    </row>
    <row r="576" spans="1:2">
      <c r="A576" s="22">
        <v>41009</v>
      </c>
      <c r="B576" s="65"/>
    </row>
    <row r="577" spans="1:2">
      <c r="A577" s="22">
        <v>41010</v>
      </c>
      <c r="B577" s="65"/>
    </row>
    <row r="578" spans="1:2">
      <c r="A578" s="22">
        <v>41011</v>
      </c>
      <c r="B578" s="65"/>
    </row>
    <row r="579" spans="1:2">
      <c r="A579" s="22">
        <v>41012</v>
      </c>
      <c r="B579" s="65"/>
    </row>
    <row r="580" spans="1:2">
      <c r="A580" s="22">
        <v>41015</v>
      </c>
      <c r="B580" s="65"/>
    </row>
    <row r="581" spans="1:2">
      <c r="A581" s="22">
        <v>41016</v>
      </c>
      <c r="B581" s="65"/>
    </row>
    <row r="582" spans="1:2">
      <c r="A582" s="22">
        <v>41017</v>
      </c>
      <c r="B582" s="65"/>
    </row>
    <row r="583" spans="1:2">
      <c r="A583" s="22">
        <v>41018</v>
      </c>
      <c r="B583" s="65"/>
    </row>
    <row r="584" spans="1:2">
      <c r="A584" s="22">
        <v>41019</v>
      </c>
      <c r="B584" s="65"/>
    </row>
    <row r="585" spans="1:2">
      <c r="A585" s="22">
        <v>41022</v>
      </c>
      <c r="B585" s="65"/>
    </row>
    <row r="586" spans="1:2">
      <c r="A586" s="22">
        <v>41023</v>
      </c>
      <c r="B586" s="65"/>
    </row>
    <row r="587" spans="1:2">
      <c r="A587" s="22">
        <v>41024</v>
      </c>
      <c r="B587" s="65"/>
    </row>
    <row r="588" spans="1:2">
      <c r="A588" s="22">
        <v>41025</v>
      </c>
      <c r="B588" s="65"/>
    </row>
    <row r="589" spans="1:2">
      <c r="A589" s="22">
        <v>41026</v>
      </c>
      <c r="B589" s="65"/>
    </row>
    <row r="590" spans="1:2">
      <c r="A590" s="22">
        <v>41029</v>
      </c>
      <c r="B590" s="65"/>
    </row>
    <row r="591" spans="1:2">
      <c r="A591" s="22">
        <v>41030</v>
      </c>
      <c r="B591" s="65"/>
    </row>
    <row r="592" spans="1:2">
      <c r="A592" s="22">
        <v>41031</v>
      </c>
      <c r="B592" s="65"/>
    </row>
    <row r="593" spans="1:2">
      <c r="A593" s="22">
        <v>41032</v>
      </c>
      <c r="B593" s="65"/>
    </row>
    <row r="594" spans="1:2">
      <c r="A594" s="22">
        <v>41033</v>
      </c>
      <c r="B594" s="65"/>
    </row>
    <row r="595" spans="1:2">
      <c r="A595" s="22">
        <v>41036</v>
      </c>
      <c r="B595" s="65"/>
    </row>
    <row r="596" spans="1:2">
      <c r="A596" s="22">
        <v>41037</v>
      </c>
      <c r="B596" s="65"/>
    </row>
    <row r="597" spans="1:2">
      <c r="A597" s="22">
        <v>41038</v>
      </c>
      <c r="B597" s="65"/>
    </row>
    <row r="598" spans="1:2">
      <c r="A598" s="22">
        <v>41039</v>
      </c>
      <c r="B598" s="65"/>
    </row>
    <row r="599" spans="1:2">
      <c r="A599" s="22">
        <v>41040</v>
      </c>
      <c r="B599" s="65"/>
    </row>
    <row r="600" spans="1:2">
      <c r="A600" s="22">
        <v>41043</v>
      </c>
      <c r="B600" s="65"/>
    </row>
    <row r="601" spans="1:2">
      <c r="A601" s="22">
        <v>41044</v>
      </c>
      <c r="B601" s="65"/>
    </row>
    <row r="602" spans="1:2">
      <c r="A602" s="22">
        <v>41045</v>
      </c>
      <c r="B602" s="65"/>
    </row>
    <row r="603" spans="1:2">
      <c r="A603" s="22">
        <v>41046</v>
      </c>
      <c r="B603" s="65"/>
    </row>
    <row r="604" spans="1:2">
      <c r="A604" s="22">
        <v>41047</v>
      </c>
      <c r="B604" s="65"/>
    </row>
    <row r="605" spans="1:2">
      <c r="A605" s="22">
        <v>41050</v>
      </c>
      <c r="B605" s="65"/>
    </row>
    <row r="606" spans="1:2">
      <c r="A606" s="22">
        <v>41051</v>
      </c>
      <c r="B606" s="65"/>
    </row>
    <row r="607" spans="1:2">
      <c r="A607" s="22">
        <v>41052</v>
      </c>
      <c r="B607" s="65"/>
    </row>
    <row r="608" spans="1:2">
      <c r="A608" s="22">
        <v>41053</v>
      </c>
      <c r="B608" s="65"/>
    </row>
    <row r="609" spans="1:2">
      <c r="A609" s="22">
        <v>41054</v>
      </c>
      <c r="B609" s="65"/>
    </row>
    <row r="610" spans="1:2">
      <c r="A610" s="22">
        <v>41058</v>
      </c>
      <c r="B610" s="65"/>
    </row>
    <row r="611" spans="1:2">
      <c r="A611" s="22">
        <v>41059</v>
      </c>
      <c r="B611" s="65"/>
    </row>
    <row r="612" spans="1:2">
      <c r="A612" s="22">
        <v>41060</v>
      </c>
      <c r="B612" s="65"/>
    </row>
    <row r="613" spans="1:2">
      <c r="A613" s="22">
        <v>41061</v>
      </c>
      <c r="B613" s="65"/>
    </row>
    <row r="614" spans="1:2">
      <c r="A614" s="22">
        <v>41064</v>
      </c>
      <c r="B614" s="65"/>
    </row>
    <row r="615" spans="1:2">
      <c r="A615" s="22">
        <v>41065</v>
      </c>
      <c r="B615" s="65"/>
    </row>
    <row r="616" spans="1:2">
      <c r="A616" s="22">
        <v>41066</v>
      </c>
      <c r="B616" s="65"/>
    </row>
    <row r="617" spans="1:2">
      <c r="A617" s="22">
        <v>41067</v>
      </c>
      <c r="B617" s="65"/>
    </row>
    <row r="618" spans="1:2">
      <c r="A618" s="22">
        <v>41068</v>
      </c>
      <c r="B618" s="65"/>
    </row>
    <row r="619" spans="1:2">
      <c r="A619" s="22">
        <v>41071</v>
      </c>
      <c r="B619" s="65"/>
    </row>
    <row r="620" spans="1:2">
      <c r="A620" s="22">
        <v>41072</v>
      </c>
      <c r="B620" s="65"/>
    </row>
    <row r="621" spans="1:2">
      <c r="A621" s="22">
        <v>41073</v>
      </c>
      <c r="B621" s="65"/>
    </row>
    <row r="622" spans="1:2">
      <c r="A622" s="22">
        <v>41074</v>
      </c>
      <c r="B622" s="65"/>
    </row>
    <row r="623" spans="1:2">
      <c r="A623" s="22">
        <v>41075</v>
      </c>
      <c r="B623" s="65"/>
    </row>
    <row r="624" spans="1:2">
      <c r="A624" s="22">
        <v>41078</v>
      </c>
      <c r="B624" s="65"/>
    </row>
    <row r="625" spans="1:2">
      <c r="A625" s="22">
        <v>41079</v>
      </c>
      <c r="B625" s="65"/>
    </row>
    <row r="626" spans="1:2">
      <c r="A626" s="22">
        <v>41080</v>
      </c>
      <c r="B626" s="65"/>
    </row>
    <row r="627" spans="1:2">
      <c r="A627" s="22">
        <v>41081</v>
      </c>
      <c r="B627" s="65"/>
    </row>
    <row r="628" spans="1:2">
      <c r="A628" s="22">
        <v>41082</v>
      </c>
      <c r="B628" s="65"/>
    </row>
    <row r="629" spans="1:2">
      <c r="A629" s="22">
        <v>41085</v>
      </c>
      <c r="B629" s="65"/>
    </row>
    <row r="630" spans="1:2">
      <c r="A630" s="22">
        <v>41086</v>
      </c>
      <c r="B630" s="65"/>
    </row>
    <row r="631" spans="1:2">
      <c r="A631" s="22">
        <v>41087</v>
      </c>
      <c r="B631" s="65"/>
    </row>
    <row r="632" spans="1:2">
      <c r="A632" s="22">
        <v>41088</v>
      </c>
      <c r="B632" s="65"/>
    </row>
    <row r="633" spans="1:2">
      <c r="A633" s="22">
        <v>41089</v>
      </c>
      <c r="B633" s="65"/>
    </row>
    <row r="634" spans="1:2">
      <c r="A634" s="22">
        <v>41092</v>
      </c>
      <c r="B634" s="65"/>
    </row>
    <row r="635" spans="1:2">
      <c r="A635" s="22">
        <v>41093</v>
      </c>
      <c r="B635" s="65"/>
    </row>
    <row r="636" spans="1:2">
      <c r="A636" s="22">
        <v>41095</v>
      </c>
      <c r="B636" s="65"/>
    </row>
    <row r="637" spans="1:2">
      <c r="A637" s="22">
        <v>41096</v>
      </c>
      <c r="B637" s="65"/>
    </row>
    <row r="638" spans="1:2">
      <c r="A638" s="22">
        <v>41099</v>
      </c>
      <c r="B638" s="65"/>
    </row>
    <row r="639" spans="1:2">
      <c r="A639" s="22">
        <v>41100</v>
      </c>
      <c r="B639" s="65"/>
    </row>
    <row r="640" spans="1:2">
      <c r="A640" s="22">
        <v>41101</v>
      </c>
      <c r="B640" s="65"/>
    </row>
    <row r="641" spans="1:2">
      <c r="A641" s="22">
        <v>41102</v>
      </c>
      <c r="B641" s="65"/>
    </row>
    <row r="642" spans="1:2">
      <c r="A642" s="22">
        <v>41103</v>
      </c>
      <c r="B642" s="65"/>
    </row>
    <row r="643" spans="1:2">
      <c r="A643" s="22">
        <v>41106</v>
      </c>
      <c r="B643" s="65"/>
    </row>
    <row r="644" spans="1:2">
      <c r="A644" s="22">
        <v>41107</v>
      </c>
      <c r="B644" s="65"/>
    </row>
    <row r="645" spans="1:2">
      <c r="A645" s="22">
        <v>41108</v>
      </c>
      <c r="B645" s="65"/>
    </row>
    <row r="646" spans="1:2">
      <c r="A646" s="22">
        <v>41109</v>
      </c>
      <c r="B646" s="65"/>
    </row>
    <row r="647" spans="1:2">
      <c r="A647" s="22">
        <v>41110</v>
      </c>
      <c r="B647" s="65"/>
    </row>
    <row r="648" spans="1:2">
      <c r="A648" s="22">
        <v>41113</v>
      </c>
      <c r="B648" s="65"/>
    </row>
    <row r="649" spans="1:2">
      <c r="A649" s="22">
        <v>41114</v>
      </c>
      <c r="B649" s="65"/>
    </row>
    <row r="650" spans="1:2">
      <c r="A650" s="22">
        <v>41115</v>
      </c>
      <c r="B650" s="65"/>
    </row>
    <row r="651" spans="1:2">
      <c r="A651" s="22">
        <v>41116</v>
      </c>
      <c r="B651" s="65"/>
    </row>
    <row r="652" spans="1:2">
      <c r="A652" s="22">
        <v>41117</v>
      </c>
      <c r="B652" s="65"/>
    </row>
    <row r="653" spans="1:2">
      <c r="A653" s="22">
        <v>41120</v>
      </c>
      <c r="B653" s="65"/>
    </row>
    <row r="654" spans="1:2">
      <c r="A654" s="22">
        <v>41121</v>
      </c>
      <c r="B654" s="65"/>
    </row>
    <row r="655" spans="1:2">
      <c r="A655" s="22">
        <v>41122</v>
      </c>
      <c r="B655" s="65"/>
    </row>
    <row r="656" spans="1:2">
      <c r="A656" s="22">
        <v>41123</v>
      </c>
      <c r="B656" s="65"/>
    </row>
    <row r="657" spans="1:2">
      <c r="A657" s="22">
        <v>41124</v>
      </c>
      <c r="B657" s="65"/>
    </row>
    <row r="658" spans="1:2">
      <c r="A658" s="22">
        <v>41127</v>
      </c>
      <c r="B658" s="65"/>
    </row>
    <row r="659" spans="1:2">
      <c r="A659" s="22">
        <v>41128</v>
      </c>
      <c r="B659" s="65"/>
    </row>
    <row r="660" spans="1:2">
      <c r="A660" s="22">
        <v>41129</v>
      </c>
      <c r="B660" s="65"/>
    </row>
    <row r="661" spans="1:2">
      <c r="A661" s="22">
        <v>41130</v>
      </c>
      <c r="B661" s="65"/>
    </row>
    <row r="662" spans="1:2">
      <c r="A662" s="22">
        <v>41131</v>
      </c>
      <c r="B662" s="65"/>
    </row>
    <row r="663" spans="1:2">
      <c r="A663" s="22">
        <v>41134</v>
      </c>
      <c r="B663" s="65"/>
    </row>
    <row r="664" spans="1:2">
      <c r="A664" s="22">
        <v>41135</v>
      </c>
      <c r="B664" s="65"/>
    </row>
    <row r="665" spans="1:2">
      <c r="A665" s="22">
        <v>41136</v>
      </c>
      <c r="B665" s="65"/>
    </row>
    <row r="666" spans="1:2">
      <c r="A666" s="22">
        <v>41137</v>
      </c>
      <c r="B666" s="65"/>
    </row>
    <row r="667" spans="1:2">
      <c r="A667" s="22">
        <v>41138</v>
      </c>
      <c r="B667" s="65"/>
    </row>
    <row r="668" spans="1:2">
      <c r="A668" s="22">
        <v>41141</v>
      </c>
      <c r="B668" s="65"/>
    </row>
    <row r="669" spans="1:2">
      <c r="A669" s="22">
        <v>41142</v>
      </c>
      <c r="B669" s="65"/>
    </row>
    <row r="670" spans="1:2">
      <c r="A670" s="22">
        <v>41143</v>
      </c>
      <c r="B670" s="65"/>
    </row>
    <row r="671" spans="1:2">
      <c r="A671" s="22">
        <v>41144</v>
      </c>
      <c r="B671" s="65"/>
    </row>
    <row r="672" spans="1:2">
      <c r="A672" s="22">
        <v>41145</v>
      </c>
      <c r="B672" s="65"/>
    </row>
    <row r="673" spans="1:2">
      <c r="A673" s="22">
        <v>41148</v>
      </c>
      <c r="B673" s="65"/>
    </row>
    <row r="674" spans="1:2">
      <c r="A674" s="22">
        <v>41149</v>
      </c>
      <c r="B674" s="65"/>
    </row>
    <row r="675" spans="1:2">
      <c r="A675" s="22">
        <v>41150</v>
      </c>
      <c r="B675" s="65"/>
    </row>
    <row r="676" spans="1:2">
      <c r="A676" s="22">
        <v>41151</v>
      </c>
      <c r="B676" s="65"/>
    </row>
    <row r="677" spans="1:2">
      <c r="A677" s="22">
        <v>41152</v>
      </c>
      <c r="B677" s="65"/>
    </row>
    <row r="678" spans="1:2">
      <c r="A678" s="22">
        <v>41156</v>
      </c>
      <c r="B678" s="65"/>
    </row>
    <row r="679" spans="1:2">
      <c r="A679" s="22">
        <v>41157</v>
      </c>
      <c r="B679" s="65"/>
    </row>
    <row r="680" spans="1:2">
      <c r="A680" s="22">
        <v>41158</v>
      </c>
      <c r="B680" s="65"/>
    </row>
    <row r="681" spans="1:2">
      <c r="A681" s="22">
        <v>41159</v>
      </c>
      <c r="B681" s="65"/>
    </row>
    <row r="682" spans="1:2">
      <c r="A682" s="22">
        <v>41162</v>
      </c>
      <c r="B682" s="65"/>
    </row>
    <row r="683" spans="1:2">
      <c r="A683" s="22">
        <v>41163</v>
      </c>
      <c r="B683" s="65"/>
    </row>
    <row r="684" spans="1:2">
      <c r="A684" s="22">
        <v>41164</v>
      </c>
      <c r="B684" s="65"/>
    </row>
    <row r="685" spans="1:2">
      <c r="A685" s="22">
        <v>41165</v>
      </c>
      <c r="B685" s="65"/>
    </row>
    <row r="686" spans="1:2">
      <c r="A686" s="22">
        <v>41166</v>
      </c>
      <c r="B686" s="65"/>
    </row>
    <row r="687" spans="1:2">
      <c r="A687" s="22">
        <v>41169</v>
      </c>
      <c r="B687" s="65"/>
    </row>
    <row r="688" spans="1:2">
      <c r="A688" s="22">
        <v>41170</v>
      </c>
      <c r="B688" s="65"/>
    </row>
    <row r="689" spans="1:2">
      <c r="A689" s="22">
        <v>41171</v>
      </c>
      <c r="B689" s="65"/>
    </row>
    <row r="690" spans="1:2">
      <c r="A690" s="22">
        <v>41172</v>
      </c>
      <c r="B690" s="65"/>
    </row>
    <row r="691" spans="1:2">
      <c r="A691" s="22">
        <v>41173</v>
      </c>
      <c r="B691" s="65"/>
    </row>
    <row r="692" spans="1:2">
      <c r="A692" s="22">
        <v>41176</v>
      </c>
      <c r="B692" s="65"/>
    </row>
    <row r="693" spans="1:2">
      <c r="A693" s="22">
        <v>41177</v>
      </c>
      <c r="B693" s="65"/>
    </row>
    <row r="694" spans="1:2">
      <c r="A694" s="22">
        <v>41178</v>
      </c>
      <c r="B694" s="65"/>
    </row>
    <row r="695" spans="1:2">
      <c r="A695" s="22">
        <v>41179</v>
      </c>
      <c r="B695" s="65"/>
    </row>
    <row r="696" spans="1:2">
      <c r="A696" s="22">
        <v>41180</v>
      </c>
      <c r="B696" s="65"/>
    </row>
    <row r="697" spans="1:2">
      <c r="A697" s="22">
        <v>41183</v>
      </c>
      <c r="B697" s="65"/>
    </row>
    <row r="698" spans="1:2">
      <c r="A698" s="22">
        <v>41184</v>
      </c>
      <c r="B698" s="65"/>
    </row>
    <row r="699" spans="1:2">
      <c r="A699" s="22">
        <v>41185</v>
      </c>
      <c r="B699" s="65"/>
    </row>
    <row r="700" spans="1:2">
      <c r="A700" s="22">
        <v>41186</v>
      </c>
      <c r="B700" s="65"/>
    </row>
    <row r="701" spans="1:2">
      <c r="A701" s="22">
        <v>41187</v>
      </c>
      <c r="B701" s="65"/>
    </row>
    <row r="702" spans="1:2">
      <c r="A702" s="22">
        <v>41190</v>
      </c>
      <c r="B702" s="65"/>
    </row>
    <row r="703" spans="1:2">
      <c r="A703" s="22">
        <v>41191</v>
      </c>
      <c r="B703" s="65"/>
    </row>
    <row r="704" spans="1:2">
      <c r="A704" s="22">
        <v>41192</v>
      </c>
      <c r="B704" s="65"/>
    </row>
    <row r="705" spans="1:2">
      <c r="A705" s="22">
        <v>41193</v>
      </c>
      <c r="B705" s="65"/>
    </row>
    <row r="706" spans="1:2">
      <c r="A706" s="22">
        <v>41194</v>
      </c>
      <c r="B706" s="65"/>
    </row>
    <row r="707" spans="1:2">
      <c r="A707" s="22">
        <v>41197</v>
      </c>
      <c r="B707" s="65"/>
    </row>
    <row r="708" spans="1:2">
      <c r="A708" s="22">
        <v>41198</v>
      </c>
      <c r="B708" s="65"/>
    </row>
    <row r="709" spans="1:2">
      <c r="A709" s="22">
        <v>41199</v>
      </c>
      <c r="B709" s="65"/>
    </row>
    <row r="710" spans="1:2">
      <c r="A710" s="22">
        <v>41200</v>
      </c>
      <c r="B710" s="65"/>
    </row>
    <row r="711" spans="1:2">
      <c r="A711" s="22">
        <v>41201</v>
      </c>
      <c r="B711" s="65"/>
    </row>
    <row r="712" spans="1:2">
      <c r="A712" s="22">
        <v>41204</v>
      </c>
      <c r="B712" s="65"/>
    </row>
    <row r="713" spans="1:2">
      <c r="A713" s="22">
        <v>41205</v>
      </c>
      <c r="B713" s="65"/>
    </row>
    <row r="714" spans="1:2">
      <c r="A714" s="22">
        <v>41206</v>
      </c>
      <c r="B714" s="65"/>
    </row>
    <row r="715" spans="1:2">
      <c r="A715" s="22">
        <v>41207</v>
      </c>
      <c r="B715" s="65"/>
    </row>
    <row r="716" spans="1:2">
      <c r="A716" s="22">
        <v>41208</v>
      </c>
      <c r="B716" s="65"/>
    </row>
    <row r="717" spans="1:2">
      <c r="A717" s="22">
        <v>41213</v>
      </c>
      <c r="B717" s="65"/>
    </row>
    <row r="718" spans="1:2">
      <c r="A718" s="22">
        <v>41214</v>
      </c>
      <c r="B718" s="65"/>
    </row>
    <row r="719" spans="1:2">
      <c r="A719" s="22">
        <v>41215</v>
      </c>
      <c r="B719" s="65"/>
    </row>
    <row r="720" spans="1:2">
      <c r="A720" s="22">
        <v>41218</v>
      </c>
      <c r="B720" s="65"/>
    </row>
    <row r="721" spans="1:2">
      <c r="A721" s="22">
        <v>41219</v>
      </c>
      <c r="B721" s="65"/>
    </row>
    <row r="722" spans="1:2">
      <c r="A722" s="22">
        <v>41220</v>
      </c>
      <c r="B722" s="65"/>
    </row>
    <row r="723" spans="1:2">
      <c r="A723" s="22">
        <v>41221</v>
      </c>
      <c r="B723" s="65"/>
    </row>
    <row r="724" spans="1:2">
      <c r="A724" s="22">
        <v>41222</v>
      </c>
      <c r="B724" s="65"/>
    </row>
    <row r="725" spans="1:2">
      <c r="A725" s="22">
        <v>41225</v>
      </c>
      <c r="B725" s="65"/>
    </row>
    <row r="726" spans="1:2">
      <c r="A726" s="22">
        <v>41226</v>
      </c>
      <c r="B726" s="65"/>
    </row>
    <row r="727" spans="1:2">
      <c r="A727" s="22">
        <v>41227</v>
      </c>
      <c r="B727" s="65"/>
    </row>
    <row r="728" spans="1:2">
      <c r="A728" s="22">
        <v>41228</v>
      </c>
      <c r="B728" s="65"/>
    </row>
    <row r="729" spans="1:2">
      <c r="A729" s="22">
        <v>41229</v>
      </c>
      <c r="B729" s="65"/>
    </row>
    <row r="730" spans="1:2">
      <c r="A730" s="22">
        <v>41232</v>
      </c>
      <c r="B730" s="65"/>
    </row>
    <row r="731" spans="1:2">
      <c r="A731" s="22">
        <v>41233</v>
      </c>
      <c r="B731" s="65"/>
    </row>
    <row r="732" spans="1:2">
      <c r="A732" s="22">
        <v>41234</v>
      </c>
      <c r="B732" s="65"/>
    </row>
    <row r="733" spans="1:2">
      <c r="A733" s="22">
        <v>41236</v>
      </c>
      <c r="B733" s="65"/>
    </row>
    <row r="734" spans="1:2">
      <c r="A734" s="22">
        <v>41239</v>
      </c>
      <c r="B734" s="65"/>
    </row>
    <row r="735" spans="1:2">
      <c r="A735" s="22">
        <v>41240</v>
      </c>
      <c r="B735" s="65"/>
    </row>
    <row r="736" spans="1:2">
      <c r="A736" s="22">
        <v>41241</v>
      </c>
      <c r="B736" s="65"/>
    </row>
    <row r="737" spans="1:2">
      <c r="A737" s="22">
        <v>41242</v>
      </c>
      <c r="B737" s="65"/>
    </row>
    <row r="738" spans="1:2">
      <c r="A738" s="22">
        <v>41243</v>
      </c>
      <c r="B738" s="65"/>
    </row>
    <row r="739" spans="1:2">
      <c r="A739" s="22">
        <v>41246</v>
      </c>
      <c r="B739" s="65"/>
    </row>
    <row r="740" spans="1:2">
      <c r="A740" s="22">
        <v>41247</v>
      </c>
      <c r="B740" s="65"/>
    </row>
    <row r="741" spans="1:2">
      <c r="A741" s="22">
        <v>41248</v>
      </c>
      <c r="B741" s="65"/>
    </row>
    <row r="742" spans="1:2">
      <c r="A742" s="22">
        <v>41249</v>
      </c>
      <c r="B742" s="65"/>
    </row>
    <row r="743" spans="1:2">
      <c r="A743" s="22">
        <v>41250</v>
      </c>
      <c r="B743" s="65"/>
    </row>
    <row r="744" spans="1:2">
      <c r="A744" s="22">
        <v>41253</v>
      </c>
      <c r="B744" s="65"/>
    </row>
    <row r="745" spans="1:2">
      <c r="A745" s="22">
        <v>41254</v>
      </c>
      <c r="B745" s="65"/>
    </row>
    <row r="746" spans="1:2">
      <c r="A746" s="22">
        <v>41255</v>
      </c>
      <c r="B746" s="65"/>
    </row>
    <row r="747" spans="1:2">
      <c r="A747" s="22">
        <v>41256</v>
      </c>
      <c r="B747" s="65"/>
    </row>
    <row r="748" spans="1:2">
      <c r="A748" s="22">
        <v>41257</v>
      </c>
      <c r="B748" s="65"/>
    </row>
    <row r="749" spans="1:2">
      <c r="A749" s="22">
        <v>41260</v>
      </c>
      <c r="B749" s="65"/>
    </row>
    <row r="750" spans="1:2">
      <c r="A750" s="22">
        <v>41261</v>
      </c>
      <c r="B750" s="65"/>
    </row>
    <row r="751" spans="1:2">
      <c r="A751" s="22">
        <v>41262</v>
      </c>
      <c r="B751" s="65"/>
    </row>
    <row r="752" spans="1:2">
      <c r="A752" s="22">
        <v>41263</v>
      </c>
      <c r="B752" s="65"/>
    </row>
    <row r="753" spans="1:2">
      <c r="A753" s="22">
        <v>41264</v>
      </c>
      <c r="B753" s="65"/>
    </row>
    <row r="754" spans="1:2">
      <c r="A754" s="22">
        <v>41267</v>
      </c>
      <c r="B754" s="65"/>
    </row>
    <row r="755" spans="1:2">
      <c r="A755" s="22">
        <v>41269</v>
      </c>
      <c r="B755" s="65"/>
    </row>
    <row r="756" spans="1:2">
      <c r="A756" s="22">
        <v>41270</v>
      </c>
      <c r="B756" s="65"/>
    </row>
    <row r="757" spans="1:2">
      <c r="A757" s="22">
        <v>41271</v>
      </c>
      <c r="B757" s="65"/>
    </row>
    <row r="758" spans="1:2">
      <c r="A758" s="22">
        <v>41274</v>
      </c>
      <c r="B758" s="65"/>
    </row>
    <row r="759" spans="1:2">
      <c r="A759" s="22">
        <v>41276</v>
      </c>
      <c r="B759" s="65"/>
    </row>
    <row r="760" spans="1:2">
      <c r="A760" s="22">
        <v>41277</v>
      </c>
      <c r="B760" s="65"/>
    </row>
    <row r="761" spans="1:2">
      <c r="A761" s="22">
        <v>41278</v>
      </c>
      <c r="B761" s="65"/>
    </row>
    <row r="762" spans="1:2">
      <c r="A762" s="22">
        <v>41281</v>
      </c>
      <c r="B762" s="65"/>
    </row>
    <row r="763" spans="1:2">
      <c r="A763" s="22">
        <v>41282</v>
      </c>
      <c r="B763" s="65"/>
    </row>
    <row r="764" spans="1:2">
      <c r="A764" s="22">
        <v>41283</v>
      </c>
      <c r="B764" s="65"/>
    </row>
    <row r="765" spans="1:2">
      <c r="A765" s="22">
        <v>41284</v>
      </c>
      <c r="B765" s="65"/>
    </row>
    <row r="766" spans="1:2">
      <c r="A766" s="22">
        <v>41285</v>
      </c>
      <c r="B766" s="65"/>
    </row>
    <row r="767" spans="1:2">
      <c r="A767" s="22">
        <v>41288</v>
      </c>
      <c r="B767" s="65"/>
    </row>
    <row r="768" spans="1:2">
      <c r="A768" s="22">
        <v>41289</v>
      </c>
      <c r="B768" s="65"/>
    </row>
    <row r="769" spans="1:2">
      <c r="A769" s="22">
        <v>41290</v>
      </c>
      <c r="B769" s="65"/>
    </row>
    <row r="770" spans="1:2">
      <c r="A770" s="22">
        <v>41291</v>
      </c>
      <c r="B770" s="65"/>
    </row>
    <row r="771" spans="1:2">
      <c r="A771" s="22">
        <v>41292</v>
      </c>
      <c r="B771" s="65"/>
    </row>
    <row r="772" spans="1:2">
      <c r="A772" s="22">
        <v>41296</v>
      </c>
      <c r="B772" s="65"/>
    </row>
    <row r="773" spans="1:2">
      <c r="A773" s="22">
        <v>41297</v>
      </c>
      <c r="B773" s="65"/>
    </row>
    <row r="774" spans="1:2">
      <c r="A774" s="22">
        <v>41298</v>
      </c>
      <c r="B774" s="65"/>
    </row>
    <row r="775" spans="1:2">
      <c r="A775" s="22">
        <v>41299</v>
      </c>
      <c r="B775" s="65"/>
    </row>
    <row r="776" spans="1:2">
      <c r="A776" s="22">
        <v>41302</v>
      </c>
      <c r="B776" s="65"/>
    </row>
    <row r="777" spans="1:2">
      <c r="A777" s="22">
        <v>41303</v>
      </c>
      <c r="B777" s="65"/>
    </row>
    <row r="778" spans="1:2">
      <c r="A778" s="22">
        <v>41304</v>
      </c>
      <c r="B778" s="65"/>
    </row>
    <row r="779" spans="1:2">
      <c r="A779" s="22">
        <v>41305</v>
      </c>
      <c r="B779" s="65"/>
    </row>
    <row r="780" spans="1:2">
      <c r="A780" s="22">
        <v>41306</v>
      </c>
      <c r="B780" s="65"/>
    </row>
    <row r="781" spans="1:2">
      <c r="A781" s="22">
        <v>41309</v>
      </c>
      <c r="B781" s="65"/>
    </row>
    <row r="782" spans="1:2">
      <c r="A782" s="22">
        <v>41310</v>
      </c>
      <c r="B782" s="65"/>
    </row>
    <row r="783" spans="1:2">
      <c r="A783" s="22">
        <v>41311</v>
      </c>
      <c r="B783" s="65"/>
    </row>
    <row r="784" spans="1:2">
      <c r="A784" s="22">
        <v>41312</v>
      </c>
      <c r="B784" s="65"/>
    </row>
    <row r="785" spans="1:2">
      <c r="A785" s="22">
        <v>41313</v>
      </c>
      <c r="B785" s="65"/>
    </row>
    <row r="786" spans="1:2">
      <c r="A786" s="22">
        <v>41316</v>
      </c>
      <c r="B786" s="65"/>
    </row>
    <row r="787" spans="1:2">
      <c r="A787" s="22">
        <v>41317</v>
      </c>
      <c r="B787" s="65"/>
    </row>
    <row r="788" spans="1:2">
      <c r="A788" s="22">
        <v>41318</v>
      </c>
      <c r="B788" s="65"/>
    </row>
    <row r="789" spans="1:2">
      <c r="A789" s="22">
        <v>41319</v>
      </c>
      <c r="B789" s="65"/>
    </row>
    <row r="790" spans="1:2">
      <c r="A790" s="22">
        <v>41320</v>
      </c>
      <c r="B790" s="65"/>
    </row>
    <row r="791" spans="1:2">
      <c r="A791" s="22">
        <v>41324</v>
      </c>
      <c r="B791" s="65"/>
    </row>
    <row r="792" spans="1:2">
      <c r="A792" s="22">
        <v>41325</v>
      </c>
      <c r="B792" s="65"/>
    </row>
    <row r="793" spans="1:2">
      <c r="A793" s="22">
        <v>41326</v>
      </c>
      <c r="B793" s="65"/>
    </row>
    <row r="794" spans="1:2">
      <c r="A794" s="22">
        <v>41327</v>
      </c>
      <c r="B794" s="65"/>
    </row>
    <row r="795" spans="1:2">
      <c r="A795" s="22">
        <v>41330</v>
      </c>
      <c r="B795" s="65"/>
    </row>
    <row r="796" spans="1:2">
      <c r="A796" s="22">
        <v>41331</v>
      </c>
      <c r="B796" s="65"/>
    </row>
    <row r="797" spans="1:2">
      <c r="A797" s="22">
        <v>41332</v>
      </c>
      <c r="B797" s="65"/>
    </row>
    <row r="798" spans="1:2">
      <c r="A798" s="22">
        <v>41333</v>
      </c>
      <c r="B798" s="65"/>
    </row>
    <row r="799" spans="1:2">
      <c r="A799" s="22">
        <v>41334</v>
      </c>
      <c r="B799" s="65"/>
    </row>
    <row r="800" spans="1:2">
      <c r="A800" s="22">
        <v>41337</v>
      </c>
      <c r="B800" s="65"/>
    </row>
    <row r="801" spans="1:2">
      <c r="A801" s="22">
        <v>41338</v>
      </c>
      <c r="B801" s="65"/>
    </row>
    <row r="802" spans="1:2">
      <c r="A802" s="22">
        <v>41339</v>
      </c>
      <c r="B802" s="65"/>
    </row>
    <row r="803" spans="1:2">
      <c r="A803" s="22">
        <v>41340</v>
      </c>
      <c r="B803" s="65"/>
    </row>
    <row r="804" spans="1:2">
      <c r="A804" s="22">
        <v>41341</v>
      </c>
      <c r="B804" s="65"/>
    </row>
    <row r="805" spans="1:2">
      <c r="A805" s="22">
        <v>41344</v>
      </c>
      <c r="B805" s="65"/>
    </row>
    <row r="806" spans="1:2">
      <c r="A806" s="22">
        <v>41345</v>
      </c>
      <c r="B806" s="65"/>
    </row>
    <row r="807" spans="1:2">
      <c r="A807" s="22">
        <v>41346</v>
      </c>
      <c r="B807" s="65"/>
    </row>
    <row r="808" spans="1:2">
      <c r="A808" s="22">
        <v>41347</v>
      </c>
      <c r="B808" s="65"/>
    </row>
    <row r="809" spans="1:2">
      <c r="A809" s="22">
        <v>41348</v>
      </c>
      <c r="B809" s="65"/>
    </row>
    <row r="810" spans="1:2">
      <c r="A810" s="22">
        <v>41351</v>
      </c>
      <c r="B810" s="65"/>
    </row>
    <row r="811" spans="1:2">
      <c r="A811" s="22">
        <v>41352</v>
      </c>
      <c r="B811" s="65"/>
    </row>
    <row r="812" spans="1:2">
      <c r="A812" s="22">
        <v>41353</v>
      </c>
      <c r="B812" s="65"/>
    </row>
    <row r="813" spans="1:2">
      <c r="A813" s="22">
        <v>41354</v>
      </c>
      <c r="B813" s="65"/>
    </row>
    <row r="814" spans="1:2">
      <c r="A814" s="22">
        <v>41355</v>
      </c>
      <c r="B814" s="65"/>
    </row>
    <row r="815" spans="1:2">
      <c r="A815" s="22">
        <v>41358</v>
      </c>
      <c r="B815" s="65"/>
    </row>
    <row r="816" spans="1:2">
      <c r="A816" s="22">
        <v>41359</v>
      </c>
      <c r="B816" s="65"/>
    </row>
    <row r="817" spans="1:2">
      <c r="A817" s="22">
        <v>41360</v>
      </c>
      <c r="B817" s="65"/>
    </row>
    <row r="818" spans="1:2">
      <c r="A818" s="22">
        <v>41361</v>
      </c>
      <c r="B818" s="65"/>
    </row>
    <row r="819" spans="1:2">
      <c r="A819" s="22">
        <v>41365</v>
      </c>
      <c r="B819" s="65"/>
    </row>
    <row r="820" spans="1:2">
      <c r="A820" s="22">
        <v>41366</v>
      </c>
      <c r="B820" s="65"/>
    </row>
    <row r="821" spans="1:2">
      <c r="A821" s="22">
        <v>41367</v>
      </c>
      <c r="B821" s="65"/>
    </row>
    <row r="822" spans="1:2">
      <c r="A822" s="22">
        <v>41368</v>
      </c>
      <c r="B822" s="65"/>
    </row>
    <row r="823" spans="1:2">
      <c r="A823" s="22">
        <v>41369</v>
      </c>
      <c r="B823" s="65"/>
    </row>
    <row r="824" spans="1:2">
      <c r="A824" s="22">
        <v>41372</v>
      </c>
      <c r="B824" s="65"/>
    </row>
    <row r="825" spans="1:2">
      <c r="A825" s="22">
        <v>41373</v>
      </c>
      <c r="B825" s="65"/>
    </row>
    <row r="826" spans="1:2">
      <c r="A826" s="22">
        <v>41374</v>
      </c>
      <c r="B826" s="65"/>
    </row>
    <row r="827" spans="1:2">
      <c r="A827" s="22">
        <v>41375</v>
      </c>
      <c r="B827" s="65"/>
    </row>
    <row r="828" spans="1:2">
      <c r="A828" s="22">
        <v>41376</v>
      </c>
      <c r="B828" s="65"/>
    </row>
    <row r="829" spans="1:2">
      <c r="A829" s="22">
        <v>41379</v>
      </c>
      <c r="B829" s="65"/>
    </row>
    <row r="830" spans="1:2">
      <c r="A830" s="22">
        <v>41380</v>
      </c>
      <c r="B830" s="65"/>
    </row>
    <row r="831" spans="1:2">
      <c r="A831" s="22">
        <v>41381</v>
      </c>
      <c r="B831" s="65"/>
    </row>
    <row r="832" spans="1:2">
      <c r="A832" s="22">
        <v>41382</v>
      </c>
      <c r="B832" s="65"/>
    </row>
    <row r="833" spans="1:2">
      <c r="A833" s="22">
        <v>41383</v>
      </c>
      <c r="B833" s="65"/>
    </row>
    <row r="834" spans="1:2">
      <c r="A834" s="22">
        <v>41386</v>
      </c>
      <c r="B834" s="65"/>
    </row>
    <row r="835" spans="1:2">
      <c r="A835" s="22">
        <v>41387</v>
      </c>
      <c r="B835" s="65"/>
    </row>
    <row r="836" spans="1:2">
      <c r="A836" s="22">
        <v>41388</v>
      </c>
      <c r="B836" s="65"/>
    </row>
    <row r="837" spans="1:2">
      <c r="A837" s="22">
        <v>41389</v>
      </c>
      <c r="B837" s="65"/>
    </row>
    <row r="838" spans="1:2">
      <c r="A838" s="22">
        <v>41390</v>
      </c>
      <c r="B838" s="65"/>
    </row>
    <row r="839" spans="1:2">
      <c r="A839" s="22">
        <v>41393</v>
      </c>
      <c r="B839" s="65"/>
    </row>
    <row r="840" spans="1:2">
      <c r="A840" s="22">
        <v>41394</v>
      </c>
      <c r="B840" s="65"/>
    </row>
    <row r="841" spans="1:2">
      <c r="A841" s="22">
        <v>41395</v>
      </c>
      <c r="B841" s="65"/>
    </row>
    <row r="842" spans="1:2">
      <c r="A842" s="22">
        <v>41396</v>
      </c>
      <c r="B842" s="65"/>
    </row>
    <row r="843" spans="1:2">
      <c r="A843" s="22">
        <v>41397</v>
      </c>
      <c r="B843" s="65"/>
    </row>
    <row r="844" spans="1:2">
      <c r="A844" s="22">
        <v>41400</v>
      </c>
      <c r="B844" s="65"/>
    </row>
    <row r="845" spans="1:2">
      <c r="A845" s="22">
        <v>41401</v>
      </c>
      <c r="B845" s="65"/>
    </row>
    <row r="846" spans="1:2">
      <c r="A846" s="22">
        <v>41402</v>
      </c>
      <c r="B846" s="65"/>
    </row>
    <row r="847" spans="1:2">
      <c r="A847" s="22">
        <v>41403</v>
      </c>
      <c r="B847" s="65"/>
    </row>
    <row r="848" spans="1:2">
      <c r="A848" s="22">
        <v>41404</v>
      </c>
      <c r="B848" s="65"/>
    </row>
    <row r="849" spans="1:2">
      <c r="A849" s="22">
        <v>41407</v>
      </c>
      <c r="B849" s="65"/>
    </row>
    <row r="850" spans="1:2">
      <c r="A850" s="22">
        <v>41408</v>
      </c>
      <c r="B850" s="65"/>
    </row>
    <row r="851" spans="1:2">
      <c r="A851" s="22">
        <v>41409</v>
      </c>
      <c r="B851" s="65"/>
    </row>
    <row r="852" spans="1:2">
      <c r="A852" s="22">
        <v>41410</v>
      </c>
      <c r="B852" s="65"/>
    </row>
    <row r="853" spans="1:2">
      <c r="A853" s="22">
        <v>41411</v>
      </c>
      <c r="B853" s="65"/>
    </row>
    <row r="854" spans="1:2">
      <c r="A854" s="22">
        <v>41414</v>
      </c>
      <c r="B854" s="65"/>
    </row>
    <row r="855" spans="1:2">
      <c r="A855" s="22">
        <v>41415</v>
      </c>
      <c r="B855" s="65"/>
    </row>
    <row r="856" spans="1:2">
      <c r="A856" s="22">
        <v>41416</v>
      </c>
      <c r="B856" s="65"/>
    </row>
    <row r="857" spans="1:2">
      <c r="A857" s="22">
        <v>41417</v>
      </c>
      <c r="B857" s="65"/>
    </row>
    <row r="858" spans="1:2">
      <c r="A858" s="22">
        <v>41418</v>
      </c>
      <c r="B858" s="65"/>
    </row>
    <row r="859" spans="1:2">
      <c r="A859" s="22">
        <v>41422</v>
      </c>
      <c r="B859" s="65"/>
    </row>
    <row r="860" spans="1:2">
      <c r="A860" s="22">
        <v>41423</v>
      </c>
      <c r="B860" s="65"/>
    </row>
    <row r="861" spans="1:2">
      <c r="A861" s="22">
        <v>41424</v>
      </c>
      <c r="B861" s="65"/>
    </row>
    <row r="862" spans="1:2">
      <c r="A862" s="22">
        <v>41425</v>
      </c>
      <c r="B862" s="65"/>
    </row>
    <row r="863" spans="1:2">
      <c r="A863" s="22">
        <v>41428</v>
      </c>
      <c r="B863" s="65"/>
    </row>
    <row r="864" spans="1:2">
      <c r="A864" s="22">
        <v>41429</v>
      </c>
      <c r="B864" s="65"/>
    </row>
    <row r="865" spans="1:2">
      <c r="A865" s="22">
        <v>41430</v>
      </c>
      <c r="B865" s="65"/>
    </row>
    <row r="866" spans="1:2">
      <c r="A866" s="22">
        <v>41431</v>
      </c>
      <c r="B866" s="65"/>
    </row>
    <row r="867" spans="1:2">
      <c r="A867" s="22">
        <v>41432</v>
      </c>
      <c r="B867" s="65"/>
    </row>
    <row r="868" spans="1:2">
      <c r="A868" s="22">
        <v>41435</v>
      </c>
      <c r="B868" s="65"/>
    </row>
    <row r="869" spans="1:2">
      <c r="A869" s="22">
        <v>41436</v>
      </c>
      <c r="B869" s="65"/>
    </row>
    <row r="870" spans="1:2">
      <c r="A870" s="22">
        <v>41437</v>
      </c>
      <c r="B870" s="65"/>
    </row>
    <row r="871" spans="1:2">
      <c r="A871" s="22">
        <v>41438</v>
      </c>
      <c r="B871" s="65"/>
    </row>
    <row r="872" spans="1:2">
      <c r="A872" s="22">
        <v>41439</v>
      </c>
      <c r="B872" s="65"/>
    </row>
    <row r="873" spans="1:2">
      <c r="A873" s="22">
        <v>41442</v>
      </c>
      <c r="B873" s="65"/>
    </row>
    <row r="874" spans="1:2">
      <c r="A874" s="22">
        <v>41443</v>
      </c>
      <c r="B874" s="65"/>
    </row>
    <row r="875" spans="1:2">
      <c r="A875" s="22">
        <v>41444</v>
      </c>
      <c r="B875" s="65"/>
    </row>
    <row r="876" spans="1:2">
      <c r="A876" s="22">
        <v>41445</v>
      </c>
      <c r="B876" s="65"/>
    </row>
    <row r="877" spans="1:2">
      <c r="A877" s="22">
        <v>41446</v>
      </c>
      <c r="B877" s="65"/>
    </row>
    <row r="878" spans="1:2">
      <c r="A878" s="22">
        <v>41449</v>
      </c>
      <c r="B878" s="65"/>
    </row>
    <row r="879" spans="1:2">
      <c r="A879" s="22">
        <v>41450</v>
      </c>
      <c r="B879" s="65"/>
    </row>
    <row r="880" spans="1:2">
      <c r="A880" s="22">
        <v>41451</v>
      </c>
      <c r="B880" s="65"/>
    </row>
    <row r="881" spans="1:2">
      <c r="A881" s="22">
        <v>41452</v>
      </c>
      <c r="B881" s="65"/>
    </row>
    <row r="882" spans="1:2">
      <c r="A882" s="22">
        <v>41453</v>
      </c>
      <c r="B882" s="65"/>
    </row>
    <row r="883" spans="1:2">
      <c r="A883" s="22">
        <v>41456</v>
      </c>
      <c r="B883" s="65"/>
    </row>
    <row r="884" spans="1:2">
      <c r="A884" s="22">
        <v>41457</v>
      </c>
      <c r="B884" s="65"/>
    </row>
    <row r="885" spans="1:2">
      <c r="A885" s="22">
        <v>41458</v>
      </c>
      <c r="B885" s="65"/>
    </row>
    <row r="886" spans="1:2">
      <c r="A886" s="22">
        <v>41460</v>
      </c>
      <c r="B886" s="65"/>
    </row>
    <row r="887" spans="1:2">
      <c r="A887" s="22">
        <v>41463</v>
      </c>
      <c r="B887" s="65"/>
    </row>
    <row r="888" spans="1:2">
      <c r="A888" s="22">
        <v>41464</v>
      </c>
      <c r="B888" s="65"/>
    </row>
    <row r="889" spans="1:2">
      <c r="A889" s="22">
        <v>41465</v>
      </c>
      <c r="B889" s="65"/>
    </row>
    <row r="890" spans="1:2">
      <c r="A890" s="22">
        <v>41466</v>
      </c>
      <c r="B890" s="65"/>
    </row>
    <row r="891" spans="1:2">
      <c r="A891" s="22">
        <v>41467</v>
      </c>
      <c r="B891" s="65"/>
    </row>
    <row r="892" spans="1:2">
      <c r="A892" s="22">
        <v>41470</v>
      </c>
      <c r="B892" s="65"/>
    </row>
    <row r="893" spans="1:2">
      <c r="A893" s="22">
        <v>41471</v>
      </c>
      <c r="B893" s="65"/>
    </row>
    <row r="894" spans="1:2">
      <c r="A894" s="22">
        <v>41472</v>
      </c>
      <c r="B894" s="65"/>
    </row>
    <row r="895" spans="1:2">
      <c r="A895" s="22">
        <v>41473</v>
      </c>
      <c r="B895" s="65"/>
    </row>
    <row r="896" spans="1:2">
      <c r="A896" s="22">
        <v>41474</v>
      </c>
      <c r="B896" s="65"/>
    </row>
    <row r="897" spans="1:2">
      <c r="A897" s="22">
        <v>41477</v>
      </c>
      <c r="B897" s="65"/>
    </row>
    <row r="898" spans="1:2">
      <c r="A898" s="22">
        <v>41478</v>
      </c>
      <c r="B898" s="65"/>
    </row>
    <row r="899" spans="1:2">
      <c r="A899" s="22">
        <v>41479</v>
      </c>
      <c r="B899" s="65"/>
    </row>
    <row r="900" spans="1:2">
      <c r="A900" s="22">
        <v>41480</v>
      </c>
      <c r="B900" s="65"/>
    </row>
    <row r="901" spans="1:2">
      <c r="A901" s="22">
        <v>41481</v>
      </c>
      <c r="B901" s="65"/>
    </row>
    <row r="902" spans="1:2">
      <c r="A902" s="22">
        <v>41484</v>
      </c>
      <c r="B902" s="65"/>
    </row>
    <row r="903" spans="1:2">
      <c r="A903" s="22">
        <v>41485</v>
      </c>
      <c r="B903" s="65"/>
    </row>
    <row r="904" spans="1:2">
      <c r="A904" s="22">
        <v>41486</v>
      </c>
      <c r="B904" s="65"/>
    </row>
    <row r="905" spans="1:2">
      <c r="A905" s="22">
        <v>41487</v>
      </c>
      <c r="B905" s="65"/>
    </row>
    <row r="906" spans="1:2">
      <c r="A906" s="22">
        <v>41488</v>
      </c>
      <c r="B906" s="65"/>
    </row>
    <row r="907" spans="1:2">
      <c r="A907" s="22">
        <v>41491</v>
      </c>
      <c r="B907" s="65"/>
    </row>
    <row r="908" spans="1:2">
      <c r="A908" s="22">
        <v>41492</v>
      </c>
      <c r="B908" s="65"/>
    </row>
    <row r="909" spans="1:2">
      <c r="A909" s="22">
        <v>41493</v>
      </c>
      <c r="B909" s="65"/>
    </row>
    <row r="910" spans="1:2">
      <c r="A910" s="22">
        <v>41494</v>
      </c>
      <c r="B910" s="65"/>
    </row>
    <row r="911" spans="1:2">
      <c r="A911" s="22">
        <v>41495</v>
      </c>
      <c r="B911" s="65"/>
    </row>
    <row r="912" spans="1:2">
      <c r="A912" s="22">
        <v>41498</v>
      </c>
      <c r="B912" s="65"/>
    </row>
    <row r="913" spans="1:2">
      <c r="A913" s="22">
        <v>41499</v>
      </c>
      <c r="B913" s="65"/>
    </row>
    <row r="914" spans="1:2">
      <c r="A914" s="22">
        <v>41500</v>
      </c>
      <c r="B914" s="65"/>
    </row>
    <row r="915" spans="1:2">
      <c r="A915" s="22">
        <v>41501</v>
      </c>
      <c r="B915" s="65"/>
    </row>
    <row r="916" spans="1:2">
      <c r="A916" s="22">
        <v>41502</v>
      </c>
      <c r="B916" s="65"/>
    </row>
    <row r="917" spans="1:2">
      <c r="A917" s="22">
        <v>41505</v>
      </c>
      <c r="B917" s="65"/>
    </row>
    <row r="918" spans="1:2">
      <c r="A918" s="22">
        <v>41506</v>
      </c>
      <c r="B918" s="65"/>
    </row>
    <row r="919" spans="1:2">
      <c r="A919" s="22">
        <v>41507</v>
      </c>
      <c r="B919" s="65"/>
    </row>
    <row r="920" spans="1:2">
      <c r="A920" s="22">
        <v>41508</v>
      </c>
      <c r="B920" s="65"/>
    </row>
    <row r="921" spans="1:2">
      <c r="A921" s="22">
        <v>41509</v>
      </c>
      <c r="B921" s="65"/>
    </row>
    <row r="922" spans="1:2">
      <c r="A922" s="22">
        <v>41512</v>
      </c>
      <c r="B922" s="65"/>
    </row>
    <row r="923" spans="1:2">
      <c r="A923" s="22">
        <v>41513</v>
      </c>
      <c r="B923" s="65"/>
    </row>
    <row r="924" spans="1:2">
      <c r="A924" s="22">
        <v>41514</v>
      </c>
      <c r="B924" s="65"/>
    </row>
    <row r="925" spans="1:2">
      <c r="A925" s="22">
        <v>41515</v>
      </c>
      <c r="B925" s="65"/>
    </row>
    <row r="926" spans="1:2">
      <c r="A926" s="22">
        <v>41516</v>
      </c>
      <c r="B926" s="65"/>
    </row>
    <row r="927" spans="1:2">
      <c r="A927" s="22">
        <v>41520</v>
      </c>
      <c r="B927" s="65"/>
    </row>
    <row r="928" spans="1:2">
      <c r="A928" s="22">
        <v>41521</v>
      </c>
      <c r="B928" s="65"/>
    </row>
    <row r="929" spans="1:2">
      <c r="A929" s="22">
        <v>41522</v>
      </c>
      <c r="B929" s="65"/>
    </row>
    <row r="930" spans="1:2">
      <c r="A930" s="22">
        <v>41523</v>
      </c>
      <c r="B930" s="65"/>
    </row>
    <row r="931" spans="1:2">
      <c r="A931" s="22">
        <v>41526</v>
      </c>
      <c r="B931" s="65"/>
    </row>
    <row r="932" spans="1:2">
      <c r="A932" s="22">
        <v>41527</v>
      </c>
      <c r="B932" s="65"/>
    </row>
    <row r="933" spans="1:2">
      <c r="A933" s="22">
        <v>41528</v>
      </c>
      <c r="B933" s="65"/>
    </row>
    <row r="934" spans="1:2">
      <c r="A934" s="22">
        <v>41529</v>
      </c>
      <c r="B934" s="65"/>
    </row>
    <row r="935" spans="1:2">
      <c r="A935" s="22">
        <v>41530</v>
      </c>
      <c r="B935" s="65"/>
    </row>
    <row r="936" spans="1:2">
      <c r="A936" s="22">
        <v>41533</v>
      </c>
      <c r="B936" s="65"/>
    </row>
    <row r="937" spans="1:2">
      <c r="A937" s="22">
        <v>41534</v>
      </c>
      <c r="B937" s="65"/>
    </row>
    <row r="938" spans="1:2">
      <c r="A938" s="22">
        <v>41535</v>
      </c>
      <c r="B938" s="65"/>
    </row>
    <row r="939" spans="1:2">
      <c r="A939" s="22">
        <v>41536</v>
      </c>
      <c r="B939" s="65"/>
    </row>
    <row r="940" spans="1:2">
      <c r="A940" s="22">
        <v>41537</v>
      </c>
      <c r="B940" s="65"/>
    </row>
    <row r="941" spans="1:2">
      <c r="A941" s="22">
        <v>41540</v>
      </c>
      <c r="B941" s="65"/>
    </row>
    <row r="942" spans="1:2">
      <c r="A942" s="22">
        <v>41541</v>
      </c>
      <c r="B942" s="65"/>
    </row>
    <row r="943" spans="1:2">
      <c r="A943" s="22">
        <v>41542</v>
      </c>
      <c r="B943" s="65"/>
    </row>
    <row r="944" spans="1:2">
      <c r="A944" s="22">
        <v>41543</v>
      </c>
      <c r="B944" s="65"/>
    </row>
    <row r="945" spans="1:2">
      <c r="A945" s="22">
        <v>41544</v>
      </c>
      <c r="B945" s="65"/>
    </row>
    <row r="946" spans="1:2">
      <c r="A946" s="22">
        <v>41547</v>
      </c>
      <c r="B946" s="65"/>
    </row>
    <row r="947" spans="1:2">
      <c r="A947" s="22">
        <v>41548</v>
      </c>
      <c r="B947" s="65"/>
    </row>
    <row r="948" spans="1:2">
      <c r="A948" s="22">
        <v>41549</v>
      </c>
      <c r="B948" s="65"/>
    </row>
    <row r="949" spans="1:2">
      <c r="A949" s="22">
        <v>41550</v>
      </c>
      <c r="B949" s="65"/>
    </row>
    <row r="950" spans="1:2">
      <c r="A950" s="22">
        <v>41551</v>
      </c>
      <c r="B950" s="65"/>
    </row>
    <row r="951" spans="1:2">
      <c r="A951" s="22">
        <v>41554</v>
      </c>
      <c r="B951" s="65"/>
    </row>
    <row r="952" spans="1:2">
      <c r="A952" s="22">
        <v>41555</v>
      </c>
      <c r="B952" s="65"/>
    </row>
    <row r="953" spans="1:2">
      <c r="A953" s="22">
        <v>41556</v>
      </c>
      <c r="B953" s="65"/>
    </row>
    <row r="954" spans="1:2">
      <c r="A954" s="22">
        <v>41557</v>
      </c>
      <c r="B954" s="65"/>
    </row>
    <row r="955" spans="1:2">
      <c r="A955" s="22">
        <v>41558</v>
      </c>
      <c r="B955" s="65"/>
    </row>
    <row r="956" spans="1:2">
      <c r="A956" s="22">
        <v>41561</v>
      </c>
      <c r="B956" s="65"/>
    </row>
    <row r="957" spans="1:2">
      <c r="A957" s="22">
        <v>41562</v>
      </c>
      <c r="B957" s="65"/>
    </row>
    <row r="958" spans="1:2">
      <c r="A958" s="22">
        <v>41563</v>
      </c>
      <c r="B958" s="65"/>
    </row>
    <row r="959" spans="1:2">
      <c r="A959" s="22">
        <v>41564</v>
      </c>
      <c r="B959" s="65"/>
    </row>
    <row r="960" spans="1:2">
      <c r="A960" s="22">
        <v>41565</v>
      </c>
      <c r="B960" s="65"/>
    </row>
    <row r="961" spans="1:2">
      <c r="A961" s="22">
        <v>41568</v>
      </c>
      <c r="B961" s="65"/>
    </row>
    <row r="962" spans="1:2">
      <c r="A962" s="22">
        <v>41569</v>
      </c>
      <c r="B962" s="65"/>
    </row>
    <row r="963" spans="1:2">
      <c r="A963" s="22">
        <v>41570</v>
      </c>
      <c r="B963" s="65"/>
    </row>
    <row r="964" spans="1:2">
      <c r="A964" s="22">
        <v>41571</v>
      </c>
      <c r="B964" s="65"/>
    </row>
    <row r="965" spans="1:2">
      <c r="A965" s="22">
        <v>41572</v>
      </c>
      <c r="B965" s="65"/>
    </row>
    <row r="966" spans="1:2">
      <c r="A966" s="22">
        <v>41575</v>
      </c>
      <c r="B966" s="65"/>
    </row>
    <row r="967" spans="1:2">
      <c r="A967" s="22">
        <v>41576</v>
      </c>
      <c r="B967" s="65"/>
    </row>
    <row r="968" spans="1:2">
      <c r="A968" s="22">
        <v>41577</v>
      </c>
      <c r="B968" s="65"/>
    </row>
    <row r="969" spans="1:2">
      <c r="A969" s="22">
        <v>41578</v>
      </c>
      <c r="B969" s="65"/>
    </row>
    <row r="970" spans="1:2">
      <c r="A970" s="22">
        <v>41579</v>
      </c>
      <c r="B970" s="65"/>
    </row>
    <row r="971" spans="1:2">
      <c r="A971" s="22">
        <v>41582</v>
      </c>
      <c r="B971" s="65"/>
    </row>
    <row r="972" spans="1:2">
      <c r="A972" s="22">
        <v>41583</v>
      </c>
      <c r="B972" s="65"/>
    </row>
    <row r="973" spans="1:2">
      <c r="A973" s="22">
        <v>41584</v>
      </c>
      <c r="B973" s="65"/>
    </row>
    <row r="974" spans="1:2">
      <c r="A974" s="22">
        <v>41585</v>
      </c>
      <c r="B974" s="65"/>
    </row>
    <row r="975" spans="1:2">
      <c r="A975" s="22">
        <v>41586</v>
      </c>
      <c r="B975" s="65"/>
    </row>
    <row r="976" spans="1:2">
      <c r="A976" s="22">
        <v>41589</v>
      </c>
      <c r="B976" s="65"/>
    </row>
    <row r="977" spans="1:2">
      <c r="A977" s="22">
        <v>41590</v>
      </c>
      <c r="B977" s="65"/>
    </row>
    <row r="978" spans="1:2">
      <c r="A978" s="22">
        <v>41591</v>
      </c>
      <c r="B978" s="65"/>
    </row>
    <row r="979" spans="1:2">
      <c r="A979" s="22">
        <v>41592</v>
      </c>
      <c r="B979" s="65"/>
    </row>
    <row r="980" spans="1:2">
      <c r="A980" s="22">
        <v>41593</v>
      </c>
      <c r="B980" s="65"/>
    </row>
    <row r="981" spans="1:2">
      <c r="A981" s="22">
        <v>41596</v>
      </c>
      <c r="B981" s="65"/>
    </row>
    <row r="982" spans="1:2">
      <c r="A982" s="22">
        <v>41597</v>
      </c>
      <c r="B982" s="65"/>
    </row>
    <row r="983" spans="1:2">
      <c r="A983" s="22">
        <v>41598</v>
      </c>
      <c r="B983" s="65"/>
    </row>
    <row r="984" spans="1:2">
      <c r="A984" s="22">
        <v>41599</v>
      </c>
      <c r="B984" s="65"/>
    </row>
    <row r="985" spans="1:2">
      <c r="A985" s="22">
        <v>41600</v>
      </c>
      <c r="B985" s="65"/>
    </row>
    <row r="986" spans="1:2">
      <c r="A986" s="22">
        <v>41603</v>
      </c>
      <c r="B986" s="65"/>
    </row>
    <row r="987" spans="1:2">
      <c r="A987" s="22">
        <v>41604</v>
      </c>
      <c r="B987" s="65"/>
    </row>
    <row r="988" spans="1:2">
      <c r="A988" s="22">
        <v>41605</v>
      </c>
      <c r="B988" s="65"/>
    </row>
    <row r="989" spans="1:2">
      <c r="A989" s="22">
        <v>41607</v>
      </c>
      <c r="B989" s="65"/>
    </row>
    <row r="990" spans="1:2">
      <c r="A990" s="22">
        <v>41610</v>
      </c>
      <c r="B990" s="65"/>
    </row>
    <row r="991" spans="1:2">
      <c r="A991" s="22">
        <v>41611</v>
      </c>
      <c r="B991" s="65"/>
    </row>
    <row r="992" spans="1:2">
      <c r="A992" s="22">
        <v>41612</v>
      </c>
      <c r="B992" s="65"/>
    </row>
    <row r="993" spans="1:2">
      <c r="A993" s="22">
        <v>41613</v>
      </c>
      <c r="B993" s="65"/>
    </row>
    <row r="994" spans="1:2">
      <c r="A994" s="22">
        <v>41614</v>
      </c>
      <c r="B994" s="65"/>
    </row>
    <row r="995" spans="1:2">
      <c r="A995" s="22">
        <v>41617</v>
      </c>
      <c r="B995" s="65"/>
    </row>
    <row r="996" spans="1:2">
      <c r="A996" s="22">
        <v>41618</v>
      </c>
      <c r="B996" s="65"/>
    </row>
    <row r="997" spans="1:2">
      <c r="A997" s="22">
        <v>41619</v>
      </c>
      <c r="B997" s="65"/>
    </row>
    <row r="998" spans="1:2">
      <c r="A998" s="22">
        <v>41620</v>
      </c>
      <c r="B998" s="65"/>
    </row>
    <row r="999" spans="1:2">
      <c r="A999" s="22">
        <v>41621</v>
      </c>
      <c r="B999" s="65"/>
    </row>
    <row r="1000" spans="1:2">
      <c r="A1000" s="22">
        <v>41624</v>
      </c>
      <c r="B1000" s="65"/>
    </row>
    <row r="1001" spans="1:2">
      <c r="A1001" s="22">
        <v>41625</v>
      </c>
      <c r="B1001" s="65"/>
    </row>
    <row r="1002" spans="1:2">
      <c r="A1002" s="22">
        <v>41626</v>
      </c>
      <c r="B1002" s="65"/>
    </row>
    <row r="1003" spans="1:2">
      <c r="A1003" s="22">
        <v>41627</v>
      </c>
      <c r="B1003" s="65"/>
    </row>
    <row r="1004" spans="1:2">
      <c r="A1004" s="22">
        <v>41628</v>
      </c>
      <c r="B1004" s="65"/>
    </row>
    <row r="1005" spans="1:2">
      <c r="A1005" s="22">
        <v>41631</v>
      </c>
      <c r="B1005" s="65"/>
    </row>
    <row r="1006" spans="1:2">
      <c r="A1006" s="22">
        <v>41632</v>
      </c>
      <c r="B1006" s="65"/>
    </row>
    <row r="1007" spans="1:2">
      <c r="A1007" s="22">
        <v>41634</v>
      </c>
      <c r="B1007" s="65"/>
    </row>
    <row r="1008" spans="1:2">
      <c r="A1008" s="22">
        <v>41635</v>
      </c>
      <c r="B1008" s="65"/>
    </row>
    <row r="1009" spans="1:2">
      <c r="A1009" s="22">
        <v>41638</v>
      </c>
      <c r="B1009" s="65"/>
    </row>
    <row r="1010" spans="1:2">
      <c r="A1010" s="22">
        <v>41639</v>
      </c>
      <c r="B1010" s="65"/>
    </row>
    <row r="1011" spans="1:2">
      <c r="A1011" s="22">
        <v>41641</v>
      </c>
      <c r="B1011" s="65"/>
    </row>
    <row r="1012" spans="1:2">
      <c r="A1012" s="22">
        <v>41642</v>
      </c>
      <c r="B1012" s="65"/>
    </row>
    <row r="1013" spans="1:2">
      <c r="A1013" s="22">
        <v>41645</v>
      </c>
      <c r="B1013" s="65"/>
    </row>
    <row r="1014" spans="1:2">
      <c r="A1014" s="22">
        <v>41646</v>
      </c>
      <c r="B1014" s="65"/>
    </row>
    <row r="1015" spans="1:2">
      <c r="A1015" s="22">
        <v>41647</v>
      </c>
      <c r="B1015" s="65"/>
    </row>
    <row r="1016" spans="1:2">
      <c r="A1016" s="22">
        <v>41648</v>
      </c>
      <c r="B1016" s="65"/>
    </row>
    <row r="1017" spans="1:2">
      <c r="A1017" s="22">
        <v>41649</v>
      </c>
      <c r="B1017" s="65"/>
    </row>
    <row r="1018" spans="1:2">
      <c r="A1018" s="22">
        <v>41652</v>
      </c>
      <c r="B1018" s="65"/>
    </row>
    <row r="1019" spans="1:2">
      <c r="A1019" s="22">
        <v>41653</v>
      </c>
      <c r="B1019" s="65"/>
    </row>
    <row r="1020" spans="1:2">
      <c r="A1020" s="22">
        <v>41654</v>
      </c>
      <c r="B1020" s="65"/>
    </row>
    <row r="1021" spans="1:2">
      <c r="A1021" s="22">
        <v>41655</v>
      </c>
      <c r="B1021" s="65"/>
    </row>
    <row r="1022" spans="1:2">
      <c r="A1022" s="22">
        <v>41656</v>
      </c>
      <c r="B1022" s="65"/>
    </row>
    <row r="1023" spans="1:2">
      <c r="A1023" s="22">
        <v>41660</v>
      </c>
      <c r="B1023" s="65"/>
    </row>
    <row r="1024" spans="1:2">
      <c r="A1024" s="22">
        <v>41661</v>
      </c>
      <c r="B1024" s="65"/>
    </row>
    <row r="1025" spans="1:2">
      <c r="A1025" s="22">
        <v>41662</v>
      </c>
      <c r="B1025" s="65"/>
    </row>
    <row r="1026" spans="1:2">
      <c r="A1026" s="22">
        <v>41663</v>
      </c>
      <c r="B1026" s="65"/>
    </row>
    <row r="1027" spans="1:2">
      <c r="A1027" s="22">
        <v>41666</v>
      </c>
      <c r="B1027" s="65"/>
    </row>
    <row r="1028" spans="1:2">
      <c r="A1028" s="22">
        <v>41667</v>
      </c>
      <c r="B1028" s="65"/>
    </row>
    <row r="1029" spans="1:2">
      <c r="A1029" s="22">
        <v>41668</v>
      </c>
      <c r="B1029" s="65"/>
    </row>
    <row r="1030" spans="1:2">
      <c r="A1030" s="22">
        <v>41669</v>
      </c>
      <c r="B1030" s="65"/>
    </row>
    <row r="1031" spans="1:2">
      <c r="A1031" s="22">
        <v>41670</v>
      </c>
      <c r="B1031" s="65"/>
    </row>
    <row r="1032" spans="1:2">
      <c r="A1032" s="22">
        <v>41673</v>
      </c>
      <c r="B1032" s="65"/>
    </row>
    <row r="1033" spans="1:2">
      <c r="A1033" s="22">
        <v>41674</v>
      </c>
      <c r="B1033" s="65"/>
    </row>
    <row r="1034" spans="1:2">
      <c r="A1034" s="22">
        <v>41675</v>
      </c>
      <c r="B1034" s="65"/>
    </row>
    <row r="1035" spans="1:2">
      <c r="A1035" s="22">
        <v>41676</v>
      </c>
      <c r="B1035" s="65"/>
    </row>
    <row r="1036" spans="1:2">
      <c r="A1036" s="22">
        <v>41677</v>
      </c>
      <c r="B1036" s="65"/>
    </row>
    <row r="1037" spans="1:2">
      <c r="A1037" s="22">
        <v>41680</v>
      </c>
      <c r="B1037" s="65"/>
    </row>
    <row r="1038" spans="1:2">
      <c r="A1038" s="22">
        <v>41681</v>
      </c>
      <c r="B1038" s="65"/>
    </row>
    <row r="1039" spans="1:2">
      <c r="A1039" s="22">
        <v>41682</v>
      </c>
      <c r="B1039" s="65"/>
    </row>
    <row r="1040" spans="1:2">
      <c r="A1040" s="22">
        <v>41683</v>
      </c>
      <c r="B1040" s="65"/>
    </row>
    <row r="1041" spans="1:2">
      <c r="A1041" s="22">
        <v>41684</v>
      </c>
      <c r="B1041" s="65"/>
    </row>
    <row r="1042" spans="1:2">
      <c r="A1042" s="22">
        <v>41688</v>
      </c>
      <c r="B1042" s="65"/>
    </row>
    <row r="1043" spans="1:2">
      <c r="A1043" s="22">
        <v>41689</v>
      </c>
      <c r="B1043" s="65"/>
    </row>
    <row r="1044" spans="1:2">
      <c r="A1044" s="22">
        <v>41690</v>
      </c>
      <c r="B1044" s="65"/>
    </row>
    <row r="1045" spans="1:2">
      <c r="A1045" s="22">
        <v>41691</v>
      </c>
      <c r="B1045" s="65"/>
    </row>
    <row r="1046" spans="1:2">
      <c r="A1046" s="22">
        <v>41694</v>
      </c>
      <c r="B1046" s="65"/>
    </row>
    <row r="1047" spans="1:2">
      <c r="A1047" s="22">
        <v>41695</v>
      </c>
      <c r="B1047" s="65"/>
    </row>
    <row r="1048" spans="1:2">
      <c r="A1048" s="22">
        <v>41696</v>
      </c>
      <c r="B1048" s="65"/>
    </row>
    <row r="1049" spans="1:2">
      <c r="A1049" s="22">
        <v>41697</v>
      </c>
      <c r="B1049" s="65"/>
    </row>
    <row r="1050" spans="1:2">
      <c r="A1050" s="22">
        <v>41698</v>
      </c>
      <c r="B1050" s="65"/>
    </row>
    <row r="1051" spans="1:2">
      <c r="A1051" s="22">
        <v>41701</v>
      </c>
      <c r="B1051" s="65"/>
    </row>
    <row r="1052" spans="1:2">
      <c r="A1052" s="22">
        <v>41702</v>
      </c>
      <c r="B1052" s="65"/>
    </row>
    <row r="1053" spans="1:2">
      <c r="A1053" s="22">
        <v>41703</v>
      </c>
      <c r="B1053" s="65"/>
    </row>
    <row r="1054" spans="1:2">
      <c r="A1054" s="22">
        <v>41704</v>
      </c>
      <c r="B1054" s="65"/>
    </row>
    <row r="1055" spans="1:2">
      <c r="A1055" s="22">
        <v>41705</v>
      </c>
      <c r="B1055" s="65"/>
    </row>
    <row r="1056" spans="1:2">
      <c r="A1056" s="22">
        <v>41708</v>
      </c>
      <c r="B1056" s="65"/>
    </row>
    <row r="1057" spans="1:2">
      <c r="A1057" s="22">
        <v>41709</v>
      </c>
      <c r="B1057" s="65"/>
    </row>
    <row r="1058" spans="1:2">
      <c r="A1058" s="22">
        <v>41710</v>
      </c>
      <c r="B1058" s="65"/>
    </row>
    <row r="1059" spans="1:2">
      <c r="A1059" s="22">
        <v>41711</v>
      </c>
      <c r="B1059" s="65"/>
    </row>
    <row r="1060" spans="1:2">
      <c r="A1060" s="22">
        <v>41712</v>
      </c>
      <c r="B1060" s="65"/>
    </row>
    <row r="1061" spans="1:2">
      <c r="A1061" s="22">
        <v>41715</v>
      </c>
      <c r="B1061" s="65"/>
    </row>
    <row r="1062" spans="1:2">
      <c r="A1062" s="22">
        <v>41716</v>
      </c>
      <c r="B1062" s="65"/>
    </row>
    <row r="1063" spans="1:2">
      <c r="A1063" s="22">
        <v>41717</v>
      </c>
      <c r="B1063" s="65"/>
    </row>
    <row r="1064" spans="1:2">
      <c r="A1064" s="22">
        <v>41718</v>
      </c>
      <c r="B1064" s="65"/>
    </row>
    <row r="1065" spans="1:2">
      <c r="A1065" s="22">
        <v>41719</v>
      </c>
      <c r="B1065" s="65"/>
    </row>
    <row r="1066" spans="1:2">
      <c r="A1066" s="22">
        <v>41722</v>
      </c>
      <c r="B1066" s="65"/>
    </row>
    <row r="1067" spans="1:2">
      <c r="A1067" s="22">
        <v>41723</v>
      </c>
      <c r="B1067" s="65"/>
    </row>
    <row r="1068" spans="1:2">
      <c r="A1068" s="22">
        <v>41724</v>
      </c>
      <c r="B1068" s="65"/>
    </row>
    <row r="1069" spans="1:2">
      <c r="A1069" s="22">
        <v>41725</v>
      </c>
      <c r="B1069" s="65"/>
    </row>
    <row r="1070" spans="1:2">
      <c r="A1070" s="22">
        <v>41726</v>
      </c>
      <c r="B1070" s="65"/>
    </row>
    <row r="1071" spans="1:2">
      <c r="A1071" s="22">
        <v>41729</v>
      </c>
      <c r="B1071" s="65"/>
    </row>
    <row r="1072" spans="1:2">
      <c r="A1072" s="22">
        <v>41730</v>
      </c>
      <c r="B1072" s="65"/>
    </row>
    <row r="1073" spans="1:2">
      <c r="A1073" s="22">
        <v>41731</v>
      </c>
      <c r="B1073" s="65"/>
    </row>
    <row r="1074" spans="1:2">
      <c r="A1074" s="22">
        <v>41732</v>
      </c>
      <c r="B1074" s="65"/>
    </row>
    <row r="1075" spans="1:2">
      <c r="A1075" s="22">
        <v>41733</v>
      </c>
      <c r="B1075" s="65"/>
    </row>
    <row r="1076" spans="1:2">
      <c r="A1076" s="22">
        <v>41736</v>
      </c>
      <c r="B1076" s="65"/>
    </row>
    <row r="1077" spans="1:2">
      <c r="A1077" s="22">
        <v>41737</v>
      </c>
      <c r="B1077" s="65"/>
    </row>
    <row r="1078" spans="1:2">
      <c r="A1078" s="22">
        <v>41738</v>
      </c>
      <c r="B1078" s="65"/>
    </row>
    <row r="1079" spans="1:2">
      <c r="A1079" s="22">
        <v>41739</v>
      </c>
      <c r="B1079" s="65"/>
    </row>
    <row r="1080" spans="1:2">
      <c r="A1080" s="22">
        <v>41740</v>
      </c>
      <c r="B1080" s="65"/>
    </row>
    <row r="1081" spans="1:2">
      <c r="A1081" s="22">
        <v>41743</v>
      </c>
      <c r="B1081" s="65"/>
    </row>
    <row r="1082" spans="1:2">
      <c r="A1082" s="22">
        <v>41744</v>
      </c>
      <c r="B1082" s="65"/>
    </row>
    <row r="1083" spans="1:2">
      <c r="A1083" s="22">
        <v>41745</v>
      </c>
      <c r="B1083" s="65"/>
    </row>
    <row r="1084" spans="1:2">
      <c r="A1084" s="22">
        <v>41746</v>
      </c>
      <c r="B1084" s="65"/>
    </row>
    <row r="1085" spans="1:2">
      <c r="A1085" s="22">
        <v>41750</v>
      </c>
      <c r="B1085" s="65"/>
    </row>
    <row r="1086" spans="1:2">
      <c r="A1086" s="22">
        <v>41751</v>
      </c>
      <c r="B1086" s="65"/>
    </row>
    <row r="1087" spans="1:2">
      <c r="A1087" s="22">
        <v>41752</v>
      </c>
      <c r="B1087" s="65"/>
    </row>
    <row r="1088" spans="1:2">
      <c r="A1088" s="22">
        <v>41753</v>
      </c>
      <c r="B1088" s="65"/>
    </row>
    <row r="1089" spans="1:2">
      <c r="A1089" s="22">
        <v>41754</v>
      </c>
      <c r="B1089" s="65"/>
    </row>
    <row r="1090" spans="1:2">
      <c r="A1090" s="22">
        <v>41757</v>
      </c>
      <c r="B1090" s="65"/>
    </row>
    <row r="1091" spans="1:2">
      <c r="A1091" s="22">
        <v>41758</v>
      </c>
      <c r="B1091" s="65"/>
    </row>
    <row r="1092" spans="1:2">
      <c r="A1092" s="22">
        <v>41759</v>
      </c>
      <c r="B1092" s="65"/>
    </row>
    <row r="1093" spans="1:2">
      <c r="A1093" s="22">
        <v>41760</v>
      </c>
      <c r="B1093" s="65"/>
    </row>
    <row r="1094" spans="1:2">
      <c r="A1094" s="22">
        <v>41761</v>
      </c>
      <c r="B1094" s="65"/>
    </row>
    <row r="1095" spans="1:2">
      <c r="A1095" s="22">
        <v>41764</v>
      </c>
      <c r="B1095" s="65"/>
    </row>
    <row r="1096" spans="1:2">
      <c r="A1096" s="22">
        <v>41765</v>
      </c>
      <c r="B1096" s="65"/>
    </row>
    <row r="1097" spans="1:2">
      <c r="A1097" s="22">
        <v>41766</v>
      </c>
      <c r="B1097" s="65"/>
    </row>
    <row r="1098" spans="1:2">
      <c r="A1098" s="22">
        <v>41767</v>
      </c>
      <c r="B1098" s="65"/>
    </row>
    <row r="1099" spans="1:2">
      <c r="A1099" s="22">
        <v>41768</v>
      </c>
      <c r="B1099" s="65"/>
    </row>
    <row r="1100" spans="1:2">
      <c r="A1100" s="22">
        <v>41771</v>
      </c>
      <c r="B1100" s="65"/>
    </row>
    <row r="1101" spans="1:2">
      <c r="A1101" s="22">
        <v>41772</v>
      </c>
      <c r="B1101" s="65"/>
    </row>
    <row r="1102" spans="1:2">
      <c r="A1102" s="22">
        <v>41773</v>
      </c>
      <c r="B1102" s="65"/>
    </row>
    <row r="1103" spans="1:2">
      <c r="A1103" s="22">
        <v>41774</v>
      </c>
      <c r="B1103" s="65"/>
    </row>
    <row r="1104" spans="1:2">
      <c r="A1104" s="22">
        <v>41775</v>
      </c>
      <c r="B1104" s="65"/>
    </row>
    <row r="1105" spans="1:2">
      <c r="A1105" s="22">
        <v>41778</v>
      </c>
      <c r="B1105" s="65"/>
    </row>
    <row r="1106" spans="1:2">
      <c r="A1106" s="22">
        <v>41779</v>
      </c>
      <c r="B1106" s="65"/>
    </row>
    <row r="1107" spans="1:2">
      <c r="A1107" s="22">
        <v>41780</v>
      </c>
      <c r="B1107" s="65"/>
    </row>
    <row r="1108" spans="1:2">
      <c r="A1108" s="22">
        <v>41781</v>
      </c>
      <c r="B1108" s="65"/>
    </row>
    <row r="1109" spans="1:2">
      <c r="A1109" s="22">
        <v>41782</v>
      </c>
      <c r="B1109" s="65"/>
    </row>
    <row r="1110" spans="1:2">
      <c r="A1110" s="22">
        <v>41786</v>
      </c>
      <c r="B1110" s="65"/>
    </row>
    <row r="1111" spans="1:2">
      <c r="A1111" s="22">
        <v>41787</v>
      </c>
      <c r="B1111" s="65"/>
    </row>
    <row r="1112" spans="1:2">
      <c r="A1112" s="22">
        <v>41788</v>
      </c>
      <c r="B1112" s="65"/>
    </row>
    <row r="1113" spans="1:2">
      <c r="A1113" s="22">
        <v>41789</v>
      </c>
      <c r="B1113" s="65"/>
    </row>
    <row r="1114" spans="1:2">
      <c r="A1114" s="22">
        <v>41792</v>
      </c>
      <c r="B1114" s="65"/>
    </row>
    <row r="1115" spans="1:2">
      <c r="A1115" s="22">
        <v>41793</v>
      </c>
      <c r="B1115" s="65"/>
    </row>
    <row r="1116" spans="1:2">
      <c r="A1116" s="22">
        <v>41794</v>
      </c>
      <c r="B1116" s="65"/>
    </row>
    <row r="1117" spans="1:2">
      <c r="A1117" s="22">
        <v>41795</v>
      </c>
      <c r="B1117" s="65"/>
    </row>
    <row r="1118" spans="1:2">
      <c r="A1118" s="22">
        <v>41796</v>
      </c>
      <c r="B1118" s="65"/>
    </row>
    <row r="1119" spans="1:2">
      <c r="A1119" s="22">
        <v>41799</v>
      </c>
      <c r="B1119" s="65"/>
    </row>
    <row r="1120" spans="1:2">
      <c r="A1120" s="22">
        <v>41800</v>
      </c>
      <c r="B1120" s="65"/>
    </row>
    <row r="1121" spans="1:2">
      <c r="A1121" s="22">
        <v>41801</v>
      </c>
      <c r="B1121" s="65"/>
    </row>
    <row r="1122" spans="1:2">
      <c r="A1122" s="22">
        <v>41802</v>
      </c>
      <c r="B1122" s="65"/>
    </row>
    <row r="1123" spans="1:2">
      <c r="A1123" s="22">
        <v>41803</v>
      </c>
      <c r="B1123" s="65"/>
    </row>
    <row r="1124" spans="1:2">
      <c r="A1124" s="22">
        <v>41806</v>
      </c>
      <c r="B1124" s="65"/>
    </row>
    <row r="1125" spans="1:2">
      <c r="A1125" s="22">
        <v>41807</v>
      </c>
      <c r="B1125" s="65"/>
    </row>
    <row r="1126" spans="1:2">
      <c r="A1126" s="22">
        <v>41808</v>
      </c>
      <c r="B1126" s="65"/>
    </row>
    <row r="1127" spans="1:2">
      <c r="A1127" s="22">
        <v>41809</v>
      </c>
      <c r="B1127" s="65"/>
    </row>
    <row r="1128" spans="1:2">
      <c r="A1128" s="22">
        <v>41810</v>
      </c>
      <c r="B1128" s="65"/>
    </row>
    <row r="1129" spans="1:2">
      <c r="A1129" s="22">
        <v>41813</v>
      </c>
      <c r="B1129" s="65"/>
    </row>
    <row r="1130" spans="1:2">
      <c r="A1130" s="22">
        <v>41814</v>
      </c>
      <c r="B1130" s="65"/>
    </row>
    <row r="1131" spans="1:2">
      <c r="A1131" s="22">
        <v>41815</v>
      </c>
      <c r="B1131" s="65"/>
    </row>
    <row r="1132" spans="1:2">
      <c r="A1132" s="22">
        <v>41816</v>
      </c>
      <c r="B1132" s="65"/>
    </row>
    <row r="1133" spans="1:2">
      <c r="A1133" s="22">
        <v>41817</v>
      </c>
      <c r="B1133" s="65"/>
    </row>
    <row r="1134" spans="1:2">
      <c r="A1134" s="22">
        <v>41820</v>
      </c>
      <c r="B1134" s="65"/>
    </row>
    <row r="1135" spans="1:2">
      <c r="A1135" s="22">
        <v>41821</v>
      </c>
      <c r="B1135" s="65"/>
    </row>
    <row r="1136" spans="1:2">
      <c r="A1136" s="22">
        <v>41822</v>
      </c>
      <c r="B1136" s="65"/>
    </row>
    <row r="1137" spans="1:2">
      <c r="A1137" s="22">
        <v>41823</v>
      </c>
      <c r="B1137" s="65"/>
    </row>
    <row r="1138" spans="1:2">
      <c r="A1138" s="22">
        <v>41827</v>
      </c>
      <c r="B1138" s="65"/>
    </row>
    <row r="1139" spans="1:2">
      <c r="A1139" s="22">
        <v>41828</v>
      </c>
      <c r="B1139" s="65"/>
    </row>
    <row r="1140" spans="1:2">
      <c r="A1140" s="22">
        <v>41829</v>
      </c>
      <c r="B1140" s="65"/>
    </row>
    <row r="1141" spans="1:2">
      <c r="A1141" s="22">
        <v>41830</v>
      </c>
      <c r="B1141" s="65"/>
    </row>
    <row r="1142" spans="1:2">
      <c r="A1142" s="22">
        <v>41831</v>
      </c>
      <c r="B1142" s="65"/>
    </row>
    <row r="1143" spans="1:2">
      <c r="A1143" s="22">
        <v>41834</v>
      </c>
      <c r="B1143" s="65"/>
    </row>
    <row r="1144" spans="1:2">
      <c r="A1144" s="22">
        <v>41835</v>
      </c>
      <c r="B1144" s="65"/>
    </row>
    <row r="1145" spans="1:2">
      <c r="A1145" s="22">
        <v>41836</v>
      </c>
      <c r="B1145" s="65"/>
    </row>
    <row r="1146" spans="1:2">
      <c r="A1146" s="22">
        <v>41837</v>
      </c>
      <c r="B1146" s="65"/>
    </row>
    <row r="1147" spans="1:2">
      <c r="A1147" s="22">
        <v>41838</v>
      </c>
      <c r="B1147" s="65"/>
    </row>
    <row r="1148" spans="1:2">
      <c r="A1148" s="22">
        <v>41841</v>
      </c>
      <c r="B1148" s="65"/>
    </row>
    <row r="1149" spans="1:2">
      <c r="A1149" s="22">
        <v>41842</v>
      </c>
      <c r="B1149" s="65"/>
    </row>
    <row r="1150" spans="1:2">
      <c r="A1150" s="22">
        <v>41843</v>
      </c>
      <c r="B1150" s="65"/>
    </row>
    <row r="1151" spans="1:2">
      <c r="A1151" s="22">
        <v>41844</v>
      </c>
      <c r="B1151" s="65"/>
    </row>
    <row r="1152" spans="1:2">
      <c r="A1152" s="22">
        <v>41845</v>
      </c>
      <c r="B1152" s="65"/>
    </row>
    <row r="1153" spans="1:2">
      <c r="A1153" s="22">
        <v>41848</v>
      </c>
      <c r="B1153" s="65"/>
    </row>
    <row r="1154" spans="1:2">
      <c r="A1154" s="22">
        <v>41849</v>
      </c>
      <c r="B1154" s="65"/>
    </row>
    <row r="1155" spans="1:2">
      <c r="A1155" s="22">
        <v>41850</v>
      </c>
      <c r="B1155" s="65"/>
    </row>
    <row r="1156" spans="1:2">
      <c r="A1156" s="22">
        <v>41851</v>
      </c>
      <c r="B1156" s="65"/>
    </row>
    <row r="1157" spans="1:2">
      <c r="A1157" s="22">
        <v>41852</v>
      </c>
      <c r="B1157" s="65"/>
    </row>
    <row r="1158" spans="1:2">
      <c r="A1158" s="22">
        <v>41855</v>
      </c>
      <c r="B1158" s="65"/>
    </row>
    <row r="1159" spans="1:2">
      <c r="A1159" s="22">
        <v>41856</v>
      </c>
      <c r="B1159" s="65"/>
    </row>
    <row r="1160" spans="1:2">
      <c r="A1160" s="22">
        <v>41857</v>
      </c>
      <c r="B1160" s="65"/>
    </row>
    <row r="1161" spans="1:2">
      <c r="A1161" s="22">
        <v>41858</v>
      </c>
      <c r="B1161" s="65"/>
    </row>
    <row r="1162" spans="1:2">
      <c r="A1162" s="22">
        <v>41859</v>
      </c>
      <c r="B1162" s="65"/>
    </row>
    <row r="1163" spans="1:2">
      <c r="A1163" s="22">
        <v>41862</v>
      </c>
      <c r="B1163" s="65"/>
    </row>
    <row r="1164" spans="1:2">
      <c r="A1164" s="22">
        <v>41863</v>
      </c>
      <c r="B1164" s="65"/>
    </row>
    <row r="1165" spans="1:2">
      <c r="A1165" s="22">
        <v>41864</v>
      </c>
      <c r="B1165" s="65"/>
    </row>
    <row r="1166" spans="1:2">
      <c r="A1166" s="22">
        <v>41865</v>
      </c>
      <c r="B1166" s="65"/>
    </row>
    <row r="1167" spans="1:2">
      <c r="A1167" s="22">
        <v>41866</v>
      </c>
      <c r="B1167" s="65"/>
    </row>
    <row r="1168" spans="1:2">
      <c r="A1168" s="22">
        <v>41869</v>
      </c>
      <c r="B1168" s="65"/>
    </row>
    <row r="1169" spans="1:2">
      <c r="A1169" s="22">
        <v>41870</v>
      </c>
      <c r="B1169" s="65"/>
    </row>
    <row r="1170" spans="1:2">
      <c r="A1170" s="22">
        <v>41871</v>
      </c>
      <c r="B1170" s="65"/>
    </row>
    <row r="1171" spans="1:2">
      <c r="A1171" s="22">
        <v>41872</v>
      </c>
      <c r="B1171" s="65"/>
    </row>
    <row r="1172" spans="1:2">
      <c r="A1172" s="22">
        <v>41873</v>
      </c>
      <c r="B1172" s="65"/>
    </row>
    <row r="1173" spans="1:2">
      <c r="A1173" s="22">
        <v>41876</v>
      </c>
      <c r="B1173" s="65"/>
    </row>
    <row r="1174" spans="1:2">
      <c r="A1174" s="22">
        <v>41877</v>
      </c>
      <c r="B1174" s="65"/>
    </row>
    <row r="1175" spans="1:2">
      <c r="A1175" s="22">
        <v>41878</v>
      </c>
      <c r="B1175" s="65"/>
    </row>
    <row r="1176" spans="1:2">
      <c r="A1176" s="22">
        <v>41879</v>
      </c>
      <c r="B1176" s="65"/>
    </row>
    <row r="1177" spans="1:2">
      <c r="A1177" s="22">
        <v>41880</v>
      </c>
      <c r="B1177" s="65"/>
    </row>
    <row r="1178" spans="1:2">
      <c r="A1178" s="22">
        <v>41884</v>
      </c>
      <c r="B1178" s="65"/>
    </row>
    <row r="1179" spans="1:2">
      <c r="A1179" s="22">
        <v>41885</v>
      </c>
      <c r="B1179" s="65"/>
    </row>
    <row r="1180" spans="1:2">
      <c r="A1180" s="22">
        <v>41886</v>
      </c>
      <c r="B1180" s="65"/>
    </row>
    <row r="1181" spans="1:2">
      <c r="A1181" s="22">
        <v>41887</v>
      </c>
      <c r="B1181" s="65"/>
    </row>
    <row r="1182" spans="1:2">
      <c r="A1182" s="22">
        <v>41890</v>
      </c>
      <c r="B1182" s="65"/>
    </row>
    <row r="1183" spans="1:2">
      <c r="A1183" s="22">
        <v>41891</v>
      </c>
      <c r="B1183" s="65"/>
    </row>
    <row r="1184" spans="1:2">
      <c r="A1184" s="22">
        <v>41892</v>
      </c>
      <c r="B1184" s="65"/>
    </row>
    <row r="1185" spans="1:2">
      <c r="A1185" s="22">
        <v>41893</v>
      </c>
      <c r="B1185" s="65"/>
    </row>
    <row r="1186" spans="1:2">
      <c r="A1186" s="22">
        <v>41894</v>
      </c>
      <c r="B1186" s="65"/>
    </row>
    <row r="1187" spans="1:2">
      <c r="A1187" s="22">
        <v>41897</v>
      </c>
      <c r="B1187" s="65"/>
    </row>
    <row r="1188" spans="1:2">
      <c r="A1188" s="22">
        <v>41898</v>
      </c>
      <c r="B1188" s="65"/>
    </row>
    <row r="1189" spans="1:2">
      <c r="A1189" s="22">
        <v>41899</v>
      </c>
      <c r="B1189" s="65">
        <v>100000000</v>
      </c>
    </row>
    <row r="1190" spans="1:2">
      <c r="A1190" s="22">
        <v>41900</v>
      </c>
      <c r="B1190" s="65">
        <v>114401827.76786259</v>
      </c>
    </row>
    <row r="1191" spans="1:2">
      <c r="A1191" s="22">
        <v>41901</v>
      </c>
      <c r="B1191" s="65">
        <v>130401199.25899255</v>
      </c>
    </row>
    <row r="1192" spans="1:2">
      <c r="A1192" s="22">
        <v>41904</v>
      </c>
      <c r="B1192" s="65">
        <v>125563603.72394609</v>
      </c>
    </row>
    <row r="1193" spans="1:2">
      <c r="A1193" s="22">
        <v>41905</v>
      </c>
      <c r="B1193" s="65">
        <v>104578445.90403178</v>
      </c>
    </row>
    <row r="1194" spans="1:2">
      <c r="A1194" s="22">
        <v>41906</v>
      </c>
      <c r="B1194" s="65">
        <v>110636544.50415987</v>
      </c>
    </row>
    <row r="1195" spans="1:2">
      <c r="A1195" s="22">
        <v>41907</v>
      </c>
      <c r="B1195" s="65">
        <v>116736303.32257383</v>
      </c>
    </row>
    <row r="1196" spans="1:2">
      <c r="A1196" s="22">
        <v>41908</v>
      </c>
      <c r="B1196" s="65">
        <v>120811218.54281776</v>
      </c>
    </row>
    <row r="1197" spans="1:2">
      <c r="A1197" s="22">
        <v>41911</v>
      </c>
      <c r="B1197" s="65">
        <v>138132261.78849536</v>
      </c>
    </row>
    <row r="1198" spans="1:2">
      <c r="A1198" s="22">
        <v>41912</v>
      </c>
      <c r="B1198" s="65">
        <v>129710703.0626815</v>
      </c>
    </row>
    <row r="1199" spans="1:2">
      <c r="A1199" s="22">
        <v>41913</v>
      </c>
      <c r="B1199" s="65">
        <v>131964270.77036874</v>
      </c>
    </row>
    <row r="1200" spans="1:2">
      <c r="A1200" s="22">
        <v>41914</v>
      </c>
      <c r="B1200" s="65">
        <v>137863940.19568703</v>
      </c>
    </row>
    <row r="1201" spans="1:2">
      <c r="A1201" s="22">
        <v>41915</v>
      </c>
      <c r="B1201" s="65">
        <v>149325651.90006155</v>
      </c>
    </row>
    <row r="1202" spans="1:2">
      <c r="A1202" s="22">
        <v>41918</v>
      </c>
      <c r="B1202" s="65">
        <v>173800970.73837158</v>
      </c>
    </row>
    <row r="1203" spans="1:2">
      <c r="A1203" s="22">
        <v>41919</v>
      </c>
      <c r="B1203" s="65">
        <v>167397758.92485332</v>
      </c>
    </row>
    <row r="1204" spans="1:2">
      <c r="A1204" s="22">
        <v>41920</v>
      </c>
      <c r="B1204" s="65">
        <v>150742086.41696447</v>
      </c>
    </row>
    <row r="1205" spans="1:2">
      <c r="A1205" s="22">
        <v>41921</v>
      </c>
      <c r="B1205" s="65">
        <v>140443321.90975362</v>
      </c>
    </row>
    <row r="1206" spans="1:2">
      <c r="A1206" s="22">
        <v>41922</v>
      </c>
      <c r="B1206" s="65">
        <v>143132324.59631225</v>
      </c>
    </row>
    <row r="1207" spans="1:2">
      <c r="A1207" s="22">
        <v>41925</v>
      </c>
      <c r="B1207" s="65">
        <v>120312848.53634612</v>
      </c>
    </row>
    <row r="1208" spans="1:2">
      <c r="A1208" s="22">
        <v>41926</v>
      </c>
      <c r="B1208" s="65">
        <v>113888563.66610003</v>
      </c>
    </row>
    <row r="1209" spans="1:2">
      <c r="A1209" s="22">
        <v>41927</v>
      </c>
      <c r="B1209" s="65">
        <v>117371946.5023552</v>
      </c>
    </row>
    <row r="1210" spans="1:2">
      <c r="A1210" s="22">
        <v>41928</v>
      </c>
      <c r="B1210" s="65">
        <v>124656163.30339676</v>
      </c>
    </row>
    <row r="1211" spans="1:2">
      <c r="A1211" s="22">
        <v>41929</v>
      </c>
      <c r="B1211" s="65">
        <v>123893653.63124865</v>
      </c>
    </row>
    <row r="1212" spans="1:2">
      <c r="A1212" s="22">
        <v>41932</v>
      </c>
      <c r="B1212" s="65">
        <v>124503867.57302628</v>
      </c>
    </row>
    <row r="1213" spans="1:2">
      <c r="A1213" s="22">
        <v>41933</v>
      </c>
      <c r="B1213" s="65">
        <v>122163669.12306473</v>
      </c>
    </row>
    <row r="1214" spans="1:2">
      <c r="A1214" s="22">
        <v>41934</v>
      </c>
      <c r="B1214" s="65">
        <v>124281084.48886038</v>
      </c>
    </row>
    <row r="1215" spans="1:2">
      <c r="A1215" s="22">
        <v>41935</v>
      </c>
      <c r="B1215" s="65">
        <v>140351829.66095772</v>
      </c>
    </row>
    <row r="1216" spans="1:2">
      <c r="A1216" s="22">
        <v>41936</v>
      </c>
      <c r="B1216" s="65">
        <v>140431667.3582792</v>
      </c>
    </row>
    <row r="1217" spans="1:2">
      <c r="A1217" s="22">
        <v>41939</v>
      </c>
      <c r="B1217" s="65">
        <v>144653047.61518127</v>
      </c>
    </row>
    <row r="1218" spans="1:2">
      <c r="A1218" s="22">
        <v>41940</v>
      </c>
      <c r="B1218" s="65">
        <v>140883345.09605813</v>
      </c>
    </row>
    <row r="1219" spans="1:2">
      <c r="A1219" s="22">
        <v>41941</v>
      </c>
      <c r="B1219" s="65">
        <v>158261936.28492114</v>
      </c>
    </row>
    <row r="1220" spans="1:2">
      <c r="A1220" s="22">
        <v>41942</v>
      </c>
      <c r="B1220" s="65">
        <v>149126311.15359008</v>
      </c>
    </row>
    <row r="1221" spans="1:2">
      <c r="A1221" s="22">
        <v>41943</v>
      </c>
      <c r="B1221" s="65">
        <v>155183553.15663999</v>
      </c>
    </row>
    <row r="1222" spans="1:2">
      <c r="A1222" s="22">
        <v>41946</v>
      </c>
      <c r="B1222" s="65">
        <v>165086885.99222553</v>
      </c>
    </row>
    <row r="1223" spans="1:2">
      <c r="A1223" s="22">
        <v>41947</v>
      </c>
      <c r="B1223" s="65">
        <v>162152959.5048402</v>
      </c>
    </row>
    <row r="1224" spans="1:2">
      <c r="A1224" s="22">
        <v>41948</v>
      </c>
      <c r="B1224" s="65">
        <v>153354418.75696263</v>
      </c>
    </row>
    <row r="1225" spans="1:2">
      <c r="A1225" s="22">
        <v>41949</v>
      </c>
      <c r="B1225" s="65">
        <v>144522602.39613232</v>
      </c>
    </row>
    <row r="1226" spans="1:2">
      <c r="A1226" s="22">
        <v>41950</v>
      </c>
      <c r="B1226" s="65">
        <v>150235969.98583594</v>
      </c>
    </row>
    <row r="1227" spans="1:2">
      <c r="A1227" s="22">
        <v>41953</v>
      </c>
      <c r="B1227" s="65">
        <v>128754230.422556</v>
      </c>
    </row>
    <row r="1228" spans="1:2">
      <c r="A1228" s="22">
        <v>41954</v>
      </c>
      <c r="B1228" s="65">
        <v>128234660.75972523</v>
      </c>
    </row>
    <row r="1229" spans="1:2">
      <c r="A1229" s="22">
        <v>41955</v>
      </c>
      <c r="B1229" s="65">
        <v>89289246.056090802</v>
      </c>
    </row>
    <row r="1230" spans="1:2">
      <c r="A1230" s="22">
        <v>41956</v>
      </c>
      <c r="B1230" s="65">
        <v>90495652.910982236</v>
      </c>
    </row>
    <row r="1231" spans="1:2">
      <c r="A1231" s="22">
        <v>41957</v>
      </c>
      <c r="B1231" s="65">
        <v>100369182.85879113</v>
      </c>
    </row>
    <row r="1232" spans="1:2">
      <c r="A1232" s="22">
        <v>41960</v>
      </c>
      <c r="B1232" s="65">
        <v>105638828.86853586</v>
      </c>
    </row>
    <row r="1233" spans="1:2">
      <c r="A1233" s="22">
        <v>41961</v>
      </c>
      <c r="B1233" s="65">
        <v>112315351.17216294</v>
      </c>
    </row>
    <row r="1234" spans="1:2">
      <c r="A1234" s="22">
        <v>41962</v>
      </c>
      <c r="B1234" s="65">
        <v>109126893.61740668</v>
      </c>
    </row>
    <row r="1235" spans="1:2">
      <c r="A1235" s="22">
        <v>41963</v>
      </c>
      <c r="B1235" s="65">
        <v>122172510.25771195</v>
      </c>
    </row>
    <row r="1236" spans="1:2">
      <c r="A1236" s="22">
        <v>41964</v>
      </c>
      <c r="B1236" s="65">
        <v>126967300.41836102</v>
      </c>
    </row>
    <row r="1237" spans="1:2">
      <c r="A1237" s="22">
        <v>41967</v>
      </c>
      <c r="B1237" s="65">
        <v>108132033.06454509</v>
      </c>
    </row>
    <row r="1238" spans="1:2">
      <c r="A1238" s="22">
        <v>41968</v>
      </c>
      <c r="B1238" s="65">
        <v>109041213.88843419</v>
      </c>
    </row>
    <row r="1239" spans="1:2">
      <c r="A1239" s="22">
        <v>41969</v>
      </c>
      <c r="B1239" s="65">
        <v>113113750.96933106</v>
      </c>
    </row>
    <row r="1240" spans="1:2">
      <c r="A1240" s="22">
        <v>41971</v>
      </c>
      <c r="B1240" s="65">
        <v>108172319.77798331</v>
      </c>
    </row>
    <row r="1241" spans="1:2">
      <c r="A1241" s="22">
        <v>41974</v>
      </c>
      <c r="B1241" s="65">
        <v>106582380.87648022</v>
      </c>
    </row>
    <row r="1242" spans="1:2">
      <c r="A1242" s="22">
        <v>41975</v>
      </c>
      <c r="B1242" s="65">
        <v>105436690.64468303</v>
      </c>
    </row>
    <row r="1243" spans="1:2">
      <c r="A1243" s="22">
        <v>41976</v>
      </c>
      <c r="B1243" s="65">
        <v>108941074.41823536</v>
      </c>
    </row>
    <row r="1244" spans="1:2">
      <c r="A1244" s="22">
        <v>41977</v>
      </c>
      <c r="B1244" s="65">
        <v>112100189.71117261</v>
      </c>
    </row>
    <row r="1245" spans="1:2">
      <c r="A1245" s="22">
        <v>41978</v>
      </c>
      <c r="B1245" s="65">
        <v>107721101.90971547</v>
      </c>
    </row>
    <row r="1246" spans="1:2">
      <c r="A1246" s="22">
        <v>41981</v>
      </c>
      <c r="B1246" s="65">
        <v>116282957.69810952</v>
      </c>
    </row>
    <row r="1247" spans="1:2">
      <c r="A1247" s="22">
        <v>41982</v>
      </c>
      <c r="B1247" s="65">
        <v>122529272.73244153</v>
      </c>
    </row>
    <row r="1248" spans="1:2">
      <c r="A1248" s="22">
        <v>41983</v>
      </c>
      <c r="B1248" s="65">
        <v>126622709.74917777</v>
      </c>
    </row>
    <row r="1249" spans="1:2">
      <c r="A1249" s="22">
        <v>41984</v>
      </c>
      <c r="B1249" s="65">
        <v>123616155.26184076</v>
      </c>
    </row>
    <row r="1250" spans="1:2">
      <c r="A1250" s="22">
        <v>41985</v>
      </c>
      <c r="B1250" s="65">
        <v>122200719.0912015</v>
      </c>
    </row>
    <row r="1251" spans="1:2">
      <c r="A1251" s="22">
        <v>41988</v>
      </c>
      <c r="B1251" s="65">
        <v>127210490.43813218</v>
      </c>
    </row>
    <row r="1252" spans="1:2">
      <c r="A1252" s="22">
        <v>41989</v>
      </c>
      <c r="B1252" s="65">
        <v>140701109.84513906</v>
      </c>
    </row>
    <row r="1253" spans="1:2">
      <c r="A1253" s="22">
        <v>41990</v>
      </c>
      <c r="B1253" s="65">
        <v>146993465.02562132</v>
      </c>
    </row>
    <row r="1254" spans="1:2">
      <c r="A1254" s="22">
        <v>41991</v>
      </c>
      <c r="B1254" s="65">
        <v>154722211.28310812</v>
      </c>
    </row>
    <row r="1255" spans="1:2">
      <c r="A1255" s="22">
        <v>41992</v>
      </c>
      <c r="B1255" s="65">
        <v>148341482.39336857</v>
      </c>
    </row>
    <row r="1256" spans="1:2">
      <c r="A1256" s="22">
        <v>41995</v>
      </c>
      <c r="B1256" s="65">
        <v>135258170.81533709</v>
      </c>
    </row>
    <row r="1257" spans="1:2">
      <c r="A1257" s="22">
        <v>41996</v>
      </c>
      <c r="B1257" s="65">
        <v>133091444.70018008</v>
      </c>
    </row>
    <row r="1258" spans="1:2">
      <c r="A1258" s="22">
        <v>41997</v>
      </c>
      <c r="B1258" s="65">
        <v>142691022.33837458</v>
      </c>
    </row>
    <row r="1259" spans="1:2">
      <c r="A1259" s="22">
        <v>41999</v>
      </c>
      <c r="B1259" s="65">
        <v>137945718.69752964</v>
      </c>
    </row>
    <row r="1260" spans="1:2">
      <c r="A1260" s="22">
        <v>42002</v>
      </c>
      <c r="B1260" s="65">
        <v>150802378.27096006</v>
      </c>
    </row>
    <row r="1261" spans="1:2">
      <c r="A1261" s="22">
        <v>42003</v>
      </c>
      <c r="B1261" s="65">
        <v>152692185.36660987</v>
      </c>
    </row>
    <row r="1262" spans="1:2">
      <c r="A1262" s="22">
        <v>42004</v>
      </c>
      <c r="B1262" s="65">
        <v>143424595.87877637</v>
      </c>
    </row>
    <row r="1263" spans="1:2">
      <c r="A1263" s="22">
        <v>42006</v>
      </c>
      <c r="B1263" s="65">
        <v>148072098.69417605</v>
      </c>
    </row>
    <row r="1264" spans="1:2">
      <c r="A1264" s="22">
        <v>42009</v>
      </c>
      <c r="B1264" s="65">
        <v>186223194.08498561</v>
      </c>
    </row>
    <row r="1265" spans="1:2">
      <c r="A1265" s="22">
        <v>42010</v>
      </c>
      <c r="B1265" s="65">
        <v>170357699.64873081</v>
      </c>
    </row>
    <row r="1266" spans="1:2">
      <c r="A1266" s="22">
        <v>42011</v>
      </c>
      <c r="B1266" s="65">
        <v>160685752.58728614</v>
      </c>
    </row>
    <row r="1267" spans="1:2">
      <c r="A1267" s="22">
        <v>42012</v>
      </c>
      <c r="B1267" s="65">
        <v>172709849.11532605</v>
      </c>
    </row>
    <row r="1268" spans="1:2">
      <c r="A1268" s="22">
        <v>42013</v>
      </c>
      <c r="B1268" s="65">
        <v>164133372.72027192</v>
      </c>
    </row>
    <row r="1269" spans="1:2">
      <c r="A1269" s="22">
        <v>42016</v>
      </c>
      <c r="B1269" s="65">
        <v>189720594.63811895</v>
      </c>
    </row>
    <row r="1270" spans="1:2">
      <c r="A1270" s="22">
        <v>42017</v>
      </c>
      <c r="B1270" s="65">
        <v>249170164.62024143</v>
      </c>
    </row>
    <row r="1271" spans="1:2">
      <c r="A1271" s="22">
        <v>42018</v>
      </c>
      <c r="B1271" s="65">
        <v>354585181.51063019</v>
      </c>
    </row>
    <row r="1272" spans="1:2">
      <c r="A1272" s="22">
        <v>42019</v>
      </c>
      <c r="B1272" s="65">
        <v>228258165.90711495</v>
      </c>
    </row>
    <row r="1273" spans="1:2">
      <c r="A1273" s="22">
        <v>42020</v>
      </c>
      <c r="B1273" s="65">
        <v>232096904.62725613</v>
      </c>
    </row>
    <row r="1274" spans="1:2">
      <c r="A1274" s="22">
        <v>42024</v>
      </c>
      <c r="B1274" s="65">
        <v>224957422.68315676</v>
      </c>
    </row>
    <row r="1275" spans="1:2">
      <c r="A1275" s="22">
        <v>42025</v>
      </c>
      <c r="B1275" s="65">
        <v>191819079.52360058</v>
      </c>
    </row>
    <row r="1276" spans="1:2">
      <c r="A1276" s="22">
        <v>42026</v>
      </c>
      <c r="B1276" s="65">
        <v>180845694.42260775</v>
      </c>
    </row>
    <row r="1277" spans="1:2">
      <c r="A1277" s="22">
        <v>42027</v>
      </c>
      <c r="B1277" s="65">
        <v>181692581.83380789</v>
      </c>
    </row>
    <row r="1278" spans="1:2">
      <c r="A1278" s="22">
        <v>42030</v>
      </c>
      <c r="B1278" s="65">
        <v>118379943.53188775</v>
      </c>
    </row>
    <row r="1279" spans="1:2">
      <c r="A1279" s="22">
        <v>42031</v>
      </c>
      <c r="B1279" s="65">
        <v>127055507.50971174</v>
      </c>
    </row>
    <row r="1280" spans="1:2">
      <c r="A1280" s="22">
        <v>42032</v>
      </c>
      <c r="B1280" s="65">
        <v>155586181.56666625</v>
      </c>
    </row>
    <row r="1281" spans="1:2">
      <c r="A1281" s="22">
        <v>42033</v>
      </c>
      <c r="B1281" s="65">
        <v>156146946.76213527</v>
      </c>
    </row>
    <row r="1282" spans="1:2">
      <c r="A1282" s="22">
        <v>42034</v>
      </c>
      <c r="B1282" s="65">
        <v>165652335.69930845</v>
      </c>
    </row>
    <row r="1283" spans="1:2">
      <c r="A1283" s="22">
        <v>42037</v>
      </c>
      <c r="B1283" s="65">
        <v>148408426.28648895</v>
      </c>
    </row>
    <row r="1284" spans="1:2">
      <c r="A1284" s="22">
        <v>42038</v>
      </c>
      <c r="B1284" s="65">
        <v>162089874.99912584</v>
      </c>
    </row>
    <row r="1285" spans="1:2">
      <c r="A1285" s="22">
        <v>42039</v>
      </c>
      <c r="B1285" s="65">
        <v>162708939.92663392</v>
      </c>
    </row>
    <row r="1286" spans="1:2">
      <c r="A1286" s="22">
        <v>42040</v>
      </c>
      <c r="B1286" s="65">
        <v>176710920.69867054</v>
      </c>
    </row>
    <row r="1287" spans="1:2">
      <c r="A1287" s="22">
        <v>42041</v>
      </c>
      <c r="B1287" s="65">
        <v>168348917.96893668</v>
      </c>
    </row>
    <row r="1288" spans="1:2">
      <c r="A1288" s="22">
        <v>42044</v>
      </c>
      <c r="B1288" s="65">
        <v>171643059.48209369</v>
      </c>
    </row>
    <row r="1289" spans="1:2">
      <c r="A1289" s="22">
        <v>42045</v>
      </c>
      <c r="B1289" s="65">
        <v>172094393.5496617</v>
      </c>
    </row>
    <row r="1290" spans="1:2">
      <c r="A1290" s="22">
        <v>42046</v>
      </c>
      <c r="B1290" s="65">
        <v>173147094.19072899</v>
      </c>
    </row>
    <row r="1291" spans="1:2">
      <c r="A1291" s="22">
        <v>42047</v>
      </c>
      <c r="B1291" s="65">
        <v>169101408.37303671</v>
      </c>
    </row>
    <row r="1292" spans="1:2">
      <c r="A1292" s="22">
        <v>42048</v>
      </c>
      <c r="B1292" s="65">
        <v>148292820.57276988</v>
      </c>
    </row>
    <row r="1293" spans="1:2">
      <c r="A1293" s="22">
        <v>42052</v>
      </c>
      <c r="B1293" s="65">
        <v>138008845.69436169</v>
      </c>
    </row>
    <row r="1294" spans="1:2">
      <c r="A1294" s="22">
        <v>42053</v>
      </c>
      <c r="B1294" s="65">
        <v>146284904.84082702</v>
      </c>
    </row>
    <row r="1295" spans="1:2">
      <c r="A1295" s="22">
        <v>42054</v>
      </c>
      <c r="B1295" s="65">
        <v>141410615.07582536</v>
      </c>
    </row>
    <row r="1296" spans="1:2">
      <c r="A1296" s="22">
        <v>42055</v>
      </c>
      <c r="B1296" s="65">
        <v>137319335.39361575</v>
      </c>
    </row>
    <row r="1297" spans="1:2">
      <c r="A1297" s="22">
        <v>42058</v>
      </c>
      <c r="B1297" s="65">
        <v>142847933.69250408</v>
      </c>
    </row>
    <row r="1298" spans="1:2">
      <c r="A1298" s="22">
        <v>42059</v>
      </c>
      <c r="B1298" s="65">
        <v>143059562.85907078</v>
      </c>
    </row>
    <row r="1299" spans="1:2">
      <c r="A1299" s="22">
        <v>42060</v>
      </c>
      <c r="B1299" s="65">
        <v>144599548.65266073</v>
      </c>
    </row>
    <row r="1300" spans="1:2">
      <c r="A1300" s="22">
        <v>42061</v>
      </c>
      <c r="B1300" s="65">
        <v>145895140.85430062</v>
      </c>
    </row>
    <row r="1301" spans="1:2">
      <c r="A1301" s="22">
        <v>42062</v>
      </c>
      <c r="B1301" s="65">
        <v>124442456.83128418</v>
      </c>
    </row>
    <row r="1302" spans="1:2">
      <c r="A1302" s="22">
        <v>42065</v>
      </c>
      <c r="B1302" s="65">
        <v>103046599.0500975</v>
      </c>
    </row>
    <row r="1303" spans="1:2">
      <c r="A1303" s="22">
        <v>42066</v>
      </c>
      <c r="B1303" s="65">
        <v>98554259.798197508</v>
      </c>
    </row>
    <row r="1304" spans="1:2">
      <c r="A1304" s="22">
        <v>42067</v>
      </c>
      <c r="B1304" s="65">
        <v>104595187.62544192</v>
      </c>
    </row>
    <row r="1305" spans="1:2">
      <c r="A1305" s="22">
        <v>42068</v>
      </c>
      <c r="B1305" s="65">
        <v>102248771.26248397</v>
      </c>
    </row>
    <row r="1306" spans="1:2">
      <c r="A1306" s="22">
        <v>42069</v>
      </c>
      <c r="B1306" s="65">
        <v>104824145.96348421</v>
      </c>
    </row>
    <row r="1307" spans="1:2">
      <c r="A1307" s="22">
        <v>42072</v>
      </c>
      <c r="B1307" s="65">
        <v>91862552.036489412</v>
      </c>
    </row>
    <row r="1308" spans="1:2">
      <c r="A1308" s="22">
        <v>42073</v>
      </c>
      <c r="B1308" s="65">
        <v>90512043.390423819</v>
      </c>
    </row>
    <row r="1309" spans="1:2">
      <c r="A1309" s="22">
        <v>42074</v>
      </c>
      <c r="B1309" s="65">
        <v>87661293.806600317</v>
      </c>
    </row>
    <row r="1310" spans="1:2">
      <c r="A1310" s="22">
        <v>42075</v>
      </c>
      <c r="B1310" s="65">
        <v>88873826.45881781</v>
      </c>
    </row>
    <row r="1311" spans="1:2">
      <c r="A1311" s="22">
        <v>42076</v>
      </c>
      <c r="B1311" s="65">
        <v>94333654.473752588</v>
      </c>
    </row>
    <row r="1312" spans="1:2">
      <c r="A1312" s="22">
        <v>42079</v>
      </c>
      <c r="B1312" s="65">
        <v>90874119.494099349</v>
      </c>
    </row>
    <row r="1313" spans="1:2">
      <c r="A1313" s="22">
        <v>42080</v>
      </c>
      <c r="B1313" s="65">
        <v>94071529.95663403</v>
      </c>
    </row>
    <row r="1314" spans="1:2">
      <c r="A1314" s="22">
        <v>42081</v>
      </c>
      <c r="B1314" s="65">
        <v>113333516.82893036</v>
      </c>
    </row>
    <row r="1315" spans="1:2">
      <c r="A1315" s="22">
        <v>42082</v>
      </c>
      <c r="B1315" s="65">
        <v>109258640.50997356</v>
      </c>
    </row>
    <row r="1316" spans="1:2">
      <c r="A1316" s="22">
        <v>42083</v>
      </c>
      <c r="B1316" s="65">
        <v>108589357.30598117</v>
      </c>
    </row>
    <row r="1317" spans="1:2">
      <c r="A1317" s="22">
        <v>42086</v>
      </c>
      <c r="B1317" s="65">
        <v>104466368.59979331</v>
      </c>
    </row>
    <row r="1318" spans="1:2">
      <c r="A1318" s="22">
        <v>42087</v>
      </c>
      <c r="B1318" s="65">
        <v>121046324.90887758</v>
      </c>
    </row>
    <row r="1319" spans="1:2">
      <c r="A1319" s="22">
        <v>42088</v>
      </c>
      <c r="B1319" s="65">
        <v>120473134.56800491</v>
      </c>
    </row>
    <row r="1320" spans="1:2">
      <c r="A1320" s="22">
        <v>42089</v>
      </c>
      <c r="B1320" s="65">
        <v>118208075.69375521</v>
      </c>
    </row>
    <row r="1321" spans="1:2">
      <c r="A1321" s="22">
        <v>42090</v>
      </c>
      <c r="B1321" s="65">
        <v>119657551.73867603</v>
      </c>
    </row>
    <row r="1322" spans="1:2">
      <c r="A1322" s="22">
        <v>42093</v>
      </c>
      <c r="B1322" s="65">
        <v>119196074.7903502</v>
      </c>
    </row>
    <row r="1323" spans="1:2">
      <c r="A1323" s="22">
        <v>42094</v>
      </c>
      <c r="B1323" s="65">
        <v>122396151.46239851</v>
      </c>
    </row>
    <row r="1324" spans="1:2">
      <c r="A1324" s="22">
        <v>42095</v>
      </c>
      <c r="B1324" s="65">
        <v>119361510.07072762</v>
      </c>
    </row>
    <row r="1325" spans="1:2">
      <c r="A1325" s="22">
        <v>42096</v>
      </c>
      <c r="B1325" s="65">
        <v>113846664.34739242</v>
      </c>
    </row>
    <row r="1326" spans="1:2">
      <c r="A1326" s="22">
        <v>42100</v>
      </c>
      <c r="B1326" s="65">
        <v>111627501.53261812</v>
      </c>
    </row>
    <row r="1327" spans="1:2">
      <c r="A1327" s="22">
        <v>42101</v>
      </c>
      <c r="B1327" s="65">
        <v>113666447.40912974</v>
      </c>
    </row>
    <row r="1328" spans="1:2">
      <c r="A1328" s="22">
        <v>42102</v>
      </c>
      <c r="B1328" s="65">
        <v>121010586.04464072</v>
      </c>
    </row>
    <row r="1329" spans="1:2">
      <c r="A1329" s="22">
        <v>42103</v>
      </c>
      <c r="B1329" s="65">
        <v>122360332.91653337</v>
      </c>
    </row>
    <row r="1330" spans="1:2">
      <c r="A1330" s="22">
        <v>42104</v>
      </c>
      <c r="B1330" s="65">
        <v>130017370.4721496</v>
      </c>
    </row>
    <row r="1331" spans="1:2">
      <c r="A1331" s="22">
        <v>42107</v>
      </c>
      <c r="B1331" s="65">
        <v>142689896.29435506</v>
      </c>
    </row>
    <row r="1332" spans="1:2">
      <c r="A1332" s="22">
        <v>42108</v>
      </c>
      <c r="B1332" s="65">
        <v>149611043.66044235</v>
      </c>
    </row>
    <row r="1333" spans="1:2">
      <c r="A1333" s="22">
        <v>42109</v>
      </c>
      <c r="B1333" s="65">
        <v>143254548.51928386</v>
      </c>
    </row>
    <row r="1334" spans="1:2">
      <c r="A1334" s="22">
        <v>42110</v>
      </c>
      <c r="B1334" s="65">
        <v>137211222.59851554</v>
      </c>
    </row>
    <row r="1335" spans="1:2">
      <c r="A1335" s="22">
        <v>42111</v>
      </c>
      <c r="B1335" s="65">
        <v>144066704.0148758</v>
      </c>
    </row>
    <row r="1336" spans="1:2">
      <c r="A1336" s="22">
        <v>42114</v>
      </c>
      <c r="B1336" s="65">
        <v>141836199.93160161</v>
      </c>
    </row>
    <row r="1337" spans="1:2">
      <c r="A1337" s="22">
        <v>42115</v>
      </c>
      <c r="B1337" s="65">
        <v>128419240.82370193</v>
      </c>
    </row>
    <row r="1338" spans="1:2">
      <c r="A1338" s="22">
        <v>42116</v>
      </c>
      <c r="B1338" s="65">
        <v>129633911.19965234</v>
      </c>
    </row>
    <row r="1339" spans="1:2">
      <c r="A1339" s="22">
        <v>42117</v>
      </c>
      <c r="B1339" s="65">
        <v>127124620.24002612</v>
      </c>
    </row>
    <row r="1340" spans="1:2">
      <c r="A1340" s="22">
        <v>42118</v>
      </c>
      <c r="B1340" s="65">
        <v>132730571.83286195</v>
      </c>
    </row>
    <row r="1341" spans="1:2">
      <c r="A1341" s="22">
        <v>42121</v>
      </c>
      <c r="B1341" s="65">
        <v>135027805.78749564</v>
      </c>
    </row>
    <row r="1342" spans="1:2">
      <c r="A1342" s="22">
        <v>42122</v>
      </c>
      <c r="B1342" s="65">
        <v>139091441.10767588</v>
      </c>
    </row>
    <row r="1343" spans="1:2">
      <c r="A1343" s="22">
        <v>42123</v>
      </c>
      <c r="B1343" s="65">
        <v>139172572.16626784</v>
      </c>
    </row>
    <row r="1344" spans="1:2">
      <c r="A1344" s="22">
        <v>42124</v>
      </c>
      <c r="B1344" s="65">
        <v>126453788.5174558</v>
      </c>
    </row>
    <row r="1345" spans="1:2">
      <c r="A1345" s="22">
        <v>42125</v>
      </c>
      <c r="B1345" s="65">
        <v>130829553.43863264</v>
      </c>
    </row>
    <row r="1346" spans="1:2">
      <c r="A1346" s="22">
        <v>42128</v>
      </c>
      <c r="B1346" s="65">
        <v>123027982.12576519</v>
      </c>
    </row>
    <row r="1347" spans="1:2">
      <c r="A1347" s="22">
        <v>42129</v>
      </c>
      <c r="B1347" s="65">
        <v>126030849.11800405</v>
      </c>
    </row>
    <row r="1348" spans="1:2">
      <c r="A1348" s="22">
        <v>42130</v>
      </c>
      <c r="B1348" s="65">
        <v>132818866.46174574</v>
      </c>
    </row>
    <row r="1349" spans="1:2">
      <c r="A1349" s="22">
        <v>42131</v>
      </c>
      <c r="B1349" s="65">
        <v>124110629.0547533</v>
      </c>
    </row>
    <row r="1350" spans="1:2">
      <c r="A1350" s="22">
        <v>42132</v>
      </c>
      <c r="B1350" s="65">
        <v>117302857.71565081</v>
      </c>
    </row>
    <row r="1351" spans="1:2">
      <c r="A1351" s="22">
        <v>42135</v>
      </c>
      <c r="B1351" s="65">
        <v>118962740.1183103</v>
      </c>
    </row>
    <row r="1352" spans="1:2">
      <c r="A1352" s="22">
        <v>42136</v>
      </c>
      <c r="B1352" s="65">
        <v>120010344.110705</v>
      </c>
    </row>
    <row r="1353" spans="1:2">
      <c r="A1353" s="22">
        <v>42137</v>
      </c>
      <c r="B1353" s="65">
        <v>124743970.25617221</v>
      </c>
    </row>
    <row r="1354" spans="1:2">
      <c r="A1354" s="22">
        <v>42138</v>
      </c>
      <c r="B1354" s="65">
        <v>124182198.4074939</v>
      </c>
    </row>
    <row r="1355" spans="1:2">
      <c r="A1355" s="22">
        <v>42139</v>
      </c>
      <c r="B1355" s="65">
        <v>123494330.19592361</v>
      </c>
    </row>
    <row r="1356" spans="1:2">
      <c r="A1356" s="22">
        <v>42142</v>
      </c>
      <c r="B1356" s="65">
        <v>128168767.42688055</v>
      </c>
    </row>
    <row r="1357" spans="1:2">
      <c r="A1357" s="22">
        <v>42143</v>
      </c>
      <c r="B1357" s="65">
        <v>129488764.24973278</v>
      </c>
    </row>
    <row r="1358" spans="1:2">
      <c r="A1358" s="22">
        <v>42144</v>
      </c>
      <c r="B1358" s="65">
        <v>127198056.80705653</v>
      </c>
    </row>
    <row r="1359" spans="1:2">
      <c r="A1359" s="22">
        <v>42145</v>
      </c>
      <c r="B1359" s="65">
        <v>125777859.45810285</v>
      </c>
    </row>
    <row r="1360" spans="1:2">
      <c r="A1360" s="22">
        <v>42146</v>
      </c>
      <c r="B1360" s="65">
        <v>120450164.28615829</v>
      </c>
    </row>
    <row r="1361" spans="1:2">
      <c r="A1361" s="22">
        <v>42150</v>
      </c>
      <c r="B1361" s="65">
        <v>123709731.49750169</v>
      </c>
    </row>
    <row r="1362" spans="1:2">
      <c r="A1362" s="22">
        <v>42151</v>
      </c>
      <c r="B1362" s="65">
        <v>123556141.23043865</v>
      </c>
    </row>
    <row r="1363" spans="1:2">
      <c r="A1363" s="22">
        <v>42152</v>
      </c>
      <c r="B1363" s="65">
        <v>123446612.30406651</v>
      </c>
    </row>
    <row r="1364" spans="1:2">
      <c r="A1364" s="22">
        <v>42153</v>
      </c>
      <c r="B1364" s="65">
        <v>123791720.99888255</v>
      </c>
    </row>
    <row r="1365" spans="1:2">
      <c r="A1365" s="22">
        <v>42156</v>
      </c>
      <c r="B1365" s="65">
        <v>138609187.92042771</v>
      </c>
    </row>
    <row r="1366" spans="1:2">
      <c r="A1366" s="22">
        <v>42157</v>
      </c>
      <c r="B1366" s="65">
        <v>135054676.7077812</v>
      </c>
    </row>
    <row r="1367" spans="1:2">
      <c r="A1367" s="22">
        <v>42158</v>
      </c>
      <c r="B1367" s="65">
        <v>134992317.28696704</v>
      </c>
    </row>
    <row r="1368" spans="1:2">
      <c r="A1368" s="22">
        <v>42159</v>
      </c>
      <c r="B1368" s="65">
        <v>136867560.80976853</v>
      </c>
    </row>
    <row r="1369" spans="1:2">
      <c r="A1369" s="22">
        <v>42160</v>
      </c>
      <c r="B1369" s="65">
        <v>136124118.03805047</v>
      </c>
    </row>
    <row r="1370" spans="1:2">
      <c r="A1370" s="22">
        <v>42163</v>
      </c>
      <c r="B1370" s="65">
        <v>131866209.5739526</v>
      </c>
    </row>
    <row r="1371" spans="1:2">
      <c r="A1371" s="22">
        <v>42164</v>
      </c>
      <c r="B1371" s="65">
        <v>131243017.27608368</v>
      </c>
    </row>
    <row r="1372" spans="1:2">
      <c r="A1372" s="22">
        <v>42165</v>
      </c>
      <c r="B1372" s="65">
        <v>131545729.31504853</v>
      </c>
    </row>
    <row r="1373" spans="1:2">
      <c r="A1373" s="22">
        <v>42166</v>
      </c>
      <c r="B1373" s="65">
        <v>130530530.56190082</v>
      </c>
    </row>
    <row r="1374" spans="1:2">
      <c r="A1374" s="22">
        <v>42167</v>
      </c>
      <c r="B1374" s="65">
        <v>130237541.10941103</v>
      </c>
    </row>
    <row r="1375" spans="1:2">
      <c r="A1375" s="22">
        <v>42170</v>
      </c>
      <c r="B1375" s="65">
        <v>122511261.95531909</v>
      </c>
    </row>
    <row r="1376" spans="1:2">
      <c r="A1376" s="22">
        <v>42171</v>
      </c>
      <c r="B1376" s="65">
        <v>107972515.1832885</v>
      </c>
    </row>
    <row r="1377" spans="1:2">
      <c r="A1377" s="22">
        <v>42172</v>
      </c>
      <c r="B1377" s="65">
        <v>109377151.706313</v>
      </c>
    </row>
    <row r="1378" spans="1:2">
      <c r="A1378" s="22">
        <v>42173</v>
      </c>
      <c r="B1378" s="65">
        <v>109638500.97338092</v>
      </c>
    </row>
    <row r="1379" spans="1:2">
      <c r="A1379" s="22">
        <v>42174</v>
      </c>
      <c r="B1379" s="65">
        <v>113532370.94949532</v>
      </c>
    </row>
    <row r="1380" spans="1:2">
      <c r="A1380" s="22">
        <v>42177</v>
      </c>
      <c r="B1380" s="65">
        <v>111338305.13901527</v>
      </c>
    </row>
    <row r="1381" spans="1:2">
      <c r="A1381" s="22">
        <v>42178</v>
      </c>
      <c r="B1381" s="65">
        <v>113785718.2897566</v>
      </c>
    </row>
    <row r="1382" spans="1:2">
      <c r="A1382" s="22">
        <v>42179</v>
      </c>
      <c r="B1382" s="65">
        <v>117326891.87305585</v>
      </c>
    </row>
    <row r="1383" spans="1:2">
      <c r="A1383" s="22">
        <v>42180</v>
      </c>
      <c r="B1383" s="65">
        <v>115118162.65126999</v>
      </c>
    </row>
    <row r="1384" spans="1:2">
      <c r="A1384" s="22">
        <v>42181</v>
      </c>
      <c r="B1384" s="65">
        <v>114383537.5942892</v>
      </c>
    </row>
    <row r="1385" spans="1:2">
      <c r="A1385" s="22">
        <v>42184</v>
      </c>
      <c r="B1385" s="65">
        <v>101752535.89753729</v>
      </c>
    </row>
    <row r="1386" spans="1:2">
      <c r="A1386" s="22">
        <v>42185</v>
      </c>
      <c r="B1386" s="65">
        <v>97013302.665107101</v>
      </c>
    </row>
    <row r="1387" spans="1:2">
      <c r="A1387" s="22">
        <v>42186</v>
      </c>
      <c r="B1387" s="65">
        <v>100312306.54927509</v>
      </c>
    </row>
    <row r="1388" spans="1:2">
      <c r="A1388" s="22">
        <v>42187</v>
      </c>
      <c r="B1388" s="65">
        <v>102818444.23876725</v>
      </c>
    </row>
    <row r="1389" spans="1:2">
      <c r="A1389" s="22">
        <v>42191</v>
      </c>
      <c r="B1389" s="65">
        <v>91871529.229239196</v>
      </c>
    </row>
    <row r="1390" spans="1:2">
      <c r="A1390" s="22">
        <v>42192</v>
      </c>
      <c r="B1390" s="65">
        <v>93814944.241158277</v>
      </c>
    </row>
    <row r="1391" spans="1:2">
      <c r="A1391" s="22">
        <v>42193</v>
      </c>
      <c r="B1391" s="65">
        <v>90603922.669288263</v>
      </c>
    </row>
    <row r="1392" spans="1:2">
      <c r="A1392" s="22">
        <v>42194</v>
      </c>
      <c r="B1392" s="65">
        <v>91661005.272962883</v>
      </c>
    </row>
    <row r="1393" spans="1:2">
      <c r="A1393" s="22">
        <v>42195</v>
      </c>
      <c r="B1393" s="65">
        <v>81009062.758949474</v>
      </c>
    </row>
    <row r="1394" spans="1:2">
      <c r="A1394" s="22">
        <v>42198</v>
      </c>
      <c r="B1394" s="65">
        <v>76950751.668861717</v>
      </c>
    </row>
    <row r="1395" spans="1:2">
      <c r="A1395" s="22">
        <v>42199</v>
      </c>
      <c r="B1395" s="65">
        <v>79382368.300080106</v>
      </c>
    </row>
    <row r="1396" spans="1:2">
      <c r="A1396" s="22">
        <v>42200</v>
      </c>
      <c r="B1396" s="65">
        <v>80298624.604514509</v>
      </c>
    </row>
    <row r="1397" spans="1:2">
      <c r="A1397" s="22">
        <v>42201</v>
      </c>
      <c r="B1397" s="65">
        <v>84660889.446118504</v>
      </c>
    </row>
    <row r="1398" spans="1:2">
      <c r="A1398" s="22">
        <v>42202</v>
      </c>
      <c r="B1398" s="65">
        <v>83832964.843485966</v>
      </c>
    </row>
    <row r="1399" spans="1:2">
      <c r="A1399" s="22">
        <v>42205</v>
      </c>
      <c r="B1399" s="65">
        <v>84141543.158237725</v>
      </c>
    </row>
    <row r="1400" spans="1:2">
      <c r="A1400" s="22">
        <v>42206</v>
      </c>
      <c r="B1400" s="65">
        <v>86054486.50143975</v>
      </c>
    </row>
    <row r="1401" spans="1:2">
      <c r="A1401" s="22">
        <v>42207</v>
      </c>
      <c r="B1401" s="65">
        <v>85202201.067120373</v>
      </c>
    </row>
    <row r="1402" spans="1:2">
      <c r="A1402" s="22">
        <v>42208</v>
      </c>
      <c r="B1402" s="65">
        <v>85937450.73509489</v>
      </c>
    </row>
    <row r="1403" spans="1:2">
      <c r="A1403" s="22">
        <v>42209</v>
      </c>
      <c r="B1403" s="65">
        <v>78337734.319272652</v>
      </c>
    </row>
    <row r="1404" spans="1:2">
      <c r="A1404" s="22">
        <v>42212</v>
      </c>
      <c r="B1404" s="65">
        <v>75445354.699215844</v>
      </c>
    </row>
    <row r="1405" spans="1:2">
      <c r="A1405" s="22">
        <v>42213</v>
      </c>
      <c r="B1405" s="65">
        <v>75045304.32610853</v>
      </c>
    </row>
    <row r="1406" spans="1:2">
      <c r="A1406" s="22">
        <v>42214</v>
      </c>
      <c r="B1406" s="65">
        <v>77523615.824395895</v>
      </c>
    </row>
    <row r="1407" spans="1:2">
      <c r="A1407" s="22">
        <v>42215</v>
      </c>
      <c r="B1407" s="65">
        <v>78536709.738994256</v>
      </c>
    </row>
    <row r="1408" spans="1:2">
      <c r="A1408" s="22">
        <v>42216</v>
      </c>
      <c r="B1408" s="65">
        <v>80226898.871133104</v>
      </c>
    </row>
    <row r="1409" spans="1:2">
      <c r="A1409" s="22">
        <v>42219</v>
      </c>
      <c r="B1409" s="65">
        <v>82169813.076378629</v>
      </c>
    </row>
    <row r="1410" spans="1:2">
      <c r="A1410" s="22">
        <v>42220</v>
      </c>
      <c r="B1410" s="65">
        <v>79851340.698164523</v>
      </c>
    </row>
    <row r="1411" spans="1:2">
      <c r="A1411" s="22">
        <v>42221</v>
      </c>
      <c r="B1411" s="65">
        <v>81732617.789813548</v>
      </c>
    </row>
    <row r="1412" spans="1:2">
      <c r="A1412" s="22">
        <v>42222</v>
      </c>
      <c r="B1412" s="65">
        <v>83662864.581430793</v>
      </c>
    </row>
    <row r="1413" spans="1:2">
      <c r="A1413" s="22">
        <v>42223</v>
      </c>
      <c r="B1413" s="65">
        <v>83071399.982565761</v>
      </c>
    </row>
    <row r="1414" spans="1:2">
      <c r="A1414" s="22">
        <v>42226</v>
      </c>
      <c r="B1414" s="65">
        <v>92067334.548809245</v>
      </c>
    </row>
    <row r="1415" spans="1:2">
      <c r="A1415" s="22">
        <v>42227</v>
      </c>
      <c r="B1415" s="65">
        <v>87963774.056903079</v>
      </c>
    </row>
    <row r="1416" spans="1:2">
      <c r="A1416" s="22">
        <v>42228</v>
      </c>
      <c r="B1416" s="65">
        <v>90587581.12965712</v>
      </c>
    </row>
    <row r="1417" spans="1:2">
      <c r="A1417" s="22">
        <v>42229</v>
      </c>
      <c r="B1417" s="65">
        <v>92164354.299158543</v>
      </c>
    </row>
    <row r="1418" spans="1:2">
      <c r="A1418" s="22">
        <v>42230</v>
      </c>
      <c r="B1418" s="65">
        <v>91062947.603420138</v>
      </c>
    </row>
    <row r="1419" spans="1:2">
      <c r="A1419" s="22">
        <v>42233</v>
      </c>
      <c r="B1419" s="65">
        <v>96359310.166470453</v>
      </c>
    </row>
    <row r="1420" spans="1:2">
      <c r="A1420" s="22">
        <v>42234</v>
      </c>
      <c r="B1420" s="65">
        <v>131409402.29523402</v>
      </c>
    </row>
    <row r="1421" spans="1:2">
      <c r="A1421" s="22">
        <v>42235</v>
      </c>
      <c r="B1421" s="65">
        <v>112001243.2302663</v>
      </c>
    </row>
    <row r="1422" spans="1:2">
      <c r="A1422" s="22">
        <v>42236</v>
      </c>
      <c r="B1422" s="65">
        <v>103456474.2057699</v>
      </c>
    </row>
    <row r="1423" spans="1:2">
      <c r="A1423" s="22">
        <v>42237</v>
      </c>
      <c r="B1423" s="65">
        <v>105918744.58847213</v>
      </c>
    </row>
    <row r="1424" spans="1:2">
      <c r="A1424" s="22">
        <v>42240</v>
      </c>
      <c r="B1424" s="65">
        <v>126042744.83284296</v>
      </c>
    </row>
    <row r="1425" spans="1:2">
      <c r="A1425" s="22">
        <v>42241</v>
      </c>
      <c r="B1425" s="65">
        <v>112753859.40927763</v>
      </c>
    </row>
    <row r="1426" spans="1:2">
      <c r="A1426" s="22">
        <v>42242</v>
      </c>
      <c r="B1426" s="65">
        <v>108476426.36318159</v>
      </c>
    </row>
    <row r="1427" spans="1:2">
      <c r="A1427" s="22">
        <v>42243</v>
      </c>
      <c r="B1427" s="65">
        <v>109514801.78919449</v>
      </c>
    </row>
    <row r="1428" spans="1:2">
      <c r="A1428" s="22">
        <v>42244</v>
      </c>
      <c r="B1428" s="65">
        <v>103075323.23769797</v>
      </c>
    </row>
    <row r="1429" spans="1:2">
      <c r="A1429" s="22">
        <v>42247</v>
      </c>
      <c r="B1429" s="65">
        <v>104286351.6925223</v>
      </c>
    </row>
    <row r="1430" spans="1:2">
      <c r="A1430" s="22">
        <v>42248</v>
      </c>
      <c r="B1430" s="65">
        <v>106058082.64429086</v>
      </c>
    </row>
    <row r="1431" spans="1:2">
      <c r="A1431" s="22">
        <v>42249</v>
      </c>
      <c r="B1431" s="65">
        <v>104994407.47196878</v>
      </c>
    </row>
    <row r="1432" spans="1:2">
      <c r="A1432" s="22">
        <v>42250</v>
      </c>
      <c r="B1432" s="65">
        <v>106936144.94498158</v>
      </c>
    </row>
    <row r="1433" spans="1:2">
      <c r="A1433" s="22">
        <v>42251</v>
      </c>
      <c r="B1433" s="65">
        <v>104021520.39232093</v>
      </c>
    </row>
    <row r="1434" spans="1:2">
      <c r="A1434" s="22">
        <v>42255</v>
      </c>
      <c r="B1434" s="65">
        <v>92016034.83657293</v>
      </c>
    </row>
    <row r="1435" spans="1:2">
      <c r="A1435" s="22">
        <v>42256</v>
      </c>
      <c r="B1435" s="65">
        <v>96140283.750754789</v>
      </c>
    </row>
    <row r="1436" spans="1:2">
      <c r="A1436" s="22">
        <v>42257</v>
      </c>
      <c r="B1436" s="65">
        <v>95906880.702163815</v>
      </c>
    </row>
    <row r="1437" spans="1:2">
      <c r="A1437" s="22">
        <v>42258</v>
      </c>
      <c r="B1437" s="65">
        <v>94611862.180943161</v>
      </c>
    </row>
    <row r="1438" spans="1:2">
      <c r="A1438" s="22">
        <v>42261</v>
      </c>
      <c r="B1438" s="65">
        <v>102085281.52005062</v>
      </c>
    </row>
    <row r="1439" spans="1:2">
      <c r="A1439" s="22">
        <v>42262</v>
      </c>
      <c r="B1439" s="65">
        <v>102403313.43606688</v>
      </c>
    </row>
    <row r="1440" spans="1:2">
      <c r="A1440" s="22">
        <v>42263</v>
      </c>
      <c r="B1440" s="65">
        <v>103499132.20338157</v>
      </c>
    </row>
    <row r="1441" spans="1:2">
      <c r="A1441" s="22">
        <v>42264</v>
      </c>
      <c r="B1441" s="65">
        <v>102866771.69275656</v>
      </c>
    </row>
    <row r="1442" spans="1:2">
      <c r="A1442" s="22">
        <v>42265</v>
      </c>
      <c r="B1442" s="65">
        <v>100050542.83798602</v>
      </c>
    </row>
    <row r="1443" spans="1:2">
      <c r="A1443" s="22">
        <v>42268</v>
      </c>
      <c r="B1443" s="65">
        <v>105126154.75722481</v>
      </c>
    </row>
    <row r="1444" spans="1:2">
      <c r="A1444" s="22">
        <v>42269</v>
      </c>
      <c r="B1444" s="65">
        <v>101872617.92748687</v>
      </c>
    </row>
    <row r="1445" spans="1:2">
      <c r="A1445" s="22">
        <v>42270</v>
      </c>
      <c r="B1445" s="65">
        <v>102185599.3907147</v>
      </c>
    </row>
    <row r="1446" spans="1:2">
      <c r="A1446" s="22">
        <v>42271</v>
      </c>
      <c r="B1446" s="65">
        <v>98434441.812847421</v>
      </c>
    </row>
    <row r="1447" spans="1:2">
      <c r="A1447" s="22">
        <v>42272</v>
      </c>
      <c r="B1447" s="65">
        <v>97934656.166593775</v>
      </c>
    </row>
    <row r="1448" spans="1:2">
      <c r="A1448" s="22">
        <v>42275</v>
      </c>
      <c r="B1448" s="65">
        <v>94620784.340420544</v>
      </c>
    </row>
    <row r="1449" spans="1:2">
      <c r="A1449" s="22">
        <v>42276</v>
      </c>
      <c r="B1449" s="65">
        <v>96579328.077664271</v>
      </c>
    </row>
    <row r="1450" spans="1:2">
      <c r="A1450" s="22">
        <v>42277</v>
      </c>
      <c r="B1450" s="65">
        <v>97107157.558406532</v>
      </c>
    </row>
    <row r="1451" spans="1:2">
      <c r="A1451" s="22">
        <v>42278</v>
      </c>
      <c r="B1451" s="65">
        <v>95898338.856443271</v>
      </c>
    </row>
    <row r="1452" spans="1:2">
      <c r="A1452" s="22">
        <v>42279</v>
      </c>
      <c r="B1452" s="65">
        <v>96121057.268618226</v>
      </c>
    </row>
    <row r="1453" spans="1:2">
      <c r="A1453" s="22">
        <v>42282</v>
      </c>
      <c r="B1453" s="65">
        <v>93633770.795686126</v>
      </c>
    </row>
    <row r="1454" spans="1:2">
      <c r="A1454" s="22">
        <v>42283</v>
      </c>
      <c r="B1454" s="65">
        <v>89224475.85103029</v>
      </c>
    </row>
    <row r="1455" spans="1:2">
      <c r="A1455" s="22">
        <v>42284</v>
      </c>
      <c r="B1455" s="65">
        <v>91483214.456547484</v>
      </c>
    </row>
    <row r="1456" spans="1:2">
      <c r="A1456" s="22">
        <v>42285</v>
      </c>
      <c r="B1456" s="65">
        <v>91999272.655623436</v>
      </c>
    </row>
    <row r="1457" spans="1:2">
      <c r="A1457" s="22">
        <v>42286</v>
      </c>
      <c r="B1457" s="65">
        <v>90779152.59792693</v>
      </c>
    </row>
    <row r="1458" spans="1:2">
      <c r="A1458" s="22">
        <v>42289</v>
      </c>
      <c r="B1458" s="65">
        <v>89769420.945242926</v>
      </c>
    </row>
    <row r="1459" spans="1:2">
      <c r="A1459" s="22">
        <v>42290</v>
      </c>
      <c r="B1459" s="65">
        <v>86710481.358183518</v>
      </c>
    </row>
    <row r="1460" spans="1:2">
      <c r="A1460" s="22">
        <v>42291</v>
      </c>
      <c r="B1460" s="65">
        <v>85000547.982105255</v>
      </c>
    </row>
    <row r="1461" spans="1:2">
      <c r="A1461" s="22">
        <v>42292</v>
      </c>
      <c r="B1461" s="65">
        <v>83442168.68694289</v>
      </c>
    </row>
    <row r="1462" spans="1:2">
      <c r="A1462" s="22">
        <v>42293</v>
      </c>
      <c r="B1462" s="65">
        <v>77846287.652073011</v>
      </c>
    </row>
    <row r="1463" spans="1:2">
      <c r="A1463" s="22">
        <v>42296</v>
      </c>
      <c r="B1463" s="65">
        <v>77522867.177262157</v>
      </c>
    </row>
    <row r="1464" spans="1:2">
      <c r="A1464" s="22">
        <v>42297</v>
      </c>
      <c r="B1464" s="65">
        <v>73989222.888543457</v>
      </c>
    </row>
    <row r="1465" spans="1:2">
      <c r="A1465" s="22">
        <v>42298</v>
      </c>
      <c r="B1465" s="65">
        <v>75753964.891301572</v>
      </c>
    </row>
    <row r="1466" spans="1:2">
      <c r="A1466" s="22">
        <v>42299</v>
      </c>
      <c r="B1466" s="65">
        <v>71356326.609628096</v>
      </c>
    </row>
    <row r="1467" spans="1:2">
      <c r="A1467" s="22">
        <v>42300</v>
      </c>
      <c r="B1467" s="65">
        <v>70080304.41703783</v>
      </c>
    </row>
    <row r="1468" spans="1:2">
      <c r="A1468" s="22">
        <v>42303</v>
      </c>
      <c r="B1468" s="65">
        <v>65629123.59061677</v>
      </c>
    </row>
    <row r="1469" spans="1:2">
      <c r="A1469" s="22">
        <v>42304</v>
      </c>
      <c r="B1469" s="65">
        <v>61735006.444134325</v>
      </c>
    </row>
    <row r="1470" spans="1:2">
      <c r="A1470" s="22">
        <v>42305</v>
      </c>
      <c r="B1470" s="65">
        <v>57193802.412213087</v>
      </c>
    </row>
    <row r="1471" spans="1:2">
      <c r="A1471" s="22">
        <v>42306</v>
      </c>
      <c r="B1471" s="65">
        <v>53734759.932930492</v>
      </c>
    </row>
    <row r="1472" spans="1:2">
      <c r="A1472" s="22">
        <v>42307</v>
      </c>
      <c r="B1472" s="65">
        <v>48895103.861010544</v>
      </c>
    </row>
    <row r="1473" spans="1:2">
      <c r="A1473" s="22">
        <v>42310</v>
      </c>
      <c r="B1473" s="65">
        <v>39013208.615988828</v>
      </c>
    </row>
    <row r="1474" spans="1:2">
      <c r="A1474" s="22">
        <v>42311</v>
      </c>
      <c r="B1474" s="65">
        <v>29897359.5716969</v>
      </c>
    </row>
    <row r="1475" spans="1:2">
      <c r="A1475" s="22">
        <v>42312</v>
      </c>
      <c r="B1475" s="65">
        <v>28694951.489195727</v>
      </c>
    </row>
    <row r="1476" spans="1:2">
      <c r="A1476" s="22">
        <v>42313</v>
      </c>
      <c r="B1476" s="65">
        <v>32214983.361449495</v>
      </c>
    </row>
    <row r="1477" spans="1:2">
      <c r="A1477" s="22">
        <v>42314</v>
      </c>
      <c r="B1477" s="65">
        <v>34202191.960626714</v>
      </c>
    </row>
    <row r="1478" spans="1:2">
      <c r="A1478" s="22">
        <v>42317</v>
      </c>
      <c r="B1478" s="65">
        <v>33150799.636071522</v>
      </c>
    </row>
    <row r="1479" spans="1:2">
      <c r="A1479" s="22">
        <v>42318</v>
      </c>
      <c r="B1479" s="65">
        <v>40730186.602951251</v>
      </c>
    </row>
    <row r="1480" spans="1:2">
      <c r="A1480" s="22">
        <v>42319</v>
      </c>
      <c r="B1480" s="65">
        <v>46961053.023537517</v>
      </c>
    </row>
    <row r="1481" spans="1:2">
      <c r="A1481" s="22">
        <v>42320</v>
      </c>
      <c r="B1481" s="65">
        <v>38796565.906318314</v>
      </c>
    </row>
    <row r="1482" spans="1:2">
      <c r="A1482" s="22">
        <v>42321</v>
      </c>
      <c r="B1482" s="65">
        <v>39124071.350970119</v>
      </c>
    </row>
    <row r="1483" spans="1:2">
      <c r="A1483" s="22">
        <v>42324</v>
      </c>
      <c r="B1483" s="65">
        <v>40525234.776966296</v>
      </c>
    </row>
    <row r="1484" spans="1:2">
      <c r="A1484" s="22">
        <v>42325</v>
      </c>
      <c r="B1484" s="65">
        <v>39467759.372791052</v>
      </c>
    </row>
    <row r="1485" spans="1:2">
      <c r="A1485" s="22">
        <v>42326</v>
      </c>
      <c r="B1485" s="65">
        <v>39593078.292801537</v>
      </c>
    </row>
    <row r="1486" spans="1:2">
      <c r="A1486" s="22">
        <v>42327</v>
      </c>
      <c r="B1486" s="65">
        <v>41597397.087383963</v>
      </c>
    </row>
    <row r="1487" spans="1:2">
      <c r="A1487" s="22">
        <v>42328</v>
      </c>
      <c r="B1487" s="65">
        <v>42657069.051197402</v>
      </c>
    </row>
    <row r="1488" spans="1:2">
      <c r="A1488" s="22">
        <v>42331</v>
      </c>
      <c r="B1488" s="65">
        <v>42392910.465687521</v>
      </c>
    </row>
    <row r="1489" spans="1:2">
      <c r="A1489" s="22">
        <v>42332</v>
      </c>
      <c r="B1489" s="65">
        <v>43187367.604054935</v>
      </c>
    </row>
    <row r="1490" spans="1:2">
      <c r="A1490" s="22">
        <v>42333</v>
      </c>
      <c r="B1490" s="65">
        <v>40992344.894650415</v>
      </c>
    </row>
    <row r="1491" spans="1:2">
      <c r="A1491" s="22">
        <v>42335</v>
      </c>
      <c r="B1491" s="65">
        <v>33546269.503904883</v>
      </c>
    </row>
    <row r="1492" spans="1:2">
      <c r="A1492" s="22">
        <v>42338</v>
      </c>
      <c r="B1492" s="65">
        <v>29939231.080754682</v>
      </c>
    </row>
    <row r="1493" spans="1:2">
      <c r="A1493" s="22">
        <v>42339</v>
      </c>
      <c r="B1493" s="65">
        <v>32298139.164805464</v>
      </c>
    </row>
    <row r="1494" spans="1:2">
      <c r="A1494" s="22">
        <v>42340</v>
      </c>
      <c r="B1494" s="65">
        <v>32891782.581841964</v>
      </c>
    </row>
    <row r="1495" spans="1:2">
      <c r="A1495" s="22">
        <v>42341</v>
      </c>
      <c r="B1495" s="65">
        <v>32556815.694011778</v>
      </c>
    </row>
    <row r="1496" spans="1:2">
      <c r="A1496" s="22">
        <v>42342</v>
      </c>
      <c r="B1496" s="65">
        <v>32176850.413071688</v>
      </c>
    </row>
    <row r="1497" spans="1:2">
      <c r="A1497" s="22">
        <v>42345</v>
      </c>
      <c r="B1497" s="65">
        <v>26449484.339899555</v>
      </c>
    </row>
    <row r="1498" spans="1:2">
      <c r="A1498" s="22">
        <v>42346</v>
      </c>
      <c r="B1498" s="65">
        <v>23775497.643292002</v>
      </c>
    </row>
    <row r="1499" spans="1:2">
      <c r="A1499" s="22">
        <v>42347</v>
      </c>
      <c r="B1499" s="65">
        <v>23550620.118223153</v>
      </c>
    </row>
    <row r="1500" spans="1:2">
      <c r="A1500" s="22">
        <v>42348</v>
      </c>
      <c r="B1500" s="65">
        <v>23789630.04519394</v>
      </c>
    </row>
    <row r="1501" spans="1:2">
      <c r="A1501" s="22">
        <v>42349</v>
      </c>
      <c r="B1501" s="65">
        <v>19618445.451590303</v>
      </c>
    </row>
    <row r="1502" spans="1:2">
      <c r="A1502" s="22">
        <v>42352</v>
      </c>
      <c r="B1502" s="65">
        <v>20295092.15343814</v>
      </c>
    </row>
    <row r="1503" spans="1:2">
      <c r="A1503" s="22">
        <v>42353</v>
      </c>
      <c r="B1503" s="65">
        <v>18366761.856561869</v>
      </c>
    </row>
    <row r="1504" spans="1:2">
      <c r="A1504" s="22">
        <v>42354</v>
      </c>
      <c r="B1504" s="65">
        <v>19189807.216824535</v>
      </c>
    </row>
    <row r="1505" spans="1:2">
      <c r="A1505" s="22">
        <v>42355</v>
      </c>
      <c r="B1505" s="65">
        <v>19096501.865921509</v>
      </c>
    </row>
    <row r="1506" spans="1:2">
      <c r="A1506" s="22">
        <v>42356</v>
      </c>
      <c r="B1506" s="65">
        <v>18468444.665739831</v>
      </c>
    </row>
    <row r="1507" spans="1:2">
      <c r="A1507" s="22">
        <v>42359</v>
      </c>
      <c r="B1507" s="65">
        <v>20461480.364710879</v>
      </c>
    </row>
    <row r="1508" spans="1:2">
      <c r="A1508" s="22">
        <v>42360</v>
      </c>
      <c r="B1508" s="65">
        <v>20657742.939301662</v>
      </c>
    </row>
    <row r="1509" spans="1:2">
      <c r="A1509" s="22">
        <v>42361</v>
      </c>
      <c r="B1509" s="65">
        <v>20109560.35192639</v>
      </c>
    </row>
    <row r="1510" spans="1:2">
      <c r="A1510" s="22">
        <v>42362</v>
      </c>
      <c r="B1510" s="65">
        <v>18968898.464419134</v>
      </c>
    </row>
    <row r="1511" spans="1:2">
      <c r="A1511" s="22">
        <v>42366</v>
      </c>
      <c r="B1511" s="65">
        <v>21699176.891117875</v>
      </c>
    </row>
    <row r="1512" spans="1:2">
      <c r="A1512" s="22">
        <v>42367</v>
      </c>
      <c r="B1512" s="65">
        <v>20602733.418558061</v>
      </c>
    </row>
    <row r="1513" spans="1:2">
      <c r="A1513" s="22">
        <v>42368</v>
      </c>
      <c r="B1513" s="65">
        <v>21211721.573476214</v>
      </c>
    </row>
    <row r="1514" spans="1:2">
      <c r="A1514" s="22">
        <v>42369</v>
      </c>
      <c r="B1514" s="65">
        <v>20822774.515152577</v>
      </c>
    </row>
    <row r="1515" spans="1:2">
      <c r="A1515" s="22">
        <v>42373</v>
      </c>
      <c r="B1515" s="65">
        <v>20582125.053695664</v>
      </c>
    </row>
    <row r="1516" spans="1:2">
      <c r="A1516" s="22">
        <v>42374</v>
      </c>
      <c r="B1516" s="65">
        <v>20693064.755350355</v>
      </c>
    </row>
    <row r="1517" spans="1:2">
      <c r="A1517" s="22">
        <v>42375</v>
      </c>
      <c r="B1517" s="65">
        <v>20970058.964866448</v>
      </c>
    </row>
    <row r="1518" spans="1:2">
      <c r="A1518" s="22">
        <v>42376</v>
      </c>
      <c r="B1518" s="65">
        <v>18144716.278318372</v>
      </c>
    </row>
    <row r="1519" spans="1:2">
      <c r="A1519" s="22">
        <v>42377</v>
      </c>
      <c r="B1519" s="65">
        <v>18529460.273237601</v>
      </c>
    </row>
    <row r="1520" spans="1:2">
      <c r="A1520" s="22">
        <v>42380</v>
      </c>
      <c r="B1520" s="65">
        <v>18925198.696470276</v>
      </c>
    </row>
    <row r="1521" spans="1:2">
      <c r="A1521" s="22">
        <v>42381</v>
      </c>
      <c r="B1521" s="65">
        <v>20003536.632376269</v>
      </c>
    </row>
    <row r="1522" spans="1:2">
      <c r="A1522" s="22">
        <v>42382</v>
      </c>
      <c r="B1522" s="65">
        <v>20311645.63643064</v>
      </c>
    </row>
    <row r="1523" spans="1:2">
      <c r="A1523" s="22">
        <v>42383</v>
      </c>
      <c r="B1523" s="65">
        <v>20509056.845511019</v>
      </c>
    </row>
    <row r="1524" spans="1:2">
      <c r="A1524" s="22">
        <v>42384</v>
      </c>
      <c r="B1524" s="65">
        <v>26801428.293583896</v>
      </c>
    </row>
    <row r="1525" spans="1:2">
      <c r="A1525" s="22">
        <v>42388</v>
      </c>
      <c r="B1525" s="65">
        <v>24478656.600645442</v>
      </c>
    </row>
    <row r="1526" spans="1:2">
      <c r="A1526" s="22">
        <v>42389</v>
      </c>
      <c r="B1526" s="65">
        <v>19320931.2335083</v>
      </c>
    </row>
    <row r="1527" spans="1:2">
      <c r="A1527" s="22">
        <v>42390</v>
      </c>
      <c r="B1527" s="65">
        <v>20240760.098123867</v>
      </c>
    </row>
    <row r="1528" spans="1:2">
      <c r="A1528" s="22">
        <v>42391</v>
      </c>
      <c r="B1528" s="65">
        <v>22984273.228695948</v>
      </c>
    </row>
    <row r="1529" spans="1:2">
      <c r="A1529" s="22">
        <v>42394</v>
      </c>
      <c r="B1529" s="65">
        <v>21878355.363223515</v>
      </c>
    </row>
    <row r="1530" spans="1:2">
      <c r="A1530" s="22">
        <v>42395</v>
      </c>
      <c r="B1530" s="65">
        <v>21834314.625021387</v>
      </c>
    </row>
    <row r="1531" spans="1:2">
      <c r="A1531" s="22">
        <v>42396</v>
      </c>
      <c r="B1531" s="65">
        <v>21524054.150181722</v>
      </c>
    </row>
    <row r="1532" spans="1:2">
      <c r="A1532" s="22">
        <v>42397</v>
      </c>
      <c r="B1532" s="65">
        <v>23127953.897789743</v>
      </c>
    </row>
    <row r="1533" spans="1:2">
      <c r="A1533" s="22">
        <v>42398</v>
      </c>
      <c r="B1533" s="65">
        <v>23230950.718096733</v>
      </c>
    </row>
    <row r="1534" spans="1:2">
      <c r="A1534" s="22">
        <v>42401</v>
      </c>
      <c r="B1534" s="65">
        <v>24020637.811463892</v>
      </c>
    </row>
    <row r="1535" spans="1:2">
      <c r="A1535" s="22">
        <v>42402</v>
      </c>
      <c r="B1535" s="65">
        <v>23845393.98585188</v>
      </c>
    </row>
    <row r="1536" spans="1:2">
      <c r="A1536" s="22">
        <v>42403</v>
      </c>
      <c r="B1536" s="65">
        <v>24422383.962692779</v>
      </c>
    </row>
    <row r="1537" spans="1:2">
      <c r="A1537" s="22">
        <v>42404</v>
      </c>
      <c r="B1537" s="65">
        <v>21832716.331141442</v>
      </c>
    </row>
    <row r="1538" spans="1:2">
      <c r="A1538" s="22">
        <v>42405</v>
      </c>
      <c r="B1538" s="65">
        <v>22177644.73192998</v>
      </c>
    </row>
    <row r="1539" spans="1:2">
      <c r="A1539" s="22">
        <v>42408</v>
      </c>
      <c r="B1539" s="65">
        <v>23684766.930371478</v>
      </c>
    </row>
    <row r="1540" spans="1:2">
      <c r="A1540" s="22">
        <v>42409</v>
      </c>
      <c r="B1540" s="65">
        <v>23361213.707546111</v>
      </c>
    </row>
    <row r="1541" spans="1:2">
      <c r="A1541" s="22">
        <v>42410</v>
      </c>
      <c r="B1541" s="65">
        <v>22666821.199101854</v>
      </c>
    </row>
    <row r="1542" spans="1:2">
      <c r="A1542" s="22">
        <v>42411</v>
      </c>
      <c r="B1542" s="65">
        <v>22907582.050199609</v>
      </c>
    </row>
    <row r="1543" spans="1:2">
      <c r="A1543" s="22">
        <v>42412</v>
      </c>
      <c r="B1543" s="65">
        <v>22355213.318219226</v>
      </c>
    </row>
    <row r="1544" spans="1:2">
      <c r="A1544" s="22">
        <v>42416</v>
      </c>
      <c r="B1544" s="65">
        <v>19656633.607069578</v>
      </c>
    </row>
    <row r="1545" spans="1:2">
      <c r="A1545" s="22">
        <v>42417</v>
      </c>
      <c r="B1545" s="65">
        <v>18807641.40015788</v>
      </c>
    </row>
    <row r="1546" spans="1:2">
      <c r="A1546" s="22">
        <v>42418</v>
      </c>
      <c r="B1546" s="65">
        <v>18264068.608192734</v>
      </c>
    </row>
    <row r="1547" spans="1:2">
      <c r="A1547" s="22">
        <v>42419</v>
      </c>
      <c r="B1547" s="65">
        <v>18404454.610720985</v>
      </c>
    </row>
    <row r="1548" spans="1:2">
      <c r="A1548" s="22">
        <v>42422</v>
      </c>
      <c r="B1548" s="65">
        <v>16923663.701657854</v>
      </c>
    </row>
    <row r="1549" spans="1:2">
      <c r="A1549" s="22">
        <v>42423</v>
      </c>
      <c r="B1549" s="65">
        <v>18241884.798175599</v>
      </c>
    </row>
    <row r="1550" spans="1:2">
      <c r="A1550" s="22">
        <v>42424</v>
      </c>
      <c r="B1550" s="65">
        <v>17879086.819743536</v>
      </c>
    </row>
    <row r="1551" spans="1:2">
      <c r="A1551" s="22">
        <v>42425</v>
      </c>
      <c r="B1551" s="65">
        <v>17916657.152959451</v>
      </c>
    </row>
    <row r="1552" spans="1:2">
      <c r="A1552" s="22">
        <v>42426</v>
      </c>
      <c r="B1552" s="65">
        <v>17277503.814496223</v>
      </c>
    </row>
    <row r="1553" spans="1:2">
      <c r="A1553" s="22">
        <v>42429</v>
      </c>
      <c r="B1553" s="65">
        <v>16837012.739631604</v>
      </c>
    </row>
    <row r="1554" spans="1:2">
      <c r="A1554" s="22">
        <v>42430</v>
      </c>
      <c r="B1554" s="65">
        <v>17037856.539040592</v>
      </c>
    </row>
    <row r="1555" spans="1:2">
      <c r="A1555" s="22">
        <v>42431</v>
      </c>
      <c r="B1555" s="65">
        <v>17912636.834640432</v>
      </c>
    </row>
    <row r="1556" spans="1:2">
      <c r="A1556" s="22">
        <v>42432</v>
      </c>
      <c r="B1556" s="65">
        <v>18113182.637068029</v>
      </c>
    </row>
    <row r="1557" spans="1:2">
      <c r="A1557" s="22">
        <v>42433</v>
      </c>
      <c r="B1557" s="65">
        <v>19036537.344158351</v>
      </c>
    </row>
    <row r="1558" spans="1:2">
      <c r="A1558" s="22">
        <v>42436</v>
      </c>
      <c r="B1558" s="65">
        <v>18726378.215429086</v>
      </c>
    </row>
    <row r="1559" spans="1:2">
      <c r="A1559" s="22">
        <v>42437</v>
      </c>
      <c r="B1559" s="65">
        <v>18761058.481311288</v>
      </c>
    </row>
    <row r="1560" spans="1:2">
      <c r="A1560" s="22">
        <v>42438</v>
      </c>
      <c r="B1560" s="65">
        <v>18683706.222667392</v>
      </c>
    </row>
    <row r="1561" spans="1:2">
      <c r="A1561" s="22">
        <v>42439</v>
      </c>
      <c r="B1561" s="65">
        <v>18482271.973524772</v>
      </c>
    </row>
    <row r="1562" spans="1:2">
      <c r="A1562" s="22">
        <v>42440</v>
      </c>
      <c r="B1562" s="65">
        <v>18081360.65406708</v>
      </c>
    </row>
    <row r="1563" spans="1:2">
      <c r="A1563" s="22">
        <v>42443</v>
      </c>
      <c r="B1563" s="65">
        <v>18534777.589402042</v>
      </c>
    </row>
    <row r="1564" spans="1:2">
      <c r="A1564" s="22">
        <v>42444</v>
      </c>
      <c r="B1564" s="65">
        <v>18502981.082937028</v>
      </c>
    </row>
    <row r="1565" spans="1:2">
      <c r="A1565" s="22">
        <v>42445</v>
      </c>
      <c r="B1565" s="65">
        <v>18490004.35936445</v>
      </c>
    </row>
    <row r="1566" spans="1:2">
      <c r="A1566" s="22">
        <v>42446</v>
      </c>
      <c r="B1566" s="65">
        <v>18172962.800165903</v>
      </c>
    </row>
    <row r="1567" spans="1:2">
      <c r="A1567" s="22">
        <v>42447</v>
      </c>
      <c r="B1567" s="65">
        <v>19132819.388979927</v>
      </c>
    </row>
    <row r="1568" spans="1:2">
      <c r="A1568" s="22">
        <v>42450</v>
      </c>
      <c r="B1568" s="65">
        <v>18784798.879593823</v>
      </c>
    </row>
    <row r="1569" spans="1:2">
      <c r="A1569" s="22">
        <v>42451</v>
      </c>
      <c r="B1569" s="65">
        <v>18353256.19932045</v>
      </c>
    </row>
    <row r="1570" spans="1:2">
      <c r="A1570" s="22">
        <v>42452</v>
      </c>
      <c r="B1570" s="65">
        <v>18360538.011749998</v>
      </c>
    </row>
    <row r="1571" spans="1:2">
      <c r="A1571" s="22">
        <v>42453</v>
      </c>
      <c r="B1571" s="65">
        <v>18508277.995703921</v>
      </c>
    </row>
    <row r="1572" spans="1:2">
      <c r="A1572" s="22">
        <v>42457</v>
      </c>
      <c r="B1572" s="65">
        <v>17814680.399425112</v>
      </c>
    </row>
    <row r="1573" spans="1:2">
      <c r="A1573" s="22">
        <v>42458</v>
      </c>
      <c r="B1573" s="65">
        <v>18465607.513022576</v>
      </c>
    </row>
    <row r="1574" spans="1:2">
      <c r="A1574" s="22">
        <v>42459</v>
      </c>
      <c r="B1574" s="65">
        <v>18619425.727314409</v>
      </c>
    </row>
    <row r="1575" spans="1:2">
      <c r="A1575" s="22">
        <v>42460</v>
      </c>
      <c r="B1575" s="65">
        <v>18450804.222138893</v>
      </c>
    </row>
    <row r="1576" spans="1:2">
      <c r="A1576" s="22">
        <v>42461</v>
      </c>
      <c r="B1576" s="65">
        <v>18344883.128685545</v>
      </c>
    </row>
    <row r="1577" spans="1:2">
      <c r="A1577" s="22">
        <v>42464</v>
      </c>
      <c r="B1577" s="65">
        <v>18042112.354128208</v>
      </c>
    </row>
    <row r="1578" spans="1:2">
      <c r="A1578" s="22">
        <v>42465</v>
      </c>
      <c r="B1578" s="65">
        <v>17823713.214541219</v>
      </c>
    </row>
    <row r="1579" spans="1:2">
      <c r="A1579" s="22">
        <v>42466</v>
      </c>
      <c r="B1579" s="65">
        <v>17878562.453887645</v>
      </c>
    </row>
    <row r="1580" spans="1:2">
      <c r="A1580" s="22">
        <v>42467</v>
      </c>
      <c r="B1580" s="65">
        <v>17937962.731966011</v>
      </c>
    </row>
    <row r="1581" spans="1:2">
      <c r="A1581" s="22">
        <v>42468</v>
      </c>
      <c r="B1581" s="65">
        <v>18144294.92176095</v>
      </c>
    </row>
    <row r="1582" spans="1:2">
      <c r="A1582" s="22">
        <v>42471</v>
      </c>
      <c r="B1582" s="65">
        <v>17963099.483876918</v>
      </c>
    </row>
    <row r="1583" spans="1:2">
      <c r="A1583" s="22">
        <v>42472</v>
      </c>
      <c r="B1583" s="65">
        <v>17735909.504380103</v>
      </c>
    </row>
    <row r="1584" spans="1:2">
      <c r="A1584" s="22">
        <v>42473</v>
      </c>
      <c r="B1584" s="65">
        <v>17860340.978772949</v>
      </c>
    </row>
    <row r="1585" spans="1:2">
      <c r="A1585" s="22">
        <v>42474</v>
      </c>
      <c r="B1585" s="65">
        <v>17817129.243338734</v>
      </c>
    </row>
    <row r="1586" spans="1:2">
      <c r="A1586" s="22">
        <v>42475</v>
      </c>
      <c r="B1586" s="65">
        <v>17363972.414737772</v>
      </c>
    </row>
    <row r="1587" spans="1:2">
      <c r="A1587" s="22">
        <v>42478</v>
      </c>
      <c r="B1587" s="65">
        <v>17457551.372634295</v>
      </c>
    </row>
    <row r="1588" spans="1:2">
      <c r="A1588" s="22">
        <v>42479</v>
      </c>
      <c r="B1588" s="65">
        <v>16896895.087984327</v>
      </c>
    </row>
    <row r="1589" spans="1:2">
      <c r="A1589" s="22">
        <v>42480</v>
      </c>
      <c r="B1589" s="65">
        <v>16443453.631295089</v>
      </c>
    </row>
    <row r="1590" spans="1:2">
      <c r="A1590" s="22">
        <v>42481</v>
      </c>
      <c r="B1590" s="65">
        <v>15847458.828136215</v>
      </c>
    </row>
    <row r="1591" spans="1:2">
      <c r="A1591" s="22">
        <v>42482</v>
      </c>
      <c r="B1591" s="65">
        <v>16110196.263663808</v>
      </c>
    </row>
    <row r="1592" spans="1:2">
      <c r="A1592" s="22">
        <v>42485</v>
      </c>
      <c r="B1592" s="65">
        <v>14978799.319099272</v>
      </c>
    </row>
    <row r="1593" spans="1:2">
      <c r="A1593" s="22">
        <v>42486</v>
      </c>
      <c r="B1593" s="65">
        <v>14678562.631836046</v>
      </c>
    </row>
    <row r="1594" spans="1:2">
      <c r="A1594" s="22">
        <v>42487</v>
      </c>
      <c r="B1594" s="65">
        <v>16029042.714504344</v>
      </c>
    </row>
    <row r="1595" spans="1:2">
      <c r="A1595" s="22">
        <v>42488</v>
      </c>
      <c r="B1595" s="65">
        <v>15720000.433291087</v>
      </c>
    </row>
    <row r="1596" spans="1:2">
      <c r="A1596" s="22">
        <v>42489</v>
      </c>
      <c r="B1596" s="65">
        <v>15296482.550856862</v>
      </c>
    </row>
    <row r="1597" spans="1:2">
      <c r="A1597" s="22">
        <v>42492</v>
      </c>
      <c r="B1597" s="65">
        <v>16000038.53432958</v>
      </c>
    </row>
    <row r="1598" spans="1:2">
      <c r="A1598" s="22">
        <v>42493</v>
      </c>
      <c r="B1598" s="65">
        <v>15597197.867990533</v>
      </c>
    </row>
    <row r="1599" spans="1:2">
      <c r="A1599" s="22">
        <v>42494</v>
      </c>
      <c r="B1599" s="65">
        <v>15847944.357831895</v>
      </c>
    </row>
    <row r="1600" spans="1:2">
      <c r="A1600" s="22">
        <v>42495</v>
      </c>
      <c r="B1600" s="65">
        <v>15761616.926013594</v>
      </c>
    </row>
    <row r="1601" spans="1:2">
      <c r="A1601" s="22">
        <v>42496</v>
      </c>
      <c r="B1601" s="65">
        <v>14946081.949770676</v>
      </c>
    </row>
    <row r="1602" spans="1:2">
      <c r="A1602" s="22">
        <v>42499</v>
      </c>
      <c r="B1602" s="65">
        <v>14891345.057575777</v>
      </c>
    </row>
    <row r="1603" spans="1:2">
      <c r="A1603" s="22">
        <v>42500</v>
      </c>
      <c r="B1603" s="65">
        <v>15513958.310283275</v>
      </c>
    </row>
    <row r="1604" spans="1:2">
      <c r="A1604" s="22">
        <v>42501</v>
      </c>
      <c r="B1604" s="65">
        <v>15390414.324216044</v>
      </c>
    </row>
    <row r="1605" spans="1:2">
      <c r="A1605" s="22">
        <v>42502</v>
      </c>
      <c r="B1605" s="65">
        <v>15254423.874435233</v>
      </c>
    </row>
    <row r="1606" spans="1:2">
      <c r="A1606" s="22">
        <v>42503</v>
      </c>
      <c r="B1606" s="65">
        <v>15196325.19610543</v>
      </c>
    </row>
    <row r="1607" spans="1:2">
      <c r="A1607" s="22">
        <v>42506</v>
      </c>
      <c r="B1607" s="65">
        <v>15299381.239049247</v>
      </c>
    </row>
    <row r="1608" spans="1:2">
      <c r="A1608" s="22">
        <v>42507</v>
      </c>
      <c r="B1608" s="65">
        <v>15327540.498819912</v>
      </c>
    </row>
    <row r="1609" spans="1:2">
      <c r="A1609" s="22">
        <v>42508</v>
      </c>
      <c r="B1609" s="65">
        <v>15273626.664574137</v>
      </c>
    </row>
    <row r="1610" spans="1:2">
      <c r="A1610" s="22">
        <v>42509</v>
      </c>
      <c r="B1610" s="65">
        <v>16344817.565459756</v>
      </c>
    </row>
    <row r="1611" spans="1:2">
      <c r="A1611" s="22">
        <v>42510</v>
      </c>
      <c r="B1611" s="65">
        <v>16052406.274519239</v>
      </c>
    </row>
    <row r="1612" spans="1:2">
      <c r="A1612" s="22">
        <v>42513</v>
      </c>
      <c r="B1612" s="65">
        <v>15947825.122329915</v>
      </c>
    </row>
    <row r="1613" spans="1:2">
      <c r="A1613" s="22">
        <v>42514</v>
      </c>
      <c r="B1613" s="65">
        <v>15819362.488351308</v>
      </c>
    </row>
    <row r="1614" spans="1:2">
      <c r="A1614" s="22">
        <v>42515</v>
      </c>
      <c r="B1614" s="65">
        <v>15565337.808603723</v>
      </c>
    </row>
    <row r="1615" spans="1:2">
      <c r="A1615" s="22">
        <v>42516</v>
      </c>
      <c r="B1615" s="65">
        <v>15305861.750078937</v>
      </c>
    </row>
    <row r="1616" spans="1:2">
      <c r="A1616" s="22">
        <v>42517</v>
      </c>
      <c r="B1616" s="65">
        <v>13952652.9151318</v>
      </c>
    </row>
    <row r="1617" spans="1:2">
      <c r="A1617" s="22">
        <v>42521</v>
      </c>
      <c r="B1617" s="65">
        <v>10541143.173062282</v>
      </c>
    </row>
    <row r="1618" spans="1:2">
      <c r="A1618" s="22">
        <v>42522</v>
      </c>
      <c r="B1618" s="65">
        <v>10323348.226592978</v>
      </c>
    </row>
    <row r="1619" spans="1:2">
      <c r="A1619" s="22">
        <v>42523</v>
      </c>
      <c r="B1619" s="65">
        <v>10284619.861727117</v>
      </c>
    </row>
    <row r="1620" spans="1:2">
      <c r="A1620" s="22">
        <v>42524</v>
      </c>
      <c r="B1620" s="65">
        <v>9092572.9782132711</v>
      </c>
    </row>
    <row r="1621" spans="1:2">
      <c r="A1621" s="22">
        <v>42527</v>
      </c>
      <c r="B1621" s="65">
        <v>8571950.4330588263</v>
      </c>
    </row>
    <row r="1622" spans="1:2">
      <c r="A1622" s="22">
        <v>42528</v>
      </c>
      <c r="B1622" s="65">
        <v>8835136.7657072321</v>
      </c>
    </row>
    <row r="1623" spans="1:2">
      <c r="A1623" s="22">
        <v>42529</v>
      </c>
      <c r="B1623" s="65">
        <v>8681912.2723946199</v>
      </c>
    </row>
    <row r="1624" spans="1:2">
      <c r="A1624" s="22">
        <v>42530</v>
      </c>
      <c r="B1624" s="65">
        <v>8892782.1725947019</v>
      </c>
    </row>
    <row r="1625" spans="1:2">
      <c r="A1625" s="22">
        <v>42531</v>
      </c>
      <c r="B1625" s="65">
        <v>8806367.631653212</v>
      </c>
    </row>
    <row r="1626" spans="1:2">
      <c r="A1626" s="22">
        <v>42534</v>
      </c>
      <c r="B1626" s="65">
        <v>4937227.9217286156</v>
      </c>
    </row>
    <row r="1627" spans="1:2">
      <c r="A1627" s="22">
        <v>42535</v>
      </c>
      <c r="B1627" s="65">
        <v>5201842.8517963095</v>
      </c>
    </row>
    <row r="1628" spans="1:2">
      <c r="A1628" s="22">
        <v>42536</v>
      </c>
      <c r="B1628" s="65">
        <v>5067499.1034179246</v>
      </c>
    </row>
    <row r="1629" spans="1:2">
      <c r="A1629" s="22">
        <v>42537</v>
      </c>
      <c r="B1629" s="65">
        <v>4019936.30767474</v>
      </c>
    </row>
    <row r="1630" spans="1:2">
      <c r="A1630" s="22">
        <v>42538</v>
      </c>
      <c r="B1630" s="65">
        <v>4203153.0547661604</v>
      </c>
    </row>
    <row r="1631" spans="1:2">
      <c r="A1631" s="22">
        <v>42541</v>
      </c>
      <c r="B1631" s="65">
        <v>4334993.9157663323</v>
      </c>
    </row>
    <row r="1632" spans="1:2">
      <c r="A1632" s="22">
        <v>42542</v>
      </c>
      <c r="B1632" s="65">
        <v>5165689.141140149</v>
      </c>
    </row>
    <row r="1633" spans="1:2">
      <c r="A1633" s="22">
        <v>42543</v>
      </c>
      <c r="B1633" s="65">
        <v>6259676.9058286948</v>
      </c>
    </row>
    <row r="1634" spans="1:2">
      <c r="A1634" s="22">
        <v>42544</v>
      </c>
      <c r="B1634" s="65">
        <v>5675599.9728889773</v>
      </c>
    </row>
    <row r="1635" spans="1:2">
      <c r="A1635" s="22">
        <v>42545</v>
      </c>
      <c r="B1635" s="65">
        <v>4924830.8382679056</v>
      </c>
    </row>
    <row r="1636" spans="1:2">
      <c r="A1636" s="22">
        <v>42548</v>
      </c>
      <c r="B1636" s="65">
        <v>5074057.6609718073</v>
      </c>
    </row>
    <row r="1637" spans="1:2">
      <c r="A1637" s="22">
        <v>42549</v>
      </c>
      <c r="B1637" s="65">
        <v>5203044.1915166387</v>
      </c>
    </row>
    <row r="1638" spans="1:2">
      <c r="A1638" s="22">
        <v>42550</v>
      </c>
      <c r="B1638" s="65">
        <v>5318283.4281084863</v>
      </c>
    </row>
    <row r="1639" spans="1:2">
      <c r="A1639" s="22">
        <v>42551</v>
      </c>
      <c r="B1639" s="65">
        <v>4763200.4015892157</v>
      </c>
    </row>
    <row r="1640" spans="1:2">
      <c r="A1640" s="22">
        <v>42552</v>
      </c>
      <c r="B1640" s="65">
        <v>4722131.7318144469</v>
      </c>
    </row>
    <row r="1641" spans="1:2">
      <c r="A1641" s="22">
        <v>42556</v>
      </c>
      <c r="B1641" s="65">
        <v>4802086.8285013754</v>
      </c>
    </row>
    <row r="1642" spans="1:2">
      <c r="A1642" s="22">
        <v>42557</v>
      </c>
      <c r="B1642" s="65">
        <v>4706880.4299888471</v>
      </c>
    </row>
    <row r="1643" spans="1:2">
      <c r="A1643" s="22">
        <v>42558</v>
      </c>
      <c r="B1643" s="65">
        <v>5218694.0264596287</v>
      </c>
    </row>
    <row r="1644" spans="1:2">
      <c r="A1644" s="22">
        <v>42559</v>
      </c>
      <c r="B1644" s="65">
        <v>4796554.8278495464</v>
      </c>
    </row>
    <row r="1645" spans="1:2">
      <c r="A1645" s="22">
        <v>42562</v>
      </c>
      <c r="B1645" s="65">
        <v>5068861.767069743</v>
      </c>
    </row>
    <row r="1646" spans="1:2">
      <c r="A1646" s="22">
        <v>42563</v>
      </c>
      <c r="B1646" s="65">
        <v>4805300.135780273</v>
      </c>
    </row>
    <row r="1647" spans="1:2">
      <c r="A1647" s="22">
        <v>42564</v>
      </c>
      <c r="B1647" s="65">
        <v>4951921.5871969871</v>
      </c>
    </row>
    <row r="1648" spans="1:2">
      <c r="A1648" s="22">
        <v>42565</v>
      </c>
      <c r="B1648" s="65">
        <v>4898120.4865099108</v>
      </c>
    </row>
    <row r="1649" spans="1:2">
      <c r="A1649" s="22">
        <v>42566</v>
      </c>
      <c r="B1649" s="65">
        <v>4821873.5023998646</v>
      </c>
    </row>
    <row r="1650" spans="1:2">
      <c r="A1650" s="22">
        <v>42569</v>
      </c>
      <c r="B1650" s="65">
        <v>4679445.3350870358</v>
      </c>
    </row>
    <row r="1651" spans="1:2">
      <c r="A1651" s="22">
        <v>42570</v>
      </c>
      <c r="B1651" s="65">
        <v>4683592.2118349588</v>
      </c>
    </row>
    <row r="1652" spans="1:2">
      <c r="A1652" s="22">
        <v>42571</v>
      </c>
      <c r="B1652" s="65">
        <v>4784316.6393910963</v>
      </c>
    </row>
    <row r="1653" spans="1:2">
      <c r="A1653" s="22">
        <v>42572</v>
      </c>
      <c r="B1653" s="65">
        <v>4794789.616355069</v>
      </c>
    </row>
    <row r="1654" spans="1:2">
      <c r="A1654" s="22">
        <v>42573</v>
      </c>
      <c r="B1654" s="65">
        <v>5003140.3603219008</v>
      </c>
    </row>
    <row r="1655" spans="1:2">
      <c r="A1655" s="22">
        <v>42576</v>
      </c>
      <c r="B1655" s="65">
        <v>4950486.666343702</v>
      </c>
    </row>
    <row r="1656" spans="1:2">
      <c r="A1656" s="22">
        <v>42577</v>
      </c>
      <c r="B1656" s="65">
        <v>4986325.3794019744</v>
      </c>
    </row>
    <row r="1657" spans="1:2">
      <c r="A1657" s="22">
        <v>42578</v>
      </c>
      <c r="B1657" s="65">
        <v>4947867.0165298581</v>
      </c>
    </row>
    <row r="1658" spans="1:2">
      <c r="A1658" s="22">
        <v>42579</v>
      </c>
      <c r="B1658" s="65">
        <v>4938365.2008966152</v>
      </c>
    </row>
    <row r="1659" spans="1:2">
      <c r="A1659" s="22">
        <v>42580</v>
      </c>
      <c r="B1659" s="65">
        <v>4909682.0654638158</v>
      </c>
    </row>
    <row r="1660" spans="1:2">
      <c r="A1660" s="22">
        <v>42583</v>
      </c>
      <c r="B1660" s="65">
        <v>5668561.2095254064</v>
      </c>
    </row>
    <row r="1661" spans="1:2">
      <c r="A1661" s="22">
        <v>42584</v>
      </c>
      <c r="B1661" s="65">
        <v>6769182.5915213758</v>
      </c>
    </row>
    <row r="1662" spans="1:2">
      <c r="A1662" s="22">
        <v>42585</v>
      </c>
      <c r="B1662" s="65">
        <v>6303180.6940852376</v>
      </c>
    </row>
    <row r="1663" spans="1:2">
      <c r="A1663" s="22">
        <v>42586</v>
      </c>
      <c r="B1663" s="65">
        <v>6038597.5548772989</v>
      </c>
    </row>
    <row r="1664" spans="1:2">
      <c r="A1664" s="22">
        <v>42587</v>
      </c>
      <c r="B1664" s="65">
        <v>6107396.7688611448</v>
      </c>
    </row>
    <row r="1665" spans="1:2">
      <c r="A1665" s="22">
        <v>42590</v>
      </c>
      <c r="B1665" s="65">
        <v>5768319.6241915524</v>
      </c>
    </row>
    <row r="1666" spans="1:2">
      <c r="A1666" s="22">
        <v>42591</v>
      </c>
      <c r="B1666" s="65">
        <v>5832777.9830310801</v>
      </c>
    </row>
    <row r="1667" spans="1:2">
      <c r="A1667" s="22">
        <v>42592</v>
      </c>
      <c r="B1667" s="65">
        <v>5748374.8284886386</v>
      </c>
    </row>
    <row r="1668" spans="1:2">
      <c r="A1668" s="22">
        <v>42593</v>
      </c>
      <c r="B1668" s="65">
        <v>5807256.4696749533</v>
      </c>
    </row>
    <row r="1669" spans="1:2">
      <c r="A1669" s="22">
        <v>42594</v>
      </c>
      <c r="B1669" s="65">
        <v>5839001.6323049888</v>
      </c>
    </row>
    <row r="1670" spans="1:2">
      <c r="A1670" s="22">
        <v>42597</v>
      </c>
      <c r="B1670" s="65">
        <v>6243827.4649794158</v>
      </c>
    </row>
    <row r="1671" spans="1:2">
      <c r="A1671" s="22">
        <v>42598</v>
      </c>
      <c r="B1671" s="65">
        <v>6020341.5758564044</v>
      </c>
    </row>
    <row r="1672" spans="1:2">
      <c r="A1672" s="22">
        <v>42599</v>
      </c>
      <c r="B1672" s="65">
        <v>6109405.6391668068</v>
      </c>
    </row>
    <row r="1673" spans="1:2">
      <c r="A1673" s="22">
        <v>42600</v>
      </c>
      <c r="B1673" s="65">
        <v>6086936.3771397518</v>
      </c>
    </row>
    <row r="1674" spans="1:2">
      <c r="A1674" s="22">
        <v>42601</v>
      </c>
      <c r="B1674" s="65">
        <v>6060142.8036472565</v>
      </c>
    </row>
    <row r="1675" spans="1:2">
      <c r="A1675" s="22">
        <v>42604</v>
      </c>
      <c r="B1675" s="65">
        <v>5826953.4752976727</v>
      </c>
    </row>
    <row r="1676" spans="1:2">
      <c r="A1676" s="22">
        <v>42605</v>
      </c>
      <c r="B1676" s="65">
        <v>5894225.8796708444</v>
      </c>
    </row>
    <row r="1677" spans="1:2">
      <c r="A1677" s="22">
        <v>42606</v>
      </c>
      <c r="B1677" s="65">
        <v>5960536.1807333035</v>
      </c>
    </row>
    <row r="1678" spans="1:2">
      <c r="A1678" s="22">
        <v>42607</v>
      </c>
      <c r="B1678" s="65">
        <v>6011277.3468386363</v>
      </c>
    </row>
    <row r="1679" spans="1:2">
      <c r="A1679" s="22">
        <v>42608</v>
      </c>
      <c r="B1679" s="65">
        <v>5972952.8901121272</v>
      </c>
    </row>
    <row r="1680" spans="1:2">
      <c r="A1680" s="22">
        <v>42611</v>
      </c>
      <c r="B1680" s="65">
        <v>6088206.3653103188</v>
      </c>
    </row>
    <row r="1681" spans="1:2">
      <c r="A1681" s="22">
        <v>42612</v>
      </c>
      <c r="B1681" s="65">
        <v>6017197.1174060432</v>
      </c>
    </row>
    <row r="1682" spans="1:2">
      <c r="A1682" s="22">
        <v>42613</v>
      </c>
      <c r="B1682" s="65">
        <v>6060526.1949073002</v>
      </c>
    </row>
    <row r="1683" spans="1:2">
      <c r="A1683" s="22">
        <v>42614</v>
      </c>
      <c r="B1683" s="65">
        <v>6128287.1954069026</v>
      </c>
    </row>
    <row r="1684" spans="1:2">
      <c r="A1684" s="22">
        <v>42615</v>
      </c>
      <c r="B1684" s="65">
        <v>6060051.1035388932</v>
      </c>
    </row>
    <row r="1685" spans="1:2">
      <c r="A1685" s="22">
        <v>42619</v>
      </c>
      <c r="B1685" s="65">
        <v>5326134.0677092141</v>
      </c>
    </row>
    <row r="1686" spans="1:2">
      <c r="A1686" s="22">
        <v>42620</v>
      </c>
      <c r="B1686" s="65">
        <v>5255337.9509795234</v>
      </c>
    </row>
    <row r="1687" spans="1:2">
      <c r="A1687" s="22">
        <v>42621</v>
      </c>
      <c r="B1687" s="65">
        <v>5054877.7003425127</v>
      </c>
    </row>
    <row r="1688" spans="1:2">
      <c r="A1688" s="22">
        <v>42622</v>
      </c>
      <c r="B1688" s="65">
        <v>5111491.0797780128</v>
      </c>
    </row>
    <row r="1689" spans="1:2">
      <c r="A1689" s="22">
        <v>42625</v>
      </c>
      <c r="B1689" s="65">
        <v>5352270.4118644418</v>
      </c>
    </row>
    <row r="1690" spans="1:2">
      <c r="A1690" s="22">
        <v>42626</v>
      </c>
      <c r="B1690" s="65">
        <v>5335600.1526102722</v>
      </c>
    </row>
    <row r="1691" spans="1:2">
      <c r="A1691" s="22">
        <v>42627</v>
      </c>
      <c r="B1691" s="65">
        <v>5311217.0191983236</v>
      </c>
    </row>
    <row r="1692" spans="1:2">
      <c r="A1692" s="22">
        <v>42628</v>
      </c>
      <c r="B1692" s="65">
        <v>5373489.0677552065</v>
      </c>
    </row>
    <row r="1693" spans="1:2">
      <c r="A1693" s="22">
        <v>42629</v>
      </c>
      <c r="B1693" s="65">
        <v>5377608.7269743662</v>
      </c>
    </row>
    <row r="1694" spans="1:2">
      <c r="A1694" s="22">
        <v>42632</v>
      </c>
      <c r="B1694" s="65">
        <v>5338568.4169351831</v>
      </c>
    </row>
    <row r="1695" spans="1:2">
      <c r="A1695" s="22">
        <v>42633</v>
      </c>
      <c r="B1695" s="65">
        <v>5355496.2570516896</v>
      </c>
    </row>
    <row r="1696" spans="1:2">
      <c r="A1696" s="22">
        <v>42634</v>
      </c>
      <c r="B1696" s="65">
        <v>5552946.7942923633</v>
      </c>
    </row>
    <row r="1697" spans="1:2">
      <c r="A1697" s="22">
        <v>42635</v>
      </c>
      <c r="B1697" s="65">
        <v>5569702.1271435972</v>
      </c>
    </row>
    <row r="1698" spans="1:2">
      <c r="A1698" s="22">
        <v>42636</v>
      </c>
      <c r="B1698" s="65">
        <v>5448384.7971882224</v>
      </c>
    </row>
    <row r="1699" spans="1:2">
      <c r="A1699" s="22">
        <v>42639</v>
      </c>
      <c r="B1699" s="65">
        <v>5355282.9124448374</v>
      </c>
    </row>
    <row r="1700" spans="1:2">
      <c r="A1700" s="22">
        <v>42640</v>
      </c>
      <c r="B1700" s="65">
        <v>5389241.1603417061</v>
      </c>
    </row>
    <row r="1701" spans="1:2">
      <c r="A1701" s="22">
        <v>42641</v>
      </c>
      <c r="B1701" s="65">
        <v>5415711.2902108021</v>
      </c>
    </row>
    <row r="1702" spans="1:2">
      <c r="A1702" s="22">
        <v>42642</v>
      </c>
      <c r="B1702" s="65">
        <v>5399332.6540354621</v>
      </c>
    </row>
    <row r="1703" spans="1:2">
      <c r="A1703" s="22">
        <v>42643</v>
      </c>
      <c r="B1703" s="65">
        <v>5328171.9015533961</v>
      </c>
    </row>
    <row r="1704" spans="1:2">
      <c r="A1704" s="22">
        <v>42646</v>
      </c>
      <c r="B1704" s="65">
        <v>5287152.3033980103</v>
      </c>
    </row>
    <row r="1705" spans="1:2">
      <c r="A1705" s="22">
        <v>42647</v>
      </c>
      <c r="B1705" s="65">
        <v>5321358.7553343317</v>
      </c>
    </row>
    <row r="1706" spans="1:2">
      <c r="A1706" s="22">
        <v>42648</v>
      </c>
      <c r="B1706" s="65">
        <v>5282011.0024394216</v>
      </c>
    </row>
    <row r="1707" spans="1:2">
      <c r="A1707" s="22">
        <v>42649</v>
      </c>
      <c r="B1707" s="65">
        <v>5274097.5695197871</v>
      </c>
    </row>
    <row r="1708" spans="1:2">
      <c r="A1708" s="22">
        <v>42650</v>
      </c>
      <c r="B1708" s="65">
        <v>5204431.0891681556</v>
      </c>
    </row>
    <row r="1709" spans="1:2">
      <c r="A1709" s="22">
        <v>42653</v>
      </c>
      <c r="B1709" s="65">
        <v>5173708.542942496</v>
      </c>
    </row>
    <row r="1710" spans="1:2">
      <c r="A1710" s="22">
        <v>42654</v>
      </c>
      <c r="B1710" s="65">
        <v>4805506.1424548002</v>
      </c>
    </row>
    <row r="1711" spans="1:2">
      <c r="A1711" s="22">
        <v>42655</v>
      </c>
      <c r="B1711" s="65">
        <v>4879470.7353004618</v>
      </c>
    </row>
    <row r="1712" spans="1:2">
      <c r="A1712" s="22">
        <v>42656</v>
      </c>
      <c r="B1712" s="65">
        <v>4871174.5684130732</v>
      </c>
    </row>
    <row r="1713" spans="1:2">
      <c r="A1713" s="22">
        <v>42657</v>
      </c>
      <c r="B1713" s="65">
        <v>4817034.0508308494</v>
      </c>
    </row>
    <row r="1714" spans="1:2">
      <c r="A1714" s="22">
        <v>42660</v>
      </c>
      <c r="B1714" s="65">
        <v>4835666.6093829758</v>
      </c>
    </row>
    <row r="1715" spans="1:2">
      <c r="A1715" s="22">
        <v>42661</v>
      </c>
      <c r="B1715" s="65">
        <v>4855130.2751971735</v>
      </c>
    </row>
    <row r="1716" spans="1:2">
      <c r="A1716" s="22">
        <v>42662</v>
      </c>
      <c r="B1716" s="65">
        <v>4969184.4471997702</v>
      </c>
    </row>
    <row r="1717" spans="1:2">
      <c r="A1717" s="22">
        <v>42663</v>
      </c>
      <c r="B1717" s="65">
        <v>4964703.4536531121</v>
      </c>
    </row>
    <row r="1718" spans="1:2">
      <c r="A1718" s="22">
        <v>42664</v>
      </c>
      <c r="B1718" s="65">
        <v>4934510.3869649069</v>
      </c>
    </row>
    <row r="1719" spans="1:2">
      <c r="A1719" s="22">
        <v>42667</v>
      </c>
      <c r="B1719" s="65">
        <v>4608882.937121721</v>
      </c>
    </row>
    <row r="1720" spans="1:2">
      <c r="A1720" s="22">
        <v>42668</v>
      </c>
      <c r="B1720" s="65">
        <v>4555693.6536763906</v>
      </c>
    </row>
    <row r="1721" spans="1:2">
      <c r="A1721" s="22">
        <v>42669</v>
      </c>
      <c r="B1721" s="65">
        <v>4269418.8733922476</v>
      </c>
    </row>
    <row r="1722" spans="1:2">
      <c r="A1722" s="22">
        <v>42670</v>
      </c>
      <c r="B1722" s="65">
        <v>4144134.3359337049</v>
      </c>
    </row>
    <row r="1723" spans="1:2">
      <c r="A1723" s="22">
        <v>42671</v>
      </c>
      <c r="B1723" s="65">
        <v>4128715.3351684394</v>
      </c>
    </row>
    <row r="1724" spans="1:2">
      <c r="A1724" s="22">
        <v>42674</v>
      </c>
      <c r="B1724" s="65">
        <v>3993855.2710427525</v>
      </c>
    </row>
    <row r="1725" spans="1:2">
      <c r="A1725" s="22">
        <v>42675</v>
      </c>
      <c r="B1725" s="65">
        <v>3666101.3881869367</v>
      </c>
    </row>
    <row r="1726" spans="1:2">
      <c r="A1726" s="22">
        <v>42676</v>
      </c>
      <c r="B1726" s="65">
        <v>3555836.3198332409</v>
      </c>
    </row>
    <row r="1727" spans="1:2">
      <c r="A1727" s="22">
        <v>42677</v>
      </c>
      <c r="B1727" s="65">
        <v>4056848.572542584</v>
      </c>
    </row>
    <row r="1728" spans="1:2">
      <c r="A1728" s="22">
        <v>42678</v>
      </c>
      <c r="B1728" s="65">
        <v>3886287.4682879806</v>
      </c>
    </row>
    <row r="1729" spans="1:2">
      <c r="A1729" s="22">
        <v>42681</v>
      </c>
      <c r="B1729" s="65">
        <v>3888086.4720282452</v>
      </c>
    </row>
    <row r="1730" spans="1:2">
      <c r="A1730" s="22">
        <v>42682</v>
      </c>
      <c r="B1730" s="65">
        <v>3814450.1417396632</v>
      </c>
    </row>
    <row r="1731" spans="1:2">
      <c r="A1731" s="22">
        <v>42683</v>
      </c>
      <c r="B1731" s="65">
        <v>3670806.1852392936</v>
      </c>
    </row>
    <row r="1732" spans="1:2">
      <c r="A1732" s="22">
        <v>42684</v>
      </c>
      <c r="B1732" s="65">
        <v>3749974.8314960049</v>
      </c>
    </row>
    <row r="1733" spans="1:2">
      <c r="A1733" s="22">
        <v>42685</v>
      </c>
      <c r="B1733" s="65">
        <v>3741409.0192333101</v>
      </c>
    </row>
    <row r="1734" spans="1:2">
      <c r="A1734" s="22">
        <v>42688</v>
      </c>
      <c r="B1734" s="65">
        <v>3861001.4925603876</v>
      </c>
    </row>
    <row r="1735" spans="1:2">
      <c r="A1735" s="22">
        <v>42689</v>
      </c>
      <c r="B1735" s="65">
        <v>3789379.4707483803</v>
      </c>
    </row>
    <row r="1736" spans="1:2">
      <c r="A1736" s="22">
        <v>42690</v>
      </c>
      <c r="B1736" s="65">
        <v>3443045.8876342066</v>
      </c>
    </row>
    <row r="1737" spans="1:2">
      <c r="A1737" s="22">
        <v>42691</v>
      </c>
      <c r="B1737" s="65">
        <v>3473425.4076956064</v>
      </c>
    </row>
    <row r="1738" spans="1:2">
      <c r="A1738" s="22">
        <v>42692</v>
      </c>
      <c r="B1738" s="65">
        <v>3374552.8559133592</v>
      </c>
    </row>
    <row r="1739" spans="1:2">
      <c r="A1739" s="22">
        <v>42695</v>
      </c>
      <c r="B1739" s="65">
        <v>3485901.3079977175</v>
      </c>
    </row>
    <row r="1740" spans="1:2">
      <c r="A1740" s="22">
        <v>42696</v>
      </c>
      <c r="B1740" s="65">
        <v>3372378.9625050486</v>
      </c>
    </row>
    <row r="1741" spans="1:2">
      <c r="A1741" s="22">
        <v>42697</v>
      </c>
      <c r="B1741" s="65">
        <v>3433563.4111579629</v>
      </c>
    </row>
    <row r="1742" spans="1:2">
      <c r="A1742" s="22">
        <v>42699</v>
      </c>
      <c r="B1742" s="65">
        <v>3461297.9965998093</v>
      </c>
    </row>
    <row r="1743" spans="1:2">
      <c r="A1743" s="22">
        <v>42702</v>
      </c>
      <c r="B1743" s="65">
        <v>3516350.02374308</v>
      </c>
    </row>
    <row r="1744" spans="1:2">
      <c r="A1744" s="22">
        <v>42703</v>
      </c>
      <c r="B1744" s="65">
        <v>3518935.0998484013</v>
      </c>
    </row>
    <row r="1745" spans="1:2">
      <c r="A1745" s="22">
        <v>42704</v>
      </c>
      <c r="B1745" s="65">
        <v>3423016.3519903463</v>
      </c>
    </row>
    <row r="1746" spans="1:2">
      <c r="A1746" s="22">
        <v>42705</v>
      </c>
      <c r="B1746" s="65">
        <v>3321837.6424649861</v>
      </c>
    </row>
    <row r="1747" spans="1:2">
      <c r="A1747" s="22">
        <v>42706</v>
      </c>
      <c r="B1747" s="65">
        <v>3136542.7363173682</v>
      </c>
    </row>
    <row r="1748" spans="1:2">
      <c r="A1748" s="22">
        <v>42709</v>
      </c>
      <c r="B1748" s="65">
        <v>3292243.9024274782</v>
      </c>
    </row>
    <row r="1749" spans="1:2">
      <c r="A1749" s="22">
        <v>42710</v>
      </c>
      <c r="B1749" s="65">
        <v>3244853.3927934179</v>
      </c>
    </row>
    <row r="1750" spans="1:2">
      <c r="A1750" s="22">
        <v>42711</v>
      </c>
      <c r="B1750" s="65">
        <v>3212209.2040750463</v>
      </c>
    </row>
    <row r="1751" spans="1:2">
      <c r="A1751" s="22">
        <v>42712</v>
      </c>
      <c r="B1751" s="65">
        <v>3190348.251732246</v>
      </c>
    </row>
    <row r="1752" spans="1:2">
      <c r="A1752" s="22">
        <v>42713</v>
      </c>
      <c r="B1752" s="65">
        <v>3174457.9917226075</v>
      </c>
    </row>
    <row r="1753" spans="1:2">
      <c r="A1753" s="22">
        <v>42716</v>
      </c>
      <c r="B1753" s="65">
        <v>3115072.8775875354</v>
      </c>
    </row>
    <row r="1754" spans="1:2">
      <c r="A1754" s="22">
        <v>42717</v>
      </c>
      <c r="B1754" s="65">
        <v>3111847.3823973299</v>
      </c>
    </row>
    <row r="1755" spans="1:2">
      <c r="A1755" s="22">
        <v>42718</v>
      </c>
      <c r="B1755" s="65">
        <v>3104992.1342045562</v>
      </c>
    </row>
    <row r="1756" spans="1:2">
      <c r="A1756" s="22">
        <v>42719</v>
      </c>
      <c r="B1756" s="65">
        <v>3132473.3276919168</v>
      </c>
    </row>
    <row r="1757" spans="1:2">
      <c r="A1757" s="22">
        <v>42720</v>
      </c>
      <c r="B1757" s="65">
        <v>3078092.4092641869</v>
      </c>
    </row>
    <row r="1758" spans="1:2">
      <c r="A1758" s="22">
        <v>42723</v>
      </c>
      <c r="B1758" s="65">
        <v>3017374.8892393173</v>
      </c>
    </row>
    <row r="1759" spans="1:2">
      <c r="A1759" s="22">
        <v>42724</v>
      </c>
      <c r="B1759" s="65">
        <v>2955743.8202703474</v>
      </c>
    </row>
    <row r="1760" spans="1:2">
      <c r="A1760" s="22">
        <v>42725</v>
      </c>
      <c r="B1760" s="65">
        <v>2709666.0128246835</v>
      </c>
    </row>
    <row r="1761" spans="1:2">
      <c r="A1761" s="22">
        <v>42726</v>
      </c>
      <c r="B1761" s="65">
        <v>2513562.2874406371</v>
      </c>
    </row>
    <row r="1762" spans="1:2">
      <c r="A1762" s="22">
        <v>42727</v>
      </c>
      <c r="B1762" s="65">
        <v>2179956.9761685738</v>
      </c>
    </row>
    <row r="1763" spans="1:2">
      <c r="A1763" s="22">
        <v>42731</v>
      </c>
      <c r="B1763" s="65">
        <v>2127292.1490560728</v>
      </c>
    </row>
    <row r="1764" spans="1:2">
      <c r="A1764" s="22">
        <v>42732</v>
      </c>
      <c r="B1764" s="65">
        <v>1932867.2439380183</v>
      </c>
    </row>
    <row r="1765" spans="1:2">
      <c r="A1765" s="22">
        <v>42733</v>
      </c>
      <c r="B1765" s="65">
        <v>1942792.0591064605</v>
      </c>
    </row>
    <row r="1766" spans="1:2">
      <c r="A1766" s="22">
        <v>42734</v>
      </c>
      <c r="B1766" s="65">
        <v>1992047.0482205499</v>
      </c>
    </row>
    <row r="1767" spans="1:2">
      <c r="A1767" s="22">
        <v>42738</v>
      </c>
      <c r="B1767" s="65">
        <v>1650015.1102151661</v>
      </c>
    </row>
    <row r="1768" spans="1:2">
      <c r="A1768" s="22">
        <v>42739</v>
      </c>
      <c r="B1768" s="65">
        <v>1299719.5053594431</v>
      </c>
    </row>
    <row r="1769" spans="1:2">
      <c r="A1769" s="22">
        <v>42740</v>
      </c>
      <c r="B1769" s="65">
        <v>1618132.873305832</v>
      </c>
    </row>
    <row r="1770" spans="1:2">
      <c r="A1770" s="22">
        <v>42741</v>
      </c>
      <c r="B1770" s="65">
        <v>1973457.5150548592</v>
      </c>
    </row>
    <row r="1771" spans="1:2">
      <c r="A1771" s="22">
        <v>42744</v>
      </c>
      <c r="B1771" s="65">
        <v>1971044.2884453803</v>
      </c>
    </row>
    <row r="1772" spans="1:2">
      <c r="A1772" s="22">
        <v>42745</v>
      </c>
      <c r="B1772" s="65">
        <v>1950192.3380799666</v>
      </c>
    </row>
    <row r="1773" spans="1:2">
      <c r="A1773" s="22">
        <v>42746</v>
      </c>
      <c r="B1773" s="65">
        <v>2508805.6697987979</v>
      </c>
    </row>
    <row r="1774" spans="1:2">
      <c r="A1774" s="22">
        <v>42747</v>
      </c>
      <c r="B1774" s="65">
        <v>2334540.9759840202</v>
      </c>
    </row>
    <row r="1775" spans="1:2">
      <c r="A1775" s="22">
        <v>42748</v>
      </c>
      <c r="B1775" s="65">
        <v>2223836.1263636295</v>
      </c>
    </row>
    <row r="1776" spans="1:2">
      <c r="A1776" s="22">
        <v>42752</v>
      </c>
      <c r="B1776" s="65">
        <v>1771043.9104792273</v>
      </c>
    </row>
    <row r="1777" spans="1:2">
      <c r="A1777" s="22">
        <v>42753</v>
      </c>
      <c r="B1777" s="65">
        <v>1854514.4470785344</v>
      </c>
    </row>
    <row r="1778" spans="1:2">
      <c r="A1778" s="22">
        <v>42754</v>
      </c>
      <c r="B1778" s="65">
        <v>1802720.7465882401</v>
      </c>
    </row>
    <row r="1779" spans="1:2">
      <c r="A1779" s="22">
        <v>42755</v>
      </c>
      <c r="B1779" s="65">
        <v>1819251.1958528995</v>
      </c>
    </row>
    <row r="1780" spans="1:2">
      <c r="A1780" s="22">
        <v>42758</v>
      </c>
      <c r="B1780" s="65">
        <v>1713915.614869653</v>
      </c>
    </row>
    <row r="1781" spans="1:2">
      <c r="A1781" s="22">
        <v>42759</v>
      </c>
      <c r="B1781" s="65">
        <v>1819622.346653874</v>
      </c>
    </row>
    <row r="1782" spans="1:2">
      <c r="A1782" s="22">
        <v>42760</v>
      </c>
      <c r="B1782" s="65">
        <v>1783827.0776606768</v>
      </c>
    </row>
    <row r="1783" spans="1:2">
      <c r="A1783" s="22">
        <v>42761</v>
      </c>
      <c r="B1783" s="65">
        <v>1720634.5675960975</v>
      </c>
    </row>
    <row r="1784" spans="1:2">
      <c r="A1784" s="22">
        <v>42762</v>
      </c>
      <c r="B1784" s="65">
        <v>1712806.363410488</v>
      </c>
    </row>
    <row r="1785" spans="1:2">
      <c r="A1785" s="22">
        <v>42765</v>
      </c>
      <c r="B1785" s="65">
        <v>1710738.6558287526</v>
      </c>
    </row>
    <row r="1786" spans="1:2">
      <c r="A1786" s="22">
        <v>42766</v>
      </c>
      <c r="B1786" s="65">
        <v>1525073.8359550599</v>
      </c>
    </row>
    <row r="1787" spans="1:2">
      <c r="A1787" s="22">
        <v>42767</v>
      </c>
      <c r="B1787" s="65">
        <v>1466802.7859740022</v>
      </c>
    </row>
    <row r="1788" spans="1:2">
      <c r="A1788" s="22">
        <v>42768</v>
      </c>
      <c r="B1788" s="65">
        <v>1399487.6448082537</v>
      </c>
    </row>
    <row r="1789" spans="1:2">
      <c r="A1789" s="22">
        <v>42769</v>
      </c>
      <c r="B1789" s="65">
        <v>1349623.1211806354</v>
      </c>
    </row>
    <row r="1790" spans="1:2">
      <c r="A1790" s="22">
        <v>42772</v>
      </c>
      <c r="B1790" s="65">
        <v>1328252.844599745</v>
      </c>
    </row>
    <row r="1791" spans="1:2">
      <c r="A1791" s="22">
        <v>42773</v>
      </c>
      <c r="B1791" s="65">
        <v>1269108.8360677408</v>
      </c>
    </row>
    <row r="1792" spans="1:2">
      <c r="A1792" s="22">
        <v>42774</v>
      </c>
      <c r="B1792" s="65">
        <v>1265207.6267429325</v>
      </c>
    </row>
    <row r="1793" spans="1:2">
      <c r="A1793" s="22">
        <v>42775</v>
      </c>
      <c r="B1793" s="65">
        <v>1428913.9643876536</v>
      </c>
    </row>
    <row r="1794" spans="1:2">
      <c r="A1794" s="22">
        <v>42776</v>
      </c>
      <c r="B1794" s="65">
        <v>1445560.2267197315</v>
      </c>
    </row>
    <row r="1795" spans="1:2">
      <c r="A1795" s="22">
        <v>42779</v>
      </c>
      <c r="B1795" s="65">
        <v>1440046.8558174323</v>
      </c>
    </row>
    <row r="1796" spans="1:2">
      <c r="A1796" s="22">
        <v>42780</v>
      </c>
      <c r="B1796" s="65">
        <v>1399852.9100060165</v>
      </c>
    </row>
    <row r="1797" spans="1:2">
      <c r="A1797" s="22">
        <v>42781</v>
      </c>
      <c r="B1797" s="65">
        <v>1391920.8973944883</v>
      </c>
    </row>
    <row r="1798" spans="1:2">
      <c r="A1798" s="22">
        <v>42782</v>
      </c>
      <c r="B1798" s="65">
        <v>1337000.6882140201</v>
      </c>
    </row>
    <row r="1799" spans="1:2">
      <c r="A1799" s="22">
        <v>42783</v>
      </c>
      <c r="B1799" s="65">
        <v>1288373.5304771899</v>
      </c>
    </row>
    <row r="1800" spans="1:2">
      <c r="A1800" s="22">
        <v>42787</v>
      </c>
      <c r="B1800" s="65">
        <v>1118424.4563882549</v>
      </c>
    </row>
    <row r="1801" spans="1:2">
      <c r="A1801" s="22">
        <v>42788</v>
      </c>
      <c r="B1801" s="65">
        <v>1114319.5977511448</v>
      </c>
    </row>
    <row r="1802" spans="1:2">
      <c r="A1802" s="22">
        <v>42789</v>
      </c>
      <c r="B1802" s="65">
        <v>1016220.9859664489</v>
      </c>
    </row>
    <row r="1803" spans="1:2">
      <c r="A1803" s="22">
        <v>42790</v>
      </c>
      <c r="B1803" s="65">
        <v>1004266.2614222099</v>
      </c>
    </row>
    <row r="1804" spans="1:2">
      <c r="A1804" s="22">
        <v>42793</v>
      </c>
      <c r="B1804" s="65">
        <v>993670.08853442117</v>
      </c>
    </row>
    <row r="1805" spans="1:2">
      <c r="A1805" s="22">
        <v>42794</v>
      </c>
      <c r="B1805" s="65">
        <v>993836.1539464778</v>
      </c>
    </row>
    <row r="1806" spans="1:2">
      <c r="A1806" s="22">
        <v>42795</v>
      </c>
      <c r="B1806" s="65">
        <v>922359.94860026531</v>
      </c>
    </row>
    <row r="1807" spans="1:2">
      <c r="A1807" s="22">
        <v>42796</v>
      </c>
      <c r="B1807" s="65">
        <v>879493.25166951143</v>
      </c>
    </row>
    <row r="1808" spans="1:2">
      <c r="A1808" s="22">
        <v>42797</v>
      </c>
      <c r="B1808" s="65">
        <v>845923.11024386552</v>
      </c>
    </row>
    <row r="1809" spans="1:2">
      <c r="A1809" s="22">
        <v>42800</v>
      </c>
      <c r="B1809" s="65">
        <v>848930.73785220925</v>
      </c>
    </row>
    <row r="1810" spans="1:2">
      <c r="A1810" s="22">
        <v>42801</v>
      </c>
      <c r="B1810" s="65">
        <v>914821.7352824182</v>
      </c>
    </row>
    <row r="1811" spans="1:2">
      <c r="A1811" s="22">
        <v>42802</v>
      </c>
      <c r="B1811" s="65">
        <v>1024944.0953979531</v>
      </c>
    </row>
    <row r="1812" spans="1:2">
      <c r="A1812" s="22">
        <v>42803</v>
      </c>
      <c r="B1812" s="65">
        <v>956506.53875976591</v>
      </c>
    </row>
    <row r="1813" spans="1:2">
      <c r="A1813" s="22">
        <v>42804</v>
      </c>
      <c r="B1813" s="65">
        <v>1072188.5988288245</v>
      </c>
    </row>
    <row r="1814" spans="1:2">
      <c r="A1814" s="22">
        <v>42807</v>
      </c>
      <c r="B1814" s="65">
        <v>851155.29266901303</v>
      </c>
    </row>
    <row r="1815" spans="1:2">
      <c r="A1815" s="22">
        <v>42808</v>
      </c>
      <c r="B1815" s="65">
        <v>840132.3722362204</v>
      </c>
    </row>
    <row r="1816" spans="1:2">
      <c r="A1816" s="22">
        <v>42809</v>
      </c>
      <c r="B1816" s="65">
        <v>827250.7464764691</v>
      </c>
    </row>
    <row r="1817" spans="1:2">
      <c r="A1817" s="22">
        <v>42810</v>
      </c>
      <c r="B1817" s="65">
        <v>909212.98527155188</v>
      </c>
    </row>
    <row r="1818" spans="1:2">
      <c r="A1818" s="22">
        <v>42811</v>
      </c>
      <c r="B1818" s="65">
        <v>1043441.8356454707</v>
      </c>
    </row>
    <row r="1819" spans="1:2">
      <c r="A1819" s="22">
        <v>42814</v>
      </c>
      <c r="B1819" s="65">
        <v>1130867.6579786872</v>
      </c>
    </row>
    <row r="1820" spans="1:2">
      <c r="A1820" s="22">
        <v>42815</v>
      </c>
      <c r="B1820" s="65">
        <v>988795.66078093054</v>
      </c>
    </row>
    <row r="1821" spans="1:2">
      <c r="A1821" s="22">
        <v>42816</v>
      </c>
      <c r="B1821" s="65">
        <v>1114971.6411280641</v>
      </c>
    </row>
    <row r="1822" spans="1:2">
      <c r="A1822" s="22">
        <v>42817</v>
      </c>
      <c r="B1822" s="65">
        <v>1137582.069594102</v>
      </c>
    </row>
    <row r="1823" spans="1:2">
      <c r="A1823" s="22">
        <v>42818</v>
      </c>
      <c r="B1823" s="65">
        <v>1359178.8279551461</v>
      </c>
    </row>
    <row r="1824" spans="1:2">
      <c r="A1824" s="22">
        <v>42821</v>
      </c>
      <c r="B1824" s="65">
        <v>1045532.9837068093</v>
      </c>
    </row>
    <row r="1825" spans="1:2">
      <c r="A1825" s="22">
        <v>42822</v>
      </c>
      <c r="B1825" s="65">
        <v>1042948.3342052661</v>
      </c>
    </row>
    <row r="1826" spans="1:2">
      <c r="A1826" s="22">
        <v>42823</v>
      </c>
      <c r="B1826" s="65">
        <v>1057425.1212299895</v>
      </c>
    </row>
    <row r="1827" spans="1:2">
      <c r="A1827" s="22">
        <v>42824</v>
      </c>
      <c r="B1827" s="65">
        <v>1085136.1911882176</v>
      </c>
    </row>
    <row r="1828" spans="1:2">
      <c r="A1828" s="22">
        <v>42825</v>
      </c>
      <c r="B1828" s="65">
        <v>989408.89085334912</v>
      </c>
    </row>
    <row r="1829" spans="1:2">
      <c r="A1829" s="22">
        <v>42828</v>
      </c>
      <c r="B1829" s="65">
        <v>856605.57392429805</v>
      </c>
    </row>
    <row r="1830" spans="1:2">
      <c r="A1830" s="22">
        <v>42829</v>
      </c>
      <c r="B1830" s="65">
        <v>872565.70389837865</v>
      </c>
    </row>
    <row r="1831" spans="1:2">
      <c r="A1831" s="22">
        <v>42830</v>
      </c>
      <c r="B1831" s="65">
        <v>885754.73525546736</v>
      </c>
    </row>
    <row r="1832" spans="1:2">
      <c r="A1832" s="22">
        <v>42831</v>
      </c>
      <c r="B1832" s="65">
        <v>794711.20805142401</v>
      </c>
    </row>
    <row r="1833" spans="1:2">
      <c r="A1833" s="22">
        <v>42832</v>
      </c>
      <c r="B1833" s="65">
        <v>802611.89646808885</v>
      </c>
    </row>
    <row r="1834" spans="1:2">
      <c r="A1834" s="22">
        <v>42835</v>
      </c>
      <c r="B1834" s="65">
        <v>788792.9272075874</v>
      </c>
    </row>
    <row r="1835" spans="1:2">
      <c r="A1835" s="22">
        <v>42836</v>
      </c>
      <c r="B1835" s="65">
        <v>765163.88182783767</v>
      </c>
    </row>
    <row r="1836" spans="1:2">
      <c r="A1836" s="22">
        <v>42837</v>
      </c>
      <c r="B1836" s="65">
        <v>771184.4430064857</v>
      </c>
    </row>
    <row r="1837" spans="1:2">
      <c r="A1837" s="22">
        <v>42838</v>
      </c>
      <c r="B1837" s="65">
        <v>811261.17232113483</v>
      </c>
    </row>
    <row r="1838" spans="1:2">
      <c r="A1838" s="22">
        <v>42842</v>
      </c>
      <c r="B1838" s="65">
        <v>777219.53922558646</v>
      </c>
    </row>
    <row r="1839" spans="1:2">
      <c r="A1839" s="22">
        <v>42843</v>
      </c>
      <c r="B1839" s="65">
        <v>754226.37052017672</v>
      </c>
    </row>
    <row r="1840" spans="1:2">
      <c r="A1840" s="22">
        <v>42844</v>
      </c>
      <c r="B1840" s="65">
        <v>756070.43844916846</v>
      </c>
    </row>
    <row r="1841" spans="1:2">
      <c r="A1841" s="22">
        <v>42845</v>
      </c>
      <c r="B1841" s="65">
        <v>732720.60322992597</v>
      </c>
    </row>
    <row r="1842" spans="1:2">
      <c r="A1842" s="22">
        <v>42846</v>
      </c>
      <c r="B1842" s="65">
        <v>741224.86849951826</v>
      </c>
    </row>
    <row r="1843" spans="1:2">
      <c r="A1843" s="22">
        <v>42849</v>
      </c>
      <c r="B1843" s="65">
        <v>707261.10573251732</v>
      </c>
    </row>
    <row r="1844" spans="1:2">
      <c r="A1844" s="22">
        <v>42850</v>
      </c>
      <c r="B1844" s="65">
        <v>690022.41059029999</v>
      </c>
    </row>
    <row r="1845" spans="1:2">
      <c r="A1845" s="22">
        <v>42851</v>
      </c>
      <c r="B1845" s="65">
        <v>673136.52669948537</v>
      </c>
    </row>
    <row r="1846" spans="1:2">
      <c r="A1846" s="22">
        <v>42852</v>
      </c>
      <c r="B1846" s="65">
        <v>634733.91013741714</v>
      </c>
    </row>
    <row r="1847" spans="1:2">
      <c r="A1847" s="22">
        <v>42853</v>
      </c>
      <c r="B1847" s="65">
        <v>636044.20742144703</v>
      </c>
    </row>
    <row r="1848" spans="1:2">
      <c r="A1848" s="22">
        <v>42856</v>
      </c>
      <c r="B1848" s="65">
        <v>534575.1443252</v>
      </c>
    </row>
    <row r="1849" spans="1:2">
      <c r="A1849" s="22">
        <v>42857</v>
      </c>
      <c r="B1849" s="65">
        <v>511184.71465458092</v>
      </c>
    </row>
    <row r="1850" spans="1:2">
      <c r="A1850" s="22">
        <v>42858</v>
      </c>
      <c r="B1850" s="65">
        <v>485042.71852478251</v>
      </c>
    </row>
    <row r="1851" spans="1:2">
      <c r="A1851" s="22">
        <v>42859</v>
      </c>
      <c r="B1851" s="65">
        <v>454147.97241028451</v>
      </c>
    </row>
    <row r="1852" spans="1:2">
      <c r="A1852" s="22">
        <v>42860</v>
      </c>
      <c r="B1852" s="65">
        <v>443721.34653619898</v>
      </c>
    </row>
    <row r="1853" spans="1:2">
      <c r="A1853" s="22">
        <v>42863</v>
      </c>
      <c r="B1853" s="65">
        <v>348002.22420389071</v>
      </c>
    </row>
    <row r="1854" spans="1:2">
      <c r="A1854" s="22">
        <v>42864</v>
      </c>
      <c r="B1854" s="65">
        <v>335132.59227778995</v>
      </c>
    </row>
    <row r="1855" spans="1:2">
      <c r="A1855" s="22">
        <v>42865</v>
      </c>
      <c r="B1855" s="65">
        <v>323057.56294525787</v>
      </c>
    </row>
    <row r="1856" spans="1:2">
      <c r="A1856" s="22">
        <v>42866</v>
      </c>
      <c r="B1856" s="65">
        <v>300898.68968802539</v>
      </c>
    </row>
    <row r="1857" spans="1:2">
      <c r="A1857" s="22">
        <v>42867</v>
      </c>
      <c r="B1857" s="65">
        <v>341424.28690833796</v>
      </c>
    </row>
    <row r="1858" spans="1:2">
      <c r="A1858" s="22">
        <v>42870</v>
      </c>
      <c r="B1858" s="65">
        <v>335861.67383014096</v>
      </c>
    </row>
    <row r="1859" spans="1:2">
      <c r="A1859" s="22">
        <v>42871</v>
      </c>
      <c r="B1859" s="65">
        <v>337455.70214187977</v>
      </c>
    </row>
    <row r="1860" spans="1:2">
      <c r="A1860" s="22">
        <v>42872</v>
      </c>
      <c r="B1860" s="65">
        <v>296794.44111060252</v>
      </c>
    </row>
    <row r="1861" spans="1:2">
      <c r="A1861" s="22">
        <v>42873</v>
      </c>
      <c r="B1861" s="65">
        <v>280847.9247418684</v>
      </c>
    </row>
    <row r="1862" spans="1:2">
      <c r="A1862" s="22">
        <v>42874</v>
      </c>
      <c r="B1862" s="65">
        <v>251433.84132357253</v>
      </c>
    </row>
    <row r="1863" spans="1:2">
      <c r="A1863" s="22">
        <v>42877</v>
      </c>
      <c r="B1863" s="65">
        <v>204498.44949849768</v>
      </c>
    </row>
    <row r="1864" spans="1:2">
      <c r="A1864" s="22">
        <v>42878</v>
      </c>
      <c r="B1864" s="65">
        <v>176865.9585265567</v>
      </c>
    </row>
    <row r="1865" spans="1:2">
      <c r="A1865" s="22">
        <v>42879</v>
      </c>
      <c r="B1865" s="65">
        <v>158111.48732039772</v>
      </c>
    </row>
    <row r="1866" spans="1:2">
      <c r="A1866" s="22">
        <v>42880</v>
      </c>
      <c r="B1866" s="65">
        <v>176081.41050395527</v>
      </c>
    </row>
    <row r="1867" spans="1:2">
      <c r="A1867" s="22">
        <v>42881</v>
      </c>
      <c r="B1867" s="65">
        <v>191780.31852445364</v>
      </c>
    </row>
    <row r="1868" spans="1:2">
      <c r="A1868" s="22">
        <v>42885</v>
      </c>
      <c r="B1868" s="65">
        <v>196505.81611780816</v>
      </c>
    </row>
    <row r="1869" spans="1:2">
      <c r="A1869" s="22">
        <v>42886</v>
      </c>
      <c r="B1869" s="65">
        <v>176496.69444736766</v>
      </c>
    </row>
    <row r="1870" spans="1:2">
      <c r="A1870" s="22">
        <v>42887</v>
      </c>
      <c r="B1870" s="65">
        <v>157772.73120596772</v>
      </c>
    </row>
    <row r="1871" spans="1:2">
      <c r="A1871" s="22">
        <v>42888</v>
      </c>
      <c r="B1871" s="65">
        <v>147227.51454226076</v>
      </c>
    </row>
    <row r="1872" spans="1:2">
      <c r="A1872" s="22">
        <v>42891</v>
      </c>
      <c r="B1872" s="65">
        <v>123793.21556308772</v>
      </c>
    </row>
    <row r="1873" spans="1:2">
      <c r="A1873" s="22">
        <v>42892</v>
      </c>
      <c r="B1873" s="65">
        <v>107559.78029837598</v>
      </c>
    </row>
    <row r="1874" spans="1:2">
      <c r="A1874" s="22">
        <v>42893</v>
      </c>
      <c r="B1874" s="65">
        <v>117423.13048111035</v>
      </c>
    </row>
    <row r="1875" spans="1:2">
      <c r="A1875" s="22">
        <v>42894</v>
      </c>
      <c r="B1875" s="65">
        <v>111128.38978505197</v>
      </c>
    </row>
    <row r="1876" spans="1:2">
      <c r="A1876" s="22">
        <v>42895</v>
      </c>
      <c r="B1876" s="65">
        <v>109705.98354747782</v>
      </c>
    </row>
    <row r="1877" spans="1:2">
      <c r="A1877" s="22">
        <v>42898</v>
      </c>
      <c r="B1877" s="65">
        <v>122481.22959914652</v>
      </c>
    </row>
    <row r="1878" spans="1:2">
      <c r="A1878" s="22">
        <v>42899</v>
      </c>
      <c r="B1878" s="65">
        <v>117215.83986205893</v>
      </c>
    </row>
    <row r="1879" spans="1:2">
      <c r="A1879" s="22">
        <v>42900</v>
      </c>
      <c r="B1879" s="65">
        <v>135410.86061433604</v>
      </c>
    </row>
    <row r="1880" spans="1:2">
      <c r="A1880" s="22">
        <v>42901</v>
      </c>
      <c r="B1880" s="65">
        <v>139949.04519580942</v>
      </c>
    </row>
    <row r="1881" spans="1:2">
      <c r="A1881" s="22">
        <v>42902</v>
      </c>
      <c r="B1881" s="65">
        <v>133842.02100057685</v>
      </c>
    </row>
    <row r="1882" spans="1:2">
      <c r="A1882" s="22">
        <v>42905</v>
      </c>
      <c r="B1882" s="65">
        <v>126313.92999252607</v>
      </c>
    </row>
    <row r="1883" spans="1:2">
      <c r="A1883" s="22">
        <v>42906</v>
      </c>
      <c r="B1883" s="65">
        <v>113439.27978071163</v>
      </c>
    </row>
    <row r="1884" spans="1:2">
      <c r="A1884" s="22">
        <v>42907</v>
      </c>
      <c r="B1884" s="65">
        <v>116183.15320770262</v>
      </c>
    </row>
    <row r="1885" spans="1:2">
      <c r="A1885" s="22">
        <v>42908</v>
      </c>
      <c r="B1885" s="65">
        <v>114793.23201278065</v>
      </c>
    </row>
    <row r="1886" spans="1:2">
      <c r="A1886" s="22">
        <v>42909</v>
      </c>
      <c r="B1886" s="65">
        <v>111460.3681012571</v>
      </c>
    </row>
    <row r="1887" spans="1:2">
      <c r="A1887" s="22">
        <v>42912</v>
      </c>
      <c r="B1887" s="65">
        <v>133118.85006533403</v>
      </c>
    </row>
    <row r="1888" spans="1:2">
      <c r="A1888" s="22">
        <v>42913</v>
      </c>
      <c r="B1888" s="65">
        <v>125191.93950512756</v>
      </c>
    </row>
    <row r="1889" spans="1:2">
      <c r="A1889" s="22">
        <v>42914</v>
      </c>
      <c r="B1889" s="65">
        <v>123021.39967381681</v>
      </c>
    </row>
    <row r="1890" spans="1:2">
      <c r="A1890" s="22">
        <v>42915</v>
      </c>
      <c r="B1890" s="65">
        <v>126431.41285561462</v>
      </c>
    </row>
    <row r="1891" spans="1:2">
      <c r="A1891" s="22">
        <v>42916</v>
      </c>
      <c r="B1891" s="65">
        <v>132275.91748480065</v>
      </c>
    </row>
    <row r="1892" spans="1:2">
      <c r="A1892" s="22">
        <v>42919</v>
      </c>
      <c r="B1892" s="65">
        <v>123423.6122792839</v>
      </c>
    </row>
    <row r="1893" spans="1:2">
      <c r="A1893" s="22">
        <v>42921</v>
      </c>
      <c r="B1893" s="65">
        <v>119792.64841069089</v>
      </c>
    </row>
    <row r="1894" spans="1:2">
      <c r="A1894" s="22">
        <v>42922</v>
      </c>
      <c r="B1894" s="65">
        <v>119207.71160069422</v>
      </c>
    </row>
    <row r="1895" spans="1:2">
      <c r="A1895" s="22">
        <v>42923</v>
      </c>
      <c r="B1895" s="65">
        <v>127444.26734174196</v>
      </c>
    </row>
    <row r="1896" spans="1:2">
      <c r="A1896" s="22">
        <v>42926</v>
      </c>
      <c r="B1896" s="65">
        <v>142250.88016351982</v>
      </c>
    </row>
    <row r="1897" spans="1:2">
      <c r="A1897" s="22">
        <v>42927</v>
      </c>
      <c r="B1897" s="65">
        <v>146444.04516293108</v>
      </c>
    </row>
    <row r="1898" spans="1:2">
      <c r="A1898" s="22">
        <v>42928</v>
      </c>
      <c r="B1898" s="65">
        <v>138819.91450810462</v>
      </c>
    </row>
    <row r="1899" spans="1:2">
      <c r="A1899" s="22">
        <v>42929</v>
      </c>
      <c r="B1899" s="65">
        <v>143581.49886100995</v>
      </c>
    </row>
    <row r="1900" spans="1:2">
      <c r="A1900" s="22">
        <v>42930</v>
      </c>
      <c r="B1900" s="65">
        <v>158775.33693557756</v>
      </c>
    </row>
    <row r="1901" spans="1:2">
      <c r="A1901" s="22">
        <v>42933</v>
      </c>
      <c r="B1901" s="65">
        <v>159502.87616026972</v>
      </c>
    </row>
    <row r="1902" spans="1:2">
      <c r="A1902" s="22">
        <v>42934</v>
      </c>
      <c r="B1902" s="65">
        <v>146578.3962097395</v>
      </c>
    </row>
    <row r="1903" spans="1:2">
      <c r="A1903" s="22">
        <v>42935</v>
      </c>
      <c r="B1903" s="65">
        <v>152348.75403164051</v>
      </c>
    </row>
    <row r="1904" spans="1:2">
      <c r="A1904" s="22">
        <v>42936</v>
      </c>
      <c r="B1904" s="65">
        <v>79441.554494051466</v>
      </c>
    </row>
    <row r="1905" spans="1:2">
      <c r="A1905" s="22">
        <v>42937</v>
      </c>
      <c r="B1905" s="65">
        <v>87904.241236663744</v>
      </c>
    </row>
    <row r="1906" spans="1:2">
      <c r="A1906" s="22">
        <v>42940</v>
      </c>
      <c r="B1906" s="65">
        <v>82178.934549154495</v>
      </c>
    </row>
    <row r="1907" spans="1:2">
      <c r="A1907" s="22">
        <v>42941</v>
      </c>
      <c r="B1907" s="65">
        <v>92835.015696475602</v>
      </c>
    </row>
    <row r="1908" spans="1:2">
      <c r="A1908" s="22">
        <v>42942</v>
      </c>
      <c r="B1908" s="65">
        <v>96239.676644835039</v>
      </c>
    </row>
    <row r="1909" spans="1:2">
      <c r="A1909" s="22">
        <v>42943</v>
      </c>
      <c r="B1909" s="65">
        <v>85425.104900265142</v>
      </c>
    </row>
    <row r="1910" spans="1:2">
      <c r="A1910" s="22">
        <v>42944</v>
      </c>
      <c r="B1910" s="65">
        <v>76664.044087631468</v>
      </c>
    </row>
    <row r="1911" spans="1:2">
      <c r="A1911" s="22">
        <v>42947</v>
      </c>
      <c r="B1911" s="65">
        <v>73056.269818070505</v>
      </c>
    </row>
    <row r="1912" spans="1:2">
      <c r="A1912" s="22">
        <v>42948</v>
      </c>
      <c r="B1912" s="65">
        <v>81050.619915131538</v>
      </c>
    </row>
    <row r="1913" spans="1:2">
      <c r="A1913" s="22">
        <v>42949</v>
      </c>
      <c r="B1913" s="65">
        <v>81516.794127651083</v>
      </c>
    </row>
    <row r="1914" spans="1:2">
      <c r="A1914" s="22">
        <v>42950</v>
      </c>
      <c r="B1914" s="65">
        <v>75873.163294757673</v>
      </c>
    </row>
    <row r="1915" spans="1:2">
      <c r="A1915" s="22">
        <v>42951</v>
      </c>
      <c r="B1915" s="65">
        <v>70953.753024105114</v>
      </c>
    </row>
    <row r="1916" spans="1:2">
      <c r="A1916" s="22">
        <v>42954</v>
      </c>
      <c r="B1916" s="65">
        <v>47294.673913215913</v>
      </c>
    </row>
    <row r="1917" spans="1:2">
      <c r="A1917" s="22">
        <v>42955</v>
      </c>
      <c r="B1917" s="65">
        <v>46154.832410563053</v>
      </c>
    </row>
    <row r="1918" spans="1:2">
      <c r="A1918" s="22">
        <v>42956</v>
      </c>
      <c r="B1918" s="65">
        <v>48253.584715236422</v>
      </c>
    </row>
    <row r="1919" spans="1:2">
      <c r="A1919" s="22">
        <v>42957</v>
      </c>
      <c r="B1919" s="65">
        <v>47141.085814031561</v>
      </c>
    </row>
    <row r="1920" spans="1:2">
      <c r="A1920" s="22">
        <v>42958</v>
      </c>
      <c r="B1920" s="65">
        <v>39638.799934290495</v>
      </c>
    </row>
    <row r="1921" spans="1:2">
      <c r="A1921" s="22">
        <v>42961</v>
      </c>
      <c r="B1921" s="65">
        <v>24997.634913714373</v>
      </c>
    </row>
    <row r="1922" spans="1:2">
      <c r="A1922" s="22">
        <v>42962</v>
      </c>
      <c r="B1922" s="65">
        <v>26657.094218617731</v>
      </c>
    </row>
    <row r="1923" spans="1:2">
      <c r="A1923" s="22">
        <v>42963</v>
      </c>
      <c r="B1923" s="65">
        <v>24179.380377425521</v>
      </c>
    </row>
    <row r="1924" spans="1:2">
      <c r="A1924" s="22">
        <v>42964</v>
      </c>
      <c r="B1924" s="65">
        <v>24679.976875207754</v>
      </c>
    </row>
    <row r="1925" spans="1:2">
      <c r="A1925" s="22">
        <v>42965</v>
      </c>
      <c r="B1925" s="65">
        <v>26633.455817478454</v>
      </c>
    </row>
    <row r="1926" spans="1:2">
      <c r="A1926" s="22">
        <v>42968</v>
      </c>
      <c r="B1926" s="65">
        <v>28671.991579273683</v>
      </c>
    </row>
    <row r="1927" spans="1:2">
      <c r="A1927" s="22">
        <v>42969</v>
      </c>
      <c r="B1927" s="65">
        <v>27261.288979097149</v>
      </c>
    </row>
    <row r="1928" spans="1:2">
      <c r="A1928" s="22">
        <v>42970</v>
      </c>
      <c r="B1928" s="65">
        <v>26587.723307279415</v>
      </c>
    </row>
    <row r="1929" spans="1:2">
      <c r="A1929" s="22">
        <v>42971</v>
      </c>
      <c r="B1929" s="65">
        <v>24246.128886132821</v>
      </c>
    </row>
    <row r="1930" spans="1:2">
      <c r="A1930" s="22">
        <v>42972</v>
      </c>
      <c r="B1930" s="65">
        <v>23837.156187718309</v>
      </c>
    </row>
    <row r="1931" spans="1:2">
      <c r="A1931" s="22">
        <v>42975</v>
      </c>
      <c r="B1931" s="65">
        <v>23720.524905514623</v>
      </c>
    </row>
    <row r="1932" spans="1:2">
      <c r="A1932" s="22">
        <v>42976</v>
      </c>
      <c r="B1932" s="65">
        <v>21598.949472287924</v>
      </c>
    </row>
    <row r="1933" spans="1:2">
      <c r="A1933" s="22">
        <v>42977</v>
      </c>
      <c r="B1933" s="65">
        <v>21731.993942390352</v>
      </c>
    </row>
    <row r="1934" spans="1:2">
      <c r="A1934" s="22">
        <v>42978</v>
      </c>
      <c r="B1934" s="65">
        <v>20420.935313460253</v>
      </c>
    </row>
    <row r="1935" spans="1:2">
      <c r="A1935" s="22">
        <v>42979</v>
      </c>
      <c r="B1935" s="65">
        <v>18786.470285808482</v>
      </c>
    </row>
    <row r="1936" spans="1:2">
      <c r="A1936" s="22">
        <v>42983</v>
      </c>
      <c r="B1936" s="65">
        <v>22748.739138544348</v>
      </c>
    </row>
    <row r="1937" spans="1:2">
      <c r="A1937" s="22">
        <v>42984</v>
      </c>
      <c r="B1937" s="65">
        <v>20459.33053248073</v>
      </c>
    </row>
    <row r="1938" spans="1:2">
      <c r="A1938" s="22">
        <v>42985</v>
      </c>
      <c r="B1938" s="65">
        <v>20438.185269053898</v>
      </c>
    </row>
    <row r="1939" spans="1:2">
      <c r="A1939" s="22">
        <v>42986</v>
      </c>
      <c r="B1939" s="65">
        <v>23739.609392324612</v>
      </c>
    </row>
    <row r="1940" spans="1:2">
      <c r="A1940" s="22">
        <v>42989</v>
      </c>
      <c r="B1940" s="65">
        <v>24501.223120386461</v>
      </c>
    </row>
    <row r="1941" spans="1:2">
      <c r="A1941" s="22">
        <v>42990</v>
      </c>
      <c r="B1941" s="65">
        <v>24864.009445320517</v>
      </c>
    </row>
    <row r="1942" spans="1:2">
      <c r="A1942" s="22">
        <v>42991</v>
      </c>
      <c r="B1942" s="65">
        <v>27856.3165745814</v>
      </c>
    </row>
    <row r="1943" spans="1:2">
      <c r="A1943" s="22">
        <v>42992</v>
      </c>
      <c r="B1943" s="65">
        <v>38302.132965233359</v>
      </c>
    </row>
    <row r="1944" spans="1:2">
      <c r="A1944" s="22">
        <v>42993</v>
      </c>
      <c r="B1944" s="65">
        <v>26591.414547461372</v>
      </c>
    </row>
    <row r="1945" spans="1:2">
      <c r="A1945" s="22">
        <v>42996</v>
      </c>
      <c r="B1945" s="65">
        <v>20342.909178021389</v>
      </c>
    </row>
    <row r="1946" spans="1:2">
      <c r="A1946" s="22">
        <v>42997</v>
      </c>
      <c r="B1946" s="65">
        <v>21749.775340529439</v>
      </c>
    </row>
    <row r="1947" spans="1:2">
      <c r="A1947" s="22">
        <v>42998</v>
      </c>
      <c r="B1947" s="65">
        <v>21964.204795992286</v>
      </c>
    </row>
    <row r="1948" spans="1:2">
      <c r="A1948" s="22">
        <v>42999</v>
      </c>
      <c r="B1948" s="65">
        <v>25059.659949035409</v>
      </c>
    </row>
    <row r="1949" spans="1:2">
      <c r="A1949" s="22">
        <v>43000</v>
      </c>
      <c r="B1949" s="65">
        <v>25068.542243411408</v>
      </c>
    </row>
    <row r="1950" spans="1:2">
      <c r="A1950" s="22">
        <v>43003</v>
      </c>
      <c r="B1950" s="65">
        <v>20993.90491229793</v>
      </c>
    </row>
    <row r="1951" spans="1:2">
      <c r="A1951" s="22">
        <v>43004</v>
      </c>
      <c r="B1951" s="65">
        <v>21358.035596712212</v>
      </c>
    </row>
    <row r="1952" spans="1:2">
      <c r="A1952" s="22">
        <v>43005</v>
      </c>
      <c r="B1952" s="65">
        <v>17977.990696114801</v>
      </c>
    </row>
    <row r="1953" spans="1:2">
      <c r="A1953" s="22">
        <v>43006</v>
      </c>
      <c r="B1953" s="65">
        <v>18203.03031456954</v>
      </c>
    </row>
    <row r="1954" spans="1:2">
      <c r="A1954" s="22">
        <v>43007</v>
      </c>
      <c r="B1954" s="65">
        <v>18307.755770902968</v>
      </c>
    </row>
    <row r="1955" spans="1:2">
      <c r="A1955" s="22">
        <v>43010</v>
      </c>
      <c r="B1955" s="65">
        <v>16144.969041034081</v>
      </c>
    </row>
    <row r="1956" spans="1:2">
      <c r="A1956" s="22">
        <v>43011</v>
      </c>
      <c r="B1956" s="65">
        <v>16820.220604351602</v>
      </c>
    </row>
    <row r="1957" spans="1:2">
      <c r="A1957" s="22">
        <v>43012</v>
      </c>
      <c r="B1957" s="65">
        <v>17509.635791816421</v>
      </c>
    </row>
    <row r="1958" spans="1:2">
      <c r="A1958" s="22">
        <v>43013</v>
      </c>
      <c r="B1958" s="65">
        <v>16692.421607409928</v>
      </c>
    </row>
    <row r="1959" spans="1:2">
      <c r="A1959" s="22">
        <v>43014</v>
      </c>
      <c r="B1959" s="65">
        <v>16368.18265348105</v>
      </c>
    </row>
    <row r="1960" spans="1:2">
      <c r="A1960" s="22">
        <v>43017</v>
      </c>
      <c r="B1960" s="65">
        <v>13365.947529927582</v>
      </c>
    </row>
    <row r="1961" spans="1:2">
      <c r="A1961" s="22">
        <v>43018</v>
      </c>
      <c r="B1961" s="65">
        <v>13312.330160210086</v>
      </c>
    </row>
    <row r="1962" spans="1:2">
      <c r="A1962" s="22">
        <v>43019</v>
      </c>
      <c r="B1962" s="65">
        <v>13066.849650245502</v>
      </c>
    </row>
    <row r="1963" spans="1:2">
      <c r="A1963" s="22">
        <v>43020</v>
      </c>
      <c r="B1963" s="65">
        <v>9709.6212398980733</v>
      </c>
    </row>
    <row r="1964" spans="1:2">
      <c r="A1964" s="22">
        <v>43021</v>
      </c>
      <c r="B1964" s="65">
        <v>8997.1380799291601</v>
      </c>
    </row>
    <row r="1965" spans="1:2">
      <c r="A1965" s="22">
        <v>43024</v>
      </c>
      <c r="B1965" s="65">
        <v>8748.8919640363383</v>
      </c>
    </row>
    <row r="1966" spans="1:2">
      <c r="A1966" s="22">
        <v>43025</v>
      </c>
      <c r="B1966" s="65">
        <v>9117.3268241759542</v>
      </c>
    </row>
    <row r="1967" spans="1:2">
      <c r="A1967" s="22">
        <v>43026</v>
      </c>
      <c r="B1967" s="65">
        <v>9167.0592484723202</v>
      </c>
    </row>
    <row r="1968" spans="1:2">
      <c r="A1968" s="22">
        <v>43027</v>
      </c>
      <c r="B1968" s="65">
        <v>8782.1791077326125</v>
      </c>
    </row>
    <row r="1969" spans="1:2">
      <c r="A1969" s="22">
        <v>43028</v>
      </c>
      <c r="B1969" s="65">
        <v>7851.5708841312826</v>
      </c>
    </row>
    <row r="1970" spans="1:2">
      <c r="A1970" s="22">
        <v>43031</v>
      </c>
      <c r="B1970" s="65">
        <v>8064.8122456498295</v>
      </c>
    </row>
    <row r="1971" spans="1:2">
      <c r="A1971" s="22">
        <v>43032</v>
      </c>
      <c r="B1971" s="65">
        <v>9164.1112634064793</v>
      </c>
    </row>
    <row r="1972" spans="1:2">
      <c r="A1972" s="22">
        <v>43033</v>
      </c>
      <c r="B1972" s="65">
        <v>8422.2529327661196</v>
      </c>
    </row>
    <row r="1973" spans="1:2">
      <c r="A1973" s="22">
        <v>43034</v>
      </c>
      <c r="B1973" s="65">
        <v>7972.4947495562565</v>
      </c>
    </row>
    <row r="1974" spans="1:2">
      <c r="A1974" s="22">
        <v>43035</v>
      </c>
      <c r="B1974" s="65">
        <v>8308.479504837831</v>
      </c>
    </row>
    <row r="1975" spans="1:2">
      <c r="A1975" s="22">
        <v>43038</v>
      </c>
      <c r="B1975" s="65">
        <v>7304.8713262497367</v>
      </c>
    </row>
    <row r="1976" spans="1:2">
      <c r="A1976" s="22">
        <v>43039</v>
      </c>
      <c r="B1976" s="65">
        <v>6500.9096141439722</v>
      </c>
    </row>
    <row r="1977" spans="1:2">
      <c r="A1977" s="22">
        <v>43040</v>
      </c>
      <c r="B1977" s="65">
        <v>5901.1711516800151</v>
      </c>
    </row>
    <row r="1978" spans="1:2">
      <c r="A1978" s="22">
        <v>43041</v>
      </c>
      <c r="B1978" s="65">
        <v>5359.4350563312473</v>
      </c>
    </row>
    <row r="1979" spans="1:2">
      <c r="A1979" s="22">
        <v>43042</v>
      </c>
      <c r="B1979" s="65">
        <v>5164.5945496818858</v>
      </c>
    </row>
    <row r="1980" spans="1:2">
      <c r="A1980" s="22">
        <v>43045</v>
      </c>
      <c r="B1980" s="65">
        <v>5430.57472052701</v>
      </c>
    </row>
    <row r="1981" spans="1:2">
      <c r="A1981" s="22">
        <v>43046</v>
      </c>
      <c r="B1981" s="65">
        <v>5243.388966654994</v>
      </c>
    </row>
    <row r="1982" spans="1:2">
      <c r="A1982" s="22">
        <v>43047</v>
      </c>
      <c r="B1982" s="65">
        <v>4781.4418072626022</v>
      </c>
    </row>
    <row r="1983" spans="1:2">
      <c r="A1983" s="22">
        <v>43048</v>
      </c>
      <c r="B1983" s="65">
        <v>5187.4751436227125</v>
      </c>
    </row>
    <row r="1984" spans="1:2">
      <c r="A1984" s="22">
        <v>43049</v>
      </c>
      <c r="B1984" s="65">
        <v>5951.4627127364274</v>
      </c>
    </row>
    <row r="1985" spans="1:2">
      <c r="A1985" s="22">
        <v>43052</v>
      </c>
      <c r="B1985" s="65">
        <v>6057.9409671432832</v>
      </c>
    </row>
    <row r="1986" spans="1:2">
      <c r="A1986" s="22">
        <v>43053</v>
      </c>
      <c r="B1986" s="65">
        <v>5918.0957490523078</v>
      </c>
    </row>
    <row r="1987" spans="1:2">
      <c r="A1987" s="22">
        <v>43054</v>
      </c>
      <c r="B1987" s="65">
        <v>4706.5428754763525</v>
      </c>
    </row>
    <row r="1988" spans="1:2">
      <c r="A1988" s="22">
        <v>43055</v>
      </c>
      <c r="B1988" s="65">
        <v>3991.7176562376039</v>
      </c>
    </row>
    <row r="1989" spans="1:2">
      <c r="A1989" s="22">
        <v>43056</v>
      </c>
      <c r="B1989" s="65">
        <v>4157.3941337158922</v>
      </c>
    </row>
    <row r="1990" spans="1:2">
      <c r="A1990" s="22">
        <v>43059</v>
      </c>
      <c r="B1990" s="65">
        <v>3627.8040746928009</v>
      </c>
    </row>
    <row r="1991" spans="1:2">
      <c r="A1991" s="22">
        <v>43060</v>
      </c>
      <c r="B1991" s="65">
        <v>3742.8806707860272</v>
      </c>
    </row>
    <row r="1992" spans="1:2">
      <c r="A1992" s="22">
        <v>43061</v>
      </c>
      <c r="B1992" s="65">
        <v>3574.4396824469159</v>
      </c>
    </row>
    <row r="1993" spans="1:2">
      <c r="A1993" s="22">
        <v>43063</v>
      </c>
      <c r="B1993" s="65">
        <v>3574.9152510694948</v>
      </c>
    </row>
    <row r="1994" spans="1:2">
      <c r="A1994" s="22">
        <v>43066</v>
      </c>
      <c r="B1994" s="65">
        <v>2220.1131976326574</v>
      </c>
    </row>
    <row r="1995" spans="1:2">
      <c r="A1995" s="22">
        <v>43067</v>
      </c>
      <c r="B1995" s="65">
        <v>2111.7436198875653</v>
      </c>
    </row>
    <row r="1996" spans="1:2">
      <c r="A1996" s="22">
        <v>43068</v>
      </c>
      <c r="B1996" s="65">
        <v>2183.5556635643038</v>
      </c>
    </row>
    <row r="1997" spans="1:2">
      <c r="A1997" s="22">
        <v>43069</v>
      </c>
      <c r="B1997" s="65">
        <v>2031.5628292347467</v>
      </c>
    </row>
    <row r="1998" spans="1:2">
      <c r="A1998" s="22">
        <v>43070</v>
      </c>
      <c r="B1998" s="65">
        <v>1737.3003188107534</v>
      </c>
    </row>
    <row r="1999" spans="1:2">
      <c r="A1999" s="22">
        <v>43073</v>
      </c>
      <c r="B1999" s="65">
        <v>1521.8129435057538</v>
      </c>
    </row>
    <row r="2000" spans="1:2">
      <c r="A2000" s="22">
        <v>43074</v>
      </c>
      <c r="B2000" s="65">
        <v>1454.3133617883861</v>
      </c>
    </row>
    <row r="2001" spans="1:2">
      <c r="A2001" s="22">
        <v>43075</v>
      </c>
      <c r="B2001" s="65">
        <v>874.91556743534363</v>
      </c>
    </row>
    <row r="2002" spans="1:2">
      <c r="A2002" s="22">
        <v>43076</v>
      </c>
      <c r="B2002" s="65">
        <v>433.27895473010506</v>
      </c>
    </row>
    <row r="2003" spans="1:2">
      <c r="A2003" s="22">
        <v>43077</v>
      </c>
      <c r="B2003" s="65">
        <v>497.75361958780434</v>
      </c>
    </row>
    <row r="2004" spans="1:2">
      <c r="A2004" s="22">
        <v>43080</v>
      </c>
      <c r="B2004" s="65">
        <v>475.76299871221272</v>
      </c>
    </row>
    <row r="2005" spans="1:2">
      <c r="A2005" s="22">
        <v>43081</v>
      </c>
      <c r="B2005" s="65">
        <v>448.95431660585371</v>
      </c>
    </row>
    <row r="2006" spans="1:2">
      <c r="A2006" s="22">
        <v>43082</v>
      </c>
      <c r="B2006" s="65">
        <v>500.95893870451096</v>
      </c>
    </row>
    <row r="2007" spans="1:2">
      <c r="A2007" s="22">
        <v>43083</v>
      </c>
      <c r="B2007" s="65">
        <v>491.52914942487826</v>
      </c>
    </row>
    <row r="2008" spans="1:2">
      <c r="A2008" s="22">
        <v>43084</v>
      </c>
      <c r="B2008" s="65">
        <v>423.78119921095174</v>
      </c>
    </row>
    <row r="2009" spans="1:2">
      <c r="A2009" s="22">
        <v>43087</v>
      </c>
      <c r="B2009" s="65">
        <v>356.48994681342589</v>
      </c>
    </row>
    <row r="2010" spans="1:2">
      <c r="A2010" s="22">
        <v>43088</v>
      </c>
      <c r="B2010" s="65">
        <v>406.43969245219341</v>
      </c>
    </row>
    <row r="2011" spans="1:2">
      <c r="A2011" s="22">
        <v>43089</v>
      </c>
      <c r="B2011" s="65">
        <v>459.18995292363161</v>
      </c>
    </row>
    <row r="2012" spans="1:2">
      <c r="A2012" s="22">
        <v>43090</v>
      </c>
      <c r="B2012" s="65">
        <v>504.65918911533578</v>
      </c>
    </row>
    <row r="2013" spans="1:2">
      <c r="A2013" s="22">
        <v>43091</v>
      </c>
      <c r="B2013" s="65">
        <v>630.63611822383825</v>
      </c>
    </row>
    <row r="2014" spans="1:2">
      <c r="A2014" s="22">
        <v>43095</v>
      </c>
      <c r="B2014" s="65">
        <v>423.93072318592374</v>
      </c>
    </row>
    <row r="2015" spans="1:2">
      <c r="A2015" s="22">
        <v>43096</v>
      </c>
      <c r="B2015" s="65">
        <v>437.76236626825897</v>
      </c>
    </row>
    <row r="2016" spans="1:2">
      <c r="A2016" s="22">
        <v>43097</v>
      </c>
      <c r="B2016" s="65">
        <v>543.875419363736</v>
      </c>
    </row>
    <row r="2017" spans="1:2">
      <c r="A2017" s="22">
        <v>43098</v>
      </c>
      <c r="B2017" s="65">
        <v>486.4765247999357</v>
      </c>
    </row>
    <row r="2018" spans="1:2">
      <c r="A2018" s="22">
        <v>43102</v>
      </c>
      <c r="B2018" s="65">
        <v>460.08417372024178</v>
      </c>
    </row>
    <row r="2019" spans="1:2">
      <c r="A2019" s="22">
        <v>43103</v>
      </c>
      <c r="B2019" s="65">
        <v>452.89310624827198</v>
      </c>
    </row>
    <row r="2020" spans="1:2">
      <c r="A2020" s="22">
        <v>43104</v>
      </c>
      <c r="B2020" s="65">
        <v>457.41990129788587</v>
      </c>
    </row>
    <row r="2021" spans="1:2">
      <c r="A2021" s="22">
        <v>43105</v>
      </c>
      <c r="B2021" s="65">
        <v>354.88855256072395</v>
      </c>
    </row>
    <row r="2022" spans="1:2">
      <c r="A2022" s="22">
        <v>43108</v>
      </c>
      <c r="B2022" s="65">
        <v>426.26300871881836</v>
      </c>
    </row>
    <row r="2023" spans="1:2">
      <c r="A2023" s="22">
        <v>43109</v>
      </c>
      <c r="B2023" s="65">
        <v>435.51010557549989</v>
      </c>
    </row>
    <row r="2024" spans="1:2">
      <c r="A2024" s="22">
        <v>43110</v>
      </c>
      <c r="B2024" s="65">
        <v>453.43956437887647</v>
      </c>
    </row>
    <row r="2025" spans="1:2">
      <c r="A2025" s="22">
        <v>43111</v>
      </c>
      <c r="B2025" s="65">
        <v>520.39360551914319</v>
      </c>
    </row>
    <row r="2026" spans="1:2">
      <c r="A2026" s="22">
        <v>43112</v>
      </c>
      <c r="B2026" s="65">
        <v>475.99623292418278</v>
      </c>
    </row>
    <row r="2027" spans="1:2">
      <c r="A2027" s="22">
        <v>43116</v>
      </c>
      <c r="B2027" s="65">
        <v>664.86825814124813</v>
      </c>
    </row>
    <row r="2028" spans="1:2">
      <c r="A2028" s="22">
        <v>43117</v>
      </c>
      <c r="B2028" s="65">
        <v>689.10770977195511</v>
      </c>
    </row>
    <row r="2029" spans="1:2">
      <c r="A2029" s="22">
        <v>43118</v>
      </c>
      <c r="B2029" s="65">
        <v>580.93018278352235</v>
      </c>
    </row>
    <row r="2030" spans="1:2">
      <c r="A2030" s="22">
        <v>43119</v>
      </c>
      <c r="B2030" s="65">
        <v>624.37380805832322</v>
      </c>
    </row>
    <row r="2031" spans="1:2">
      <c r="A2031" s="22">
        <v>43122</v>
      </c>
      <c r="B2031" s="65">
        <v>737.44560649584162</v>
      </c>
    </row>
    <row r="2032" spans="1:2">
      <c r="A2032" s="22">
        <v>43123</v>
      </c>
      <c r="B2032" s="65">
        <v>632.33744400003025</v>
      </c>
    </row>
    <row r="2033" spans="1:2">
      <c r="A2033" s="22">
        <v>43124</v>
      </c>
      <c r="B2033" s="65">
        <v>629.50110192140983</v>
      </c>
    </row>
    <row r="2034" spans="1:2">
      <c r="A2034" s="22">
        <v>43125</v>
      </c>
      <c r="B2034" s="65">
        <v>624.39039057632078</v>
      </c>
    </row>
    <row r="2035" spans="1:2">
      <c r="A2035" s="22">
        <v>43126</v>
      </c>
      <c r="B2035" s="65">
        <v>650.7348826627973</v>
      </c>
    </row>
    <row r="2036" spans="1:2">
      <c r="A2036" s="22">
        <v>43129</v>
      </c>
      <c r="B2036" s="65">
        <v>626.06370717165294</v>
      </c>
    </row>
    <row r="2037" spans="1:2">
      <c r="A2037" s="22">
        <v>43130</v>
      </c>
      <c r="B2037" s="65">
        <v>763.6561393202187</v>
      </c>
    </row>
    <row r="2038" spans="1:2">
      <c r="A2038" s="22">
        <v>43131</v>
      </c>
      <c r="B2038" s="65">
        <v>755.81374106393764</v>
      </c>
    </row>
    <row r="2039" spans="1:2">
      <c r="A2039" s="22">
        <v>43132</v>
      </c>
      <c r="B2039" s="65">
        <v>893.85364308842634</v>
      </c>
    </row>
    <row r="2040" spans="1:2">
      <c r="A2040" s="22">
        <v>43133</v>
      </c>
      <c r="B2040" s="65">
        <v>992.94958268400399</v>
      </c>
    </row>
    <row r="2041" spans="1:2">
      <c r="A2041" s="22">
        <v>43136</v>
      </c>
      <c r="B2041" s="65">
        <v>1301.7035349944965</v>
      </c>
    </row>
    <row r="2042" spans="1:2">
      <c r="A2042" s="22">
        <v>43137</v>
      </c>
      <c r="B2042" s="65">
        <v>1194.7036073129179</v>
      </c>
    </row>
    <row r="2043" spans="1:2">
      <c r="A2043" s="22">
        <v>43138</v>
      </c>
      <c r="B2043" s="65">
        <v>978.96936497969443</v>
      </c>
    </row>
    <row r="2044" spans="1:2">
      <c r="A2044" s="22">
        <v>43139</v>
      </c>
      <c r="B2044" s="65">
        <v>956.10746827083733</v>
      </c>
    </row>
    <row r="2045" spans="1:2">
      <c r="A2045" s="22">
        <v>43140</v>
      </c>
      <c r="B2045" s="65">
        <v>890.32635254208446</v>
      </c>
    </row>
    <row r="2046" spans="1:2">
      <c r="A2046" s="22">
        <v>43143</v>
      </c>
      <c r="B2046" s="65">
        <v>834.10894473365306</v>
      </c>
    </row>
    <row r="2047" spans="1:2">
      <c r="A2047" s="22">
        <v>43144</v>
      </c>
      <c r="B2047" s="65">
        <v>863.52873584021006</v>
      </c>
    </row>
    <row r="2048" spans="1:2">
      <c r="A2048" s="22">
        <v>43145</v>
      </c>
      <c r="B2048" s="65">
        <v>742.15562570698955</v>
      </c>
    </row>
    <row r="2049" spans="1:2">
      <c r="A2049" s="22">
        <v>43146</v>
      </c>
      <c r="B2049" s="65">
        <v>616.98140447951948</v>
      </c>
    </row>
    <row r="2050" spans="1:2">
      <c r="A2050" s="22">
        <v>43147</v>
      </c>
      <c r="B2050" s="65">
        <v>624.91490611628456</v>
      </c>
    </row>
    <row r="2051" spans="1:2">
      <c r="A2051" s="22">
        <v>43151</v>
      </c>
      <c r="B2051" s="65">
        <v>415.73528528314847</v>
      </c>
    </row>
    <row r="2052" spans="1:2">
      <c r="A2052" s="22">
        <v>43152</v>
      </c>
      <c r="B2052" s="65">
        <v>513.30988068974716</v>
      </c>
    </row>
    <row r="2053" spans="1:2">
      <c r="A2053" s="22">
        <v>43153</v>
      </c>
      <c r="B2053" s="65">
        <v>540.47362217874411</v>
      </c>
    </row>
    <row r="2054" spans="1:2">
      <c r="A2054" s="22">
        <v>43154</v>
      </c>
      <c r="B2054" s="65">
        <v>556.00540220569417</v>
      </c>
    </row>
    <row r="2055" spans="1:2">
      <c r="A2055" s="22">
        <v>43157</v>
      </c>
      <c r="B2055" s="65">
        <v>522.68272279970654</v>
      </c>
    </row>
    <row r="2056" spans="1:2">
      <c r="A2056" s="22">
        <v>43158</v>
      </c>
      <c r="B2056" s="65">
        <v>481.00099250632178</v>
      </c>
    </row>
    <row r="2057" spans="1:2">
      <c r="A2057" s="22">
        <v>43159</v>
      </c>
      <c r="B2057" s="65">
        <v>482.15664656612051</v>
      </c>
    </row>
    <row r="2058" spans="1:2">
      <c r="A2058" s="22">
        <v>43160</v>
      </c>
      <c r="B2058" s="65">
        <v>444.21207388543439</v>
      </c>
    </row>
    <row r="2059" spans="1:2">
      <c r="A2059" s="22">
        <v>43161</v>
      </c>
      <c r="B2059" s="65">
        <v>444.42237777620926</v>
      </c>
    </row>
    <row r="2060" spans="1:2">
      <c r="A2060" s="22">
        <v>43164</v>
      </c>
      <c r="B2060" s="65">
        <v>399.54820717522296</v>
      </c>
    </row>
    <row r="2061" spans="1:2">
      <c r="A2061" s="22">
        <v>43165</v>
      </c>
      <c r="B2061" s="65">
        <v>466.30204034733856</v>
      </c>
    </row>
    <row r="2062" spans="1:2">
      <c r="A2062" s="22">
        <v>43166</v>
      </c>
      <c r="B2062" s="65">
        <v>541.51241242084996</v>
      </c>
    </row>
    <row r="2063" spans="1:2">
      <c r="A2063" s="22">
        <v>43167</v>
      </c>
      <c r="B2063" s="65">
        <v>584.41928397472088</v>
      </c>
    </row>
    <row r="2064" spans="1:2">
      <c r="A2064" s="22">
        <v>43168</v>
      </c>
      <c r="B2064" s="65">
        <v>632.45798074430331</v>
      </c>
    </row>
    <row r="2065" spans="1:2">
      <c r="A2065" s="22">
        <v>43171</v>
      </c>
      <c r="B2065" s="65">
        <v>646.90571504054992</v>
      </c>
    </row>
    <row r="2066" spans="1:2">
      <c r="A2066" s="22">
        <v>43172</v>
      </c>
      <c r="B2066" s="65">
        <v>624.29206610100118</v>
      </c>
    </row>
    <row r="2067" spans="1:2">
      <c r="A2067" s="22">
        <v>43173</v>
      </c>
      <c r="B2067" s="65">
        <v>733.74586564622462</v>
      </c>
    </row>
    <row r="2068" spans="1:2">
      <c r="A2068" s="22">
        <v>43174</v>
      </c>
      <c r="B2068" s="65">
        <v>739.6384929753616</v>
      </c>
    </row>
    <row r="2069" spans="1:2">
      <c r="A2069" s="22">
        <v>43175</v>
      </c>
      <c r="B2069" s="65">
        <v>681.66077267095011</v>
      </c>
    </row>
    <row r="2070" spans="1:2">
      <c r="A2070" s="22">
        <v>43178</v>
      </c>
      <c r="B2070" s="65">
        <v>707.31776629955573</v>
      </c>
    </row>
    <row r="2071" spans="1:2">
      <c r="A2071" s="22">
        <v>43179</v>
      </c>
      <c r="B2071" s="65">
        <v>616.95381230165174</v>
      </c>
    </row>
    <row r="2072" spans="1:2">
      <c r="A2072" s="22">
        <v>43180</v>
      </c>
      <c r="B2072" s="65">
        <v>623.946219809421</v>
      </c>
    </row>
    <row r="2073" spans="1:2">
      <c r="A2073" s="22">
        <v>43181</v>
      </c>
      <c r="B2073" s="65">
        <v>661.47503747095504</v>
      </c>
    </row>
    <row r="2074" spans="1:2">
      <c r="A2074" s="22">
        <v>43182</v>
      </c>
      <c r="B2074" s="65">
        <v>662.55626490071074</v>
      </c>
    </row>
    <row r="2075" spans="1:2">
      <c r="A2075" s="22">
        <v>43185</v>
      </c>
      <c r="B2075" s="65">
        <v>769.44341463825469</v>
      </c>
    </row>
    <row r="2076" spans="1:2">
      <c r="A2076" s="22">
        <v>43186</v>
      </c>
      <c r="B2076" s="65">
        <v>772.22908090027079</v>
      </c>
    </row>
    <row r="2077" spans="1:2">
      <c r="A2077" s="22">
        <v>43187</v>
      </c>
      <c r="B2077" s="65">
        <v>775.03004927053712</v>
      </c>
    </row>
    <row r="2078" spans="1:2">
      <c r="A2078" s="22">
        <v>43188</v>
      </c>
      <c r="B2078" s="65">
        <v>885.83071486717597</v>
      </c>
    </row>
    <row r="2079" spans="1:2">
      <c r="A2079" s="22">
        <v>43192</v>
      </c>
      <c r="B2079" s="65">
        <v>969.12794549874957</v>
      </c>
    </row>
    <row r="2080" spans="1:2">
      <c r="A2080" s="22">
        <v>43193</v>
      </c>
      <c r="B2080" s="65">
        <v>838.67619534897437</v>
      </c>
    </row>
    <row r="2081" spans="1:2">
      <c r="A2081" s="22">
        <v>43194</v>
      </c>
      <c r="B2081" s="65">
        <v>973.50162194927771</v>
      </c>
    </row>
    <row r="2082" spans="1:2">
      <c r="A2082" s="22">
        <v>43195</v>
      </c>
      <c r="B2082" s="65">
        <v>1001.9618174538332</v>
      </c>
    </row>
    <row r="2083" spans="1:2">
      <c r="A2083" s="22">
        <v>43196</v>
      </c>
      <c r="B2083" s="65">
        <v>1041.6169563399153</v>
      </c>
    </row>
    <row r="2084" spans="1:2">
      <c r="A2084" s="22">
        <v>43199</v>
      </c>
      <c r="B2084" s="65">
        <v>1026.914639115221</v>
      </c>
    </row>
    <row r="2085" spans="1:2">
      <c r="A2085" s="22">
        <v>43200</v>
      </c>
      <c r="B2085" s="65">
        <v>975.32499148968861</v>
      </c>
    </row>
    <row r="2086" spans="1:2">
      <c r="A2086" s="22">
        <v>43201</v>
      </c>
      <c r="B2086" s="65">
        <v>952.85295697548895</v>
      </c>
    </row>
    <row r="2087" spans="1:2">
      <c r="A2087" s="22">
        <v>43202</v>
      </c>
      <c r="B2087" s="65">
        <v>743.06341680699381</v>
      </c>
    </row>
    <row r="2088" spans="1:2">
      <c r="A2088" s="22">
        <v>43203</v>
      </c>
      <c r="B2088" s="65">
        <v>660.19605639872725</v>
      </c>
    </row>
    <row r="2089" spans="1:2">
      <c r="A2089" s="22">
        <v>43206</v>
      </c>
      <c r="B2089" s="65">
        <v>681.02620895956693</v>
      </c>
    </row>
    <row r="2090" spans="1:2">
      <c r="A2090" s="22">
        <v>43207</v>
      </c>
      <c r="B2090" s="65">
        <v>697.14354192638245</v>
      </c>
    </row>
    <row r="2091" spans="1:2">
      <c r="A2091" s="22">
        <v>43208</v>
      </c>
      <c r="B2091" s="65">
        <v>654.62989464887323</v>
      </c>
    </row>
    <row r="2092" spans="1:2">
      <c r="A2092" s="22">
        <v>43209</v>
      </c>
      <c r="B2092" s="65">
        <v>633.01332373728394</v>
      </c>
    </row>
    <row r="2093" spans="1:2">
      <c r="A2093" s="22">
        <v>43210</v>
      </c>
      <c r="B2093" s="65">
        <v>591.24813490457609</v>
      </c>
    </row>
    <row r="2094" spans="1:2">
      <c r="A2094" s="22">
        <v>43213</v>
      </c>
      <c r="B2094" s="65">
        <v>546.01613500418955</v>
      </c>
    </row>
    <row r="2095" spans="1:2">
      <c r="A2095" s="22">
        <v>43214</v>
      </c>
      <c r="B2095" s="65">
        <v>470.78036163281655</v>
      </c>
    </row>
    <row r="2096" spans="1:2">
      <c r="A2096" s="22">
        <v>43215</v>
      </c>
      <c r="B2096" s="65">
        <v>517.52259577986342</v>
      </c>
    </row>
    <row r="2097" spans="1:2">
      <c r="A2097" s="22">
        <v>43216</v>
      </c>
      <c r="B2097" s="65">
        <v>529.55443517827337</v>
      </c>
    </row>
    <row r="2098" spans="1:2">
      <c r="A2098" s="22">
        <v>43217</v>
      </c>
      <c r="B2098" s="65">
        <v>507.50545044830352</v>
      </c>
    </row>
    <row r="2099" spans="1:2">
      <c r="A2099" s="22">
        <v>43220</v>
      </c>
      <c r="B2099" s="65">
        <v>475.73450538365387</v>
      </c>
    </row>
    <row r="2100" spans="1:2">
      <c r="A2100" s="22">
        <v>43221</v>
      </c>
      <c r="B2100" s="65">
        <v>514.33080050124249</v>
      </c>
    </row>
    <row r="2101" spans="1:2">
      <c r="A2101" s="22">
        <v>43222</v>
      </c>
      <c r="B2101" s="65">
        <v>495.29488098089615</v>
      </c>
    </row>
    <row r="2102" spans="1:2">
      <c r="A2102" s="22">
        <v>43223</v>
      </c>
      <c r="B2102" s="65">
        <v>438.35315006450628</v>
      </c>
    </row>
    <row r="2103" spans="1:2">
      <c r="A2103" s="22">
        <v>43224</v>
      </c>
      <c r="B2103" s="65">
        <v>438.59424086260725</v>
      </c>
    </row>
    <row r="2104" spans="1:2">
      <c r="A2104" s="22">
        <v>43227</v>
      </c>
      <c r="B2104" s="65">
        <v>459.30591634789823</v>
      </c>
    </row>
    <row r="2105" spans="1:2">
      <c r="A2105" s="22">
        <v>43228</v>
      </c>
      <c r="B2105" s="65">
        <v>479.11325732328811</v>
      </c>
    </row>
    <row r="2106" spans="1:2">
      <c r="A2106" s="22">
        <v>43229</v>
      </c>
      <c r="B2106" s="65">
        <v>474.70871608975489</v>
      </c>
    </row>
    <row r="2107" spans="1:2">
      <c r="A2107" s="22">
        <v>43230</v>
      </c>
      <c r="B2107" s="65">
        <v>494.04771187449137</v>
      </c>
    </row>
    <row r="2108" spans="1:2">
      <c r="A2108" s="22">
        <v>43231</v>
      </c>
      <c r="B2108" s="65">
        <v>544.18635199828361</v>
      </c>
    </row>
    <row r="2109" spans="1:2">
      <c r="A2109" s="22">
        <v>43234</v>
      </c>
      <c r="B2109" s="65">
        <v>527.81498911656251</v>
      </c>
    </row>
    <row r="2110" spans="1:2">
      <c r="A2110" s="22">
        <v>43235</v>
      </c>
      <c r="B2110" s="65">
        <v>551.82695979613447</v>
      </c>
    </row>
    <row r="2111" spans="1:2">
      <c r="A2111" s="22">
        <v>43236</v>
      </c>
      <c r="B2111" s="65">
        <v>588.96841249202998</v>
      </c>
    </row>
    <row r="2112" spans="1:2">
      <c r="A2112" s="22">
        <v>43237</v>
      </c>
      <c r="B2112" s="65">
        <v>602.00059842737926</v>
      </c>
    </row>
    <row r="2113" spans="1:2">
      <c r="A2113" s="22">
        <v>43238</v>
      </c>
      <c r="B2113" s="65">
        <v>594.68267531290621</v>
      </c>
    </row>
    <row r="2114" spans="1:2">
      <c r="A2114" s="22">
        <v>43241</v>
      </c>
      <c r="B2114" s="65">
        <v>574.23975195832054</v>
      </c>
    </row>
    <row r="2115" spans="1:2">
      <c r="A2115" s="22">
        <v>43242</v>
      </c>
      <c r="B2115" s="65">
        <v>602.1777032245534</v>
      </c>
    </row>
    <row r="2116" spans="1:2">
      <c r="A2116" s="22">
        <v>43243</v>
      </c>
      <c r="B2116" s="65">
        <v>688.24842829942747</v>
      </c>
    </row>
    <row r="2117" spans="1:2">
      <c r="A2117" s="22">
        <v>43244</v>
      </c>
      <c r="B2117" s="65">
        <v>688.21260166891329</v>
      </c>
    </row>
    <row r="2118" spans="1:2">
      <c r="A2118" s="22">
        <v>43245</v>
      </c>
      <c r="B2118" s="65">
        <v>717.24873780333962</v>
      </c>
    </row>
    <row r="2119" spans="1:2">
      <c r="A2119" s="22">
        <v>43249</v>
      </c>
      <c r="B2119" s="65">
        <v>706.51879582560696</v>
      </c>
    </row>
    <row r="2120" spans="1:2">
      <c r="A2120" s="22">
        <v>43250</v>
      </c>
      <c r="B2120" s="65">
        <v>739.49691513606194</v>
      </c>
    </row>
    <row r="2121" spans="1:2">
      <c r="A2121" s="22">
        <v>43251</v>
      </c>
      <c r="B2121" s="65">
        <v>694.0507154607235</v>
      </c>
    </row>
    <row r="2122" spans="1:2">
      <c r="A2122" s="22">
        <v>43252</v>
      </c>
      <c r="B2122" s="65">
        <v>713.34598002861321</v>
      </c>
    </row>
    <row r="2123" spans="1:2">
      <c r="A2123" s="22">
        <v>43255</v>
      </c>
      <c r="B2123" s="65">
        <v>702.11471623182308</v>
      </c>
    </row>
    <row r="2124" spans="1:2">
      <c r="A2124" s="22">
        <v>43256</v>
      </c>
      <c r="B2124" s="65">
        <v>678.30083018762321</v>
      </c>
    </row>
    <row r="2125" spans="1:2">
      <c r="A2125" s="22">
        <v>43257</v>
      </c>
      <c r="B2125" s="65">
        <v>694.10335894338812</v>
      </c>
    </row>
    <row r="2126" spans="1:2">
      <c r="A2126" s="22">
        <v>43258</v>
      </c>
      <c r="B2126" s="65">
        <v>663.15247684685914</v>
      </c>
    </row>
    <row r="2127" spans="1:2">
      <c r="A2127" s="22">
        <v>43259</v>
      </c>
      <c r="B2127" s="65">
        <v>671.40893280217495</v>
      </c>
    </row>
    <row r="2128" spans="1:2">
      <c r="A2128" s="22">
        <v>43262</v>
      </c>
      <c r="B2128" s="65">
        <v>829.56335387728245</v>
      </c>
    </row>
    <row r="2129" spans="1:2">
      <c r="A2129" s="22">
        <v>43263</v>
      </c>
      <c r="B2129" s="65">
        <v>890.82325389010964</v>
      </c>
    </row>
    <row r="2130" spans="1:2">
      <c r="A2130" s="22">
        <v>43264</v>
      </c>
      <c r="B2130" s="65">
        <v>953.53624994233246</v>
      </c>
    </row>
    <row r="2131" spans="1:2">
      <c r="A2131" s="22">
        <v>43265</v>
      </c>
      <c r="B2131" s="65">
        <v>844.82783183860113</v>
      </c>
    </row>
    <row r="2132" spans="1:2">
      <c r="A2132" s="22">
        <v>43266</v>
      </c>
      <c r="B2132" s="65">
        <v>869.69186978353991</v>
      </c>
    </row>
    <row r="2133" spans="1:2">
      <c r="A2133" s="22">
        <v>43269</v>
      </c>
      <c r="B2133" s="65">
        <v>827.69629804627994</v>
      </c>
    </row>
    <row r="2134" spans="1:2">
      <c r="A2134" s="22">
        <v>43270</v>
      </c>
      <c r="B2134" s="65">
        <v>816.82421600000009</v>
      </c>
    </row>
    <row r="2135" spans="1:2">
      <c r="A2135" s="22">
        <v>43271</v>
      </c>
      <c r="B2135" s="65">
        <v>814.30432657738424</v>
      </c>
    </row>
    <row r="2136" spans="1:2">
      <c r="A2136" s="22">
        <v>43272</v>
      </c>
      <c r="B2136" s="65">
        <v>822.71675268538024</v>
      </c>
    </row>
    <row r="2137" spans="1:2">
      <c r="A2137" s="22">
        <v>43273</v>
      </c>
      <c r="B2137" s="65">
        <v>957.19947493561165</v>
      </c>
    </row>
    <row r="2138" spans="1:2">
      <c r="A2138" s="22">
        <v>43276</v>
      </c>
      <c r="B2138" s="65">
        <v>933.57665607164336</v>
      </c>
    </row>
    <row r="2139" spans="1:2">
      <c r="A2139" s="22">
        <v>43277</v>
      </c>
      <c r="B2139" s="65">
        <v>960.17048046064031</v>
      </c>
    </row>
    <row r="2140" spans="1:2">
      <c r="A2140" s="22">
        <v>43278</v>
      </c>
      <c r="B2140" s="65">
        <v>969.23459941509532</v>
      </c>
    </row>
    <row r="2141" spans="1:2">
      <c r="A2141" s="22">
        <v>43279</v>
      </c>
      <c r="B2141" s="65">
        <v>991.36977356160344</v>
      </c>
    </row>
    <row r="2142" spans="1:2">
      <c r="A2142" s="22">
        <v>43280</v>
      </c>
      <c r="B2142" s="65">
        <v>1056.3573813278963</v>
      </c>
    </row>
    <row r="2143" spans="1:2">
      <c r="A2143" s="22">
        <v>43283</v>
      </c>
      <c r="B2143" s="65">
        <v>783.38811678773027</v>
      </c>
    </row>
    <row r="2144" spans="1:2">
      <c r="A2144" s="22">
        <v>43284</v>
      </c>
      <c r="B2144" s="65">
        <v>793.72792226669094</v>
      </c>
    </row>
    <row r="2145" spans="1:2">
      <c r="A2145" s="22">
        <v>43286</v>
      </c>
      <c r="B2145" s="65">
        <v>811.68577079011141</v>
      </c>
    </row>
    <row r="2146" spans="1:2">
      <c r="A2146" s="22">
        <v>43287</v>
      </c>
      <c r="B2146" s="65">
        <v>797.04157089983448</v>
      </c>
    </row>
    <row r="2147" spans="1:2">
      <c r="A2147" s="22">
        <v>43290</v>
      </c>
      <c r="B2147" s="65">
        <v>765.38131582724657</v>
      </c>
    </row>
    <row r="2148" spans="1:2">
      <c r="A2148" s="22">
        <v>43291</v>
      </c>
      <c r="B2148" s="65">
        <v>842.61554921575657</v>
      </c>
    </row>
    <row r="2149" spans="1:2">
      <c r="A2149" s="22">
        <v>43292</v>
      </c>
      <c r="B2149" s="65">
        <v>849.94093694907133</v>
      </c>
    </row>
    <row r="2150" spans="1:2">
      <c r="A2150" s="22">
        <v>43293</v>
      </c>
      <c r="B2150" s="65">
        <v>895.4783618190678</v>
      </c>
    </row>
    <row r="2151" spans="1:2">
      <c r="A2151" s="22">
        <v>43294</v>
      </c>
      <c r="B2151" s="65">
        <v>894.58093708186834</v>
      </c>
    </row>
    <row r="2152" spans="1:2">
      <c r="A2152" s="22">
        <v>43297</v>
      </c>
      <c r="B2152" s="65">
        <v>746.71187882723336</v>
      </c>
    </row>
    <row r="2153" spans="1:2">
      <c r="A2153" s="22">
        <v>43298</v>
      </c>
      <c r="B2153" s="65">
        <v>604.20824253861906</v>
      </c>
    </row>
    <row r="2154" spans="1:2">
      <c r="A2154" s="22">
        <v>43299</v>
      </c>
      <c r="B2154" s="65">
        <v>589.41935204620734</v>
      </c>
    </row>
    <row r="2155" spans="1:2">
      <c r="A2155" s="22">
        <v>43300</v>
      </c>
      <c r="B2155" s="65">
        <v>580.06241437259871</v>
      </c>
    </row>
    <row r="2156" spans="1:2">
      <c r="A2156" s="22">
        <v>43301</v>
      </c>
      <c r="B2156" s="65">
        <v>597.56157801890458</v>
      </c>
    </row>
    <row r="2157" spans="1:2">
      <c r="A2157" s="22">
        <v>43304</v>
      </c>
      <c r="B2157" s="65">
        <v>532.04753365764918</v>
      </c>
    </row>
    <row r="2158" spans="1:2">
      <c r="A2158" s="22">
        <v>43305</v>
      </c>
      <c r="B2158" s="65">
        <v>461.66976746964122</v>
      </c>
    </row>
    <row r="2159" spans="1:2">
      <c r="A2159" s="22">
        <v>43306</v>
      </c>
      <c r="B2159" s="65">
        <v>476.20583786240559</v>
      </c>
    </row>
    <row r="2160" spans="1:2">
      <c r="A2160" s="22">
        <v>43307</v>
      </c>
      <c r="B2160" s="65">
        <v>462.12204683144466</v>
      </c>
    </row>
    <row r="2161" spans="1:2">
      <c r="A2161" s="22">
        <v>43308</v>
      </c>
      <c r="B2161" s="65">
        <v>468.32848177158928</v>
      </c>
    </row>
    <row r="2162" spans="1:2">
      <c r="A2162" s="22">
        <v>43311</v>
      </c>
      <c r="B2162" s="65">
        <v>479.84711615327484</v>
      </c>
    </row>
    <row r="2163" spans="1:2">
      <c r="A2163" s="22">
        <v>43312</v>
      </c>
      <c r="B2163" s="65">
        <v>523.72858279641878</v>
      </c>
    </row>
    <row r="2164" spans="1:2">
      <c r="A2164" s="22">
        <v>43313</v>
      </c>
      <c r="B2164" s="65">
        <v>548.71166754346939</v>
      </c>
    </row>
    <row r="2165" spans="1:2">
      <c r="A2165" s="22">
        <v>43314</v>
      </c>
      <c r="B2165" s="65">
        <v>551.45276149931601</v>
      </c>
    </row>
    <row r="2166" spans="1:2">
      <c r="A2166" s="22">
        <v>43315</v>
      </c>
      <c r="B2166" s="65">
        <v>574.39231011064521</v>
      </c>
    </row>
    <row r="2167" spans="1:2">
      <c r="A2167" s="22">
        <v>43318</v>
      </c>
      <c r="B2167" s="65">
        <v>644.00647884509669</v>
      </c>
    </row>
    <row r="2168" spans="1:2">
      <c r="A2168" s="22">
        <v>43319</v>
      </c>
      <c r="B2168" s="65">
        <v>632.25383605371303</v>
      </c>
    </row>
    <row r="2169" spans="1:2">
      <c r="A2169" s="22">
        <v>43320</v>
      </c>
      <c r="B2169" s="65">
        <v>750.74366051382401</v>
      </c>
    </row>
    <row r="2170" spans="1:2">
      <c r="A2170" s="22">
        <v>43321</v>
      </c>
      <c r="B2170" s="65">
        <v>719.4380700884933</v>
      </c>
    </row>
    <row r="2171" spans="1:2">
      <c r="A2171" s="22">
        <v>43322</v>
      </c>
      <c r="B2171" s="65">
        <v>734.72862954042193</v>
      </c>
    </row>
    <row r="2172" spans="1:2">
      <c r="A2172" s="22">
        <v>43325</v>
      </c>
      <c r="B2172" s="65">
        <v>772.05802503243945</v>
      </c>
    </row>
    <row r="2173" spans="1:2">
      <c r="A2173" s="22">
        <v>43326</v>
      </c>
      <c r="B2173" s="65">
        <v>810.493694033785</v>
      </c>
    </row>
    <row r="2174" spans="1:2">
      <c r="A2174" s="22">
        <v>43327</v>
      </c>
      <c r="B2174" s="65">
        <v>731.1216004366853</v>
      </c>
    </row>
    <row r="2175" spans="1:2">
      <c r="A2175" s="22">
        <v>43328</v>
      </c>
      <c r="B2175" s="65">
        <v>723.01784754017751</v>
      </c>
    </row>
    <row r="2176" spans="1:2">
      <c r="A2176" s="22">
        <v>43329</v>
      </c>
      <c r="B2176" s="65">
        <v>706.78461120978898</v>
      </c>
    </row>
    <row r="2177" spans="1:2">
      <c r="A2177" s="22">
        <v>43332</v>
      </c>
      <c r="B2177" s="65">
        <v>717.61159761207011</v>
      </c>
    </row>
    <row r="2178" spans="1:2">
      <c r="A2178" s="22">
        <v>43333</v>
      </c>
      <c r="B2178" s="65">
        <v>719.53582316465463</v>
      </c>
    </row>
    <row r="2179" spans="1:2">
      <c r="A2179" s="22">
        <v>43334</v>
      </c>
      <c r="B2179" s="65">
        <v>723.10917720680425</v>
      </c>
    </row>
    <row r="2180" spans="1:2">
      <c r="A2180" s="22">
        <v>43335</v>
      </c>
      <c r="B2180" s="65">
        <v>724.72511280450885</v>
      </c>
    </row>
    <row r="2181" spans="1:2">
      <c r="A2181" s="22">
        <v>43336</v>
      </c>
      <c r="B2181" s="65">
        <v>678.89431707310712</v>
      </c>
    </row>
    <row r="2182" spans="1:2">
      <c r="A2182" s="22">
        <v>43339</v>
      </c>
      <c r="B2182" s="65">
        <v>654.45132549013738</v>
      </c>
    </row>
    <row r="2183" spans="1:2">
      <c r="A2183" s="22">
        <v>43340</v>
      </c>
      <c r="B2183" s="65">
        <v>583.36498868319177</v>
      </c>
    </row>
    <row r="2184" spans="1:2">
      <c r="A2184" s="22">
        <v>43341</v>
      </c>
      <c r="B2184" s="65">
        <v>597.327661169355</v>
      </c>
    </row>
    <row r="2185" spans="1:2">
      <c r="A2185" s="22">
        <v>43342</v>
      </c>
      <c r="B2185" s="65">
        <v>629.80079341660439</v>
      </c>
    </row>
    <row r="2186" spans="1:2">
      <c r="A2186" s="22">
        <v>43343</v>
      </c>
      <c r="B2186" s="65">
        <v>585.32423554784714</v>
      </c>
    </row>
    <row r="2187" spans="1:2">
      <c r="A2187" s="22">
        <v>43347</v>
      </c>
      <c r="B2187" s="65">
        <v>534.4488932860686</v>
      </c>
    </row>
    <row r="2188" spans="1:2">
      <c r="A2188" s="22">
        <v>43348</v>
      </c>
      <c r="B2188" s="65">
        <v>599.98978770838198</v>
      </c>
    </row>
    <row r="2189" spans="1:2">
      <c r="A2189" s="22">
        <v>43349</v>
      </c>
      <c r="B2189" s="65">
        <v>681.68854554124027</v>
      </c>
    </row>
    <row r="2190" spans="1:2">
      <c r="A2190" s="22">
        <v>43350</v>
      </c>
      <c r="B2190" s="65">
        <v>690.65532259750671</v>
      </c>
    </row>
    <row r="2191" spans="1:2">
      <c r="A2191" s="22">
        <v>43353</v>
      </c>
      <c r="B2191" s="65">
        <v>717.53007543057572</v>
      </c>
    </row>
    <row r="2192" spans="1:2">
      <c r="A2192" s="22">
        <v>43354</v>
      </c>
      <c r="B2192" s="65">
        <v>725.20810170510458</v>
      </c>
    </row>
    <row r="2193" spans="1:2">
      <c r="A2193" s="22">
        <v>43355</v>
      </c>
      <c r="B2193" s="65">
        <v>711.5354162142097</v>
      </c>
    </row>
    <row r="2194" spans="1:2">
      <c r="A2194" s="22">
        <v>43356</v>
      </c>
      <c r="B2194" s="65">
        <v>678.69651186385602</v>
      </c>
    </row>
    <row r="2195" spans="1:2">
      <c r="A2195" s="22">
        <v>43357</v>
      </c>
      <c r="B2195" s="65">
        <v>659.19924333603262</v>
      </c>
    </row>
    <row r="2196" spans="1:2">
      <c r="A2196" s="22">
        <v>43360</v>
      </c>
      <c r="B2196" s="65">
        <v>718.62153550084201</v>
      </c>
    </row>
    <row r="2197" spans="1:2">
      <c r="A2197" s="22">
        <v>43361</v>
      </c>
      <c r="B2197" s="65">
        <v>708.45318510474351</v>
      </c>
    </row>
    <row r="2198" spans="1:2">
      <c r="A2198" s="22">
        <v>43362</v>
      </c>
      <c r="B2198" s="65">
        <v>685.60563487084937</v>
      </c>
    </row>
    <row r="2199" spans="1:2">
      <c r="A2199" s="22">
        <v>43363</v>
      </c>
      <c r="B2199" s="65">
        <v>681.16191876645837</v>
      </c>
    </row>
    <row r="2200" spans="1:2">
      <c r="A2200" s="22">
        <v>43364</v>
      </c>
      <c r="B2200" s="65">
        <v>608.47334723350627</v>
      </c>
    </row>
    <row r="2201" spans="1:2">
      <c r="A2201" s="22">
        <v>43367</v>
      </c>
      <c r="B2201" s="65">
        <v>631.1833976861293</v>
      </c>
    </row>
    <row r="2202" spans="1:2">
      <c r="A2202" s="22">
        <v>43368</v>
      </c>
      <c r="B2202" s="65">
        <v>680.90724873329214</v>
      </c>
    </row>
    <row r="2203" spans="1:2">
      <c r="A2203" s="22">
        <v>43369</v>
      </c>
      <c r="B2203" s="65">
        <v>653.87409867188455</v>
      </c>
    </row>
    <row r="2204" spans="1:2">
      <c r="A2204" s="22">
        <v>43370</v>
      </c>
      <c r="B2204" s="65">
        <v>619.55009961519954</v>
      </c>
    </row>
    <row r="2205" spans="1:2">
      <c r="A2205" s="22">
        <v>43371</v>
      </c>
      <c r="B2205" s="65">
        <v>614.87804655393745</v>
      </c>
    </row>
    <row r="2206" spans="1:2">
      <c r="A2206" s="22">
        <v>43374</v>
      </c>
      <c r="B2206" s="65">
        <v>638.86365875296565</v>
      </c>
    </row>
    <row r="2207" spans="1:2">
      <c r="A2207" s="22">
        <v>43375</v>
      </c>
      <c r="B2207" s="65">
        <v>644.54986262836246</v>
      </c>
    </row>
    <row r="2208" spans="1:2">
      <c r="A2208" s="22">
        <v>43376</v>
      </c>
      <c r="B2208" s="65">
        <v>661.32561468912809</v>
      </c>
    </row>
    <row r="2209" spans="1:2">
      <c r="A2209" s="22">
        <v>43377</v>
      </c>
      <c r="B2209" s="65">
        <v>634.47662017739594</v>
      </c>
    </row>
    <row r="2210" spans="1:2">
      <c r="A2210" s="22">
        <v>43378</v>
      </c>
      <c r="B2210" s="65">
        <v>638.97658031332287</v>
      </c>
    </row>
    <row r="2211" spans="1:2">
      <c r="A2211" s="22">
        <v>43381</v>
      </c>
      <c r="B2211" s="65">
        <v>620.0446161657494</v>
      </c>
    </row>
    <row r="2212" spans="1:2">
      <c r="A2212" s="22">
        <v>43382</v>
      </c>
      <c r="B2212" s="65">
        <v>629.04809713869827</v>
      </c>
    </row>
    <row r="2213" spans="1:2">
      <c r="A2213" s="22">
        <v>43383</v>
      </c>
      <c r="B2213" s="65">
        <v>636.57064515090622</v>
      </c>
    </row>
    <row r="2214" spans="1:2">
      <c r="A2214" s="22">
        <v>43384</v>
      </c>
      <c r="B2214" s="65">
        <v>707.18844616554861</v>
      </c>
    </row>
    <row r="2215" spans="1:2">
      <c r="A2215" s="22">
        <v>43385</v>
      </c>
      <c r="B2215" s="65">
        <v>705.8113096245113</v>
      </c>
    </row>
    <row r="2216" spans="1:2">
      <c r="A2216" s="22">
        <v>43388</v>
      </c>
      <c r="B2216" s="65">
        <v>660.33535545581435</v>
      </c>
    </row>
    <row r="2217" spans="1:2">
      <c r="A2217" s="22">
        <v>43389</v>
      </c>
      <c r="B2217" s="65">
        <v>652.12439178765226</v>
      </c>
    </row>
    <row r="2218" spans="1:2">
      <c r="A2218" s="22">
        <v>43390</v>
      </c>
      <c r="B2218" s="65">
        <v>652.09044558643598</v>
      </c>
    </row>
    <row r="2219" spans="1:2">
      <c r="A2219" s="22">
        <v>43391</v>
      </c>
      <c r="B2219" s="65">
        <v>658.89245386353468</v>
      </c>
    </row>
    <row r="2220" spans="1:2">
      <c r="A2220" s="22">
        <v>43392</v>
      </c>
      <c r="B2220" s="65">
        <v>660.06574747844797</v>
      </c>
    </row>
    <row r="2221" spans="1:2">
      <c r="A2221" s="22">
        <v>43395</v>
      </c>
      <c r="B2221" s="65">
        <v>657.91239672793813</v>
      </c>
    </row>
    <row r="2222" spans="1:2">
      <c r="A2222" s="22">
        <v>43396</v>
      </c>
      <c r="B2222" s="65">
        <v>657.87814923331393</v>
      </c>
    </row>
    <row r="2223" spans="1:2">
      <c r="A2223" s="22">
        <v>43397</v>
      </c>
      <c r="B2223" s="65">
        <v>652.72305712172624</v>
      </c>
    </row>
    <row r="2224" spans="1:2">
      <c r="A2224" s="22">
        <v>43398</v>
      </c>
      <c r="B2224" s="65">
        <v>654.7730302245443</v>
      </c>
    </row>
    <row r="2225" spans="1:2">
      <c r="A2225" s="22">
        <v>43399</v>
      </c>
      <c r="B2225" s="65">
        <v>657.73014318063179</v>
      </c>
    </row>
    <row r="2226" spans="1:2">
      <c r="A2226" s="22">
        <v>43402</v>
      </c>
      <c r="B2226" s="65">
        <v>688.41407120084557</v>
      </c>
    </row>
    <row r="2227" spans="1:2">
      <c r="A2227" s="22">
        <v>43403</v>
      </c>
      <c r="B2227" s="65">
        <v>687.41000237370201</v>
      </c>
    </row>
    <row r="2228" spans="1:2">
      <c r="A2228" s="22">
        <v>43404</v>
      </c>
      <c r="B2228" s="65">
        <v>676.42461054178352</v>
      </c>
    </row>
    <row r="2229" spans="1:2">
      <c r="A2229" s="22">
        <v>43405</v>
      </c>
      <c r="B2229" s="65">
        <v>672.30224163004925</v>
      </c>
    </row>
    <row r="2230" spans="1:2">
      <c r="A2230" s="22">
        <v>43406</v>
      </c>
      <c r="B2230" s="65">
        <v>665.41337606858224</v>
      </c>
    </row>
    <row r="2231" spans="1:2">
      <c r="A2231" s="22">
        <v>43409</v>
      </c>
      <c r="B2231" s="65">
        <v>656.17523360208088</v>
      </c>
    </row>
    <row r="2232" spans="1:2">
      <c r="A2232" s="22">
        <v>43410</v>
      </c>
      <c r="B2232" s="65">
        <v>651.03348543108075</v>
      </c>
    </row>
    <row r="2233" spans="1:2">
      <c r="A2233" s="22">
        <v>43411</v>
      </c>
      <c r="B2233" s="65">
        <v>631.99565391068654</v>
      </c>
    </row>
    <row r="2234" spans="1:2">
      <c r="A2234" s="22">
        <v>43412</v>
      </c>
      <c r="B2234" s="65">
        <v>650.71380660056082</v>
      </c>
    </row>
    <row r="2235" spans="1:2">
      <c r="A2235" s="22">
        <v>43413</v>
      </c>
      <c r="B2235" s="65">
        <v>666.41702337752497</v>
      </c>
    </row>
    <row r="2236" spans="1:2">
      <c r="A2236" s="22">
        <v>43416</v>
      </c>
      <c r="B2236" s="65">
        <v>668.53703024958406</v>
      </c>
    </row>
    <row r="2237" spans="1:2">
      <c r="A2237" s="22">
        <v>43417</v>
      </c>
      <c r="B2237" s="65">
        <v>676.85314332438645</v>
      </c>
    </row>
    <row r="2238" spans="1:2">
      <c r="A2238" s="22">
        <v>43418</v>
      </c>
      <c r="B2238" s="65">
        <v>875.65139843812165</v>
      </c>
    </row>
    <row r="2239" spans="1:2">
      <c r="A2239" s="22">
        <v>43419</v>
      </c>
      <c r="B2239" s="65">
        <v>857.92554278247928</v>
      </c>
    </row>
    <row r="2240" spans="1:2">
      <c r="A2240" s="22">
        <v>43420</v>
      </c>
      <c r="B2240" s="65">
        <v>850.9284886463987</v>
      </c>
    </row>
    <row r="2241" spans="1:2">
      <c r="A2241" s="22">
        <v>43423</v>
      </c>
      <c r="B2241" s="65">
        <v>1042.7265594868695</v>
      </c>
    </row>
    <row r="2242" spans="1:2">
      <c r="A2242" s="22">
        <v>43424</v>
      </c>
      <c r="B2242" s="65">
        <v>1298.1371259507264</v>
      </c>
    </row>
    <row r="2243" spans="1:2">
      <c r="A2243" s="22">
        <v>43425</v>
      </c>
      <c r="B2243" s="65">
        <v>1206.5629954717015</v>
      </c>
    </row>
    <row r="2244" spans="1:2">
      <c r="A2244" s="22">
        <v>43427</v>
      </c>
      <c r="B2244" s="65">
        <v>1316.8467370679582</v>
      </c>
    </row>
    <row r="2245" spans="1:2">
      <c r="A2245" s="22">
        <v>43430</v>
      </c>
      <c r="B2245" s="65">
        <v>1676.9650193773234</v>
      </c>
    </row>
    <row r="2246" spans="1:2">
      <c r="A2246" s="22">
        <v>43431</v>
      </c>
      <c r="B2246" s="65">
        <v>1587.1859171401529</v>
      </c>
    </row>
    <row r="2247" spans="1:2">
      <c r="A2247" s="22">
        <v>43432</v>
      </c>
      <c r="B2247" s="65">
        <v>1084.7658436437005</v>
      </c>
    </row>
    <row r="2248" spans="1:2">
      <c r="A2248" s="22">
        <v>43433</v>
      </c>
      <c r="B2248" s="65">
        <v>1140.8880503955447</v>
      </c>
    </row>
    <row r="2249" spans="1:2">
      <c r="A2249" s="22">
        <v>43434</v>
      </c>
      <c r="B2249" s="65">
        <v>1274.1118407273832</v>
      </c>
    </row>
    <row r="2250" spans="1:2">
      <c r="A2250" s="22">
        <v>43437</v>
      </c>
      <c r="B2250" s="65">
        <v>1358.2921395525464</v>
      </c>
    </row>
    <row r="2251" spans="1:2">
      <c r="A2251" s="22">
        <v>43438</v>
      </c>
      <c r="B2251" s="65">
        <v>1330.0432643085694</v>
      </c>
    </row>
    <row r="2252" spans="1:2">
      <c r="A2252" s="22">
        <v>43440</v>
      </c>
      <c r="B2252" s="65">
        <v>1496.8615870587646</v>
      </c>
    </row>
    <row r="2253" spans="1:2">
      <c r="A2253" s="22">
        <v>43441</v>
      </c>
      <c r="B2253" s="65">
        <v>1749.3980374925891</v>
      </c>
    </row>
    <row r="2254" spans="1:2">
      <c r="A2254" s="22">
        <v>43444</v>
      </c>
      <c r="B2254" s="65">
        <v>1667.1464979818672</v>
      </c>
    </row>
    <row r="2255" spans="1:2">
      <c r="A2255" s="22">
        <v>43445</v>
      </c>
      <c r="B2255" s="65">
        <v>1719.0227227427847</v>
      </c>
    </row>
    <row r="2256" spans="1:2">
      <c r="A2256" s="22">
        <v>43446</v>
      </c>
      <c r="B2256" s="65">
        <v>1616.1244925374724</v>
      </c>
    </row>
    <row r="2257" spans="1:2">
      <c r="A2257" s="22">
        <v>43447</v>
      </c>
      <c r="B2257" s="65">
        <v>1807.8775170570946</v>
      </c>
    </row>
    <row r="2258" spans="1:2">
      <c r="A2258" s="22">
        <v>43448</v>
      </c>
      <c r="B2258" s="65">
        <v>1889.847753214952</v>
      </c>
    </row>
    <row r="2259" spans="1:2">
      <c r="A2259" s="22">
        <v>43451</v>
      </c>
      <c r="B2259" s="65">
        <v>1417.5068828132053</v>
      </c>
    </row>
    <row r="2260" spans="1:2">
      <c r="A2260" s="22">
        <v>43452</v>
      </c>
      <c r="B2260" s="65">
        <v>1447.8667685682829</v>
      </c>
    </row>
    <row r="2261" spans="1:2">
      <c r="A2261" s="22">
        <v>43453</v>
      </c>
      <c r="B2261" s="65">
        <v>1285.8430303880718</v>
      </c>
    </row>
    <row r="2262" spans="1:2">
      <c r="A2262" s="22">
        <v>43454</v>
      </c>
      <c r="B2262" s="65">
        <v>1156.6835547026003</v>
      </c>
    </row>
    <row r="2263" spans="1:2">
      <c r="A2263" s="22">
        <v>43455</v>
      </c>
      <c r="B2263" s="65">
        <v>1219.3115002991649</v>
      </c>
    </row>
    <row r="2264" spans="1:2">
      <c r="A2264" s="22">
        <v>43458</v>
      </c>
      <c r="B2264" s="65">
        <v>1027.7430122212972</v>
      </c>
    </row>
    <row r="2265" spans="1:2">
      <c r="A2265" s="22">
        <v>43460</v>
      </c>
      <c r="B2265" s="65">
        <v>1182.5145007638585</v>
      </c>
    </row>
    <row r="2266" spans="1:2">
      <c r="A2266" s="22">
        <v>43461</v>
      </c>
      <c r="B2266" s="65">
        <v>1314.5569701252839</v>
      </c>
    </row>
    <row r="2267" spans="1:2">
      <c r="A2267" s="22">
        <v>43462</v>
      </c>
      <c r="B2267" s="65">
        <v>1073.6124488250559</v>
      </c>
    </row>
    <row r="2268" spans="1:2">
      <c r="A2268" s="22">
        <v>43465</v>
      </c>
      <c r="B2268" s="65">
        <v>1194.7773881366593</v>
      </c>
    </row>
    <row r="2269" spans="1:2">
      <c r="A2269" s="22">
        <v>43467</v>
      </c>
      <c r="B2269" s="65">
        <v>1077.477365173974</v>
      </c>
    </row>
    <row r="2270" spans="1:2">
      <c r="A2270" s="22">
        <v>43468</v>
      </c>
      <c r="B2270" s="65">
        <v>1116.751249576035</v>
      </c>
    </row>
    <row r="2271" spans="1:2">
      <c r="A2271" s="22">
        <v>43469</v>
      </c>
      <c r="B2271" s="65">
        <v>1125.3433981060091</v>
      </c>
    </row>
    <row r="2272" spans="1:2">
      <c r="A2272" s="22">
        <v>43472</v>
      </c>
      <c r="B2272" s="65">
        <v>980.8978351593679</v>
      </c>
    </row>
    <row r="2273" spans="1:2">
      <c r="A2273" s="22">
        <v>43473</v>
      </c>
      <c r="B2273" s="65">
        <v>980.13000611968562</v>
      </c>
    </row>
    <row r="2274" spans="1:2">
      <c r="A2274" s="22">
        <v>43474</v>
      </c>
      <c r="B2274" s="65">
        <v>977.21520185194879</v>
      </c>
    </row>
    <row r="2275" spans="1:2">
      <c r="A2275" s="22">
        <v>43475</v>
      </c>
      <c r="B2275" s="65">
        <v>1166.049838943836</v>
      </c>
    </row>
    <row r="2276" spans="1:2">
      <c r="A2276" s="22">
        <v>43476</v>
      </c>
      <c r="B2276" s="65">
        <v>1148.1006084122923</v>
      </c>
    </row>
    <row r="2277" spans="1:2">
      <c r="A2277" s="22">
        <v>43479</v>
      </c>
      <c r="B2277" s="65">
        <v>1135.1615105228175</v>
      </c>
    </row>
    <row r="2278" spans="1:2">
      <c r="A2278" s="22">
        <v>43480</v>
      </c>
      <c r="B2278" s="65">
        <v>1206.5588018609328</v>
      </c>
    </row>
    <row r="2279" spans="1:2">
      <c r="A2279" s="22">
        <v>43481</v>
      </c>
      <c r="B2279" s="65">
        <v>1194.5842664943484</v>
      </c>
    </row>
    <row r="2280" spans="1:2">
      <c r="A2280" s="22">
        <v>43482</v>
      </c>
      <c r="B2280" s="65">
        <v>1164.2051671737681</v>
      </c>
    </row>
    <row r="2281" spans="1:2">
      <c r="A2281" s="22">
        <v>43483</v>
      </c>
      <c r="B2281" s="65">
        <v>1182.026454912123</v>
      </c>
    </row>
    <row r="2282" spans="1:2">
      <c r="A2282" s="22">
        <v>43487</v>
      </c>
      <c r="B2282" s="65">
        <v>1182.9278791099821</v>
      </c>
    </row>
    <row r="2283" spans="1:2">
      <c r="A2283" s="22">
        <v>43488</v>
      </c>
      <c r="B2283" s="65">
        <v>1218.5373138818045</v>
      </c>
    </row>
    <row r="2284" spans="1:2">
      <c r="A2284" s="22">
        <v>43489</v>
      </c>
      <c r="B2284" s="65">
        <v>1208.3908272030824</v>
      </c>
    </row>
    <row r="2285" spans="1:2">
      <c r="A2285" s="22">
        <v>43490</v>
      </c>
      <c r="B2285" s="65">
        <v>1219.2816116048477</v>
      </c>
    </row>
    <row r="2286" spans="1:2">
      <c r="A2286" s="22">
        <v>43493</v>
      </c>
      <c r="B2286" s="65">
        <v>1306.0213032421666</v>
      </c>
    </row>
    <row r="2287" spans="1:2">
      <c r="A2287" s="22">
        <v>43494</v>
      </c>
      <c r="B2287" s="65">
        <v>1313.8006568743294</v>
      </c>
    </row>
    <row r="2288" spans="1:2">
      <c r="A2288" s="22">
        <v>43495</v>
      </c>
      <c r="B2288" s="65">
        <v>1282.0607920961386</v>
      </c>
    </row>
    <row r="2289" spans="1:2">
      <c r="A2289" s="22">
        <v>43496</v>
      </c>
      <c r="B2289" s="65">
        <v>1292.9005692924118</v>
      </c>
    </row>
    <row r="2290" spans="1:2">
      <c r="A2290" s="22">
        <v>43497</v>
      </c>
      <c r="B2290" s="65">
        <v>1269.6372727832813</v>
      </c>
    </row>
    <row r="2291" spans="1:2">
      <c r="A2291" s="22">
        <v>43500</v>
      </c>
      <c r="B2291" s="65">
        <v>1293.2223421108442</v>
      </c>
    </row>
    <row r="2292" spans="1:2">
      <c r="A2292" s="22">
        <v>43501</v>
      </c>
      <c r="B2292" s="65">
        <v>1287.6284324819544</v>
      </c>
    </row>
    <row r="2293" spans="1:2">
      <c r="A2293" s="22">
        <v>43502</v>
      </c>
      <c r="B2293" s="65">
        <v>1334.7835993608271</v>
      </c>
    </row>
    <row r="2294" spans="1:2">
      <c r="A2294" s="22">
        <v>43503</v>
      </c>
      <c r="B2294" s="65">
        <v>1333.5544444953705</v>
      </c>
    </row>
    <row r="2295" spans="1:2">
      <c r="A2295" s="22">
        <v>43504</v>
      </c>
      <c r="B2295" s="65">
        <v>1113.4456479960627</v>
      </c>
    </row>
    <row r="2296" spans="1:2">
      <c r="A2296" s="22">
        <v>43507</v>
      </c>
      <c r="B2296" s="65">
        <v>1118.7472336503758</v>
      </c>
    </row>
    <row r="2297" spans="1:2">
      <c r="A2297" s="22">
        <v>43508</v>
      </c>
      <c r="B2297" s="65">
        <v>1118.6889974930077</v>
      </c>
    </row>
    <row r="2298" spans="1:2">
      <c r="A2298" s="22">
        <v>43509</v>
      </c>
      <c r="B2298" s="65">
        <v>1142.9207546624959</v>
      </c>
    </row>
    <row r="2299" spans="1:2">
      <c r="A2299" s="22">
        <v>43510</v>
      </c>
      <c r="B2299" s="65">
        <v>1143.7904640230381</v>
      </c>
    </row>
    <row r="2300" spans="1:2">
      <c r="A2300" s="22">
        <v>43511</v>
      </c>
      <c r="B2300" s="65">
        <v>1143.7309242454589</v>
      </c>
    </row>
    <row r="2301" spans="1:2">
      <c r="A2301" s="22">
        <v>43515</v>
      </c>
      <c r="B2301" s="65">
        <v>899.94832766293234</v>
      </c>
    </row>
    <row r="2302" spans="1:2">
      <c r="A2302" s="22">
        <v>43516</v>
      </c>
      <c r="B2302" s="65">
        <v>897.91703048051716</v>
      </c>
    </row>
    <row r="2303" spans="1:2">
      <c r="A2303" s="22">
        <v>43517</v>
      </c>
      <c r="B2303" s="65">
        <v>915.67040693832644</v>
      </c>
    </row>
    <row r="2304" spans="1:2">
      <c r="A2304" s="22">
        <v>43518</v>
      </c>
      <c r="B2304" s="65">
        <v>902.04216486320229</v>
      </c>
    </row>
    <row r="2305" spans="1:2">
      <c r="A2305" s="22">
        <v>43521</v>
      </c>
      <c r="B2305" s="65">
        <v>952.45910657866602</v>
      </c>
    </row>
    <row r="2306" spans="1:2">
      <c r="A2306" s="22">
        <v>43522</v>
      </c>
      <c r="B2306" s="65">
        <v>974.04812795243379</v>
      </c>
    </row>
    <row r="2307" spans="1:2">
      <c r="A2307" s="22">
        <v>43523</v>
      </c>
      <c r="B2307" s="65">
        <v>1008.3185377393346</v>
      </c>
    </row>
    <row r="2308" spans="1:2">
      <c r="A2308" s="22">
        <v>43524</v>
      </c>
      <c r="B2308" s="65">
        <v>965.0243192617562</v>
      </c>
    </row>
    <row r="2309" spans="1:2">
      <c r="A2309" s="22">
        <v>43525</v>
      </c>
      <c r="B2309" s="65">
        <v>948.76756983379744</v>
      </c>
    </row>
    <row r="2310" spans="1:2">
      <c r="A2310" s="22">
        <v>43528</v>
      </c>
      <c r="B2310" s="65">
        <v>1012.639691179842</v>
      </c>
    </row>
    <row r="2311" spans="1:2">
      <c r="A2311" s="22">
        <v>43529</v>
      </c>
      <c r="B2311" s="65">
        <v>934.84417409222988</v>
      </c>
    </row>
    <row r="2312" spans="1:2">
      <c r="A2312" s="22">
        <v>43530</v>
      </c>
      <c r="B2312" s="65">
        <v>931.2691278169641</v>
      </c>
    </row>
    <row r="2313" spans="1:2">
      <c r="A2313" s="22">
        <v>43531</v>
      </c>
      <c r="B2313" s="65">
        <v>917.89677020010515</v>
      </c>
    </row>
    <row r="2314" spans="1:2">
      <c r="A2314" s="22">
        <v>43532</v>
      </c>
      <c r="B2314" s="65">
        <v>907.55481988691986</v>
      </c>
    </row>
    <row r="2315" spans="1:2">
      <c r="A2315" s="22">
        <v>43535</v>
      </c>
      <c r="B2315" s="65">
        <v>933.14853132636449</v>
      </c>
    </row>
    <row r="2316" spans="1:2">
      <c r="A2316" s="22">
        <v>43536</v>
      </c>
      <c r="B2316" s="65">
        <v>930.28502877500034</v>
      </c>
    </row>
    <row r="2317" spans="1:2">
      <c r="A2317" s="22">
        <v>43537</v>
      </c>
      <c r="B2317" s="65">
        <v>930.23660297898198</v>
      </c>
    </row>
    <row r="2318" spans="1:2">
      <c r="A2318" s="22">
        <v>43538</v>
      </c>
      <c r="B2318" s="65">
        <v>928.78722096433239</v>
      </c>
    </row>
    <row r="2319" spans="1:2">
      <c r="A2319" s="22">
        <v>43539</v>
      </c>
      <c r="B2319" s="65">
        <v>900.78440448434264</v>
      </c>
    </row>
    <row r="2320" spans="1:2">
      <c r="A2320" s="22">
        <v>43542</v>
      </c>
      <c r="B2320" s="65">
        <v>872.69233643633913</v>
      </c>
    </row>
    <row r="2321" spans="1:2">
      <c r="A2321" s="22">
        <v>43543</v>
      </c>
      <c r="B2321" s="65">
        <v>859.26987280209858</v>
      </c>
    </row>
    <row r="2322" spans="1:2">
      <c r="A2322" s="22">
        <v>43544</v>
      </c>
      <c r="B2322" s="65">
        <v>851.13350417335153</v>
      </c>
    </row>
    <row r="2323" spans="1:2">
      <c r="A2323" s="22">
        <v>43545</v>
      </c>
      <c r="B2323" s="65">
        <v>871.95332198365611</v>
      </c>
    </row>
    <row r="2324" spans="1:2">
      <c r="A2324" s="22">
        <v>43546</v>
      </c>
      <c r="B2324" s="65">
        <v>862.99746072916594</v>
      </c>
    </row>
    <row r="2325" spans="1:2">
      <c r="A2325" s="22">
        <v>43549</v>
      </c>
      <c r="B2325" s="65">
        <v>901.80935860868544</v>
      </c>
    </row>
    <row r="2326" spans="1:2">
      <c r="A2326" s="22">
        <v>43550</v>
      </c>
      <c r="B2326" s="65">
        <v>895.0624941671972</v>
      </c>
    </row>
    <row r="2327" spans="1:2">
      <c r="A2327" s="22">
        <v>43551</v>
      </c>
      <c r="B2327" s="65">
        <v>849.30212533890437</v>
      </c>
    </row>
    <row r="2328" spans="1:2">
      <c r="A2328" s="22">
        <v>43552</v>
      </c>
      <c r="B2328" s="65">
        <v>849.25791509128396</v>
      </c>
    </row>
    <row r="2329" spans="1:2">
      <c r="A2329" s="22">
        <v>43553</v>
      </c>
      <c r="B2329" s="65">
        <v>819.17860224464175</v>
      </c>
    </row>
    <row r="2330" spans="1:2">
      <c r="A2330" s="22">
        <v>43556</v>
      </c>
      <c r="B2330" s="65">
        <v>799.38271717982082</v>
      </c>
    </row>
    <row r="2331" spans="1:2">
      <c r="A2331" s="22">
        <v>43557</v>
      </c>
      <c r="B2331" s="65">
        <v>547.81844253788415</v>
      </c>
    </row>
    <row r="2332" spans="1:2">
      <c r="A2332" s="22">
        <v>43558</v>
      </c>
      <c r="B2332" s="65">
        <v>461.87713358036871</v>
      </c>
    </row>
    <row r="2333" spans="1:2">
      <c r="A2333" s="22">
        <v>43559</v>
      </c>
      <c r="B2333" s="65">
        <v>517.09162488490358</v>
      </c>
    </row>
    <row r="2334" spans="1:2">
      <c r="A2334" s="22">
        <v>43560</v>
      </c>
      <c r="B2334" s="65">
        <v>478.77306163211142</v>
      </c>
    </row>
    <row r="2335" spans="1:2">
      <c r="A2335" s="22">
        <v>43563</v>
      </c>
      <c r="B2335" s="65">
        <v>442.07850649097986</v>
      </c>
    </row>
    <row r="2336" spans="1:2">
      <c r="A2336" s="22">
        <v>43564</v>
      </c>
      <c r="B2336" s="65">
        <v>440.33916054931291</v>
      </c>
    </row>
    <row r="2337" spans="1:2">
      <c r="A2337" s="22">
        <v>43565</v>
      </c>
      <c r="B2337" s="65">
        <v>407.40963116001564</v>
      </c>
    </row>
    <row r="2338" spans="1:2">
      <c r="A2338" s="22">
        <v>43566</v>
      </c>
      <c r="B2338" s="65">
        <v>458.26027715941598</v>
      </c>
    </row>
    <row r="2339" spans="1:2">
      <c r="A2339" s="22">
        <v>43567</v>
      </c>
      <c r="B2339" s="65">
        <v>460.58380014401195</v>
      </c>
    </row>
    <row r="2340" spans="1:2">
      <c r="A2340" s="22">
        <v>43570</v>
      </c>
      <c r="B2340" s="65">
        <v>470.02117507971167</v>
      </c>
    </row>
    <row r="2341" spans="1:2">
      <c r="A2341" s="22">
        <v>43571</v>
      </c>
      <c r="B2341" s="65">
        <v>434.76883116414206</v>
      </c>
    </row>
    <row r="2342" spans="1:2">
      <c r="A2342" s="22">
        <v>43572</v>
      </c>
      <c r="B2342" s="65">
        <v>429.67248696716933</v>
      </c>
    </row>
    <row r="2343" spans="1:2">
      <c r="A2343" s="22">
        <v>43573</v>
      </c>
      <c r="B2343" s="65">
        <v>418.96765530855669</v>
      </c>
    </row>
    <row r="2344" spans="1:2">
      <c r="A2344" s="22">
        <v>43577</v>
      </c>
      <c r="B2344" s="65">
        <v>403.17025628366764</v>
      </c>
    </row>
    <row r="2345" spans="1:2">
      <c r="A2345" s="22">
        <v>43578</v>
      </c>
      <c r="B2345" s="65">
        <v>372.70095325098009</v>
      </c>
    </row>
    <row r="2346" spans="1:2">
      <c r="A2346" s="22">
        <v>43579</v>
      </c>
      <c r="B2346" s="65">
        <v>394.61079556427296</v>
      </c>
    </row>
    <row r="2347" spans="1:2">
      <c r="A2347" s="22">
        <v>43580</v>
      </c>
      <c r="B2347" s="65">
        <v>386.6161992846524</v>
      </c>
    </row>
    <row r="2348" spans="1:2">
      <c r="A2348" s="22">
        <v>43581</v>
      </c>
      <c r="B2348" s="65">
        <v>444.40023336125779</v>
      </c>
    </row>
    <row r="2349" spans="1:2">
      <c r="A2349" s="22">
        <v>43584</v>
      </c>
      <c r="B2349" s="65">
        <v>433.75700927314915</v>
      </c>
    </row>
    <row r="2350" spans="1:2">
      <c r="A2350" s="22">
        <v>43585</v>
      </c>
      <c r="B2350" s="65">
        <v>418.61329740293354</v>
      </c>
    </row>
    <row r="2351" spans="1:2">
      <c r="A2351" s="22">
        <v>43586</v>
      </c>
      <c r="B2351" s="65">
        <v>407.7184339139373</v>
      </c>
    </row>
    <row r="2352" spans="1:2">
      <c r="A2352" s="22">
        <v>43587</v>
      </c>
      <c r="B2352" s="65">
        <v>393.46154203651878</v>
      </c>
    </row>
    <row r="2353" spans="1:2">
      <c r="A2353" s="22">
        <v>43588</v>
      </c>
      <c r="B2353" s="65">
        <v>352.30164991533718</v>
      </c>
    </row>
    <row r="2354" spans="1:2">
      <c r="A2354" s="22">
        <v>43591</v>
      </c>
      <c r="B2354" s="65">
        <v>343.3074727109381</v>
      </c>
    </row>
    <row r="2355" spans="1:2">
      <c r="A2355" s="22">
        <v>43592</v>
      </c>
      <c r="B2355" s="65">
        <v>331.37100285838261</v>
      </c>
    </row>
    <row r="2356" spans="1:2">
      <c r="A2356" s="22">
        <v>43593</v>
      </c>
      <c r="B2356" s="65">
        <v>325.12620736113507</v>
      </c>
    </row>
    <row r="2357" spans="1:2">
      <c r="A2357" s="22">
        <v>43594</v>
      </c>
      <c r="B2357" s="65">
        <v>307.10866493725564</v>
      </c>
    </row>
    <row r="2358" spans="1:2">
      <c r="A2358" s="22">
        <v>43595</v>
      </c>
      <c r="B2358" s="65">
        <v>276.49162436017218</v>
      </c>
    </row>
    <row r="2359" spans="1:2">
      <c r="A2359" s="22">
        <v>43598</v>
      </c>
      <c r="B2359" s="65">
        <v>138.73367491382245</v>
      </c>
    </row>
    <row r="2360" spans="1:2">
      <c r="A2360" s="22">
        <v>43599</v>
      </c>
      <c r="B2360" s="65">
        <v>144.47654912168005</v>
      </c>
    </row>
    <row r="2361" spans="1:2">
      <c r="A2361" s="22">
        <v>43600</v>
      </c>
      <c r="B2361" s="65">
        <v>127.94822755975099</v>
      </c>
    </row>
    <row r="2362" spans="1:2">
      <c r="A2362" s="22">
        <v>43601</v>
      </c>
      <c r="B2362" s="65">
        <v>138.50094686407334</v>
      </c>
    </row>
    <row r="2363" spans="1:2">
      <c r="A2363" s="22">
        <v>43602</v>
      </c>
      <c r="B2363" s="65">
        <v>163.04848384926416</v>
      </c>
    </row>
    <row r="2364" spans="1:2">
      <c r="A2364" s="22">
        <v>43605</v>
      </c>
      <c r="B2364" s="65">
        <v>133.09097825924849</v>
      </c>
    </row>
    <row r="2365" spans="1:2">
      <c r="A2365" s="22">
        <v>43606</v>
      </c>
      <c r="B2365" s="65">
        <v>126.32294035176305</v>
      </c>
    </row>
    <row r="2366" spans="1:2">
      <c r="A2366" s="22">
        <v>43607</v>
      </c>
      <c r="B2366" s="65">
        <v>129.08272592281014</v>
      </c>
    </row>
    <row r="2367" spans="1:2">
      <c r="A2367" s="22">
        <v>43608</v>
      </c>
      <c r="B2367" s="65">
        <v>133.76140494813808</v>
      </c>
    </row>
    <row r="2368" spans="1:2">
      <c r="A2368" s="22">
        <v>43609</v>
      </c>
      <c r="B2368" s="65">
        <v>124.3095516947851</v>
      </c>
    </row>
    <row r="2369" spans="1:2">
      <c r="A2369" s="22">
        <v>43613</v>
      </c>
      <c r="B2369" s="65">
        <v>103.57372508532399</v>
      </c>
    </row>
    <row r="2370" spans="1:2">
      <c r="A2370" s="22">
        <v>43614</v>
      </c>
      <c r="B2370" s="65">
        <v>104.04626111464444</v>
      </c>
    </row>
    <row r="2371" spans="1:2">
      <c r="A2371" s="22">
        <v>43615</v>
      </c>
      <c r="B2371" s="65">
        <v>105.82822709510383</v>
      </c>
    </row>
    <row r="2372" spans="1:2">
      <c r="A2372" s="22">
        <v>43616</v>
      </c>
      <c r="B2372" s="65">
        <v>109.34915032096056</v>
      </c>
    </row>
    <row r="2373" spans="1:2">
      <c r="A2373" s="22">
        <v>43619</v>
      </c>
      <c r="B2373" s="65">
        <v>106.63844699976337</v>
      </c>
    </row>
    <row r="2374" spans="1:2">
      <c r="A2374" s="22">
        <v>43620</v>
      </c>
      <c r="B2374" s="65">
        <v>131.7263949500645</v>
      </c>
    </row>
    <row r="2375" spans="1:2">
      <c r="A2375" s="22">
        <v>43621</v>
      </c>
      <c r="B2375" s="65">
        <v>124.47358679584902</v>
      </c>
    </row>
    <row r="2376" spans="1:2">
      <c r="A2376" s="22">
        <v>43622</v>
      </c>
      <c r="B2376" s="65">
        <v>131.59038811436508</v>
      </c>
    </row>
    <row r="2377" spans="1:2">
      <c r="A2377" s="22">
        <v>43623</v>
      </c>
      <c r="B2377" s="65">
        <v>117.82931671707271</v>
      </c>
    </row>
    <row r="2378" spans="1:2">
      <c r="A2378" s="22">
        <v>43626</v>
      </c>
      <c r="B2378" s="65">
        <v>117.82318313620252</v>
      </c>
    </row>
    <row r="2379" spans="1:2">
      <c r="A2379" s="22">
        <v>43627</v>
      </c>
      <c r="B2379" s="65">
        <v>120.45567633459095</v>
      </c>
    </row>
    <row r="2380" spans="1:2">
      <c r="A2380" s="22">
        <v>43628</v>
      </c>
      <c r="B2380" s="65">
        <v>112.00100791810904</v>
      </c>
    </row>
    <row r="2381" spans="1:2">
      <c r="A2381" s="22">
        <v>43629</v>
      </c>
      <c r="B2381" s="65">
        <v>109.62353118724529</v>
      </c>
    </row>
    <row r="2382" spans="1:2">
      <c r="A2382" s="22">
        <v>43630</v>
      </c>
      <c r="B2382" s="65">
        <v>105.36840552801443</v>
      </c>
    </row>
    <row r="2383" spans="1:2">
      <c r="A2383" s="22">
        <v>43633</v>
      </c>
      <c r="B2383" s="65">
        <v>82.080076621444093</v>
      </c>
    </row>
    <row r="2384" spans="1:2">
      <c r="A2384" s="22">
        <v>43634</v>
      </c>
      <c r="B2384" s="65">
        <v>86.532411544488411</v>
      </c>
    </row>
    <row r="2385" spans="1:2">
      <c r="A2385" s="22">
        <v>43635</v>
      </c>
      <c r="B2385" s="65">
        <v>84.71685934148455</v>
      </c>
    </row>
    <row r="2386" spans="1:2">
      <c r="A2386" s="22">
        <v>43636</v>
      </c>
      <c r="B2386" s="65">
        <v>76.763181905721567</v>
      </c>
    </row>
    <row r="2387" spans="1:2">
      <c r="A2387" s="22">
        <v>43637</v>
      </c>
      <c r="B2387" s="65">
        <v>70.91450729581932</v>
      </c>
    </row>
    <row r="2388" spans="1:2">
      <c r="A2388" s="22">
        <v>43640</v>
      </c>
      <c r="B2388" s="65">
        <v>55.962045908861619</v>
      </c>
    </row>
    <row r="2389" spans="1:2">
      <c r="A2389" s="22">
        <v>43641</v>
      </c>
      <c r="B2389" s="65">
        <v>50.798578425823649</v>
      </c>
    </row>
    <row r="2390" spans="1:2">
      <c r="A2390" s="22">
        <v>43642</v>
      </c>
      <c r="B2390" s="65">
        <v>28.850237855386514</v>
      </c>
    </row>
    <row r="2391" spans="1:2">
      <c r="A2391" s="22">
        <v>43643</v>
      </c>
      <c r="B2391" s="65">
        <v>41.290567768993157</v>
      </c>
    </row>
    <row r="2392" spans="1:2">
      <c r="A2392" s="22">
        <v>43644</v>
      </c>
      <c r="B2392" s="65">
        <v>30.175261264749505</v>
      </c>
    </row>
    <row r="2393" spans="1:2">
      <c r="A2393" s="22">
        <v>43647</v>
      </c>
      <c r="B2393" s="65">
        <v>40.757836597279223</v>
      </c>
    </row>
    <row r="2394" spans="1:2">
      <c r="A2394" s="22">
        <v>43648</v>
      </c>
      <c r="B2394" s="65">
        <v>35.942560613654379</v>
      </c>
    </row>
    <row r="2395" spans="1:2">
      <c r="A2395" s="22">
        <v>43649</v>
      </c>
      <c r="B2395" s="65">
        <v>33.433400424545646</v>
      </c>
    </row>
    <row r="2396" spans="1:2">
      <c r="A2396" s="22">
        <v>43651</v>
      </c>
      <c r="B2396" s="65">
        <v>33.909706889351355</v>
      </c>
    </row>
    <row r="2397" spans="1:2">
      <c r="A2397" s="22">
        <v>43654</v>
      </c>
      <c r="B2397" s="65">
        <v>26.940253465091526</v>
      </c>
    </row>
    <row r="2398" spans="1:2">
      <c r="A2398" s="22">
        <v>43655</v>
      </c>
      <c r="B2398" s="65">
        <v>25.575503380731934</v>
      </c>
    </row>
    <row r="2399" spans="1:2">
      <c r="A2399" s="22">
        <v>43656</v>
      </c>
      <c r="B2399" s="65">
        <v>27.563668733747871</v>
      </c>
    </row>
    <row r="2400" spans="1:2">
      <c r="A2400" s="22">
        <v>43657</v>
      </c>
      <c r="B2400" s="65">
        <v>30.080178802288206</v>
      </c>
    </row>
    <row r="2401" spans="1:2">
      <c r="A2401" s="22">
        <v>43658</v>
      </c>
      <c r="B2401" s="65">
        <v>29.996559180217144</v>
      </c>
    </row>
    <row r="2402" spans="1:2">
      <c r="A2402" s="22">
        <v>43661</v>
      </c>
      <c r="B2402" s="65">
        <v>34.117853174883621</v>
      </c>
    </row>
    <row r="2403" spans="1:2">
      <c r="A2403" s="22">
        <v>43662</v>
      </c>
      <c r="B2403" s="65">
        <v>41.646410413359682</v>
      </c>
    </row>
    <row r="2404" spans="1:2">
      <c r="A2404" s="22">
        <v>43663</v>
      </c>
      <c r="B2404" s="65">
        <v>40.797745459852877</v>
      </c>
    </row>
    <row r="2405" spans="1:2">
      <c r="A2405" s="22">
        <v>43664</v>
      </c>
      <c r="B2405" s="65">
        <v>34.312890771943472</v>
      </c>
    </row>
    <row r="2406" spans="1:2">
      <c r="A2406" s="22">
        <v>43665</v>
      </c>
      <c r="B2406" s="65">
        <v>34.88486732351771</v>
      </c>
    </row>
    <row r="2407" spans="1:2">
      <c r="A2407" s="22">
        <v>43668</v>
      </c>
      <c r="B2407" s="65">
        <v>36.744220547069041</v>
      </c>
    </row>
    <row r="2408" spans="1:2">
      <c r="A2408" s="22">
        <v>43669</v>
      </c>
      <c r="B2408" s="65">
        <v>36.73187209989684</v>
      </c>
    </row>
    <row r="2409" spans="1:2">
      <c r="A2409" s="22">
        <v>43670</v>
      </c>
      <c r="B2409" s="65">
        <v>40.704074262430908</v>
      </c>
    </row>
    <row r="2410" spans="1:2">
      <c r="A2410" s="22">
        <v>43671</v>
      </c>
      <c r="B2410" s="65">
        <v>39.23558228556729</v>
      </c>
    </row>
    <row r="2411" spans="1:2">
      <c r="A2411" s="22">
        <v>43672</v>
      </c>
      <c r="B2411" s="65">
        <v>38.666585142841811</v>
      </c>
    </row>
    <row r="2412" spans="1:2">
      <c r="A2412" s="22">
        <v>43675</v>
      </c>
      <c r="B2412" s="65">
        <v>42.44575796781924</v>
      </c>
    </row>
    <row r="2413" spans="1:2">
      <c r="A2413" s="22">
        <v>43676</v>
      </c>
      <c r="B2413" s="65">
        <v>40.627337793831487</v>
      </c>
    </row>
    <row r="2414" spans="1:2">
      <c r="A2414" s="22">
        <v>43677</v>
      </c>
      <c r="B2414" s="65">
        <v>37.453890671064784</v>
      </c>
    </row>
    <row r="2415" spans="1:2">
      <c r="A2415" s="22">
        <v>43678</v>
      </c>
      <c r="B2415" s="65">
        <v>34.9532042929591</v>
      </c>
    </row>
    <row r="2416" spans="1:2">
      <c r="A2416" s="22">
        <v>43679</v>
      </c>
      <c r="B2416" s="65">
        <v>33.891750828315779</v>
      </c>
    </row>
    <row r="2417" spans="1:2">
      <c r="A2417" s="22">
        <v>43682</v>
      </c>
      <c r="B2417" s="65">
        <v>25.436963166721423</v>
      </c>
    </row>
    <row r="2418" spans="1:2">
      <c r="A2418" s="22">
        <v>43683</v>
      </c>
      <c r="B2418" s="65">
        <v>25.804607908073706</v>
      </c>
    </row>
    <row r="2419" spans="1:2">
      <c r="A2419" s="22">
        <v>43684</v>
      </c>
      <c r="B2419" s="65">
        <v>25.541256500912802</v>
      </c>
    </row>
    <row r="2420" spans="1:2">
      <c r="A2420" s="22">
        <v>43685</v>
      </c>
      <c r="B2420" s="65">
        <v>26.408398903109642</v>
      </c>
    </row>
    <row r="2421" spans="1:2">
      <c r="A2421" s="22">
        <v>43686</v>
      </c>
      <c r="B2421" s="65">
        <v>25.235376993901774</v>
      </c>
    </row>
    <row r="2422" spans="1:2">
      <c r="A2422" s="22">
        <v>43689</v>
      </c>
      <c r="B2422" s="65">
        <v>26.88630605358081</v>
      </c>
    </row>
    <row r="2423" spans="1:2">
      <c r="A2423" s="22">
        <v>43690</v>
      </c>
      <c r="B2423" s="65">
        <v>29.693160540884715</v>
      </c>
    </row>
    <row r="2424" spans="1:2">
      <c r="A2424" s="22">
        <v>43691</v>
      </c>
      <c r="B2424" s="65">
        <v>34.052065621672895</v>
      </c>
    </row>
    <row r="2425" spans="1:2">
      <c r="A2425" s="22">
        <v>43692</v>
      </c>
      <c r="B2425" s="65">
        <v>34.207577416161506</v>
      </c>
    </row>
    <row r="2426" spans="1:2">
      <c r="A2426" s="22">
        <v>43693</v>
      </c>
      <c r="B2426" s="65">
        <v>31.632310020837767</v>
      </c>
    </row>
    <row r="2427" spans="1:2">
      <c r="A2427" s="22">
        <v>43696</v>
      </c>
      <c r="B2427" s="65">
        <v>30.351610157851727</v>
      </c>
    </row>
    <row r="2428" spans="1:2">
      <c r="A2428" s="22">
        <v>43697</v>
      </c>
      <c r="B2428" s="65">
        <v>30.242179744422696</v>
      </c>
    </row>
    <row r="2429" spans="1:2">
      <c r="A2429" s="22">
        <v>43698</v>
      </c>
      <c r="B2429" s="65">
        <v>33.821807679257958</v>
      </c>
    </row>
    <row r="2430" spans="1:2">
      <c r="A2430" s="22">
        <v>43699</v>
      </c>
      <c r="B2430" s="65">
        <v>33.378637189002333</v>
      </c>
    </row>
    <row r="2431" spans="1:2">
      <c r="A2431" s="22">
        <v>43700</v>
      </c>
      <c r="B2431" s="65">
        <v>31.587985532548988</v>
      </c>
    </row>
    <row r="2432" spans="1:2">
      <c r="A2432" s="22">
        <v>43703</v>
      </c>
      <c r="B2432" s="65">
        <v>32.10933579539352</v>
      </c>
    </row>
    <row r="2433" spans="1:2">
      <c r="A2433" s="22">
        <v>43704</v>
      </c>
      <c r="B2433" s="65">
        <v>33.143449376174352</v>
      </c>
    </row>
    <row r="2434" spans="1:2">
      <c r="A2434" s="22">
        <v>43705</v>
      </c>
      <c r="B2434" s="65">
        <v>36.70676582252468</v>
      </c>
    </row>
    <row r="2435" spans="1:2">
      <c r="A2435" s="22">
        <v>43706</v>
      </c>
      <c r="B2435" s="65">
        <v>38.02138951744459</v>
      </c>
    </row>
    <row r="2436" spans="1:2">
      <c r="A2436" s="22">
        <v>43707</v>
      </c>
      <c r="B2436" s="65">
        <v>37.39572302859635</v>
      </c>
    </row>
    <row r="2437" spans="1:2">
      <c r="A2437" s="22">
        <v>43711</v>
      </c>
      <c r="B2437" s="65">
        <v>28.473906319579132</v>
      </c>
    </row>
    <row r="2438" spans="1:2">
      <c r="A2438" s="22">
        <v>43712</v>
      </c>
      <c r="B2438" s="65">
        <v>28.269373769470405</v>
      </c>
    </row>
    <row r="2439" spans="1:2">
      <c r="A2439" s="22">
        <v>43713</v>
      </c>
      <c r="B2439" s="65">
        <v>29.372717859115145</v>
      </c>
    </row>
    <row r="2440" spans="1:2">
      <c r="A2440" s="22">
        <v>43714</v>
      </c>
      <c r="B2440" s="65">
        <v>30.25544072303591</v>
      </c>
    </row>
    <row r="2441" spans="1:2">
      <c r="A2441" s="22">
        <v>43717</v>
      </c>
      <c r="B2441" s="65">
        <v>30.78473809722248</v>
      </c>
    </row>
    <row r="2442" spans="1:2">
      <c r="A2442" s="22">
        <v>43718</v>
      </c>
      <c r="B2442" s="65">
        <v>32.602533401615325</v>
      </c>
    </row>
    <row r="2443" spans="1:2">
      <c r="A2443" s="22">
        <v>43719</v>
      </c>
      <c r="B2443" s="65">
        <v>32.188388817633772</v>
      </c>
    </row>
    <row r="2444" spans="1:2">
      <c r="A2444" s="22">
        <v>43720</v>
      </c>
      <c r="B2444" s="65">
        <v>30.417551703007735</v>
      </c>
    </row>
    <row r="2445" spans="1:2">
      <c r="A2445" s="22">
        <v>43721</v>
      </c>
      <c r="B2445" s="65">
        <v>31.177597161238022</v>
      </c>
    </row>
    <row r="2446" spans="1:2">
      <c r="A2446" s="22">
        <v>43724</v>
      </c>
      <c r="B2446" s="65">
        <v>31.948564148919509</v>
      </c>
    </row>
    <row r="2447" spans="1:2">
      <c r="A2447" s="22">
        <v>43725</v>
      </c>
      <c r="B2447" s="65">
        <v>30.958849198495972</v>
      </c>
    </row>
    <row r="2448" spans="1:2">
      <c r="A2448" s="22">
        <v>43726</v>
      </c>
      <c r="B2448" s="65">
        <v>31.517619052537047</v>
      </c>
    </row>
    <row r="2449" spans="1:2">
      <c r="A2449" s="22">
        <v>43727</v>
      </c>
      <c r="B2449" s="65">
        <v>31.908920601078368</v>
      </c>
    </row>
    <row r="2450" spans="1:2">
      <c r="A2450" s="22">
        <v>43728</v>
      </c>
      <c r="B2450" s="65">
        <v>31.655898288633328</v>
      </c>
    </row>
    <row r="2451" spans="1:2">
      <c r="A2451" s="22">
        <v>43731</v>
      </c>
      <c r="B2451" s="65">
        <v>33.889758521789602</v>
      </c>
    </row>
    <row r="2452" spans="1:2">
      <c r="A2452" s="22">
        <v>43732</v>
      </c>
      <c r="B2452" s="65">
        <v>44.005406867653107</v>
      </c>
    </row>
    <row r="2453" spans="1:2">
      <c r="A2453" s="22">
        <v>43733</v>
      </c>
      <c r="B2453" s="65">
        <v>44.268021244911523</v>
      </c>
    </row>
    <row r="2454" spans="1:2">
      <c r="A2454" s="22">
        <v>43734</v>
      </c>
      <c r="B2454" s="65">
        <v>46.639885309788021</v>
      </c>
    </row>
    <row r="2455" spans="1:2">
      <c r="A2455" s="22">
        <v>43735</v>
      </c>
      <c r="B2455" s="65">
        <v>48.288577507532061</v>
      </c>
    </row>
    <row r="2456" spans="1:2">
      <c r="A2456" s="22">
        <v>43738</v>
      </c>
      <c r="B2456" s="65">
        <v>44.697835915182019</v>
      </c>
    </row>
    <row r="2457" spans="1:2">
      <c r="A2457" s="22">
        <v>43739</v>
      </c>
      <c r="B2457" s="65">
        <v>44.791581904826764</v>
      </c>
    </row>
    <row r="2458" spans="1:2">
      <c r="A2458" s="22">
        <v>43740</v>
      </c>
      <c r="B2458" s="65">
        <v>45.367517079905177</v>
      </c>
    </row>
    <row r="2459" spans="1:2">
      <c r="A2459" s="22">
        <v>43741</v>
      </c>
      <c r="B2459" s="65">
        <v>46.576920963693425</v>
      </c>
    </row>
    <row r="2460" spans="1:2">
      <c r="A2460" s="22">
        <v>43742</v>
      </c>
      <c r="B2460" s="65">
        <v>45.892924493389096</v>
      </c>
    </row>
    <row r="2461" spans="1:2">
      <c r="A2461" s="22">
        <v>43745</v>
      </c>
      <c r="B2461" s="65">
        <v>45.523858830144881</v>
      </c>
    </row>
    <row r="2462" spans="1:2">
      <c r="A2462" s="22">
        <v>43746</v>
      </c>
      <c r="B2462" s="65">
        <v>46.377788845133502</v>
      </c>
    </row>
    <row r="2463" spans="1:2">
      <c r="A2463" s="22">
        <v>43747</v>
      </c>
      <c r="B2463" s="65">
        <v>41.074572063090983</v>
      </c>
    </row>
    <row r="2464" spans="1:2">
      <c r="A2464" s="22">
        <v>43748</v>
      </c>
      <c r="B2464" s="65">
        <v>41.469700952909001</v>
      </c>
    </row>
    <row r="2465" spans="1:2">
      <c r="A2465" s="22">
        <v>43749</v>
      </c>
      <c r="B2465" s="65">
        <v>43.756220649591192</v>
      </c>
    </row>
    <row r="2466" spans="1:2">
      <c r="A2466" s="22">
        <v>43752</v>
      </c>
      <c r="B2466" s="65">
        <v>43.753942928516281</v>
      </c>
    </row>
    <row r="2467" spans="1:2">
      <c r="A2467" s="22">
        <v>43753</v>
      </c>
      <c r="B2467" s="65">
        <v>45.67268441585508</v>
      </c>
    </row>
    <row r="2468" spans="1:2">
      <c r="A2468" s="22">
        <v>43754</v>
      </c>
      <c r="B2468" s="65">
        <v>48.287318412955258</v>
      </c>
    </row>
    <row r="2469" spans="1:2">
      <c r="A2469" s="22">
        <v>43755</v>
      </c>
      <c r="B2469" s="65">
        <v>46.905944710272877</v>
      </c>
    </row>
    <row r="2470" spans="1:2">
      <c r="A2470" s="22">
        <v>43756</v>
      </c>
      <c r="B2470" s="65">
        <v>48.189311480138741</v>
      </c>
    </row>
    <row r="2471" spans="1:2">
      <c r="A2471" s="22">
        <v>43759</v>
      </c>
      <c r="B2471" s="65">
        <v>45.07372822563481</v>
      </c>
    </row>
    <row r="2472" spans="1:2">
      <c r="A2472" s="22">
        <v>43760</v>
      </c>
      <c r="B2472" s="65">
        <v>45.317372798227893</v>
      </c>
    </row>
    <row r="2473" spans="1:2">
      <c r="A2473" s="22">
        <v>43761</v>
      </c>
      <c r="B2473" s="65">
        <v>53.283993632474242</v>
      </c>
    </row>
    <row r="2474" spans="1:2">
      <c r="A2474" s="22">
        <v>43762</v>
      </c>
      <c r="B2474" s="65">
        <v>53.345160737493451</v>
      </c>
    </row>
    <row r="2475" spans="1:2">
      <c r="A2475" s="22">
        <v>43763</v>
      </c>
      <c r="B2475" s="65">
        <v>36.048175262002239</v>
      </c>
    </row>
    <row r="2476" spans="1:2">
      <c r="A2476" s="22">
        <v>43766</v>
      </c>
      <c r="B2476" s="65">
        <v>29.317140527123939</v>
      </c>
    </row>
    <row r="2477" spans="1:2">
      <c r="A2477" s="22">
        <v>43767</v>
      </c>
      <c r="B2477" s="65">
        <v>30.617777546211379</v>
      </c>
    </row>
    <row r="2478" spans="1:2">
      <c r="A2478" s="22">
        <v>43768</v>
      </c>
      <c r="B2478" s="65">
        <v>30.931830935290588</v>
      </c>
    </row>
    <row r="2479" spans="1:2">
      <c r="A2479" s="22">
        <v>43769</v>
      </c>
      <c r="B2479" s="65">
        <v>30.689817954083811</v>
      </c>
    </row>
    <row r="2480" spans="1:2">
      <c r="A2480" s="22">
        <v>43770</v>
      </c>
      <c r="B2480" s="65">
        <v>31.123817818038813</v>
      </c>
    </row>
    <row r="2481" spans="1:2">
      <c r="A2481" s="22">
        <v>43773</v>
      </c>
      <c r="B2481" s="65">
        <v>28.907735002833636</v>
      </c>
    </row>
    <row r="2482" spans="1:2">
      <c r="A2482" s="22">
        <v>43774</v>
      </c>
      <c r="B2482" s="65">
        <v>29.7587249900449</v>
      </c>
    </row>
    <row r="2483" spans="1:2">
      <c r="A2483" s="22">
        <v>43775</v>
      </c>
      <c r="B2483" s="65">
        <v>30.164634964661069</v>
      </c>
    </row>
    <row r="2484" spans="1:2">
      <c r="A2484" s="22">
        <v>43776</v>
      </c>
      <c r="B2484" s="65">
        <v>31.062491186090295</v>
      </c>
    </row>
    <row r="2485" spans="1:2">
      <c r="A2485" s="22">
        <v>43777</v>
      </c>
      <c r="B2485" s="65">
        <v>33.638884080695455</v>
      </c>
    </row>
    <row r="2486" spans="1:2">
      <c r="A2486" s="22">
        <v>43780</v>
      </c>
      <c r="B2486" s="65">
        <v>34.391009534792445</v>
      </c>
    </row>
    <row r="2487" spans="1:2">
      <c r="A2487" s="22">
        <v>43781</v>
      </c>
      <c r="B2487" s="65">
        <v>33.727853749880985</v>
      </c>
    </row>
    <row r="2488" spans="1:2">
      <c r="A2488" s="22">
        <v>43782</v>
      </c>
      <c r="B2488" s="65">
        <v>34.058787767243786</v>
      </c>
    </row>
    <row r="2489" spans="1:2">
      <c r="A2489" s="22">
        <v>43783</v>
      </c>
      <c r="B2489" s="65">
        <v>34.906883757737909</v>
      </c>
    </row>
    <row r="2490" spans="1:2">
      <c r="A2490" s="22">
        <v>43784</v>
      </c>
      <c r="B2490" s="65">
        <v>36.403319918630544</v>
      </c>
    </row>
    <row r="2491" spans="1:2">
      <c r="A2491" s="22">
        <v>43787</v>
      </c>
      <c r="B2491" s="65">
        <v>38.86093471586905</v>
      </c>
    </row>
    <row r="2492" spans="1:2">
      <c r="A2492" s="22">
        <v>43788</v>
      </c>
      <c r="B2492" s="65">
        <v>39.86902580831552</v>
      </c>
    </row>
    <row r="2493" spans="1:2">
      <c r="A2493" s="22">
        <v>43789</v>
      </c>
      <c r="B2493" s="65">
        <v>39.866950434369336</v>
      </c>
    </row>
    <row r="2494" spans="1:2">
      <c r="A2494" s="22">
        <v>43790</v>
      </c>
      <c r="B2494" s="65">
        <v>45.084843085122621</v>
      </c>
    </row>
    <row r="2495" spans="1:2">
      <c r="A2495" s="22">
        <v>43791</v>
      </c>
      <c r="B2495" s="65">
        <v>48.160326332128136</v>
      </c>
    </row>
    <row r="2496" spans="1:2">
      <c r="A2496" s="22">
        <v>43794</v>
      </c>
      <c r="B2496" s="65">
        <v>50.314990332280416</v>
      </c>
    </row>
    <row r="2497" spans="1:2">
      <c r="A2497" s="22">
        <v>43795</v>
      </c>
      <c r="B2497" s="65">
        <v>51.221805657456912</v>
      </c>
    </row>
    <row r="2498" spans="1:2">
      <c r="A2498" s="22">
        <v>43796</v>
      </c>
      <c r="B2498" s="65">
        <v>44.027445712384413</v>
      </c>
    </row>
    <row r="2499" spans="1:2">
      <c r="A2499" s="22">
        <v>43798</v>
      </c>
      <c r="B2499" s="65">
        <v>42.000903495163698</v>
      </c>
    </row>
    <row r="2500" spans="1:2">
      <c r="A2500" s="22">
        <v>43801</v>
      </c>
      <c r="B2500" s="65">
        <v>46.978289587490998</v>
      </c>
    </row>
    <row r="2501" spans="1:2">
      <c r="A2501" s="22">
        <v>43802</v>
      </c>
      <c r="B2501" s="65">
        <v>46.917798479692081</v>
      </c>
    </row>
    <row r="2502" spans="1:2">
      <c r="A2502" s="22">
        <v>43803</v>
      </c>
      <c r="B2502" s="65">
        <v>48.498916370751985</v>
      </c>
    </row>
    <row r="2503" spans="1:2">
      <c r="A2503" s="22">
        <v>43804</v>
      </c>
      <c r="B2503" s="65">
        <v>45.79580316702588</v>
      </c>
    </row>
    <row r="2504" spans="1:2">
      <c r="A2504" s="22">
        <v>43805</v>
      </c>
      <c r="B2504" s="65">
        <v>45.271104616563321</v>
      </c>
    </row>
    <row r="2505" spans="1:2">
      <c r="A2505" s="22">
        <v>43808</v>
      </c>
      <c r="B2505" s="65">
        <v>46.955642175705492</v>
      </c>
    </row>
    <row r="2506" spans="1:2">
      <c r="A2506" s="22">
        <v>43809</v>
      </c>
      <c r="B2506" s="65">
        <v>48.290358169459751</v>
      </c>
    </row>
    <row r="2507" spans="1:2">
      <c r="A2507" s="22">
        <v>43810</v>
      </c>
      <c r="B2507" s="65">
        <v>48.914598079070224</v>
      </c>
    </row>
    <row r="2508" spans="1:2">
      <c r="A2508" s="22">
        <v>43811</v>
      </c>
      <c r="B2508" s="65">
        <v>47.737112062850485</v>
      </c>
    </row>
    <row r="2509" spans="1:2">
      <c r="A2509" s="22">
        <v>43812</v>
      </c>
      <c r="B2509" s="65">
        <v>47.814139275630161</v>
      </c>
    </row>
    <row r="2510" spans="1:2">
      <c r="A2510" s="22">
        <v>43815</v>
      </c>
      <c r="B2510" s="65">
        <v>53.171935156919488</v>
      </c>
    </row>
    <row r="2511" spans="1:2">
      <c r="A2511" s="22">
        <v>43816</v>
      </c>
      <c r="B2511" s="65">
        <v>57.488653425883442</v>
      </c>
    </row>
    <row r="2512" spans="1:2">
      <c r="A2512" s="22">
        <v>43817</v>
      </c>
      <c r="B2512" s="65">
        <v>47.802804375334361</v>
      </c>
    </row>
    <row r="2513" spans="1:2">
      <c r="A2513" s="22">
        <v>43818</v>
      </c>
      <c r="B2513" s="65">
        <v>47.414809523277228</v>
      </c>
    </row>
    <row r="2514" spans="1:2">
      <c r="A2514" s="22">
        <v>43819</v>
      </c>
      <c r="B2514" s="65">
        <v>46.610569052877715</v>
      </c>
    </row>
    <row r="2515" spans="1:2">
      <c r="A2515" s="22">
        <v>43822</v>
      </c>
      <c r="B2515" s="65">
        <v>43.989900765176877</v>
      </c>
    </row>
    <row r="2516" spans="1:2">
      <c r="A2516" s="22">
        <v>43823</v>
      </c>
      <c r="B2516" s="65">
        <v>46.12208516782394</v>
      </c>
    </row>
    <row r="2517" spans="1:2">
      <c r="A2517" s="22">
        <v>43825</v>
      </c>
      <c r="B2517" s="65">
        <v>45.79203053208537</v>
      </c>
    </row>
    <row r="2518" spans="1:2">
      <c r="A2518" s="22">
        <v>43826</v>
      </c>
      <c r="B2518" s="65">
        <v>46.228213026076546</v>
      </c>
    </row>
    <row r="2519" spans="1:2">
      <c r="A2519" s="22">
        <v>43829</v>
      </c>
      <c r="B2519" s="65">
        <v>45.974356094842236</v>
      </c>
    </row>
    <row r="2520" spans="1:2">
      <c r="A2520" s="22">
        <v>43830</v>
      </c>
      <c r="B2520" s="65">
        <v>46.950344783097364</v>
      </c>
    </row>
    <row r="2521" spans="1:2">
      <c r="A2521" s="22">
        <v>43832</v>
      </c>
      <c r="B2521" s="65">
        <v>50.433038153080602</v>
      </c>
    </row>
    <row r="2522" spans="1:2">
      <c r="A2522" s="22">
        <v>43833</v>
      </c>
      <c r="B2522" s="65">
        <v>44.002022988792525</v>
      </c>
    </row>
    <row r="2523" spans="1:2">
      <c r="A2523" s="22">
        <v>43836</v>
      </c>
      <c r="B2523" s="65">
        <v>41.227523488675082</v>
      </c>
    </row>
    <row r="2524" spans="1:2">
      <c r="A2524" s="22">
        <v>43837</v>
      </c>
      <c r="B2524" s="65">
        <v>34.066106852473702</v>
      </c>
    </row>
    <row r="2525" spans="1:2">
      <c r="A2525" s="22">
        <v>43838</v>
      </c>
      <c r="B2525" s="65">
        <v>35.415716299453891</v>
      </c>
    </row>
    <row r="2526" spans="1:2">
      <c r="A2526" s="22">
        <v>43839</v>
      </c>
      <c r="B2526" s="65">
        <v>37.378094593715495</v>
      </c>
    </row>
    <row r="2527" spans="1:2">
      <c r="A2527" s="22">
        <v>43840</v>
      </c>
      <c r="B2527" s="65">
        <v>35.027862348248767</v>
      </c>
    </row>
    <row r="2528" spans="1:2">
      <c r="A2528" s="22">
        <v>43843</v>
      </c>
      <c r="B2528" s="65">
        <v>34.41082615108531</v>
      </c>
    </row>
    <row r="2529" spans="1:2">
      <c r="A2529" s="22">
        <v>43844</v>
      </c>
      <c r="B2529" s="65">
        <v>29.718098053703009</v>
      </c>
    </row>
    <row r="2530" spans="1:2">
      <c r="A2530" s="22">
        <v>43845</v>
      </c>
      <c r="B2530" s="65">
        <v>28.871437839754158</v>
      </c>
    </row>
    <row r="2531" spans="1:2">
      <c r="A2531" s="22">
        <v>43846</v>
      </c>
      <c r="B2531" s="65">
        <v>29.491887613157282</v>
      </c>
    </row>
    <row r="2532" spans="1:2">
      <c r="A2532" s="22">
        <v>43847</v>
      </c>
      <c r="B2532" s="65">
        <v>28.552483887928926</v>
      </c>
    </row>
    <row r="2533" spans="1:2">
      <c r="A2533" s="22">
        <v>43851</v>
      </c>
      <c r="B2533" s="65">
        <v>29.775091833743193</v>
      </c>
    </row>
    <row r="2534" spans="1:2">
      <c r="A2534" s="22">
        <v>43852</v>
      </c>
      <c r="B2534" s="65">
        <v>30.166954098319042</v>
      </c>
    </row>
    <row r="2535" spans="1:2">
      <c r="A2535" s="22">
        <v>43853</v>
      </c>
      <c r="B2535" s="65">
        <v>32.308853025870818</v>
      </c>
    </row>
    <row r="2536" spans="1:2">
      <c r="A2536" s="22">
        <v>43854</v>
      </c>
      <c r="B2536" s="65">
        <v>31.416054218222452</v>
      </c>
    </row>
    <row r="2537" spans="1:2">
      <c r="A2537" s="22">
        <v>43857</v>
      </c>
      <c r="B2537" s="65">
        <v>27.54575136562017</v>
      </c>
    </row>
    <row r="2538" spans="1:2">
      <c r="A2538" s="22">
        <v>43858</v>
      </c>
      <c r="B2538" s="65">
        <v>26.949838270516242</v>
      </c>
    </row>
    <row r="2539" spans="1:2">
      <c r="A2539" s="22">
        <v>43859</v>
      </c>
      <c r="B2539" s="65">
        <v>24.898539447034153</v>
      </c>
    </row>
    <row r="2540" spans="1:2">
      <c r="A2540" s="22">
        <v>43860</v>
      </c>
      <c r="B2540" s="65">
        <v>23.824961730557064</v>
      </c>
    </row>
    <row r="2541" spans="1:2">
      <c r="A2541" s="22">
        <v>43861</v>
      </c>
      <c r="B2541" s="65">
        <v>25.240401648848948</v>
      </c>
    </row>
    <row r="2542" spans="1:2">
      <c r="A2542" s="22">
        <v>43864</v>
      </c>
      <c r="B2542" s="65">
        <v>25.394589590909384</v>
      </c>
    </row>
    <row r="2543" spans="1:2">
      <c r="A2543" s="22">
        <v>43865</v>
      </c>
      <c r="B2543" s="65">
        <v>26.22750204364867</v>
      </c>
    </row>
    <row r="2544" spans="1:2">
      <c r="A2544" s="22">
        <v>43866</v>
      </c>
      <c r="B2544" s="65">
        <v>22.965045252473271</v>
      </c>
    </row>
    <row r="2545" spans="1:2">
      <c r="A2545" s="22">
        <v>43867</v>
      </c>
      <c r="B2545" s="65">
        <v>22.642110385746147</v>
      </c>
    </row>
    <row r="2546" spans="1:2">
      <c r="A2546" s="22">
        <v>43868</v>
      </c>
      <c r="B2546" s="65">
        <v>22.857937605383665</v>
      </c>
    </row>
    <row r="2547" spans="1:2">
      <c r="A2547" s="22">
        <v>43871</v>
      </c>
      <c r="B2547" s="65">
        <v>22.388085459319765</v>
      </c>
    </row>
    <row r="2548" spans="1:2">
      <c r="A2548" s="22">
        <v>43872</v>
      </c>
      <c r="B2548" s="65">
        <v>20.259638869188731</v>
      </c>
    </row>
    <row r="2549" spans="1:2">
      <c r="A2549" s="22">
        <v>43873</v>
      </c>
      <c r="B2549" s="65">
        <v>19.747112382685142</v>
      </c>
    </row>
    <row r="2550" spans="1:2">
      <c r="A2550" s="22">
        <v>43874</v>
      </c>
      <c r="B2550" s="65">
        <v>20.604779002888506</v>
      </c>
    </row>
    <row r="2551" spans="1:2">
      <c r="A2551" s="22">
        <v>43875</v>
      </c>
      <c r="B2551" s="65">
        <v>19.8587714606596</v>
      </c>
    </row>
    <row r="2552" spans="1:2">
      <c r="A2552" s="22">
        <v>43879</v>
      </c>
      <c r="B2552" s="65">
        <v>20.811513670695035</v>
      </c>
    </row>
    <row r="2553" spans="1:2">
      <c r="A2553" s="22">
        <v>43880</v>
      </c>
      <c r="B2553" s="65">
        <v>20.897326004573777</v>
      </c>
    </row>
    <row r="2554" spans="1:2">
      <c r="A2554" s="22">
        <v>43881</v>
      </c>
      <c r="B2554" s="65">
        <v>23.431897002464837</v>
      </c>
    </row>
    <row r="2555" spans="1:2">
      <c r="A2555" s="22">
        <v>43882</v>
      </c>
      <c r="B2555" s="65">
        <v>22.834256082599193</v>
      </c>
    </row>
    <row r="2556" spans="1:2">
      <c r="A2556" s="22">
        <v>43885</v>
      </c>
      <c r="B2556" s="65">
        <v>23.478710883152022</v>
      </c>
    </row>
    <row r="2557" spans="1:2">
      <c r="A2557" s="22">
        <v>43886</v>
      </c>
      <c r="B2557" s="65">
        <v>24.958937000323868</v>
      </c>
    </row>
    <row r="2558" spans="1:2">
      <c r="A2558" s="22">
        <v>43887</v>
      </c>
      <c r="B2558" s="65">
        <v>27.864996668320735</v>
      </c>
    </row>
    <row r="2559" spans="1:2">
      <c r="A2559" s="22">
        <v>43888</v>
      </c>
      <c r="B2559" s="65">
        <v>27.483834467003163</v>
      </c>
    </row>
    <row r="2560" spans="1:2">
      <c r="A2560" s="22">
        <v>43889</v>
      </c>
      <c r="B2560" s="65">
        <v>28.998950628041069</v>
      </c>
    </row>
    <row r="2561" spans="1:2">
      <c r="A2561" s="22">
        <v>43892</v>
      </c>
      <c r="B2561" s="65">
        <v>27.16560159999052</v>
      </c>
    </row>
    <row r="2562" spans="1:2">
      <c r="A2562" s="22">
        <v>43893</v>
      </c>
      <c r="B2562" s="65">
        <v>28.385958200059694</v>
      </c>
    </row>
    <row r="2563" spans="1:2">
      <c r="A2563" s="22">
        <v>43894</v>
      </c>
      <c r="B2563" s="65">
        <v>28.464851364291679</v>
      </c>
    </row>
    <row r="2564" spans="1:2">
      <c r="A2564" s="22">
        <v>43895</v>
      </c>
      <c r="B2564" s="65">
        <v>25.658751989462839</v>
      </c>
    </row>
    <row r="2565" spans="1:2">
      <c r="A2565" s="22">
        <v>43896</v>
      </c>
      <c r="B2565" s="65">
        <v>25.778754794150242</v>
      </c>
    </row>
    <row r="2566" spans="1:2">
      <c r="A2566" s="22">
        <v>43899</v>
      </c>
      <c r="B2566" s="65">
        <v>33.248756750863677</v>
      </c>
    </row>
    <row r="2567" spans="1:2">
      <c r="A2567" s="22">
        <v>43900</v>
      </c>
      <c r="B2567" s="65">
        <v>32.022660767834275</v>
      </c>
    </row>
    <row r="2568" spans="1:2">
      <c r="A2568" s="22">
        <v>43901</v>
      </c>
      <c r="B2568" s="65">
        <v>33.129087461688741</v>
      </c>
    </row>
    <row r="2569" spans="1:2">
      <c r="A2569" s="22">
        <v>43902</v>
      </c>
      <c r="B2569" s="65">
        <v>48.751446911823727</v>
      </c>
    </row>
    <row r="2570" spans="1:2">
      <c r="A2570" s="22">
        <v>43903</v>
      </c>
      <c r="B2570" s="65">
        <v>59.576955101162596</v>
      </c>
    </row>
    <row r="2571" spans="1:2">
      <c r="A2571" s="22">
        <v>43906</v>
      </c>
      <c r="B2571" s="65">
        <v>68.872994176947017</v>
      </c>
    </row>
    <row r="2572" spans="1:2">
      <c r="A2572" s="22">
        <v>43907</v>
      </c>
      <c r="B2572" s="65">
        <v>56.034580654765925</v>
      </c>
    </row>
    <row r="2573" spans="1:2">
      <c r="A2573" s="22">
        <v>43908</v>
      </c>
      <c r="B2573" s="65">
        <v>57.229744967476186</v>
      </c>
    </row>
    <row r="2574" spans="1:2">
      <c r="A2574" s="22">
        <v>43909</v>
      </c>
      <c r="B2574" s="65">
        <v>37.537326757616412</v>
      </c>
    </row>
    <row r="2575" spans="1:2">
      <c r="A2575" s="22">
        <v>43910</v>
      </c>
      <c r="B2575" s="65">
        <v>38.003069330400891</v>
      </c>
    </row>
    <row r="2576" spans="1:2">
      <c r="A2576" s="22">
        <v>43913</v>
      </c>
      <c r="B2576" s="65">
        <v>36.990979416163313</v>
      </c>
    </row>
    <row r="2577" spans="1:2">
      <c r="A2577" s="22">
        <v>43914</v>
      </c>
      <c r="B2577" s="65">
        <v>31.917783728027665</v>
      </c>
    </row>
    <row r="2578" spans="1:2">
      <c r="A2578" s="22">
        <v>43915</v>
      </c>
      <c r="B2578" s="65">
        <v>32.714436437454431</v>
      </c>
    </row>
    <row r="2579" spans="1:2">
      <c r="A2579" s="22">
        <v>43916</v>
      </c>
      <c r="B2579" s="65">
        <v>32.37515488179384</v>
      </c>
    </row>
    <row r="2580" spans="1:2">
      <c r="A2580" s="22">
        <v>43917</v>
      </c>
      <c r="B2580" s="65">
        <v>32.509436185823354</v>
      </c>
    </row>
    <row r="2581" spans="1:2">
      <c r="A2581" s="22">
        <v>43920</v>
      </c>
      <c r="B2581" s="65">
        <v>35.441726230316121</v>
      </c>
    </row>
    <row r="2582" spans="1:2">
      <c r="A2582" s="22">
        <v>43921</v>
      </c>
      <c r="B2582" s="65">
        <v>34.381142190210042</v>
      </c>
    </row>
    <row r="2583" spans="1:2">
      <c r="A2583" s="22">
        <v>43922</v>
      </c>
      <c r="B2583" s="65">
        <v>37.216107765338172</v>
      </c>
    </row>
    <row r="2584" spans="1:2">
      <c r="A2584" s="22">
        <v>43923</v>
      </c>
      <c r="B2584" s="65">
        <v>29.291466117716521</v>
      </c>
    </row>
    <row r="2585" spans="1:2">
      <c r="A2585" s="22">
        <v>43924</v>
      </c>
      <c r="B2585" s="65">
        <v>29.822876832795263</v>
      </c>
    </row>
    <row r="2586" spans="1:2">
      <c r="A2586" s="22">
        <v>43927</v>
      </c>
      <c r="B2586" s="65">
        <v>25.125778504250448</v>
      </c>
    </row>
    <row r="2587" spans="1:2">
      <c r="A2587" s="22">
        <v>43928</v>
      </c>
      <c r="B2587" s="65">
        <v>25.081703304452819</v>
      </c>
    </row>
    <row r="2588" spans="1:2">
      <c r="A2588" s="22">
        <v>43929</v>
      </c>
      <c r="B2588" s="65">
        <v>25.11238965004166</v>
      </c>
    </row>
    <row r="2589" spans="1:2">
      <c r="A2589" s="22">
        <v>43930</v>
      </c>
      <c r="B2589" s="65">
        <v>25.399546382343541</v>
      </c>
    </row>
    <row r="2590" spans="1:2">
      <c r="A2590" s="22">
        <v>43934</v>
      </c>
      <c r="B2590" s="65">
        <v>28.930467506542684</v>
      </c>
    </row>
    <row r="2591" spans="1:2">
      <c r="A2591" s="22">
        <v>43935</v>
      </c>
      <c r="B2591" s="65">
        <v>27.718259056847014</v>
      </c>
    </row>
    <row r="2592" spans="1:2">
      <c r="A2592" s="22">
        <v>43936</v>
      </c>
      <c r="B2592" s="65">
        <v>29.389900293800448</v>
      </c>
    </row>
    <row r="2593" spans="1:2">
      <c r="A2593" s="22">
        <v>43937</v>
      </c>
      <c r="B2593" s="65">
        <v>26.180462108977679</v>
      </c>
    </row>
    <row r="2594" spans="1:2">
      <c r="A2594" s="22">
        <v>43938</v>
      </c>
      <c r="B2594" s="65">
        <v>26.271344917740528</v>
      </c>
    </row>
    <row r="2595" spans="1:2">
      <c r="A2595" s="22">
        <v>43941</v>
      </c>
      <c r="B2595" s="65">
        <v>28.472296156882933</v>
      </c>
    </row>
    <row r="2596" spans="1:2">
      <c r="A2596" s="22">
        <v>43942</v>
      </c>
      <c r="B2596" s="65">
        <v>27.749664468566468</v>
      </c>
    </row>
    <row r="2597" spans="1:2">
      <c r="A2597" s="22">
        <v>43943</v>
      </c>
      <c r="B2597" s="65">
        <v>25.7039063484278</v>
      </c>
    </row>
    <row r="2598" spans="1:2">
      <c r="A2598" s="22">
        <v>43944</v>
      </c>
      <c r="B2598" s="65">
        <v>22.331749039417129</v>
      </c>
    </row>
    <row r="2599" spans="1:2">
      <c r="A2599" s="22">
        <v>43945</v>
      </c>
      <c r="B2599" s="65">
        <v>22.505232883701936</v>
      </c>
    </row>
    <row r="2600" spans="1:2">
      <c r="A2600" s="22">
        <v>43948</v>
      </c>
      <c r="B2600" s="65">
        <v>21.41599846628262</v>
      </c>
    </row>
    <row r="2601" spans="1:2">
      <c r="A2601" s="22">
        <v>43949</v>
      </c>
      <c r="B2601" s="65">
        <v>21.414883660883007</v>
      </c>
    </row>
    <row r="2602" spans="1:2">
      <c r="A2602" s="22">
        <v>43950</v>
      </c>
      <c r="B2602" s="65">
        <v>15.633435175717011</v>
      </c>
    </row>
    <row r="2603" spans="1:2">
      <c r="A2603" s="22">
        <v>43951</v>
      </c>
      <c r="B2603" s="65">
        <v>15.276937110555181</v>
      </c>
    </row>
    <row r="2604" spans="1:2">
      <c r="A2604" s="22">
        <v>43952</v>
      </c>
      <c r="B2604" s="65">
        <v>15.587587339310209</v>
      </c>
    </row>
    <row r="2605" spans="1:2">
      <c r="A2605" s="22">
        <v>43955</v>
      </c>
      <c r="B2605" s="65">
        <v>15.2325125820335</v>
      </c>
    </row>
    <row r="2606" spans="1:2">
      <c r="A2606" s="22">
        <v>43956</v>
      </c>
      <c r="B2606" s="65">
        <v>15.055219335370206</v>
      </c>
    </row>
    <row r="2607" spans="1:2">
      <c r="A2607" s="22">
        <v>43957</v>
      </c>
      <c r="B2607" s="65">
        <v>13.856114812187796</v>
      </c>
    </row>
    <row r="2608" spans="1:2">
      <c r="A2608" s="22">
        <v>43958</v>
      </c>
      <c r="B2608" s="65">
        <v>11.864318450332977</v>
      </c>
    </row>
    <row r="2609" spans="1:2">
      <c r="A2609" s="22">
        <v>43959</v>
      </c>
      <c r="B2609" s="65">
        <v>11.80795621142803</v>
      </c>
    </row>
    <row r="2610" spans="1:2">
      <c r="A2610" s="22">
        <v>43962</v>
      </c>
      <c r="B2610" s="65">
        <v>14.715050767757891</v>
      </c>
    </row>
    <row r="2611" spans="1:2">
      <c r="A2611" s="22">
        <v>43963</v>
      </c>
      <c r="B2611" s="65">
        <v>14.446833749178872</v>
      </c>
    </row>
    <row r="2612" spans="1:2">
      <c r="A2612" s="22">
        <v>43964</v>
      </c>
      <c r="B2612" s="65">
        <v>13.160331376183363</v>
      </c>
    </row>
    <row r="2613" spans="1:2">
      <c r="A2613" s="22">
        <v>43965</v>
      </c>
      <c r="B2613" s="65">
        <v>11.811352012855993</v>
      </c>
    </row>
    <row r="2614" spans="1:2">
      <c r="A2614" s="22">
        <v>43966</v>
      </c>
      <c r="B2614" s="65">
        <v>12.65413381313267</v>
      </c>
    </row>
    <row r="2615" spans="1:2">
      <c r="A2615" s="22">
        <v>43969</v>
      </c>
      <c r="B2615" s="65">
        <v>11.665794213445276</v>
      </c>
    </row>
    <row r="2616" spans="1:2">
      <c r="A2616" s="22">
        <v>43970</v>
      </c>
      <c r="B2616" s="65">
        <v>11.822478560296872</v>
      </c>
    </row>
    <row r="2617" spans="1:2">
      <c r="A2617" s="22">
        <v>43971</v>
      </c>
      <c r="B2617" s="65">
        <v>12.116087723159595</v>
      </c>
    </row>
    <row r="2618" spans="1:2">
      <c r="A2618" s="22">
        <v>43972</v>
      </c>
      <c r="B2618" s="65">
        <v>13.320919522405118</v>
      </c>
    </row>
    <row r="2619" spans="1:2">
      <c r="A2619" s="22">
        <v>43973</v>
      </c>
      <c r="B2619" s="65">
        <v>13.054128866068156</v>
      </c>
    </row>
    <row r="2620" spans="1:2">
      <c r="A2620" s="22">
        <v>43977</v>
      </c>
      <c r="B2620" s="65">
        <v>14.179687904909642</v>
      </c>
    </row>
    <row r="2621" spans="1:2">
      <c r="A2621" s="22">
        <v>43978</v>
      </c>
      <c r="B2621" s="65">
        <v>12.915613370688485</v>
      </c>
    </row>
    <row r="2622" spans="1:2">
      <c r="A2622" s="22">
        <v>43979</v>
      </c>
      <c r="B2622" s="65">
        <v>12.04684967134574</v>
      </c>
    </row>
    <row r="2623" spans="1:2">
      <c r="A2623" s="22">
        <v>43980</v>
      </c>
      <c r="B2623" s="65">
        <v>12.268907368458198</v>
      </c>
    </row>
    <row r="2624" spans="1:2">
      <c r="A2624" s="22">
        <v>43983</v>
      </c>
      <c r="B2624" s="65">
        <v>11.80637081774185</v>
      </c>
    </row>
    <row r="2625" spans="1:2">
      <c r="A2625" s="22">
        <v>43984</v>
      </c>
      <c r="B2625" s="65">
        <v>11.975632078639096</v>
      </c>
    </row>
    <row r="2626" spans="1:2">
      <c r="A2626" s="22">
        <v>43985</v>
      </c>
      <c r="B2626" s="65">
        <v>11.789615175838115</v>
      </c>
    </row>
    <row r="2627" spans="1:2">
      <c r="A2627" s="22">
        <v>43986</v>
      </c>
      <c r="B2627" s="65">
        <v>11.199424374924135</v>
      </c>
    </row>
    <row r="2628" spans="1:2">
      <c r="A2628" s="22">
        <v>43987</v>
      </c>
      <c r="B2628" s="65">
        <v>11.409544847222881</v>
      </c>
    </row>
    <row r="2629" spans="1:2">
      <c r="A2629" s="22">
        <v>43990</v>
      </c>
      <c r="B2629" s="65">
        <v>11.464042885378193</v>
      </c>
    </row>
    <row r="2630" spans="1:2">
      <c r="A2630" s="22">
        <v>43991</v>
      </c>
      <c r="B2630" s="65">
        <v>11.400558508700867</v>
      </c>
    </row>
    <row r="2631" spans="1:2">
      <c r="A2631" s="22">
        <v>43992</v>
      </c>
      <c r="B2631" s="65">
        <v>11.110135892560825</v>
      </c>
    </row>
    <row r="2632" spans="1:2">
      <c r="A2632" s="22">
        <v>43993</v>
      </c>
      <c r="B2632" s="65">
        <v>12.504061426297703</v>
      </c>
    </row>
    <row r="2633" spans="1:2">
      <c r="A2633" s="22">
        <v>43994</v>
      </c>
      <c r="B2633" s="65">
        <v>12.0667540366765</v>
      </c>
    </row>
    <row r="2634" spans="1:2">
      <c r="A2634" s="22">
        <v>43997</v>
      </c>
      <c r="B2634" s="65">
        <v>12.114376836777129</v>
      </c>
    </row>
    <row r="2635" spans="1:2">
      <c r="A2635" s="22">
        <v>43998</v>
      </c>
      <c r="B2635" s="65">
        <v>11.895323404282996</v>
      </c>
    </row>
    <row r="2636" spans="1:2">
      <c r="A2636" s="22">
        <v>43999</v>
      </c>
      <c r="B2636" s="65">
        <v>12.386734448988204</v>
      </c>
    </row>
    <row r="2637" spans="1:2">
      <c r="A2637" s="22">
        <v>44000</v>
      </c>
      <c r="B2637" s="65">
        <v>12.168448101920848</v>
      </c>
    </row>
    <row r="2638" spans="1:2">
      <c r="A2638" s="22">
        <v>44001</v>
      </c>
      <c r="B2638" s="65">
        <v>12.412365634192314</v>
      </c>
    </row>
    <row r="2639" spans="1:2">
      <c r="A2639" s="22">
        <v>44004</v>
      </c>
      <c r="B2639" s="65">
        <v>11.685162497104432</v>
      </c>
    </row>
    <row r="2640" spans="1:2">
      <c r="A2640" s="22">
        <v>44005</v>
      </c>
      <c r="B2640" s="65">
        <v>11.480966584602301</v>
      </c>
    </row>
    <row r="2641" spans="1:2">
      <c r="A2641" s="22">
        <v>44006</v>
      </c>
      <c r="B2641" s="65">
        <v>12.35589320165677</v>
      </c>
    </row>
    <row r="2642" spans="1:2">
      <c r="A2642" s="22">
        <v>44007</v>
      </c>
      <c r="B2642" s="65">
        <v>12.447348832485206</v>
      </c>
    </row>
    <row r="2643" spans="1:2">
      <c r="A2643" s="22">
        <v>44008</v>
      </c>
      <c r="B2643" s="65">
        <v>12.764181304023392</v>
      </c>
    </row>
    <row r="2644" spans="1:2">
      <c r="A2644" s="22">
        <v>44011</v>
      </c>
      <c r="B2644" s="65">
        <v>12.820676480330764</v>
      </c>
    </row>
    <row r="2645" spans="1:2">
      <c r="A2645" s="22">
        <v>44012</v>
      </c>
      <c r="B2645" s="65">
        <v>12.864271752332758</v>
      </c>
    </row>
    <row r="2646" spans="1:2">
      <c r="A2646" s="22">
        <v>44013</v>
      </c>
      <c r="B2646" s="65">
        <v>12.47653945877607</v>
      </c>
    </row>
    <row r="2647" spans="1:2">
      <c r="A2647" s="22">
        <v>44014</v>
      </c>
      <c r="B2647" s="65">
        <v>13.177296813033262</v>
      </c>
    </row>
    <row r="2648" spans="1:2">
      <c r="A2648" s="22">
        <v>44018</v>
      </c>
      <c r="B2648" s="65">
        <v>12.321992147484801</v>
      </c>
    </row>
    <row r="2649" spans="1:2">
      <c r="A2649" s="22">
        <v>44019</v>
      </c>
      <c r="B2649" s="65">
        <v>12.484528213860438</v>
      </c>
    </row>
    <row r="2650" spans="1:2">
      <c r="A2650" s="22">
        <v>44020</v>
      </c>
      <c r="B2650" s="65">
        <v>11.903500334964162</v>
      </c>
    </row>
    <row r="2651" spans="1:2">
      <c r="A2651" s="22">
        <v>44021</v>
      </c>
      <c r="B2651" s="65">
        <v>12.527183206993577</v>
      </c>
    </row>
    <row r="2652" spans="1:2">
      <c r="A2652" s="22">
        <v>44022</v>
      </c>
      <c r="B2652" s="65">
        <v>12.483556207536406</v>
      </c>
    </row>
    <row r="2653" spans="1:2">
      <c r="A2653" s="22">
        <v>44025</v>
      </c>
      <c r="B2653" s="65">
        <v>12.487181569065168</v>
      </c>
    </row>
    <row r="2654" spans="1:2">
      <c r="A2654" s="22">
        <v>44026</v>
      </c>
      <c r="B2654" s="65">
        <v>12.379602440510176</v>
      </c>
    </row>
    <row r="2655" spans="1:2">
      <c r="A2655" s="22">
        <v>44027</v>
      </c>
      <c r="B2655" s="65">
        <v>12.699848127036738</v>
      </c>
    </row>
    <row r="2656" spans="1:2">
      <c r="A2656" s="22">
        <v>44028</v>
      </c>
      <c r="B2656" s="65">
        <v>12.835225495146769</v>
      </c>
    </row>
    <row r="2657" spans="1:2">
      <c r="A2657" s="22">
        <v>44029</v>
      </c>
      <c r="B2657" s="65">
        <v>12.687410428962462</v>
      </c>
    </row>
    <row r="2658" spans="1:2">
      <c r="A2658" s="22">
        <v>44032</v>
      </c>
      <c r="B2658" s="65">
        <v>12.682367463228235</v>
      </c>
    </row>
    <row r="2659" spans="1:2">
      <c r="A2659" s="22">
        <v>44033</v>
      </c>
      <c r="B2659" s="65">
        <v>12.121063860815585</v>
      </c>
    </row>
    <row r="2660" spans="1:2">
      <c r="A2660" s="22">
        <v>44034</v>
      </c>
      <c r="B2660" s="65">
        <v>12.058998213740445</v>
      </c>
    </row>
    <row r="2661" spans="1:2">
      <c r="A2661" s="22">
        <v>44035</v>
      </c>
      <c r="B2661" s="65">
        <v>11.45684310534484</v>
      </c>
    </row>
    <row r="2662" spans="1:2">
      <c r="A2662" s="22">
        <v>44036</v>
      </c>
      <c r="B2662" s="65">
        <v>11.527828444520202</v>
      </c>
    </row>
    <row r="2663" spans="1:2">
      <c r="A2663" s="22">
        <v>44039</v>
      </c>
      <c r="B2663" s="65">
        <v>8.2835411933643659</v>
      </c>
    </row>
    <row r="2664" spans="1:2">
      <c r="A2664" s="22">
        <v>44040</v>
      </c>
      <c r="B2664" s="65">
        <v>8.0579356540409641</v>
      </c>
    </row>
    <row r="2665" spans="1:2">
      <c r="A2665" s="22">
        <v>44041</v>
      </c>
      <c r="B2665" s="65">
        <v>7.7563494179220331</v>
      </c>
    </row>
    <row r="2666" spans="1:2">
      <c r="A2666" s="22">
        <v>44042</v>
      </c>
      <c r="B2666" s="65">
        <v>7.8298053127144636</v>
      </c>
    </row>
    <row r="2667" spans="1:2">
      <c r="A2667" s="22">
        <v>44043</v>
      </c>
      <c r="B2667" s="65">
        <v>7.4988867455125234</v>
      </c>
    </row>
    <row r="2668" spans="1:2">
      <c r="A2668" s="22">
        <v>44046</v>
      </c>
      <c r="B2668" s="65">
        <v>7.4881630774349359</v>
      </c>
    </row>
    <row r="2669" spans="1:2">
      <c r="A2669" s="22">
        <v>44047</v>
      </c>
      <c r="B2669" s="65">
        <v>7.8012408639638329</v>
      </c>
    </row>
    <row r="2670" spans="1:2">
      <c r="A2670" s="22">
        <v>44048</v>
      </c>
      <c r="B2670" s="65">
        <v>7.1534744189864989</v>
      </c>
    </row>
    <row r="2671" spans="1:2">
      <c r="A2671" s="22">
        <v>44049</v>
      </c>
      <c r="B2671" s="65">
        <v>6.9231861906103616</v>
      </c>
    </row>
    <row r="2672" spans="1:2">
      <c r="A2672" s="22">
        <v>44050</v>
      </c>
      <c r="B2672" s="65">
        <v>7.4454693138515227</v>
      </c>
    </row>
    <row r="2673" spans="1:2">
      <c r="A2673" s="22">
        <v>44053</v>
      </c>
      <c r="B2673" s="65">
        <v>6.8876999226768998</v>
      </c>
    </row>
    <row r="2674" spans="1:2">
      <c r="A2674" s="22">
        <v>44054</v>
      </c>
      <c r="B2674" s="65">
        <v>7.5420901193676197</v>
      </c>
    </row>
    <row r="2675" spans="1:2">
      <c r="A2675" s="22">
        <v>44055</v>
      </c>
      <c r="B2675" s="65">
        <v>7.2465080802589572</v>
      </c>
    </row>
    <row r="2676" spans="1:2">
      <c r="A2676" s="22">
        <v>44056</v>
      </c>
      <c r="B2676" s="65">
        <v>7.331570910684607</v>
      </c>
    </row>
    <row r="2677" spans="1:2">
      <c r="A2677" s="22">
        <v>44057</v>
      </c>
      <c r="B2677" s="65">
        <v>6.9045001313814049</v>
      </c>
    </row>
    <row r="2678" spans="1:2">
      <c r="A2678" s="22">
        <v>44060</v>
      </c>
      <c r="B2678" s="65">
        <v>6.2471861367245989</v>
      </c>
    </row>
    <row r="2679" spans="1:2">
      <c r="A2679" s="22">
        <v>44061</v>
      </c>
      <c r="B2679" s="65">
        <v>6.6848113056981102</v>
      </c>
    </row>
    <row r="2680" spans="1:2">
      <c r="A2680" s="22">
        <v>44062</v>
      </c>
      <c r="B2680" s="65">
        <v>7.0637685444967646</v>
      </c>
    </row>
    <row r="2681" spans="1:2">
      <c r="A2681" s="22">
        <v>44063</v>
      </c>
      <c r="B2681" s="65">
        <v>6.8128100621658003</v>
      </c>
    </row>
    <row r="2682" spans="1:2">
      <c r="A2682" s="22">
        <v>44064</v>
      </c>
      <c r="B2682" s="65">
        <v>7.0353171542258339</v>
      </c>
    </row>
    <row r="2683" spans="1:2">
      <c r="A2683" s="22">
        <v>44067</v>
      </c>
      <c r="B2683" s="65">
        <v>6.940980497302526</v>
      </c>
    </row>
    <row r="2684" spans="1:2">
      <c r="A2684" s="22">
        <v>44068</v>
      </c>
      <c r="B2684" s="65">
        <v>7.5176246050715205</v>
      </c>
    </row>
    <row r="2685" spans="1:2">
      <c r="A2685" s="22">
        <v>44069</v>
      </c>
      <c r="B2685" s="65">
        <v>7.2687343138779426</v>
      </c>
    </row>
    <row r="2686" spans="1:2">
      <c r="A2686" s="22">
        <v>44070</v>
      </c>
      <c r="B2686" s="65">
        <v>7.6299744634146318</v>
      </c>
    </row>
    <row r="2687" spans="1:2">
      <c r="A2687" s="22">
        <v>44071</v>
      </c>
      <c r="B2687" s="65">
        <v>7.2403039707286618</v>
      </c>
    </row>
    <row r="2688" spans="1:2">
      <c r="A2688" s="22">
        <v>44074</v>
      </c>
      <c r="B2688" s="65">
        <v>6.9803386367746318</v>
      </c>
    </row>
    <row r="2689" spans="1:2">
      <c r="A2689" s="22">
        <v>44075</v>
      </c>
      <c r="B2689" s="65">
        <v>6.6979028894477217</v>
      </c>
    </row>
    <row r="2690" spans="1:2">
      <c r="A2690" s="22">
        <v>44076</v>
      </c>
      <c r="B2690" s="65">
        <v>7.3787272805965811</v>
      </c>
    </row>
    <row r="2691" spans="1:2">
      <c r="A2691" s="22">
        <v>44077</v>
      </c>
      <c r="B2691" s="65">
        <v>8.337484103472212</v>
      </c>
    </row>
    <row r="2692" spans="1:2">
      <c r="A2692" s="22">
        <v>44078</v>
      </c>
      <c r="B2692" s="65">
        <v>8.4879092790572397</v>
      </c>
    </row>
    <row r="2693" spans="1:2">
      <c r="A2693" s="22">
        <v>44082</v>
      </c>
      <c r="B2693" s="65">
        <v>9.4586950412612634</v>
      </c>
    </row>
    <row r="2694" spans="1:2">
      <c r="A2694" s="22">
        <v>44083</v>
      </c>
      <c r="B2694" s="65">
        <v>8.8781019420288949</v>
      </c>
    </row>
    <row r="2695" spans="1:2">
      <c r="A2695" s="22">
        <v>44084</v>
      </c>
      <c r="B2695" s="65">
        <v>8.8804202834335282</v>
      </c>
    </row>
    <row r="2696" spans="1:2">
      <c r="A2696" s="22">
        <v>44085</v>
      </c>
      <c r="B2696" s="65">
        <v>8.8437965541551602</v>
      </c>
    </row>
    <row r="2697" spans="1:2">
      <c r="A2697" s="22">
        <v>44088</v>
      </c>
      <c r="B2697" s="65">
        <v>8.2268414651728872</v>
      </c>
    </row>
    <row r="2698" spans="1:2">
      <c r="A2698" s="22">
        <v>44089</v>
      </c>
      <c r="B2698" s="65">
        <v>8.0599131799156911</v>
      </c>
    </row>
    <row r="2699" spans="1:2">
      <c r="A2699" s="22">
        <v>44090</v>
      </c>
      <c r="B2699" s="65">
        <v>7.7558007218733795</v>
      </c>
    </row>
    <row r="2700" spans="1:2">
      <c r="A2700" s="22">
        <v>44091</v>
      </c>
      <c r="B2700" s="65">
        <v>7.841901376660867</v>
      </c>
    </row>
    <row r="2701" spans="1:2">
      <c r="A2701" s="22">
        <v>44092</v>
      </c>
      <c r="B2701" s="65">
        <v>7.9363922107297915</v>
      </c>
    </row>
    <row r="2702" spans="1:2">
      <c r="A2702" s="22">
        <v>44095</v>
      </c>
      <c r="B2702" s="65">
        <v>8.5251692995538413</v>
      </c>
    </row>
    <row r="2703" spans="1:2">
      <c r="A2703" s="22">
        <v>44096</v>
      </c>
      <c r="B2703" s="65">
        <v>8.5168379344430942</v>
      </c>
    </row>
    <row r="2704" spans="1:2">
      <c r="A2704" s="22">
        <v>44097</v>
      </c>
      <c r="B2704" s="65">
        <v>8.870825270723989</v>
      </c>
    </row>
    <row r="2705" spans="1:2">
      <c r="A2705" s="22">
        <v>44098</v>
      </c>
      <c r="B2705" s="65">
        <v>8.2196780655406343</v>
      </c>
    </row>
    <row r="2706" spans="1:2">
      <c r="A2706" s="22">
        <v>44099</v>
      </c>
      <c r="B2706" s="65">
        <v>8.0644916009181156</v>
      </c>
    </row>
    <row r="2707" spans="1:2">
      <c r="A2707" s="22">
        <v>44102</v>
      </c>
      <c r="B2707" s="65">
        <v>7.8651282701835461</v>
      </c>
    </row>
    <row r="2708" spans="1:2">
      <c r="A2708" s="22">
        <v>44103</v>
      </c>
      <c r="B2708" s="65">
        <v>8.0704042278153647</v>
      </c>
    </row>
    <row r="2709" spans="1:2">
      <c r="A2709" s="22">
        <v>44104</v>
      </c>
      <c r="B2709" s="65">
        <v>8.1331670543988714</v>
      </c>
    </row>
    <row r="2710" spans="1:2">
      <c r="A2710" s="22">
        <v>44105</v>
      </c>
      <c r="B2710" s="65">
        <v>8.3196000009073945</v>
      </c>
    </row>
    <row r="2711" spans="1:2">
      <c r="A2711" s="22">
        <v>44106</v>
      </c>
      <c r="B2711" s="65">
        <v>8.4718201368646806</v>
      </c>
    </row>
    <row r="2712" spans="1:2">
      <c r="A2712" s="22">
        <v>44109</v>
      </c>
      <c r="B2712" s="65">
        <v>8.0530176497680088</v>
      </c>
    </row>
    <row r="2713" spans="1:2">
      <c r="A2713" s="22">
        <v>44110</v>
      </c>
      <c r="B2713" s="65">
        <v>8.3145640859790273</v>
      </c>
    </row>
    <row r="2714" spans="1:2">
      <c r="A2714" s="22">
        <v>44111</v>
      </c>
      <c r="B2714" s="65">
        <v>8.1792041767414219</v>
      </c>
    </row>
    <row r="2715" spans="1:2">
      <c r="A2715" s="22">
        <v>44112</v>
      </c>
      <c r="B2715" s="65">
        <v>7.816086288519883</v>
      </c>
    </row>
    <row r="2716" spans="1:2">
      <c r="A2716" s="22">
        <v>44113</v>
      </c>
      <c r="B2716" s="65">
        <v>7.5857603797596873</v>
      </c>
    </row>
    <row r="2717" spans="1:2">
      <c r="A2717" s="22">
        <v>44116</v>
      </c>
      <c r="B2717" s="65">
        <v>6.8812114663820942</v>
      </c>
    </row>
    <row r="2718" spans="1:2">
      <c r="A2718" s="22">
        <v>44117</v>
      </c>
      <c r="B2718" s="65">
        <v>7.1100023259384386</v>
      </c>
    </row>
    <row r="2719" spans="1:2">
      <c r="A2719" s="22">
        <v>44118</v>
      </c>
      <c r="B2719" s="65">
        <v>7.148075598184163</v>
      </c>
    </row>
    <row r="2720" spans="1:2">
      <c r="A2720" s="22">
        <v>44119</v>
      </c>
      <c r="B2720" s="65">
        <v>6.9131397474704857</v>
      </c>
    </row>
    <row r="2721" spans="1:2">
      <c r="A2721" s="22">
        <v>44120</v>
      </c>
      <c r="B2721" s="65">
        <v>7.1864330870840138</v>
      </c>
    </row>
    <row r="2722" spans="1:2">
      <c r="A2722" s="22">
        <v>44123</v>
      </c>
      <c r="B2722" s="65">
        <v>6.6982501367960943</v>
      </c>
    </row>
    <row r="2723" spans="1:2">
      <c r="A2723" s="22">
        <v>44124</v>
      </c>
      <c r="B2723" s="65">
        <v>6.4288581727185203</v>
      </c>
    </row>
    <row r="2724" spans="1:2">
      <c r="A2724" s="22">
        <v>44125</v>
      </c>
      <c r="B2724" s="65">
        <v>5.6080039431327835</v>
      </c>
    </row>
    <row r="2725" spans="1:2">
      <c r="A2725" s="22">
        <v>44126</v>
      </c>
      <c r="B2725" s="65">
        <v>5.2441043612976115</v>
      </c>
    </row>
    <row r="2726" spans="1:2">
      <c r="A2726" s="22">
        <v>44127</v>
      </c>
      <c r="B2726" s="65">
        <v>5.3708983176983525</v>
      </c>
    </row>
    <row r="2727" spans="1:2">
      <c r="A2727" s="22">
        <v>44130</v>
      </c>
      <c r="B2727" s="65">
        <v>5.3128165523173561</v>
      </c>
    </row>
    <row r="2728" spans="1:2">
      <c r="A2728" s="22">
        <v>44131</v>
      </c>
      <c r="B2728" s="65">
        <v>4.7544099013707521</v>
      </c>
    </row>
    <row r="2729" spans="1:2">
      <c r="A2729" s="22">
        <v>44132</v>
      </c>
      <c r="B2729" s="65">
        <v>5.0937631187810384</v>
      </c>
    </row>
    <row r="2730" spans="1:2">
      <c r="A2730" s="22">
        <v>44133</v>
      </c>
      <c r="B2730" s="65">
        <v>4.7898961886969706</v>
      </c>
    </row>
    <row r="2731" spans="1:2">
      <c r="A2731" s="22">
        <v>44134</v>
      </c>
      <c r="B2731" s="65">
        <v>4.8204500425591892</v>
      </c>
    </row>
    <row r="2732" spans="1:2">
      <c r="A2732" s="22">
        <v>44137</v>
      </c>
      <c r="B2732" s="65">
        <v>4.7798847180120774</v>
      </c>
    </row>
    <row r="2733" spans="1:2">
      <c r="A2733" s="22">
        <v>44138</v>
      </c>
      <c r="B2733" s="65">
        <v>4.7432393974012852</v>
      </c>
    </row>
    <row r="2734" spans="1:2">
      <c r="A2734" s="22">
        <v>44139</v>
      </c>
      <c r="B2734" s="65">
        <v>4.5023730197960692</v>
      </c>
    </row>
    <row r="2735" spans="1:2">
      <c r="A2735" s="22">
        <v>44140</v>
      </c>
      <c r="B2735" s="65">
        <v>3.8245187593024448</v>
      </c>
    </row>
    <row r="2736" spans="1:2">
      <c r="A2736" s="22">
        <v>44141</v>
      </c>
      <c r="B2736" s="65">
        <v>3.6343683022854956</v>
      </c>
    </row>
    <row r="2737" spans="1:2">
      <c r="A2737" s="22">
        <v>44144</v>
      </c>
      <c r="B2737" s="65">
        <v>3.7218644941006263</v>
      </c>
    </row>
    <row r="2738" spans="1:2">
      <c r="A2738" s="22">
        <v>44145</v>
      </c>
      <c r="B2738" s="65">
        <v>3.7690931081987546</v>
      </c>
    </row>
    <row r="2739" spans="1:2">
      <c r="A2739" s="22">
        <v>44146</v>
      </c>
      <c r="B2739" s="65">
        <v>3.5514027564028265</v>
      </c>
    </row>
    <row r="2740" spans="1:2">
      <c r="A2740" s="22">
        <v>44147</v>
      </c>
      <c r="B2740" s="65">
        <v>3.3564587846472205</v>
      </c>
    </row>
    <row r="2741" spans="1:2">
      <c r="A2741" s="22">
        <v>44148</v>
      </c>
      <c r="B2741" s="65">
        <v>3.3454261310790026</v>
      </c>
    </row>
    <row r="2742" spans="1:2">
      <c r="A2742" s="22">
        <v>44151</v>
      </c>
      <c r="B2742" s="65">
        <v>3.0879634599852053</v>
      </c>
    </row>
    <row r="2743" spans="1:2">
      <c r="A2743" s="22">
        <v>44152</v>
      </c>
      <c r="B2743" s="65">
        <v>2.7792764812007329</v>
      </c>
    </row>
    <row r="2744" spans="1:2">
      <c r="A2744" s="22">
        <v>44153</v>
      </c>
      <c r="B2744" s="65">
        <v>2.7976551710302324</v>
      </c>
    </row>
    <row r="2745" spans="1:2">
      <c r="A2745" s="22">
        <v>44154</v>
      </c>
      <c r="B2745" s="65">
        <v>2.663434117704397</v>
      </c>
    </row>
    <row r="2746" spans="1:2">
      <c r="A2746" s="22">
        <v>44155</v>
      </c>
      <c r="B2746" s="65">
        <v>2.4811431534835462</v>
      </c>
    </row>
    <row r="2747" spans="1:2">
      <c r="A2747" s="22">
        <v>44158</v>
      </c>
      <c r="B2747" s="65">
        <v>2.5476014217811271</v>
      </c>
    </row>
    <row r="2748" spans="1:2">
      <c r="A2748" s="22">
        <v>44159</v>
      </c>
      <c r="B2748" s="65">
        <v>2.3413778393758529</v>
      </c>
    </row>
    <row r="2749" spans="1:2">
      <c r="A2749" s="22">
        <v>44160</v>
      </c>
      <c r="B2749" s="65">
        <v>2.389667907240173</v>
      </c>
    </row>
    <row r="2750" spans="1:2">
      <c r="A2750" s="22">
        <v>44162</v>
      </c>
      <c r="B2750" s="65">
        <v>2.9502892074195182</v>
      </c>
    </row>
    <row r="2751" spans="1:2">
      <c r="A2751" s="22">
        <v>44165</v>
      </c>
      <c r="B2751" s="65">
        <v>1.972477196181013</v>
      </c>
    </row>
    <row r="2752" spans="1:2">
      <c r="A2752" s="22">
        <v>44166</v>
      </c>
      <c r="B2752" s="65">
        <v>2.0630707353881679</v>
      </c>
    </row>
    <row r="2753" spans="1:2">
      <c r="A2753" s="22">
        <v>44167</v>
      </c>
      <c r="B2753" s="65">
        <v>2.0597741230465272</v>
      </c>
    </row>
    <row r="2754" spans="1:2">
      <c r="A2754" s="22">
        <v>44168</v>
      </c>
      <c r="B2754" s="65">
        <v>2.0016899078181858</v>
      </c>
    </row>
    <row r="2755" spans="1:2">
      <c r="A2755" s="22">
        <v>44169</v>
      </c>
      <c r="B2755" s="65">
        <v>2.0974608467448044</v>
      </c>
    </row>
    <row r="2756" spans="1:2">
      <c r="A2756" s="22">
        <v>44172</v>
      </c>
      <c r="B2756" s="65">
        <v>2.0820762423908121</v>
      </c>
    </row>
    <row r="2757" spans="1:2">
      <c r="A2757" s="22">
        <v>44173</v>
      </c>
      <c r="B2757" s="65">
        <v>2.1567902270325279</v>
      </c>
    </row>
    <row r="2758" spans="1:2">
      <c r="A2758" s="22">
        <v>44174</v>
      </c>
      <c r="B2758" s="65">
        <v>2.2450896592964278</v>
      </c>
    </row>
    <row r="2759" spans="1:2">
      <c r="A2759" s="22">
        <v>44175</v>
      </c>
      <c r="B2759" s="65">
        <v>2.2441662933095436</v>
      </c>
    </row>
    <row r="2760" spans="1:2">
      <c r="A2760" s="22">
        <v>44176</v>
      </c>
      <c r="B2760" s="65">
        <v>2.3464142467032767</v>
      </c>
    </row>
    <row r="2761" spans="1:2">
      <c r="A2761" s="22">
        <v>44179</v>
      </c>
      <c r="B2761" s="65">
        <v>2.0142625226821247</v>
      </c>
    </row>
    <row r="2762" spans="1:2">
      <c r="A2762" s="22">
        <v>44180</v>
      </c>
      <c r="B2762" s="65">
        <v>1.9467447826619382</v>
      </c>
    </row>
    <row r="2763" spans="1:2">
      <c r="A2763" s="22">
        <v>44181</v>
      </c>
      <c r="B2763" s="65">
        <v>1.6614012995245211</v>
      </c>
    </row>
    <row r="2764" spans="1:2">
      <c r="A2764" s="22">
        <v>44182</v>
      </c>
      <c r="B2764" s="65">
        <v>1.3493121179754137</v>
      </c>
    </row>
    <row r="2765" spans="1:2">
      <c r="A2765" s="22">
        <v>44183</v>
      </c>
      <c r="B2765" s="65">
        <v>1.3537040190933924</v>
      </c>
    </row>
    <row r="2766" spans="1:2">
      <c r="A2766" s="22">
        <v>44186</v>
      </c>
      <c r="B2766" s="65">
        <v>1.3618218678272243</v>
      </c>
    </row>
    <row r="2767" spans="1:2">
      <c r="A2767" s="22">
        <v>44187</v>
      </c>
      <c r="B2767" s="65">
        <v>1.2862089636996732</v>
      </c>
    </row>
    <row r="2768" spans="1:2">
      <c r="A2768" s="22">
        <v>44188</v>
      </c>
      <c r="B2768" s="65">
        <v>1.2926503416084743</v>
      </c>
    </row>
    <row r="2769" spans="1:2">
      <c r="A2769" s="22">
        <v>44189</v>
      </c>
      <c r="B2769" s="65">
        <v>1.2995048754055802</v>
      </c>
    </row>
    <row r="2770" spans="1:2">
      <c r="A2770" s="22">
        <v>44193</v>
      </c>
      <c r="B2770" s="65">
        <v>0.92358608477425697</v>
      </c>
    </row>
    <row r="2771" spans="1:2">
      <c r="A2771" s="22">
        <v>44194</v>
      </c>
      <c r="B2771" s="65">
        <v>0.91669747379501421</v>
      </c>
    </row>
    <row r="2772" spans="1:2">
      <c r="A2772" s="22">
        <v>44195</v>
      </c>
      <c r="B2772" s="65">
        <v>0.78541917363392655</v>
      </c>
    </row>
    <row r="2773" spans="1:2">
      <c r="A2773" s="22">
        <v>44196</v>
      </c>
      <c r="B2773" s="65">
        <v>0.77383993757503344</v>
      </c>
    </row>
    <row r="2774" spans="1:2">
      <c r="A2774" s="22">
        <v>44200</v>
      </c>
      <c r="B2774" s="65">
        <v>0.65786032338817624</v>
      </c>
    </row>
    <row r="2775" spans="1:2">
      <c r="A2775" s="22">
        <v>44201</v>
      </c>
      <c r="B2775" s="65">
        <v>0.53496319346881527</v>
      </c>
    </row>
    <row r="2776" spans="1:2">
      <c r="A2776" s="22">
        <v>44202</v>
      </c>
      <c r="B2776" s="65">
        <v>0.47078436256711736</v>
      </c>
    </row>
    <row r="2777" spans="1:2">
      <c r="A2777" s="22">
        <v>44203</v>
      </c>
      <c r="B2777" s="65">
        <v>0.39252543246232657</v>
      </c>
    </row>
    <row r="2778" spans="1:2">
      <c r="A2778" s="22">
        <v>44204</v>
      </c>
      <c r="B2778" s="65">
        <v>0.39479203825012216</v>
      </c>
    </row>
    <row r="2779" spans="1:2">
      <c r="A2779" s="22">
        <v>44207</v>
      </c>
      <c r="B2779" s="65">
        <v>0.5088827024170981</v>
      </c>
    </row>
    <row r="2780" spans="1:2">
      <c r="A2780" s="22">
        <v>44208</v>
      </c>
      <c r="B2780" s="65">
        <v>0.48759714215592537</v>
      </c>
    </row>
    <row r="2781" spans="1:2">
      <c r="A2781" s="22">
        <v>44209</v>
      </c>
      <c r="B2781" s="65">
        <v>0.43480488420302588</v>
      </c>
    </row>
    <row r="2782" spans="1:2">
      <c r="A2782" s="22">
        <v>44210</v>
      </c>
      <c r="B2782" s="65">
        <v>0.35750493703529956</v>
      </c>
    </row>
    <row r="2783" spans="1:2">
      <c r="A2783" s="22">
        <v>44211</v>
      </c>
      <c r="B2783" s="65">
        <v>0.42879703190267754</v>
      </c>
    </row>
    <row r="2784" spans="1:2">
      <c r="A2784" s="22">
        <v>44215</v>
      </c>
      <c r="B2784" s="65">
        <v>0.40579769282911843</v>
      </c>
    </row>
    <row r="2785" spans="1:2">
      <c r="A2785" s="22">
        <v>44216</v>
      </c>
      <c r="B2785" s="65">
        <v>0.44052796866401789</v>
      </c>
    </row>
    <row r="2786" spans="1:2">
      <c r="A2786" s="22">
        <v>44217</v>
      </c>
      <c r="B2786" s="65">
        <v>0.51937355050997436</v>
      </c>
    </row>
    <row r="2787" spans="1:2">
      <c r="A2787" s="22">
        <v>44218</v>
      </c>
      <c r="B2787" s="65">
        <v>0.46596849779470784</v>
      </c>
    </row>
    <row r="2788" spans="1:2">
      <c r="A2788" s="22">
        <v>44221</v>
      </c>
      <c r="B2788" s="65">
        <v>0.46929068166302901</v>
      </c>
    </row>
    <row r="2789" spans="1:2">
      <c r="A2789" s="22">
        <v>44222</v>
      </c>
      <c r="B2789" s="65">
        <v>0.51154680876642744</v>
      </c>
    </row>
    <row r="2790" spans="1:2">
      <c r="A2790" s="22">
        <v>44223</v>
      </c>
      <c r="B2790" s="65">
        <v>0.53232631917775663</v>
      </c>
    </row>
    <row r="2791" spans="1:2">
      <c r="A2791" s="22">
        <v>44224</v>
      </c>
      <c r="B2791" s="65">
        <v>0.49345140453797459</v>
      </c>
    </row>
    <row r="2792" spans="1:2">
      <c r="A2792" s="22">
        <v>44225</v>
      </c>
      <c r="B2792" s="65">
        <v>0.43127626120140561</v>
      </c>
    </row>
    <row r="2793" spans="1:2">
      <c r="A2793" s="22">
        <v>44228</v>
      </c>
      <c r="B2793" s="65">
        <v>0.45253175426162734</v>
      </c>
    </row>
    <row r="2794" spans="1:2">
      <c r="A2794" s="22">
        <v>44229</v>
      </c>
      <c r="B2794" s="65">
        <v>0.39437865208374939</v>
      </c>
    </row>
    <row r="2795" spans="1:2">
      <c r="A2795" s="22">
        <v>44230</v>
      </c>
      <c r="B2795" s="65">
        <v>0.36767875291677238</v>
      </c>
    </row>
    <row r="2796" spans="1:2">
      <c r="A2796" s="22">
        <v>44231</v>
      </c>
      <c r="B2796" s="65">
        <v>0.35737698747689572</v>
      </c>
    </row>
    <row r="2797" spans="1:2">
      <c r="A2797" s="22">
        <v>44232</v>
      </c>
      <c r="B2797" s="65">
        <v>0.35518927328589711</v>
      </c>
    </row>
    <row r="2798" spans="1:2">
      <c r="A2798" s="22">
        <v>44235</v>
      </c>
      <c r="B2798" s="65">
        <v>0.22902525430971271</v>
      </c>
    </row>
    <row r="2799" spans="1:2">
      <c r="A2799" s="22">
        <v>44236</v>
      </c>
      <c r="B2799" s="65">
        <v>0.19806818359914585</v>
      </c>
    </row>
    <row r="2800" spans="1:2">
      <c r="A2800" s="22">
        <v>44237</v>
      </c>
      <c r="B2800" s="65">
        <v>0.22141609461175857</v>
      </c>
    </row>
    <row r="2801" spans="1:2">
      <c r="A2801" s="22">
        <v>44238</v>
      </c>
      <c r="B2801" s="65">
        <v>0.19578865538428206</v>
      </c>
    </row>
    <row r="2802" spans="1:2">
      <c r="A2802" s="22">
        <v>44239</v>
      </c>
      <c r="B2802" s="65">
        <v>0.19161570975571307</v>
      </c>
    </row>
    <row r="2803" spans="1:2">
      <c r="A2803" s="22">
        <v>44243</v>
      </c>
      <c r="B2803" s="65">
        <v>0.1844601713926638</v>
      </c>
    </row>
    <row r="2804" spans="1:2">
      <c r="A2804" s="22">
        <v>44244</v>
      </c>
      <c r="B2804" s="65">
        <v>0.15536249674094491</v>
      </c>
    </row>
    <row r="2805" spans="1:2">
      <c r="A2805" s="22">
        <v>44245</v>
      </c>
      <c r="B2805" s="65">
        <v>0.15756264769530995</v>
      </c>
    </row>
    <row r="2806" spans="1:2">
      <c r="A2806" s="22">
        <v>44246</v>
      </c>
      <c r="B2806" s="65">
        <v>0.13747811153491304</v>
      </c>
    </row>
    <row r="2807" spans="1:2">
      <c r="A2807" s="22">
        <v>44249</v>
      </c>
      <c r="B2807" s="65">
        <v>0.14684673566120912</v>
      </c>
    </row>
    <row r="2808" spans="1:2">
      <c r="A2808" s="22">
        <v>44250</v>
      </c>
      <c r="B2808" s="65">
        <v>0.18141837122813045</v>
      </c>
    </row>
    <row r="2809" spans="1:2">
      <c r="A2809" s="22">
        <v>44251</v>
      </c>
      <c r="B2809" s="65">
        <v>0.16918746585305852</v>
      </c>
    </row>
    <row r="2810" spans="1:2">
      <c r="A2810" s="22">
        <v>44252</v>
      </c>
      <c r="B2810" s="65">
        <v>0.17189152646512992</v>
      </c>
    </row>
    <row r="2811" spans="1:2">
      <c r="A2811" s="22">
        <v>44253</v>
      </c>
      <c r="B2811" s="65">
        <v>0.19337125541465211</v>
      </c>
    </row>
    <row r="2812" spans="1:2">
      <c r="A2812" s="22">
        <v>44256</v>
      </c>
      <c r="B2812" s="65">
        <v>0.17221176741705185</v>
      </c>
    </row>
    <row r="2813" spans="1:2">
      <c r="A2813" s="22">
        <v>44257</v>
      </c>
      <c r="B2813" s="65">
        <v>0.1794525528689187</v>
      </c>
    </row>
    <row r="2814" spans="1:2">
      <c r="A2814" s="22">
        <v>44258</v>
      </c>
      <c r="B2814" s="65">
        <v>0.15639508573779887</v>
      </c>
    </row>
    <row r="2815" spans="1:2">
      <c r="A2815" s="22">
        <v>44259</v>
      </c>
      <c r="B2815" s="65">
        <v>0.17236508012997576</v>
      </c>
    </row>
    <row r="2816" spans="1:2">
      <c r="A2816" s="22">
        <v>44260</v>
      </c>
      <c r="B2816" s="65">
        <v>0.16359717247239891</v>
      </c>
    </row>
    <row r="2817" spans="1:2">
      <c r="A2817" s="22">
        <v>44263</v>
      </c>
      <c r="B2817" s="65">
        <v>0.1464114062724339</v>
      </c>
    </row>
    <row r="2818" spans="1:2">
      <c r="A2818" s="22">
        <v>44264</v>
      </c>
      <c r="B2818" s="65">
        <v>0.13192295395986287</v>
      </c>
    </row>
    <row r="2819" spans="1:2">
      <c r="A2819" s="22">
        <v>44265</v>
      </c>
      <c r="B2819" s="65">
        <v>0.12269879854226738</v>
      </c>
    </row>
    <row r="2820" spans="1:2">
      <c r="A2820" s="22">
        <v>44266</v>
      </c>
      <c r="B2820" s="65">
        <v>0.11690515281934973</v>
      </c>
    </row>
    <row r="2821" spans="1:2">
      <c r="A2821" s="22">
        <v>44267</v>
      </c>
      <c r="B2821" s="65">
        <v>0.12016996363877389</v>
      </c>
    </row>
    <row r="2822" spans="1:2">
      <c r="A2822" s="22">
        <v>44270</v>
      </c>
      <c r="B2822" s="65">
        <v>0.12093509138892586</v>
      </c>
    </row>
    <row r="2823" spans="1:2">
      <c r="A2823" s="22">
        <v>44271</v>
      </c>
      <c r="B2823" s="65">
        <v>0.12525219563113976</v>
      </c>
    </row>
    <row r="2824" spans="1:2">
      <c r="A2824" s="22">
        <v>44272</v>
      </c>
      <c r="B2824" s="65">
        <v>0.11597370504854343</v>
      </c>
    </row>
    <row r="2825" spans="1:2">
      <c r="A2825" s="22">
        <v>44273</v>
      </c>
      <c r="B2825" s="65">
        <v>0.1185376275466473</v>
      </c>
    </row>
    <row r="2826" spans="1:2">
      <c r="A2826" s="22">
        <v>44274</v>
      </c>
      <c r="B2826" s="65">
        <v>0.11174573572105348</v>
      </c>
    </row>
    <row r="2827" spans="1:2">
      <c r="A2827" s="22">
        <v>44277</v>
      </c>
      <c r="B2827" s="65">
        <v>0.12535921436655098</v>
      </c>
    </row>
    <row r="2828" spans="1:2">
      <c r="A2828" s="22">
        <v>44278</v>
      </c>
      <c r="B2828" s="65">
        <v>0.12883467380142977</v>
      </c>
    </row>
    <row r="2829" spans="1:2">
      <c r="A2829" s="22">
        <v>44279</v>
      </c>
      <c r="B2829" s="65">
        <v>0.13008071188519058</v>
      </c>
    </row>
    <row r="2830" spans="1:2">
      <c r="A2830" s="22">
        <v>44280</v>
      </c>
      <c r="B2830" s="65">
        <v>0.14225952574998466</v>
      </c>
    </row>
    <row r="2831" spans="1:2">
      <c r="A2831" s="22">
        <v>44281</v>
      </c>
      <c r="B2831" s="65">
        <v>0.13325740441350623</v>
      </c>
    </row>
    <row r="2832" spans="1:2">
      <c r="A2832" s="22">
        <v>44284</v>
      </c>
      <c r="B2832" s="65">
        <v>0.11285776197371745</v>
      </c>
    </row>
    <row r="2833" spans="1:2">
      <c r="A2833" s="22">
        <v>44285</v>
      </c>
      <c r="B2833" s="65">
        <v>0.10704483562160845</v>
      </c>
    </row>
    <row r="2834" spans="1:2">
      <c r="A2834" s="22">
        <v>44286</v>
      </c>
      <c r="B2834" s="65">
        <v>0.10848115397330899</v>
      </c>
    </row>
    <row r="2835" spans="1:2">
      <c r="A2835" s="22">
        <v>44287</v>
      </c>
      <c r="B2835" s="65">
        <v>0.10734678303384099</v>
      </c>
    </row>
    <row r="2836" spans="1:2">
      <c r="A2836" s="22">
        <v>44291</v>
      </c>
      <c r="B2836" s="65">
        <v>0.10646726439920906</v>
      </c>
    </row>
    <row r="2837" spans="1:2">
      <c r="A2837" s="22">
        <v>44292</v>
      </c>
      <c r="B2837" s="65">
        <v>0.11043886792758548</v>
      </c>
    </row>
    <row r="2838" spans="1:2">
      <c r="A2838" s="22">
        <v>44293</v>
      </c>
      <c r="B2838" s="65">
        <v>0.11974064404323975</v>
      </c>
    </row>
    <row r="2839" spans="1:2">
      <c r="A2839" s="22">
        <v>44294</v>
      </c>
      <c r="B2839" s="65">
        <v>0.11186236739535052</v>
      </c>
    </row>
    <row r="2840" spans="1:2">
      <c r="A2840" s="22">
        <v>44295</v>
      </c>
      <c r="B2840" s="65">
        <v>0.10954102311244315</v>
      </c>
    </row>
    <row r="2841" spans="1:2">
      <c r="A2841" s="22">
        <v>44298</v>
      </c>
      <c r="B2841" s="65">
        <v>0.10278319084005125</v>
      </c>
    </row>
    <row r="2842" spans="1:2">
      <c r="A2842" s="22">
        <v>44299</v>
      </c>
      <c r="B2842" s="65">
        <v>9.2163366967960764E-2</v>
      </c>
    </row>
    <row r="2843" spans="1:2">
      <c r="A2843" s="22">
        <v>44300</v>
      </c>
      <c r="B2843" s="65">
        <v>9.580785826494892E-2</v>
      </c>
    </row>
    <row r="2844" spans="1:2">
      <c r="A2844" s="22">
        <v>44301</v>
      </c>
      <c r="B2844" s="65">
        <v>9.1437563245432299E-2</v>
      </c>
    </row>
    <row r="2845" spans="1:2">
      <c r="A2845" s="22">
        <v>44302</v>
      </c>
      <c r="B2845" s="65">
        <v>9.6852392850082888E-2</v>
      </c>
    </row>
    <row r="2846" spans="1:2">
      <c r="A2846" s="22">
        <v>44305</v>
      </c>
      <c r="B2846" s="65">
        <v>0.11513172087914395</v>
      </c>
    </row>
    <row r="2847" spans="1:2">
      <c r="A2847" s="22">
        <v>44306</v>
      </c>
      <c r="B2847" s="65">
        <v>0.11274842904259814</v>
      </c>
    </row>
    <row r="2848" spans="1:2">
      <c r="A2848" s="22">
        <v>44307</v>
      </c>
      <c r="B2848" s="65">
        <v>0.11713038316006527</v>
      </c>
    </row>
    <row r="2849" spans="1:2">
      <c r="A2849" s="22">
        <v>44308</v>
      </c>
      <c r="B2849" s="65">
        <v>0.12916296055810178</v>
      </c>
    </row>
    <row r="2850" spans="1:2">
      <c r="A2850" s="22">
        <v>44309</v>
      </c>
      <c r="B2850" s="65">
        <v>0.13899576784853554</v>
      </c>
    </row>
    <row r="2851" spans="1:2">
      <c r="A2851" s="22">
        <v>44312</v>
      </c>
      <c r="B2851" s="65">
        <v>0.12115540015286239</v>
      </c>
    </row>
    <row r="2852" spans="1:2">
      <c r="A2852" s="22">
        <v>44313</v>
      </c>
      <c r="B2852" s="65">
        <v>0.1182214308076006</v>
      </c>
    </row>
    <row r="2853" spans="1:2">
      <c r="A2853" s="22">
        <v>44314</v>
      </c>
      <c r="B2853" s="65">
        <v>0.11513737570843385</v>
      </c>
    </row>
    <row r="2854" spans="1:2">
      <c r="A2854" s="22">
        <v>44315</v>
      </c>
      <c r="B2854" s="65">
        <v>0.12623156929540114</v>
      </c>
    </row>
    <row r="2855" spans="1:2">
      <c r="A2855" s="22">
        <v>44316</v>
      </c>
      <c r="B2855" s="65">
        <v>0.10573232062933592</v>
      </c>
    </row>
    <row r="2856" spans="1:2">
      <c r="A2856" s="22">
        <v>44319</v>
      </c>
      <c r="B2856" s="65">
        <v>0.10402649496629252</v>
      </c>
    </row>
    <row r="2857" spans="1:2">
      <c r="A2857" s="22">
        <v>44320</v>
      </c>
      <c r="B2857" s="65">
        <v>0.11577619639975539</v>
      </c>
    </row>
    <row r="2858" spans="1:2">
      <c r="A2858" s="22">
        <v>44321</v>
      </c>
      <c r="B2858" s="65">
        <v>0.10392820052270542</v>
      </c>
    </row>
    <row r="2859" spans="1:2">
      <c r="A2859" s="22">
        <v>44322</v>
      </c>
      <c r="B2859" s="65">
        <v>0.10794389751575721</v>
      </c>
    </row>
    <row r="2860" spans="1:2">
      <c r="A2860" s="22">
        <v>44323</v>
      </c>
      <c r="B2860" s="65">
        <v>0.10195574059645003</v>
      </c>
    </row>
    <row r="2861" spans="1:2">
      <c r="A2861" s="22">
        <v>44326</v>
      </c>
      <c r="B2861" s="65">
        <v>0.10918697630943275</v>
      </c>
    </row>
    <row r="2862" spans="1:2">
      <c r="A2862" s="22">
        <v>44327</v>
      </c>
      <c r="B2862" s="65">
        <v>0.1049242769480378</v>
      </c>
    </row>
    <row r="2863" spans="1:2">
      <c r="A2863" s="22">
        <v>44328</v>
      </c>
      <c r="B2863" s="65">
        <v>0.11363428122242576</v>
      </c>
    </row>
    <row r="2864" spans="1:2">
      <c r="A2864" s="22">
        <v>44329</v>
      </c>
      <c r="B2864" s="65">
        <v>0.13912664786046905</v>
      </c>
    </row>
    <row r="2865" spans="1:2">
      <c r="A2865" s="22">
        <v>44330</v>
      </c>
      <c r="B2865" s="65">
        <v>0.12865474955149284</v>
      </c>
    </row>
    <row r="2866" spans="1:2">
      <c r="A2866" s="22">
        <v>44333</v>
      </c>
      <c r="B2866" s="65">
        <v>0.16025516616391106</v>
      </c>
    </row>
    <row r="2867" spans="1:2">
      <c r="A2867" s="22">
        <v>44334</v>
      </c>
      <c r="B2867" s="65">
        <v>0.16663336747258126</v>
      </c>
    </row>
    <row r="2868" spans="1:2">
      <c r="A2868" s="22">
        <v>44335</v>
      </c>
      <c r="B2868" s="65">
        <v>0.19563081763826332</v>
      </c>
    </row>
    <row r="2869" spans="1:2">
      <c r="A2869" s="22">
        <v>44336</v>
      </c>
      <c r="B2869" s="65">
        <v>0.18687270295755126</v>
      </c>
    </row>
    <row r="2870" spans="1:2">
      <c r="A2870" s="22">
        <v>44337</v>
      </c>
      <c r="B2870" s="65">
        <v>0.22554139211720808</v>
      </c>
    </row>
    <row r="2871" spans="1:2">
      <c r="A2871" s="22">
        <v>44340</v>
      </c>
      <c r="B2871" s="65">
        <v>0.18072921245779544</v>
      </c>
    </row>
    <row r="2872" spans="1:2">
      <c r="A2872" s="22">
        <v>44341</v>
      </c>
      <c r="B2872" s="65">
        <v>0.20253812456530096</v>
      </c>
    </row>
    <row r="2873" spans="1:2">
      <c r="A2873" s="22">
        <v>44342</v>
      </c>
      <c r="B2873" s="65">
        <v>0.18910855289636433</v>
      </c>
    </row>
    <row r="2874" spans="1:2">
      <c r="A2874" s="22">
        <v>44343</v>
      </c>
      <c r="B2874" s="65">
        <v>0.18659430064215496</v>
      </c>
    </row>
    <row r="2875" spans="1:2">
      <c r="A2875" s="22">
        <v>44344</v>
      </c>
      <c r="B2875" s="65">
        <v>0.2157906519625136</v>
      </c>
    </row>
    <row r="2876" spans="1:2">
      <c r="A2876" s="22">
        <v>44348</v>
      </c>
      <c r="B2876" s="65">
        <v>0.21375420614066518</v>
      </c>
    </row>
    <row r="2877" spans="1:2">
      <c r="A2877" s="22">
        <v>44349</v>
      </c>
      <c r="B2877" s="65">
        <v>0.1894495195351337</v>
      </c>
    </row>
    <row r="2878" spans="1:2">
      <c r="A2878" s="22">
        <v>44350</v>
      </c>
      <c r="B2878" s="65">
        <v>0.18274150701037917</v>
      </c>
    </row>
    <row r="2879" spans="1:2">
      <c r="A2879" s="22">
        <v>44351</v>
      </c>
      <c r="B2879" s="65">
        <v>0.19931479834101704</v>
      </c>
    </row>
    <row r="2880" spans="1:2">
      <c r="A2880" s="22">
        <v>44354</v>
      </c>
      <c r="B2880" s="65">
        <v>0.21341503806798462</v>
      </c>
    </row>
    <row r="2881" spans="1:2">
      <c r="A2881" s="22">
        <v>44355</v>
      </c>
      <c r="B2881" s="65">
        <v>0.24611442784744952</v>
      </c>
    </row>
    <row r="2882" spans="1:2">
      <c r="A2882" s="22">
        <v>44356</v>
      </c>
      <c r="B2882" s="65">
        <v>0.19435421170552494</v>
      </c>
    </row>
    <row r="2883" spans="1:2">
      <c r="A2883" s="22">
        <v>44357</v>
      </c>
      <c r="B2883" s="65">
        <v>0.19108801598910199</v>
      </c>
    </row>
    <row r="2884" spans="1:2">
      <c r="A2884" s="22">
        <v>44358</v>
      </c>
      <c r="B2884" s="65">
        <v>0.1843271316824594</v>
      </c>
    </row>
    <row r="2885" spans="1:2">
      <c r="A2885" s="22">
        <v>44361</v>
      </c>
      <c r="B2885" s="65">
        <v>0.16074483245410046</v>
      </c>
    </row>
    <row r="2886" spans="1:2">
      <c r="A2886" s="22">
        <v>44362</v>
      </c>
      <c r="B2886" s="65">
        <v>0.15865264372604554</v>
      </c>
    </row>
    <row r="2887" spans="1:2">
      <c r="A2887" s="22">
        <v>44363</v>
      </c>
      <c r="B2887" s="65">
        <v>0.16976522229678648</v>
      </c>
    </row>
    <row r="2888" spans="1:2">
      <c r="A2888" s="22">
        <v>44364</v>
      </c>
      <c r="B2888" s="65">
        <v>0.1779571568603272</v>
      </c>
    </row>
    <row r="2889" spans="1:2">
      <c r="A2889" s="22">
        <v>44365</v>
      </c>
      <c r="B2889" s="65">
        <v>0.20068309165934417</v>
      </c>
    </row>
    <row r="2890" spans="1:2">
      <c r="A2890" s="22">
        <v>44368</v>
      </c>
      <c r="B2890" s="65">
        <v>0.23169120361650289</v>
      </c>
    </row>
    <row r="2891" spans="1:2">
      <c r="A2891" s="22">
        <v>44369</v>
      </c>
      <c r="B2891" s="65">
        <v>0.23187881222647921</v>
      </c>
    </row>
    <row r="2892" spans="1:2">
      <c r="A2892" s="22">
        <v>44370</v>
      </c>
      <c r="B2892" s="65">
        <v>0.22606914677604764</v>
      </c>
    </row>
    <row r="2893" spans="1:2">
      <c r="A2893" s="22">
        <v>44371</v>
      </c>
      <c r="B2893" s="65">
        <v>0.19872214188645596</v>
      </c>
    </row>
    <row r="2894" spans="1:2">
      <c r="A2894" s="22">
        <v>44372</v>
      </c>
      <c r="B2894" s="65">
        <v>0.23008687816358722</v>
      </c>
    </row>
    <row r="2895" spans="1:2">
      <c r="A2895" s="22">
        <v>44375</v>
      </c>
      <c r="B2895" s="65">
        <v>0.19687760068550042</v>
      </c>
    </row>
    <row r="2896" spans="1:2">
      <c r="A2896" s="22">
        <v>44376</v>
      </c>
      <c r="B2896" s="65">
        <v>0.17519550782047347</v>
      </c>
    </row>
    <row r="2897" spans="1:2">
      <c r="A2897" s="22">
        <v>44377</v>
      </c>
      <c r="B2897" s="65">
        <v>0.19155822260015681</v>
      </c>
    </row>
    <row r="2898" spans="1:2">
      <c r="A2898" s="22">
        <v>44378</v>
      </c>
      <c r="B2898" s="65">
        <v>0.21032657102794886</v>
      </c>
    </row>
    <row r="2899" spans="1:2">
      <c r="A2899" s="22">
        <v>44379</v>
      </c>
      <c r="B2899" s="65">
        <v>0.20707467110822239</v>
      </c>
    </row>
    <row r="2900" spans="1:2">
      <c r="A2900" s="22">
        <v>44383</v>
      </c>
      <c r="B2900" s="65">
        <v>0.19837254264585713</v>
      </c>
    </row>
    <row r="2901" spans="1:2">
      <c r="A2901" s="22">
        <v>44384</v>
      </c>
      <c r="B2901" s="65">
        <v>0.19014578407410809</v>
      </c>
    </row>
    <row r="2902" spans="1:2">
      <c r="A2902" s="22">
        <v>44385</v>
      </c>
      <c r="B2902" s="65">
        <v>0.20895419985950123</v>
      </c>
    </row>
    <row r="2903" spans="1:2">
      <c r="A2903" s="22">
        <v>44386</v>
      </c>
      <c r="B2903" s="65">
        <v>0.20273676239969696</v>
      </c>
    </row>
    <row r="2904" spans="1:2">
      <c r="A2904" s="22">
        <v>44389</v>
      </c>
      <c r="B2904" s="65">
        <v>0.21121212224406957</v>
      </c>
    </row>
    <row r="2905" spans="1:2">
      <c r="A2905" s="22">
        <v>44390</v>
      </c>
      <c r="B2905" s="65">
        <v>0.21803559254108981</v>
      </c>
    </row>
    <row r="2906" spans="1:2">
      <c r="A2906" s="22">
        <v>44391</v>
      </c>
      <c r="B2906" s="65">
        <v>0.21118540037197903</v>
      </c>
    </row>
    <row r="2907" spans="1:2">
      <c r="A2907" s="22">
        <v>44392</v>
      </c>
      <c r="B2907" s="65">
        <v>0.22836180999898079</v>
      </c>
    </row>
    <row r="2908" spans="1:2">
      <c r="A2908" s="22">
        <v>44393</v>
      </c>
      <c r="B2908" s="65">
        <v>0.22076891808129673</v>
      </c>
    </row>
    <row r="2909" spans="1:2">
      <c r="A2909" s="22">
        <v>44396</v>
      </c>
      <c r="B2909" s="65">
        <v>0.23796744941125506</v>
      </c>
    </row>
    <row r="2910" spans="1:2">
      <c r="A2910" s="22">
        <v>44397</v>
      </c>
      <c r="B2910" s="65">
        <v>0.2530109512613497</v>
      </c>
    </row>
    <row r="2911" spans="1:2">
      <c r="A2911" s="22">
        <v>44398</v>
      </c>
      <c r="B2911" s="65">
        <v>0.22026538578677959</v>
      </c>
    </row>
    <row r="2912" spans="1:2">
      <c r="A2912" s="22">
        <v>44399</v>
      </c>
      <c r="B2912" s="65">
        <v>0.20996354346327006</v>
      </c>
    </row>
    <row r="2913" spans="1:2">
      <c r="A2913" s="22">
        <v>44400</v>
      </c>
      <c r="B2913" s="65">
        <v>0.21166018984198579</v>
      </c>
    </row>
    <row r="2914" spans="1:2">
      <c r="A2914" s="22">
        <v>44403</v>
      </c>
      <c r="B2914" s="65">
        <v>0.11730143200323984</v>
      </c>
    </row>
    <row r="2915" spans="1:2">
      <c r="A2915" s="22">
        <v>44404</v>
      </c>
      <c r="B2915" s="65">
        <v>0.12655912594464894</v>
      </c>
    </row>
    <row r="2916" spans="1:2">
      <c r="A2916" s="22">
        <v>44405</v>
      </c>
      <c r="B2916" s="65">
        <v>0.1095419027277391</v>
      </c>
    </row>
    <row r="2917" spans="1:2">
      <c r="A2917" s="22">
        <v>44406</v>
      </c>
      <c r="B2917" s="65">
        <v>0.1133039929099325</v>
      </c>
    </row>
    <row r="2918" spans="1:2">
      <c r="A2918" s="22">
        <v>44407</v>
      </c>
      <c r="B2918" s="65">
        <v>0.11219659783508347</v>
      </c>
    </row>
    <row r="2919" spans="1:2">
      <c r="A2919" s="22">
        <v>44410</v>
      </c>
      <c r="B2919" s="65">
        <v>0.11652271053808086</v>
      </c>
    </row>
    <row r="2920" spans="1:2">
      <c r="A2920" s="22">
        <v>44411</v>
      </c>
      <c r="B2920" s="65">
        <v>0.12373759407611716</v>
      </c>
    </row>
    <row r="2921" spans="1:2">
      <c r="A2921" s="22">
        <v>44412</v>
      </c>
      <c r="B2921" s="65">
        <v>0.11150054206895968</v>
      </c>
    </row>
    <row r="2922" spans="1:2">
      <c r="A2922" s="22">
        <v>44413</v>
      </c>
      <c r="B2922" s="65">
        <v>0.10642072084784945</v>
      </c>
    </row>
    <row r="2923" spans="1:2">
      <c r="A2923" s="22">
        <v>44414</v>
      </c>
      <c r="B2923" s="65">
        <v>9.4834345603179743E-2</v>
      </c>
    </row>
    <row r="2924" spans="1:2">
      <c r="A2924" s="22">
        <v>44417</v>
      </c>
      <c r="B2924" s="65">
        <v>8.122624888112831E-2</v>
      </c>
    </row>
    <row r="2925" spans="1:2">
      <c r="A2925" s="22">
        <v>44418</v>
      </c>
      <c r="B2925" s="65">
        <v>8.3093850284822746E-2</v>
      </c>
    </row>
    <row r="2926" spans="1:2">
      <c r="A2926" s="22">
        <v>44419</v>
      </c>
      <c r="B2926" s="65">
        <v>7.9619262924386605E-2</v>
      </c>
    </row>
    <row r="2927" spans="1:2">
      <c r="A2927" s="22">
        <v>44420</v>
      </c>
      <c r="B2927" s="65">
        <v>8.6749514863882909E-2</v>
      </c>
    </row>
    <row r="2928" spans="1:2">
      <c r="A2928" s="22">
        <v>44421</v>
      </c>
      <c r="B2928" s="65">
        <v>7.8442262952175282E-2</v>
      </c>
    </row>
    <row r="2929" spans="1:2">
      <c r="A2929" s="22">
        <v>44424</v>
      </c>
      <c r="B2929" s="65">
        <v>7.9878248397834403E-2</v>
      </c>
    </row>
    <row r="2930" spans="1:2">
      <c r="A2930" s="22">
        <v>44425</v>
      </c>
      <c r="B2930" s="65">
        <v>8.1981438727601233E-2</v>
      </c>
    </row>
    <row r="2931" spans="1:2">
      <c r="A2931" s="22">
        <v>44426</v>
      </c>
      <c r="B2931" s="65">
        <v>8.4282938755656608E-2</v>
      </c>
    </row>
    <row r="2932" spans="1:2">
      <c r="A2932" s="22">
        <v>44427</v>
      </c>
      <c r="B2932" s="65">
        <v>7.7250569697637411E-2</v>
      </c>
    </row>
    <row r="2933" spans="1:2">
      <c r="A2933" s="22">
        <v>44428</v>
      </c>
      <c r="B2933" s="65">
        <v>7.0440919702338595E-2</v>
      </c>
    </row>
    <row r="2934" spans="1:2">
      <c r="A2934" s="22">
        <v>44431</v>
      </c>
      <c r="B2934" s="65">
        <v>6.9010922636491792E-2</v>
      </c>
    </row>
    <row r="2935" spans="1:2">
      <c r="A2935" s="22">
        <v>44432</v>
      </c>
      <c r="B2935" s="65">
        <v>7.1862683057044727E-2</v>
      </c>
    </row>
    <row r="2936" spans="1:2">
      <c r="A2936" s="22">
        <v>44433</v>
      </c>
      <c r="B2936" s="65">
        <v>7.0173351937556624E-2</v>
      </c>
    </row>
    <row r="2937" spans="1:2">
      <c r="A2937" s="22">
        <v>44434</v>
      </c>
      <c r="B2937" s="65">
        <v>7.5631387712635487E-2</v>
      </c>
    </row>
    <row r="2938" spans="1:2">
      <c r="A2938" s="22">
        <v>44435</v>
      </c>
      <c r="B2938" s="65">
        <v>7.0794430268155462E-2</v>
      </c>
    </row>
    <row r="2939" spans="1:2">
      <c r="A2939" s="22">
        <v>44438</v>
      </c>
      <c r="B2939" s="65">
        <v>6.9891360302088201E-2</v>
      </c>
    </row>
    <row r="2940" spans="1:2">
      <c r="A2940" s="22">
        <v>44439</v>
      </c>
      <c r="B2940" s="65">
        <v>7.3840459829666347E-2</v>
      </c>
    </row>
    <row r="2941" spans="1:2">
      <c r="A2941" s="22">
        <v>44440</v>
      </c>
      <c r="B2941" s="65">
        <v>7.0942309053975028E-2</v>
      </c>
    </row>
    <row r="2942" spans="1:2">
      <c r="A2942" s="22">
        <v>44441</v>
      </c>
      <c r="B2942" s="65">
        <v>6.7813631858696002E-2</v>
      </c>
    </row>
    <row r="2943" spans="1:2">
      <c r="A2943" s="22">
        <v>44442</v>
      </c>
      <c r="B2943" s="65">
        <v>6.4138493925453066E-2</v>
      </c>
    </row>
    <row r="2944" spans="1:2">
      <c r="A2944" s="22">
        <v>44446</v>
      </c>
      <c r="B2944" s="65">
        <v>7.4118284873527118E-2</v>
      </c>
    </row>
    <row r="2945" spans="1:2">
      <c r="A2945" s="22">
        <v>44447</v>
      </c>
      <c r="B2945" s="65">
        <v>7.4816863960728092E-2</v>
      </c>
    </row>
    <row r="2946" spans="1:2">
      <c r="A2946" s="22">
        <v>44448</v>
      </c>
      <c r="B2946" s="65">
        <v>7.4434135505365789E-2</v>
      </c>
    </row>
    <row r="2947" spans="1:2">
      <c r="A2947" s="22">
        <v>44449</v>
      </c>
      <c r="B2947" s="65">
        <v>7.7488313985838303E-2</v>
      </c>
    </row>
    <row r="2948" spans="1:2">
      <c r="A2948" s="22">
        <v>44452</v>
      </c>
      <c r="B2948" s="65">
        <v>8.0442350365045101E-2</v>
      </c>
    </row>
    <row r="2949" spans="1:2">
      <c r="A2949" s="22">
        <v>44453</v>
      </c>
      <c r="B2949" s="65">
        <v>7.4341080926573086E-2</v>
      </c>
    </row>
    <row r="2950" spans="1:2">
      <c r="A2950" s="22">
        <v>44454</v>
      </c>
      <c r="B2950" s="65">
        <v>6.8891451560043296E-2</v>
      </c>
    </row>
    <row r="2951" spans="1:2">
      <c r="A2951" s="22">
        <v>44455</v>
      </c>
      <c r="B2951" s="65">
        <v>7.0796981316128701E-2</v>
      </c>
    </row>
    <row r="2952" spans="1:2">
      <c r="A2952" s="22">
        <v>44456</v>
      </c>
      <c r="B2952" s="65">
        <v>7.0913712379117422E-2</v>
      </c>
    </row>
    <row r="2953" spans="1:2">
      <c r="A2953" s="22">
        <v>44459</v>
      </c>
      <c r="B2953" s="65">
        <v>8.2026536620903812E-2</v>
      </c>
    </row>
    <row r="2954" spans="1:2">
      <c r="A2954" s="22">
        <v>44460</v>
      </c>
      <c r="B2954" s="65">
        <v>8.8603097944939813E-2</v>
      </c>
    </row>
    <row r="2955" spans="1:2">
      <c r="A2955" s="22">
        <v>44461</v>
      </c>
      <c r="B2955" s="65">
        <v>8.2720028780935345E-2</v>
      </c>
    </row>
    <row r="2956" spans="1:2">
      <c r="A2956" s="22">
        <v>44462</v>
      </c>
      <c r="B2956" s="65">
        <v>7.7370303504284713E-2</v>
      </c>
    </row>
    <row r="2957" spans="1:2">
      <c r="A2957" s="22">
        <v>44463</v>
      </c>
      <c r="B2957" s="65">
        <v>8.5644679992391531E-2</v>
      </c>
    </row>
    <row r="2958" spans="1:2">
      <c r="A2958" s="22">
        <v>44466</v>
      </c>
      <c r="B2958" s="65">
        <v>8.3106229503896636E-2</v>
      </c>
    </row>
    <row r="2959" spans="1:2">
      <c r="A2959" s="22">
        <v>44467</v>
      </c>
      <c r="B2959" s="65">
        <v>8.9047516317324146E-2</v>
      </c>
    </row>
    <row r="2960" spans="1:2">
      <c r="A2960" s="22">
        <v>44468</v>
      </c>
      <c r="B2960" s="65">
        <v>9.0981237947937416E-2</v>
      </c>
    </row>
    <row r="2961" spans="1:2">
      <c r="A2961" s="22">
        <v>44469</v>
      </c>
      <c r="B2961" s="65">
        <v>8.0030394786650791E-2</v>
      </c>
    </row>
    <row r="2962" spans="1:2">
      <c r="A2962" s="22">
        <v>44470</v>
      </c>
      <c r="B2962" s="65">
        <v>6.2546951933603989E-2</v>
      </c>
    </row>
    <row r="2963" spans="1:2">
      <c r="A2963" s="22">
        <v>44473</v>
      </c>
      <c r="B2963" s="65">
        <v>5.8722331224363891E-2</v>
      </c>
    </row>
    <row r="2964" spans="1:2">
      <c r="A2964" s="22">
        <v>44474</v>
      </c>
      <c r="B2964" s="65">
        <v>5.4553275254603385E-2</v>
      </c>
    </row>
    <row r="2965" spans="1:2">
      <c r="A2965" s="22">
        <v>44475</v>
      </c>
      <c r="B2965" s="65">
        <v>4.5842907801571721E-2</v>
      </c>
    </row>
    <row r="2966" spans="1:2">
      <c r="A2966" s="22">
        <v>44476</v>
      </c>
      <c r="B2966" s="65">
        <v>4.7796091513474449E-2</v>
      </c>
    </row>
    <row r="2967" spans="1:2">
      <c r="A2967" s="22">
        <v>44477</v>
      </c>
      <c r="B2967" s="65">
        <v>4.6543608853366128E-2</v>
      </c>
    </row>
    <row r="2968" spans="1:2">
      <c r="A2968" s="22">
        <v>44480</v>
      </c>
      <c r="B2968" s="65">
        <v>4.1732109963642905E-2</v>
      </c>
    </row>
    <row r="2969" spans="1:2">
      <c r="A2969" s="22">
        <v>44481</v>
      </c>
      <c r="B2969" s="65">
        <v>4.4846124010967887E-2</v>
      </c>
    </row>
    <row r="2970" spans="1:2">
      <c r="A2970" s="22">
        <v>44482</v>
      </c>
      <c r="B2970" s="65">
        <v>4.1777436178888759E-2</v>
      </c>
    </row>
    <row r="2971" spans="1:2">
      <c r="A2971" s="22">
        <v>44483</v>
      </c>
      <c r="B2971" s="65">
        <v>4.1139418345735777E-2</v>
      </c>
    </row>
    <row r="2972" spans="1:2">
      <c r="A2972" s="22">
        <v>44484</v>
      </c>
      <c r="B2972" s="65">
        <v>3.5661466400364404E-2</v>
      </c>
    </row>
    <row r="2973" spans="1:2">
      <c r="A2973" s="22">
        <v>44487</v>
      </c>
      <c r="B2973" s="65">
        <v>3.6253546949744635E-2</v>
      </c>
    </row>
    <row r="2974" spans="1:2">
      <c r="A2974" s="22">
        <v>44488</v>
      </c>
      <c r="B2974" s="65">
        <v>3.2528037065052376E-2</v>
      </c>
    </row>
    <row r="2975" spans="1:2">
      <c r="A2975" s="22">
        <v>44489</v>
      </c>
      <c r="B2975" s="65">
        <v>3.0034315665255589E-2</v>
      </c>
    </row>
    <row r="2976" spans="1:2">
      <c r="A2976" s="22">
        <v>44490</v>
      </c>
      <c r="B2976" s="65">
        <v>3.3586355820731335E-2</v>
      </c>
    </row>
    <row r="2977" spans="1:2">
      <c r="A2977" s="22">
        <v>44491</v>
      </c>
      <c r="B2977" s="65">
        <v>3.5807632320330927E-2</v>
      </c>
    </row>
    <row r="2978" spans="1:2">
      <c r="A2978" s="22">
        <v>44494</v>
      </c>
      <c r="B2978" s="65">
        <v>3.3842775172175425E-2</v>
      </c>
    </row>
    <row r="2979" spans="1:2">
      <c r="A2979" s="22">
        <v>44495</v>
      </c>
      <c r="B2979" s="65">
        <v>3.4686111767692533E-2</v>
      </c>
    </row>
    <row r="2980" spans="1:2">
      <c r="A2980" s="22">
        <v>44496</v>
      </c>
      <c r="B2980" s="65">
        <v>3.8182908192658002E-2</v>
      </c>
    </row>
    <row r="2981" spans="1:2">
      <c r="A2981" s="22">
        <v>44497</v>
      </c>
      <c r="B2981" s="65">
        <v>3.5141882099797406E-2</v>
      </c>
    </row>
    <row r="2982" spans="1:2">
      <c r="A2982" s="22">
        <v>44498</v>
      </c>
      <c r="B2982" s="65">
        <v>3.3743619800103437E-2</v>
      </c>
    </row>
    <row r="2983" spans="1:2">
      <c r="A2983" s="22">
        <v>44501</v>
      </c>
      <c r="B2983" s="65">
        <v>3.5225704788715111E-2</v>
      </c>
    </row>
    <row r="2984" spans="1:2">
      <c r="A2984" s="22">
        <v>44502</v>
      </c>
      <c r="B2984" s="65">
        <v>3.2463814459976779E-2</v>
      </c>
    </row>
    <row r="2985" spans="1:2">
      <c r="A2985" s="22">
        <v>44503</v>
      </c>
      <c r="B2985" s="65">
        <v>3.3435112769364332E-2</v>
      </c>
    </row>
    <row r="2986" spans="1:2">
      <c r="A2986" s="22">
        <v>44504</v>
      </c>
      <c r="B2986" s="65">
        <v>3.5233001272085125E-2</v>
      </c>
    </row>
    <row r="2987" spans="1:2">
      <c r="A2987" s="22">
        <v>44505</v>
      </c>
      <c r="B2987" s="65">
        <v>3.5218948746835788E-2</v>
      </c>
    </row>
    <row r="2988" spans="1:2">
      <c r="A2988" s="22">
        <v>44508</v>
      </c>
      <c r="B2988" s="65">
        <v>2.9347460244554948E-2</v>
      </c>
    </row>
    <row r="2989" spans="1:2">
      <c r="A2989" s="22">
        <v>44509</v>
      </c>
      <c r="B2989" s="65">
        <v>2.8334625961016418E-2</v>
      </c>
    </row>
    <row r="2990" spans="1:2">
      <c r="A2990" s="22">
        <v>44510</v>
      </c>
      <c r="B2990" s="65">
        <v>2.9640708670418327E-2</v>
      </c>
    </row>
    <row r="2991" spans="1:2">
      <c r="A2991" s="22">
        <v>44511</v>
      </c>
      <c r="B2991" s="65">
        <v>3.0547662718109506E-2</v>
      </c>
    </row>
    <row r="2992" spans="1:2">
      <c r="A2992" s="22">
        <v>44512</v>
      </c>
      <c r="B2992" s="65">
        <v>3.131043024066256E-2</v>
      </c>
    </row>
    <row r="2993" spans="1:2">
      <c r="A2993" s="22">
        <v>44515</v>
      </c>
      <c r="B2993" s="65">
        <v>3.1644124209787884E-2</v>
      </c>
    </row>
    <row r="2994" spans="1:2">
      <c r="A2994" s="22">
        <v>44516</v>
      </c>
      <c r="B2994" s="65">
        <v>3.579788133163931E-2</v>
      </c>
    </row>
    <row r="2995" spans="1:2">
      <c r="A2995" s="22">
        <v>44517</v>
      </c>
      <c r="B2995" s="65">
        <v>3.4822099459783297E-2</v>
      </c>
    </row>
    <row r="2996" spans="1:2">
      <c r="A2996" s="22">
        <v>44518</v>
      </c>
      <c r="B2996" s="65">
        <v>3.7656909901510834E-2</v>
      </c>
    </row>
    <row r="2997" spans="1:2">
      <c r="A2997" s="22">
        <v>44519</v>
      </c>
      <c r="B2997" s="65">
        <v>3.7749273123588549E-2</v>
      </c>
    </row>
    <row r="2998" spans="1:2">
      <c r="A2998" s="22">
        <v>44522</v>
      </c>
      <c r="B2998" s="65">
        <v>4.0550563388506357E-2</v>
      </c>
    </row>
    <row r="2999" spans="1:2">
      <c r="A2999" s="22">
        <v>44523</v>
      </c>
      <c r="B2999" s="65">
        <v>3.7621990431337883E-2</v>
      </c>
    </row>
    <row r="3000" spans="1:2">
      <c r="A3000" s="22">
        <v>44524</v>
      </c>
      <c r="B3000" s="65">
        <v>3.8323613305500444E-2</v>
      </c>
    </row>
    <row r="3001" spans="1:2">
      <c r="A3001" s="22">
        <v>44526</v>
      </c>
      <c r="B3001" s="65">
        <v>4.2809488669765548E-2</v>
      </c>
    </row>
    <row r="3002" spans="1:2">
      <c r="A3002" s="22">
        <v>44529</v>
      </c>
      <c r="B3002" s="65">
        <v>3.6452188049153969E-2</v>
      </c>
    </row>
    <row r="3003" spans="1:2">
      <c r="A3003" s="22">
        <v>44530</v>
      </c>
      <c r="B3003" s="65">
        <v>3.7318120101391995E-2</v>
      </c>
    </row>
    <row r="3004" spans="1:2">
      <c r="A3004" s="22">
        <v>44531</v>
      </c>
      <c r="B3004" s="65">
        <v>3.8333208969543529E-2</v>
      </c>
    </row>
    <row r="3005" spans="1:2">
      <c r="A3005" s="22">
        <v>44532</v>
      </c>
      <c r="B3005" s="65">
        <v>3.8088095544995038E-2</v>
      </c>
    </row>
    <row r="3006" spans="1:2">
      <c r="A3006" s="22">
        <v>44533</v>
      </c>
      <c r="B3006" s="65">
        <v>4.293310347154157E-2</v>
      </c>
    </row>
    <row r="3007" spans="1:2">
      <c r="A3007" s="22">
        <v>44536</v>
      </c>
      <c r="B3007" s="65">
        <v>5.02523704999219E-2</v>
      </c>
    </row>
    <row r="3008" spans="1:2">
      <c r="A3008" s="22">
        <v>44537</v>
      </c>
      <c r="B3008" s="65">
        <v>4.6911470939509529E-2</v>
      </c>
    </row>
    <row r="3009" spans="1:2">
      <c r="A3009" s="22">
        <v>44538</v>
      </c>
      <c r="B3009" s="65">
        <v>4.6331677441656671E-2</v>
      </c>
    </row>
    <row r="3010" spans="1:2">
      <c r="A3010" s="22">
        <v>44539</v>
      </c>
      <c r="B3010" s="65">
        <v>5.2250600600448026E-2</v>
      </c>
    </row>
    <row r="3011" spans="1:2">
      <c r="A3011" s="22">
        <v>44540</v>
      </c>
      <c r="B3011" s="65">
        <v>5.0529214210000464E-2</v>
      </c>
    </row>
    <row r="3012" spans="1:2">
      <c r="A3012" s="22">
        <v>44543</v>
      </c>
      <c r="B3012" s="65">
        <v>5.4468870601543491E-2</v>
      </c>
    </row>
    <row r="3013" spans="1:2">
      <c r="A3013" s="22">
        <v>44544</v>
      </c>
      <c r="B3013" s="65">
        <v>5.1517923841543647E-2</v>
      </c>
    </row>
    <row r="3014" spans="1:2">
      <c r="A3014" s="22">
        <v>44545</v>
      </c>
      <c r="B3014" s="65">
        <v>4.8337551447676493E-2</v>
      </c>
    </row>
    <row r="3015" spans="1:2">
      <c r="A3015" s="22">
        <v>44546</v>
      </c>
      <c r="B3015" s="65">
        <v>5.0964098207250536E-2</v>
      </c>
    </row>
    <row r="3016" spans="1:2">
      <c r="A3016" s="22">
        <v>44547</v>
      </c>
      <c r="B3016" s="65">
        <v>5.4674427019378399E-2</v>
      </c>
    </row>
    <row r="3017" spans="1:2">
      <c r="A3017" s="22">
        <v>44550</v>
      </c>
      <c r="B3017" s="65">
        <v>5.2697820795973849E-2</v>
      </c>
    </row>
    <row r="3018" spans="1:2">
      <c r="A3018" s="22">
        <v>44551</v>
      </c>
      <c r="B3018" s="65">
        <v>4.9102089954184212E-2</v>
      </c>
    </row>
    <row r="3019" spans="1:2">
      <c r="A3019" s="22">
        <v>44552</v>
      </c>
      <c r="B3019" s="65">
        <v>4.839856589500012E-2</v>
      </c>
    </row>
    <row r="3020" spans="1:2">
      <c r="A3020" s="22">
        <v>44553</v>
      </c>
      <c r="B3020" s="65">
        <v>4.4439008908529663E-2</v>
      </c>
    </row>
    <row r="3021" spans="1:2">
      <c r="A3021" s="22">
        <v>44557</v>
      </c>
      <c r="B3021" s="65">
        <v>4.4024934506773E-2</v>
      </c>
    </row>
    <row r="3022" spans="1:2">
      <c r="A3022" s="22">
        <v>44558</v>
      </c>
      <c r="B3022" s="65">
        <v>5.008560715733152E-2</v>
      </c>
    </row>
    <row r="3023" spans="1:2">
      <c r="A3023" s="22">
        <v>44559</v>
      </c>
      <c r="B3023" s="65">
        <v>5.1067686793985781E-2</v>
      </c>
    </row>
    <row r="3024" spans="1:2">
      <c r="A3024" s="22">
        <v>44560</v>
      </c>
      <c r="B3024" s="65">
        <v>5.1602970082224288E-2</v>
      </c>
    </row>
    <row r="3025" spans="1:2">
      <c r="A3025" s="22">
        <v>44561</v>
      </c>
      <c r="B3025" s="65">
        <v>5.4658878348183622E-2</v>
      </c>
    </row>
    <row r="3026" spans="1:2">
      <c r="A3026" s="22">
        <v>44564</v>
      </c>
      <c r="B3026" s="65">
        <v>5.4531584047606954E-2</v>
      </c>
    </row>
    <row r="3027" spans="1:2">
      <c r="A3027" s="22">
        <v>44565</v>
      </c>
      <c r="B3027" s="65">
        <v>5.3489559837188921E-2</v>
      </c>
    </row>
    <row r="3028" spans="1:2">
      <c r="A3028" s="22">
        <v>44566</v>
      </c>
      <c r="B3028" s="65">
        <v>5.9204295400666879E-2</v>
      </c>
    </row>
    <row r="3029" spans="1:2">
      <c r="A3029" s="22">
        <v>44567</v>
      </c>
      <c r="B3029" s="65">
        <v>6.0877494363208808E-2</v>
      </c>
    </row>
    <row r="3030" spans="1:2">
      <c r="A3030" s="22">
        <v>44568</v>
      </c>
      <c r="B3030" s="65">
        <v>6.4037269146507661E-2</v>
      </c>
    </row>
    <row r="3031" spans="1:2">
      <c r="A3031" s="22">
        <v>44571</v>
      </c>
      <c r="B3031" s="65">
        <v>6.3424893021685108E-2</v>
      </c>
    </row>
    <row r="3032" spans="1:2">
      <c r="A3032" s="22">
        <v>44572</v>
      </c>
      <c r="B3032" s="65">
        <v>6.2680686272747227E-2</v>
      </c>
    </row>
    <row r="3033" spans="1:2">
      <c r="A3033" s="22">
        <v>44573</v>
      </c>
      <c r="B3033" s="65">
        <v>5.9454374008927911E-2</v>
      </c>
    </row>
    <row r="3034" spans="1:2">
      <c r="A3034" s="22">
        <v>44574</v>
      </c>
      <c r="B3034" s="65">
        <v>6.2348910007996888E-2</v>
      </c>
    </row>
    <row r="3035" spans="1:2">
      <c r="A3035" s="22">
        <v>44575</v>
      </c>
      <c r="B3035" s="65">
        <v>6.0774717661386084E-2</v>
      </c>
    </row>
    <row r="3036" spans="1:2">
      <c r="A3036" s="22">
        <v>44579</v>
      </c>
      <c r="B3036" s="65">
        <v>6.4953714232362847E-2</v>
      </c>
    </row>
    <row r="3037" spans="1:2">
      <c r="A3037" s="22">
        <v>44580</v>
      </c>
      <c r="B3037" s="65">
        <v>6.5242259885653853E-2</v>
      </c>
    </row>
    <row r="3038" spans="1:2">
      <c r="A3038" s="22">
        <v>44581</v>
      </c>
      <c r="B3038" s="65">
        <v>6.1870500330351581E-2</v>
      </c>
    </row>
    <row r="3039" spans="1:2">
      <c r="A3039" s="22">
        <v>44582</v>
      </c>
      <c r="B3039" s="65">
        <v>7.4861025183508317E-2</v>
      </c>
    </row>
    <row r="3040" spans="1:2">
      <c r="A3040" s="22">
        <v>44585</v>
      </c>
      <c r="B3040" s="65">
        <v>7.8579519238234613E-2</v>
      </c>
    </row>
    <row r="3041" spans="1:2">
      <c r="A3041" s="22">
        <v>44586</v>
      </c>
      <c r="B3041" s="65">
        <v>8.0118887182157511E-2</v>
      </c>
    </row>
    <row r="3042" spans="1:2">
      <c r="A3042" s="22">
        <v>44587</v>
      </c>
      <c r="B3042" s="65">
        <v>7.941009943631297E-2</v>
      </c>
    </row>
    <row r="3043" spans="1:2">
      <c r="A3043" s="22">
        <v>44588</v>
      </c>
      <c r="B3043" s="65">
        <v>8.5918853226442063E-2</v>
      </c>
    </row>
    <row r="3044" spans="1:2">
      <c r="A3044" s="22">
        <v>44589</v>
      </c>
      <c r="B3044" s="65">
        <v>7.5132030992720797E-2</v>
      </c>
    </row>
    <row r="3045" spans="1:2">
      <c r="A3045" s="22">
        <v>44592</v>
      </c>
      <c r="B3045" s="65">
        <v>7.2366835877576127E-2</v>
      </c>
    </row>
    <row r="3046" spans="1:2">
      <c r="A3046" s="22">
        <v>44593</v>
      </c>
      <c r="B3046" s="65">
        <v>7.1976406890326916E-2</v>
      </c>
    </row>
    <row r="3047" spans="1:2">
      <c r="A3047" s="22">
        <v>44594</v>
      </c>
      <c r="B3047" s="65">
        <v>7.5888919586163894E-2</v>
      </c>
    </row>
    <row r="3048" spans="1:2">
      <c r="A3048" s="22">
        <v>44595</v>
      </c>
      <c r="B3048" s="65">
        <v>8.1033936310658597E-2</v>
      </c>
    </row>
    <row r="3049" spans="1:2">
      <c r="A3049" s="22">
        <v>44596</v>
      </c>
      <c r="B3049" s="65">
        <v>6.1505799305017123E-2</v>
      </c>
    </row>
    <row r="3050" spans="1:2">
      <c r="A3050" s="22">
        <v>44599</v>
      </c>
      <c r="B3050" s="65">
        <v>5.0614102599383891E-2</v>
      </c>
    </row>
    <row r="3051" spans="1:2">
      <c r="A3051" s="22">
        <v>44600</v>
      </c>
      <c r="B3051" s="65">
        <v>5.0380287292733139E-2</v>
      </c>
    </row>
    <row r="3052" spans="1:2">
      <c r="A3052" s="22">
        <v>44601</v>
      </c>
      <c r="B3052" s="65">
        <v>4.9217423775512095E-2</v>
      </c>
    </row>
    <row r="3053" spans="1:2">
      <c r="A3053" s="22">
        <v>44602</v>
      </c>
      <c r="B3053" s="65">
        <v>5.0719497415003485E-2</v>
      </c>
    </row>
    <row r="3054" spans="1:2">
      <c r="A3054" s="22">
        <v>44603</v>
      </c>
      <c r="B3054" s="65">
        <v>5.4819169512906767E-2</v>
      </c>
    </row>
    <row r="3055" spans="1:2">
      <c r="A3055" s="22">
        <v>44606</v>
      </c>
      <c r="B3055" s="65">
        <v>5.5292395545364276E-2</v>
      </c>
    </row>
    <row r="3056" spans="1:2">
      <c r="A3056" s="22">
        <v>44607</v>
      </c>
      <c r="B3056" s="65">
        <v>5.0036408755329109E-2</v>
      </c>
    </row>
    <row r="3057" spans="1:2">
      <c r="A3057" s="22">
        <v>44608</v>
      </c>
      <c r="B3057" s="65">
        <v>5.0156347266004452E-2</v>
      </c>
    </row>
    <row r="3058" spans="1:2">
      <c r="A3058" s="22">
        <v>44609</v>
      </c>
      <c r="B3058" s="65">
        <v>5.7586280226246622E-2</v>
      </c>
    </row>
    <row r="3059" spans="1:2">
      <c r="A3059" s="22">
        <v>44610</v>
      </c>
      <c r="B3059" s="65">
        <v>6.0236887658247133E-2</v>
      </c>
    </row>
    <row r="3060" spans="1:2">
      <c r="A3060" s="22">
        <v>44614</v>
      </c>
      <c r="B3060" s="65">
        <v>6.6335274680161746E-2</v>
      </c>
    </row>
    <row r="3061" spans="1:2">
      <c r="A3061" s="22">
        <v>44615</v>
      </c>
      <c r="B3061" s="65">
        <v>6.7405156850742109E-2</v>
      </c>
    </row>
    <row r="3062" spans="1:2">
      <c r="A3062" s="22">
        <v>44616</v>
      </c>
      <c r="B3062" s="65">
        <v>6.4846829976976536E-2</v>
      </c>
    </row>
    <row r="3063" spans="1:2">
      <c r="A3063" s="22">
        <v>44617</v>
      </c>
      <c r="B3063" s="65">
        <v>6.2339715779417111E-2</v>
      </c>
    </row>
    <row r="3064" spans="1:2">
      <c r="A3064" s="22">
        <v>44620</v>
      </c>
      <c r="B3064" s="65">
        <v>5.3144472695369996E-2</v>
      </c>
    </row>
    <row r="3065" spans="1:2">
      <c r="A3065" s="22">
        <v>44621</v>
      </c>
      <c r="B3065" s="65">
        <v>4.7462353742141535E-2</v>
      </c>
    </row>
    <row r="3066" spans="1:2">
      <c r="A3066" s="22">
        <v>44622</v>
      </c>
      <c r="B3066" s="65">
        <v>4.8134427700159022E-2</v>
      </c>
    </row>
    <row r="3067" spans="1:2">
      <c r="A3067" s="22">
        <v>44623</v>
      </c>
      <c r="B3067" s="65">
        <v>5.214708410663433E-2</v>
      </c>
    </row>
    <row r="3068" spans="1:2">
      <c r="A3068" s="22">
        <v>44624</v>
      </c>
      <c r="B3068" s="65">
        <v>5.845179869404863E-2</v>
      </c>
    </row>
    <row r="3069" spans="1:2">
      <c r="A3069" s="22">
        <v>44627</v>
      </c>
      <c r="B3069" s="65">
        <v>6.4430391936947704E-2</v>
      </c>
    </row>
    <row r="3070" spans="1:2">
      <c r="A3070" s="22">
        <v>44628</v>
      </c>
      <c r="B3070" s="65">
        <v>6.1095233849704202E-2</v>
      </c>
    </row>
    <row r="3071" spans="1:2">
      <c r="A3071" s="22">
        <v>44629</v>
      </c>
      <c r="B3071" s="65">
        <v>5.0270059156319005E-2</v>
      </c>
    </row>
    <row r="3072" spans="1:2">
      <c r="A3072" s="22">
        <v>44630</v>
      </c>
      <c r="B3072" s="65">
        <v>5.5742463676740114E-2</v>
      </c>
    </row>
    <row r="3073" spans="1:2">
      <c r="A3073" s="22">
        <v>44631</v>
      </c>
      <c r="B3073" s="65">
        <v>5.940997321120188E-2</v>
      </c>
    </row>
    <row r="3074" spans="1:2">
      <c r="A3074" s="22">
        <v>44634</v>
      </c>
      <c r="B3074" s="65">
        <v>5.7894178565674824E-2</v>
      </c>
    </row>
    <row r="3075" spans="1:2">
      <c r="A3075" s="22">
        <v>44635</v>
      </c>
      <c r="B3075" s="65">
        <v>5.5109397865666314E-2</v>
      </c>
    </row>
    <row r="3076" spans="1:2">
      <c r="A3076" s="22">
        <v>44636</v>
      </c>
      <c r="B3076" s="65">
        <v>5.1904300800808788E-2</v>
      </c>
    </row>
    <row r="3077" spans="1:2">
      <c r="A3077" s="22">
        <v>44637</v>
      </c>
      <c r="B3077" s="65">
        <v>5.198874440344585E-2</v>
      </c>
    </row>
    <row r="3078" spans="1:2">
      <c r="A3078" s="22">
        <v>44638</v>
      </c>
      <c r="B3078" s="65">
        <v>4.8891634232413252E-2</v>
      </c>
    </row>
    <row r="3079" spans="1:2">
      <c r="A3079" s="22">
        <v>44641</v>
      </c>
      <c r="B3079" s="65">
        <v>5.0908832054913568E-2</v>
      </c>
    </row>
    <row r="3080" spans="1:2">
      <c r="A3080" s="22">
        <v>44642</v>
      </c>
      <c r="B3080" s="65">
        <v>4.7964068498782549E-2</v>
      </c>
    </row>
    <row r="3081" spans="1:2">
      <c r="A3081" s="22">
        <v>44643</v>
      </c>
      <c r="B3081" s="65">
        <v>4.8288622706868602E-2</v>
      </c>
    </row>
    <row r="3082" spans="1:2">
      <c r="A3082" s="22">
        <v>44644</v>
      </c>
      <c r="B3082" s="65">
        <v>4.4052981981803366E-2</v>
      </c>
    </row>
    <row r="3083" spans="1:2">
      <c r="A3083" s="22">
        <v>44645</v>
      </c>
      <c r="B3083" s="65">
        <v>4.3072535751258557E-2</v>
      </c>
    </row>
    <row r="3084" spans="1:2">
      <c r="A3084" s="22">
        <v>44648</v>
      </c>
      <c r="B3084" s="65">
        <v>3.6257150733116819E-2</v>
      </c>
    </row>
    <row r="3085" spans="1:2">
      <c r="A3085" s="22">
        <v>44649</v>
      </c>
      <c r="B3085" s="65">
        <v>3.665278104116719E-2</v>
      </c>
    </row>
    <row r="3086" spans="1:2">
      <c r="A3086" s="22">
        <v>44650</v>
      </c>
      <c r="B3086" s="65">
        <v>3.7702563109372519E-2</v>
      </c>
    </row>
    <row r="3087" spans="1:2">
      <c r="A3087" s="22">
        <v>44651</v>
      </c>
      <c r="B3087" s="65">
        <v>4.0100786662867788E-2</v>
      </c>
    </row>
    <row r="3088" spans="1:2">
      <c r="A3088" s="22">
        <v>44652</v>
      </c>
      <c r="B3088" s="65">
        <v>3.8674007563665083E-2</v>
      </c>
    </row>
    <row r="3089" spans="1:2">
      <c r="A3089" s="22">
        <v>44655</v>
      </c>
      <c r="B3089" s="65">
        <v>3.9444722866030436E-2</v>
      </c>
    </row>
    <row r="3090" spans="1:2">
      <c r="A3090" s="22">
        <v>44656</v>
      </c>
      <c r="B3090" s="65">
        <v>3.9352839442200048E-2</v>
      </c>
    </row>
    <row r="3091" spans="1:2">
      <c r="A3091" s="22">
        <v>44657</v>
      </c>
      <c r="B3091" s="65">
        <v>4.3410012326352637E-2</v>
      </c>
    </row>
    <row r="3092" spans="1:2">
      <c r="A3092" s="22">
        <v>44658</v>
      </c>
      <c r="B3092" s="65">
        <v>4.419761307797801E-2</v>
      </c>
    </row>
    <row r="3093" spans="1:2">
      <c r="A3093" s="22">
        <v>44659</v>
      </c>
      <c r="B3093" s="65">
        <v>4.5560233241578936E-2</v>
      </c>
    </row>
    <row r="3094" spans="1:2">
      <c r="A3094" s="22">
        <v>44662</v>
      </c>
      <c r="B3094" s="65">
        <v>5.1436352202494248E-2</v>
      </c>
    </row>
    <row r="3095" spans="1:2">
      <c r="A3095" s="22">
        <v>44663</v>
      </c>
      <c r="B3095" s="65">
        <v>5.320493104508138E-2</v>
      </c>
    </row>
    <row r="3096" spans="1:2">
      <c r="A3096" s="22">
        <v>44664</v>
      </c>
      <c r="B3096" s="65">
        <v>4.8242255038420369E-2</v>
      </c>
    </row>
    <row r="3097" spans="1:2">
      <c r="A3097" s="22">
        <v>44665</v>
      </c>
      <c r="B3097" s="65">
        <v>5.1291410166416855E-2</v>
      </c>
    </row>
    <row r="3098" spans="1:2">
      <c r="A3098" s="22">
        <v>44669</v>
      </c>
      <c r="B3098" s="65">
        <v>4.9044172282839575E-2</v>
      </c>
    </row>
    <row r="3099" spans="1:2">
      <c r="A3099" s="22">
        <v>44670</v>
      </c>
      <c r="B3099" s="65">
        <v>4.703741033504754E-2</v>
      </c>
    </row>
    <row r="3100" spans="1:2">
      <c r="A3100" s="22">
        <v>44671</v>
      </c>
      <c r="B3100" s="65">
        <v>4.7683385738761734E-2</v>
      </c>
    </row>
    <row r="3101" spans="1:2">
      <c r="A3101" s="22">
        <v>44672</v>
      </c>
      <c r="B3101" s="65">
        <v>4.7630633383118209E-2</v>
      </c>
    </row>
    <row r="3102" spans="1:2">
      <c r="A3102" s="22">
        <v>44673</v>
      </c>
      <c r="B3102" s="65">
        <v>5.1797951713345884E-2</v>
      </c>
    </row>
    <row r="3103" spans="1:2">
      <c r="A3103" s="22">
        <v>44676</v>
      </c>
      <c r="B3103" s="65">
        <v>4.9745217072296795E-2</v>
      </c>
    </row>
    <row r="3104" spans="1:2">
      <c r="A3104" s="22">
        <v>44677</v>
      </c>
      <c r="B3104" s="65">
        <v>5.4544471069333349E-2</v>
      </c>
    </row>
    <row r="3105" spans="1:2">
      <c r="A3105" s="22">
        <v>44678</v>
      </c>
      <c r="B3105" s="65">
        <v>5.2771561889980369E-2</v>
      </c>
    </row>
    <row r="3106" spans="1:2">
      <c r="A3106" s="22">
        <v>44679</v>
      </c>
      <c r="B3106" s="65">
        <v>4.981604430684302E-2</v>
      </c>
    </row>
    <row r="3107" spans="1:2">
      <c r="A3107" s="22">
        <v>44680</v>
      </c>
      <c r="B3107" s="65">
        <v>5.4149204308574658E-2</v>
      </c>
    </row>
    <row r="3108" spans="1:2">
      <c r="A3108" s="22">
        <v>44683</v>
      </c>
      <c r="B3108" s="65">
        <v>5.3428566379840857E-2</v>
      </c>
    </row>
    <row r="3109" spans="1:2">
      <c r="A3109" s="22">
        <v>44684</v>
      </c>
      <c r="B3109" s="65">
        <v>5.5923574414353659E-2</v>
      </c>
    </row>
    <row r="3110" spans="1:2">
      <c r="A3110" s="22">
        <v>44685</v>
      </c>
      <c r="B3110" s="65">
        <v>4.9220068422039881E-2</v>
      </c>
    </row>
    <row r="3111" spans="1:2">
      <c r="A3111" s="22">
        <v>44686</v>
      </c>
      <c r="B3111" s="65">
        <v>5.8167422853121827E-2</v>
      </c>
    </row>
    <row r="3112" spans="1:2">
      <c r="A3112" s="22">
        <v>44687</v>
      </c>
      <c r="B3112" s="65">
        <v>5.9251690848875195E-2</v>
      </c>
    </row>
    <row r="3113" spans="1:2">
      <c r="A3113" s="22">
        <v>44690</v>
      </c>
      <c r="B3113" s="65">
        <v>7.5767694533600161E-2</v>
      </c>
    </row>
    <row r="3114" spans="1:2">
      <c r="A3114" s="22">
        <v>44691</v>
      </c>
      <c r="B3114" s="65">
        <v>7.4022577038382234E-2</v>
      </c>
    </row>
    <row r="3115" spans="1:2">
      <c r="A3115" s="22">
        <v>44692</v>
      </c>
      <c r="B3115" s="65">
        <v>8.3920434009143619E-2</v>
      </c>
    </row>
    <row r="3116" spans="1:2">
      <c r="A3116" s="22">
        <v>44693</v>
      </c>
      <c r="B3116" s="65">
        <v>8.7491805779889145E-2</v>
      </c>
    </row>
    <row r="3117" spans="1:2">
      <c r="A3117" s="22">
        <v>44694</v>
      </c>
      <c r="B3117" s="65">
        <v>7.8514302364490432E-2</v>
      </c>
    </row>
    <row r="3118" spans="1:2">
      <c r="A3118" s="22">
        <v>44697</v>
      </c>
      <c r="B3118" s="65">
        <v>8.1306680057222427E-2</v>
      </c>
    </row>
    <row r="3119" spans="1:2">
      <c r="A3119" s="22">
        <v>44698</v>
      </c>
      <c r="B3119" s="65">
        <v>7.8543917390925866E-2</v>
      </c>
    </row>
    <row r="3120" spans="1:2">
      <c r="A3120" s="22">
        <v>44699</v>
      </c>
      <c r="B3120" s="65">
        <v>8.2916565890018071E-2</v>
      </c>
    </row>
    <row r="3121" spans="1:2">
      <c r="A3121" s="22">
        <v>44700</v>
      </c>
      <c r="B3121" s="65">
        <v>7.8540894517376503E-2</v>
      </c>
    </row>
    <row r="3122" spans="1:2">
      <c r="A3122" s="22">
        <v>44701</v>
      </c>
      <c r="B3122" s="65">
        <v>8.2200049698516298E-2</v>
      </c>
    </row>
    <row r="3123" spans="1:2">
      <c r="A3123" s="22">
        <v>44704</v>
      </c>
      <c r="B3123" s="65">
        <v>8.3256153472128017E-2</v>
      </c>
    </row>
    <row r="3124" spans="1:2">
      <c r="A3124" s="22">
        <v>44705</v>
      </c>
      <c r="B3124" s="65">
        <v>8.1744685725814559E-2</v>
      </c>
    </row>
    <row r="3125" spans="1:2">
      <c r="A3125" s="22">
        <v>44706</v>
      </c>
      <c r="B3125" s="65">
        <v>8.0779620730982049E-2</v>
      </c>
    </row>
    <row r="3126" spans="1:2">
      <c r="A3126" s="22">
        <v>44707</v>
      </c>
      <c r="B3126" s="65">
        <v>8.1540487203080964E-2</v>
      </c>
    </row>
    <row r="3127" spans="1:2">
      <c r="A3127" s="22">
        <v>44708</v>
      </c>
      <c r="B3127" s="65">
        <v>8.4609819667028366E-2</v>
      </c>
    </row>
    <row r="3128" spans="1:2">
      <c r="A3128" s="22">
        <v>44712</v>
      </c>
      <c r="B3128" s="65">
        <v>6.7958414650154383E-2</v>
      </c>
    </row>
    <row r="3129" spans="1:2">
      <c r="A3129" s="22">
        <v>44713</v>
      </c>
      <c r="B3129" s="65">
        <v>7.4890999685017848E-2</v>
      </c>
    </row>
    <row r="3130" spans="1:2">
      <c r="A3130" s="22">
        <v>44714</v>
      </c>
      <c r="B3130" s="65">
        <v>7.3620063188281556E-2</v>
      </c>
    </row>
    <row r="3131" spans="1:2">
      <c r="A3131" s="22">
        <v>44715</v>
      </c>
      <c r="B3131" s="65">
        <v>7.7303850612961189E-2</v>
      </c>
    </row>
    <row r="3132" spans="1:2">
      <c r="A3132" s="22">
        <v>44718</v>
      </c>
      <c r="B3132" s="65">
        <v>6.7066757856380846E-2</v>
      </c>
    </row>
    <row r="3133" spans="1:2">
      <c r="A3133" s="22">
        <v>44719</v>
      </c>
      <c r="B3133" s="65">
        <v>6.894974880322309E-2</v>
      </c>
    </row>
    <row r="3134" spans="1:2">
      <c r="A3134" s="22">
        <v>44720</v>
      </c>
      <c r="B3134" s="65">
        <v>7.3251236032361416E-2</v>
      </c>
    </row>
    <row r="3135" spans="1:2">
      <c r="A3135" s="22">
        <v>44721</v>
      </c>
      <c r="B3135" s="65">
        <v>7.3963535454305826E-2</v>
      </c>
    </row>
    <row r="3136" spans="1:2">
      <c r="A3136" s="22">
        <v>44722</v>
      </c>
      <c r="B3136" s="65">
        <v>7.8974314323615652E-2</v>
      </c>
    </row>
    <row r="3137" spans="1:2">
      <c r="A3137" s="22">
        <v>44725</v>
      </c>
      <c r="B3137" s="65">
        <v>0.11071657888450886</v>
      </c>
    </row>
    <row r="3138" spans="1:2">
      <c r="A3138" s="22">
        <v>44726</v>
      </c>
      <c r="B3138" s="65">
        <v>0.12020900898349926</v>
      </c>
    </row>
    <row r="3139" spans="1:2">
      <c r="A3139" s="22">
        <v>44727</v>
      </c>
      <c r="B3139" s="65">
        <v>0.12555063652118273</v>
      </c>
    </row>
    <row r="3140" spans="1:2">
      <c r="A3140" s="22">
        <v>44728</v>
      </c>
      <c r="B3140" s="65">
        <v>0.13545155553595667</v>
      </c>
    </row>
    <row r="3141" spans="1:2">
      <c r="A3141" s="22">
        <v>44729</v>
      </c>
      <c r="B3141" s="65">
        <v>0.13930372567001054</v>
      </c>
    </row>
    <row r="3142" spans="1:2">
      <c r="A3142" s="22">
        <v>44733</v>
      </c>
      <c r="B3142" s="65">
        <v>0.13393626350281149</v>
      </c>
    </row>
    <row r="3143" spans="1:2">
      <c r="A3143" s="22">
        <v>44734</v>
      </c>
      <c r="B3143" s="65">
        <v>0.14394887973600118</v>
      </c>
    </row>
    <row r="3144" spans="1:2">
      <c r="A3144" s="22">
        <v>44735</v>
      </c>
      <c r="B3144" s="65">
        <v>0.13278034016528509</v>
      </c>
    </row>
    <row r="3145" spans="1:2">
      <c r="A3145" s="22">
        <v>44736</v>
      </c>
      <c r="B3145" s="65">
        <v>0.12829158646906183</v>
      </c>
    </row>
    <row r="3146" spans="1:2">
      <c r="A3146" s="22">
        <v>44739</v>
      </c>
      <c r="B3146" s="65">
        <v>0.13379456491197109</v>
      </c>
    </row>
    <row r="3147" spans="1:2">
      <c r="A3147" s="22">
        <v>44740</v>
      </c>
      <c r="B3147" s="65">
        <v>0.14183539364155029</v>
      </c>
    </row>
    <row r="3148" spans="1:2">
      <c r="A3148" s="22">
        <v>44741</v>
      </c>
      <c r="B3148" s="65">
        <v>0.14172573143620726</v>
      </c>
    </row>
    <row r="3149" spans="1:2">
      <c r="A3149" s="22">
        <v>44742</v>
      </c>
      <c r="B3149" s="65">
        <v>0.16166569512028281</v>
      </c>
    </row>
    <row r="3150" spans="1:2">
      <c r="A3150" s="22">
        <v>44743</v>
      </c>
      <c r="B3150" s="65">
        <v>0.15222403854247482</v>
      </c>
    </row>
    <row r="3151" spans="1:2">
      <c r="A3151" s="22">
        <v>44747</v>
      </c>
      <c r="B3151" s="65">
        <v>0.13527047379448587</v>
      </c>
    </row>
    <row r="3152" spans="1:2">
      <c r="A3152" s="22">
        <v>44748</v>
      </c>
      <c r="B3152" s="65">
        <v>0.13673573116716803</v>
      </c>
    </row>
    <row r="3153" spans="1:2">
      <c r="A3153" s="22">
        <v>44749</v>
      </c>
      <c r="B3153" s="65">
        <v>0.11550930816747813</v>
      </c>
    </row>
    <row r="3154" spans="1:2">
      <c r="A3154" s="22">
        <v>44750</v>
      </c>
      <c r="B3154" s="65">
        <v>0.11640713910409241</v>
      </c>
    </row>
    <row r="3155" spans="1:2">
      <c r="A3155" s="22">
        <v>44753</v>
      </c>
      <c r="B3155" s="65">
        <v>0.1303707144995199</v>
      </c>
    </row>
    <row r="3156" spans="1:2">
      <c r="A3156" s="22">
        <v>44754</v>
      </c>
      <c r="B3156" s="65">
        <v>0.14487531984204741</v>
      </c>
    </row>
    <row r="3157" spans="1:2">
      <c r="A3157" s="22">
        <v>44755</v>
      </c>
      <c r="B3157" s="65">
        <v>0.14053052064746638</v>
      </c>
    </row>
    <row r="3158" spans="1:2">
      <c r="A3158" s="22">
        <v>44756</v>
      </c>
      <c r="B3158" s="65">
        <v>0.1261846864182283</v>
      </c>
    </row>
    <row r="3159" spans="1:2">
      <c r="A3159" s="22">
        <v>44757</v>
      </c>
      <c r="B3159" s="65">
        <v>0.11922910683994206</v>
      </c>
    </row>
    <row r="3160" spans="1:2">
      <c r="A3160" s="22">
        <v>44760</v>
      </c>
      <c r="B3160" s="65">
        <v>0.11445086880456928</v>
      </c>
    </row>
    <row r="3161" spans="1:2">
      <c r="A3161" s="22">
        <v>44761</v>
      </c>
      <c r="B3161" s="65">
        <v>9.4977855262476901E-2</v>
      </c>
    </row>
    <row r="3162" spans="1:2">
      <c r="A3162" s="22">
        <v>44762</v>
      </c>
      <c r="B3162" s="65">
        <v>9.3027066588497576E-2</v>
      </c>
    </row>
    <row r="3163" spans="1:2">
      <c r="A3163" s="22">
        <v>44763</v>
      </c>
      <c r="B3163" s="65">
        <v>9.6623825063889057E-2</v>
      </c>
    </row>
    <row r="3164" spans="1:2">
      <c r="A3164" s="22">
        <v>44764</v>
      </c>
      <c r="B3164" s="65">
        <v>0.1019018463954359</v>
      </c>
    </row>
    <row r="3165" spans="1:2">
      <c r="A3165" s="22">
        <v>44767</v>
      </c>
      <c r="B3165" s="65">
        <v>0.10819924128208852</v>
      </c>
    </row>
    <row r="3166" spans="1:2">
      <c r="A3166" s="22">
        <v>44768</v>
      </c>
      <c r="B3166" s="65">
        <v>0.11790483483713238</v>
      </c>
    </row>
    <row r="3167" spans="1:2">
      <c r="A3167" s="22">
        <v>44769</v>
      </c>
      <c r="B3167" s="65">
        <v>9.662186556217732E-2</v>
      </c>
    </row>
    <row r="3168" spans="1:2">
      <c r="A3168" s="22">
        <v>44770</v>
      </c>
      <c r="B3168" s="65">
        <v>8.7162852915717168E-2</v>
      </c>
    </row>
    <row r="3169" spans="1:2">
      <c r="A3169" s="22">
        <v>44771</v>
      </c>
      <c r="B3169" s="65">
        <v>8.6707347551538777E-2</v>
      </c>
    </row>
    <row r="3170" spans="1:2">
      <c r="A3170" s="22">
        <v>44774</v>
      </c>
      <c r="B3170" s="65">
        <v>9.3638368989868409E-2</v>
      </c>
    </row>
    <row r="3171" spans="1:2">
      <c r="A3171" s="22">
        <v>44775</v>
      </c>
      <c r="B3171" s="65">
        <v>9.3899975397695623E-2</v>
      </c>
    </row>
    <row r="3172" spans="1:2">
      <c r="A3172" s="22">
        <v>44776</v>
      </c>
      <c r="B3172" s="65">
        <v>8.9494455294537464E-2</v>
      </c>
    </row>
    <row r="3173" spans="1:2">
      <c r="A3173" s="22">
        <v>44777</v>
      </c>
      <c r="B3173" s="65">
        <v>9.7713761166209098E-2</v>
      </c>
    </row>
    <row r="3174" spans="1:2">
      <c r="A3174" s="22">
        <v>44778</v>
      </c>
      <c r="B3174" s="65">
        <v>9.3288026185768355E-2</v>
      </c>
    </row>
    <row r="3175" spans="1:2">
      <c r="A3175" s="22">
        <v>44781</v>
      </c>
      <c r="B3175" s="65">
        <v>8.5014240161295287E-2</v>
      </c>
    </row>
    <row r="3176" spans="1:2">
      <c r="A3176" s="22">
        <v>44782</v>
      </c>
      <c r="B3176" s="65">
        <v>9.1554336439045148E-2</v>
      </c>
    </row>
    <row r="3177" spans="1:2">
      <c r="A3177" s="22">
        <v>44783</v>
      </c>
      <c r="B3177" s="65">
        <v>8.6850769279434206E-2</v>
      </c>
    </row>
    <row r="3178" spans="1:2">
      <c r="A3178" s="22">
        <v>44784</v>
      </c>
      <c r="B3178" s="65">
        <v>8.2473622944938874E-2</v>
      </c>
    </row>
    <row r="3179" spans="1:2">
      <c r="A3179" s="22">
        <v>44785</v>
      </c>
      <c r="B3179" s="65">
        <v>8.2543647096785216E-2</v>
      </c>
    </row>
    <row r="3180" spans="1:2">
      <c r="A3180" s="22">
        <v>44788</v>
      </c>
      <c r="B3180" s="65">
        <v>8.4188858990827592E-2</v>
      </c>
    </row>
    <row r="3181" spans="1:2">
      <c r="A3181" s="22">
        <v>44789</v>
      </c>
      <c r="B3181" s="65">
        <v>8.4567792047999968E-2</v>
      </c>
    </row>
    <row r="3182" spans="1:2">
      <c r="A3182" s="22">
        <v>44790</v>
      </c>
      <c r="B3182" s="65">
        <v>8.9593205327168121E-2</v>
      </c>
    </row>
    <row r="3183" spans="1:2">
      <c r="A3183" s="22">
        <v>44791</v>
      </c>
      <c r="B3183" s="65">
        <v>8.8858143095611936E-2</v>
      </c>
    </row>
    <row r="3184" spans="1:2">
      <c r="A3184" s="22">
        <v>44792</v>
      </c>
      <c r="B3184" s="65">
        <v>0.10487836814198277</v>
      </c>
    </row>
    <row r="3185" spans="1:2">
      <c r="A3185" s="22">
        <v>44795</v>
      </c>
      <c r="B3185" s="65">
        <v>0.10748271880770394</v>
      </c>
    </row>
    <row r="3186" spans="1:2">
      <c r="A3186" s="22">
        <v>44796</v>
      </c>
      <c r="B3186" s="65">
        <v>0.10224727565174639</v>
      </c>
    </row>
    <row r="3187" spans="1:2">
      <c r="A3187" s="22">
        <v>44797</v>
      </c>
      <c r="B3187" s="65">
        <v>0.10076752475237971</v>
      </c>
    </row>
    <row r="3188" spans="1:2">
      <c r="A3188" s="22">
        <v>44798</v>
      </c>
      <c r="B3188" s="65">
        <v>0.10220496747925294</v>
      </c>
    </row>
    <row r="3189" spans="1:2">
      <c r="A3189" s="22">
        <v>44799</v>
      </c>
      <c r="B3189" s="65">
        <v>0.11242968044024249</v>
      </c>
    </row>
    <row r="3190" spans="1:2">
      <c r="A3190" s="22">
        <v>44802</v>
      </c>
      <c r="B3190" s="65">
        <v>0.11746353680149581</v>
      </c>
    </row>
    <row r="3191" spans="1:2">
      <c r="A3191" s="22">
        <v>44803</v>
      </c>
      <c r="B3191" s="65">
        <v>0.11975347604963461</v>
      </c>
    </row>
    <row r="3192" spans="1:2">
      <c r="A3192" s="22">
        <v>44804</v>
      </c>
      <c r="B3192" s="65">
        <v>0.11614613233636212</v>
      </c>
    </row>
    <row r="3193" spans="1:2">
      <c r="A3193" s="22">
        <v>44805</v>
      </c>
      <c r="B3193" s="65">
        <v>0.12046759584785539</v>
      </c>
    </row>
    <row r="3194" spans="1:2">
      <c r="A3194" s="22">
        <v>44806</v>
      </c>
      <c r="B3194" s="65">
        <v>0.11950195709757844</v>
      </c>
    </row>
    <row r="3195" spans="1:2">
      <c r="A3195" s="22">
        <v>44810</v>
      </c>
      <c r="B3195" s="65">
        <v>0.13320726887990852</v>
      </c>
    </row>
    <row r="3196" spans="1:2">
      <c r="A3196" s="22">
        <v>44811</v>
      </c>
      <c r="B3196" s="65">
        <v>0.12913373324805183</v>
      </c>
    </row>
    <row r="3197" spans="1:2">
      <c r="A3197" s="22">
        <v>44812</v>
      </c>
      <c r="B3197" s="65">
        <v>0.124596876397141</v>
      </c>
    </row>
    <row r="3198" spans="1:2">
      <c r="A3198" s="22">
        <v>44813</v>
      </c>
      <c r="B3198" s="65">
        <v>9.7683696254497812E-2</v>
      </c>
    </row>
    <row r="3199" spans="1:2">
      <c r="A3199" s="22">
        <v>44816</v>
      </c>
      <c r="B3199" s="65">
        <v>8.7440945799409586E-2</v>
      </c>
    </row>
    <row r="3200" spans="1:2">
      <c r="A3200" s="22">
        <v>44817</v>
      </c>
      <c r="B3200" s="65">
        <v>0.10463905598505738</v>
      </c>
    </row>
    <row r="3201" spans="1:2">
      <c r="A3201" s="22">
        <v>44818</v>
      </c>
      <c r="B3201" s="65">
        <v>0.10791418482976051</v>
      </c>
    </row>
    <row r="3202" spans="1:2">
      <c r="A3202" s="22">
        <v>44819</v>
      </c>
      <c r="B3202" s="65">
        <v>0.110081468775945</v>
      </c>
    </row>
    <row r="3203" spans="1:2">
      <c r="A3203" s="22">
        <v>44820</v>
      </c>
      <c r="B3203" s="65">
        <v>0.11188736031263694</v>
      </c>
    </row>
    <row r="3204" spans="1:2">
      <c r="A3204" s="22">
        <v>44823</v>
      </c>
      <c r="B3204" s="65">
        <v>0.1129245803227877</v>
      </c>
    </row>
    <row r="3205" spans="1:2">
      <c r="A3205" s="22">
        <v>44824</v>
      </c>
      <c r="B3205" s="65">
        <v>0.11917995068027357</v>
      </c>
    </row>
    <row r="3206" spans="1:2">
      <c r="A3206" s="22">
        <v>44825</v>
      </c>
      <c r="B3206" s="65">
        <v>0.11899005743582802</v>
      </c>
    </row>
    <row r="3207" spans="1:2">
      <c r="A3207" s="22">
        <v>44826</v>
      </c>
      <c r="B3207" s="65">
        <v>0.11513549888394632</v>
      </c>
    </row>
    <row r="3208" spans="1:2">
      <c r="A3208" s="22">
        <v>44827</v>
      </c>
      <c r="B3208" s="65">
        <v>0.12195671233998476</v>
      </c>
    </row>
    <row r="3209" spans="1:2">
      <c r="A3209" s="22">
        <v>44830</v>
      </c>
      <c r="B3209" s="65">
        <v>0.11609301302286296</v>
      </c>
    </row>
    <row r="3210" spans="1:2">
      <c r="A3210" s="22">
        <v>44831</v>
      </c>
      <c r="B3210" s="65">
        <v>0.11750354805818757</v>
      </c>
    </row>
    <row r="3211" spans="1:2">
      <c r="A3211" s="22">
        <v>44832</v>
      </c>
      <c r="B3211" s="65">
        <v>0.11118609564839471</v>
      </c>
    </row>
    <row r="3212" spans="1:2">
      <c r="A3212" s="22">
        <v>44833</v>
      </c>
      <c r="B3212" s="65">
        <v>0.11288351352879279</v>
      </c>
    </row>
    <row r="3213" spans="1:2">
      <c r="A3213" s="22">
        <v>44834</v>
      </c>
      <c r="B3213" s="65">
        <v>0.11226136821915229</v>
      </c>
    </row>
    <row r="3214" spans="1:2">
      <c r="A3214" s="22">
        <v>44837</v>
      </c>
      <c r="B3214" s="65">
        <v>0.11111741992702388</v>
      </c>
    </row>
    <row r="3215" spans="1:2">
      <c r="A3215" s="22">
        <v>44838</v>
      </c>
      <c r="B3215" s="65">
        <v>0.10249788224984689</v>
      </c>
    </row>
    <row r="3216" spans="1:2">
      <c r="A3216" s="22">
        <v>44839</v>
      </c>
      <c r="B3216" s="65">
        <v>0.10394863965818413</v>
      </c>
    </row>
    <row r="3217" spans="1:2">
      <c r="A3217" s="22">
        <v>44840</v>
      </c>
      <c r="B3217" s="65">
        <v>0.10512927668136568</v>
      </c>
    </row>
    <row r="3218" spans="1:2">
      <c r="A3218" s="22">
        <v>44841</v>
      </c>
      <c r="B3218" s="65">
        <v>0.11148134879923742</v>
      </c>
    </row>
    <row r="3219" spans="1:2">
      <c r="A3219" s="22">
        <v>44844</v>
      </c>
      <c r="B3219" s="65">
        <v>0.11478397036193766</v>
      </c>
    </row>
    <row r="3220" spans="1:2">
      <c r="A3220" s="22">
        <v>44845</v>
      </c>
      <c r="B3220" s="65">
        <v>0.11749166781783953</v>
      </c>
    </row>
    <row r="3221" spans="1:2">
      <c r="A3221" s="22">
        <v>44846</v>
      </c>
      <c r="B3221" s="65">
        <v>0.11515067977284342</v>
      </c>
    </row>
    <row r="3222" spans="1:2">
      <c r="A3222" s="22">
        <v>44847</v>
      </c>
      <c r="B3222" s="65">
        <v>0.11210890497858969</v>
      </c>
    </row>
    <row r="3223" spans="1:2">
      <c r="A3223" s="22">
        <v>44848</v>
      </c>
      <c r="B3223" s="65">
        <v>0.11487223416780573</v>
      </c>
    </row>
    <row r="3224" spans="1:2">
      <c r="A3224" s="22">
        <v>44851</v>
      </c>
      <c r="B3224" s="65">
        <v>0.11008539406506805</v>
      </c>
    </row>
    <row r="3225" spans="1:2">
      <c r="A3225" s="22">
        <v>44852</v>
      </c>
      <c r="B3225" s="65">
        <v>0.11370319629409968</v>
      </c>
    </row>
    <row r="3226" spans="1:2">
      <c r="A3226" s="22">
        <v>44853</v>
      </c>
      <c r="B3226" s="65">
        <v>0.11345944993354999</v>
      </c>
    </row>
    <row r="3227" spans="1:2">
      <c r="A3227" s="22">
        <v>44854</v>
      </c>
      <c r="B3227" s="65">
        <v>0.11560872380304039</v>
      </c>
    </row>
    <row r="3228" spans="1:2">
      <c r="A3228" s="22">
        <v>44855</v>
      </c>
      <c r="B3228" s="65">
        <v>0.11382905581865864</v>
      </c>
    </row>
    <row r="3229" spans="1:2">
      <c r="A3229" s="22">
        <v>44858</v>
      </c>
      <c r="B3229" s="65">
        <v>0.11185178322923099</v>
      </c>
    </row>
    <row r="3230" spans="1:2">
      <c r="A3230" s="22">
        <v>44859</v>
      </c>
      <c r="B3230" s="65">
        <v>0.10051305371441237</v>
      </c>
    </row>
    <row r="3231" spans="1:2">
      <c r="A3231" s="22">
        <v>44860</v>
      </c>
      <c r="B3231" s="65">
        <v>9.5562041386589427E-2</v>
      </c>
    </row>
    <row r="3232" spans="1:2">
      <c r="A3232" s="22">
        <v>44861</v>
      </c>
      <c r="B3232" s="65">
        <v>9.6210282175072812E-2</v>
      </c>
    </row>
    <row r="3233" spans="1:2">
      <c r="A3233" s="22">
        <v>44862</v>
      </c>
      <c r="B3233" s="65">
        <v>9.6577526203540404E-2</v>
      </c>
    </row>
    <row r="3234" spans="1:2">
      <c r="A3234" s="22">
        <v>44865</v>
      </c>
      <c r="B3234" s="65">
        <v>9.9397497884626471E-2</v>
      </c>
    </row>
    <row r="3235" spans="1:2">
      <c r="A3235" s="22">
        <v>44866</v>
      </c>
      <c r="B3235" s="65">
        <v>9.8414701739747729E-2</v>
      </c>
    </row>
    <row r="3236" spans="1:2">
      <c r="A3236" s="22">
        <v>44867</v>
      </c>
      <c r="B3236" s="65">
        <v>0.10047612114503233</v>
      </c>
    </row>
    <row r="3237" spans="1:2">
      <c r="A3237" s="22">
        <v>44868</v>
      </c>
      <c r="B3237" s="65">
        <v>0.10027212506290302</v>
      </c>
    </row>
    <row r="3238" spans="1:2">
      <c r="A3238" s="22">
        <v>44869</v>
      </c>
      <c r="B3238" s="65">
        <v>9.169171110795013E-2</v>
      </c>
    </row>
    <row r="3239" spans="1:2">
      <c r="A3239" s="22">
        <v>44872</v>
      </c>
      <c r="B3239" s="65">
        <v>9.429361150084975E-2</v>
      </c>
    </row>
    <row r="3240" spans="1:2">
      <c r="A3240" s="22">
        <v>44873</v>
      </c>
      <c r="B3240" s="65">
        <v>0.11933917750152999</v>
      </c>
    </row>
    <row r="3241" spans="1:2">
      <c r="A3241" s="22">
        <v>44874</v>
      </c>
      <c r="B3241" s="65">
        <v>0.15197294594989255</v>
      </c>
    </row>
    <row r="3242" spans="1:2">
      <c r="A3242" s="22">
        <v>44875</v>
      </c>
      <c r="B3242" s="65">
        <v>0.11055657649018782</v>
      </c>
    </row>
    <row r="3243" spans="1:2">
      <c r="A3243" s="22">
        <v>44876</v>
      </c>
      <c r="B3243" s="65">
        <v>0.1332914221410253</v>
      </c>
    </row>
    <row r="3244" spans="1:2">
      <c r="A3244" s="22">
        <v>44879</v>
      </c>
      <c r="B3244" s="65">
        <v>0.1332844836834344</v>
      </c>
    </row>
    <row r="3245" spans="1:2">
      <c r="A3245" s="22">
        <v>44880</v>
      </c>
      <c r="B3245" s="65">
        <v>0.12173802776010224</v>
      </c>
    </row>
    <row r="3246" spans="1:2">
      <c r="A3246" s="22">
        <v>44881</v>
      </c>
      <c r="B3246" s="65">
        <v>0.12795890486534284</v>
      </c>
    </row>
    <row r="3247" spans="1:2">
      <c r="A3247" s="22">
        <v>44882</v>
      </c>
      <c r="B3247" s="65">
        <v>0.12452155576757486</v>
      </c>
    </row>
    <row r="3248" spans="1:2">
      <c r="A3248" s="22">
        <v>44883</v>
      </c>
      <c r="B3248" s="65">
        <v>0.12487496271307763</v>
      </c>
    </row>
    <row r="3249" spans="1:2">
      <c r="A3249" s="22">
        <v>44886</v>
      </c>
      <c r="B3249" s="65">
        <v>0.13851949358531498</v>
      </c>
    </row>
    <row r="3250" spans="1:2">
      <c r="A3250" s="22">
        <v>44887</v>
      </c>
      <c r="B3250" s="65">
        <v>0.13430384806102458</v>
      </c>
    </row>
    <row r="3251" spans="1:2">
      <c r="A3251" s="22">
        <v>44888</v>
      </c>
      <c r="B3251" s="65">
        <v>0.12286210171368936</v>
      </c>
    </row>
    <row r="3252" spans="1:2">
      <c r="A3252" s="22">
        <v>44890</v>
      </c>
      <c r="B3252" s="65">
        <v>0.12222690589868893</v>
      </c>
    </row>
    <row r="3253" spans="1:2">
      <c r="A3253" s="22">
        <v>44893</v>
      </c>
      <c r="B3253" s="65">
        <v>0.12688662437315845</v>
      </c>
    </row>
    <row r="3254" spans="1:2">
      <c r="A3254" s="22">
        <v>44894</v>
      </c>
      <c r="B3254" s="65">
        <v>0.12251600372493242</v>
      </c>
    </row>
    <row r="3255" spans="1:2">
      <c r="A3255" s="22">
        <v>44895</v>
      </c>
      <c r="B3255" s="65">
        <v>0.11019125587952869</v>
      </c>
    </row>
    <row r="3256" spans="1:2">
      <c r="A3256" s="22">
        <v>44896</v>
      </c>
      <c r="B3256" s="65">
        <v>0.11342952806477852</v>
      </c>
    </row>
    <row r="3257" spans="1:2">
      <c r="A3257" s="22">
        <v>44897</v>
      </c>
      <c r="B3257" s="65">
        <v>0.11108285939228744</v>
      </c>
    </row>
    <row r="3258" spans="1:2">
      <c r="A3258" s="22">
        <v>44900</v>
      </c>
      <c r="B3258" s="65">
        <v>0.11327509953377825</v>
      </c>
    </row>
    <row r="3259" spans="1:2">
      <c r="A3259" s="22">
        <v>44901</v>
      </c>
      <c r="B3259" s="65">
        <v>0.11176000431731141</v>
      </c>
    </row>
    <row r="3260" spans="1:2">
      <c r="A3260" s="22">
        <v>44902</v>
      </c>
      <c r="B3260" s="65">
        <v>0.11476021945027765</v>
      </c>
    </row>
    <row r="3261" spans="1:2">
      <c r="A3261" s="22">
        <v>44903</v>
      </c>
      <c r="B3261" s="65">
        <v>0.10839730174244483</v>
      </c>
    </row>
    <row r="3262" spans="1:2">
      <c r="A3262" s="22">
        <v>44904</v>
      </c>
      <c r="B3262" s="65">
        <v>0.11019466721511059</v>
      </c>
    </row>
    <row r="3263" spans="1:2">
      <c r="A3263" s="22">
        <v>44907</v>
      </c>
      <c r="B3263" s="65">
        <v>0.10932328292548542</v>
      </c>
    </row>
    <row r="3264" spans="1:2">
      <c r="A3264" s="22">
        <v>44908</v>
      </c>
      <c r="B3264" s="65">
        <v>0.1012949254912443</v>
      </c>
    </row>
    <row r="3265" spans="1:2">
      <c r="A3265" s="22">
        <v>44909</v>
      </c>
      <c r="B3265" s="65">
        <v>0.10062840462108893</v>
      </c>
    </row>
    <row r="3266" spans="1:2">
      <c r="A3266" s="22">
        <v>44910</v>
      </c>
      <c r="B3266" s="65">
        <v>0.10530879161483801</v>
      </c>
    </row>
    <row r="3267" spans="1:2">
      <c r="A3267" s="22">
        <v>44911</v>
      </c>
      <c r="B3267" s="65">
        <v>0.11266955398064366</v>
      </c>
    </row>
    <row r="3268" spans="1:2">
      <c r="A3268" s="22">
        <v>44914</v>
      </c>
      <c r="B3268" s="65">
        <v>0.11657692341813863</v>
      </c>
    </row>
    <row r="3269" spans="1:2">
      <c r="A3269" s="22">
        <v>44915</v>
      </c>
      <c r="B3269" s="65">
        <v>0.11178493084171814</v>
      </c>
    </row>
    <row r="3270" spans="1:2">
      <c r="A3270" s="22">
        <v>44916</v>
      </c>
      <c r="B3270" s="65">
        <v>0.11348648634127907</v>
      </c>
    </row>
    <row r="3271" spans="1:2">
      <c r="A3271" s="22">
        <v>44917</v>
      </c>
      <c r="B3271" s="65">
        <v>0.11365278897174487</v>
      </c>
    </row>
    <row r="3272" spans="1:2">
      <c r="A3272" s="22">
        <v>44918</v>
      </c>
      <c r="B3272" s="65">
        <v>0.11268528070243368</v>
      </c>
    </row>
    <row r="3273" spans="1:2">
      <c r="A3273" s="22">
        <v>44922</v>
      </c>
      <c r="B3273" s="65">
        <v>0.11555192798962596</v>
      </c>
    </row>
    <row r="3274" spans="1:2">
      <c r="A3274" s="22">
        <v>44923</v>
      </c>
      <c r="B3274" s="65">
        <v>0.1161021804447978</v>
      </c>
    </row>
    <row r="3275" spans="1:2">
      <c r="A3275" s="22">
        <v>44924</v>
      </c>
      <c r="B3275" s="65">
        <v>0.11622346971596068</v>
      </c>
    </row>
    <row r="3276" spans="1:2">
      <c r="A3276" s="22">
        <v>44925</v>
      </c>
      <c r="B3276" s="65">
        <v>0.11412583089431393</v>
      </c>
    </row>
    <row r="3277" spans="1:2">
      <c r="A3277" s="22">
        <v>44929</v>
      </c>
      <c r="B3277" s="65">
        <v>0.1130028346565836</v>
      </c>
    </row>
    <row r="3278" spans="1:2">
      <c r="A3278" s="22">
        <v>44930</v>
      </c>
      <c r="B3278" s="65">
        <v>0.11072221993130114</v>
      </c>
    </row>
    <row r="3279" spans="1:2">
      <c r="A3279" s="22">
        <v>44931</v>
      </c>
      <c r="B3279" s="65">
        <v>0.10993346407537125</v>
      </c>
    </row>
    <row r="3280" spans="1:2">
      <c r="A3280" s="22">
        <v>44932</v>
      </c>
      <c r="B3280" s="65">
        <v>0.10922349126116519</v>
      </c>
    </row>
    <row r="3281" spans="1:2">
      <c r="A3281" s="22">
        <v>44935</v>
      </c>
      <c r="B3281" s="65">
        <v>0.10487025502347282</v>
      </c>
    </row>
    <row r="3282" spans="1:2">
      <c r="A3282" s="22">
        <v>44936</v>
      </c>
      <c r="B3282" s="65">
        <v>0.10112216561400084</v>
      </c>
    </row>
    <row r="3283" spans="1:2">
      <c r="A3283" s="22">
        <v>44937</v>
      </c>
      <c r="B3283" s="65">
        <v>0.10018384913635361</v>
      </c>
    </row>
    <row r="3284" spans="1:2">
      <c r="A3284" s="22">
        <v>44938</v>
      </c>
      <c r="B3284" s="65">
        <v>8.2368626412876414E-2</v>
      </c>
    </row>
    <row r="3285" spans="1:2">
      <c r="A3285" s="22">
        <v>44939</v>
      </c>
      <c r="B3285" s="65">
        <v>7.8998572928140623E-2</v>
      </c>
    </row>
    <row r="3286" spans="1:2">
      <c r="A3286" s="22">
        <v>44943</v>
      </c>
      <c r="B3286" s="65">
        <v>6.3177332736173528E-2</v>
      </c>
    </row>
    <row r="3287" spans="1:2">
      <c r="A3287" s="22">
        <v>44944</v>
      </c>
      <c r="B3287" s="65">
        <v>6.7277564245848215E-2</v>
      </c>
    </row>
    <row r="3288" spans="1:2">
      <c r="A3288" s="22">
        <v>44945</v>
      </c>
      <c r="B3288" s="65">
        <v>6.4499131095820034E-2</v>
      </c>
    </row>
    <row r="3289" spans="1:2">
      <c r="A3289" s="22">
        <v>44946</v>
      </c>
      <c r="B3289" s="65">
        <v>5.709047938731443E-2</v>
      </c>
    </row>
    <row r="3290" spans="1:2">
      <c r="A3290" s="22">
        <v>44949</v>
      </c>
      <c r="B3290" s="65">
        <v>5.2933646816757288E-2</v>
      </c>
    </row>
    <row r="3291" spans="1:2">
      <c r="A3291" s="22">
        <v>44950</v>
      </c>
      <c r="B3291" s="65">
        <v>5.3061571562462641E-2</v>
      </c>
    </row>
    <row r="3292" spans="1:2">
      <c r="A3292" s="22">
        <v>44951</v>
      </c>
      <c r="B3292" s="65">
        <v>5.3739191106229517E-2</v>
      </c>
    </row>
    <row r="3293" spans="1:2">
      <c r="A3293" s="22">
        <v>44952</v>
      </c>
      <c r="B3293" s="65">
        <v>5.2666873944218727E-2</v>
      </c>
    </row>
    <row r="3294" spans="1:2">
      <c r="A3294" s="22">
        <v>44953</v>
      </c>
      <c r="B3294" s="65">
        <v>5.275332268395598E-2</v>
      </c>
    </row>
    <row r="3295" spans="1:2">
      <c r="A3295" s="22">
        <v>44956</v>
      </c>
      <c r="B3295" s="65">
        <v>5.4985886903801878E-2</v>
      </c>
    </row>
    <row r="3296" spans="1:2">
      <c r="A3296" s="22">
        <v>44957</v>
      </c>
      <c r="B3296" s="65">
        <v>5.2922947319270768E-2</v>
      </c>
    </row>
    <row r="3297" spans="1:2">
      <c r="A3297" s="22">
        <v>44958</v>
      </c>
      <c r="B3297" s="65">
        <v>5.0614039116374618E-2</v>
      </c>
    </row>
    <row r="3298" spans="1:2">
      <c r="A3298" s="22">
        <v>44959</v>
      </c>
      <c r="B3298" s="65">
        <v>4.9509185640528787E-2</v>
      </c>
    </row>
    <row r="3299" spans="1:2">
      <c r="A3299" s="22">
        <v>44960</v>
      </c>
      <c r="B3299" s="65">
        <v>5.1698951774091034E-2</v>
      </c>
    </row>
    <row r="3300" spans="1:2">
      <c r="A3300" s="22">
        <v>44963</v>
      </c>
      <c r="B3300" s="65">
        <v>5.3325570481110002E-2</v>
      </c>
    </row>
    <row r="3301" spans="1:2">
      <c r="A3301" s="22">
        <v>44964</v>
      </c>
      <c r="B3301" s="65">
        <v>5.2427611352592204E-2</v>
      </c>
    </row>
    <row r="3302" spans="1:2">
      <c r="A3302" s="22">
        <v>44965</v>
      </c>
      <c r="B3302" s="65">
        <v>5.4332075504820873E-2</v>
      </c>
    </row>
    <row r="3303" spans="1:2">
      <c r="A3303" s="22">
        <v>44966</v>
      </c>
      <c r="B3303" s="65">
        <v>5.854308591265299E-2</v>
      </c>
    </row>
    <row r="3304" spans="1:2">
      <c r="A3304" s="22">
        <v>44967</v>
      </c>
      <c r="B3304" s="65">
        <v>5.9907398412978853E-2</v>
      </c>
    </row>
    <row r="3305" spans="1:2">
      <c r="A3305" s="22">
        <v>44970</v>
      </c>
      <c r="B3305" s="65">
        <v>6.0240893984011799E-2</v>
      </c>
    </row>
    <row r="3306" spans="1:2">
      <c r="A3306" s="22">
        <v>44971</v>
      </c>
      <c r="B3306" s="65">
        <v>5.6803408217890053E-2</v>
      </c>
    </row>
    <row r="3307" spans="1:2">
      <c r="A3307" s="22">
        <v>44972</v>
      </c>
      <c r="B3307" s="65">
        <v>4.7006760256097214E-2</v>
      </c>
    </row>
    <row r="3308" spans="1:2">
      <c r="A3308" s="22">
        <v>44973</v>
      </c>
      <c r="B3308" s="65">
        <v>4.5233104738871946E-2</v>
      </c>
    </row>
    <row r="3309" spans="1:2">
      <c r="A3309" s="22">
        <v>44974</v>
      </c>
      <c r="B3309" s="65">
        <v>4.4282356562545484E-2</v>
      </c>
    </row>
    <row r="3310" spans="1:2">
      <c r="A3310" s="22">
        <v>44978</v>
      </c>
      <c r="B3310" s="65">
        <v>4.5607246001845993E-2</v>
      </c>
    </row>
    <row r="3311" spans="1:2">
      <c r="A3311" s="22">
        <v>44979</v>
      </c>
      <c r="B3311" s="65">
        <v>4.8226821557203647E-2</v>
      </c>
    </row>
    <row r="3312" spans="1:2">
      <c r="A3312" s="22">
        <v>44980</v>
      </c>
      <c r="B3312" s="65">
        <v>4.7497948870392236E-2</v>
      </c>
    </row>
    <row r="3313" spans="1:2">
      <c r="A3313" s="22">
        <v>44981</v>
      </c>
      <c r="B3313" s="65">
        <v>5.0740347087297424E-2</v>
      </c>
    </row>
    <row r="3314" spans="1:2">
      <c r="A3314" s="22">
        <v>44984</v>
      </c>
      <c r="B3314" s="65">
        <v>5.031362613975391E-2</v>
      </c>
    </row>
    <row r="3315" spans="1:2">
      <c r="A3315" s="22">
        <v>44985</v>
      </c>
      <c r="B3315" s="65">
        <v>5.0458349690907442E-2</v>
      </c>
    </row>
    <row r="3316" spans="1:2">
      <c r="A3316" s="22">
        <v>44986</v>
      </c>
      <c r="B3316" s="65">
        <v>4.9926099293320765E-2</v>
      </c>
    </row>
    <row r="3317" spans="1:2">
      <c r="A3317" s="22">
        <v>44987</v>
      </c>
      <c r="B3317" s="65">
        <v>4.9685848334746797E-2</v>
      </c>
    </row>
    <row r="3318" spans="1:2">
      <c r="A3318" s="22">
        <v>44988</v>
      </c>
      <c r="B3318" s="65">
        <v>5.5018706139704714E-2</v>
      </c>
    </row>
    <row r="3319" spans="1:2">
      <c r="A3319" s="22">
        <v>44991</v>
      </c>
      <c r="B3319" s="65">
        <v>5.4695215131455789E-2</v>
      </c>
    </row>
    <row r="3320" spans="1:2">
      <c r="A3320" s="22">
        <v>44992</v>
      </c>
      <c r="B3320" s="65">
        <v>5.6263790514688689E-2</v>
      </c>
    </row>
    <row r="3321" spans="1:2">
      <c r="A3321" s="22">
        <v>44993</v>
      </c>
      <c r="B3321" s="65">
        <v>5.6021304103338034E-2</v>
      </c>
    </row>
    <row r="3322" spans="1:2">
      <c r="A3322" s="22">
        <v>44994</v>
      </c>
      <c r="B3322" s="65">
        <v>6.6436272404922683E-2</v>
      </c>
    </row>
    <row r="3323" spans="1:2">
      <c r="A3323" s="22">
        <v>44995</v>
      </c>
      <c r="B3323" s="65">
        <v>6.7258704141640632E-2</v>
      </c>
    </row>
    <row r="3324" spans="1:2">
      <c r="A3324" s="22">
        <v>44998</v>
      </c>
      <c r="B3324" s="65">
        <v>3.7381413092989639E-2</v>
      </c>
    </row>
    <row r="3325" spans="1:2">
      <c r="A3325" s="22">
        <v>44999</v>
      </c>
      <c r="B3325" s="65">
        <v>3.4839682728703775E-2</v>
      </c>
    </row>
    <row r="3326" spans="1:2">
      <c r="A3326" s="22">
        <v>45000</v>
      </c>
      <c r="B3326" s="65">
        <v>3.6882263738106422E-2</v>
      </c>
    </row>
    <row r="3327" spans="1:2">
      <c r="A3327" s="22">
        <v>45001</v>
      </c>
      <c r="B3327" s="65">
        <v>3.4966860050801442E-2</v>
      </c>
    </row>
    <row r="3328" spans="1:2">
      <c r="A3328" s="22">
        <v>45002</v>
      </c>
      <c r="B3328" s="65">
        <v>2.9534370626741711E-2</v>
      </c>
    </row>
    <row r="3329" spans="1:2">
      <c r="A3329" s="22">
        <v>45005</v>
      </c>
      <c r="B3329" s="65">
        <v>2.7511229242418601E-2</v>
      </c>
    </row>
    <row r="3330" spans="1:2">
      <c r="A3330" s="22">
        <v>45006</v>
      </c>
      <c r="B3330" s="65">
        <v>2.6741644938473603E-2</v>
      </c>
    </row>
    <row r="3331" spans="1:2">
      <c r="A3331" s="22">
        <v>45007</v>
      </c>
      <c r="B3331" s="65">
        <v>2.9607377256602979E-2</v>
      </c>
    </row>
    <row r="3332" spans="1:2">
      <c r="A3332" s="22">
        <v>45008</v>
      </c>
      <c r="B3332" s="65">
        <v>2.5709236390166375E-2</v>
      </c>
    </row>
    <row r="3333" spans="1:2">
      <c r="A3333" s="22">
        <v>45009</v>
      </c>
      <c r="B3333" s="65">
        <v>2.6864683762789256E-2</v>
      </c>
    </row>
    <row r="3334" spans="1:2">
      <c r="A3334" s="22">
        <v>45012</v>
      </c>
      <c r="B3334" s="65">
        <v>2.8561866961538503E-2</v>
      </c>
    </row>
    <row r="3335" spans="1:2">
      <c r="A3335" s="22">
        <v>45013</v>
      </c>
      <c r="B3335" s="65">
        <v>2.7648932659053153E-2</v>
      </c>
    </row>
    <row r="3336" spans="1:2">
      <c r="A3336" s="22">
        <v>45014</v>
      </c>
      <c r="B3336" s="65">
        <v>2.5630781922902152E-2</v>
      </c>
    </row>
    <row r="3337" spans="1:2">
      <c r="A3337" s="22">
        <v>45015</v>
      </c>
      <c r="B3337" s="65">
        <v>2.6415937190375476E-2</v>
      </c>
    </row>
    <row r="3338" spans="1:2">
      <c r="A3338" s="22">
        <v>45016</v>
      </c>
      <c r="B3338" s="65">
        <v>2.54450762988228E-2</v>
      </c>
    </row>
    <row r="3339" spans="1:2">
      <c r="A3339" s="22">
        <v>45019</v>
      </c>
      <c r="B3339" s="65">
        <v>2.6283555113410871E-2</v>
      </c>
    </row>
    <row r="3340" spans="1:2">
      <c r="A3340" s="22">
        <v>45020</v>
      </c>
      <c r="B3340" s="65">
        <v>2.6079420832971885E-2</v>
      </c>
    </row>
    <row r="3341" spans="1:2">
      <c r="A3341" s="22">
        <v>45021</v>
      </c>
      <c r="B3341" s="65">
        <v>2.6058021452113434E-2</v>
      </c>
    </row>
    <row r="3342" spans="1:2">
      <c r="A3342" s="22">
        <v>45022</v>
      </c>
      <c r="B3342" s="65">
        <v>2.651039920055304E-2</v>
      </c>
    </row>
    <row r="3343" spans="1:2">
      <c r="A3343" s="22">
        <v>45026</v>
      </c>
      <c r="B3343" s="65">
        <v>2.4081395954578179E-2</v>
      </c>
    </row>
    <row r="3344" spans="1:2">
      <c r="A3344" s="22">
        <v>45027</v>
      </c>
      <c r="B3344" s="65">
        <v>2.2602008057711898E-2</v>
      </c>
    </row>
    <row r="3345" spans="1:2">
      <c r="A3345" s="22">
        <v>45028</v>
      </c>
      <c r="B3345" s="65">
        <v>2.3215612633884952E-2</v>
      </c>
    </row>
    <row r="3346" spans="1:2">
      <c r="A3346" s="22">
        <v>45029</v>
      </c>
      <c r="B3346" s="65">
        <v>2.2272468457554109E-2</v>
      </c>
    </row>
    <row r="3347" spans="1:2">
      <c r="A3347" s="22">
        <v>45030</v>
      </c>
      <c r="B3347" s="65">
        <v>2.2369425669919681E-2</v>
      </c>
    </row>
    <row r="3348" spans="1:2">
      <c r="A3348" s="22">
        <v>45033</v>
      </c>
      <c r="B3348" s="65">
        <v>2.3718888212045035E-2</v>
      </c>
    </row>
    <row r="3349" spans="1:2">
      <c r="A3349" s="22">
        <v>45034</v>
      </c>
      <c r="B3349" s="65">
        <v>2.2456926405295528E-2</v>
      </c>
    </row>
    <row r="3350" spans="1:2">
      <c r="A3350" s="22">
        <v>45035</v>
      </c>
      <c r="B3350" s="65">
        <v>2.4019546500897868E-2</v>
      </c>
    </row>
    <row r="3351" spans="1:2">
      <c r="A3351" s="22">
        <v>45036</v>
      </c>
      <c r="B3351" s="65">
        <v>2.5933178678408143E-2</v>
      </c>
    </row>
    <row r="3352" spans="1:2">
      <c r="A3352" s="22">
        <v>45037</v>
      </c>
      <c r="B3352" s="65">
        <v>2.7417653635707785E-2</v>
      </c>
    </row>
    <row r="3353" spans="1:2">
      <c r="A3353" s="22">
        <v>45040</v>
      </c>
      <c r="B3353" s="65">
        <v>2.7219095292776104E-2</v>
      </c>
    </row>
    <row r="3354" spans="1:2">
      <c r="A3354" s="22">
        <v>45041</v>
      </c>
      <c r="B3354" s="65">
        <v>2.6759061479384151E-2</v>
      </c>
    </row>
    <row r="3355" spans="1:2">
      <c r="A3355" s="22">
        <v>45042</v>
      </c>
      <c r="B3355" s="65">
        <v>2.6134546073597463E-2</v>
      </c>
    </row>
    <row r="3356" spans="1:2">
      <c r="A3356" s="22">
        <v>45043</v>
      </c>
      <c r="B3356" s="65">
        <v>2.2720859192490537E-2</v>
      </c>
    </row>
    <row r="3357" spans="1:2">
      <c r="A3357" s="22">
        <v>45044</v>
      </c>
      <c r="B3357" s="65">
        <v>2.3426972940168381E-2</v>
      </c>
    </row>
    <row r="3358" spans="1:2">
      <c r="A3358" s="22">
        <v>45047</v>
      </c>
      <c r="B3358" s="65">
        <v>2.5906734963194403E-2</v>
      </c>
    </row>
    <row r="3359" spans="1:2">
      <c r="A3359" s="22">
        <v>45048</v>
      </c>
      <c r="B3359" s="65">
        <v>2.4154977169780077E-2</v>
      </c>
    </row>
    <row r="3360" spans="1:2">
      <c r="A3360" s="22">
        <v>45049</v>
      </c>
      <c r="B3360" s="65">
        <v>2.4903304259426631E-2</v>
      </c>
    </row>
    <row r="3361" spans="1:2">
      <c r="A3361" s="22">
        <v>45050</v>
      </c>
      <c r="B3361" s="65">
        <v>2.3851086881278932E-2</v>
      </c>
    </row>
    <row r="3362" spans="1:2">
      <c r="A3362" s="22">
        <v>45051</v>
      </c>
      <c r="B3362" s="65">
        <v>2.2602670737655577E-2</v>
      </c>
    </row>
    <row r="3363" spans="1:2">
      <c r="A3363" s="22">
        <v>45054</v>
      </c>
      <c r="B3363" s="65">
        <v>2.6253890364935164E-2</v>
      </c>
    </row>
    <row r="3364" spans="1:2">
      <c r="A3364" s="22">
        <v>45055</v>
      </c>
      <c r="B3364" s="65">
        <v>2.5473955241430521E-2</v>
      </c>
    </row>
    <row r="3365" spans="1:2">
      <c r="A3365" s="22">
        <v>45056</v>
      </c>
      <c r="B3365" s="65">
        <v>2.5465922880261397E-2</v>
      </c>
    </row>
    <row r="3366" spans="1:2">
      <c r="A3366" s="22">
        <v>45057</v>
      </c>
      <c r="B3366" s="65">
        <v>2.7153834573495045E-2</v>
      </c>
    </row>
    <row r="3367" spans="1:2">
      <c r="A3367" s="22">
        <v>45058</v>
      </c>
      <c r="B3367" s="65">
        <v>2.7884310447167691E-2</v>
      </c>
    </row>
    <row r="3368" spans="1:2">
      <c r="A3368" s="22">
        <v>45061</v>
      </c>
      <c r="B3368" s="65">
        <v>2.57935556961475E-2</v>
      </c>
    </row>
    <row r="3369" spans="1:2">
      <c r="A3369" s="22">
        <v>45062</v>
      </c>
      <c r="B3369" s="65">
        <v>2.6728788226397942E-2</v>
      </c>
    </row>
    <row r="3370" spans="1:2">
      <c r="A3370" s="22">
        <v>45063</v>
      </c>
      <c r="B3370" s="65">
        <v>2.5807712198129096E-2</v>
      </c>
    </row>
    <row r="3371" spans="1:2">
      <c r="A3371" s="22">
        <v>45064</v>
      </c>
      <c r="B3371" s="65">
        <v>2.701615899388601E-2</v>
      </c>
    </row>
    <row r="3372" spans="1:2">
      <c r="A3372" s="22">
        <v>45065</v>
      </c>
      <c r="B3372" s="65">
        <v>2.6790017135489071E-2</v>
      </c>
    </row>
    <row r="3373" spans="1:2">
      <c r="A3373" s="22">
        <v>45068</v>
      </c>
      <c r="B3373" s="65">
        <v>2.67777079331031E-2</v>
      </c>
    </row>
    <row r="3374" spans="1:2">
      <c r="A3374" s="22">
        <v>45069</v>
      </c>
      <c r="B3374" s="65">
        <v>2.6096418385712705E-2</v>
      </c>
    </row>
    <row r="3375" spans="1:2">
      <c r="A3375" s="22">
        <v>45070</v>
      </c>
      <c r="B3375" s="65">
        <v>2.8075427684365363E-2</v>
      </c>
    </row>
    <row r="3376" spans="1:2">
      <c r="A3376" s="22">
        <v>45071</v>
      </c>
      <c r="B3376" s="65">
        <v>2.7713999761902176E-2</v>
      </c>
    </row>
    <row r="3377" spans="1:2">
      <c r="A3377" s="22">
        <v>45072</v>
      </c>
      <c r="B3377" s="65">
        <v>2.6983392820558168E-2</v>
      </c>
    </row>
    <row r="3378" spans="1:2">
      <c r="A3378" s="22">
        <v>45076</v>
      </c>
      <c r="B3378" s="65">
        <v>2.4665912118483502E-2</v>
      </c>
    </row>
    <row r="3379" spans="1:2">
      <c r="A3379" s="22">
        <v>45077</v>
      </c>
      <c r="B3379" s="65">
        <v>2.6413433388968975E-2</v>
      </c>
    </row>
    <row r="3380" spans="1:2">
      <c r="A3380" s="22">
        <v>45078</v>
      </c>
      <c r="B3380" s="65">
        <v>2.6706338543378859E-2</v>
      </c>
    </row>
    <row r="3381" spans="1:2">
      <c r="A3381" s="22">
        <v>45079</v>
      </c>
      <c r="B3381" s="65">
        <v>2.5796370908508767E-2</v>
      </c>
    </row>
    <row r="3382" spans="1:2">
      <c r="A3382" s="22">
        <v>45082</v>
      </c>
      <c r="B3382" s="65">
        <v>2.9070042594172587E-2</v>
      </c>
    </row>
    <row r="3383" spans="1:2">
      <c r="A3383" s="22">
        <v>45083</v>
      </c>
      <c r="B3383" s="65">
        <v>2.5415487139526894E-2</v>
      </c>
    </row>
    <row r="3384" spans="1:2">
      <c r="A3384" s="22">
        <v>45084</v>
      </c>
      <c r="B3384" s="65">
        <v>2.6638800247492933E-2</v>
      </c>
    </row>
    <row r="3385" spans="1:2">
      <c r="A3385" s="22">
        <v>45085</v>
      </c>
      <c r="B3385" s="65">
        <v>2.6556360585579045E-2</v>
      </c>
    </row>
    <row r="3386" spans="1:2">
      <c r="A3386" s="22">
        <v>45086</v>
      </c>
      <c r="B3386" s="65">
        <v>2.6899699306506587E-2</v>
      </c>
    </row>
    <row r="3387" spans="1:2">
      <c r="A3387" s="22">
        <v>45089</v>
      </c>
      <c r="B3387" s="65">
        <v>2.8091016273674826E-2</v>
      </c>
    </row>
    <row r="3388" spans="1:2">
      <c r="A3388" s="22">
        <v>45090</v>
      </c>
      <c r="B3388" s="65">
        <v>2.7977748961699606E-2</v>
      </c>
    </row>
    <row r="3389" spans="1:2">
      <c r="A3389" s="22">
        <v>45091</v>
      </c>
      <c r="B3389" s="65">
        <v>2.8063611422037418E-2</v>
      </c>
    </row>
    <row r="3390" spans="1:2">
      <c r="A3390" s="22">
        <v>45092</v>
      </c>
      <c r="B3390" s="65">
        <v>2.8983249502128088E-2</v>
      </c>
    </row>
    <row r="3391" spans="1:2">
      <c r="A3391" s="22">
        <v>45093</v>
      </c>
      <c r="B3391" s="65">
        <v>2.6808782100797495E-2</v>
      </c>
    </row>
    <row r="3392" spans="1:2">
      <c r="A3392" s="22">
        <v>45097</v>
      </c>
      <c r="B3392" s="65">
        <v>2.3238854733276641E-2</v>
      </c>
    </row>
    <row r="3393" spans="1:2">
      <c r="A3393" s="22">
        <v>45098</v>
      </c>
      <c r="B3393" s="65">
        <v>1.9797323725168903E-2</v>
      </c>
    </row>
    <row r="3394" spans="1:2">
      <c r="A3394" s="22">
        <v>45099</v>
      </c>
      <c r="B3394" s="65">
        <v>1.9651910120900749E-2</v>
      </c>
    </row>
    <row r="3395" spans="1:2">
      <c r="A3395" s="22">
        <v>45100</v>
      </c>
      <c r="B3395" s="65">
        <v>1.8632234179788893E-2</v>
      </c>
    </row>
    <row r="3396" spans="1:2">
      <c r="A3396" s="22">
        <v>45103</v>
      </c>
      <c r="B3396" s="65">
        <v>1.9537471398954891E-2</v>
      </c>
    </row>
    <row r="3397" spans="1:2">
      <c r="A3397" s="22">
        <v>45104</v>
      </c>
      <c r="B3397" s="65">
        <v>1.8978578608552354E-2</v>
      </c>
    </row>
    <row r="3398" spans="1:2">
      <c r="A3398" s="22">
        <v>45105</v>
      </c>
      <c r="B3398" s="65">
        <v>1.9665827339705885E-2</v>
      </c>
    </row>
    <row r="3399" spans="1:2">
      <c r="A3399" s="22">
        <v>45106</v>
      </c>
      <c r="B3399" s="65">
        <v>1.8940864180481035E-2</v>
      </c>
    </row>
    <row r="3400" spans="1:2">
      <c r="A3400" s="22">
        <v>45107</v>
      </c>
      <c r="B3400" s="65">
        <v>1.9380494801665871E-2</v>
      </c>
    </row>
    <row r="3401" spans="1:2">
      <c r="A3401" s="22">
        <v>45110</v>
      </c>
      <c r="B3401" s="65">
        <v>1.8088232709510928E-2</v>
      </c>
    </row>
    <row r="3402" spans="1:2">
      <c r="A3402" s="22">
        <v>45112</v>
      </c>
      <c r="B3402" s="65">
        <v>1.9253592316543132E-2</v>
      </c>
    </row>
    <row r="3403" spans="1:2">
      <c r="A3403" s="22">
        <v>45113</v>
      </c>
      <c r="B3403" s="65">
        <v>1.9471037591680108E-2</v>
      </c>
    </row>
    <row r="3404" spans="1:2">
      <c r="A3404" s="22">
        <v>45114</v>
      </c>
      <c r="B3404" s="65">
        <v>1.963783705206331E-2</v>
      </c>
    </row>
    <row r="3405" spans="1:2">
      <c r="A3405" s="22">
        <v>45117</v>
      </c>
      <c r="B3405" s="65">
        <v>1.8772534506656561E-2</v>
      </c>
    </row>
    <row r="3406" spans="1:2">
      <c r="A3406" s="22">
        <v>45118</v>
      </c>
      <c r="B3406" s="65">
        <v>1.9116418371961444E-2</v>
      </c>
    </row>
    <row r="3407" spans="1:2">
      <c r="A3407" s="22">
        <v>45119</v>
      </c>
      <c r="B3407" s="65">
        <v>1.955271191636954E-2</v>
      </c>
    </row>
    <row r="3408" spans="1:2">
      <c r="A3408" s="22">
        <v>45120</v>
      </c>
      <c r="B3408" s="65">
        <v>1.7565704366025139E-2</v>
      </c>
    </row>
    <row r="3409" spans="1:2">
      <c r="A3409" s="22">
        <v>45121</v>
      </c>
      <c r="B3409" s="65">
        <v>1.9427634156447889E-2</v>
      </c>
    </row>
    <row r="3410" spans="1:2">
      <c r="A3410" s="22">
        <v>45124</v>
      </c>
      <c r="B3410" s="65">
        <v>1.9766645091572218E-2</v>
      </c>
    </row>
    <row r="3411" spans="1:2">
      <c r="A3411" s="22">
        <v>45125</v>
      </c>
      <c r="B3411" s="65">
        <v>2.0051169603315509E-2</v>
      </c>
    </row>
    <row r="3412" spans="1:2">
      <c r="A3412" s="22">
        <v>45126</v>
      </c>
      <c r="B3412" s="65">
        <v>1.9621197148848829E-2</v>
      </c>
    </row>
    <row r="3413" spans="1:2">
      <c r="A3413" s="22">
        <v>45127</v>
      </c>
      <c r="B3413" s="65">
        <v>2.0016148986550832E-2</v>
      </c>
    </row>
    <row r="3414" spans="1:2">
      <c r="A3414" s="22">
        <v>45128</v>
      </c>
      <c r="B3414" s="65">
        <v>1.9850887293286074E-2</v>
      </c>
    </row>
    <row r="3415" spans="1:2">
      <c r="A3415" s="22">
        <v>45131</v>
      </c>
      <c r="B3415" s="65">
        <v>2.0931177439345992E-2</v>
      </c>
    </row>
    <row r="3416" spans="1:2">
      <c r="A3416" s="22">
        <v>45132</v>
      </c>
      <c r="B3416" s="65">
        <v>2.0772920900932142E-2</v>
      </c>
    </row>
    <row r="3417" spans="1:2">
      <c r="A3417" s="22">
        <v>45133</v>
      </c>
      <c r="B3417" s="65">
        <v>2.0595373778947788E-2</v>
      </c>
    </row>
    <row r="3418" spans="1:2">
      <c r="A3418" s="22">
        <v>45134</v>
      </c>
      <c r="B3418" s="65">
        <v>2.1018144368349895E-2</v>
      </c>
    </row>
    <row r="3419" spans="1:2">
      <c r="A3419" s="22">
        <v>45135</v>
      </c>
      <c r="B3419" s="65">
        <v>2.0697984170365585E-2</v>
      </c>
    </row>
    <row r="3420" spans="1:2">
      <c r="A3420" s="22">
        <v>45138</v>
      </c>
      <c r="B3420" s="65">
        <v>2.1045432650359266E-2</v>
      </c>
    </row>
    <row r="3421" spans="1:2">
      <c r="A3421" s="22">
        <v>45139</v>
      </c>
      <c r="B3421" s="65">
        <v>2.0821307141073692E-2</v>
      </c>
    </row>
    <row r="3422" spans="1:2">
      <c r="A3422" s="22">
        <v>45140</v>
      </c>
      <c r="B3422" s="65">
        <v>2.1047648505155069E-2</v>
      </c>
    </row>
    <row r="3423" spans="1:2">
      <c r="A3423" s="22">
        <v>45141</v>
      </c>
      <c r="B3423" s="65">
        <v>2.0861087355095339E-2</v>
      </c>
    </row>
    <row r="3424" spans="1:2">
      <c r="A3424" s="22">
        <v>45142</v>
      </c>
      <c r="B3424" s="65">
        <v>2.1318865785439099E-2</v>
      </c>
    </row>
    <row r="3425" spans="1:2">
      <c r="A3425" s="22">
        <v>45145</v>
      </c>
      <c r="B3425" s="65">
        <v>2.1082052178506162E-2</v>
      </c>
    </row>
    <row r="3426" spans="1:2">
      <c r="A3426" s="22">
        <v>45146</v>
      </c>
      <c r="B3426" s="65">
        <v>1.9897675218625087E-2</v>
      </c>
    </row>
    <row r="3427" spans="1:2">
      <c r="A3427" s="22">
        <v>45147</v>
      </c>
      <c r="B3427" s="65">
        <v>2.0641472211424667E-2</v>
      </c>
    </row>
    <row r="3428" spans="1:2">
      <c r="A3428" s="22">
        <v>45148</v>
      </c>
      <c r="B3428" s="65">
        <v>2.0663941637384733E-2</v>
      </c>
    </row>
    <row r="3429" spans="1:2">
      <c r="A3429" s="22">
        <v>45149</v>
      </c>
      <c r="B3429" s="65">
        <v>2.0707411631662322E-2</v>
      </c>
    </row>
    <row r="3430" spans="1:2">
      <c r="A3430" s="22">
        <v>45152</v>
      </c>
      <c r="B3430" s="65">
        <v>2.080359480082998E-2</v>
      </c>
    </row>
    <row r="3431" spans="1:2">
      <c r="A3431" s="22">
        <v>45153</v>
      </c>
      <c r="B3431" s="65">
        <v>2.1038104180539731E-2</v>
      </c>
    </row>
    <row r="3432" spans="1:2">
      <c r="A3432" s="22">
        <v>45154</v>
      </c>
      <c r="B3432" s="65">
        <v>2.1177002829366725E-2</v>
      </c>
    </row>
    <row r="3433" spans="1:2">
      <c r="A3433" s="22">
        <v>45155</v>
      </c>
      <c r="B3433" s="65">
        <v>2.300851263752551E-2</v>
      </c>
    </row>
    <row r="3434" spans="1:2">
      <c r="A3434" s="22">
        <v>45156</v>
      </c>
      <c r="B3434" s="65">
        <v>2.6054943193302295E-2</v>
      </c>
    </row>
    <row r="3435" spans="1:2">
      <c r="A3435" s="22">
        <v>45159</v>
      </c>
      <c r="B3435" s="65">
        <v>2.5986184066179467E-2</v>
      </c>
    </row>
    <row r="3436" spans="1:2">
      <c r="A3436" s="22">
        <v>45160</v>
      </c>
      <c r="B3436" s="65">
        <v>2.6667402292831949E-2</v>
      </c>
    </row>
    <row r="3437" spans="1:2">
      <c r="A3437" s="22">
        <v>45161</v>
      </c>
      <c r="B3437" s="65">
        <v>2.4998210623533752E-2</v>
      </c>
    </row>
    <row r="3438" spans="1:2">
      <c r="A3438" s="22">
        <v>45162</v>
      </c>
      <c r="B3438" s="65">
        <v>2.6146252363990326E-2</v>
      </c>
    </row>
    <row r="3439" spans="1:2">
      <c r="A3439" s="22">
        <v>45163</v>
      </c>
      <c r="B3439" s="65">
        <v>2.6265667952056412E-2</v>
      </c>
    </row>
    <row r="3440" spans="1:2">
      <c r="A3440" s="22">
        <v>45166</v>
      </c>
      <c r="B3440" s="65">
        <v>2.6249099559164685E-2</v>
      </c>
    </row>
    <row r="3441" spans="1:2">
      <c r="A3441" s="22">
        <v>45167</v>
      </c>
      <c r="B3441" s="65">
        <v>2.2382602141249947E-2</v>
      </c>
    </row>
    <row r="3442" spans="1:2">
      <c r="A3442" s="22">
        <v>45168</v>
      </c>
      <c r="B3442" s="65">
        <v>2.3581608882373394E-2</v>
      </c>
    </row>
    <row r="3443" spans="1:2">
      <c r="A3443" s="22">
        <v>45169</v>
      </c>
      <c r="B3443" s="65">
        <v>2.533998364290679E-2</v>
      </c>
    </row>
    <row r="3444" spans="1:2">
      <c r="A3444" s="22">
        <v>45170</v>
      </c>
      <c r="B3444" s="65">
        <v>2.638812032579102E-2</v>
      </c>
    </row>
    <row r="3445" spans="1:2">
      <c r="A3445" s="22">
        <v>45174</v>
      </c>
      <c r="B3445" s="65">
        <v>2.6332497992094098E-2</v>
      </c>
    </row>
    <row r="3446" spans="1:2">
      <c r="A3446" s="22">
        <v>45175</v>
      </c>
      <c r="B3446" s="65">
        <v>2.6416108182869807E-2</v>
      </c>
    </row>
    <row r="3447" spans="1:2">
      <c r="A3447" s="22">
        <v>45176</v>
      </c>
      <c r="B3447" s="65">
        <v>2.5848063718606325E-2</v>
      </c>
    </row>
    <row r="3448" spans="1:2">
      <c r="A3448" s="22">
        <v>45177</v>
      </c>
      <c r="B3448" s="65">
        <v>2.5801627817058206E-2</v>
      </c>
    </row>
    <row r="3449" spans="1:2">
      <c r="A3449" s="22">
        <v>45180</v>
      </c>
      <c r="B3449" s="65">
        <v>2.7722758948130193E-2</v>
      </c>
    </row>
    <row r="3450" spans="1:2">
      <c r="A3450" s="22">
        <v>45181</v>
      </c>
      <c r="B3450" s="65">
        <v>2.5308095371434275E-2</v>
      </c>
    </row>
    <row r="3451" spans="1:2">
      <c r="A3451" s="22">
        <v>45182</v>
      </c>
      <c r="B3451" s="65">
        <v>2.5156766121857983E-2</v>
      </c>
    </row>
    <row r="3452" spans="1:2">
      <c r="A3452" s="22">
        <v>45183</v>
      </c>
      <c r="B3452" s="65">
        <v>2.4071222635467886E-2</v>
      </c>
    </row>
    <row r="3453" spans="1:2">
      <c r="A3453" s="22">
        <v>45184</v>
      </c>
      <c r="B3453" s="65">
        <v>2.4589639016507514E-2</v>
      </c>
    </row>
    <row r="3454" spans="1:2">
      <c r="A3454" s="22">
        <v>45187</v>
      </c>
      <c r="B3454" s="65">
        <v>2.3799161549986021E-2</v>
      </c>
    </row>
    <row r="3455" spans="1:2">
      <c r="A3455" s="22">
        <v>45188</v>
      </c>
      <c r="B3455" s="65">
        <v>2.3119664961788071E-2</v>
      </c>
    </row>
    <row r="3456" spans="1:2">
      <c r="A3456" s="22">
        <v>45189</v>
      </c>
      <c r="B3456" s="65">
        <v>2.3585687036005797E-2</v>
      </c>
    </row>
    <row r="3457" spans="1:2">
      <c r="A3457" s="22">
        <v>45190</v>
      </c>
      <c r="B3457" s="65">
        <v>2.4187994312396363E-2</v>
      </c>
    </row>
    <row r="3458" spans="1:2">
      <c r="A3458" s="22">
        <v>45191</v>
      </c>
      <c r="B3458" s="65">
        <v>2.4378594656293419E-2</v>
      </c>
    </row>
    <row r="3459" spans="1:2">
      <c r="A3459" s="22">
        <v>45194</v>
      </c>
      <c r="B3459" s="65">
        <v>2.4668537515117692E-2</v>
      </c>
    </row>
    <row r="3460" spans="1:2">
      <c r="A3460" s="22">
        <v>45195</v>
      </c>
      <c r="B3460" s="65">
        <v>2.4896646094528123E-2</v>
      </c>
    </row>
    <row r="3461" spans="1:2">
      <c r="A3461" s="22">
        <v>45196</v>
      </c>
      <c r="B3461" s="65">
        <v>2.490608527372655E-2</v>
      </c>
    </row>
    <row r="3462" spans="1:2">
      <c r="A3462" s="22">
        <v>45197</v>
      </c>
      <c r="B3462" s="65">
        <v>2.3121690680684023E-2</v>
      </c>
    </row>
    <row r="3463" spans="1:2">
      <c r="A3463" s="22">
        <v>45198</v>
      </c>
      <c r="B3463" s="65">
        <v>2.3553717931335674E-2</v>
      </c>
    </row>
    <row r="3464" spans="1:2">
      <c r="A3464" s="22">
        <v>45201</v>
      </c>
      <c r="B3464" s="65">
        <v>2.1727594332008021E-2</v>
      </c>
    </row>
    <row r="3465" spans="1:2">
      <c r="A3465" s="22">
        <v>45202</v>
      </c>
      <c r="B3465" s="65">
        <v>2.290457133480258E-2</v>
      </c>
    </row>
    <row r="3466" spans="1:2">
      <c r="A3466" s="22">
        <v>45203</v>
      </c>
      <c r="B3466" s="65">
        <v>2.2255585814223433E-2</v>
      </c>
    </row>
    <row r="3467" spans="1:2">
      <c r="A3467" s="22">
        <v>45204</v>
      </c>
      <c r="B3467" s="65">
        <v>2.252824859249021E-2</v>
      </c>
    </row>
    <row r="3468" spans="1:2">
      <c r="A3468" s="22">
        <v>45205</v>
      </c>
      <c r="B3468" s="65">
        <v>2.1650116556033636E-2</v>
      </c>
    </row>
    <row r="3469" spans="1:2">
      <c r="A3469" s="22">
        <v>45208</v>
      </c>
      <c r="B3469" s="65">
        <v>2.2265352593189763E-2</v>
      </c>
    </row>
    <row r="3470" spans="1:2">
      <c r="A3470" s="22">
        <v>45209</v>
      </c>
      <c r="B3470" s="65">
        <v>2.2663421769430162E-2</v>
      </c>
    </row>
    <row r="3471" spans="1:2">
      <c r="A3471" s="22">
        <v>45210</v>
      </c>
      <c r="B3471" s="65">
        <v>2.3792204775162893E-2</v>
      </c>
    </row>
    <row r="3472" spans="1:2">
      <c r="A3472" s="22">
        <v>45211</v>
      </c>
      <c r="B3472" s="65">
        <v>2.3885326295770459E-2</v>
      </c>
    </row>
    <row r="3473" spans="1:2">
      <c r="A3473" s="22">
        <v>45212</v>
      </c>
      <c r="B3473" s="65">
        <v>2.3741706608203943E-2</v>
      </c>
    </row>
    <row r="3474" spans="1:2">
      <c r="A3474" s="22">
        <v>45215</v>
      </c>
      <c r="B3474" s="65">
        <v>2.0639636551567076E-2</v>
      </c>
    </row>
    <row r="3475" spans="1:2">
      <c r="A3475" s="22">
        <v>45216</v>
      </c>
      <c r="B3475" s="65">
        <v>2.0583731485285341E-2</v>
      </c>
    </row>
    <row r="3476" spans="1:2">
      <c r="A3476" s="22">
        <v>45217</v>
      </c>
      <c r="B3476" s="65">
        <v>2.1005884567970041E-2</v>
      </c>
    </row>
    <row r="3477" spans="1:2">
      <c r="A3477" s="22">
        <v>45218</v>
      </c>
      <c r="B3477" s="65">
        <v>2.0148901966257605E-2</v>
      </c>
    </row>
    <row r="3478" spans="1:2">
      <c r="A3478" s="22">
        <v>45219</v>
      </c>
      <c r="B3478" s="65">
        <v>1.9041555861733929E-2</v>
      </c>
    </row>
    <row r="3479" spans="1:2">
      <c r="A3479" s="22">
        <v>45222</v>
      </c>
      <c r="B3479" s="65">
        <v>1.6664630302936596E-2</v>
      </c>
    </row>
    <row r="3480" spans="1:2">
      <c r="A3480" s="22">
        <v>45223</v>
      </c>
      <c r="B3480" s="65">
        <v>1.4163065598252806E-2</v>
      </c>
    </row>
    <row r="3481" spans="1:2">
      <c r="A3481" s="22">
        <v>45224</v>
      </c>
      <c r="B3481" s="65">
        <v>1.3285608661154179E-2</v>
      </c>
    </row>
    <row r="3482" spans="1:2">
      <c r="A3482" s="22">
        <v>45225</v>
      </c>
      <c r="B3482" s="65">
        <v>1.3971556573676096E-2</v>
      </c>
    </row>
    <row r="3483" spans="1:2">
      <c r="A3483" s="22">
        <v>45226</v>
      </c>
      <c r="B3483" s="65">
        <v>1.425580419276278E-2</v>
      </c>
    </row>
    <row r="3484" spans="1:2">
      <c r="A3484" s="22">
        <v>45229</v>
      </c>
      <c r="B3484" s="65">
        <v>1.3576023184796226E-2</v>
      </c>
    </row>
    <row r="3485" spans="1:2">
      <c r="A3485" s="22">
        <v>45230</v>
      </c>
      <c r="B3485" s="65">
        <v>1.3464820918443006E-2</v>
      </c>
    </row>
    <row r="3486" spans="1:2">
      <c r="A3486" s="22">
        <v>45231</v>
      </c>
      <c r="B3486" s="65">
        <v>1.3411021800616943E-2</v>
      </c>
    </row>
    <row r="3487" spans="1:2">
      <c r="A3487" s="22">
        <v>45232</v>
      </c>
      <c r="B3487" s="65">
        <v>1.3146413785109997E-2</v>
      </c>
    </row>
    <row r="3488" spans="1:2">
      <c r="A3488" s="22">
        <v>45233</v>
      </c>
      <c r="B3488" s="65">
        <v>1.3512923860309434E-2</v>
      </c>
    </row>
    <row r="3489" spans="1:2">
      <c r="A3489" s="22">
        <v>45236</v>
      </c>
      <c r="B3489" s="65">
        <v>1.3108672436195934E-2</v>
      </c>
    </row>
    <row r="3490" spans="1:2">
      <c r="A3490" s="22">
        <v>45237</v>
      </c>
      <c r="B3490" s="65">
        <v>1.2496800341718607E-2</v>
      </c>
    </row>
    <row r="3491" spans="1:2">
      <c r="A3491" s="22">
        <v>45238</v>
      </c>
      <c r="B3491" s="65">
        <v>1.2654679982550347E-2</v>
      </c>
    </row>
    <row r="3492" spans="1:2">
      <c r="A3492" s="22">
        <v>45239</v>
      </c>
      <c r="B3492" s="65">
        <v>1.2036063044604218E-2</v>
      </c>
    </row>
    <row r="3493" spans="1:2">
      <c r="A3493" s="22">
        <v>45240</v>
      </c>
      <c r="B3493" s="65">
        <v>1.1535444276162913E-2</v>
      </c>
    </row>
    <row r="3494" spans="1:2">
      <c r="A3494" s="22">
        <v>45243</v>
      </c>
      <c r="B3494" s="65">
        <v>1.1919788935031818E-2</v>
      </c>
    </row>
    <row r="3495" spans="1:2">
      <c r="A3495" s="22">
        <v>45244</v>
      </c>
      <c r="B3495" s="65">
        <v>1.2913203619100427E-2</v>
      </c>
    </row>
    <row r="3496" spans="1:2">
      <c r="A3496" s="22">
        <v>45245</v>
      </c>
      <c r="B3496" s="65">
        <v>1.111260204983053E-2</v>
      </c>
    </row>
    <row r="3497" spans="1:2">
      <c r="A3497" s="22">
        <v>45246</v>
      </c>
      <c r="B3497" s="65">
        <v>1.2140563184876878E-2</v>
      </c>
    </row>
    <row r="3498" spans="1:2">
      <c r="A3498" s="22">
        <v>45247</v>
      </c>
      <c r="B3498" s="65">
        <v>1.1771178788505027E-2</v>
      </c>
    </row>
    <row r="3499" spans="1:2">
      <c r="A3499" s="22">
        <v>45250</v>
      </c>
      <c r="B3499" s="65">
        <v>1.1023248045631311E-2</v>
      </c>
    </row>
    <row r="3500" spans="1:2">
      <c r="A3500" s="22">
        <v>45251</v>
      </c>
      <c r="B3500" s="65">
        <v>1.1467079200912425E-2</v>
      </c>
    </row>
    <row r="3501" spans="1:2">
      <c r="A3501" s="22">
        <v>45252</v>
      </c>
      <c r="B3501" s="65">
        <v>1.0974571488113401E-2</v>
      </c>
    </row>
    <row r="3502" spans="1:2">
      <c r="A3502" s="22">
        <v>45254</v>
      </c>
      <c r="B3502" s="65">
        <v>1.0834401399549633E-2</v>
      </c>
    </row>
    <row r="3503" spans="1:2">
      <c r="A3503" s="22">
        <v>45257</v>
      </c>
      <c r="B3503" s="65">
        <v>1.160225009589768E-2</v>
      </c>
    </row>
    <row r="3504" spans="1:2">
      <c r="A3504" s="22">
        <v>45258</v>
      </c>
      <c r="B3504" s="65">
        <v>1.0555452608764684E-2</v>
      </c>
    </row>
    <row r="3505" spans="1:2">
      <c r="A3505" s="22">
        <v>45259</v>
      </c>
      <c r="B3505" s="65">
        <v>1.1007647344925148E-2</v>
      </c>
    </row>
    <row r="3506" spans="1:2">
      <c r="A3506" s="22">
        <v>45260</v>
      </c>
      <c r="B3506" s="65">
        <v>1.0933190003133739E-2</v>
      </c>
    </row>
    <row r="3507" spans="1:2">
      <c r="A3507" s="22">
        <v>45261</v>
      </c>
      <c r="B3507" s="65">
        <v>1.0334209911045921E-2</v>
      </c>
    </row>
    <row r="3508" spans="1:2">
      <c r="A3508" s="22">
        <v>45264</v>
      </c>
      <c r="B3508" s="65">
        <v>8.7309314390212282E-3</v>
      </c>
    </row>
    <row r="3509" spans="1:2">
      <c r="A3509" s="22">
        <v>45265</v>
      </c>
      <c r="B3509" s="65">
        <v>7.896713768613995E-3</v>
      </c>
    </row>
    <row r="3510" spans="1:2">
      <c r="A3510" s="22">
        <v>45266</v>
      </c>
      <c r="B3510" s="65">
        <v>7.9232150882385267E-3</v>
      </c>
    </row>
    <row r="3511" spans="1:2">
      <c r="A3511" s="22">
        <v>45267</v>
      </c>
      <c r="B3511" s="65">
        <v>8.1100635077091237E-3</v>
      </c>
    </row>
    <row r="3512" spans="1:2">
      <c r="A3512" s="22">
        <v>45268</v>
      </c>
      <c r="B3512" s="65">
        <v>7.6592019902691618E-3</v>
      </c>
    </row>
    <row r="3513" spans="1:2">
      <c r="A3513" s="22">
        <v>45271</v>
      </c>
      <c r="B3513" s="65">
        <v>8.980391086482754E-3</v>
      </c>
    </row>
    <row r="3514" spans="1:2">
      <c r="A3514" s="22">
        <v>45272</v>
      </c>
      <c r="B3514" s="65">
        <v>8.7952586839324838E-3</v>
      </c>
    </row>
    <row r="3515" spans="1:2">
      <c r="A3515" s="22">
        <v>45273</v>
      </c>
      <c r="B3515" s="65">
        <v>8.0467049929808035E-3</v>
      </c>
    </row>
    <row r="3516" spans="1:2">
      <c r="A3516" s="22">
        <v>45274</v>
      </c>
      <c r="B3516" s="65">
        <v>8.0549338450533071E-3</v>
      </c>
    </row>
    <row r="3517" spans="1:2">
      <c r="A3517" s="22">
        <v>45275</v>
      </c>
      <c r="B3517" s="65">
        <v>8.3194035006338082E-3</v>
      </c>
    </row>
    <row r="3518" spans="1:2">
      <c r="A3518" s="22">
        <v>45278</v>
      </c>
      <c r="B3518" s="65">
        <v>8.4493341584842546E-3</v>
      </c>
    </row>
    <row r="3519" spans="1:2">
      <c r="A3519" s="22">
        <v>45279</v>
      </c>
      <c r="B3519" s="65">
        <v>8.3565688386602853E-3</v>
      </c>
    </row>
    <row r="3520" spans="1:2">
      <c r="A3520" s="22">
        <v>45280</v>
      </c>
      <c r="B3520" s="65">
        <v>7.8272660578904574E-3</v>
      </c>
    </row>
    <row r="3521" spans="1:2">
      <c r="A3521" s="22">
        <v>45281</v>
      </c>
      <c r="B3521" s="65">
        <v>7.7513332714297216E-3</v>
      </c>
    </row>
    <row r="3522" spans="1:2">
      <c r="A3522" s="22">
        <v>45282</v>
      </c>
      <c r="B3522" s="65">
        <v>7.7748304614056714E-3</v>
      </c>
    </row>
    <row r="3523" spans="1:2">
      <c r="A3523" s="22">
        <v>45286</v>
      </c>
      <c r="B3523" s="65">
        <v>8.3513554144768447E-3</v>
      </c>
    </row>
    <row r="3524" spans="1:2">
      <c r="A3524" s="22">
        <v>45287</v>
      </c>
      <c r="B3524" s="65">
        <v>7.7930412676060889E-3</v>
      </c>
    </row>
    <row r="3525" spans="1:2">
      <c r="A3525" s="22">
        <v>45288</v>
      </c>
      <c r="B3525" s="65">
        <v>8.1803009672083028E-3</v>
      </c>
    </row>
    <row r="3526" spans="1:2">
      <c r="A3526" s="22">
        <v>45289</v>
      </c>
      <c r="B3526" s="65">
        <v>8.4179124543623165E-3</v>
      </c>
    </row>
    <row r="3527" spans="1:2">
      <c r="A3527" s="22">
        <v>45293</v>
      </c>
      <c r="B3527" s="65">
        <v>7.2895967232506076E-3</v>
      </c>
    </row>
    <row r="3528" spans="1:2">
      <c r="A3528" s="22">
        <v>45294</v>
      </c>
      <c r="B3528" s="65">
        <v>8.0142052637306067E-3</v>
      </c>
    </row>
    <row r="3529" spans="1:2">
      <c r="A3529" s="22">
        <v>45295</v>
      </c>
      <c r="B3529" s="65">
        <v>7.4361351400837467E-3</v>
      </c>
    </row>
    <row r="3530" spans="1:2">
      <c r="A3530" s="22">
        <v>45296</v>
      </c>
      <c r="B3530" s="65">
        <v>7.5239313146573776E-3</v>
      </c>
    </row>
    <row r="3531" spans="1:2">
      <c r="A3531" s="22">
        <v>45299</v>
      </c>
      <c r="B3531" s="65">
        <v>6.5375466265765892E-3</v>
      </c>
    </row>
    <row r="3532" spans="1:2">
      <c r="A3532" s="22">
        <v>45300</v>
      </c>
      <c r="B3532" s="65">
        <v>6.606062545949783E-3</v>
      </c>
    </row>
    <row r="3533" spans="1:2">
      <c r="A3533" s="22">
        <v>45301</v>
      </c>
      <c r="B3533" s="65">
        <v>6.8106005118238949E-3</v>
      </c>
    </row>
    <row r="3534" spans="1:2">
      <c r="A3534" s="22">
        <v>45302</v>
      </c>
      <c r="B3534" s="65">
        <v>6.8229345770957099E-3</v>
      </c>
    </row>
    <row r="3535" spans="1:2">
      <c r="A3535" s="22">
        <v>45303</v>
      </c>
      <c r="B3535" s="65">
        <v>7.6056481470135719E-3</v>
      </c>
    </row>
    <row r="3536" spans="1:2">
      <c r="A3536" s="22">
        <v>45307</v>
      </c>
      <c r="B3536" s="65">
        <v>7.7242561282558344E-3</v>
      </c>
    </row>
    <row r="3537" spans="1:2">
      <c r="A3537" s="22">
        <v>45308</v>
      </c>
      <c r="B3537" s="65">
        <v>7.8855709209845939E-3</v>
      </c>
    </row>
    <row r="3538" spans="1:2">
      <c r="A3538" s="22">
        <v>45309</v>
      </c>
      <c r="B3538" s="65">
        <v>8.5980252953208828E-3</v>
      </c>
    </row>
    <row r="3539" spans="1:2">
      <c r="A3539" s="22">
        <v>45310</v>
      </c>
      <c r="B3539" s="65">
        <v>8.3014780500598809E-3</v>
      </c>
    </row>
    <row r="3540" spans="1:2">
      <c r="A3540" s="22">
        <v>45313</v>
      </c>
      <c r="B3540" s="65">
        <v>8.8733186884685233E-3</v>
      </c>
    </row>
    <row r="3541" spans="1:2">
      <c r="A3541" s="22">
        <v>45314</v>
      </c>
      <c r="B3541" s="65">
        <v>9.2793212585932528E-3</v>
      </c>
    </row>
    <row r="3542" spans="1:2">
      <c r="A3542" s="22">
        <v>45315</v>
      </c>
      <c r="B3542" s="65">
        <v>9.086833077438166E-3</v>
      </c>
    </row>
    <row r="3543" spans="1:2">
      <c r="A3543" s="22">
        <v>45316</v>
      </c>
      <c r="B3543" s="65">
        <v>9.0593894985579199E-3</v>
      </c>
    </row>
    <row r="3544" spans="1:2">
      <c r="A3544" s="22">
        <v>45317</v>
      </c>
      <c r="B3544" s="65">
        <v>7.9885272159217861E-3</v>
      </c>
    </row>
    <row r="3545" spans="1:2">
      <c r="A3545" s="22">
        <v>45320</v>
      </c>
      <c r="B3545" s="65">
        <v>7.5581519322542633E-3</v>
      </c>
    </row>
    <row r="3546" spans="1:2">
      <c r="A3546" s="22">
        <v>45321</v>
      </c>
      <c r="B3546" s="65">
        <v>7.4362403824808901E-3</v>
      </c>
    </row>
    <row r="3547" spans="1:2">
      <c r="A3547" s="22">
        <v>45322</v>
      </c>
      <c r="B3547" s="65">
        <v>7.7990379976394181E-3</v>
      </c>
    </row>
    <row r="3548" spans="1:2">
      <c r="A3548" s="22">
        <v>45323</v>
      </c>
      <c r="B3548" s="65">
        <v>7.627905376857068E-3</v>
      </c>
    </row>
    <row r="3549" spans="1:2">
      <c r="A3549" s="22">
        <v>45324</v>
      </c>
      <c r="B3549" s="65">
        <v>7.6567793928560123E-3</v>
      </c>
    </row>
    <row r="3550" spans="1:2">
      <c r="A3550" s="22">
        <v>45327</v>
      </c>
      <c r="B3550" s="65">
        <v>7.8799722365891847E-3</v>
      </c>
    </row>
    <row r="3551" spans="1:2">
      <c r="A3551" s="22">
        <v>45328</v>
      </c>
      <c r="B3551" s="65">
        <v>7.599925333505465E-3</v>
      </c>
    </row>
    <row r="3552" spans="1:2">
      <c r="A3552" s="22">
        <v>45329</v>
      </c>
      <c r="B3552" s="65">
        <v>7.2138277004683473E-3</v>
      </c>
    </row>
    <row r="3553" spans="1:2">
      <c r="A3553" s="22">
        <v>45330</v>
      </c>
      <c r="B3553" s="65">
        <v>6.7767759199531845E-3</v>
      </c>
    </row>
    <row r="3554" spans="1:2">
      <c r="A3554" s="22">
        <v>45331</v>
      </c>
      <c r="B3554" s="65">
        <v>6.1791698242362582E-3</v>
      </c>
    </row>
    <row r="3555" spans="1:2">
      <c r="A3555" s="22">
        <v>45334</v>
      </c>
      <c r="B3555" s="65">
        <v>5.4767337012677723E-3</v>
      </c>
    </row>
    <row r="3556" spans="1:2">
      <c r="A3556" s="22">
        <v>45335</v>
      </c>
      <c r="B3556" s="65">
        <v>5.6527162344518732E-3</v>
      </c>
    </row>
    <row r="3557" spans="1:2">
      <c r="A3557" s="22">
        <v>45336</v>
      </c>
      <c r="B3557" s="65">
        <v>5.1107473966354681E-3</v>
      </c>
    </row>
    <row r="3558" spans="1:2">
      <c r="A3558" s="22">
        <v>45337</v>
      </c>
      <c r="B3558" s="65">
        <v>5.1139748242221015E-3</v>
      </c>
    </row>
    <row r="3559" spans="1:2">
      <c r="A3559" s="22">
        <v>45338</v>
      </c>
      <c r="B3559" s="65">
        <v>5.0954471968045218E-3</v>
      </c>
    </row>
    <row r="3560" spans="1:2">
      <c r="A3560" s="22">
        <v>45342</v>
      </c>
      <c r="B3560" s="65">
        <v>5.0719953606039479E-3</v>
      </c>
    </row>
    <row r="3561" spans="1:2">
      <c r="A3561" s="22">
        <v>45343</v>
      </c>
      <c r="B3561" s="65">
        <v>5.2954817301524987E-3</v>
      </c>
    </row>
    <row r="3562" spans="1:2">
      <c r="A3562" s="22">
        <v>45344</v>
      </c>
      <c r="B3562" s="65">
        <v>5.0727171721634736E-3</v>
      </c>
    </row>
    <row r="3563" spans="1:2">
      <c r="A3563" s="22">
        <v>45345</v>
      </c>
      <c r="B3563" s="65">
        <v>5.2581317453377265E-3</v>
      </c>
    </row>
    <row r="3564" spans="1:2">
      <c r="A3564" s="22">
        <v>45348</v>
      </c>
      <c r="B3564" s="65">
        <v>4.5389950329039631E-3</v>
      </c>
    </row>
    <row r="3565" spans="1:2">
      <c r="A3565" s="22">
        <v>45349</v>
      </c>
      <c r="B3565" s="65">
        <v>4.1563411685051101E-3</v>
      </c>
    </row>
    <row r="3566" spans="1:2">
      <c r="A3566" s="22">
        <v>45350</v>
      </c>
      <c r="B3566" s="65">
        <v>3.6886895275864283E-3</v>
      </c>
    </row>
    <row r="3567" spans="1:2">
      <c r="A3567" s="22">
        <v>45351</v>
      </c>
      <c r="B3567" s="65">
        <v>3.4596721219696258E-3</v>
      </c>
    </row>
    <row r="3568" spans="1:2">
      <c r="A3568" s="22">
        <v>45352</v>
      </c>
      <c r="B3568" s="65">
        <v>3.3416437813103147E-3</v>
      </c>
    </row>
    <row r="3569" spans="1:2">
      <c r="A3569" s="22">
        <v>45355</v>
      </c>
      <c r="B3569" s="65">
        <v>2.8525712496440449E-3</v>
      </c>
    </row>
    <row r="3570" spans="1:2">
      <c r="A3570" s="22">
        <v>45356</v>
      </c>
      <c r="B3570" s="65">
        <v>3.3568063471773146E-3</v>
      </c>
    </row>
    <row r="3571" spans="1:2">
      <c r="A3571" s="22">
        <v>45357</v>
      </c>
      <c r="B3571" s="65">
        <v>2.7826459721157397E-3</v>
      </c>
    </row>
    <row r="3572" spans="1:2">
      <c r="A3572" s="22">
        <v>45358</v>
      </c>
      <c r="B3572" s="65">
        <v>2.7336151382819167E-3</v>
      </c>
    </row>
    <row r="3573" spans="1:2">
      <c r="A3573" s="22">
        <v>45359</v>
      </c>
      <c r="B3573" s="65">
        <v>2.6186103629676546E-3</v>
      </c>
    </row>
    <row r="3574" spans="1:2">
      <c r="A3574" s="22">
        <v>45362</v>
      </c>
      <c r="B3574" s="65">
        <v>2.4011433307597595E-3</v>
      </c>
    </row>
    <row r="3575" spans="1:2">
      <c r="A3575" s="22">
        <v>45363</v>
      </c>
      <c r="B3575" s="65">
        <v>2.4571013203686788E-3</v>
      </c>
    </row>
    <row r="3576" spans="1:2">
      <c r="A3576" s="22">
        <v>45364</v>
      </c>
      <c r="B3576" s="65">
        <v>2.3122813210284913E-3</v>
      </c>
    </row>
    <row r="3577" spans="1:2">
      <c r="A3577" s="22">
        <v>45365</v>
      </c>
      <c r="B3577" s="65">
        <v>2.5849434547609881E-3</v>
      </c>
    </row>
    <row r="3578" spans="1:2">
      <c r="A3578" s="22">
        <v>45366</v>
      </c>
      <c r="B3578" s="65">
        <v>2.6168591679295197E-3</v>
      </c>
    </row>
    <row r="3579" spans="1:2">
      <c r="A3579" s="22">
        <v>45369</v>
      </c>
      <c r="B3579" s="65">
        <v>2.7696867021487336E-3</v>
      </c>
    </row>
    <row r="3580" spans="1:2">
      <c r="A3580" s="22">
        <v>45370</v>
      </c>
      <c r="B3580" s="65">
        <v>2.9824559091467372E-3</v>
      </c>
    </row>
    <row r="3581" spans="1:2">
      <c r="A3581" s="22">
        <v>45371</v>
      </c>
      <c r="B3581" s="65">
        <v>2.8518262859012159E-3</v>
      </c>
    </row>
    <row r="3582" spans="1:2">
      <c r="A3582" s="22">
        <v>45372</v>
      </c>
      <c r="B3582" s="65">
        <v>2.8998572850781087E-3</v>
      </c>
    </row>
    <row r="3583" spans="1:2">
      <c r="A3583" s="22">
        <v>45373</v>
      </c>
      <c r="B3583" s="65">
        <v>3.0243780605462003E-3</v>
      </c>
    </row>
    <row r="3584" spans="1:2">
      <c r="A3584" s="22">
        <v>45376</v>
      </c>
      <c r="B3584" s="65">
        <v>2.3499974210096182E-3</v>
      </c>
    </row>
    <row r="3585" spans="1:2">
      <c r="A3585" s="22">
        <v>45377</v>
      </c>
      <c r="B3585" s="65">
        <v>2.4619054034799599E-3</v>
      </c>
    </row>
    <row r="3586" spans="1:2">
      <c r="A3586" s="22">
        <v>45378</v>
      </c>
      <c r="B3586" s="65">
        <v>2.5249375250300972E-3</v>
      </c>
    </row>
    <row r="3587" spans="1:2">
      <c r="A3587" s="22">
        <v>45379</v>
      </c>
      <c r="B3587" s="65">
        <v>2.3631123953184686E-3</v>
      </c>
    </row>
    <row r="3588" spans="1:2">
      <c r="A3588" s="22">
        <v>45383</v>
      </c>
      <c r="B3588" s="65">
        <v>2.4389089228588467E-3</v>
      </c>
    </row>
    <row r="3589" spans="1:2">
      <c r="A3589" s="22">
        <v>45384</v>
      </c>
      <c r="B3589" s="65">
        <v>2.7042747629412497E-3</v>
      </c>
    </row>
    <row r="3590" spans="1:2">
      <c r="A3590" s="22">
        <v>45385</v>
      </c>
      <c r="B3590" s="65">
        <v>2.7241559320953803E-3</v>
      </c>
    </row>
    <row r="3591" spans="1:2">
      <c r="A3591" s="22">
        <v>45386</v>
      </c>
      <c r="B3591" s="65">
        <v>2.5159315575003544E-3</v>
      </c>
    </row>
    <row r="3592" spans="1:2">
      <c r="A3592" s="22">
        <v>45387</v>
      </c>
      <c r="B3592" s="65">
        <v>2.5963977884774533E-3</v>
      </c>
    </row>
    <row r="3593" spans="1:2">
      <c r="A3593" s="22">
        <v>45390</v>
      </c>
      <c r="B3593" s="65">
        <v>2.260779119861769E-3</v>
      </c>
    </row>
    <row r="3594" spans="1:2">
      <c r="A3594" s="22">
        <v>45391</v>
      </c>
      <c r="B3594" s="65">
        <v>2.4333743492719918E-3</v>
      </c>
    </row>
    <row r="3595" spans="1:2">
      <c r="A3595" s="22">
        <v>45392</v>
      </c>
      <c r="B3595" s="65">
        <v>2.3595627387540501E-3</v>
      </c>
    </row>
    <row r="3596" spans="1:2">
      <c r="A3596" s="22">
        <v>45393</v>
      </c>
      <c r="B3596" s="65">
        <v>2.3323690647746942E-3</v>
      </c>
    </row>
    <row r="3597" spans="1:2">
      <c r="A3597" s="22">
        <v>45394</v>
      </c>
      <c r="B3597" s="65">
        <v>2.5710386117900139E-3</v>
      </c>
    </row>
    <row r="3598" spans="1:2">
      <c r="A3598" s="22">
        <v>45397</v>
      </c>
      <c r="B3598" s="65">
        <v>2.846014408943423E-3</v>
      </c>
    </row>
    <row r="3599" spans="1:2">
      <c r="A3599" s="22">
        <v>45398</v>
      </c>
      <c r="B3599" s="65">
        <v>2.9035276509406329E-3</v>
      </c>
    </row>
    <row r="3600" spans="1:2">
      <c r="A3600" s="22">
        <v>45399</v>
      </c>
      <c r="B3600" s="65">
        <v>3.0704846732312573E-3</v>
      </c>
    </row>
    <row r="3601" spans="1:2">
      <c r="A3601" s="22">
        <v>45400</v>
      </c>
      <c r="B3601" s="65">
        <v>2.8189982552457148E-3</v>
      </c>
    </row>
    <row r="3602" spans="1:2">
      <c r="A3602" s="22">
        <v>45401</v>
      </c>
      <c r="B3602" s="65">
        <v>2.7582009617630964E-3</v>
      </c>
    </row>
    <row r="3603" spans="1:2">
      <c r="A3603" s="22">
        <v>45404</v>
      </c>
      <c r="B3603" s="65">
        <v>2.5633934459003897E-3</v>
      </c>
    </row>
    <row r="3604" spans="1:2">
      <c r="A3604" s="22">
        <v>45405</v>
      </c>
      <c r="B3604" s="65">
        <v>2.5781851527711011E-3</v>
      </c>
    </row>
    <row r="3605" spans="1:2">
      <c r="A3605" s="22">
        <v>45406</v>
      </c>
      <c r="B3605" s="65">
        <v>2.7823925063387204E-3</v>
      </c>
    </row>
    <row r="3606" spans="1:2">
      <c r="A3606" s="22">
        <v>45407</v>
      </c>
      <c r="B3606" s="65">
        <v>2.7149281687292933E-3</v>
      </c>
    </row>
    <row r="3607" spans="1:2">
      <c r="A3607" s="22">
        <v>45408</v>
      </c>
      <c r="B3607" s="65">
        <v>2.795489674212075E-3</v>
      </c>
    </row>
    <row r="3608" spans="1:2">
      <c r="A3608" s="22">
        <v>45411</v>
      </c>
      <c r="B3608" s="65">
        <v>2.8693956861360042E-3</v>
      </c>
    </row>
    <row r="3609" spans="1:2">
      <c r="A3609" s="22">
        <v>45412</v>
      </c>
      <c r="B3609" s="65">
        <v>3.2370299371031644E-3</v>
      </c>
    </row>
    <row r="3610" spans="1:2">
      <c r="A3610" s="22">
        <v>45413</v>
      </c>
      <c r="B3610" s="65">
        <v>3.460411995246025E-3</v>
      </c>
    </row>
    <row r="3611" spans="1:2">
      <c r="A3611" s="22">
        <v>45414</v>
      </c>
      <c r="B3611" s="65">
        <v>3.1670977902332033E-3</v>
      </c>
    </row>
    <row r="3612" spans="1:2">
      <c r="A3612" s="22">
        <v>45415</v>
      </c>
      <c r="B3612" s="65">
        <v>2.8664693937003232E-3</v>
      </c>
    </row>
    <row r="3613" spans="1:2">
      <c r="A3613" s="22">
        <v>45418</v>
      </c>
      <c r="B3613" s="65">
        <v>2.7750390901975777E-3</v>
      </c>
    </row>
    <row r="3614" spans="1:2">
      <c r="A3614" s="22">
        <v>45419</v>
      </c>
      <c r="B3614" s="65">
        <v>2.7943235638037173E-3</v>
      </c>
    </row>
    <row r="3615" spans="1:2">
      <c r="A3615" s="22">
        <v>45420</v>
      </c>
      <c r="B3615" s="65">
        <v>2.8755906526508617E-3</v>
      </c>
    </row>
    <row r="3616" spans="1:2">
      <c r="A3616" s="22">
        <v>45421</v>
      </c>
      <c r="B3616" s="65">
        <v>2.8400791745548789E-3</v>
      </c>
    </row>
    <row r="3617" spans="1:2">
      <c r="A3617" s="22">
        <v>45422</v>
      </c>
      <c r="B3617" s="65">
        <v>3.011643311954981E-3</v>
      </c>
    </row>
    <row r="3618" spans="1:2">
      <c r="A3618" s="22">
        <v>45425</v>
      </c>
      <c r="B3618" s="65">
        <v>2.7593217297474963E-3</v>
      </c>
    </row>
    <row r="3619" spans="1:2">
      <c r="A3619" s="22">
        <v>45426</v>
      </c>
      <c r="B3619" s="65">
        <v>2.9015694992368555E-3</v>
      </c>
    </row>
    <row r="3620" spans="1:2">
      <c r="A3620" s="22">
        <v>45427</v>
      </c>
      <c r="B3620" s="65">
        <v>2.4637060491181084E-3</v>
      </c>
    </row>
    <row r="3621" spans="1:2">
      <c r="A3621" s="22">
        <v>45428</v>
      </c>
      <c r="B3621" s="65">
        <v>2.5402920017377835E-3</v>
      </c>
    </row>
    <row r="3622" spans="1:2">
      <c r="A3622" s="22">
        <v>45429</v>
      </c>
      <c r="B3622" s="65">
        <v>2.3919800292833216E-3</v>
      </c>
    </row>
    <row r="3623" spans="1:2">
      <c r="A3623" s="22">
        <v>45432</v>
      </c>
      <c r="B3623" s="65">
        <v>2.1745016484404881E-3</v>
      </c>
    </row>
    <row r="3624" spans="1:2">
      <c r="A3624" s="22">
        <v>45433</v>
      </c>
      <c r="B3624" s="65">
        <v>2.2318842659246755E-3</v>
      </c>
    </row>
    <row r="3625" spans="1:2">
      <c r="A3625" s="22">
        <v>45434</v>
      </c>
      <c r="B3625" s="65">
        <v>2.2109154826226679E-3</v>
      </c>
    </row>
    <row r="3626" spans="1:2">
      <c r="A3626" s="22">
        <v>45435</v>
      </c>
      <c r="B3626" s="65">
        <v>2.3748975862942791E-3</v>
      </c>
    </row>
    <row r="3627" spans="1:2">
      <c r="A3627" s="22">
        <v>45440</v>
      </c>
      <c r="B3627" s="65">
        <v>2.28418077165711E-3</v>
      </c>
    </row>
    <row r="3628" spans="1:2">
      <c r="A3628" s="22">
        <v>45441</v>
      </c>
      <c r="B3628" s="65">
        <v>2.3696999274722846E-3</v>
      </c>
    </row>
    <row r="3629" spans="1:2">
      <c r="A3629" s="22">
        <v>45442</v>
      </c>
      <c r="B3629" s="65">
        <v>2.2601781255527074E-3</v>
      </c>
    </row>
    <row r="3630" spans="1:2">
      <c r="A3630" s="22">
        <v>45443</v>
      </c>
      <c r="B3630" s="65">
        <v>2.3456768384298179E-3</v>
      </c>
    </row>
    <row r="3631" spans="1:2">
      <c r="A3631" s="22">
        <v>45446</v>
      </c>
      <c r="B3631" s="65">
        <v>2.2332643374396023E-3</v>
      </c>
    </row>
    <row r="3632" spans="1:2">
      <c r="A3632" s="22">
        <v>45447</v>
      </c>
      <c r="B3632" s="65">
        <v>2.1418058711554174E-3</v>
      </c>
    </row>
    <row r="3633" spans="1:2">
      <c r="A3633" s="22">
        <v>45448</v>
      </c>
      <c r="B3633" s="65">
        <v>2.0929408492008201E-3</v>
      </c>
    </row>
    <row r="3634" spans="1:2">
      <c r="A3634" s="22">
        <v>45449</v>
      </c>
      <c r="B3634" s="65">
        <v>2.1473683438471476E-3</v>
      </c>
    </row>
    <row r="3635" spans="1:2">
      <c r="A3635" s="22">
        <v>45450</v>
      </c>
      <c r="B3635" s="65">
        <v>2.2207709719227046E-3</v>
      </c>
    </row>
    <row r="3636" spans="1:2">
      <c r="A3636" s="22">
        <v>45453</v>
      </c>
      <c r="B3636" s="65">
        <v>2.2146245852881557E-3</v>
      </c>
    </row>
    <row r="3637" spans="1:2">
      <c r="A3637" s="22">
        <v>45454</v>
      </c>
      <c r="B3637" s="65">
        <v>2.3508179974258119E-3</v>
      </c>
    </row>
    <row r="3638" spans="1:2">
      <c r="A3638" s="22">
        <v>45455</v>
      </c>
      <c r="B3638" s="65">
        <v>2.3389701348499642E-3</v>
      </c>
    </row>
    <row r="3639" spans="1:2">
      <c r="A3639" s="22">
        <v>45456</v>
      </c>
      <c r="B3639" s="65">
        <v>2.4083887822835561E-3</v>
      </c>
    </row>
    <row r="3640" spans="1:2">
      <c r="A3640" s="22">
        <v>45457</v>
      </c>
      <c r="B3640" s="65">
        <v>2.4953368444526999E-3</v>
      </c>
    </row>
    <row r="3641" spans="1:2">
      <c r="A3641" s="22">
        <v>45460</v>
      </c>
      <c r="B3641" s="65">
        <v>2.4003551937224941E-3</v>
      </c>
    </row>
    <row r="3642" spans="1:2">
      <c r="A3642" s="22">
        <v>45461</v>
      </c>
      <c r="B3642" s="65">
        <v>2.571478384412722E-3</v>
      </c>
    </row>
    <row r="3643" spans="1:2">
      <c r="A3643" s="22">
        <v>45463</v>
      </c>
      <c r="B3643" s="65">
        <v>2.5222654996365263E-3</v>
      </c>
    </row>
    <row r="3644" spans="1:2">
      <c r="A3644" s="22">
        <v>45464</v>
      </c>
      <c r="B3644" s="65">
        <v>2.5881591738654052E-3</v>
      </c>
    </row>
    <row r="3645" spans="1:2">
      <c r="A3645" s="22">
        <v>45467</v>
      </c>
      <c r="B3645" s="65">
        <v>3.004225846137837E-3</v>
      </c>
    </row>
    <row r="3646" spans="1:2">
      <c r="A3646" s="22">
        <v>45468</v>
      </c>
      <c r="B3646" s="65">
        <v>2.7058131597794597E-3</v>
      </c>
    </row>
    <row r="3647" spans="1:2">
      <c r="A3647" s="22">
        <v>45469</v>
      </c>
      <c r="B3647" s="65">
        <v>2.8026548597611463E-3</v>
      </c>
    </row>
    <row r="3648" spans="1:2">
      <c r="A3648" s="22">
        <v>45470</v>
      </c>
      <c r="B3648" s="65">
        <v>2.7646250149109351E-3</v>
      </c>
    </row>
    <row r="3649" spans="1:2">
      <c r="A3649" s="22">
        <v>45471</v>
      </c>
      <c r="B3649" s="65">
        <v>2.9003367360411246E-3</v>
      </c>
    </row>
    <row r="3650" spans="1:2">
      <c r="A3650" s="22">
        <v>45474</v>
      </c>
      <c r="B3650" s="65">
        <v>2.576218345802734E-3</v>
      </c>
    </row>
    <row r="3651" spans="1:2">
      <c r="A3651" s="22">
        <v>45475</v>
      </c>
      <c r="B3651" s="65">
        <v>2.6979976473450137E-3</v>
      </c>
    </row>
    <row r="3652" spans="1:2">
      <c r="A3652" s="22">
        <v>45476</v>
      </c>
      <c r="B3652" s="65">
        <v>2.9019384757513621E-3</v>
      </c>
    </row>
    <row r="3653" spans="1:2">
      <c r="A3653" s="22">
        <v>45478</v>
      </c>
      <c r="B3653" s="65">
        <v>3.2062372477010548E-3</v>
      </c>
    </row>
    <row r="3654" spans="1:2">
      <c r="A3654" s="22">
        <v>45481</v>
      </c>
      <c r="B3654" s="65">
        <v>3.1980876245969146E-3</v>
      </c>
    </row>
    <row r="3655" spans="1:2">
      <c r="A3655" s="22">
        <v>45482</v>
      </c>
      <c r="B3655" s="65">
        <v>3.0400399854441E-3</v>
      </c>
    </row>
    <row r="3656" spans="1:2">
      <c r="A3656" s="22">
        <v>45483</v>
      </c>
      <c r="B3656" s="65">
        <v>3.0958633445989348E-3</v>
      </c>
    </row>
    <row r="3657" spans="1:2">
      <c r="A3657" s="22">
        <v>45484</v>
      </c>
      <c r="B3657" s="65">
        <v>3.1003856270341665E-3</v>
      </c>
    </row>
    <row r="3658" spans="1:2">
      <c r="A3658" s="22">
        <v>45485</v>
      </c>
      <c r="B3658" s="65">
        <v>3.0725082960872349E-3</v>
      </c>
    </row>
    <row r="3659" spans="1:2">
      <c r="A3659" s="22">
        <v>45488</v>
      </c>
      <c r="B3659" s="65">
        <v>2.4502608023389033E-3</v>
      </c>
    </row>
    <row r="3660" spans="1:2">
      <c r="A3660" s="22">
        <v>45489</v>
      </c>
      <c r="B3660" s="65">
        <v>2.3151920495776525E-3</v>
      </c>
    </row>
    <row r="3661" spans="1:2">
      <c r="A3661" s="22">
        <v>45490</v>
      </c>
      <c r="B3661" s="65">
        <v>2.3661743383416025E-3</v>
      </c>
    </row>
    <row r="3662" spans="1:2">
      <c r="A3662" s="22">
        <v>45491</v>
      </c>
      <c r="B3662" s="65">
        <v>2.4457228920729372E-3</v>
      </c>
    </row>
    <row r="3663" spans="1:2">
      <c r="A3663" s="22">
        <v>45492</v>
      </c>
      <c r="B3663" s="65">
        <v>2.1462918754878617E-3</v>
      </c>
    </row>
    <row r="3664" spans="1:2">
      <c r="A3664" s="22">
        <v>45495</v>
      </c>
      <c r="B3664" s="65">
        <v>2.0928774356171152E-3</v>
      </c>
    </row>
    <row r="3665" spans="1:2">
      <c r="A3665" s="22">
        <v>45496</v>
      </c>
      <c r="B3665" s="65">
        <v>2.2621607389018898E-3</v>
      </c>
    </row>
    <row r="3666" spans="1:2">
      <c r="A3666" s="22">
        <v>45497</v>
      </c>
      <c r="B3666" s="65">
        <v>2.2518795065113659E-3</v>
      </c>
    </row>
    <row r="3667" spans="1:2">
      <c r="A3667" s="22">
        <v>45498</v>
      </c>
      <c r="B3667" s="65">
        <v>2.3232776051309921E-3</v>
      </c>
    </row>
    <row r="3668" spans="1:2">
      <c r="A3668" s="22">
        <v>45499</v>
      </c>
      <c r="B3668" s="65">
        <v>2.0824372645385628E-3</v>
      </c>
    </row>
    <row r="3669" spans="1:2">
      <c r="A3669" s="22">
        <v>45502</v>
      </c>
      <c r="B3669" s="65">
        <v>2.1377097931123759E-3</v>
      </c>
    </row>
    <row r="3670" spans="1:2">
      <c r="A3670" s="22">
        <v>45503</v>
      </c>
      <c r="B3670" s="65">
        <v>2.2304993270213691E-3</v>
      </c>
    </row>
    <row r="3671" spans="1:2">
      <c r="A3671" s="22">
        <v>45504</v>
      </c>
      <c r="B3671" s="65">
        <v>2.2773188444863922E-3</v>
      </c>
    </row>
    <row r="3672" spans="1:2">
      <c r="A3672" s="22">
        <v>45505</v>
      </c>
      <c r="B3672" s="65">
        <v>2.4088204130702311E-3</v>
      </c>
    </row>
    <row r="3673" spans="1:2">
      <c r="A3673" s="22">
        <v>45506</v>
      </c>
      <c r="B3673" s="65">
        <v>2.4730104957650686E-3</v>
      </c>
    </row>
    <row r="3674" spans="1:2">
      <c r="A3674" s="22">
        <v>45509</v>
      </c>
      <c r="B3674" s="65">
        <v>3.1943619303427856E-3</v>
      </c>
    </row>
    <row r="3675" spans="1:2">
      <c r="A3675" s="22">
        <v>45510</v>
      </c>
      <c r="B3675" s="65">
        <v>2.792111619174982E-3</v>
      </c>
    </row>
    <row r="3676" spans="1:2">
      <c r="A3676" s="22">
        <v>45511</v>
      </c>
      <c r="B3676" s="65">
        <v>3.0010517951771687E-3</v>
      </c>
    </row>
    <row r="3677" spans="1:2">
      <c r="A3677" s="22">
        <v>45512</v>
      </c>
      <c r="B3677" s="65">
        <v>2.4883980572109822E-3</v>
      </c>
    </row>
    <row r="3678" spans="1:2">
      <c r="A3678" s="22">
        <v>45513</v>
      </c>
      <c r="B3678" s="65">
        <v>2.3809022048383167E-3</v>
      </c>
    </row>
    <row r="3679" spans="1:2">
      <c r="A3679" s="22">
        <v>45516</v>
      </c>
      <c r="B3679" s="65">
        <v>2.5199883705836535E-3</v>
      </c>
    </row>
    <row r="3680" spans="1:2">
      <c r="A3680" s="22">
        <v>45517</v>
      </c>
      <c r="B3680" s="65">
        <v>2.3580779574116084E-3</v>
      </c>
    </row>
    <row r="3681" spans="1:2">
      <c r="A3681" s="22">
        <v>45518</v>
      </c>
      <c r="B3681" s="65">
        <v>2.5141836403270012E-3</v>
      </c>
    </row>
    <row r="3682" spans="1:2">
      <c r="A3682" s="22">
        <v>45519</v>
      </c>
      <c r="B3682" s="65">
        <v>2.6725839780093455E-3</v>
      </c>
    </row>
    <row r="3683" spans="1:2">
      <c r="A3683" s="22">
        <v>45520</v>
      </c>
      <c r="B3683" s="65">
        <v>2.4130049285475495E-3</v>
      </c>
    </row>
    <row r="3684" spans="1:2">
      <c r="A3684" s="22">
        <v>45523</v>
      </c>
      <c r="B3684" s="65">
        <v>2.4766591860246145E-3</v>
      </c>
    </row>
    <row r="3685" spans="1:2">
      <c r="A3685" s="22">
        <v>45524</v>
      </c>
      <c r="B3685" s="65">
        <v>2.4370427132420023E-3</v>
      </c>
    </row>
    <row r="3686" spans="1:2">
      <c r="A3686" s="22">
        <v>45525</v>
      </c>
      <c r="B3686" s="65">
        <v>2.2688439422262571E-3</v>
      </c>
    </row>
    <row r="3687" spans="1:2">
      <c r="A3687" s="22">
        <v>45526</v>
      </c>
      <c r="B3687" s="65">
        <v>2.3709510187003529E-3</v>
      </c>
    </row>
    <row r="3688" spans="1:2">
      <c r="A3688" s="22">
        <v>45527</v>
      </c>
      <c r="B3688" s="65">
        <v>2.0985148046096243E-3</v>
      </c>
    </row>
    <row r="3689" spans="1:2">
      <c r="A3689" s="22">
        <v>45530</v>
      </c>
      <c r="B3689" s="65">
        <v>2.1291737578798555E-3</v>
      </c>
    </row>
    <row r="3690" spans="1:2">
      <c r="A3690" s="22">
        <v>45531</v>
      </c>
      <c r="B3690" s="65">
        <v>2.2169206040793072E-3</v>
      </c>
    </row>
    <row r="3691" spans="1:2">
      <c r="A3691" s="22">
        <v>45532</v>
      </c>
      <c r="B3691" s="65">
        <v>2.4434973850185216E-3</v>
      </c>
    </row>
    <row r="3692" spans="1:2">
      <c r="A3692" s="22">
        <v>45533</v>
      </c>
      <c r="B3692" s="65">
        <v>2.4181175524496013E-3</v>
      </c>
    </row>
    <row r="3693" spans="1:2">
      <c r="A3693" s="22">
        <v>45534</v>
      </c>
      <c r="B3693" s="65">
        <v>2.4718305001778604E-3</v>
      </c>
    </row>
    <row r="3694" spans="1:2">
      <c r="A3694" s="22">
        <v>45538</v>
      </c>
      <c r="B3694" s="65">
        <v>2.5340913560127744E-3</v>
      </c>
    </row>
    <row r="3695" spans="1:2">
      <c r="A3695" s="22">
        <v>45539</v>
      </c>
      <c r="B3695" s="65">
        <v>2.5242058611204552E-3</v>
      </c>
    </row>
    <row r="3696" spans="1:2">
      <c r="A3696" s="22">
        <v>45540</v>
      </c>
      <c r="B3696" s="65">
        <v>2.7088639338766407E-3</v>
      </c>
    </row>
    <row r="3697" spans="1:2">
      <c r="A3697" s="22">
        <v>45541</v>
      </c>
      <c r="B3697" s="65">
        <v>2.9518613718833896E-3</v>
      </c>
    </row>
    <row r="3698" spans="1:2">
      <c r="A3698" s="22">
        <v>45544</v>
      </c>
      <c r="B3698" s="65">
        <v>2.543167309218683E-3</v>
      </c>
    </row>
    <row r="3699" spans="1:2">
      <c r="A3699" s="22">
        <v>45545</v>
      </c>
      <c r="B3699" s="65">
        <v>2.4735233716457619E-3</v>
      </c>
    </row>
    <row r="3700" spans="1:2">
      <c r="A3700" s="22">
        <v>45546</v>
      </c>
      <c r="B3700" s="65">
        <v>2.5023383779094435E-3</v>
      </c>
    </row>
    <row r="3701" spans="1:2">
      <c r="A3701" s="22">
        <v>45547</v>
      </c>
      <c r="B3701" s="65">
        <v>2.439825739050432E-3</v>
      </c>
    </row>
    <row r="3702" spans="1:2">
      <c r="A3702" s="22">
        <v>45548</v>
      </c>
      <c r="B3702" s="65">
        <v>2.3265953966750412E-3</v>
      </c>
    </row>
    <row r="3703" spans="1:2">
      <c r="A3703" s="22">
        <v>45551</v>
      </c>
      <c r="B3703" s="65">
        <v>2.4778589690620835E-3</v>
      </c>
    </row>
    <row r="3704" spans="1:2">
      <c r="A3704" s="22">
        <v>45552</v>
      </c>
      <c r="B3704" s="65">
        <v>2.2969831052687367E-3</v>
      </c>
    </row>
    <row r="3705" spans="1:2">
      <c r="A3705" s="22">
        <v>45553</v>
      </c>
      <c r="B3705" s="65">
        <v>2.2944386825601397E-3</v>
      </c>
    </row>
    <row r="3706" spans="1:2">
      <c r="A3706" s="22">
        <v>45554</v>
      </c>
      <c r="B3706" s="65">
        <v>2.0443220231310573E-3</v>
      </c>
    </row>
    <row r="3707" spans="1:2">
      <c r="A3707" s="22">
        <v>45555</v>
      </c>
      <c r="B3707" s="65">
        <v>2.0750352166161992E-3</v>
      </c>
    </row>
    <row r="3708" spans="1:2">
      <c r="A3708" s="22">
        <v>45558</v>
      </c>
      <c r="B3708" s="65">
        <v>2.0492647142005618E-3</v>
      </c>
    </row>
    <row r="3709" spans="1:2">
      <c r="A3709" s="22">
        <v>45559</v>
      </c>
      <c r="B3709" s="65">
        <v>1.9798909763269401E-3</v>
      </c>
    </row>
    <row r="3710" spans="1:2">
      <c r="A3710" s="22">
        <v>45560</v>
      </c>
      <c r="B3710" s="65" t="e">
        <v>#N/A</v>
      </c>
    </row>
    <row r="3711" spans="1:2">
      <c r="A3711" s="22">
        <v>45561</v>
      </c>
      <c r="B3711" s="65" t="e">
        <v>#N/A</v>
      </c>
    </row>
    <row r="3712" spans="1:2">
      <c r="A3712" s="22">
        <v>45562</v>
      </c>
      <c r="B3712" s="65" t="e">
        <v>#N/A</v>
      </c>
    </row>
    <row r="3713" spans="1:2">
      <c r="A3713" s="22">
        <v>45565</v>
      </c>
      <c r="B3713" s="65" t="e">
        <v>#N/A</v>
      </c>
    </row>
    <row r="3714" spans="1:2">
      <c r="A3714" s="22">
        <v>45566</v>
      </c>
      <c r="B3714" s="65" t="e">
        <v>#N/A</v>
      </c>
    </row>
    <row r="3715" spans="1:2">
      <c r="A3715" s="22">
        <v>45567</v>
      </c>
      <c r="B3715" s="65" t="e">
        <v>#N/A</v>
      </c>
    </row>
    <row r="3716" spans="1:2">
      <c r="A3716" s="22">
        <v>45568</v>
      </c>
      <c r="B3716" s="65" t="e">
        <v>#N/A</v>
      </c>
    </row>
    <row r="3717" spans="1:2">
      <c r="A3717" s="22">
        <v>45569</v>
      </c>
      <c r="B3717" s="65" t="e">
        <v>#N/A</v>
      </c>
    </row>
    <row r="3718" spans="1:2">
      <c r="A3718" s="22">
        <v>45572</v>
      </c>
      <c r="B3718" s="65" t="e">
        <v>#N/A</v>
      </c>
    </row>
    <row r="3719" spans="1:2">
      <c r="A3719" s="22">
        <v>45573</v>
      </c>
      <c r="B3719" s="65" t="e">
        <v>#N/A</v>
      </c>
    </row>
    <row r="3720" spans="1:2">
      <c r="A3720" s="22">
        <v>45574</v>
      </c>
      <c r="B3720" s="65" t="e">
        <v>#N/A</v>
      </c>
    </row>
    <row r="3721" spans="1:2">
      <c r="A3721" s="22">
        <v>45575</v>
      </c>
      <c r="B3721" s="65" t="e">
        <v>#N/A</v>
      </c>
    </row>
    <row r="3722" spans="1:2">
      <c r="A3722" s="22">
        <v>45576</v>
      </c>
      <c r="B3722" s="65" t="e">
        <v>#N/A</v>
      </c>
    </row>
    <row r="3723" spans="1:2">
      <c r="A3723" s="22">
        <v>45579</v>
      </c>
      <c r="B3723" s="65" t="e">
        <v>#N/A</v>
      </c>
    </row>
    <row r="3724" spans="1:2">
      <c r="A3724" s="22">
        <v>45580</v>
      </c>
      <c r="B3724" s="65" t="e">
        <v>#N/A</v>
      </c>
    </row>
    <row r="3725" spans="1:2">
      <c r="A3725" s="22">
        <v>45581</v>
      </c>
      <c r="B3725" s="65" t="e">
        <v>#N/A</v>
      </c>
    </row>
    <row r="3726" spans="1:2">
      <c r="A3726" s="22">
        <v>45582</v>
      </c>
      <c r="B3726" s="65" t="e">
        <v>#N/A</v>
      </c>
    </row>
    <row r="3727" spans="1:2">
      <c r="A3727" s="22">
        <v>45583</v>
      </c>
      <c r="B3727" s="65" t="e">
        <v>#N/A</v>
      </c>
    </row>
    <row r="3728" spans="1:2">
      <c r="A3728" s="22">
        <v>45586</v>
      </c>
      <c r="B3728" s="65" t="e">
        <v>#N/A</v>
      </c>
    </row>
    <row r="3729" spans="1:2">
      <c r="A3729" s="22">
        <v>45587</v>
      </c>
      <c r="B3729" s="65" t="e">
        <v>#N/A</v>
      </c>
    </row>
    <row r="3730" spans="1:2">
      <c r="A3730" s="22">
        <v>45588</v>
      </c>
      <c r="B3730" s="65" t="e">
        <v>#N/A</v>
      </c>
    </row>
    <row r="3731" spans="1:2">
      <c r="A3731" s="22">
        <v>45589</v>
      </c>
      <c r="B3731" s="65" t="e">
        <v>#N/A</v>
      </c>
    </row>
    <row r="3732" spans="1:2">
      <c r="A3732" s="22">
        <v>45590</v>
      </c>
      <c r="B3732" s="65" t="e">
        <v>#N/A</v>
      </c>
    </row>
    <row r="3733" spans="1:2">
      <c r="A3733" s="22">
        <v>45593</v>
      </c>
      <c r="B3733" s="65" t="e">
        <v>#N/A</v>
      </c>
    </row>
    <row r="3734" spans="1:2">
      <c r="A3734" s="22">
        <v>45594</v>
      </c>
      <c r="B3734" s="65" t="e">
        <v>#N/A</v>
      </c>
    </row>
    <row r="3735" spans="1:2">
      <c r="A3735" s="22">
        <v>45595</v>
      </c>
      <c r="B3735" s="65" t="e">
        <v>#N/A</v>
      </c>
    </row>
    <row r="3736" spans="1:2">
      <c r="A3736" s="22">
        <v>45596</v>
      </c>
      <c r="B3736" s="65" t="e">
        <v>#N/A</v>
      </c>
    </row>
    <row r="3737" spans="1:2">
      <c r="A3737" s="22">
        <v>45597</v>
      </c>
      <c r="B3737" s="65" t="e">
        <v>#N/A</v>
      </c>
    </row>
    <row r="3738" spans="1:2">
      <c r="A3738" s="22">
        <v>45600</v>
      </c>
      <c r="B3738" s="65" t="e">
        <v>#N/A</v>
      </c>
    </row>
    <row r="3739" spans="1:2">
      <c r="A3739" s="22">
        <v>45601</v>
      </c>
      <c r="B3739" s="65" t="e">
        <v>#N/A</v>
      </c>
    </row>
    <row r="3740" spans="1:2">
      <c r="A3740" s="22">
        <v>45602</v>
      </c>
      <c r="B3740" s="65" t="e">
        <v>#N/A</v>
      </c>
    </row>
    <row r="3741" spans="1:2">
      <c r="A3741" s="22">
        <v>45603</v>
      </c>
      <c r="B3741" s="65" t="e">
        <v>#N/A</v>
      </c>
    </row>
    <row r="3742" spans="1:2">
      <c r="A3742" s="22">
        <v>45604</v>
      </c>
      <c r="B3742" s="65" t="e">
        <v>#N/A</v>
      </c>
    </row>
    <row r="3743" spans="1:2">
      <c r="A3743" s="22">
        <v>45607</v>
      </c>
      <c r="B3743" s="65" t="e">
        <v>#N/A</v>
      </c>
    </row>
    <row r="3744" spans="1:2">
      <c r="A3744" s="22">
        <v>45608</v>
      </c>
      <c r="B3744" s="65" t="e">
        <v>#N/A</v>
      </c>
    </row>
    <row r="3745" spans="1:2">
      <c r="A3745" s="22">
        <v>45609</v>
      </c>
      <c r="B3745" s="65" t="e">
        <v>#N/A</v>
      </c>
    </row>
    <row r="3746" spans="1:2">
      <c r="A3746" s="22">
        <v>45610</v>
      </c>
      <c r="B3746" s="65" t="e">
        <v>#N/A</v>
      </c>
    </row>
    <row r="3747" spans="1:2">
      <c r="A3747" s="22">
        <v>45611</v>
      </c>
      <c r="B3747" s="65" t="e">
        <v>#N/A</v>
      </c>
    </row>
    <row r="3748" spans="1:2">
      <c r="A3748" s="22">
        <v>45614</v>
      </c>
      <c r="B3748" s="65" t="e">
        <v>#N/A</v>
      </c>
    </row>
    <row r="3749" spans="1:2">
      <c r="A3749" s="22">
        <v>45615</v>
      </c>
      <c r="B3749" s="65" t="e">
        <v>#N/A</v>
      </c>
    </row>
    <row r="3750" spans="1:2">
      <c r="A3750" s="22">
        <v>45616</v>
      </c>
      <c r="B3750" s="65" t="e">
        <v>#N/A</v>
      </c>
    </row>
    <row r="3751" spans="1:2">
      <c r="A3751" s="22">
        <v>45617</v>
      </c>
      <c r="B3751" s="65" t="e">
        <v>#N/A</v>
      </c>
    </row>
    <row r="3752" spans="1:2">
      <c r="A3752" s="22">
        <v>45618</v>
      </c>
      <c r="B3752" s="65" t="e">
        <v>#N/A</v>
      </c>
    </row>
    <row r="3753" spans="1:2">
      <c r="A3753" s="22">
        <v>45621</v>
      </c>
      <c r="B3753" s="65" t="e">
        <v>#N/A</v>
      </c>
    </row>
    <row r="3754" spans="1:2">
      <c r="A3754" s="22">
        <v>45622</v>
      </c>
      <c r="B3754" s="65" t="e">
        <v>#N/A</v>
      </c>
    </row>
    <row r="3755" spans="1:2">
      <c r="A3755" s="22">
        <v>45623</v>
      </c>
      <c r="B3755" s="65" t="e">
        <v>#N/A</v>
      </c>
    </row>
    <row r="3756" spans="1:2">
      <c r="A3756" s="22">
        <v>45625</v>
      </c>
      <c r="B3756" s="65" t="e">
        <v>#N/A</v>
      </c>
    </row>
    <row r="3757" spans="1:2">
      <c r="A3757" s="22">
        <v>45628</v>
      </c>
      <c r="B3757" s="65" t="e">
        <v>#N/A</v>
      </c>
    </row>
    <row r="3758" spans="1:2">
      <c r="A3758" s="22">
        <v>45629</v>
      </c>
      <c r="B3758" s="65" t="e">
        <v>#N/A</v>
      </c>
    </row>
    <row r="3759" spans="1:2">
      <c r="A3759" s="22">
        <v>45630</v>
      </c>
      <c r="B3759" s="65" t="e">
        <v>#N/A</v>
      </c>
    </row>
    <row r="3760" spans="1:2">
      <c r="A3760" s="22">
        <v>45631</v>
      </c>
      <c r="B3760" s="65" t="e">
        <v>#N/A</v>
      </c>
    </row>
    <row r="3761" spans="1:2">
      <c r="A3761" s="22">
        <v>45632</v>
      </c>
      <c r="B3761" s="65" t="e">
        <v>#N/A</v>
      </c>
    </row>
    <row r="3762" spans="1:2">
      <c r="A3762" s="22">
        <v>45635</v>
      </c>
      <c r="B3762" s="65" t="e">
        <v>#N/A</v>
      </c>
    </row>
    <row r="3763" spans="1:2">
      <c r="A3763" s="22">
        <v>45636</v>
      </c>
      <c r="B3763" s="65" t="e">
        <v>#N/A</v>
      </c>
    </row>
    <row r="3764" spans="1:2">
      <c r="A3764" s="22">
        <v>45637</v>
      </c>
      <c r="B3764" s="65" t="e">
        <v>#N/A</v>
      </c>
    </row>
    <row r="3765" spans="1:2">
      <c r="A3765" s="22">
        <v>45638</v>
      </c>
      <c r="B3765" s="65" t="e">
        <v>#N/A</v>
      </c>
    </row>
    <row r="3766" spans="1:2">
      <c r="A3766" s="22">
        <v>45639</v>
      </c>
      <c r="B3766" s="65" t="e">
        <v>#N/A</v>
      </c>
    </row>
    <row r="3767" spans="1:2">
      <c r="A3767" s="22">
        <v>45642</v>
      </c>
      <c r="B3767" s="65" t="e">
        <v>#N/A</v>
      </c>
    </row>
    <row r="3768" spans="1:2">
      <c r="A3768" s="22">
        <v>45643</v>
      </c>
      <c r="B3768" s="65" t="e">
        <v>#N/A</v>
      </c>
    </row>
    <row r="3769" spans="1:2">
      <c r="A3769" s="22">
        <v>45644</v>
      </c>
      <c r="B3769" s="65" t="e">
        <v>#N/A</v>
      </c>
    </row>
    <row r="3770" spans="1:2">
      <c r="A3770" s="22">
        <v>45645</v>
      </c>
      <c r="B3770" s="65" t="e">
        <v>#N/A</v>
      </c>
    </row>
    <row r="3771" spans="1:2">
      <c r="A3771" s="22">
        <v>45646</v>
      </c>
      <c r="B3771" s="65" t="e">
        <v>#N/A</v>
      </c>
    </row>
    <row r="3772" spans="1:2">
      <c r="A3772" s="22">
        <v>45649</v>
      </c>
      <c r="B3772" s="65" t="e">
        <v>#N/A</v>
      </c>
    </row>
    <row r="3773" spans="1:2">
      <c r="A3773" s="22">
        <v>45650</v>
      </c>
      <c r="B3773" s="65" t="e">
        <v>#N/A</v>
      </c>
    </row>
    <row r="3774" spans="1:2">
      <c r="A3774" s="22">
        <v>45652</v>
      </c>
      <c r="B3774" s="65" t="e">
        <v>#N/A</v>
      </c>
    </row>
    <row r="3775" spans="1:2">
      <c r="A3775" s="22">
        <v>45653</v>
      </c>
      <c r="B3775" s="65" t="e">
        <v>#N/A</v>
      </c>
    </row>
    <row r="3776" spans="1:2">
      <c r="A3776" s="22">
        <v>45656</v>
      </c>
      <c r="B3776" s="65" t="e">
        <v>#N/A</v>
      </c>
    </row>
    <row r="3777" spans="1:2">
      <c r="A3777" s="22">
        <v>45657</v>
      </c>
      <c r="B3777" s="65" t="e">
        <v>#N/A</v>
      </c>
    </row>
    <row r="3778" spans="1:2">
      <c r="A3778" s="22">
        <v>45658</v>
      </c>
      <c r="B3778" s="65"/>
    </row>
    <row r="3779" spans="1:2">
      <c r="A3779" s="22">
        <v>45659</v>
      </c>
      <c r="B3779" s="65"/>
    </row>
    <row r="3780" spans="1:2">
      <c r="A3780" s="22">
        <v>45660</v>
      </c>
      <c r="B3780" s="65"/>
    </row>
    <row r="3781" spans="1:2">
      <c r="A3781" s="22">
        <v>45663</v>
      </c>
      <c r="B3781" s="65"/>
    </row>
    <row r="3782" spans="1:2">
      <c r="A3782" s="22">
        <v>45664</v>
      </c>
      <c r="B3782" s="65"/>
    </row>
    <row r="3783" spans="1:2">
      <c r="A3783" s="22">
        <v>45665</v>
      </c>
      <c r="B3783" s="65"/>
    </row>
    <row r="3784" spans="1:2">
      <c r="A3784" s="22">
        <v>45666</v>
      </c>
      <c r="B3784" s="65"/>
    </row>
    <row r="3785" spans="1:2">
      <c r="A3785" s="22">
        <v>45667</v>
      </c>
      <c r="B3785" s="65"/>
    </row>
    <row r="3786" spans="1:2">
      <c r="A3786" s="22">
        <v>45670</v>
      </c>
      <c r="B3786" s="65"/>
    </row>
    <row r="3787" spans="1:2">
      <c r="A3787" s="22">
        <v>45671</v>
      </c>
      <c r="B3787" s="65"/>
    </row>
    <row r="3788" spans="1:2">
      <c r="A3788" s="22">
        <v>45672</v>
      </c>
      <c r="B3788" s="65"/>
    </row>
    <row r="3789" spans="1:2">
      <c r="A3789" s="22">
        <v>45673</v>
      </c>
      <c r="B3789" s="65"/>
    </row>
    <row r="3790" spans="1:2">
      <c r="A3790" s="22">
        <v>45674</v>
      </c>
      <c r="B3790" s="65"/>
    </row>
    <row r="3791" spans="1:2">
      <c r="A3791" s="22">
        <v>45677</v>
      </c>
      <c r="B3791" s="65"/>
    </row>
    <row r="3792" spans="1:2">
      <c r="A3792" s="22">
        <v>45678</v>
      </c>
      <c r="B3792" s="65"/>
    </row>
    <row r="3793" spans="1:2">
      <c r="A3793" s="22">
        <v>45679</v>
      </c>
      <c r="B3793" s="65"/>
    </row>
    <row r="3794" spans="1:2">
      <c r="A3794" s="22">
        <v>45680</v>
      </c>
      <c r="B3794" s="65"/>
    </row>
    <row r="3795" spans="1:2">
      <c r="A3795" s="22">
        <v>45681</v>
      </c>
      <c r="B3795" s="65"/>
    </row>
    <row r="3796" spans="1:2">
      <c r="A3796" s="22">
        <v>45684</v>
      </c>
      <c r="B3796" s="65"/>
    </row>
    <row r="3797" spans="1:2">
      <c r="A3797" s="22">
        <v>45685</v>
      </c>
      <c r="B3797" s="65"/>
    </row>
    <row r="3798" spans="1:2">
      <c r="A3798" s="22">
        <v>45686</v>
      </c>
      <c r="B3798" s="65"/>
    </row>
    <row r="3799" spans="1:2">
      <c r="A3799" s="22">
        <v>45687</v>
      </c>
      <c r="B3799" s="65"/>
    </row>
    <row r="3800" spans="1:2">
      <c r="A3800" s="22">
        <v>45688</v>
      </c>
      <c r="B3800" s="65"/>
    </row>
    <row r="3801" spans="1:2">
      <c r="A3801" s="22">
        <v>45691</v>
      </c>
      <c r="B3801" s="65"/>
    </row>
    <row r="3802" spans="1:2">
      <c r="A3802" s="22">
        <v>45692</v>
      </c>
      <c r="B3802" s="65"/>
    </row>
    <row r="3803" spans="1:2">
      <c r="A3803" s="22">
        <v>45693</v>
      </c>
      <c r="B3803" s="65"/>
    </row>
    <row r="3804" spans="1:2">
      <c r="A3804" s="22">
        <v>45695</v>
      </c>
      <c r="B3804" s="65"/>
    </row>
    <row r="3805" spans="1:2">
      <c r="A3805" s="22">
        <v>45698</v>
      </c>
      <c r="B3805" s="65"/>
    </row>
    <row r="3806" spans="1:2">
      <c r="A3806" s="22">
        <v>45699</v>
      </c>
      <c r="B3806" s="65"/>
    </row>
    <row r="3807" spans="1:2">
      <c r="A3807" s="22">
        <v>45700</v>
      </c>
      <c r="B3807" s="65"/>
    </row>
    <row r="3808" spans="1:2">
      <c r="A3808" s="22">
        <v>45701</v>
      </c>
      <c r="B3808" s="65"/>
    </row>
    <row r="3809" spans="1:2">
      <c r="A3809" s="22">
        <v>45702</v>
      </c>
      <c r="B3809" s="65"/>
    </row>
    <row r="3810" spans="1:2">
      <c r="A3810" s="22">
        <v>45706</v>
      </c>
      <c r="B3810" s="65"/>
    </row>
    <row r="3811" spans="1:2">
      <c r="A3811" s="22">
        <v>45707</v>
      </c>
      <c r="B3811" s="65"/>
    </row>
    <row r="3812" spans="1:2">
      <c r="A3812" s="22">
        <v>45708</v>
      </c>
      <c r="B3812" s="65"/>
    </row>
    <row r="3813" spans="1:2">
      <c r="A3813" s="22">
        <v>45709</v>
      </c>
      <c r="B3813" s="65"/>
    </row>
    <row r="3814" spans="1:2">
      <c r="A3814" s="22">
        <v>45712</v>
      </c>
      <c r="B3814" s="65"/>
    </row>
    <row r="3815" spans="1:2">
      <c r="A3815" s="22">
        <v>45713</v>
      </c>
      <c r="B3815" s="65"/>
    </row>
    <row r="3816" spans="1:2">
      <c r="A3816" s="22">
        <v>45714</v>
      </c>
      <c r="B3816" s="65"/>
    </row>
    <row r="3817" spans="1:2">
      <c r="A3817" s="22">
        <v>45715</v>
      </c>
      <c r="B3817" s="65"/>
    </row>
    <row r="3818" spans="1:2">
      <c r="A3818" s="22">
        <v>45716</v>
      </c>
      <c r="B3818" s="65"/>
    </row>
    <row r="3819" spans="1:2">
      <c r="A3819" s="22">
        <v>45719</v>
      </c>
      <c r="B3819" s="65"/>
    </row>
    <row r="3820" spans="1:2">
      <c r="A3820" s="22">
        <v>45720</v>
      </c>
      <c r="B3820" s="65"/>
    </row>
    <row r="3821" spans="1:2">
      <c r="A3821" s="22">
        <v>45721</v>
      </c>
      <c r="B3821" s="65"/>
    </row>
    <row r="3822" spans="1:2">
      <c r="A3822" s="22">
        <v>45722</v>
      </c>
      <c r="B3822" s="65"/>
    </row>
    <row r="3823" spans="1:2">
      <c r="A3823" s="22">
        <v>45723</v>
      </c>
      <c r="B3823" s="65"/>
    </row>
    <row r="3824" spans="1:2">
      <c r="A3824" s="22">
        <v>45726</v>
      </c>
      <c r="B3824" s="65"/>
    </row>
    <row r="3825" spans="1:2">
      <c r="A3825" s="22">
        <v>45727</v>
      </c>
      <c r="B3825" s="65"/>
    </row>
    <row r="3826" spans="1:2">
      <c r="A3826" s="22">
        <v>45728</v>
      </c>
      <c r="B3826" s="65"/>
    </row>
    <row r="3827" spans="1:2">
      <c r="A3827" s="22">
        <v>45729</v>
      </c>
      <c r="B3827" s="65"/>
    </row>
    <row r="3828" spans="1:2">
      <c r="A3828" s="22">
        <v>45730</v>
      </c>
      <c r="B3828" s="65"/>
    </row>
    <row r="3829" spans="1:2">
      <c r="A3829" s="22">
        <v>45733</v>
      </c>
      <c r="B3829" s="65"/>
    </row>
    <row r="3830" spans="1:2">
      <c r="A3830" s="22">
        <v>45734</v>
      </c>
      <c r="B3830" s="65"/>
    </row>
    <row r="3831" spans="1:2">
      <c r="A3831" s="22">
        <v>45735</v>
      </c>
      <c r="B3831" s="65"/>
    </row>
    <row r="3832" spans="1:2">
      <c r="A3832" s="22">
        <v>45736</v>
      </c>
      <c r="B3832" s="65"/>
    </row>
    <row r="3833" spans="1:2">
      <c r="A3833" s="22">
        <v>45737</v>
      </c>
      <c r="B3833" s="65"/>
    </row>
    <row r="3834" spans="1:2">
      <c r="A3834" s="22">
        <v>45740</v>
      </c>
      <c r="B3834" s="65"/>
    </row>
    <row r="3835" spans="1:2">
      <c r="A3835" s="22">
        <v>45741</v>
      </c>
      <c r="B3835" s="65"/>
    </row>
    <row r="3836" spans="1:2">
      <c r="A3836" s="22">
        <v>45742</v>
      </c>
      <c r="B3836" s="65"/>
    </row>
    <row r="3837" spans="1:2">
      <c r="A3837" s="22">
        <v>45743</v>
      </c>
      <c r="B3837" s="65"/>
    </row>
    <row r="3838" spans="1:2">
      <c r="A3838" s="22">
        <v>45744</v>
      </c>
      <c r="B3838" s="65"/>
    </row>
    <row r="3839" spans="1:2">
      <c r="A3839" s="22">
        <v>45747</v>
      </c>
      <c r="B3839" s="65"/>
    </row>
    <row r="3840" spans="1:2">
      <c r="A3840" s="22">
        <v>45748</v>
      </c>
      <c r="B3840" s="65"/>
    </row>
    <row r="3841" spans="1:2">
      <c r="A3841" s="22">
        <v>45749</v>
      </c>
      <c r="B3841" s="65"/>
    </row>
    <row r="3842" spans="1:2">
      <c r="A3842" s="22">
        <v>45750</v>
      </c>
      <c r="B3842" s="65"/>
    </row>
    <row r="3843" spans="1:2">
      <c r="A3843" s="22">
        <v>45751</v>
      </c>
      <c r="B3843" s="65"/>
    </row>
    <row r="3844" spans="1:2">
      <c r="A3844" s="22">
        <v>45754</v>
      </c>
      <c r="B3844" s="65"/>
    </row>
    <row r="3845" spans="1:2">
      <c r="A3845" s="22">
        <v>45755</v>
      </c>
      <c r="B3845" s="65"/>
    </row>
    <row r="3846" spans="1:2">
      <c r="A3846" s="22">
        <v>45756</v>
      </c>
      <c r="B3846" s="65"/>
    </row>
    <row r="3847" spans="1:2">
      <c r="A3847" s="22">
        <v>45757</v>
      </c>
      <c r="B3847" s="65"/>
    </row>
    <row r="3848" spans="1:2">
      <c r="A3848" s="22">
        <v>45758</v>
      </c>
      <c r="B3848" s="65"/>
    </row>
    <row r="3849" spans="1:2">
      <c r="A3849" s="22">
        <v>45761</v>
      </c>
      <c r="B3849" s="65"/>
    </row>
    <row r="3850" spans="1:2">
      <c r="A3850" s="22">
        <v>45762</v>
      </c>
      <c r="B3850" s="65"/>
    </row>
    <row r="3851" spans="1:2">
      <c r="A3851" s="22">
        <v>45763</v>
      </c>
      <c r="B3851" s="65"/>
    </row>
    <row r="3852" spans="1:2">
      <c r="A3852" s="22">
        <v>45764</v>
      </c>
      <c r="B3852" s="65"/>
    </row>
    <row r="3853" spans="1:2">
      <c r="A3853" s="22">
        <v>45768</v>
      </c>
      <c r="B3853" s="65"/>
    </row>
    <row r="3854" spans="1:2">
      <c r="A3854" s="22">
        <v>45769</v>
      </c>
      <c r="B3854" s="65"/>
    </row>
    <row r="3855" spans="1:2">
      <c r="A3855" s="22">
        <v>45770</v>
      </c>
      <c r="B3855" s="65"/>
    </row>
    <row r="3856" spans="1:2">
      <c r="A3856" s="22">
        <v>45771</v>
      </c>
      <c r="B3856" s="65"/>
    </row>
    <row r="3857" spans="1:2">
      <c r="A3857" s="22">
        <v>45772</v>
      </c>
      <c r="B3857" s="65"/>
    </row>
    <row r="3858" spans="1:2">
      <c r="A3858" s="22">
        <v>45775</v>
      </c>
      <c r="B3858" s="65"/>
    </row>
    <row r="3859" spans="1:2">
      <c r="A3859" s="22">
        <v>45776</v>
      </c>
      <c r="B3859" s="65"/>
    </row>
    <row r="3860" spans="1:2">
      <c r="A3860" s="22">
        <v>45777</v>
      </c>
      <c r="B3860" s="65"/>
    </row>
    <row r="3861" spans="1:2">
      <c r="A3861" s="22">
        <v>45778</v>
      </c>
      <c r="B3861" s="65"/>
    </row>
    <row r="3862" spans="1:2">
      <c r="A3862" s="22">
        <v>45779</v>
      </c>
      <c r="B3862" s="65"/>
    </row>
    <row r="3863" spans="1:2">
      <c r="A3863" s="22">
        <v>45782</v>
      </c>
      <c r="B3863" s="65"/>
    </row>
    <row r="3864" spans="1:2">
      <c r="A3864" s="22">
        <v>45783</v>
      </c>
      <c r="B3864" s="65"/>
    </row>
    <row r="3865" spans="1:2">
      <c r="A3865" s="22">
        <v>45784</v>
      </c>
      <c r="B3865" s="65"/>
    </row>
    <row r="3866" spans="1:2">
      <c r="A3866" s="22">
        <v>45785</v>
      </c>
      <c r="B3866" s="65"/>
    </row>
    <row r="3867" spans="1:2">
      <c r="A3867" s="22">
        <v>45786</v>
      </c>
      <c r="B3867" s="65"/>
    </row>
    <row r="3868" spans="1:2">
      <c r="A3868" s="22">
        <v>45789</v>
      </c>
      <c r="B3868" s="65"/>
    </row>
    <row r="3869" spans="1:2">
      <c r="A3869" s="22">
        <v>45790</v>
      </c>
      <c r="B3869" s="65"/>
    </row>
    <row r="3870" spans="1:2">
      <c r="A3870" s="22">
        <v>45791</v>
      </c>
      <c r="B3870" s="65"/>
    </row>
    <row r="3871" spans="1:2">
      <c r="A3871" s="22">
        <v>45792</v>
      </c>
      <c r="B3871" s="65"/>
    </row>
    <row r="3872" spans="1:2">
      <c r="A3872" s="22">
        <v>45793</v>
      </c>
      <c r="B3872" s="65"/>
    </row>
    <row r="3873" spans="1:2">
      <c r="A3873" s="22">
        <v>45796</v>
      </c>
      <c r="B3873" s="65"/>
    </row>
    <row r="3874" spans="1:2">
      <c r="A3874" s="22">
        <v>45797</v>
      </c>
      <c r="B3874" s="65"/>
    </row>
    <row r="3875" spans="1:2">
      <c r="A3875" s="22">
        <v>45798</v>
      </c>
      <c r="B3875" s="65"/>
    </row>
    <row r="3876" spans="1:2">
      <c r="A3876" s="22">
        <v>45799</v>
      </c>
      <c r="B3876" s="65"/>
    </row>
    <row r="3877" spans="1:2">
      <c r="A3877" s="22">
        <v>45800</v>
      </c>
      <c r="B3877" s="65"/>
    </row>
    <row r="3878" spans="1:2">
      <c r="A3878" s="22">
        <v>45804</v>
      </c>
      <c r="B3878" s="65"/>
    </row>
    <row r="3879" spans="1:2">
      <c r="A3879" s="22">
        <v>45805</v>
      </c>
      <c r="B3879" s="65"/>
    </row>
    <row r="3880" spans="1:2">
      <c r="A3880" s="22">
        <v>45806</v>
      </c>
      <c r="B3880" s="65"/>
    </row>
    <row r="3881" spans="1:2">
      <c r="A3881" s="22">
        <v>45807</v>
      </c>
      <c r="B3881" s="65"/>
    </row>
    <row r="3882" spans="1:2">
      <c r="A3882" s="22">
        <v>45810</v>
      </c>
      <c r="B3882" s="65"/>
    </row>
    <row r="3883" spans="1:2">
      <c r="A3883" s="22">
        <v>45811</v>
      </c>
      <c r="B3883" s="65"/>
    </row>
    <row r="3884" spans="1:2">
      <c r="A3884" s="22">
        <v>45812</v>
      </c>
      <c r="B3884" s="65"/>
    </row>
    <row r="3885" spans="1:2">
      <c r="A3885" s="22">
        <v>45813</v>
      </c>
      <c r="B3885" s="65"/>
    </row>
    <row r="3886" spans="1:2">
      <c r="A3886" s="22">
        <v>45814</v>
      </c>
      <c r="B3886" s="65"/>
    </row>
    <row r="3887" spans="1:2">
      <c r="A3887" s="22">
        <v>45817</v>
      </c>
      <c r="B3887" s="65"/>
    </row>
    <row r="3888" spans="1:2">
      <c r="A3888" s="22">
        <v>45818</v>
      </c>
      <c r="B3888" s="65"/>
    </row>
    <row r="3889" spans="1:2">
      <c r="A3889" s="22">
        <v>45819</v>
      </c>
      <c r="B3889" s="65"/>
    </row>
    <row r="3890" spans="1:2">
      <c r="A3890" s="22">
        <v>45820</v>
      </c>
      <c r="B3890" s="65"/>
    </row>
    <row r="3891" spans="1:2">
      <c r="A3891" s="22">
        <v>45821</v>
      </c>
      <c r="B3891" s="65"/>
    </row>
    <row r="3892" spans="1:2">
      <c r="A3892" s="22">
        <v>45824</v>
      </c>
      <c r="B3892" s="65"/>
    </row>
    <row r="3893" spans="1:2">
      <c r="A3893" s="22">
        <v>45825</v>
      </c>
      <c r="B3893" s="65"/>
    </row>
    <row r="3894" spans="1:2">
      <c r="A3894" s="22">
        <v>45826</v>
      </c>
      <c r="B3894" s="65"/>
    </row>
    <row r="3895" spans="1:2">
      <c r="A3895" s="22">
        <v>45828</v>
      </c>
      <c r="B3895" s="65"/>
    </row>
    <row r="3896" spans="1:2">
      <c r="A3896" s="22">
        <v>45831</v>
      </c>
      <c r="B3896" s="65"/>
    </row>
    <row r="3897" spans="1:2">
      <c r="A3897" s="22">
        <v>45832</v>
      </c>
      <c r="B3897" s="65"/>
    </row>
    <row r="3898" spans="1:2">
      <c r="A3898" s="22">
        <v>45833</v>
      </c>
      <c r="B3898" s="65"/>
    </row>
    <row r="3899" spans="1:2">
      <c r="A3899" s="22">
        <v>45834</v>
      </c>
      <c r="B3899" s="65"/>
    </row>
    <row r="3900" spans="1:2">
      <c r="A3900" s="22">
        <v>45835</v>
      </c>
      <c r="B3900" s="65"/>
    </row>
    <row r="3901" spans="1:2">
      <c r="A3901" s="22">
        <v>45838</v>
      </c>
      <c r="B3901" s="65"/>
    </row>
    <row r="3902" spans="1:2">
      <c r="A3902" s="22">
        <v>45839</v>
      </c>
      <c r="B3902" s="65"/>
    </row>
    <row r="3903" spans="1:2">
      <c r="A3903" s="22">
        <v>45840</v>
      </c>
      <c r="B3903" s="65"/>
    </row>
    <row r="3904" spans="1:2">
      <c r="A3904" s="22">
        <v>45841</v>
      </c>
      <c r="B3904" s="65"/>
    </row>
    <row r="3905" spans="1:2">
      <c r="A3905" s="22">
        <v>45845</v>
      </c>
      <c r="B3905" s="65"/>
    </row>
    <row r="3906" spans="1:2">
      <c r="A3906" s="22">
        <v>45846</v>
      </c>
      <c r="B3906" s="65"/>
    </row>
    <row r="3907" spans="1:2">
      <c r="A3907" s="22">
        <v>45847</v>
      </c>
      <c r="B3907" s="65"/>
    </row>
    <row r="3908" spans="1:2">
      <c r="A3908" s="22">
        <v>45848</v>
      </c>
      <c r="B3908" s="65"/>
    </row>
    <row r="3909" spans="1:2">
      <c r="A3909" s="22">
        <v>45849</v>
      </c>
      <c r="B3909" s="65"/>
    </row>
    <row r="3910" spans="1:2">
      <c r="A3910" s="22">
        <v>45852</v>
      </c>
      <c r="B3910" s="65"/>
    </row>
    <row r="3911" spans="1:2">
      <c r="A3911" s="22">
        <v>45853</v>
      </c>
      <c r="B3911" s="65"/>
    </row>
    <row r="3912" spans="1:2">
      <c r="A3912" s="22">
        <v>45854</v>
      </c>
      <c r="B3912" s="65"/>
    </row>
    <row r="3913" spans="1:2">
      <c r="A3913" s="22">
        <v>45855</v>
      </c>
      <c r="B3913" s="65"/>
    </row>
    <row r="3914" spans="1:2">
      <c r="A3914" s="22">
        <v>45856</v>
      </c>
      <c r="B3914" s="65"/>
    </row>
    <row r="3915" spans="1:2">
      <c r="A3915" s="22">
        <v>45859</v>
      </c>
      <c r="B3915" s="65"/>
    </row>
    <row r="3916" spans="1:2">
      <c r="A3916" s="22">
        <v>45860</v>
      </c>
      <c r="B3916" s="65"/>
    </row>
    <row r="3917" spans="1:2">
      <c r="A3917" s="22">
        <v>45861</v>
      </c>
      <c r="B3917" s="65"/>
    </row>
    <row r="3918" spans="1:2">
      <c r="A3918" s="22">
        <v>45862</v>
      </c>
      <c r="B3918" s="65"/>
    </row>
    <row r="3919" spans="1:2">
      <c r="A3919" s="22">
        <v>45863</v>
      </c>
      <c r="B3919" s="65"/>
    </row>
    <row r="3920" spans="1:2">
      <c r="A3920" s="22">
        <v>45866</v>
      </c>
      <c r="B3920" s="65"/>
    </row>
    <row r="3921" spans="1:2">
      <c r="A3921" s="22">
        <v>45867</v>
      </c>
      <c r="B3921" s="65"/>
    </row>
    <row r="3922" spans="1:2">
      <c r="A3922" s="22">
        <v>45868</v>
      </c>
      <c r="B3922" s="65"/>
    </row>
    <row r="3923" spans="1:2">
      <c r="A3923" s="22">
        <v>45869</v>
      </c>
      <c r="B3923" s="65"/>
    </row>
    <row r="3924" spans="1:2">
      <c r="A3924" s="22">
        <v>45870</v>
      </c>
      <c r="B3924" s="65"/>
    </row>
    <row r="3925" spans="1:2">
      <c r="A3925" s="22">
        <v>45873</v>
      </c>
      <c r="B3925" s="65"/>
    </row>
    <row r="3926" spans="1:2">
      <c r="A3926" s="22">
        <v>45874</v>
      </c>
      <c r="B3926" s="65"/>
    </row>
    <row r="3927" spans="1:2">
      <c r="A3927" s="22">
        <v>45875</v>
      </c>
      <c r="B3927" s="65"/>
    </row>
    <row r="3928" spans="1:2">
      <c r="A3928" s="22">
        <v>45876</v>
      </c>
      <c r="B3928" s="65"/>
    </row>
    <row r="3929" spans="1:2">
      <c r="A3929" s="22">
        <v>45877</v>
      </c>
      <c r="B3929" s="65"/>
    </row>
    <row r="3930" spans="1:2">
      <c r="A3930" s="22">
        <v>45880</v>
      </c>
      <c r="B3930" s="65"/>
    </row>
    <row r="3931" spans="1:2">
      <c r="A3931" s="22">
        <v>45881</v>
      </c>
      <c r="B3931" s="65"/>
    </row>
    <row r="3932" spans="1:2">
      <c r="A3932" s="22">
        <v>45882</v>
      </c>
      <c r="B3932" s="65"/>
    </row>
    <row r="3933" spans="1:2">
      <c r="A3933" s="22">
        <v>45883</v>
      </c>
      <c r="B3933" s="65"/>
    </row>
    <row r="3934" spans="1:2">
      <c r="A3934" s="22">
        <v>45884</v>
      </c>
      <c r="B3934" s="65"/>
    </row>
    <row r="3935" spans="1:2">
      <c r="A3935" s="22">
        <v>45887</v>
      </c>
      <c r="B3935" s="65"/>
    </row>
    <row r="3936" spans="1:2">
      <c r="A3936" s="22">
        <v>45888</v>
      </c>
      <c r="B3936" s="65"/>
    </row>
    <row r="3937" spans="1:2">
      <c r="A3937" s="22">
        <v>45889</v>
      </c>
      <c r="B3937" s="65"/>
    </row>
    <row r="3938" spans="1:2">
      <c r="A3938" s="22">
        <v>45890</v>
      </c>
      <c r="B3938" s="65"/>
    </row>
    <row r="3939" spans="1:2">
      <c r="A3939" s="22">
        <v>45891</v>
      </c>
      <c r="B3939" s="65"/>
    </row>
    <row r="3940" spans="1:2">
      <c r="A3940" s="22">
        <v>45894</v>
      </c>
      <c r="B3940" s="65"/>
    </row>
    <row r="3941" spans="1:2">
      <c r="A3941" s="22">
        <v>45895</v>
      </c>
      <c r="B3941" s="65"/>
    </row>
    <row r="3942" spans="1:2">
      <c r="A3942" s="22">
        <v>45896</v>
      </c>
      <c r="B3942" s="65"/>
    </row>
    <row r="3943" spans="1:2">
      <c r="A3943" s="22">
        <v>45897</v>
      </c>
      <c r="B3943" s="65"/>
    </row>
    <row r="3944" spans="1:2">
      <c r="A3944" s="22">
        <v>45898</v>
      </c>
      <c r="B3944" s="65"/>
    </row>
    <row r="3945" spans="1:2">
      <c r="A3945" s="22">
        <v>45902</v>
      </c>
      <c r="B3945" s="65"/>
    </row>
    <row r="3946" spans="1:2">
      <c r="A3946" s="22">
        <v>45903</v>
      </c>
      <c r="B3946" s="65"/>
    </row>
    <row r="3947" spans="1:2">
      <c r="A3947" s="22">
        <v>45904</v>
      </c>
      <c r="B3947" s="65"/>
    </row>
    <row r="3948" spans="1:2">
      <c r="A3948" s="22">
        <v>45905</v>
      </c>
      <c r="B3948" s="65"/>
    </row>
    <row r="3949" spans="1:2">
      <c r="A3949" s="22">
        <v>45908</v>
      </c>
      <c r="B3949" s="65"/>
    </row>
    <row r="3950" spans="1:2">
      <c r="A3950" s="22">
        <v>45909</v>
      </c>
      <c r="B3950" s="65"/>
    </row>
    <row r="3951" spans="1:2">
      <c r="A3951" s="22">
        <v>45910</v>
      </c>
      <c r="B3951" s="65"/>
    </row>
    <row r="3952" spans="1:2">
      <c r="A3952" s="22">
        <v>45911</v>
      </c>
      <c r="B3952" s="65"/>
    </row>
    <row r="3953" spans="1:2">
      <c r="A3953" s="22">
        <v>45912</v>
      </c>
      <c r="B3953" s="65"/>
    </row>
    <row r="3954" spans="1:2">
      <c r="A3954" s="22">
        <v>45915</v>
      </c>
      <c r="B3954" s="65"/>
    </row>
    <row r="3955" spans="1:2">
      <c r="A3955" s="22">
        <v>45916</v>
      </c>
      <c r="B3955" s="65"/>
    </row>
    <row r="3956" spans="1:2">
      <c r="A3956" s="22">
        <v>45917</v>
      </c>
      <c r="B3956" s="65"/>
    </row>
    <row r="3957" spans="1:2">
      <c r="A3957" s="22">
        <v>45918</v>
      </c>
      <c r="B3957" s="65"/>
    </row>
    <row r="3958" spans="1:2">
      <c r="A3958" s="22">
        <v>45919</v>
      </c>
      <c r="B3958" s="65"/>
    </row>
    <row r="3959" spans="1:2">
      <c r="A3959" s="22">
        <v>45922</v>
      </c>
      <c r="B3959" s="65"/>
    </row>
    <row r="3960" spans="1:2">
      <c r="A3960" s="22">
        <v>45923</v>
      </c>
      <c r="B3960" s="65"/>
    </row>
    <row r="3961" spans="1:2">
      <c r="A3961" s="22">
        <v>45924</v>
      </c>
      <c r="B3961" s="65"/>
    </row>
    <row r="3962" spans="1:2">
      <c r="A3962" s="22">
        <v>45925</v>
      </c>
      <c r="B3962" s="65"/>
    </row>
    <row r="3963" spans="1:2">
      <c r="A3963" s="22">
        <v>45926</v>
      </c>
      <c r="B3963" s="65"/>
    </row>
    <row r="3964" spans="1:2">
      <c r="A3964" s="22">
        <v>45929</v>
      </c>
      <c r="B3964" s="65"/>
    </row>
    <row r="3965" spans="1:2">
      <c r="A3965" s="22">
        <v>45930</v>
      </c>
      <c r="B3965" s="65"/>
    </row>
    <row r="3966" spans="1:2">
      <c r="A3966" s="22">
        <v>45931</v>
      </c>
      <c r="B3966" s="65"/>
    </row>
    <row r="3967" spans="1:2">
      <c r="A3967" s="22">
        <v>45932</v>
      </c>
      <c r="B3967" s="65"/>
    </row>
    <row r="3968" spans="1:2">
      <c r="A3968" s="22">
        <v>45933</v>
      </c>
      <c r="B3968" s="65"/>
    </row>
    <row r="3969" spans="1:2">
      <c r="A3969" s="22">
        <v>45936</v>
      </c>
      <c r="B3969" s="65"/>
    </row>
    <row r="3970" spans="1:2">
      <c r="A3970" s="22">
        <v>45937</v>
      </c>
      <c r="B3970" s="65"/>
    </row>
    <row r="3971" spans="1:2">
      <c r="A3971" s="22">
        <v>45938</v>
      </c>
      <c r="B3971" s="65"/>
    </row>
    <row r="3972" spans="1:2">
      <c r="A3972" s="22">
        <v>45939</v>
      </c>
      <c r="B3972" s="65"/>
    </row>
    <row r="3973" spans="1:2">
      <c r="A3973" s="22">
        <v>45940</v>
      </c>
      <c r="B3973" s="65"/>
    </row>
    <row r="3974" spans="1:2">
      <c r="A3974" s="22">
        <v>45943</v>
      </c>
      <c r="B3974" s="65"/>
    </row>
    <row r="3975" spans="1:2">
      <c r="A3975" s="22">
        <v>45944</v>
      </c>
      <c r="B3975" s="65"/>
    </row>
    <row r="3976" spans="1:2">
      <c r="A3976" s="22">
        <v>45945</v>
      </c>
      <c r="B3976" s="65"/>
    </row>
    <row r="3977" spans="1:2">
      <c r="A3977" s="22">
        <v>45946</v>
      </c>
      <c r="B3977" s="65"/>
    </row>
    <row r="3978" spans="1:2">
      <c r="A3978" s="22">
        <v>45947</v>
      </c>
      <c r="B3978" s="65"/>
    </row>
    <row r="3979" spans="1:2">
      <c r="A3979" s="22">
        <v>45950</v>
      </c>
      <c r="B3979" s="65"/>
    </row>
    <row r="3980" spans="1:2">
      <c r="A3980" s="22">
        <v>45951</v>
      </c>
      <c r="B3980" s="65"/>
    </row>
    <row r="3981" spans="1:2">
      <c r="A3981" s="22">
        <v>45952</v>
      </c>
      <c r="B3981" s="65"/>
    </row>
    <row r="3982" spans="1:2">
      <c r="A3982" s="22">
        <v>45953</v>
      </c>
      <c r="B3982" s="65"/>
    </row>
    <row r="3983" spans="1:2">
      <c r="A3983" s="22">
        <v>45954</v>
      </c>
      <c r="B3983" s="65"/>
    </row>
    <row r="3984" spans="1:2">
      <c r="A3984" s="22">
        <v>45957</v>
      </c>
      <c r="B3984" s="65"/>
    </row>
    <row r="3985" spans="1:2">
      <c r="A3985" s="22">
        <v>45958</v>
      </c>
      <c r="B3985" s="65"/>
    </row>
    <row r="3986" spans="1:2">
      <c r="A3986" s="22">
        <v>45959</v>
      </c>
      <c r="B3986" s="65"/>
    </row>
    <row r="3987" spans="1:2">
      <c r="A3987" s="22">
        <v>45960</v>
      </c>
      <c r="B3987" s="65"/>
    </row>
    <row r="3988" spans="1:2">
      <c r="A3988" s="22">
        <v>45961</v>
      </c>
      <c r="B3988" s="65"/>
    </row>
    <row r="3989" spans="1:2">
      <c r="A3989" s="22">
        <v>45964</v>
      </c>
      <c r="B3989" s="65"/>
    </row>
    <row r="3990" spans="1:2">
      <c r="A3990" s="22">
        <v>45965</v>
      </c>
      <c r="B3990" s="65"/>
    </row>
    <row r="3991" spans="1:2">
      <c r="A3991" s="22">
        <v>45966</v>
      </c>
      <c r="B3991" s="65"/>
    </row>
    <row r="3992" spans="1:2">
      <c r="A3992" s="22">
        <v>45967</v>
      </c>
      <c r="B3992" s="65"/>
    </row>
    <row r="3993" spans="1:2">
      <c r="A3993" s="22">
        <v>45968</v>
      </c>
      <c r="B3993" s="65"/>
    </row>
    <row r="3994" spans="1:2">
      <c r="A3994" s="22">
        <v>45971</v>
      </c>
      <c r="B3994" s="65"/>
    </row>
    <row r="3995" spans="1:2">
      <c r="A3995" s="22">
        <v>45972</v>
      </c>
      <c r="B3995" s="65"/>
    </row>
    <row r="3996" spans="1:2">
      <c r="A3996" s="22">
        <v>45973</v>
      </c>
      <c r="B3996" s="65"/>
    </row>
    <row r="3997" spans="1:2">
      <c r="A3997" s="22">
        <v>45974</v>
      </c>
      <c r="B3997" s="65"/>
    </row>
    <row r="3998" spans="1:2">
      <c r="A3998" s="22">
        <v>45975</v>
      </c>
      <c r="B3998" s="65"/>
    </row>
    <row r="3999" spans="1:2">
      <c r="A3999" s="22">
        <v>45978</v>
      </c>
      <c r="B3999" s="65"/>
    </row>
    <row r="4000" spans="1:2">
      <c r="A4000" s="22">
        <v>45979</v>
      </c>
      <c r="B4000" s="65"/>
    </row>
    <row r="4001" spans="1:2">
      <c r="A4001" s="22">
        <v>45980</v>
      </c>
      <c r="B4001" s="65"/>
    </row>
    <row r="4002" spans="1:2">
      <c r="A4002" s="22">
        <v>45981</v>
      </c>
      <c r="B4002" s="65"/>
    </row>
    <row r="4003" spans="1:2">
      <c r="A4003" s="22">
        <v>45982</v>
      </c>
      <c r="B4003" s="65"/>
    </row>
    <row r="4004" spans="1:2">
      <c r="A4004" s="22">
        <v>45985</v>
      </c>
      <c r="B4004" s="65"/>
    </row>
    <row r="4005" spans="1:2">
      <c r="A4005" s="22">
        <v>45986</v>
      </c>
      <c r="B4005" s="65"/>
    </row>
    <row r="4006" spans="1:2">
      <c r="A4006" s="22">
        <v>45987</v>
      </c>
      <c r="B4006" s="65"/>
    </row>
    <row r="4007" spans="1:2">
      <c r="A4007" s="22">
        <v>45989</v>
      </c>
      <c r="B4007" s="65"/>
    </row>
    <row r="4008" spans="1:2">
      <c r="A4008" s="22">
        <v>45992</v>
      </c>
      <c r="B4008" s="65"/>
    </row>
    <row r="4009" spans="1:2">
      <c r="A4009" s="22">
        <v>45993</v>
      </c>
      <c r="B4009" s="65"/>
    </row>
    <row r="4010" spans="1:2">
      <c r="A4010" s="22">
        <v>45994</v>
      </c>
      <c r="B4010" s="65"/>
    </row>
    <row r="4011" spans="1:2">
      <c r="A4011" s="22">
        <v>45995</v>
      </c>
      <c r="B4011" s="65"/>
    </row>
    <row r="4012" spans="1:2">
      <c r="A4012" s="22">
        <v>45996</v>
      </c>
      <c r="B4012" s="65"/>
    </row>
    <row r="4013" spans="1:2">
      <c r="A4013" s="22">
        <v>45999</v>
      </c>
      <c r="B4013" s="65"/>
    </row>
    <row r="4014" spans="1:2">
      <c r="A4014" s="22">
        <v>46000</v>
      </c>
      <c r="B4014" s="65"/>
    </row>
    <row r="4015" spans="1:2">
      <c r="A4015" s="22">
        <v>46001</v>
      </c>
      <c r="B4015" s="65"/>
    </row>
    <row r="4016" spans="1:2">
      <c r="A4016" s="22">
        <v>46002</v>
      </c>
      <c r="B4016" s="65"/>
    </row>
    <row r="4017" spans="1:2">
      <c r="A4017" s="22">
        <v>46003</v>
      </c>
      <c r="B4017" s="65"/>
    </row>
    <row r="4018" spans="1:2">
      <c r="A4018" s="22">
        <v>46006</v>
      </c>
      <c r="B4018" s="65"/>
    </row>
    <row r="4019" spans="1:2">
      <c r="A4019" s="22">
        <v>46007</v>
      </c>
      <c r="B4019" s="65"/>
    </row>
    <row r="4020" spans="1:2">
      <c r="A4020" s="22">
        <v>46008</v>
      </c>
      <c r="B4020" s="65"/>
    </row>
    <row r="4021" spans="1:2">
      <c r="A4021" s="22">
        <v>46009</v>
      </c>
      <c r="B4021" s="65"/>
    </row>
    <row r="4022" spans="1:2">
      <c r="A4022" s="22">
        <v>46010</v>
      </c>
      <c r="B4022" s="65"/>
    </row>
    <row r="4023" spans="1:2">
      <c r="A4023" s="22">
        <v>46013</v>
      </c>
      <c r="B4023" s="65"/>
    </row>
    <row r="4024" spans="1:2">
      <c r="A4024" s="22">
        <v>46014</v>
      </c>
      <c r="B4024" s="65"/>
    </row>
    <row r="4025" spans="1:2">
      <c r="A4025" s="22">
        <v>46015</v>
      </c>
      <c r="B4025" s="65"/>
    </row>
    <row r="4026" spans="1:2">
      <c r="A4026" s="22">
        <v>46017</v>
      </c>
      <c r="B4026" s="65"/>
    </row>
    <row r="4027" spans="1:2">
      <c r="A4027" s="22">
        <v>46020</v>
      </c>
      <c r="B4027" s="65"/>
    </row>
    <row r="4028" spans="1:2">
      <c r="A4028" s="22">
        <v>46021</v>
      </c>
      <c r="B4028" s="65"/>
    </row>
    <row r="4029" spans="1:2">
      <c r="A4029" s="22">
        <v>46022</v>
      </c>
      <c r="B4029" s="65"/>
    </row>
    <row r="4030" spans="1:2">
      <c r="A4030" s="22">
        <v>46024</v>
      </c>
      <c r="B4030" s="65"/>
    </row>
    <row r="4031" spans="1:2">
      <c r="A4031" s="22">
        <v>46027</v>
      </c>
      <c r="B4031" s="65"/>
    </row>
    <row r="4032" spans="1:2">
      <c r="A4032" s="22">
        <v>46028</v>
      </c>
      <c r="B4032" s="65"/>
    </row>
    <row r="4033" spans="1:2">
      <c r="A4033" s="22">
        <v>46029</v>
      </c>
      <c r="B4033" s="65"/>
    </row>
    <row r="4034" spans="1:2">
      <c r="A4034" s="22">
        <v>46030</v>
      </c>
      <c r="B4034" s="65"/>
    </row>
    <row r="4035" spans="1:2">
      <c r="A4035" s="22">
        <v>46031</v>
      </c>
      <c r="B4035" s="65"/>
    </row>
    <row r="4036" spans="1:2">
      <c r="A4036" s="22">
        <v>46034</v>
      </c>
      <c r="B4036" s="65"/>
    </row>
    <row r="4037" spans="1:2">
      <c r="A4037" s="22">
        <v>46035</v>
      </c>
      <c r="B4037" s="65"/>
    </row>
    <row r="4038" spans="1:2">
      <c r="A4038" s="22">
        <v>46036</v>
      </c>
      <c r="B4038" s="65"/>
    </row>
    <row r="4039" spans="1:2">
      <c r="A4039" s="22">
        <v>46037</v>
      </c>
      <c r="B4039" s="65"/>
    </row>
    <row r="4040" spans="1:2">
      <c r="A4040" s="22">
        <v>46038</v>
      </c>
      <c r="B4040" s="65"/>
    </row>
    <row r="4041" spans="1:2">
      <c r="A4041" s="22">
        <v>46042</v>
      </c>
      <c r="B4041" s="65"/>
    </row>
    <row r="4042" spans="1:2">
      <c r="A4042" s="22">
        <v>46043</v>
      </c>
      <c r="B4042" s="65"/>
    </row>
    <row r="4043" spans="1:2">
      <c r="A4043" s="22">
        <v>46044</v>
      </c>
      <c r="B4043" s="65"/>
    </row>
    <row r="4044" spans="1:2">
      <c r="A4044" s="22">
        <v>46045</v>
      </c>
      <c r="B4044" s="65"/>
    </row>
    <row r="4045" spans="1:2">
      <c r="A4045" s="22">
        <v>46048</v>
      </c>
      <c r="B4045" s="65"/>
    </row>
    <row r="4046" spans="1:2">
      <c r="A4046" s="22">
        <v>46049</v>
      </c>
      <c r="B4046" s="65"/>
    </row>
    <row r="4047" spans="1:2">
      <c r="A4047" s="22">
        <v>46050</v>
      </c>
      <c r="B4047" s="65"/>
    </row>
    <row r="4048" spans="1:2">
      <c r="A4048" s="22">
        <v>46051</v>
      </c>
      <c r="B4048" s="65"/>
    </row>
    <row r="4049" spans="1:2">
      <c r="A4049" s="22">
        <v>46052</v>
      </c>
      <c r="B4049" s="65"/>
    </row>
    <row r="4050" spans="1:2">
      <c r="A4050" s="22">
        <v>46055</v>
      </c>
      <c r="B4050" s="65"/>
    </row>
    <row r="4051" spans="1:2">
      <c r="A4051" s="22">
        <v>46056</v>
      </c>
      <c r="B4051" s="65"/>
    </row>
    <row r="4052" spans="1:2">
      <c r="A4052" s="22">
        <v>46057</v>
      </c>
      <c r="B4052" s="65"/>
    </row>
    <row r="4053" spans="1:2">
      <c r="A4053" s="22">
        <v>46058</v>
      </c>
      <c r="B4053" s="65"/>
    </row>
    <row r="4054" spans="1:2">
      <c r="A4054" s="22">
        <v>46059</v>
      </c>
      <c r="B4054" s="65"/>
    </row>
    <row r="4055" spans="1:2">
      <c r="A4055" s="22">
        <v>46062</v>
      </c>
      <c r="B4055" s="65"/>
    </row>
    <row r="4056" spans="1:2">
      <c r="A4056" s="22">
        <v>46063</v>
      </c>
      <c r="B4056" s="65"/>
    </row>
    <row r="4057" spans="1:2">
      <c r="A4057" s="22">
        <v>46064</v>
      </c>
      <c r="B4057" s="65"/>
    </row>
    <row r="4058" spans="1:2">
      <c r="A4058" s="22">
        <v>46065</v>
      </c>
      <c r="B4058" s="65"/>
    </row>
    <row r="4059" spans="1:2">
      <c r="A4059" s="22">
        <v>46066</v>
      </c>
      <c r="B4059" s="65"/>
    </row>
    <row r="4060" spans="1:2">
      <c r="A4060" s="22">
        <v>46070</v>
      </c>
      <c r="B4060" s="65"/>
    </row>
    <row r="4061" spans="1:2">
      <c r="A4061" s="22">
        <v>46071</v>
      </c>
      <c r="B4061" s="65"/>
    </row>
    <row r="4062" spans="1:2">
      <c r="A4062" s="22">
        <v>46072</v>
      </c>
      <c r="B4062" s="65"/>
    </row>
    <row r="4063" spans="1:2">
      <c r="A4063" s="22">
        <v>46073</v>
      </c>
      <c r="B4063" s="65"/>
    </row>
    <row r="4064" spans="1:2">
      <c r="A4064" s="22">
        <v>46076</v>
      </c>
      <c r="B4064" s="65"/>
    </row>
    <row r="4065" spans="1:2">
      <c r="A4065" s="22">
        <v>46077</v>
      </c>
      <c r="B4065" s="65"/>
    </row>
    <row r="4066" spans="1:2">
      <c r="A4066" s="22">
        <v>46078</v>
      </c>
      <c r="B4066" s="65"/>
    </row>
    <row r="4067" spans="1:2">
      <c r="A4067" s="22">
        <v>46079</v>
      </c>
      <c r="B4067" s="65"/>
    </row>
    <row r="4068" spans="1:2">
      <c r="A4068" s="22">
        <v>46080</v>
      </c>
      <c r="B4068" s="65"/>
    </row>
    <row r="4069" spans="1:2">
      <c r="A4069" s="22">
        <v>46083</v>
      </c>
      <c r="B4069" s="65"/>
    </row>
    <row r="4070" spans="1:2">
      <c r="A4070" s="22">
        <v>46084</v>
      </c>
      <c r="B4070" s="65"/>
    </row>
    <row r="4071" spans="1:2">
      <c r="A4071" s="22">
        <v>46085</v>
      </c>
      <c r="B4071" s="65"/>
    </row>
    <row r="4072" spans="1:2">
      <c r="A4072" s="22">
        <v>46086</v>
      </c>
      <c r="B4072" s="65"/>
    </row>
    <row r="4073" spans="1:2">
      <c r="A4073" s="22">
        <v>46087</v>
      </c>
      <c r="B4073" s="65"/>
    </row>
    <row r="4074" spans="1:2">
      <c r="A4074" s="22">
        <v>46090</v>
      </c>
      <c r="B4074" s="65"/>
    </row>
    <row r="4075" spans="1:2">
      <c r="A4075" s="22">
        <v>46091</v>
      </c>
      <c r="B4075" s="65"/>
    </row>
    <row r="4076" spans="1:2">
      <c r="A4076" s="22">
        <v>46092</v>
      </c>
      <c r="B4076" s="65"/>
    </row>
    <row r="4077" spans="1:2">
      <c r="A4077" s="22">
        <v>46093</v>
      </c>
      <c r="B4077" s="65"/>
    </row>
    <row r="4078" spans="1:2">
      <c r="A4078" s="22">
        <v>46094</v>
      </c>
      <c r="B4078" s="65"/>
    </row>
    <row r="4079" spans="1:2">
      <c r="A4079" s="22">
        <v>46097</v>
      </c>
      <c r="B4079" s="65"/>
    </row>
    <row r="4080" spans="1:2">
      <c r="A4080" s="22">
        <v>46098</v>
      </c>
      <c r="B4080" s="65"/>
    </row>
    <row r="4081" spans="1:2">
      <c r="A4081" s="22">
        <v>46099</v>
      </c>
      <c r="B4081" s="65"/>
    </row>
    <row r="4082" spans="1:2">
      <c r="A4082" s="22">
        <v>46100</v>
      </c>
      <c r="B4082" s="65"/>
    </row>
    <row r="4083" spans="1:2">
      <c r="A4083" s="22">
        <v>46101</v>
      </c>
      <c r="B4083" s="65"/>
    </row>
    <row r="4084" spans="1:2">
      <c r="A4084" s="22">
        <v>46104</v>
      </c>
      <c r="B4084" s="65"/>
    </row>
    <row r="4085" spans="1:2">
      <c r="A4085" s="22">
        <v>46105</v>
      </c>
      <c r="B4085" s="65"/>
    </row>
    <row r="4086" spans="1:2">
      <c r="A4086" s="22">
        <v>46106</v>
      </c>
      <c r="B4086" s="65"/>
    </row>
    <row r="4087" spans="1:2">
      <c r="A4087" s="22">
        <v>46107</v>
      </c>
      <c r="B4087" s="65"/>
    </row>
    <row r="4088" spans="1:2">
      <c r="A4088" s="22">
        <v>46108</v>
      </c>
      <c r="B4088" s="65"/>
    </row>
    <row r="4089" spans="1:2">
      <c r="A4089" s="22">
        <v>46111</v>
      </c>
      <c r="B4089" s="65"/>
    </row>
    <row r="4090" spans="1:2">
      <c r="A4090" s="22">
        <v>46112</v>
      </c>
      <c r="B4090" s="65"/>
    </row>
    <row r="4091" spans="1:2">
      <c r="A4091" s="22">
        <v>46113</v>
      </c>
      <c r="B4091" s="65"/>
    </row>
    <row r="4092" spans="1:2">
      <c r="A4092" s="22">
        <v>46114</v>
      </c>
      <c r="B4092" s="65"/>
    </row>
    <row r="4093" spans="1:2">
      <c r="A4093" s="22">
        <v>46115</v>
      </c>
      <c r="B4093" s="65"/>
    </row>
    <row r="4094" spans="1:2">
      <c r="A4094" s="22">
        <v>46118</v>
      </c>
      <c r="B4094" s="65"/>
    </row>
    <row r="4095" spans="1:2">
      <c r="A4095" s="22">
        <v>46119</v>
      </c>
      <c r="B4095" s="65"/>
    </row>
    <row r="4096" spans="1:2">
      <c r="A4096" s="22">
        <v>46120</v>
      </c>
      <c r="B4096" s="65"/>
    </row>
    <row r="4097" spans="1:2">
      <c r="A4097" s="22">
        <v>46121</v>
      </c>
      <c r="B4097" s="65"/>
    </row>
    <row r="4098" spans="1:2">
      <c r="A4098" s="22">
        <v>46122</v>
      </c>
      <c r="B4098" s="65"/>
    </row>
    <row r="4099" spans="1:2">
      <c r="A4099" s="22">
        <v>46125</v>
      </c>
      <c r="B4099" s="65"/>
    </row>
    <row r="4100" spans="1:2">
      <c r="A4100" s="22">
        <v>46126</v>
      </c>
      <c r="B4100" s="65"/>
    </row>
    <row r="4101" spans="1:2">
      <c r="A4101" s="22">
        <v>46127</v>
      </c>
      <c r="B4101" s="65"/>
    </row>
    <row r="4102" spans="1:2">
      <c r="A4102" s="22">
        <v>46128</v>
      </c>
      <c r="B4102" s="65"/>
    </row>
    <row r="4103" spans="1:2">
      <c r="A4103" s="22">
        <v>46129</v>
      </c>
      <c r="B4103" s="65"/>
    </row>
    <row r="4104" spans="1:2">
      <c r="A4104" s="22">
        <v>46132</v>
      </c>
      <c r="B4104" s="65"/>
    </row>
    <row r="4105" spans="1:2">
      <c r="A4105" s="22">
        <v>46133</v>
      </c>
      <c r="B4105" s="65"/>
    </row>
    <row r="4106" spans="1:2">
      <c r="A4106" s="22">
        <v>46134</v>
      </c>
      <c r="B4106" s="65"/>
    </row>
    <row r="4107" spans="1:2">
      <c r="A4107" s="22">
        <v>46135</v>
      </c>
      <c r="B4107" s="65"/>
    </row>
    <row r="4108" spans="1:2">
      <c r="A4108" s="22">
        <v>46136</v>
      </c>
      <c r="B4108" s="65"/>
    </row>
    <row r="4109" spans="1:2">
      <c r="A4109" s="22">
        <v>46139</v>
      </c>
      <c r="B4109" s="65"/>
    </row>
    <row r="4110" spans="1:2">
      <c r="A4110" s="22">
        <v>46140</v>
      </c>
      <c r="B4110" s="65"/>
    </row>
    <row r="4111" spans="1:2">
      <c r="A4111" s="22">
        <v>46141</v>
      </c>
      <c r="B4111" s="65"/>
    </row>
    <row r="4112" spans="1:2">
      <c r="A4112" s="22">
        <v>46142</v>
      </c>
      <c r="B4112" s="65"/>
    </row>
    <row r="4113" spans="1:2">
      <c r="A4113" s="22">
        <v>46143</v>
      </c>
      <c r="B4113" s="65"/>
    </row>
    <row r="4114" spans="1:2">
      <c r="A4114" s="22">
        <v>46146</v>
      </c>
      <c r="B4114" s="65"/>
    </row>
    <row r="4115" spans="1:2">
      <c r="A4115" s="22">
        <v>46147</v>
      </c>
      <c r="B4115" s="65"/>
    </row>
    <row r="4116" spans="1:2">
      <c r="A4116" s="22">
        <v>46148</v>
      </c>
      <c r="B4116" s="65"/>
    </row>
    <row r="4117" spans="1:2">
      <c r="A4117" s="22">
        <v>46149</v>
      </c>
      <c r="B4117" s="65"/>
    </row>
    <row r="4118" spans="1:2">
      <c r="A4118" s="22">
        <v>46150</v>
      </c>
      <c r="B4118" s="65"/>
    </row>
    <row r="4119" spans="1:2">
      <c r="A4119" s="22">
        <v>46153</v>
      </c>
      <c r="B4119" s="65"/>
    </row>
    <row r="4120" spans="1:2">
      <c r="A4120" s="22">
        <v>46154</v>
      </c>
      <c r="B4120" s="65"/>
    </row>
    <row r="4121" spans="1:2">
      <c r="A4121" s="22">
        <v>46155</v>
      </c>
      <c r="B4121" s="65"/>
    </row>
    <row r="4122" spans="1:2">
      <c r="A4122" s="22">
        <v>46156</v>
      </c>
      <c r="B4122" s="65"/>
    </row>
    <row r="4123" spans="1:2">
      <c r="A4123" s="22">
        <v>46157</v>
      </c>
      <c r="B4123" s="65"/>
    </row>
    <row r="4124" spans="1:2">
      <c r="A4124" s="22">
        <v>46160</v>
      </c>
      <c r="B4124" s="65"/>
    </row>
    <row r="4125" spans="1:2">
      <c r="A4125" s="22">
        <v>46161</v>
      </c>
      <c r="B4125" s="65"/>
    </row>
    <row r="4126" spans="1:2">
      <c r="A4126" s="22">
        <v>46162</v>
      </c>
      <c r="B4126" s="65"/>
    </row>
    <row r="4127" spans="1:2">
      <c r="A4127" s="22">
        <v>46163</v>
      </c>
      <c r="B4127" s="65"/>
    </row>
    <row r="4128" spans="1:2">
      <c r="A4128" s="22">
        <v>46164</v>
      </c>
      <c r="B4128" s="65"/>
    </row>
    <row r="4129" spans="1:2">
      <c r="A4129" s="22">
        <v>46167</v>
      </c>
      <c r="B4129" s="65"/>
    </row>
    <row r="4130" spans="1:2">
      <c r="A4130" s="22">
        <v>46168</v>
      </c>
      <c r="B4130" s="65"/>
    </row>
    <row r="4131" spans="1:2">
      <c r="A4131" s="22">
        <v>46169</v>
      </c>
      <c r="B4131" s="65"/>
    </row>
    <row r="4132" spans="1:2">
      <c r="A4132" s="22">
        <v>46170</v>
      </c>
      <c r="B4132" s="65"/>
    </row>
    <row r="4133" spans="1:2">
      <c r="A4133" s="22">
        <v>46171</v>
      </c>
      <c r="B4133" s="65"/>
    </row>
    <row r="4134" spans="1:2">
      <c r="A4134" s="22">
        <v>46174</v>
      </c>
      <c r="B4134" s="65"/>
    </row>
    <row r="4135" spans="1:2">
      <c r="A4135" s="22">
        <v>46175</v>
      </c>
      <c r="B4135" s="65"/>
    </row>
    <row r="4136" spans="1:2">
      <c r="A4136" s="22">
        <v>46176</v>
      </c>
      <c r="B4136" s="65"/>
    </row>
    <row r="4137" spans="1:2">
      <c r="A4137" s="22">
        <v>46177</v>
      </c>
      <c r="B4137" s="65"/>
    </row>
    <row r="4138" spans="1:2">
      <c r="A4138" s="22">
        <v>46178</v>
      </c>
      <c r="B4138" s="65"/>
    </row>
    <row r="4139" spans="1:2">
      <c r="A4139" s="22">
        <v>46181</v>
      </c>
      <c r="B4139" s="65"/>
    </row>
    <row r="4140" spans="1:2">
      <c r="A4140" s="22">
        <v>46182</v>
      </c>
      <c r="B4140" s="65"/>
    </row>
    <row r="4141" spans="1:2">
      <c r="A4141" s="22">
        <v>46183</v>
      </c>
      <c r="B4141" s="65"/>
    </row>
    <row r="4142" spans="1:2">
      <c r="A4142" s="22">
        <v>46184</v>
      </c>
      <c r="B4142" s="65"/>
    </row>
    <row r="4143" spans="1:2">
      <c r="A4143" s="22">
        <v>46185</v>
      </c>
      <c r="B4143" s="65"/>
    </row>
    <row r="4144" spans="1:2">
      <c r="A4144" s="22">
        <v>46188</v>
      </c>
      <c r="B4144" s="65"/>
    </row>
    <row r="4145" spans="1:2">
      <c r="A4145" s="22">
        <v>46189</v>
      </c>
      <c r="B4145" s="65"/>
    </row>
    <row r="4146" spans="1:2">
      <c r="A4146" s="22">
        <v>46190</v>
      </c>
      <c r="B4146" s="65"/>
    </row>
    <row r="4147" spans="1:2">
      <c r="A4147" s="22">
        <v>46191</v>
      </c>
      <c r="B4147" s="65"/>
    </row>
    <row r="4148" spans="1:2">
      <c r="A4148" s="22">
        <v>46192</v>
      </c>
      <c r="B4148" s="65"/>
    </row>
    <row r="4149" spans="1:2">
      <c r="A4149" s="22">
        <v>46195</v>
      </c>
      <c r="B4149" s="65"/>
    </row>
    <row r="4150" spans="1:2">
      <c r="A4150" s="22">
        <v>46196</v>
      </c>
      <c r="B4150" s="65"/>
    </row>
    <row r="4151" spans="1:2">
      <c r="A4151" s="22">
        <v>46197</v>
      </c>
      <c r="B4151" s="65"/>
    </row>
    <row r="4152" spans="1:2">
      <c r="A4152" s="22">
        <v>46198</v>
      </c>
      <c r="B4152" s="65"/>
    </row>
    <row r="4153" spans="1:2">
      <c r="A4153" s="22">
        <v>46199</v>
      </c>
      <c r="B4153" s="65"/>
    </row>
    <row r="4154" spans="1:2">
      <c r="A4154" s="22">
        <v>46202</v>
      </c>
      <c r="B4154" s="65"/>
    </row>
    <row r="4155" spans="1:2">
      <c r="A4155" s="22">
        <v>46203</v>
      </c>
      <c r="B4155" s="65"/>
    </row>
    <row r="4156" spans="1:2">
      <c r="A4156" s="22">
        <v>46204</v>
      </c>
      <c r="B4156" s="65"/>
    </row>
    <row r="4157" spans="1:2">
      <c r="A4157" s="22">
        <v>46205</v>
      </c>
      <c r="B4157" s="65"/>
    </row>
    <row r="4158" spans="1:2">
      <c r="A4158" s="22">
        <v>46206</v>
      </c>
      <c r="B4158" s="65"/>
    </row>
    <row r="4159" spans="1:2">
      <c r="A4159" s="22">
        <v>46209</v>
      </c>
      <c r="B4159" s="65"/>
    </row>
    <row r="4160" spans="1:2">
      <c r="A4160" s="22">
        <v>46210</v>
      </c>
      <c r="B4160" s="65"/>
    </row>
    <row r="4161" spans="1:2">
      <c r="A4161" s="22">
        <v>46211</v>
      </c>
      <c r="B4161" s="65"/>
    </row>
    <row r="4162" spans="1:2">
      <c r="A4162" s="22">
        <v>46212</v>
      </c>
      <c r="B4162" s="65"/>
    </row>
    <row r="4163" spans="1:2">
      <c r="A4163" s="22">
        <v>46213</v>
      </c>
      <c r="B4163" s="65"/>
    </row>
    <row r="4164" spans="1:2">
      <c r="A4164" s="22">
        <v>46216</v>
      </c>
      <c r="B4164" s="65"/>
    </row>
    <row r="4165" spans="1:2">
      <c r="A4165" s="22">
        <v>46217</v>
      </c>
      <c r="B4165" s="65"/>
    </row>
    <row r="4166" spans="1:2">
      <c r="A4166" s="22">
        <v>46218</v>
      </c>
      <c r="B4166" s="65"/>
    </row>
    <row r="4167" spans="1:2">
      <c r="A4167" s="22">
        <v>46219</v>
      </c>
      <c r="B4167" s="65"/>
    </row>
    <row r="4168" spans="1:2">
      <c r="A4168" s="22">
        <v>46220</v>
      </c>
      <c r="B4168" s="65"/>
    </row>
    <row r="4169" spans="1:2">
      <c r="A4169" s="22">
        <v>46223</v>
      </c>
      <c r="B4169" s="65"/>
    </row>
    <row r="4170" spans="1:2">
      <c r="A4170" s="22">
        <v>46224</v>
      </c>
      <c r="B4170" s="65"/>
    </row>
    <row r="4171" spans="1:2">
      <c r="A4171" s="22">
        <v>46225</v>
      </c>
      <c r="B4171" s="65"/>
    </row>
    <row r="4172" spans="1:2">
      <c r="A4172" s="22">
        <v>46226</v>
      </c>
      <c r="B4172" s="65"/>
    </row>
    <row r="4173" spans="1:2">
      <c r="A4173" s="22">
        <v>46227</v>
      </c>
      <c r="B4173" s="65"/>
    </row>
    <row r="4174" spans="1:2">
      <c r="A4174" s="22">
        <v>46230</v>
      </c>
      <c r="B4174" s="65"/>
    </row>
    <row r="4175" spans="1:2">
      <c r="A4175" s="22">
        <v>46231</v>
      </c>
      <c r="B4175" s="65"/>
    </row>
    <row r="4176" spans="1:2">
      <c r="A4176" s="22">
        <v>46232</v>
      </c>
      <c r="B4176" s="65"/>
    </row>
    <row r="4177" spans="1:2">
      <c r="A4177" s="22">
        <v>46233</v>
      </c>
      <c r="B4177" s="65"/>
    </row>
    <row r="4178" spans="1:2">
      <c r="A4178" s="22">
        <v>46234</v>
      </c>
      <c r="B4178" s="65"/>
    </row>
    <row r="4179" spans="1:2">
      <c r="A4179" s="22">
        <v>46237</v>
      </c>
      <c r="B4179" s="65"/>
    </row>
    <row r="4180" spans="1:2">
      <c r="A4180" s="22">
        <v>46238</v>
      </c>
      <c r="B4180" s="65"/>
    </row>
    <row r="4181" spans="1:2">
      <c r="A4181" s="22">
        <v>46239</v>
      </c>
      <c r="B4181" s="65"/>
    </row>
    <row r="4182" spans="1:2">
      <c r="A4182" s="22">
        <v>46240</v>
      </c>
      <c r="B4182" s="65"/>
    </row>
    <row r="4183" spans="1:2">
      <c r="A4183" s="22">
        <v>46241</v>
      </c>
      <c r="B4183" s="65"/>
    </row>
    <row r="4184" spans="1:2">
      <c r="A4184" s="22">
        <v>46244</v>
      </c>
      <c r="B4184" s="65"/>
    </row>
    <row r="4185" spans="1:2">
      <c r="A4185" s="22">
        <v>46245</v>
      </c>
      <c r="B4185" s="65"/>
    </row>
    <row r="4186" spans="1:2">
      <c r="A4186" s="22">
        <v>46246</v>
      </c>
      <c r="B4186" s="65"/>
    </row>
    <row r="4187" spans="1:2">
      <c r="A4187" s="22">
        <v>46247</v>
      </c>
      <c r="B4187" s="65"/>
    </row>
    <row r="4188" spans="1:2">
      <c r="A4188" s="22">
        <v>46248</v>
      </c>
      <c r="B4188" s="65"/>
    </row>
    <row r="4189" spans="1:2">
      <c r="A4189" s="22">
        <v>46251</v>
      </c>
      <c r="B4189" s="65"/>
    </row>
    <row r="4190" spans="1:2">
      <c r="A4190" s="22">
        <v>46252</v>
      </c>
      <c r="B4190" s="65"/>
    </row>
    <row r="4191" spans="1:2">
      <c r="A4191" s="22">
        <v>46253</v>
      </c>
      <c r="B4191" s="65"/>
    </row>
    <row r="4192" spans="1:2">
      <c r="A4192" s="22">
        <v>46254</v>
      </c>
      <c r="B4192" s="65"/>
    </row>
    <row r="4193" spans="1:2">
      <c r="A4193" s="22">
        <v>46255</v>
      </c>
      <c r="B4193" s="65"/>
    </row>
    <row r="4194" spans="1:2">
      <c r="A4194" s="22">
        <v>46258</v>
      </c>
      <c r="B4194" s="65"/>
    </row>
    <row r="4195" spans="1:2">
      <c r="A4195" s="22">
        <v>46259</v>
      </c>
      <c r="B4195" s="65"/>
    </row>
    <row r="4196" spans="1:2">
      <c r="A4196" s="22">
        <v>46260</v>
      </c>
      <c r="B4196" s="65"/>
    </row>
    <row r="4197" spans="1:2">
      <c r="A4197" s="22">
        <v>46261</v>
      </c>
      <c r="B4197" s="65"/>
    </row>
    <row r="4198" spans="1:2">
      <c r="A4198" s="22">
        <v>46262</v>
      </c>
      <c r="B4198" s="65"/>
    </row>
    <row r="4199" spans="1:2">
      <c r="A4199" s="22">
        <v>46265</v>
      </c>
      <c r="B4199" s="65"/>
    </row>
    <row r="4200" spans="1:2">
      <c r="A4200" s="22">
        <v>46266</v>
      </c>
      <c r="B4200" s="65"/>
    </row>
    <row r="4201" spans="1:2">
      <c r="A4201" s="22">
        <v>46267</v>
      </c>
      <c r="B4201" s="65"/>
    </row>
    <row r="4202" spans="1:2">
      <c r="A4202" s="22">
        <v>46268</v>
      </c>
      <c r="B4202" s="65"/>
    </row>
    <row r="4203" spans="1:2">
      <c r="A4203" s="22">
        <v>46269</v>
      </c>
      <c r="B4203" s="65"/>
    </row>
    <row r="4204" spans="1:2">
      <c r="A4204" s="22">
        <v>46272</v>
      </c>
      <c r="B4204" s="65"/>
    </row>
    <row r="4205" spans="1:2">
      <c r="A4205" s="22">
        <v>46273</v>
      </c>
      <c r="B4205" s="65"/>
    </row>
    <row r="4206" spans="1:2">
      <c r="A4206" s="22">
        <v>46274</v>
      </c>
      <c r="B4206" s="65"/>
    </row>
    <row r="4207" spans="1:2">
      <c r="A4207" s="22">
        <v>46275</v>
      </c>
      <c r="B4207" s="65"/>
    </row>
    <row r="4208" spans="1:2">
      <c r="A4208" s="22">
        <v>46276</v>
      </c>
      <c r="B4208" s="65"/>
    </row>
    <row r="4209" spans="1:2">
      <c r="A4209" s="22">
        <v>46279</v>
      </c>
      <c r="B4209" s="65"/>
    </row>
    <row r="4210" spans="1:2">
      <c r="A4210" s="22">
        <v>46280</v>
      </c>
      <c r="B4210" s="65"/>
    </row>
    <row r="4211" spans="1:2">
      <c r="A4211" s="22">
        <v>46281</v>
      </c>
      <c r="B4211" s="65"/>
    </row>
    <row r="4212" spans="1:2">
      <c r="A4212" s="22">
        <v>46282</v>
      </c>
      <c r="B4212" s="65"/>
    </row>
    <row r="4213" spans="1:2">
      <c r="A4213" s="22">
        <v>46283</v>
      </c>
      <c r="B4213" s="65"/>
    </row>
    <row r="4214" spans="1:2">
      <c r="A4214" s="22">
        <v>46286</v>
      </c>
      <c r="B4214" s="65"/>
    </row>
    <row r="4215" spans="1:2">
      <c r="A4215" s="22">
        <v>46287</v>
      </c>
      <c r="B4215" s="65"/>
    </row>
    <row r="4216" spans="1:2">
      <c r="A4216" s="22">
        <v>46288</v>
      </c>
      <c r="B4216" s="65"/>
    </row>
    <row r="4217" spans="1:2">
      <c r="A4217" s="22">
        <v>46289</v>
      </c>
      <c r="B4217" s="65"/>
    </row>
    <row r="4218" spans="1:2">
      <c r="A4218" s="22">
        <v>46290</v>
      </c>
      <c r="B4218" s="65"/>
    </row>
    <row r="4219" spans="1:2">
      <c r="A4219" s="22">
        <v>46293</v>
      </c>
      <c r="B4219" s="65"/>
    </row>
    <row r="4220" spans="1:2">
      <c r="A4220" s="22">
        <v>46294</v>
      </c>
      <c r="B4220" s="65"/>
    </row>
    <row r="4221" spans="1:2">
      <c r="A4221" s="22">
        <v>46295</v>
      </c>
      <c r="B4221" s="65"/>
    </row>
    <row r="4222" spans="1:2">
      <c r="A4222" s="22">
        <v>46296</v>
      </c>
      <c r="B4222" s="65"/>
    </row>
    <row r="4223" spans="1:2">
      <c r="A4223" s="22">
        <v>46297</v>
      </c>
      <c r="B4223" s="65"/>
    </row>
    <row r="4224" spans="1:2">
      <c r="A4224" s="22">
        <v>46300</v>
      </c>
      <c r="B4224" s="65"/>
    </row>
    <row r="4225" spans="1:2">
      <c r="A4225" s="22">
        <v>46301</v>
      </c>
      <c r="B4225" s="65"/>
    </row>
    <row r="4226" spans="1:2">
      <c r="A4226" s="22">
        <v>46302</v>
      </c>
      <c r="B4226" s="65"/>
    </row>
    <row r="4227" spans="1:2">
      <c r="A4227" s="22">
        <v>46303</v>
      </c>
      <c r="B4227" s="65"/>
    </row>
    <row r="4228" spans="1:2">
      <c r="A4228" s="22">
        <v>46304</v>
      </c>
      <c r="B4228" s="65"/>
    </row>
    <row r="4229" spans="1:2">
      <c r="A4229" s="22">
        <v>46307</v>
      </c>
      <c r="B4229" s="65"/>
    </row>
    <row r="4230" spans="1:2">
      <c r="A4230" s="22">
        <v>46308</v>
      </c>
      <c r="B4230" s="65"/>
    </row>
    <row r="4231" spans="1:2">
      <c r="A4231" s="22">
        <v>46309</v>
      </c>
      <c r="B4231" s="65"/>
    </row>
    <row r="4232" spans="1:2">
      <c r="A4232" s="22">
        <v>46310</v>
      </c>
      <c r="B4232" s="65"/>
    </row>
    <row r="4233" spans="1:2">
      <c r="A4233" s="22">
        <v>46311</v>
      </c>
      <c r="B4233" s="65"/>
    </row>
    <row r="4234" spans="1:2">
      <c r="A4234" s="22">
        <v>46314</v>
      </c>
      <c r="B4234" s="65"/>
    </row>
    <row r="4235" spans="1:2">
      <c r="A4235" s="22">
        <v>46315</v>
      </c>
      <c r="B4235" s="65"/>
    </row>
    <row r="4236" spans="1:2">
      <c r="A4236" s="22">
        <v>46316</v>
      </c>
      <c r="B4236" s="65"/>
    </row>
    <row r="4237" spans="1:2">
      <c r="A4237" s="22">
        <v>46317</v>
      </c>
      <c r="B4237" s="65"/>
    </row>
    <row r="4238" spans="1:2">
      <c r="A4238" s="22">
        <v>46318</v>
      </c>
      <c r="B4238" s="65"/>
    </row>
    <row r="4239" spans="1:2">
      <c r="A4239" s="22">
        <v>46321</v>
      </c>
      <c r="B4239" s="65"/>
    </row>
    <row r="4240" spans="1:2">
      <c r="A4240" s="22">
        <v>46322</v>
      </c>
      <c r="B4240" s="65"/>
    </row>
    <row r="4241" spans="1:2">
      <c r="A4241" s="22">
        <v>46323</v>
      </c>
      <c r="B4241" s="65"/>
    </row>
    <row r="4242" spans="1:2">
      <c r="A4242" s="22">
        <v>46324</v>
      </c>
      <c r="B4242" s="65"/>
    </row>
    <row r="4243" spans="1:2">
      <c r="A4243" s="22">
        <v>46325</v>
      </c>
      <c r="B4243" s="65"/>
    </row>
    <row r="4244" spans="1:2">
      <c r="A4244" s="22">
        <v>46328</v>
      </c>
      <c r="B4244" s="65"/>
    </row>
    <row r="4245" spans="1:2">
      <c r="A4245" s="22">
        <v>46329</v>
      </c>
      <c r="B4245" s="65"/>
    </row>
    <row r="4246" spans="1:2">
      <c r="A4246" s="22">
        <v>46330</v>
      </c>
      <c r="B4246" s="65"/>
    </row>
    <row r="4247" spans="1:2">
      <c r="A4247" s="22">
        <v>46331</v>
      </c>
      <c r="B4247" s="65"/>
    </row>
    <row r="4248" spans="1:2">
      <c r="A4248" s="22">
        <v>46332</v>
      </c>
      <c r="B4248" s="65"/>
    </row>
    <row r="4249" spans="1:2">
      <c r="A4249" s="22">
        <v>46335</v>
      </c>
      <c r="B4249" s="65"/>
    </row>
    <row r="4250" spans="1:2">
      <c r="A4250" s="22">
        <v>46336</v>
      </c>
      <c r="B4250" s="65"/>
    </row>
    <row r="4251" spans="1:2">
      <c r="A4251" s="22">
        <v>46337</v>
      </c>
      <c r="B4251" s="65"/>
    </row>
    <row r="4252" spans="1:2">
      <c r="A4252" s="22">
        <v>46338</v>
      </c>
      <c r="B4252" s="65"/>
    </row>
    <row r="4253" spans="1:2">
      <c r="A4253" s="22">
        <v>46339</v>
      </c>
      <c r="B4253" s="65"/>
    </row>
    <row r="4254" spans="1:2">
      <c r="A4254" s="22">
        <v>46342</v>
      </c>
      <c r="B4254" s="65"/>
    </row>
    <row r="4255" spans="1:2">
      <c r="A4255" s="22">
        <v>46343</v>
      </c>
      <c r="B4255" s="65"/>
    </row>
    <row r="4256" spans="1:2">
      <c r="A4256" s="22">
        <v>46344</v>
      </c>
      <c r="B4256" s="65"/>
    </row>
    <row r="4257" spans="1:2">
      <c r="A4257" s="22">
        <v>46345</v>
      </c>
      <c r="B4257" s="65"/>
    </row>
    <row r="4258" spans="1:2">
      <c r="A4258" s="22">
        <v>46346</v>
      </c>
      <c r="B4258" s="65"/>
    </row>
    <row r="4259" spans="1:2">
      <c r="A4259" s="22">
        <v>46349</v>
      </c>
      <c r="B4259" s="65"/>
    </row>
    <row r="4260" spans="1:2">
      <c r="A4260" s="22">
        <v>46350</v>
      </c>
      <c r="B4260" s="65"/>
    </row>
    <row r="4261" spans="1:2">
      <c r="A4261" s="22">
        <v>46351</v>
      </c>
      <c r="B4261" s="65"/>
    </row>
    <row r="4262" spans="1:2">
      <c r="A4262" s="22">
        <v>46352</v>
      </c>
      <c r="B4262" s="65"/>
    </row>
    <row r="4263" spans="1:2">
      <c r="A4263" s="22">
        <v>46353</v>
      </c>
      <c r="B4263" s="65"/>
    </row>
    <row r="4264" spans="1:2">
      <c r="A4264" s="22">
        <v>46356</v>
      </c>
      <c r="B4264" s="65"/>
    </row>
    <row r="4265" spans="1:2">
      <c r="A4265" s="22">
        <v>46357</v>
      </c>
      <c r="B4265" s="65"/>
    </row>
    <row r="4266" spans="1:2">
      <c r="A4266" s="22">
        <v>46358</v>
      </c>
      <c r="B4266" s="65"/>
    </row>
    <row r="4267" spans="1:2">
      <c r="A4267" s="22">
        <v>46359</v>
      </c>
      <c r="B4267" s="65"/>
    </row>
    <row r="4268" spans="1:2">
      <c r="A4268" s="22">
        <v>46360</v>
      </c>
      <c r="B4268" s="65"/>
    </row>
    <row r="4269" spans="1:2">
      <c r="A4269" s="22">
        <v>46363</v>
      </c>
      <c r="B4269" s="65"/>
    </row>
    <row r="4270" spans="1:2">
      <c r="A4270" s="22">
        <v>46364</v>
      </c>
      <c r="B4270" s="65"/>
    </row>
    <row r="4271" spans="1:2">
      <c r="A4271" s="22">
        <v>46365</v>
      </c>
      <c r="B4271" s="65"/>
    </row>
    <row r="4272" spans="1:2">
      <c r="A4272" s="22">
        <v>46366</v>
      </c>
      <c r="B4272" s="65"/>
    </row>
    <row r="4273" spans="1:2">
      <c r="A4273" s="22">
        <v>46367</v>
      </c>
      <c r="B4273" s="65"/>
    </row>
    <row r="4274" spans="1:2">
      <c r="A4274" s="22">
        <v>46370</v>
      </c>
      <c r="B4274" s="65"/>
    </row>
    <row r="4275" spans="1:2">
      <c r="A4275" s="22">
        <v>46371</v>
      </c>
      <c r="B4275" s="65"/>
    </row>
    <row r="4276" spans="1:2">
      <c r="A4276" s="22">
        <v>46372</v>
      </c>
      <c r="B4276" s="65"/>
    </row>
    <row r="4277" spans="1:2">
      <c r="A4277" s="22">
        <v>46373</v>
      </c>
      <c r="B4277" s="65"/>
    </row>
    <row r="4278" spans="1:2">
      <c r="A4278" s="22">
        <v>46374</v>
      </c>
      <c r="B4278" s="65"/>
    </row>
    <row r="4279" spans="1:2">
      <c r="A4279" s="22">
        <v>46377</v>
      </c>
      <c r="B4279" s="65"/>
    </row>
    <row r="4280" spans="1:2">
      <c r="A4280" s="22">
        <v>46378</v>
      </c>
      <c r="B4280" s="65"/>
    </row>
    <row r="4281" spans="1:2">
      <c r="A4281" s="22">
        <v>46379</v>
      </c>
      <c r="B4281" s="65"/>
    </row>
    <row r="4282" spans="1:2">
      <c r="A4282" s="22">
        <v>46380</v>
      </c>
      <c r="B4282" s="65"/>
    </row>
    <row r="4283" spans="1:2">
      <c r="A4283" s="22">
        <v>46381</v>
      </c>
      <c r="B4283" s="65"/>
    </row>
    <row r="4284" spans="1:2">
      <c r="A4284" s="22">
        <v>46384</v>
      </c>
      <c r="B4284" s="65"/>
    </row>
    <row r="4285" spans="1:2">
      <c r="A4285" s="22">
        <v>46385</v>
      </c>
      <c r="B4285" s="65"/>
    </row>
    <row r="4286" spans="1:2">
      <c r="A4286" s="22">
        <v>46386</v>
      </c>
      <c r="B4286" s="65"/>
    </row>
    <row r="4287" spans="1:2">
      <c r="A4287" s="22">
        <v>46387</v>
      </c>
      <c r="B4287" s="65"/>
    </row>
    <row r="4288" spans="1:2">
      <c r="A4288" s="22">
        <v>46388</v>
      </c>
      <c r="B4288" s="65"/>
    </row>
    <row r="4289" spans="1:2">
      <c r="A4289" s="22">
        <v>46391</v>
      </c>
      <c r="B4289" s="65"/>
    </row>
    <row r="4290" spans="1:2">
      <c r="A4290" s="22">
        <v>46392</v>
      </c>
      <c r="B4290" s="65"/>
    </row>
    <row r="4291" spans="1:2">
      <c r="A4291" s="22">
        <v>46393</v>
      </c>
      <c r="B4291" s="65"/>
    </row>
    <row r="4292" spans="1:2">
      <c r="A4292" s="22">
        <v>46394</v>
      </c>
      <c r="B4292" s="65"/>
    </row>
    <row r="4293" spans="1:2">
      <c r="A4293" s="22">
        <v>46395</v>
      </c>
      <c r="B4293" s="65"/>
    </row>
    <row r="4294" spans="1:2">
      <c r="A4294" s="22">
        <v>46398</v>
      </c>
      <c r="B4294" s="65"/>
    </row>
    <row r="4295" spans="1:2">
      <c r="A4295" s="22">
        <v>46399</v>
      </c>
      <c r="B4295" s="65"/>
    </row>
    <row r="4296" spans="1:2">
      <c r="A4296" s="22">
        <v>46400</v>
      </c>
      <c r="B4296" s="65"/>
    </row>
    <row r="4297" spans="1:2">
      <c r="A4297" s="22">
        <v>46401</v>
      </c>
      <c r="B4297" s="65"/>
    </row>
    <row r="4298" spans="1:2">
      <c r="A4298" s="22">
        <v>46402</v>
      </c>
      <c r="B4298" s="65"/>
    </row>
    <row r="4299" spans="1:2">
      <c r="A4299" s="22">
        <v>46405</v>
      </c>
      <c r="B4299" s="65"/>
    </row>
    <row r="4300" spans="1:2">
      <c r="A4300" s="22">
        <v>46406</v>
      </c>
      <c r="B4300" s="65"/>
    </row>
    <row r="4301" spans="1:2">
      <c r="A4301" s="22">
        <v>46407</v>
      </c>
      <c r="B4301" s="65"/>
    </row>
    <row r="4302" spans="1:2">
      <c r="A4302" s="22">
        <v>46408</v>
      </c>
      <c r="B4302" s="65"/>
    </row>
    <row r="4303" spans="1:2">
      <c r="A4303" s="22">
        <v>46409</v>
      </c>
      <c r="B4303" s="65"/>
    </row>
    <row r="4304" spans="1:2">
      <c r="A4304" s="22">
        <v>46412</v>
      </c>
      <c r="B4304" s="65"/>
    </row>
    <row r="4305" spans="1:2">
      <c r="A4305" s="22">
        <v>46413</v>
      </c>
      <c r="B4305" s="65"/>
    </row>
    <row r="4306" spans="1:2">
      <c r="A4306" s="22">
        <v>46414</v>
      </c>
      <c r="B4306" s="65"/>
    </row>
    <row r="4307" spans="1:2">
      <c r="A4307" s="22">
        <v>46415</v>
      </c>
      <c r="B4307" s="65"/>
    </row>
    <row r="4308" spans="1:2">
      <c r="A4308" s="22">
        <v>46416</v>
      </c>
      <c r="B4308" s="65"/>
    </row>
    <row r="4309" spans="1:2">
      <c r="A4309" s="22">
        <v>46419</v>
      </c>
      <c r="B4309" s="65"/>
    </row>
    <row r="4310" spans="1:2">
      <c r="A4310" s="22">
        <v>46420</v>
      </c>
      <c r="B4310" s="65"/>
    </row>
    <row r="4311" spans="1:2">
      <c r="A4311" s="22">
        <v>46421</v>
      </c>
      <c r="B4311" s="65"/>
    </row>
    <row r="4312" spans="1:2">
      <c r="A4312" s="22">
        <v>46422</v>
      </c>
      <c r="B4312" s="65"/>
    </row>
    <row r="4313" spans="1:2">
      <c r="A4313" s="22">
        <v>46423</v>
      </c>
      <c r="B4313" s="65"/>
    </row>
    <row r="4314" spans="1:2">
      <c r="A4314" s="22">
        <v>46426</v>
      </c>
      <c r="B4314" s="65"/>
    </row>
    <row r="4315" spans="1:2">
      <c r="A4315" s="22">
        <v>46427</v>
      </c>
      <c r="B4315" s="65"/>
    </row>
    <row r="4316" spans="1:2">
      <c r="A4316" s="22">
        <v>46428</v>
      </c>
      <c r="B4316" s="65"/>
    </row>
    <row r="4317" spans="1:2">
      <c r="A4317" s="22">
        <v>46429</v>
      </c>
      <c r="B4317" s="65"/>
    </row>
    <row r="4318" spans="1:2">
      <c r="A4318" s="22">
        <v>46430</v>
      </c>
      <c r="B4318" s="65"/>
    </row>
    <row r="4319" spans="1:2">
      <c r="A4319" s="23" t="s">
        <v>77</v>
      </c>
      <c r="B4319" s="65"/>
    </row>
    <row r="4320" spans="1:2">
      <c r="A4320" s="23" t="s">
        <v>3</v>
      </c>
      <c r="B4320" s="65" t="e">
        <v>#N/A</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D4321"/>
  <sheetViews>
    <sheetView tabSelected="1" workbookViewId="0">
      <pane xSplit="1" ySplit="6" topLeftCell="B2804" activePane="bottomRight" state="frozen"/>
      <selection pane="topRight" activeCell="B1" sqref="B1"/>
      <selection pane="bottomLeft" activeCell="A5" sqref="A5"/>
      <selection pane="bottomRight" activeCell="J2809" sqref="J2809"/>
    </sheetView>
  </sheetViews>
  <sheetFormatPr defaultRowHeight="15"/>
  <cols>
    <col min="1" max="2" width="12" style="1" customWidth="1"/>
    <col min="3" max="3" width="15.7109375" customWidth="1"/>
    <col min="4" max="4" width="18" style="8" customWidth="1"/>
    <col min="5" max="5" width="18" style="9" customWidth="1"/>
    <col min="6" max="7" width="18" style="44" customWidth="1"/>
    <col min="8" max="16" width="18" style="9" customWidth="1"/>
    <col min="17" max="23" width="12" customWidth="1"/>
    <col min="24" max="24" width="12.7109375" bestFit="1" customWidth="1"/>
    <col min="26" max="26" width="9.7109375" bestFit="1" customWidth="1"/>
    <col min="27" max="27" width="10.140625" style="18" bestFit="1" customWidth="1"/>
    <col min="28" max="28" width="10.7109375" bestFit="1" customWidth="1"/>
    <col min="30" max="30" width="14.140625" customWidth="1"/>
    <col min="31" max="31" width="11.7109375" customWidth="1"/>
  </cols>
  <sheetData>
    <row r="1" spans="1:25">
      <c r="A1" s="1" t="str">
        <f>Readme!A1</f>
        <v>© 2024 VH2 LLC </v>
      </c>
      <c r="C1" s="28">
        <f>-0.07/365</f>
        <v>-1.9178082191780824E-4</v>
      </c>
      <c r="D1" s="16">
        <f>0.019/365</f>
        <v>5.2054794520547945E-5</v>
      </c>
      <c r="G1" s="16">
        <f>0.019/365</f>
        <v>5.2054794520547945E-5</v>
      </c>
      <c r="H1" s="16">
        <f>0.0095/365</f>
        <v>2.6027397260273973E-5</v>
      </c>
      <c r="M1" s="16">
        <f>0.0094/365</f>
        <v>2.5753424657534247E-5</v>
      </c>
      <c r="Q1">
        <f>0.01/365</f>
        <v>2.7397260273972603E-5</v>
      </c>
    </row>
    <row r="2" spans="1:25">
      <c r="D2" s="15">
        <f>1.0232*1.022</f>
        <v>1.0457104000000002</v>
      </c>
      <c r="G2" s="15">
        <v>100000000</v>
      </c>
      <c r="H2" s="9">
        <f>0.324*1</f>
        <v>0.32400000000000001</v>
      </c>
      <c r="I2" s="9" t="s">
        <v>42</v>
      </c>
      <c r="M2" s="15">
        <v>49.4</v>
      </c>
      <c r="O2" s="9">
        <f>O3/N3</f>
        <v>284.75784274127238</v>
      </c>
      <c r="R2" s="40">
        <v>43936</v>
      </c>
      <c r="X2" s="2"/>
      <c r="Y2" s="2"/>
    </row>
    <row r="3" spans="1:25">
      <c r="D3" s="2">
        <v>1</v>
      </c>
      <c r="G3" s="2">
        <v>0</v>
      </c>
      <c r="M3" s="2">
        <v>1</v>
      </c>
      <c r="N3" s="9">
        <f>M2595</f>
        <v>0.48758369279916608</v>
      </c>
      <c r="O3" s="9">
        <f>M2865</f>
        <v>138.84328051731379</v>
      </c>
      <c r="R3">
        <f>VLOOKUP($R$2,Master!$A$2:$I$10000,MATCH(B6,A6:I6,0),0)</f>
        <v>6845.5615230000003</v>
      </c>
      <c r="S3" t="str">
        <f>VLOOKUP($R$2,Master!$A$2:$I$10000,MATCH(I6,$A$6:$Q$6,0),0)</f>
        <v/>
      </c>
      <c r="T3">
        <f>VLOOKUP($R$2,Master!$A$2:$I$10000,MATCH(C6,$A$6:$Q$6,0),0)</f>
        <v>43.06</v>
      </c>
      <c r="U3">
        <f>VLOOKUP($R$2,Master!$A$2:$Q$10000,MATCH(U5,$A$6:$Q$6,0),0)</f>
        <v>153.28689600000001</v>
      </c>
      <c r="V3">
        <f>VLOOKUP($R$2,Master!$A$2:$Q$10000,MATCH(V5,$A$6:$Q$6,0),0)</f>
        <v>0.48758369279916608</v>
      </c>
    </row>
    <row r="4" spans="1:25">
      <c r="D4" s="15">
        <v>1</v>
      </c>
      <c r="G4" s="15">
        <v>1</v>
      </c>
      <c r="M4" s="15">
        <v>1</v>
      </c>
      <c r="R4">
        <f t="shared" ref="R4:V4" si="0">100/R3</f>
        <v>1.4608005444698126E-2</v>
      </c>
      <c r="S4" t="e">
        <f t="shared" si="0"/>
        <v>#VALUE!</v>
      </c>
      <c r="T4">
        <f t="shared" si="0"/>
        <v>2.322340919647004</v>
      </c>
      <c r="U4">
        <f t="shared" si="0"/>
        <v>0.65237148516595955</v>
      </c>
      <c r="V4">
        <f t="shared" si="0"/>
        <v>205.09299526797264</v>
      </c>
    </row>
    <row r="5" spans="1:25">
      <c r="R5" s="51" t="s">
        <v>28</v>
      </c>
      <c r="S5" s="51" t="s">
        <v>38</v>
      </c>
      <c r="T5" s="51" t="s">
        <v>58</v>
      </c>
      <c r="U5" s="51" t="s">
        <v>55</v>
      </c>
      <c r="V5" s="51" t="s">
        <v>56</v>
      </c>
    </row>
    <row r="6" spans="1:25">
      <c r="A6" s="1" t="s">
        <v>0</v>
      </c>
      <c r="B6" s="1" t="s">
        <v>28</v>
      </c>
      <c r="C6" t="s">
        <v>21</v>
      </c>
      <c r="D6" s="8" t="s">
        <v>18</v>
      </c>
      <c r="E6" s="9" t="s">
        <v>25</v>
      </c>
      <c r="F6" s="44" t="s">
        <v>26</v>
      </c>
      <c r="G6" s="44" t="s">
        <v>75</v>
      </c>
      <c r="H6" s="9" t="s">
        <v>40</v>
      </c>
      <c r="I6" s="9" t="s">
        <v>39</v>
      </c>
      <c r="J6" s="9" t="s">
        <v>43</v>
      </c>
      <c r="K6" s="9" t="s">
        <v>52</v>
      </c>
      <c r="L6" s="9" t="s">
        <v>55</v>
      </c>
      <c r="M6" s="9" t="s">
        <v>56</v>
      </c>
      <c r="N6" s="9" t="s">
        <v>70</v>
      </c>
      <c r="O6" s="9" t="s">
        <v>69</v>
      </c>
      <c r="P6" s="9" t="s">
        <v>72</v>
      </c>
      <c r="Q6" t="s">
        <v>14</v>
      </c>
      <c r="R6" t="s">
        <v>28</v>
      </c>
      <c r="S6" t="s">
        <v>57</v>
      </c>
      <c r="T6" t="s">
        <v>59</v>
      </c>
      <c r="U6" t="s">
        <v>60</v>
      </c>
      <c r="V6" s="9" t="s">
        <v>61</v>
      </c>
      <c r="W6" t="s">
        <v>48</v>
      </c>
      <c r="X6" t="s">
        <v>1</v>
      </c>
    </row>
    <row r="7" spans="1:25">
      <c r="A7" s="1">
        <v>40178</v>
      </c>
      <c r="B7" t="str">
        <f>IFERROR(VLOOKUP($A7,'BTC-Web'!$A$2:$H$10000,2,0),"")</f>
        <v/>
      </c>
      <c r="D7" s="2"/>
      <c r="Q7">
        <f>ROW()</f>
        <v>7</v>
      </c>
      <c r="W7">
        <f>VLOOKUP(A7,Tbills!$B$4:$C$10000,2,1)</f>
        <v>0.11</v>
      </c>
    </row>
    <row r="8" spans="1:25">
      <c r="A8" s="1">
        <v>40182</v>
      </c>
      <c r="B8" t="str">
        <f>IFERROR(VLOOKUP($A8,'BTC-Web'!$A$2:$H$10000,2,0),"")</f>
        <v/>
      </c>
      <c r="D8" s="2"/>
      <c r="H8" s="2"/>
      <c r="Q8">
        <f>ROW()</f>
        <v>8</v>
      </c>
      <c r="W8">
        <f>VLOOKUP(A8,Tbills!$B$4:$C$10000,2,1)</f>
        <v>0.08</v>
      </c>
    </row>
    <row r="9" spans="1:25">
      <c r="A9" s="1">
        <v>40183</v>
      </c>
      <c r="B9" t="str">
        <f>IFERROR(VLOOKUP($A9,'BTC-Web'!$A$2:$H$10000,2,0),"")</f>
        <v/>
      </c>
      <c r="D9" s="2"/>
      <c r="H9" s="2"/>
      <c r="Q9">
        <f>ROW()</f>
        <v>9</v>
      </c>
      <c r="W9">
        <f>VLOOKUP(A9,Tbills!$B$4:$C$10000,2,1)</f>
        <v>0.08</v>
      </c>
    </row>
    <row r="10" spans="1:25">
      <c r="A10" s="1">
        <v>40184</v>
      </c>
      <c r="B10" t="str">
        <f>IFERROR(VLOOKUP($A10,'BTC-Web'!$A$2:$H$10000,2,0),"")</f>
        <v/>
      </c>
      <c r="D10" s="2"/>
      <c r="H10" s="2"/>
      <c r="Q10">
        <f>ROW()</f>
        <v>10</v>
      </c>
      <c r="W10">
        <f>VLOOKUP(A10,Tbills!$B$4:$C$10000,2,1)</f>
        <v>0.08</v>
      </c>
    </row>
    <row r="11" spans="1:25">
      <c r="A11" s="1">
        <v>40185</v>
      </c>
      <c r="B11" t="str">
        <f>IFERROR(VLOOKUP($A11,'BTC-Web'!$A$2:$H$10000,2,0),"")</f>
        <v/>
      </c>
      <c r="D11" s="2"/>
      <c r="H11" s="2"/>
      <c r="Q11">
        <f>ROW()</f>
        <v>11</v>
      </c>
      <c r="W11">
        <f>VLOOKUP(A11,Tbills!$B$4:$C$10000,2,1)</f>
        <v>0.08</v>
      </c>
    </row>
    <row r="12" spans="1:25">
      <c r="A12" s="1">
        <v>40186</v>
      </c>
      <c r="B12" t="str">
        <f>IFERROR(VLOOKUP($A12,'BTC-Web'!$A$2:$H$10000,2,0),"")</f>
        <v/>
      </c>
      <c r="D12" s="2"/>
      <c r="H12" s="2"/>
      <c r="Q12">
        <f>ROW()</f>
        <v>12</v>
      </c>
      <c r="W12">
        <f>VLOOKUP(A12,Tbills!$B$4:$C$10000,2,1)</f>
        <v>0.08</v>
      </c>
    </row>
    <row r="13" spans="1:25">
      <c r="A13" s="1">
        <v>40189</v>
      </c>
      <c r="B13" t="str">
        <f>IFERROR(VLOOKUP($A13,'BTC-Web'!$A$2:$H$10000,2,0),"")</f>
        <v/>
      </c>
      <c r="D13" s="2"/>
      <c r="H13" s="2"/>
      <c r="Q13">
        <f>ROW()</f>
        <v>13</v>
      </c>
      <c r="W13">
        <f>VLOOKUP(A13,Tbills!$B$4:$C$10000,2,1)</f>
        <v>0.04</v>
      </c>
    </row>
    <row r="14" spans="1:25">
      <c r="A14" s="1">
        <v>40190</v>
      </c>
      <c r="B14" t="str">
        <f>IFERROR(VLOOKUP($A14,'BTC-Web'!$A$2:$H$10000,2,0),"")</f>
        <v/>
      </c>
      <c r="D14" s="2"/>
      <c r="H14" s="2"/>
      <c r="Q14">
        <f>ROW()</f>
        <v>14</v>
      </c>
      <c r="W14">
        <f>VLOOKUP(A14,Tbills!$B$4:$C$10000,2,1)</f>
        <v>0.04</v>
      </c>
    </row>
    <row r="15" spans="1:25">
      <c r="A15" s="1">
        <v>40191</v>
      </c>
      <c r="B15" t="str">
        <f>IFERROR(VLOOKUP($A15,'BTC-Web'!$A$2:$H$10000,2,0),"")</f>
        <v/>
      </c>
      <c r="D15" s="2"/>
      <c r="H15" s="2"/>
      <c r="Q15">
        <f>ROW()</f>
        <v>15</v>
      </c>
      <c r="W15">
        <f>VLOOKUP(A15,Tbills!$B$4:$C$10000,2,1)</f>
        <v>0.04</v>
      </c>
    </row>
    <row r="16" spans="1:25">
      <c r="A16" s="1">
        <v>40192</v>
      </c>
      <c r="B16" t="str">
        <f>IFERROR(VLOOKUP($A16,'BTC-Web'!$A$2:$H$10000,2,0),"")</f>
        <v/>
      </c>
      <c r="D16" s="2"/>
      <c r="H16" s="2"/>
      <c r="Q16">
        <f>ROW()</f>
        <v>16</v>
      </c>
      <c r="W16">
        <f>VLOOKUP(A16,Tbills!$B$4:$C$10000,2,1)</f>
        <v>0.04</v>
      </c>
    </row>
    <row r="17" spans="1:23">
      <c r="A17" s="1">
        <v>40193</v>
      </c>
      <c r="B17" t="str">
        <f>IFERROR(VLOOKUP($A17,'BTC-Web'!$A$2:$H$10000,2,0),"")</f>
        <v/>
      </c>
      <c r="D17" s="2"/>
      <c r="H17" s="2"/>
      <c r="Q17">
        <f>ROW()</f>
        <v>17</v>
      </c>
      <c r="W17">
        <f>VLOOKUP(A17,Tbills!$B$4:$C$10000,2,1)</f>
        <v>0.04</v>
      </c>
    </row>
    <row r="18" spans="1:23">
      <c r="A18" s="1">
        <v>40197</v>
      </c>
      <c r="B18" t="str">
        <f>IFERROR(VLOOKUP($A18,'BTC-Web'!$A$2:$H$10000,2,0),"")</f>
        <v/>
      </c>
      <c r="D18" s="2"/>
      <c r="H18" s="2"/>
      <c r="Q18">
        <f>ROW()</f>
        <v>18</v>
      </c>
      <c r="W18">
        <f>VLOOKUP(A18,Tbills!$B$4:$C$10000,2,1)</f>
        <v>0.06</v>
      </c>
    </row>
    <row r="19" spans="1:23">
      <c r="A19" s="1">
        <v>40198</v>
      </c>
      <c r="B19" t="str">
        <f>IFERROR(VLOOKUP($A19,'BTC-Web'!$A$2:$H$10000,2,0),"")</f>
        <v/>
      </c>
      <c r="D19" s="2"/>
      <c r="H19" s="2"/>
      <c r="Q19">
        <f>ROW()</f>
        <v>19</v>
      </c>
      <c r="W19">
        <f>VLOOKUP(A19,Tbills!$B$4:$C$10000,2,1)</f>
        <v>0.06</v>
      </c>
    </row>
    <row r="20" spans="1:23">
      <c r="A20" s="1">
        <v>40199</v>
      </c>
      <c r="B20" t="str">
        <f>IFERROR(VLOOKUP($A20,'BTC-Web'!$A$2:$H$10000,2,0),"")</f>
        <v/>
      </c>
      <c r="D20" s="2"/>
      <c r="H20" s="2"/>
      <c r="Q20">
        <f>ROW()</f>
        <v>20</v>
      </c>
      <c r="W20">
        <f>VLOOKUP(A20,Tbills!$B$4:$C$10000,2,1)</f>
        <v>0.06</v>
      </c>
    </row>
    <row r="21" spans="1:23">
      <c r="A21" s="1">
        <v>40200</v>
      </c>
      <c r="B21" t="str">
        <f>IFERROR(VLOOKUP($A21,'BTC-Web'!$A$2:$H$10000,2,0),"")</f>
        <v/>
      </c>
      <c r="D21" s="2"/>
      <c r="H21" s="2"/>
      <c r="Q21">
        <f>ROW()</f>
        <v>21</v>
      </c>
      <c r="W21">
        <f>VLOOKUP(A21,Tbills!$B$4:$C$10000,2,1)</f>
        <v>0.06</v>
      </c>
    </row>
    <row r="22" spans="1:23">
      <c r="A22" s="1">
        <v>40203</v>
      </c>
      <c r="B22" t="str">
        <f>IFERROR(VLOOKUP($A22,'BTC-Web'!$A$2:$H$10000,2,0),"")</f>
        <v/>
      </c>
      <c r="D22" s="2"/>
      <c r="H22" s="2"/>
      <c r="Q22">
        <f>ROW()</f>
        <v>22</v>
      </c>
      <c r="W22">
        <f>VLOOKUP(A22,Tbills!$B$4:$C$10000,2,1)</f>
        <v>5.5E-2</v>
      </c>
    </row>
    <row r="23" spans="1:23">
      <c r="A23" s="1">
        <v>40204</v>
      </c>
      <c r="B23" t="str">
        <f>IFERROR(VLOOKUP($A23,'BTC-Web'!$A$2:$H$10000,2,0),"")</f>
        <v/>
      </c>
      <c r="D23" s="2"/>
      <c r="H23" s="2"/>
      <c r="Q23">
        <f>ROW()</f>
        <v>23</v>
      </c>
      <c r="W23">
        <f>VLOOKUP(A23,Tbills!$B$4:$C$10000,2,1)</f>
        <v>5.5E-2</v>
      </c>
    </row>
    <row r="24" spans="1:23">
      <c r="A24" s="1">
        <v>40205</v>
      </c>
      <c r="B24" t="str">
        <f>IFERROR(VLOOKUP($A24,'BTC-Web'!$A$2:$H$10000,2,0),"")</f>
        <v/>
      </c>
      <c r="D24" s="2"/>
      <c r="H24" s="2"/>
      <c r="Q24">
        <f>ROW()</f>
        <v>24</v>
      </c>
      <c r="W24">
        <f>VLOOKUP(A24,Tbills!$B$4:$C$10000,2,1)</f>
        <v>5.5E-2</v>
      </c>
    </row>
    <row r="25" spans="1:23">
      <c r="A25" s="1">
        <v>40206</v>
      </c>
      <c r="B25" t="str">
        <f>IFERROR(VLOOKUP($A25,'BTC-Web'!$A$2:$H$10000,2,0),"")</f>
        <v/>
      </c>
      <c r="D25" s="2"/>
      <c r="H25" s="2"/>
      <c r="Q25">
        <f>ROW()</f>
        <v>25</v>
      </c>
      <c r="W25">
        <f>VLOOKUP(A25,Tbills!$B$4:$C$10000,2,1)</f>
        <v>5.5E-2</v>
      </c>
    </row>
    <row r="26" spans="1:23">
      <c r="A26" s="1">
        <v>40207</v>
      </c>
      <c r="B26" t="str">
        <f>IFERROR(VLOOKUP($A26,'BTC-Web'!$A$2:$H$10000,2,0),"")</f>
        <v/>
      </c>
      <c r="D26" s="2"/>
      <c r="H26" s="2"/>
      <c r="Q26">
        <f>ROW()</f>
        <v>26</v>
      </c>
      <c r="W26">
        <f>VLOOKUP(A26,Tbills!$B$4:$C$10000,2,1)</f>
        <v>5.5E-2</v>
      </c>
    </row>
    <row r="27" spans="1:23">
      <c r="A27" s="1">
        <v>40210</v>
      </c>
      <c r="B27" t="str">
        <f>IFERROR(VLOOKUP($A27,'BTC-Web'!$A$2:$H$10000,2,0),"")</f>
        <v/>
      </c>
      <c r="D27" s="2"/>
      <c r="H27" s="2"/>
      <c r="Q27">
        <f>ROW()</f>
        <v>27</v>
      </c>
      <c r="W27">
        <f>VLOOKUP(A27,Tbills!$B$4:$C$10000,2,1)</f>
        <v>9.5000000000000001E-2</v>
      </c>
    </row>
    <row r="28" spans="1:23">
      <c r="A28" s="1">
        <v>40211</v>
      </c>
      <c r="B28" t="str">
        <f>IFERROR(VLOOKUP($A28,'BTC-Web'!$A$2:$H$10000,2,0),"")</f>
        <v/>
      </c>
      <c r="D28" s="2"/>
      <c r="H28" s="2"/>
      <c r="Q28">
        <f>ROW()</f>
        <v>28</v>
      </c>
      <c r="W28">
        <f>VLOOKUP(A28,Tbills!$B$4:$C$10000,2,1)</f>
        <v>9.5000000000000001E-2</v>
      </c>
    </row>
    <row r="29" spans="1:23">
      <c r="A29" s="1">
        <v>40212</v>
      </c>
      <c r="B29" t="str">
        <f>IFERROR(VLOOKUP($A29,'BTC-Web'!$A$2:$H$10000,2,0),"")</f>
        <v/>
      </c>
      <c r="D29" s="2"/>
      <c r="H29" s="2"/>
      <c r="Q29">
        <f>ROW()</f>
        <v>29</v>
      </c>
      <c r="W29">
        <f>VLOOKUP(A29,Tbills!$B$4:$C$10000,2,1)</f>
        <v>9.5000000000000001E-2</v>
      </c>
    </row>
    <row r="30" spans="1:23">
      <c r="A30" s="1">
        <v>40213</v>
      </c>
      <c r="B30" t="str">
        <f>IFERROR(VLOOKUP($A30,'BTC-Web'!$A$2:$H$10000,2,0),"")</f>
        <v/>
      </c>
      <c r="D30" s="2"/>
      <c r="H30" s="2"/>
      <c r="Q30">
        <f>ROW()</f>
        <v>30</v>
      </c>
      <c r="W30">
        <f>VLOOKUP(A30,Tbills!$B$4:$C$10000,2,1)</f>
        <v>9.5000000000000001E-2</v>
      </c>
    </row>
    <row r="31" spans="1:23">
      <c r="A31" s="1">
        <v>40214</v>
      </c>
      <c r="B31" t="str">
        <f>IFERROR(VLOOKUP($A31,'BTC-Web'!$A$2:$H$10000,2,0),"")</f>
        <v/>
      </c>
      <c r="D31" s="2"/>
      <c r="H31" s="2"/>
      <c r="Q31">
        <f>ROW()</f>
        <v>31</v>
      </c>
      <c r="W31">
        <f>VLOOKUP(A31,Tbills!$B$4:$C$10000,2,1)</f>
        <v>9.5000000000000001E-2</v>
      </c>
    </row>
    <row r="32" spans="1:23">
      <c r="A32" s="1">
        <v>40217</v>
      </c>
      <c r="B32" t="str">
        <f>IFERROR(VLOOKUP($A32,'BTC-Web'!$A$2:$H$10000,2,0),"")</f>
        <v/>
      </c>
      <c r="D32" s="2"/>
      <c r="H32" s="2"/>
      <c r="Q32">
        <f>ROW()</f>
        <v>32</v>
      </c>
      <c r="W32">
        <f>VLOOKUP(A32,Tbills!$B$4:$C$10000,2,1)</f>
        <v>0.11</v>
      </c>
    </row>
    <row r="33" spans="1:23">
      <c r="A33" s="1">
        <v>40218</v>
      </c>
      <c r="B33" t="str">
        <f>IFERROR(VLOOKUP($A33,'BTC-Web'!$A$2:$H$10000,2,0),"")</f>
        <v/>
      </c>
      <c r="D33" s="2"/>
      <c r="H33" s="2"/>
      <c r="Q33">
        <f>ROW()</f>
        <v>33</v>
      </c>
      <c r="W33">
        <f>VLOOKUP(A33,Tbills!$B$4:$C$10000,2,1)</f>
        <v>0.11</v>
      </c>
    </row>
    <row r="34" spans="1:23">
      <c r="A34" s="1">
        <v>40219</v>
      </c>
      <c r="B34" t="str">
        <f>IFERROR(VLOOKUP($A34,'BTC-Web'!$A$2:$H$10000,2,0),"")</f>
        <v/>
      </c>
      <c r="D34" s="2"/>
      <c r="H34" s="2"/>
      <c r="Q34">
        <f>ROW()</f>
        <v>34</v>
      </c>
      <c r="W34">
        <f>VLOOKUP(A34,Tbills!$B$4:$C$10000,2,1)</f>
        <v>0.11</v>
      </c>
    </row>
    <row r="35" spans="1:23">
      <c r="A35" s="1">
        <v>40220</v>
      </c>
      <c r="B35" t="str">
        <f>IFERROR(VLOOKUP($A35,'BTC-Web'!$A$2:$H$10000,2,0),"")</f>
        <v/>
      </c>
      <c r="D35" s="2"/>
      <c r="H35" s="2"/>
      <c r="Q35">
        <f>ROW()</f>
        <v>35</v>
      </c>
      <c r="W35">
        <f>VLOOKUP(A35,Tbills!$B$4:$C$10000,2,1)</f>
        <v>0.11</v>
      </c>
    </row>
    <row r="36" spans="1:23">
      <c r="A36" s="1">
        <v>40221</v>
      </c>
      <c r="B36" t="str">
        <f>IFERROR(VLOOKUP($A36,'BTC-Web'!$A$2:$H$10000,2,0),"")</f>
        <v/>
      </c>
      <c r="D36" s="2"/>
      <c r="H36" s="2"/>
      <c r="Q36">
        <f>ROW()</f>
        <v>36</v>
      </c>
      <c r="W36">
        <f>VLOOKUP(A36,Tbills!$B$4:$C$10000,2,1)</f>
        <v>0.11</v>
      </c>
    </row>
    <row r="37" spans="1:23">
      <c r="A37" s="1">
        <v>40225</v>
      </c>
      <c r="B37" t="str">
        <f>IFERROR(VLOOKUP($A37,'BTC-Web'!$A$2:$H$10000,2,0),"")</f>
        <v/>
      </c>
      <c r="D37" s="2"/>
      <c r="H37" s="2"/>
      <c r="Q37">
        <f>ROW()</f>
        <v>37</v>
      </c>
      <c r="W37">
        <f>VLOOKUP(A37,Tbills!$B$4:$C$10000,2,1)</f>
        <v>0.1</v>
      </c>
    </row>
    <row r="38" spans="1:23">
      <c r="A38" s="1">
        <v>40226</v>
      </c>
      <c r="B38" t="str">
        <f>IFERROR(VLOOKUP($A38,'BTC-Web'!$A$2:$H$10000,2,0),"")</f>
        <v/>
      </c>
      <c r="D38" s="2"/>
      <c r="H38" s="2"/>
      <c r="Q38">
        <f>ROW()</f>
        <v>38</v>
      </c>
      <c r="W38">
        <f>VLOOKUP(A38,Tbills!$B$4:$C$10000,2,1)</f>
        <v>0.1</v>
      </c>
    </row>
    <row r="39" spans="1:23">
      <c r="A39" s="1">
        <v>40227</v>
      </c>
      <c r="B39" t="str">
        <f>IFERROR(VLOOKUP($A39,'BTC-Web'!$A$2:$H$10000,2,0),"")</f>
        <v/>
      </c>
      <c r="D39" s="2"/>
      <c r="H39" s="2"/>
      <c r="Q39">
        <f>ROW()</f>
        <v>39</v>
      </c>
      <c r="W39">
        <f>VLOOKUP(A39,Tbills!$B$4:$C$10000,2,1)</f>
        <v>0.1</v>
      </c>
    </row>
    <row r="40" spans="1:23">
      <c r="A40" s="1">
        <v>40228</v>
      </c>
      <c r="B40" t="str">
        <f>IFERROR(VLOOKUP($A40,'BTC-Web'!$A$2:$H$10000,2,0),"")</f>
        <v/>
      </c>
      <c r="D40" s="2"/>
      <c r="H40" s="2"/>
      <c r="Q40">
        <f>ROW()</f>
        <v>40</v>
      </c>
      <c r="W40">
        <f>VLOOKUP(A40,Tbills!$B$4:$C$10000,2,1)</f>
        <v>0.1</v>
      </c>
    </row>
    <row r="41" spans="1:23">
      <c r="A41" s="1">
        <v>40231</v>
      </c>
      <c r="B41" t="str">
        <f>IFERROR(VLOOKUP($A41,'BTC-Web'!$A$2:$H$10000,2,0),"")</f>
        <v/>
      </c>
      <c r="D41" s="2"/>
      <c r="H41" s="2"/>
      <c r="Q41">
        <f>ROW()</f>
        <v>41</v>
      </c>
      <c r="W41">
        <f>VLOOKUP(A41,Tbills!$B$4:$C$10000,2,1)</f>
        <v>0.1</v>
      </c>
    </row>
    <row r="42" spans="1:23">
      <c r="A42" s="1">
        <v>40232</v>
      </c>
      <c r="B42" t="str">
        <f>IFERROR(VLOOKUP($A42,'BTC-Web'!$A$2:$H$10000,2,0),"")</f>
        <v/>
      </c>
      <c r="D42" s="2"/>
      <c r="H42" s="2"/>
      <c r="Q42">
        <f>ROW()</f>
        <v>42</v>
      </c>
      <c r="W42">
        <f>VLOOKUP(A42,Tbills!$B$4:$C$10000,2,1)</f>
        <v>0.1</v>
      </c>
    </row>
    <row r="43" spans="1:23">
      <c r="A43" s="1">
        <v>40233</v>
      </c>
      <c r="B43" t="str">
        <f>IFERROR(VLOOKUP($A43,'BTC-Web'!$A$2:$H$10000,2,0),"")</f>
        <v/>
      </c>
      <c r="D43" s="2"/>
      <c r="H43" s="2"/>
      <c r="Q43">
        <f>ROW()</f>
        <v>43</v>
      </c>
      <c r="W43">
        <f>VLOOKUP(A43,Tbills!$B$4:$C$10000,2,1)</f>
        <v>0.1</v>
      </c>
    </row>
    <row r="44" spans="1:23">
      <c r="A44" s="1">
        <v>40234</v>
      </c>
      <c r="B44" t="str">
        <f>IFERROR(VLOOKUP($A44,'BTC-Web'!$A$2:$H$10000,2,0),"")</f>
        <v/>
      </c>
      <c r="D44" s="2"/>
      <c r="H44" s="2"/>
      <c r="Q44">
        <f>ROW()</f>
        <v>44</v>
      </c>
      <c r="W44">
        <f>VLOOKUP(A44,Tbills!$B$4:$C$10000,2,1)</f>
        <v>0.1</v>
      </c>
    </row>
    <row r="45" spans="1:23">
      <c r="A45" s="1">
        <v>40235</v>
      </c>
      <c r="B45" t="str">
        <f>IFERROR(VLOOKUP($A45,'BTC-Web'!$A$2:$H$10000,2,0),"")</f>
        <v/>
      </c>
      <c r="D45" s="2"/>
      <c r="H45" s="2"/>
      <c r="Q45">
        <f>ROW()</f>
        <v>45</v>
      </c>
      <c r="W45">
        <f>VLOOKUP(A45,Tbills!$B$4:$C$10000,2,1)</f>
        <v>0.1</v>
      </c>
    </row>
    <row r="46" spans="1:23">
      <c r="A46" s="1">
        <v>40238</v>
      </c>
      <c r="B46" t="str">
        <f>IFERROR(VLOOKUP($A46,'BTC-Web'!$A$2:$H$10000,2,0),"")</f>
        <v/>
      </c>
      <c r="D46" s="2"/>
      <c r="H46" s="2"/>
      <c r="Q46">
        <f>ROW()</f>
        <v>46</v>
      </c>
      <c r="W46">
        <f>VLOOKUP(A46,Tbills!$B$4:$C$10000,2,1)</f>
        <v>0.125</v>
      </c>
    </row>
    <row r="47" spans="1:23">
      <c r="A47" s="1">
        <v>40239</v>
      </c>
      <c r="B47" t="str">
        <f>IFERROR(VLOOKUP($A47,'BTC-Web'!$A$2:$H$10000,2,0),"")</f>
        <v/>
      </c>
      <c r="D47" s="2"/>
      <c r="H47" s="2"/>
      <c r="Q47">
        <f>ROW()</f>
        <v>47</v>
      </c>
      <c r="W47">
        <f>VLOOKUP(A47,Tbills!$B$4:$C$10000,2,1)</f>
        <v>0.125</v>
      </c>
    </row>
    <row r="48" spans="1:23">
      <c r="A48" s="1">
        <v>40240</v>
      </c>
      <c r="B48" t="str">
        <f>IFERROR(VLOOKUP($A48,'BTC-Web'!$A$2:$H$10000,2,0),"")</f>
        <v/>
      </c>
      <c r="D48" s="2"/>
      <c r="H48" s="2"/>
      <c r="Q48">
        <f>ROW()</f>
        <v>48</v>
      </c>
      <c r="W48">
        <f>VLOOKUP(A48,Tbills!$B$4:$C$10000,2,1)</f>
        <v>0.125</v>
      </c>
    </row>
    <row r="49" spans="1:23">
      <c r="A49" s="1">
        <v>40241</v>
      </c>
      <c r="B49" t="str">
        <f>IFERROR(VLOOKUP($A49,'BTC-Web'!$A$2:$H$10000,2,0),"")</f>
        <v/>
      </c>
      <c r="D49" s="2"/>
      <c r="H49" s="2"/>
      <c r="Q49">
        <f>ROW()</f>
        <v>49</v>
      </c>
      <c r="W49">
        <f>VLOOKUP(A49,Tbills!$B$4:$C$10000,2,1)</f>
        <v>0.125</v>
      </c>
    </row>
    <row r="50" spans="1:23">
      <c r="A50" s="1">
        <v>40242</v>
      </c>
      <c r="B50" t="str">
        <f>IFERROR(VLOOKUP($A50,'BTC-Web'!$A$2:$H$10000,2,0),"")</f>
        <v/>
      </c>
      <c r="D50" s="2"/>
      <c r="H50" s="2"/>
      <c r="Q50">
        <f>ROW()</f>
        <v>50</v>
      </c>
      <c r="W50">
        <f>VLOOKUP(A50,Tbills!$B$4:$C$10000,2,1)</f>
        <v>0.125</v>
      </c>
    </row>
    <row r="51" spans="1:23">
      <c r="A51" s="1">
        <v>40245</v>
      </c>
      <c r="B51" t="str">
        <f>IFERROR(VLOOKUP($A51,'BTC-Web'!$A$2:$H$10000,2,0),"")</f>
        <v/>
      </c>
      <c r="D51" s="2"/>
      <c r="H51" s="2"/>
      <c r="Q51">
        <f>ROW()</f>
        <v>51</v>
      </c>
      <c r="W51">
        <f>VLOOKUP(A51,Tbills!$B$4:$C$10000,2,1)</f>
        <v>0.15</v>
      </c>
    </row>
    <row r="52" spans="1:23">
      <c r="A52" s="1">
        <v>40246</v>
      </c>
      <c r="B52" t="str">
        <f>IFERROR(VLOOKUP($A52,'BTC-Web'!$A$2:$H$10000,2,0),"")</f>
        <v/>
      </c>
      <c r="D52" s="2"/>
      <c r="H52" s="2"/>
      <c r="Q52">
        <f>ROW()</f>
        <v>52</v>
      </c>
      <c r="W52">
        <f>VLOOKUP(A52,Tbills!$B$4:$C$10000,2,1)</f>
        <v>0.15</v>
      </c>
    </row>
    <row r="53" spans="1:23">
      <c r="A53" s="1">
        <v>40247</v>
      </c>
      <c r="B53" t="str">
        <f>IFERROR(VLOOKUP($A53,'BTC-Web'!$A$2:$H$10000,2,0),"")</f>
        <v/>
      </c>
      <c r="D53" s="2"/>
      <c r="H53" s="2"/>
      <c r="Q53">
        <f>ROW()</f>
        <v>53</v>
      </c>
      <c r="W53">
        <f>VLOOKUP(A53,Tbills!$B$4:$C$10000,2,1)</f>
        <v>0.15</v>
      </c>
    </row>
    <row r="54" spans="1:23">
      <c r="A54" s="1">
        <v>40248</v>
      </c>
      <c r="B54" t="str">
        <f>IFERROR(VLOOKUP($A54,'BTC-Web'!$A$2:$H$10000,2,0),"")</f>
        <v/>
      </c>
      <c r="D54" s="2"/>
      <c r="H54" s="2"/>
      <c r="Q54">
        <f>ROW()</f>
        <v>54</v>
      </c>
      <c r="W54">
        <f>VLOOKUP(A54,Tbills!$B$4:$C$10000,2,1)</f>
        <v>0.15</v>
      </c>
    </row>
    <row r="55" spans="1:23">
      <c r="A55" s="1">
        <v>40249</v>
      </c>
      <c r="B55" t="str">
        <f>IFERROR(VLOOKUP($A55,'BTC-Web'!$A$2:$H$10000,2,0),"")</f>
        <v/>
      </c>
      <c r="D55" s="2"/>
      <c r="H55" s="2"/>
      <c r="Q55">
        <f>ROW()</f>
        <v>55</v>
      </c>
      <c r="W55">
        <f>VLOOKUP(A55,Tbills!$B$4:$C$10000,2,1)</f>
        <v>0.15</v>
      </c>
    </row>
    <row r="56" spans="1:23">
      <c r="A56" s="1">
        <v>40252</v>
      </c>
      <c r="B56" t="str">
        <f>IFERROR(VLOOKUP($A56,'BTC-Web'!$A$2:$H$10000,2,0),"")</f>
        <v/>
      </c>
      <c r="D56" s="2"/>
      <c r="H56" s="2"/>
      <c r="Q56">
        <f>ROW()</f>
        <v>56</v>
      </c>
      <c r="W56">
        <f>VLOOKUP(A56,Tbills!$B$4:$C$10000,2,1)</f>
        <v>0.16500000000000001</v>
      </c>
    </row>
    <row r="57" spans="1:23">
      <c r="A57" s="1">
        <v>40253</v>
      </c>
      <c r="B57" t="str">
        <f>IFERROR(VLOOKUP($A57,'BTC-Web'!$A$2:$H$10000,2,0),"")</f>
        <v/>
      </c>
      <c r="D57" s="2"/>
      <c r="H57" s="2"/>
      <c r="Q57">
        <f>ROW()</f>
        <v>57</v>
      </c>
      <c r="W57">
        <f>VLOOKUP(A57,Tbills!$B$4:$C$10000,2,1)</f>
        <v>0.16500000000000001</v>
      </c>
    </row>
    <row r="58" spans="1:23">
      <c r="A58" s="1">
        <v>40254</v>
      </c>
      <c r="B58" t="str">
        <f>IFERROR(VLOOKUP($A58,'BTC-Web'!$A$2:$H$10000,2,0),"")</f>
        <v/>
      </c>
      <c r="D58" s="2"/>
      <c r="H58" s="2"/>
      <c r="Q58">
        <f>ROW()</f>
        <v>58</v>
      </c>
      <c r="W58">
        <f>VLOOKUP(A58,Tbills!$B$4:$C$10000,2,1)</f>
        <v>0.16500000000000001</v>
      </c>
    </row>
    <row r="59" spans="1:23">
      <c r="A59" s="1">
        <v>40255</v>
      </c>
      <c r="B59" t="str">
        <f>IFERROR(VLOOKUP($A59,'BTC-Web'!$A$2:$H$10000,2,0),"")</f>
        <v/>
      </c>
      <c r="D59" s="2"/>
      <c r="H59" s="2"/>
      <c r="Q59">
        <f>ROW()</f>
        <v>59</v>
      </c>
      <c r="W59">
        <f>VLOOKUP(A59,Tbills!$B$4:$C$10000,2,1)</f>
        <v>0.16500000000000001</v>
      </c>
    </row>
    <row r="60" spans="1:23">
      <c r="A60" s="1">
        <v>40256</v>
      </c>
      <c r="B60" t="str">
        <f>IFERROR(VLOOKUP($A60,'BTC-Web'!$A$2:$H$10000,2,0),"")</f>
        <v/>
      </c>
      <c r="D60" s="2"/>
      <c r="H60" s="2"/>
      <c r="Q60">
        <f>ROW()</f>
        <v>60</v>
      </c>
      <c r="W60">
        <f>VLOOKUP(A60,Tbills!$B$4:$C$10000,2,1)</f>
        <v>0.16500000000000001</v>
      </c>
    </row>
    <row r="61" spans="1:23">
      <c r="A61" s="1">
        <v>40259</v>
      </c>
      <c r="B61" t="str">
        <f>IFERROR(VLOOKUP($A61,'BTC-Web'!$A$2:$H$10000,2,0),"")</f>
        <v/>
      </c>
      <c r="D61" s="2"/>
      <c r="H61" s="2"/>
      <c r="Q61">
        <f>ROW()</f>
        <v>61</v>
      </c>
      <c r="W61">
        <f>VLOOKUP(A61,Tbills!$B$4:$C$10000,2,1)</f>
        <v>0.155</v>
      </c>
    </row>
    <row r="62" spans="1:23">
      <c r="A62" s="1">
        <v>40260</v>
      </c>
      <c r="B62" t="str">
        <f>IFERROR(VLOOKUP($A62,'BTC-Web'!$A$2:$H$10000,2,0),"")</f>
        <v/>
      </c>
      <c r="D62" s="2"/>
      <c r="H62" s="2"/>
      <c r="Q62">
        <f>ROW()</f>
        <v>62</v>
      </c>
      <c r="W62">
        <f>VLOOKUP(A62,Tbills!$B$4:$C$10000,2,1)</f>
        <v>0.155</v>
      </c>
    </row>
    <row r="63" spans="1:23">
      <c r="A63" s="1">
        <v>40261</v>
      </c>
      <c r="B63" t="str">
        <f>IFERROR(VLOOKUP($A63,'BTC-Web'!$A$2:$H$10000,2,0),"")</f>
        <v/>
      </c>
      <c r="D63" s="2"/>
      <c r="H63" s="2"/>
      <c r="Q63">
        <f>ROW()</f>
        <v>63</v>
      </c>
      <c r="W63">
        <f>VLOOKUP(A63,Tbills!$B$4:$C$10000,2,1)</f>
        <v>0.155</v>
      </c>
    </row>
    <row r="64" spans="1:23">
      <c r="A64" s="1">
        <v>40262</v>
      </c>
      <c r="B64" t="str">
        <f>IFERROR(VLOOKUP($A64,'BTC-Web'!$A$2:$H$10000,2,0),"")</f>
        <v/>
      </c>
      <c r="D64" s="2"/>
      <c r="H64" s="2"/>
      <c r="Q64">
        <f>ROW()</f>
        <v>64</v>
      </c>
      <c r="W64">
        <f>VLOOKUP(A64,Tbills!$B$4:$C$10000,2,1)</f>
        <v>0.155</v>
      </c>
    </row>
    <row r="65" spans="1:23">
      <c r="A65" s="1">
        <v>40263</v>
      </c>
      <c r="B65" t="str">
        <f>IFERROR(VLOOKUP($A65,'BTC-Web'!$A$2:$H$10000,2,0),"")</f>
        <v/>
      </c>
      <c r="D65" s="2"/>
      <c r="H65" s="2"/>
      <c r="Q65">
        <f>ROW()</f>
        <v>65</v>
      </c>
      <c r="W65">
        <f>VLOOKUP(A65,Tbills!$B$4:$C$10000,2,1)</f>
        <v>0.155</v>
      </c>
    </row>
    <row r="66" spans="1:23">
      <c r="A66" s="1">
        <v>40266</v>
      </c>
      <c r="B66" t="str">
        <f>IFERROR(VLOOKUP($A66,'BTC-Web'!$A$2:$H$10000,2,0),"")</f>
        <v/>
      </c>
      <c r="D66" s="2"/>
      <c r="H66" s="2"/>
      <c r="Q66">
        <f>ROW()</f>
        <v>66</v>
      </c>
      <c r="W66">
        <f>VLOOKUP(A66,Tbills!$B$4:$C$10000,2,1)</f>
        <v>0.14499999999999999</v>
      </c>
    </row>
    <row r="67" spans="1:23">
      <c r="A67" s="1">
        <v>40267</v>
      </c>
      <c r="B67" t="str">
        <f>IFERROR(VLOOKUP($A67,'BTC-Web'!$A$2:$H$10000,2,0),"")</f>
        <v/>
      </c>
      <c r="D67" s="2"/>
      <c r="H67" s="2"/>
      <c r="Q67">
        <f>ROW()</f>
        <v>67</v>
      </c>
      <c r="W67">
        <f>VLOOKUP(A67,Tbills!$B$4:$C$10000,2,1)</f>
        <v>0.14499999999999999</v>
      </c>
    </row>
    <row r="68" spans="1:23">
      <c r="A68" s="1">
        <v>40268</v>
      </c>
      <c r="B68" t="str">
        <f>IFERROR(VLOOKUP($A68,'BTC-Web'!$A$2:$H$10000,2,0),"")</f>
        <v/>
      </c>
      <c r="D68" s="2"/>
      <c r="H68" s="2"/>
      <c r="Q68">
        <f>ROW()</f>
        <v>68</v>
      </c>
      <c r="W68">
        <f>VLOOKUP(A68,Tbills!$B$4:$C$10000,2,1)</f>
        <v>0.14499999999999999</v>
      </c>
    </row>
    <row r="69" spans="1:23">
      <c r="A69" s="1">
        <v>40269</v>
      </c>
      <c r="B69" t="str">
        <f>IFERROR(VLOOKUP($A69,'BTC-Web'!$A$2:$H$10000,2,0),"")</f>
        <v/>
      </c>
      <c r="D69" s="2"/>
      <c r="H69" s="2"/>
      <c r="Q69">
        <f>ROW()</f>
        <v>69</v>
      </c>
      <c r="W69">
        <f>VLOOKUP(A69,Tbills!$B$4:$C$10000,2,1)</f>
        <v>0.14499999999999999</v>
      </c>
    </row>
    <row r="70" spans="1:23">
      <c r="A70" s="1">
        <v>40273</v>
      </c>
      <c r="B70" t="str">
        <f>IFERROR(VLOOKUP($A70,'BTC-Web'!$A$2:$H$10000,2,0),"")</f>
        <v/>
      </c>
      <c r="D70" s="2"/>
      <c r="H70" s="2"/>
      <c r="Q70">
        <f>ROW()</f>
        <v>70</v>
      </c>
      <c r="W70">
        <f>VLOOKUP(A70,Tbills!$B$4:$C$10000,2,1)</f>
        <v>0.17499999999999999</v>
      </c>
    </row>
    <row r="71" spans="1:23">
      <c r="A71" s="1">
        <v>40274</v>
      </c>
      <c r="B71" t="str">
        <f>IFERROR(VLOOKUP($A71,'BTC-Web'!$A$2:$H$10000,2,0),"")</f>
        <v/>
      </c>
      <c r="D71" s="2"/>
      <c r="H71" s="2"/>
      <c r="Q71">
        <f>ROW()</f>
        <v>71</v>
      </c>
      <c r="W71">
        <f>VLOOKUP(A71,Tbills!$B$4:$C$10000,2,1)</f>
        <v>0.17499999999999999</v>
      </c>
    </row>
    <row r="72" spans="1:23">
      <c r="A72" s="1">
        <v>40275</v>
      </c>
      <c r="B72" t="str">
        <f>IFERROR(VLOOKUP($A72,'BTC-Web'!$A$2:$H$10000,2,0),"")</f>
        <v/>
      </c>
      <c r="D72" s="2"/>
      <c r="H72" s="2"/>
      <c r="Q72">
        <f>ROW()</f>
        <v>72</v>
      </c>
      <c r="W72">
        <f>VLOOKUP(A72,Tbills!$B$4:$C$10000,2,1)</f>
        <v>0.17499999999999999</v>
      </c>
    </row>
    <row r="73" spans="1:23">
      <c r="A73" s="1">
        <v>40276</v>
      </c>
      <c r="B73" t="str">
        <f>IFERROR(VLOOKUP($A73,'BTC-Web'!$A$2:$H$10000,2,0),"")</f>
        <v/>
      </c>
      <c r="D73" s="2"/>
      <c r="H73" s="2"/>
      <c r="Q73">
        <f>ROW()</f>
        <v>73</v>
      </c>
      <c r="W73">
        <f>VLOOKUP(A73,Tbills!$B$4:$C$10000,2,1)</f>
        <v>0.17499999999999999</v>
      </c>
    </row>
    <row r="74" spans="1:23">
      <c r="A74" s="1">
        <v>40277</v>
      </c>
      <c r="B74" t="str">
        <f>IFERROR(VLOOKUP($A74,'BTC-Web'!$A$2:$H$10000,2,0),"")</f>
        <v/>
      </c>
      <c r="D74" s="2"/>
      <c r="H74" s="2"/>
      <c r="Q74">
        <f>ROW()</f>
        <v>74</v>
      </c>
      <c r="W74">
        <f>VLOOKUP(A74,Tbills!$B$4:$C$10000,2,1)</f>
        <v>0.17499999999999999</v>
      </c>
    </row>
    <row r="75" spans="1:23">
      <c r="A75" s="1">
        <v>40280</v>
      </c>
      <c r="B75" t="str">
        <f>IFERROR(VLOOKUP($A75,'BTC-Web'!$A$2:$H$10000,2,0),"")</f>
        <v/>
      </c>
      <c r="D75" s="2"/>
      <c r="H75" s="2"/>
      <c r="Q75">
        <f>ROW()</f>
        <v>75</v>
      </c>
      <c r="W75">
        <f>VLOOKUP(A75,Tbills!$B$4:$C$10000,2,1)</f>
        <v>0.155</v>
      </c>
    </row>
    <row r="76" spans="1:23">
      <c r="A76" s="1">
        <v>40281</v>
      </c>
      <c r="B76" t="str">
        <f>IFERROR(VLOOKUP($A76,'BTC-Web'!$A$2:$H$10000,2,0),"")</f>
        <v/>
      </c>
      <c r="D76" s="2"/>
      <c r="H76" s="2"/>
      <c r="Q76">
        <f>ROW()</f>
        <v>76</v>
      </c>
      <c r="W76">
        <f>VLOOKUP(A76,Tbills!$B$4:$C$10000,2,1)</f>
        <v>0.155</v>
      </c>
    </row>
    <row r="77" spans="1:23">
      <c r="A77" s="1">
        <v>40282</v>
      </c>
      <c r="B77" t="str">
        <f>IFERROR(VLOOKUP($A77,'BTC-Web'!$A$2:$H$10000,2,0),"")</f>
        <v/>
      </c>
      <c r="D77" s="2"/>
      <c r="H77" s="2"/>
      <c r="Q77">
        <f>ROW()</f>
        <v>77</v>
      </c>
      <c r="W77">
        <f>VLOOKUP(A77,Tbills!$B$4:$C$10000,2,1)</f>
        <v>0.155</v>
      </c>
    </row>
    <row r="78" spans="1:23">
      <c r="A78" s="1">
        <v>40283</v>
      </c>
      <c r="B78" t="str">
        <f>IFERROR(VLOOKUP($A78,'BTC-Web'!$A$2:$H$10000,2,0),"")</f>
        <v/>
      </c>
      <c r="D78" s="2"/>
      <c r="H78" s="2"/>
      <c r="Q78">
        <f>ROW()</f>
        <v>78</v>
      </c>
      <c r="W78">
        <f>VLOOKUP(A78,Tbills!$B$4:$C$10000,2,1)</f>
        <v>0.155</v>
      </c>
    </row>
    <row r="79" spans="1:23">
      <c r="A79" s="1">
        <v>40284</v>
      </c>
      <c r="B79" t="str">
        <f>IFERROR(VLOOKUP($A79,'BTC-Web'!$A$2:$H$10000,2,0),"")</f>
        <v/>
      </c>
      <c r="D79" s="2"/>
      <c r="H79" s="2"/>
      <c r="Q79">
        <f>ROW()</f>
        <v>79</v>
      </c>
      <c r="W79">
        <f>VLOOKUP(A79,Tbills!$B$4:$C$10000,2,1)</f>
        <v>0.155</v>
      </c>
    </row>
    <row r="80" spans="1:23">
      <c r="A80" s="1">
        <v>40287</v>
      </c>
      <c r="B80" t="str">
        <f>IFERROR(VLOOKUP($A80,'BTC-Web'!$A$2:$H$10000,2,0),"")</f>
        <v/>
      </c>
      <c r="D80" s="2"/>
      <c r="H80" s="2"/>
      <c r="Q80">
        <f>ROW()</f>
        <v>80</v>
      </c>
      <c r="W80">
        <f>VLOOKUP(A80,Tbills!$B$4:$C$10000,2,1)</f>
        <v>0.14499999999999999</v>
      </c>
    </row>
    <row r="81" spans="1:23">
      <c r="A81" s="1">
        <v>40288</v>
      </c>
      <c r="B81" t="str">
        <f>IFERROR(VLOOKUP($A81,'BTC-Web'!$A$2:$H$10000,2,0),"")</f>
        <v/>
      </c>
      <c r="D81" s="2"/>
      <c r="H81" s="2"/>
      <c r="Q81">
        <f>ROW()</f>
        <v>81</v>
      </c>
      <c r="W81">
        <f>VLOOKUP(A81,Tbills!$B$4:$C$10000,2,1)</f>
        <v>0.14499999999999999</v>
      </c>
    </row>
    <row r="82" spans="1:23">
      <c r="A82" s="1">
        <v>40289</v>
      </c>
      <c r="B82" t="str">
        <f>IFERROR(VLOOKUP($A82,'BTC-Web'!$A$2:$H$10000,2,0),"")</f>
        <v/>
      </c>
      <c r="D82" s="2"/>
      <c r="H82" s="2"/>
      <c r="Q82">
        <f>ROW()</f>
        <v>82</v>
      </c>
      <c r="W82">
        <f>VLOOKUP(A82,Tbills!$B$4:$C$10000,2,1)</f>
        <v>0.14499999999999999</v>
      </c>
    </row>
    <row r="83" spans="1:23">
      <c r="A83" s="1">
        <v>40290</v>
      </c>
      <c r="B83" t="str">
        <f>IFERROR(VLOOKUP($A83,'BTC-Web'!$A$2:$H$10000,2,0),"")</f>
        <v/>
      </c>
      <c r="D83" s="2"/>
      <c r="H83" s="2"/>
      <c r="Q83">
        <f>ROW()</f>
        <v>83</v>
      </c>
      <c r="W83">
        <f>VLOOKUP(A83,Tbills!$B$4:$C$10000,2,1)</f>
        <v>0.14499999999999999</v>
      </c>
    </row>
    <row r="84" spans="1:23">
      <c r="A84" s="1">
        <v>40291</v>
      </c>
      <c r="B84" t="str">
        <f>IFERROR(VLOOKUP($A84,'BTC-Web'!$A$2:$H$10000,2,0),"")</f>
        <v/>
      </c>
      <c r="D84" s="2"/>
      <c r="H84" s="2"/>
      <c r="Q84">
        <f>ROW()</f>
        <v>84</v>
      </c>
      <c r="W84">
        <f>VLOOKUP(A84,Tbills!$B$4:$C$10000,2,1)</f>
        <v>0.14499999999999999</v>
      </c>
    </row>
    <row r="85" spans="1:23">
      <c r="A85" s="1">
        <v>40294</v>
      </c>
      <c r="B85" t="str">
        <f>IFERROR(VLOOKUP($A85,'BTC-Web'!$A$2:$H$10000,2,0),"")</f>
        <v/>
      </c>
      <c r="D85" s="2"/>
      <c r="H85" s="2"/>
      <c r="Q85">
        <f>ROW()</f>
        <v>85</v>
      </c>
      <c r="W85">
        <f>VLOOKUP(A85,Tbills!$B$4:$C$10000,2,1)</f>
        <v>0.15</v>
      </c>
    </row>
    <row r="86" spans="1:23">
      <c r="A86" s="1">
        <v>40295</v>
      </c>
      <c r="B86" t="str">
        <f>IFERROR(VLOOKUP($A86,'BTC-Web'!$A$2:$H$10000,2,0),"")</f>
        <v/>
      </c>
      <c r="D86" s="2"/>
      <c r="H86" s="2"/>
      <c r="Q86">
        <f>ROW()</f>
        <v>86</v>
      </c>
      <c r="W86">
        <f>VLOOKUP(A86,Tbills!$B$4:$C$10000,2,1)</f>
        <v>0.15</v>
      </c>
    </row>
    <row r="87" spans="1:23">
      <c r="A87" s="1">
        <v>40296</v>
      </c>
      <c r="B87" t="str">
        <f>IFERROR(VLOOKUP($A87,'BTC-Web'!$A$2:$H$10000,2,0),"")</f>
        <v/>
      </c>
      <c r="D87" s="2"/>
      <c r="H87" s="2"/>
      <c r="Q87">
        <f>ROW()</f>
        <v>87</v>
      </c>
      <c r="W87">
        <f>VLOOKUP(A87,Tbills!$B$4:$C$10000,2,1)</f>
        <v>0.15</v>
      </c>
    </row>
    <row r="88" spans="1:23">
      <c r="A88" s="1">
        <v>40297</v>
      </c>
      <c r="B88" t="str">
        <f>IFERROR(VLOOKUP($A88,'BTC-Web'!$A$2:$H$10000,2,0),"")</f>
        <v/>
      </c>
      <c r="D88" s="2"/>
      <c r="H88" s="2"/>
      <c r="Q88">
        <f>ROW()</f>
        <v>88</v>
      </c>
      <c r="W88">
        <f>VLOOKUP(A88,Tbills!$B$4:$C$10000,2,1)</f>
        <v>0.15</v>
      </c>
    </row>
    <row r="89" spans="1:23">
      <c r="A89" s="1">
        <v>40298</v>
      </c>
      <c r="B89" t="str">
        <f>IFERROR(VLOOKUP($A89,'BTC-Web'!$A$2:$H$10000,2,0),"")</f>
        <v/>
      </c>
      <c r="D89" s="2"/>
      <c r="H89" s="2"/>
      <c r="Q89">
        <f>ROW()</f>
        <v>89</v>
      </c>
      <c r="W89">
        <f>VLOOKUP(A89,Tbills!$B$4:$C$10000,2,1)</f>
        <v>0.15</v>
      </c>
    </row>
    <row r="90" spans="1:23">
      <c r="A90" s="1">
        <v>40301</v>
      </c>
      <c r="B90" t="str">
        <f>IFERROR(VLOOKUP($A90,'BTC-Web'!$A$2:$H$10000,2,0),"")</f>
        <v/>
      </c>
      <c r="D90" s="2"/>
      <c r="H90" s="2"/>
      <c r="Q90">
        <f>ROW()</f>
        <v>90</v>
      </c>
      <c r="W90">
        <f>VLOOKUP(A90,Tbills!$B$4:$C$10000,2,1)</f>
        <v>0.16500000000000001</v>
      </c>
    </row>
    <row r="91" spans="1:23">
      <c r="A91" s="1">
        <v>40302</v>
      </c>
      <c r="B91" t="str">
        <f>IFERROR(VLOOKUP($A91,'BTC-Web'!$A$2:$H$10000,2,0),"")</f>
        <v/>
      </c>
      <c r="D91" s="2"/>
      <c r="H91" s="2"/>
      <c r="Q91">
        <f>ROW()</f>
        <v>91</v>
      </c>
      <c r="W91">
        <f>VLOOKUP(A91,Tbills!$B$4:$C$10000,2,1)</f>
        <v>0.16500000000000001</v>
      </c>
    </row>
    <row r="92" spans="1:23">
      <c r="A92" s="1">
        <v>40303</v>
      </c>
      <c r="B92" t="str">
        <f>IFERROR(VLOOKUP($A92,'BTC-Web'!$A$2:$H$10000,2,0),"")</f>
        <v/>
      </c>
      <c r="D92" s="2"/>
      <c r="H92" s="2"/>
      <c r="Q92">
        <f>ROW()</f>
        <v>92</v>
      </c>
      <c r="W92">
        <f>VLOOKUP(A92,Tbills!$B$4:$C$10000,2,1)</f>
        <v>0.16500000000000001</v>
      </c>
    </row>
    <row r="93" spans="1:23">
      <c r="A93" s="1">
        <v>40304</v>
      </c>
      <c r="B93" t="str">
        <f>IFERROR(VLOOKUP($A93,'BTC-Web'!$A$2:$H$10000,2,0),"")</f>
        <v/>
      </c>
      <c r="D93" s="2"/>
      <c r="H93" s="2"/>
      <c r="Q93">
        <f>ROW()</f>
        <v>93</v>
      </c>
      <c r="W93">
        <f>VLOOKUP(A93,Tbills!$B$4:$C$10000,2,1)</f>
        <v>0.16500000000000001</v>
      </c>
    </row>
    <row r="94" spans="1:23">
      <c r="A94" s="1">
        <v>40305</v>
      </c>
      <c r="B94" t="str">
        <f>IFERROR(VLOOKUP($A94,'BTC-Web'!$A$2:$H$10000,2,0),"")</f>
        <v/>
      </c>
      <c r="D94" s="2"/>
      <c r="H94" s="2"/>
      <c r="Q94">
        <f>ROW()</f>
        <v>94</v>
      </c>
      <c r="W94">
        <f>VLOOKUP(A94,Tbills!$B$4:$C$10000,2,1)</f>
        <v>0.16500000000000001</v>
      </c>
    </row>
    <row r="95" spans="1:23">
      <c r="A95" s="1">
        <v>40308</v>
      </c>
      <c r="B95" t="str">
        <f>IFERROR(VLOOKUP($A95,'BTC-Web'!$A$2:$H$10000,2,0),"")</f>
        <v/>
      </c>
      <c r="D95" s="2"/>
      <c r="H95" s="2"/>
      <c r="Q95">
        <f>ROW()</f>
        <v>95</v>
      </c>
      <c r="W95">
        <f>VLOOKUP(A95,Tbills!$B$4:$C$10000,2,1)</f>
        <v>0.155</v>
      </c>
    </row>
    <row r="96" spans="1:23">
      <c r="A96" s="1">
        <v>40309</v>
      </c>
      <c r="B96" t="str">
        <f>IFERROR(VLOOKUP($A96,'BTC-Web'!$A$2:$H$10000,2,0),"")</f>
        <v/>
      </c>
      <c r="D96" s="2"/>
      <c r="H96" s="2"/>
      <c r="Q96">
        <f>ROW()</f>
        <v>96</v>
      </c>
      <c r="W96">
        <f>VLOOKUP(A96,Tbills!$B$4:$C$10000,2,1)</f>
        <v>0.155</v>
      </c>
    </row>
    <row r="97" spans="1:23">
      <c r="A97" s="1">
        <v>40310</v>
      </c>
      <c r="B97" t="str">
        <f>IFERROR(VLOOKUP($A97,'BTC-Web'!$A$2:$H$10000,2,0),"")</f>
        <v/>
      </c>
      <c r="D97" s="2"/>
      <c r="H97" s="2"/>
      <c r="Q97">
        <f>ROW()</f>
        <v>97</v>
      </c>
      <c r="W97">
        <f>VLOOKUP(A97,Tbills!$B$4:$C$10000,2,1)</f>
        <v>0.155</v>
      </c>
    </row>
    <row r="98" spans="1:23">
      <c r="A98" s="1">
        <v>40311</v>
      </c>
      <c r="B98" t="str">
        <f>IFERROR(VLOOKUP($A98,'BTC-Web'!$A$2:$H$10000,2,0),"")</f>
        <v/>
      </c>
      <c r="D98" s="2"/>
      <c r="H98" s="2"/>
      <c r="Q98">
        <f>ROW()</f>
        <v>98</v>
      </c>
      <c r="W98">
        <f>VLOOKUP(A98,Tbills!$B$4:$C$10000,2,1)</f>
        <v>0.155</v>
      </c>
    </row>
    <row r="99" spans="1:23">
      <c r="A99" s="1">
        <v>40312</v>
      </c>
      <c r="B99" t="str">
        <f>IFERROR(VLOOKUP($A99,'BTC-Web'!$A$2:$H$10000,2,0),"")</f>
        <v/>
      </c>
      <c r="D99" s="2"/>
      <c r="H99" s="2"/>
      <c r="Q99">
        <f>ROW()</f>
        <v>99</v>
      </c>
      <c r="W99">
        <f>VLOOKUP(A99,Tbills!$B$4:$C$10000,2,1)</f>
        <v>0.155</v>
      </c>
    </row>
    <row r="100" spans="1:23">
      <c r="A100" s="1">
        <v>40315</v>
      </c>
      <c r="B100" t="str">
        <f>IFERROR(VLOOKUP($A100,'BTC-Web'!$A$2:$H$10000,2,0),"")</f>
        <v/>
      </c>
      <c r="D100" s="2"/>
      <c r="H100" s="2"/>
      <c r="Q100">
        <f>ROW()</f>
        <v>100</v>
      </c>
      <c r="W100">
        <f>VLOOKUP(A100,Tbills!$B$4:$C$10000,2,1)</f>
        <v>0.16</v>
      </c>
    </row>
    <row r="101" spans="1:23">
      <c r="A101" s="1">
        <v>40316</v>
      </c>
      <c r="B101" t="str">
        <f>IFERROR(VLOOKUP($A101,'BTC-Web'!$A$2:$H$10000,2,0),"")</f>
        <v/>
      </c>
      <c r="D101" s="2"/>
      <c r="H101" s="2"/>
      <c r="Q101">
        <f>ROW()</f>
        <v>101</v>
      </c>
      <c r="W101">
        <f>VLOOKUP(A101,Tbills!$B$4:$C$10000,2,1)</f>
        <v>0.16</v>
      </c>
    </row>
    <row r="102" spans="1:23">
      <c r="A102" s="1">
        <v>40317</v>
      </c>
      <c r="B102" t="str">
        <f>IFERROR(VLOOKUP($A102,'BTC-Web'!$A$2:$H$10000,2,0),"")</f>
        <v/>
      </c>
      <c r="D102" s="2"/>
      <c r="H102" s="2"/>
      <c r="Q102">
        <f>ROW()</f>
        <v>102</v>
      </c>
      <c r="W102">
        <f>VLOOKUP(A102,Tbills!$B$4:$C$10000,2,1)</f>
        <v>0.16</v>
      </c>
    </row>
    <row r="103" spans="1:23">
      <c r="A103" s="1">
        <v>40318</v>
      </c>
      <c r="B103" t="str">
        <f>IFERROR(VLOOKUP($A103,'BTC-Web'!$A$2:$H$10000,2,0),"")</f>
        <v/>
      </c>
      <c r="D103" s="2"/>
      <c r="H103" s="2"/>
      <c r="Q103">
        <f>ROW()</f>
        <v>103</v>
      </c>
      <c r="W103">
        <f>VLOOKUP(A103,Tbills!$B$4:$C$10000,2,1)</f>
        <v>0.16</v>
      </c>
    </row>
    <row r="104" spans="1:23">
      <c r="A104" s="1">
        <v>40319</v>
      </c>
      <c r="B104" t="str">
        <f>IFERROR(VLOOKUP($A104,'BTC-Web'!$A$2:$H$10000,2,0),"")</f>
        <v/>
      </c>
      <c r="D104" s="2"/>
      <c r="H104" s="2"/>
      <c r="Q104">
        <f>ROW()</f>
        <v>104</v>
      </c>
      <c r="W104">
        <f>VLOOKUP(A104,Tbills!$B$4:$C$10000,2,1)</f>
        <v>0.16</v>
      </c>
    </row>
    <row r="105" spans="1:23">
      <c r="A105" s="1">
        <v>40322</v>
      </c>
      <c r="B105" t="str">
        <f>IFERROR(VLOOKUP($A105,'BTC-Web'!$A$2:$H$10000,2,0),"")</f>
        <v/>
      </c>
      <c r="D105" s="2"/>
      <c r="H105" s="2"/>
      <c r="Q105">
        <f>ROW()</f>
        <v>105</v>
      </c>
      <c r="W105">
        <f>VLOOKUP(A105,Tbills!$B$4:$C$10000,2,1)</f>
        <v>0.16500000000000001</v>
      </c>
    </row>
    <row r="106" spans="1:23">
      <c r="A106" s="1">
        <v>40323</v>
      </c>
      <c r="B106" t="str">
        <f>IFERROR(VLOOKUP($A106,'BTC-Web'!$A$2:$H$10000,2,0),"")</f>
        <v/>
      </c>
      <c r="D106" s="2"/>
      <c r="H106" s="2"/>
      <c r="Q106">
        <f>ROW()</f>
        <v>106</v>
      </c>
      <c r="W106">
        <f>VLOOKUP(A106,Tbills!$B$4:$C$10000,2,1)</f>
        <v>0.16500000000000001</v>
      </c>
    </row>
    <row r="107" spans="1:23">
      <c r="A107" s="1">
        <v>40324</v>
      </c>
      <c r="B107" t="str">
        <f>IFERROR(VLOOKUP($A107,'BTC-Web'!$A$2:$H$10000,2,0),"")</f>
        <v/>
      </c>
      <c r="D107" s="2"/>
      <c r="H107" s="2"/>
      <c r="Q107">
        <f>ROW()</f>
        <v>107</v>
      </c>
      <c r="W107">
        <f>VLOOKUP(A107,Tbills!$B$4:$C$10000,2,1)</f>
        <v>0.16500000000000001</v>
      </c>
    </row>
    <row r="108" spans="1:23">
      <c r="A108" s="1">
        <v>40325</v>
      </c>
      <c r="B108" t="str">
        <f>IFERROR(VLOOKUP($A108,'BTC-Web'!$A$2:$H$10000,2,0),"")</f>
        <v/>
      </c>
      <c r="D108" s="2"/>
      <c r="H108" s="2"/>
      <c r="Q108">
        <f>ROW()</f>
        <v>108</v>
      </c>
      <c r="W108">
        <f>VLOOKUP(A108,Tbills!$B$4:$C$10000,2,1)</f>
        <v>0.16500000000000001</v>
      </c>
    </row>
    <row r="109" spans="1:23">
      <c r="A109" s="1">
        <v>40326</v>
      </c>
      <c r="B109" t="str">
        <f>IFERROR(VLOOKUP($A109,'BTC-Web'!$A$2:$H$10000,2,0),"")</f>
        <v/>
      </c>
      <c r="D109" s="2"/>
      <c r="H109" s="2"/>
      <c r="Q109">
        <f>ROW()</f>
        <v>109</v>
      </c>
      <c r="W109">
        <f>VLOOKUP(A109,Tbills!$B$4:$C$10000,2,1)</f>
        <v>0.16500000000000001</v>
      </c>
    </row>
    <row r="110" spans="1:23">
      <c r="A110" s="1">
        <v>40330</v>
      </c>
      <c r="B110" t="str">
        <f>IFERROR(VLOOKUP($A110,'BTC-Web'!$A$2:$H$10000,2,0),"")</f>
        <v/>
      </c>
      <c r="D110" s="2"/>
      <c r="H110" s="2"/>
      <c r="Q110">
        <f>ROW()</f>
        <v>110</v>
      </c>
      <c r="W110">
        <f>VLOOKUP(A110,Tbills!$B$4:$C$10000,2,1)</f>
        <v>0.16</v>
      </c>
    </row>
    <row r="111" spans="1:23">
      <c r="A111" s="1">
        <v>40331</v>
      </c>
      <c r="B111" t="str">
        <f>IFERROR(VLOOKUP($A111,'BTC-Web'!$A$2:$H$10000,2,0),"")</f>
        <v/>
      </c>
      <c r="D111" s="2"/>
      <c r="H111" s="2"/>
      <c r="Q111">
        <f>ROW()</f>
        <v>111</v>
      </c>
      <c r="W111">
        <f>VLOOKUP(A111,Tbills!$B$4:$C$10000,2,1)</f>
        <v>0.16</v>
      </c>
    </row>
    <row r="112" spans="1:23">
      <c r="A112" s="1">
        <v>40332</v>
      </c>
      <c r="B112" t="str">
        <f>IFERROR(VLOOKUP($A112,'BTC-Web'!$A$2:$H$10000,2,0),"")</f>
        <v/>
      </c>
      <c r="D112" s="2"/>
      <c r="H112" s="2"/>
      <c r="Q112">
        <f>ROW()</f>
        <v>112</v>
      </c>
      <c r="W112">
        <f>VLOOKUP(A112,Tbills!$B$4:$C$10000,2,1)</f>
        <v>0.16</v>
      </c>
    </row>
    <row r="113" spans="1:23">
      <c r="A113" s="1">
        <v>40333</v>
      </c>
      <c r="B113" t="str">
        <f>IFERROR(VLOOKUP($A113,'BTC-Web'!$A$2:$H$10000,2,0),"")</f>
        <v/>
      </c>
      <c r="D113" s="2"/>
      <c r="H113" s="2"/>
      <c r="Q113">
        <f>ROW()</f>
        <v>113</v>
      </c>
      <c r="W113">
        <f>VLOOKUP(A113,Tbills!$B$4:$C$10000,2,1)</f>
        <v>0.16</v>
      </c>
    </row>
    <row r="114" spans="1:23">
      <c r="A114" s="1">
        <v>40336</v>
      </c>
      <c r="B114" t="str">
        <f>IFERROR(VLOOKUP($A114,'BTC-Web'!$A$2:$H$10000,2,0),"")</f>
        <v/>
      </c>
      <c r="D114" s="2"/>
      <c r="H114" s="2"/>
      <c r="Q114">
        <f>ROW()</f>
        <v>114</v>
      </c>
      <c r="W114">
        <f>VLOOKUP(A114,Tbills!$B$4:$C$10000,2,1)</f>
        <v>0.13</v>
      </c>
    </row>
    <row r="115" spans="1:23">
      <c r="A115" s="1">
        <v>40337</v>
      </c>
      <c r="B115" t="str">
        <f>IFERROR(VLOOKUP($A115,'BTC-Web'!$A$2:$H$10000,2,0),"")</f>
        <v/>
      </c>
      <c r="D115" s="2"/>
      <c r="H115" s="2"/>
      <c r="Q115">
        <f>ROW()</f>
        <v>115</v>
      </c>
      <c r="W115">
        <f>VLOOKUP(A115,Tbills!$B$4:$C$10000,2,1)</f>
        <v>0.13</v>
      </c>
    </row>
    <row r="116" spans="1:23">
      <c r="A116" s="1">
        <v>40338</v>
      </c>
      <c r="B116" t="str">
        <f>IFERROR(VLOOKUP($A116,'BTC-Web'!$A$2:$H$10000,2,0),"")</f>
        <v/>
      </c>
      <c r="D116" s="2"/>
      <c r="H116" s="2"/>
      <c r="Q116">
        <f>ROW()</f>
        <v>116</v>
      </c>
      <c r="W116">
        <f>VLOOKUP(A116,Tbills!$B$4:$C$10000,2,1)</f>
        <v>0.13</v>
      </c>
    </row>
    <row r="117" spans="1:23">
      <c r="A117" s="1">
        <v>40339</v>
      </c>
      <c r="B117" t="str">
        <f>IFERROR(VLOOKUP($A117,'BTC-Web'!$A$2:$H$10000,2,0),"")</f>
        <v/>
      </c>
      <c r="D117" s="2"/>
      <c r="H117" s="2"/>
      <c r="Q117">
        <f>ROW()</f>
        <v>117</v>
      </c>
      <c r="W117">
        <f>VLOOKUP(A117,Tbills!$B$4:$C$10000,2,1)</f>
        <v>0.13</v>
      </c>
    </row>
    <row r="118" spans="1:23">
      <c r="A118" s="1">
        <v>40340</v>
      </c>
      <c r="B118" t="str">
        <f>IFERROR(VLOOKUP($A118,'BTC-Web'!$A$2:$H$10000,2,0),"")</f>
        <v/>
      </c>
      <c r="D118" s="2"/>
      <c r="H118" s="2"/>
      <c r="Q118">
        <f>ROW()</f>
        <v>118</v>
      </c>
      <c r="W118">
        <f>VLOOKUP(A118,Tbills!$B$4:$C$10000,2,1)</f>
        <v>0.13</v>
      </c>
    </row>
    <row r="119" spans="1:23">
      <c r="A119" s="1">
        <v>40343</v>
      </c>
      <c r="B119" t="str">
        <f>IFERROR(VLOOKUP($A119,'BTC-Web'!$A$2:$H$10000,2,0),"")</f>
        <v/>
      </c>
      <c r="D119" s="2"/>
      <c r="H119" s="2"/>
      <c r="Q119">
        <f>ROW()</f>
        <v>119</v>
      </c>
      <c r="W119">
        <f>VLOOKUP(A119,Tbills!$B$4:$C$10000,2,1)</f>
        <v>6.5000000000000002E-2</v>
      </c>
    </row>
    <row r="120" spans="1:23">
      <c r="A120" s="1">
        <v>40344</v>
      </c>
      <c r="B120" t="str">
        <f>IFERROR(VLOOKUP($A120,'BTC-Web'!$A$2:$H$10000,2,0),"")</f>
        <v/>
      </c>
      <c r="D120" s="2"/>
      <c r="H120" s="2"/>
      <c r="Q120">
        <f>ROW()</f>
        <v>120</v>
      </c>
      <c r="W120">
        <f>VLOOKUP(A120,Tbills!$B$4:$C$10000,2,1)</f>
        <v>6.5000000000000002E-2</v>
      </c>
    </row>
    <row r="121" spans="1:23">
      <c r="A121" s="1">
        <v>40345</v>
      </c>
      <c r="B121" t="str">
        <f>IFERROR(VLOOKUP($A121,'BTC-Web'!$A$2:$H$10000,2,0),"")</f>
        <v/>
      </c>
      <c r="D121" s="2"/>
      <c r="H121" s="2"/>
      <c r="Q121">
        <f>ROW()</f>
        <v>121</v>
      </c>
      <c r="W121">
        <f>VLOOKUP(A121,Tbills!$B$4:$C$10000,2,1)</f>
        <v>6.5000000000000002E-2</v>
      </c>
    </row>
    <row r="122" spans="1:23">
      <c r="A122" s="1">
        <v>40346</v>
      </c>
      <c r="B122" t="str">
        <f>IFERROR(VLOOKUP($A122,'BTC-Web'!$A$2:$H$10000,2,0),"")</f>
        <v/>
      </c>
      <c r="D122" s="2"/>
      <c r="H122" s="2"/>
      <c r="Q122">
        <f>ROW()</f>
        <v>122</v>
      </c>
      <c r="W122">
        <f>VLOOKUP(A122,Tbills!$B$4:$C$10000,2,1)</f>
        <v>6.5000000000000002E-2</v>
      </c>
    </row>
    <row r="123" spans="1:23">
      <c r="A123" s="1">
        <v>40347</v>
      </c>
      <c r="B123" t="str">
        <f>IFERROR(VLOOKUP($A123,'BTC-Web'!$A$2:$H$10000,2,0),"")</f>
        <v/>
      </c>
      <c r="D123" s="2"/>
      <c r="H123" s="2"/>
      <c r="Q123">
        <f>ROW()</f>
        <v>123</v>
      </c>
      <c r="W123">
        <f>VLOOKUP(A123,Tbills!$B$4:$C$10000,2,1)</f>
        <v>6.5000000000000002E-2</v>
      </c>
    </row>
    <row r="124" spans="1:23">
      <c r="A124" s="1">
        <v>40350</v>
      </c>
      <c r="B124" t="str">
        <f>IFERROR(VLOOKUP($A124,'BTC-Web'!$A$2:$H$10000,2,0),"")</f>
        <v/>
      </c>
      <c r="D124" s="2"/>
      <c r="H124" s="2"/>
      <c r="Q124">
        <f>ROW()</f>
        <v>124</v>
      </c>
      <c r="W124">
        <f>VLOOKUP(A124,Tbills!$B$4:$C$10000,2,1)</f>
        <v>0.115</v>
      </c>
    </row>
    <row r="125" spans="1:23">
      <c r="A125" s="1">
        <v>40351</v>
      </c>
      <c r="B125" t="str">
        <f>IFERROR(VLOOKUP($A125,'BTC-Web'!$A$2:$H$10000,2,0),"")</f>
        <v/>
      </c>
      <c r="D125" s="2"/>
      <c r="H125" s="2"/>
      <c r="Q125">
        <f>ROW()</f>
        <v>125</v>
      </c>
      <c r="W125">
        <f>VLOOKUP(A125,Tbills!$B$4:$C$10000,2,1)</f>
        <v>0.115</v>
      </c>
    </row>
    <row r="126" spans="1:23">
      <c r="A126" s="1">
        <v>40352</v>
      </c>
      <c r="B126" t="str">
        <f>IFERROR(VLOOKUP($A126,'BTC-Web'!$A$2:$H$10000,2,0),"")</f>
        <v/>
      </c>
      <c r="D126" s="2"/>
      <c r="H126" s="2"/>
      <c r="Q126">
        <f>ROW()</f>
        <v>126</v>
      </c>
      <c r="W126">
        <f>VLOOKUP(A126,Tbills!$B$4:$C$10000,2,1)</f>
        <v>0.115</v>
      </c>
    </row>
    <row r="127" spans="1:23">
      <c r="A127" s="1">
        <v>40353</v>
      </c>
      <c r="B127" t="str">
        <f>IFERROR(VLOOKUP($A127,'BTC-Web'!$A$2:$H$10000,2,0),"")</f>
        <v/>
      </c>
      <c r="D127" s="2"/>
      <c r="H127" s="2"/>
      <c r="Q127">
        <f>ROW()</f>
        <v>127</v>
      </c>
      <c r="W127">
        <f>VLOOKUP(A127,Tbills!$B$4:$C$10000,2,1)</f>
        <v>0.115</v>
      </c>
    </row>
    <row r="128" spans="1:23">
      <c r="A128" s="1">
        <v>40354</v>
      </c>
      <c r="B128" t="str">
        <f>IFERROR(VLOOKUP($A128,'BTC-Web'!$A$2:$H$10000,2,0),"")</f>
        <v/>
      </c>
      <c r="D128" s="2"/>
      <c r="H128" s="2"/>
      <c r="Q128">
        <f>ROW()</f>
        <v>128</v>
      </c>
      <c r="W128">
        <f>VLOOKUP(A128,Tbills!$B$4:$C$10000,2,1)</f>
        <v>0.115</v>
      </c>
    </row>
    <row r="129" spans="1:23">
      <c r="A129" s="1">
        <v>40357</v>
      </c>
      <c r="B129" t="str">
        <f>IFERROR(VLOOKUP($A129,'BTC-Web'!$A$2:$H$10000,2,0),"")</f>
        <v/>
      </c>
      <c r="D129" s="2"/>
      <c r="H129" s="2"/>
      <c r="Q129">
        <f>ROW()</f>
        <v>129</v>
      </c>
      <c r="W129">
        <f>VLOOKUP(A129,Tbills!$B$4:$C$10000,2,1)</f>
        <v>0.16</v>
      </c>
    </row>
    <row r="130" spans="1:23">
      <c r="A130" s="1">
        <v>40358</v>
      </c>
      <c r="B130" t="str">
        <f>IFERROR(VLOOKUP($A130,'BTC-Web'!$A$2:$H$10000,2,0),"")</f>
        <v/>
      </c>
      <c r="D130" s="2"/>
      <c r="H130" s="2"/>
      <c r="Q130">
        <f>ROW()</f>
        <v>130</v>
      </c>
      <c r="W130">
        <f>VLOOKUP(A130,Tbills!$B$4:$C$10000,2,1)</f>
        <v>0.16</v>
      </c>
    </row>
    <row r="131" spans="1:23">
      <c r="A131" s="1">
        <v>40359</v>
      </c>
      <c r="B131" t="str">
        <f>IFERROR(VLOOKUP($A131,'BTC-Web'!$A$2:$H$10000,2,0),"")</f>
        <v/>
      </c>
      <c r="D131" s="2"/>
      <c r="H131" s="2"/>
      <c r="Q131">
        <f>ROW()</f>
        <v>131</v>
      </c>
      <c r="W131">
        <f>VLOOKUP(A131,Tbills!$B$4:$C$10000,2,1)</f>
        <v>0.16</v>
      </c>
    </row>
    <row r="132" spans="1:23">
      <c r="A132" s="1">
        <v>40360</v>
      </c>
      <c r="B132" t="str">
        <f>IFERROR(VLOOKUP($A132,'BTC-Web'!$A$2:$H$10000,2,0),"")</f>
        <v/>
      </c>
      <c r="D132" s="2"/>
      <c r="H132" s="2"/>
      <c r="Q132">
        <f>ROW()</f>
        <v>132</v>
      </c>
      <c r="W132">
        <f>VLOOKUP(A132,Tbills!$B$4:$C$10000,2,1)</f>
        <v>0.16</v>
      </c>
    </row>
    <row r="133" spans="1:23">
      <c r="A133" s="1">
        <v>40361</v>
      </c>
      <c r="B133" t="str">
        <f>IFERROR(VLOOKUP($A133,'BTC-Web'!$A$2:$H$10000,2,0),"")</f>
        <v/>
      </c>
      <c r="D133" s="2"/>
      <c r="H133" s="2"/>
      <c r="Q133">
        <f>ROW()</f>
        <v>133</v>
      </c>
      <c r="W133">
        <f>VLOOKUP(A133,Tbills!$B$4:$C$10000,2,1)</f>
        <v>0.16</v>
      </c>
    </row>
    <row r="134" spans="1:23">
      <c r="A134" s="1">
        <v>40365</v>
      </c>
      <c r="B134" t="str">
        <f>IFERROR(VLOOKUP($A134,'BTC-Web'!$A$2:$H$10000,2,0),"")</f>
        <v/>
      </c>
      <c r="D134" s="2"/>
      <c r="H134" s="2"/>
      <c r="Q134">
        <f>ROW()</f>
        <v>134</v>
      </c>
      <c r="W134">
        <f>VLOOKUP(A134,Tbills!$B$4:$C$10000,2,1)</f>
        <v>0.16500000000000001</v>
      </c>
    </row>
    <row r="135" spans="1:23">
      <c r="A135" s="1">
        <v>40366</v>
      </c>
      <c r="B135" t="str">
        <f>IFERROR(VLOOKUP($A135,'BTC-Web'!$A$2:$H$10000,2,0),"")</f>
        <v/>
      </c>
      <c r="D135" s="2"/>
      <c r="H135" s="2"/>
      <c r="Q135">
        <f>ROW()</f>
        <v>135</v>
      </c>
      <c r="W135">
        <f>VLOOKUP(A135,Tbills!$B$4:$C$10000,2,1)</f>
        <v>0.16500000000000001</v>
      </c>
    </row>
    <row r="136" spans="1:23">
      <c r="A136" s="1">
        <v>40367</v>
      </c>
      <c r="B136" t="str">
        <f>IFERROR(VLOOKUP($A136,'BTC-Web'!$A$2:$H$10000,2,0),"")</f>
        <v/>
      </c>
      <c r="D136" s="2"/>
      <c r="H136" s="2"/>
      <c r="Q136">
        <f>ROW()</f>
        <v>136</v>
      </c>
      <c r="W136">
        <f>VLOOKUP(A136,Tbills!$B$4:$C$10000,2,1)</f>
        <v>0.16500000000000001</v>
      </c>
    </row>
    <row r="137" spans="1:23">
      <c r="A137" s="1">
        <v>40368</v>
      </c>
      <c r="B137" t="str">
        <f>IFERROR(VLOOKUP($A137,'BTC-Web'!$A$2:$H$10000,2,0),"")</f>
        <v/>
      </c>
      <c r="D137" s="2"/>
      <c r="H137" s="2"/>
      <c r="Q137">
        <f>ROW()</f>
        <v>137</v>
      </c>
      <c r="W137">
        <f>VLOOKUP(A137,Tbills!$B$4:$C$10000,2,1)</f>
        <v>0.16500000000000001</v>
      </c>
    </row>
    <row r="138" spans="1:23">
      <c r="A138" s="1">
        <v>40371</v>
      </c>
      <c r="B138" t="str">
        <f>IFERROR(VLOOKUP($A138,'BTC-Web'!$A$2:$H$10000,2,0),"")</f>
        <v/>
      </c>
      <c r="D138" s="2"/>
      <c r="H138" s="2"/>
      <c r="Q138">
        <f>ROW()</f>
        <v>138</v>
      </c>
      <c r="W138">
        <f>VLOOKUP(A138,Tbills!$B$4:$C$10000,2,1)</f>
        <v>0.15</v>
      </c>
    </row>
    <row r="139" spans="1:23">
      <c r="A139" s="1">
        <v>40372</v>
      </c>
      <c r="B139" t="str">
        <f>IFERROR(VLOOKUP($A139,'BTC-Web'!$A$2:$H$10000,2,0),"")</f>
        <v/>
      </c>
      <c r="D139" s="2"/>
      <c r="H139" s="2"/>
      <c r="Q139">
        <f>ROW()</f>
        <v>139</v>
      </c>
      <c r="W139">
        <f>VLOOKUP(A139,Tbills!$B$4:$C$10000,2,1)</f>
        <v>0.15</v>
      </c>
    </row>
    <row r="140" spans="1:23">
      <c r="A140" s="1">
        <v>40373</v>
      </c>
      <c r="B140" t="str">
        <f>IFERROR(VLOOKUP($A140,'BTC-Web'!$A$2:$H$10000,2,0),"")</f>
        <v/>
      </c>
      <c r="D140" s="2"/>
      <c r="H140" s="2"/>
      <c r="Q140">
        <f>ROW()</f>
        <v>140</v>
      </c>
      <c r="W140">
        <f>VLOOKUP(A140,Tbills!$B$4:$C$10000,2,1)</f>
        <v>0.15</v>
      </c>
    </row>
    <row r="141" spans="1:23">
      <c r="A141" s="1">
        <v>40374</v>
      </c>
      <c r="B141" t="str">
        <f>IFERROR(VLOOKUP($A141,'BTC-Web'!$A$2:$H$10000,2,0),"")</f>
        <v/>
      </c>
      <c r="D141" s="2"/>
      <c r="H141" s="2"/>
      <c r="Q141">
        <f>ROW()</f>
        <v>141</v>
      </c>
      <c r="W141">
        <f>VLOOKUP(A141,Tbills!$B$4:$C$10000,2,1)</f>
        <v>0.15</v>
      </c>
    </row>
    <row r="142" spans="1:23">
      <c r="A142" s="1">
        <v>40375</v>
      </c>
      <c r="B142" t="str">
        <f>IFERROR(VLOOKUP($A142,'BTC-Web'!$A$2:$H$10000,2,0),"")</f>
        <v/>
      </c>
      <c r="D142" s="2"/>
      <c r="H142" s="2"/>
      <c r="Q142">
        <f>ROW()</f>
        <v>142</v>
      </c>
      <c r="W142">
        <f>VLOOKUP(A142,Tbills!$B$4:$C$10000,2,1)</f>
        <v>0.15</v>
      </c>
    </row>
    <row r="143" spans="1:23">
      <c r="A143" s="1">
        <v>40378</v>
      </c>
      <c r="B143" t="str">
        <f>IFERROR(VLOOKUP($A143,'BTC-Web'!$A$2:$H$10000,2,0),"")</f>
        <v/>
      </c>
      <c r="D143" s="2"/>
      <c r="H143" s="2"/>
      <c r="Q143">
        <f>ROW()</f>
        <v>143</v>
      </c>
      <c r="W143">
        <f>VLOOKUP(A143,Tbills!$B$4:$C$10000,2,1)</f>
        <v>0.155</v>
      </c>
    </row>
    <row r="144" spans="1:23">
      <c r="A144" s="1">
        <v>40379</v>
      </c>
      <c r="B144" t="str">
        <f>IFERROR(VLOOKUP($A144,'BTC-Web'!$A$2:$H$10000,2,0),"")</f>
        <v/>
      </c>
      <c r="D144" s="2"/>
      <c r="H144" s="2"/>
      <c r="Q144">
        <f>ROW()</f>
        <v>144</v>
      </c>
      <c r="W144">
        <f>VLOOKUP(A144,Tbills!$B$4:$C$10000,2,1)</f>
        <v>0.155</v>
      </c>
    </row>
    <row r="145" spans="1:23">
      <c r="A145" s="1">
        <v>40380</v>
      </c>
      <c r="B145" t="str">
        <f>IFERROR(VLOOKUP($A145,'BTC-Web'!$A$2:$H$10000,2,0),"")</f>
        <v/>
      </c>
      <c r="D145" s="2"/>
      <c r="H145" s="2"/>
      <c r="Q145">
        <f>ROW()</f>
        <v>145</v>
      </c>
      <c r="W145">
        <f>VLOOKUP(A145,Tbills!$B$4:$C$10000,2,1)</f>
        <v>0.155</v>
      </c>
    </row>
    <row r="146" spans="1:23">
      <c r="A146" s="1">
        <v>40381</v>
      </c>
      <c r="B146" t="str">
        <f>IFERROR(VLOOKUP($A146,'BTC-Web'!$A$2:$H$10000,2,0),"")</f>
        <v/>
      </c>
      <c r="D146" s="2"/>
      <c r="H146" s="2"/>
      <c r="Q146">
        <f>ROW()</f>
        <v>146</v>
      </c>
      <c r="W146">
        <f>VLOOKUP(A146,Tbills!$B$4:$C$10000,2,1)</f>
        <v>0.155</v>
      </c>
    </row>
    <row r="147" spans="1:23">
      <c r="A147" s="1">
        <v>40382</v>
      </c>
      <c r="B147" t="str">
        <f>IFERROR(VLOOKUP($A147,'BTC-Web'!$A$2:$H$10000,2,0),"")</f>
        <v/>
      </c>
      <c r="D147" s="2"/>
      <c r="H147" s="2"/>
      <c r="Q147">
        <f>ROW()</f>
        <v>147</v>
      </c>
      <c r="W147">
        <f>VLOOKUP(A147,Tbills!$B$4:$C$10000,2,1)</f>
        <v>0.155</v>
      </c>
    </row>
    <row r="148" spans="1:23">
      <c r="A148" s="1">
        <v>40385</v>
      </c>
      <c r="B148" t="str">
        <f>IFERROR(VLOOKUP($A148,'BTC-Web'!$A$2:$H$10000,2,0),"")</f>
        <v/>
      </c>
      <c r="D148" s="2"/>
      <c r="H148" s="2"/>
      <c r="Q148">
        <f>ROW()</f>
        <v>148</v>
      </c>
      <c r="W148">
        <f>VLOOKUP(A148,Tbills!$B$4:$C$10000,2,1)</f>
        <v>0.15</v>
      </c>
    </row>
    <row r="149" spans="1:23">
      <c r="A149" s="1">
        <v>40386</v>
      </c>
      <c r="B149" t="str">
        <f>IFERROR(VLOOKUP($A149,'BTC-Web'!$A$2:$H$10000,2,0),"")</f>
        <v/>
      </c>
      <c r="D149" s="2"/>
      <c r="H149" s="2"/>
      <c r="Q149">
        <f>ROW()</f>
        <v>149</v>
      </c>
      <c r="W149">
        <f>VLOOKUP(A149,Tbills!$B$4:$C$10000,2,1)</f>
        <v>0.15</v>
      </c>
    </row>
    <row r="150" spans="1:23">
      <c r="A150" s="1">
        <v>40387</v>
      </c>
      <c r="B150" t="str">
        <f>IFERROR(VLOOKUP($A150,'BTC-Web'!$A$2:$H$10000,2,0),"")</f>
        <v/>
      </c>
      <c r="D150" s="2"/>
      <c r="H150" s="2"/>
      <c r="Q150">
        <f>ROW()</f>
        <v>150</v>
      </c>
      <c r="W150">
        <f>VLOOKUP(A150,Tbills!$B$4:$C$10000,2,1)</f>
        <v>0.15</v>
      </c>
    </row>
    <row r="151" spans="1:23">
      <c r="A151" s="1">
        <v>40388</v>
      </c>
      <c r="B151" t="str">
        <f>IFERROR(VLOOKUP($A151,'BTC-Web'!$A$2:$H$10000,2,0),"")</f>
        <v/>
      </c>
      <c r="D151" s="2"/>
      <c r="H151" s="2"/>
      <c r="Q151">
        <f>ROW()</f>
        <v>151</v>
      </c>
      <c r="W151">
        <f>VLOOKUP(A151,Tbills!$B$4:$C$10000,2,1)</f>
        <v>0.15</v>
      </c>
    </row>
    <row r="152" spans="1:23">
      <c r="A152" s="1">
        <v>40389</v>
      </c>
      <c r="B152" t="str">
        <f>IFERROR(VLOOKUP($A152,'BTC-Web'!$A$2:$H$10000,2,0),"")</f>
        <v/>
      </c>
      <c r="D152" s="2"/>
      <c r="H152" s="2"/>
      <c r="Q152">
        <f>ROW()</f>
        <v>152</v>
      </c>
      <c r="W152">
        <f>VLOOKUP(A152,Tbills!$B$4:$C$10000,2,1)</f>
        <v>0.15</v>
      </c>
    </row>
    <row r="153" spans="1:23">
      <c r="A153" s="1">
        <v>40392</v>
      </c>
      <c r="B153" t="str">
        <f>IFERROR(VLOOKUP($A153,'BTC-Web'!$A$2:$H$10000,2,0),"")</f>
        <v/>
      </c>
      <c r="D153" s="2"/>
      <c r="H153" s="2"/>
      <c r="Q153">
        <f>ROW()</f>
        <v>153</v>
      </c>
      <c r="W153">
        <f>VLOOKUP(A153,Tbills!$B$4:$C$10000,2,1)</f>
        <v>0.155</v>
      </c>
    </row>
    <row r="154" spans="1:23">
      <c r="A154" s="1">
        <v>40393</v>
      </c>
      <c r="B154" t="str">
        <f>IFERROR(VLOOKUP($A154,'BTC-Web'!$A$2:$H$10000,2,0),"")</f>
        <v/>
      </c>
      <c r="D154" s="2"/>
      <c r="H154" s="2"/>
      <c r="Q154">
        <f>ROW()</f>
        <v>154</v>
      </c>
      <c r="W154">
        <f>VLOOKUP(A154,Tbills!$B$4:$C$10000,2,1)</f>
        <v>0.155</v>
      </c>
    </row>
    <row r="155" spans="1:23">
      <c r="A155" s="1">
        <v>40394</v>
      </c>
      <c r="B155" t="str">
        <f>IFERROR(VLOOKUP($A155,'BTC-Web'!$A$2:$H$10000,2,0),"")</f>
        <v/>
      </c>
      <c r="D155" s="2"/>
      <c r="H155" s="2"/>
      <c r="Q155">
        <f>ROW()</f>
        <v>155</v>
      </c>
      <c r="W155">
        <f>VLOOKUP(A155,Tbills!$B$4:$C$10000,2,1)</f>
        <v>0.155</v>
      </c>
    </row>
    <row r="156" spans="1:23">
      <c r="A156" s="1">
        <v>40395</v>
      </c>
      <c r="B156" t="str">
        <f>IFERROR(VLOOKUP($A156,'BTC-Web'!$A$2:$H$10000,2,0),"")</f>
        <v/>
      </c>
      <c r="D156" s="2"/>
      <c r="H156" s="2"/>
      <c r="Q156">
        <f>ROW()</f>
        <v>156</v>
      </c>
      <c r="W156">
        <f>VLOOKUP(A156,Tbills!$B$4:$C$10000,2,1)</f>
        <v>0.155</v>
      </c>
    </row>
    <row r="157" spans="1:23">
      <c r="A157" s="1">
        <v>40396</v>
      </c>
      <c r="B157" t="str">
        <f>IFERROR(VLOOKUP($A157,'BTC-Web'!$A$2:$H$10000,2,0),"")</f>
        <v/>
      </c>
      <c r="D157" s="2"/>
      <c r="H157" s="2"/>
      <c r="Q157">
        <f>ROW()</f>
        <v>157</v>
      </c>
      <c r="W157">
        <f>VLOOKUP(A157,Tbills!$B$4:$C$10000,2,1)</f>
        <v>0.155</v>
      </c>
    </row>
    <row r="158" spans="1:23">
      <c r="A158" s="1">
        <v>40399</v>
      </c>
      <c r="B158" t="str">
        <f>IFERROR(VLOOKUP($A158,'BTC-Web'!$A$2:$H$10000,2,0),"")</f>
        <v/>
      </c>
      <c r="D158" s="2"/>
      <c r="H158" s="2"/>
      <c r="Q158">
        <f>ROW()</f>
        <v>158</v>
      </c>
      <c r="W158">
        <f>VLOOKUP(A158,Tbills!$B$4:$C$10000,2,1)</f>
        <v>0.15</v>
      </c>
    </row>
    <row r="159" spans="1:23">
      <c r="A159" s="1">
        <v>40400</v>
      </c>
      <c r="B159" t="str">
        <f>IFERROR(VLOOKUP($A159,'BTC-Web'!$A$2:$H$10000,2,0),"")</f>
        <v/>
      </c>
      <c r="D159" s="2"/>
      <c r="H159" s="2"/>
      <c r="Q159">
        <f>ROW()</f>
        <v>159</v>
      </c>
      <c r="W159">
        <f>VLOOKUP(A159,Tbills!$B$4:$C$10000,2,1)</f>
        <v>0.15</v>
      </c>
    </row>
    <row r="160" spans="1:23">
      <c r="A160" s="1">
        <v>40401</v>
      </c>
      <c r="B160" t="str">
        <f>IFERROR(VLOOKUP($A160,'BTC-Web'!$A$2:$H$10000,2,0),"")</f>
        <v/>
      </c>
      <c r="D160" s="2"/>
      <c r="H160" s="2"/>
      <c r="Q160">
        <f>ROW()</f>
        <v>160</v>
      </c>
      <c r="W160">
        <f>VLOOKUP(A160,Tbills!$B$4:$C$10000,2,1)</f>
        <v>0.15</v>
      </c>
    </row>
    <row r="161" spans="1:23">
      <c r="A161" s="1">
        <v>40402</v>
      </c>
      <c r="B161" t="str">
        <f>IFERROR(VLOOKUP($A161,'BTC-Web'!$A$2:$H$10000,2,0),"")</f>
        <v/>
      </c>
      <c r="D161" s="2"/>
      <c r="H161" s="2"/>
      <c r="Q161">
        <f>ROW()</f>
        <v>161</v>
      </c>
      <c r="W161">
        <f>VLOOKUP(A161,Tbills!$B$4:$C$10000,2,1)</f>
        <v>0.15</v>
      </c>
    </row>
    <row r="162" spans="1:23">
      <c r="A162" s="1">
        <v>40403</v>
      </c>
      <c r="B162" t="str">
        <f>IFERROR(VLOOKUP($A162,'BTC-Web'!$A$2:$H$10000,2,0),"")</f>
        <v/>
      </c>
      <c r="D162" s="2"/>
      <c r="H162" s="2"/>
      <c r="Q162">
        <f>ROW()</f>
        <v>162</v>
      </c>
      <c r="W162">
        <f>VLOOKUP(A162,Tbills!$B$4:$C$10000,2,1)</f>
        <v>0.15</v>
      </c>
    </row>
    <row r="163" spans="1:23">
      <c r="A163" s="1">
        <v>40406</v>
      </c>
      <c r="B163" t="str">
        <f>IFERROR(VLOOKUP($A163,'BTC-Web'!$A$2:$H$10000,2,0),"")</f>
        <v/>
      </c>
      <c r="D163" s="2"/>
      <c r="H163" s="2"/>
      <c r="Q163">
        <f>ROW()</f>
        <v>163</v>
      </c>
      <c r="W163">
        <f>VLOOKUP(A163,Tbills!$B$4:$C$10000,2,1)</f>
        <v>0.155</v>
      </c>
    </row>
    <row r="164" spans="1:23">
      <c r="A164" s="1">
        <v>40407</v>
      </c>
      <c r="B164" t="str">
        <f>IFERROR(VLOOKUP($A164,'BTC-Web'!$A$2:$H$10000,2,0),"")</f>
        <v/>
      </c>
      <c r="D164" s="2"/>
      <c r="H164" s="2"/>
      <c r="Q164">
        <f>ROW()</f>
        <v>164</v>
      </c>
      <c r="W164">
        <f>VLOOKUP(A164,Tbills!$B$4:$C$10000,2,1)</f>
        <v>0.155</v>
      </c>
    </row>
    <row r="165" spans="1:23">
      <c r="A165" s="1">
        <v>40408</v>
      </c>
      <c r="B165" t="str">
        <f>IFERROR(VLOOKUP($A165,'BTC-Web'!$A$2:$H$10000,2,0),"")</f>
        <v/>
      </c>
      <c r="D165" s="2"/>
      <c r="H165" s="2"/>
      <c r="Q165">
        <f>ROW()</f>
        <v>165</v>
      </c>
      <c r="W165">
        <f>VLOOKUP(A165,Tbills!$B$4:$C$10000,2,1)</f>
        <v>0.155</v>
      </c>
    </row>
    <row r="166" spans="1:23">
      <c r="A166" s="1">
        <v>40409</v>
      </c>
      <c r="B166" t="str">
        <f>IFERROR(VLOOKUP($A166,'BTC-Web'!$A$2:$H$10000,2,0),"")</f>
        <v/>
      </c>
      <c r="D166" s="2"/>
      <c r="H166" s="2"/>
      <c r="Q166">
        <f>ROW()</f>
        <v>166</v>
      </c>
      <c r="W166">
        <f>VLOOKUP(A166,Tbills!$B$4:$C$10000,2,1)</f>
        <v>0.155</v>
      </c>
    </row>
    <row r="167" spans="1:23">
      <c r="A167" s="1">
        <v>40410</v>
      </c>
      <c r="B167" t="str">
        <f>IFERROR(VLOOKUP($A167,'BTC-Web'!$A$2:$H$10000,2,0),"")</f>
        <v/>
      </c>
      <c r="D167" s="2"/>
      <c r="H167" s="2"/>
      <c r="Q167">
        <f>ROW()</f>
        <v>167</v>
      </c>
      <c r="W167">
        <f>VLOOKUP(A167,Tbills!$B$4:$C$10000,2,1)</f>
        <v>0.155</v>
      </c>
    </row>
    <row r="168" spans="1:23">
      <c r="A168" s="1">
        <v>40413</v>
      </c>
      <c r="B168" t="str">
        <f>IFERROR(VLOOKUP($A168,'BTC-Web'!$A$2:$H$10000,2,0),"")</f>
        <v/>
      </c>
      <c r="D168" s="2"/>
      <c r="H168" s="2"/>
      <c r="Q168">
        <f>ROW()</f>
        <v>168</v>
      </c>
      <c r="W168">
        <f>VLOOKUP(A168,Tbills!$B$4:$C$10000,2,1)</f>
        <v>0.155</v>
      </c>
    </row>
    <row r="169" spans="1:23">
      <c r="A169" s="1">
        <v>40414</v>
      </c>
      <c r="B169" t="str">
        <f>IFERROR(VLOOKUP($A169,'BTC-Web'!$A$2:$H$10000,2,0),"")</f>
        <v/>
      </c>
      <c r="D169" s="2"/>
      <c r="H169" s="2"/>
      <c r="Q169">
        <f>ROW()</f>
        <v>169</v>
      </c>
      <c r="W169">
        <f>VLOOKUP(A169,Tbills!$B$4:$C$10000,2,1)</f>
        <v>0.155</v>
      </c>
    </row>
    <row r="170" spans="1:23">
      <c r="A170" s="1">
        <v>40415</v>
      </c>
      <c r="B170" t="str">
        <f>IFERROR(VLOOKUP($A170,'BTC-Web'!$A$2:$H$10000,2,0),"")</f>
        <v/>
      </c>
      <c r="D170" s="2"/>
      <c r="H170" s="2"/>
      <c r="Q170">
        <f>ROW()</f>
        <v>170</v>
      </c>
      <c r="W170">
        <f>VLOOKUP(A170,Tbills!$B$4:$C$10000,2,1)</f>
        <v>0.155</v>
      </c>
    </row>
    <row r="171" spans="1:23">
      <c r="A171" s="1">
        <v>40416</v>
      </c>
      <c r="B171" t="str">
        <f>IFERROR(VLOOKUP($A171,'BTC-Web'!$A$2:$H$10000,2,0),"")</f>
        <v/>
      </c>
      <c r="D171" s="2"/>
      <c r="H171" s="2"/>
      <c r="Q171">
        <f>ROW()</f>
        <v>171</v>
      </c>
      <c r="W171">
        <f>VLOOKUP(A171,Tbills!$B$4:$C$10000,2,1)</f>
        <v>0.155</v>
      </c>
    </row>
    <row r="172" spans="1:23">
      <c r="A172" s="1">
        <v>40417</v>
      </c>
      <c r="B172" t="str">
        <f>IFERROR(VLOOKUP($A172,'BTC-Web'!$A$2:$H$10000,2,0),"")</f>
        <v/>
      </c>
      <c r="D172" s="2"/>
      <c r="H172" s="2"/>
      <c r="Q172">
        <f>ROW()</f>
        <v>172</v>
      </c>
      <c r="W172">
        <f>VLOOKUP(A172,Tbills!$B$4:$C$10000,2,1)</f>
        <v>0.155</v>
      </c>
    </row>
    <row r="173" spans="1:23">
      <c r="A173" s="1">
        <v>40420</v>
      </c>
      <c r="B173" t="str">
        <f>IFERROR(VLOOKUP($A173,'BTC-Web'!$A$2:$H$10000,2,0),"")</f>
        <v/>
      </c>
      <c r="D173" s="2"/>
      <c r="H173" s="2"/>
      <c r="Q173">
        <f>ROW()</f>
        <v>173</v>
      </c>
      <c r="W173">
        <f>VLOOKUP(A173,Tbills!$B$4:$C$10000,2,1)</f>
        <v>0.14499999999999999</v>
      </c>
    </row>
    <row r="174" spans="1:23">
      <c r="A174" s="1">
        <v>40421</v>
      </c>
      <c r="B174" t="str">
        <f>IFERROR(VLOOKUP($A174,'BTC-Web'!$A$2:$H$10000,2,0),"")</f>
        <v/>
      </c>
      <c r="D174" s="2"/>
      <c r="H174" s="2"/>
      <c r="Q174">
        <f>ROW()</f>
        <v>174</v>
      </c>
      <c r="W174">
        <f>VLOOKUP(A174,Tbills!$B$4:$C$10000,2,1)</f>
        <v>0.14499999999999999</v>
      </c>
    </row>
    <row r="175" spans="1:23">
      <c r="A175" s="1">
        <v>40422</v>
      </c>
      <c r="B175" t="str">
        <f>IFERROR(VLOOKUP($A175,'BTC-Web'!$A$2:$H$10000,2,0),"")</f>
        <v/>
      </c>
      <c r="D175" s="2"/>
      <c r="H175" s="2"/>
      <c r="Q175">
        <f>ROW()</f>
        <v>175</v>
      </c>
      <c r="W175">
        <f>VLOOKUP(A175,Tbills!$B$4:$C$10000,2,1)</f>
        <v>0.14499999999999999</v>
      </c>
    </row>
    <row r="176" spans="1:23">
      <c r="A176" s="1">
        <v>40423</v>
      </c>
      <c r="B176" t="str">
        <f>IFERROR(VLOOKUP($A176,'BTC-Web'!$A$2:$H$10000,2,0),"")</f>
        <v/>
      </c>
      <c r="D176" s="2"/>
      <c r="H176" s="2"/>
      <c r="Q176">
        <f>ROW()</f>
        <v>176</v>
      </c>
      <c r="W176">
        <f>VLOOKUP(A176,Tbills!$B$4:$C$10000,2,1)</f>
        <v>0.14499999999999999</v>
      </c>
    </row>
    <row r="177" spans="1:23">
      <c r="A177" s="1">
        <v>40424</v>
      </c>
      <c r="B177" t="str">
        <f>IFERROR(VLOOKUP($A177,'BTC-Web'!$A$2:$H$10000,2,0),"")</f>
        <v/>
      </c>
      <c r="D177" s="2"/>
      <c r="H177" s="2"/>
      <c r="Q177">
        <f>ROW()</f>
        <v>177</v>
      </c>
      <c r="W177">
        <f>VLOOKUP(A177,Tbills!$B$4:$C$10000,2,1)</f>
        <v>0.14499999999999999</v>
      </c>
    </row>
    <row r="178" spans="1:23">
      <c r="A178" s="1">
        <v>40428</v>
      </c>
      <c r="B178" t="str">
        <f>IFERROR(VLOOKUP($A178,'BTC-Web'!$A$2:$H$10000,2,0),"")</f>
        <v/>
      </c>
      <c r="D178" s="2"/>
      <c r="H178" s="2"/>
      <c r="Q178">
        <f>ROW()</f>
        <v>178</v>
      </c>
      <c r="W178">
        <f>VLOOKUP(A178,Tbills!$B$4:$C$10000,2,1)</f>
        <v>0.13500000000000001</v>
      </c>
    </row>
    <row r="179" spans="1:23">
      <c r="A179" s="1">
        <v>40429</v>
      </c>
      <c r="B179" t="str">
        <f>IFERROR(VLOOKUP($A179,'BTC-Web'!$A$2:$H$10000,2,0),"")</f>
        <v/>
      </c>
      <c r="D179" s="2"/>
      <c r="H179" s="2"/>
      <c r="Q179">
        <f>ROW()</f>
        <v>179</v>
      </c>
      <c r="W179">
        <f>VLOOKUP(A179,Tbills!$B$4:$C$10000,2,1)</f>
        <v>0.13500000000000001</v>
      </c>
    </row>
    <row r="180" spans="1:23">
      <c r="A180" s="1">
        <v>40430</v>
      </c>
      <c r="B180" t="str">
        <f>IFERROR(VLOOKUP($A180,'BTC-Web'!$A$2:$H$10000,2,0),"")</f>
        <v/>
      </c>
      <c r="D180" s="2"/>
      <c r="H180" s="2"/>
      <c r="Q180">
        <f>ROW()</f>
        <v>180</v>
      </c>
      <c r="W180">
        <f>VLOOKUP(A180,Tbills!$B$4:$C$10000,2,1)</f>
        <v>0.13500000000000001</v>
      </c>
    </row>
    <row r="181" spans="1:23">
      <c r="A181" s="1">
        <v>40431</v>
      </c>
      <c r="B181" t="str">
        <f>IFERROR(VLOOKUP($A181,'BTC-Web'!$A$2:$H$10000,2,0),"")</f>
        <v/>
      </c>
      <c r="D181" s="2"/>
      <c r="H181" s="2"/>
      <c r="Q181">
        <f>ROW()</f>
        <v>181</v>
      </c>
      <c r="W181">
        <f>VLOOKUP(A181,Tbills!$B$4:$C$10000,2,1)</f>
        <v>0.13500000000000001</v>
      </c>
    </row>
    <row r="182" spans="1:23">
      <c r="A182" s="1">
        <v>40434</v>
      </c>
      <c r="B182" t="str">
        <f>IFERROR(VLOOKUP($A182,'BTC-Web'!$A$2:$H$10000,2,0),"")</f>
        <v/>
      </c>
      <c r="D182" s="2"/>
      <c r="H182" s="2"/>
      <c r="Q182">
        <f>ROW()</f>
        <v>182</v>
      </c>
      <c r="W182">
        <f>VLOOKUP(A182,Tbills!$B$4:$C$10000,2,1)</f>
        <v>0.14000000000000001</v>
      </c>
    </row>
    <row r="183" spans="1:23">
      <c r="A183" s="1">
        <v>40435</v>
      </c>
      <c r="B183" t="str">
        <f>IFERROR(VLOOKUP($A183,'BTC-Web'!$A$2:$H$10000,2,0),"")</f>
        <v/>
      </c>
      <c r="D183" s="2"/>
      <c r="H183" s="2"/>
      <c r="Q183">
        <f>ROW()</f>
        <v>183</v>
      </c>
      <c r="W183">
        <f>VLOOKUP(A183,Tbills!$B$4:$C$10000,2,1)</f>
        <v>0.14000000000000001</v>
      </c>
    </row>
    <row r="184" spans="1:23">
      <c r="A184" s="1">
        <v>40436</v>
      </c>
      <c r="B184" t="str">
        <f>IFERROR(VLOOKUP($A184,'BTC-Web'!$A$2:$H$10000,2,0),"")</f>
        <v/>
      </c>
      <c r="D184" s="2"/>
      <c r="H184" s="2"/>
      <c r="Q184">
        <f>ROW()</f>
        <v>184</v>
      </c>
      <c r="W184">
        <f>VLOOKUP(A184,Tbills!$B$4:$C$10000,2,1)</f>
        <v>0.14000000000000001</v>
      </c>
    </row>
    <row r="185" spans="1:23">
      <c r="A185" s="1">
        <v>40437</v>
      </c>
      <c r="B185" t="str">
        <f>IFERROR(VLOOKUP($A185,'BTC-Web'!$A$2:$H$10000,2,0),"")</f>
        <v/>
      </c>
      <c r="D185" s="2"/>
      <c r="H185" s="2"/>
      <c r="Q185">
        <f>ROW()</f>
        <v>185</v>
      </c>
      <c r="W185">
        <f>VLOOKUP(A185,Tbills!$B$4:$C$10000,2,1)</f>
        <v>0.14000000000000001</v>
      </c>
    </row>
    <row r="186" spans="1:23">
      <c r="A186" s="1">
        <v>40438</v>
      </c>
      <c r="B186" t="str">
        <f>IFERROR(VLOOKUP($A186,'BTC-Web'!$A$2:$H$10000,2,0),"")</f>
        <v/>
      </c>
      <c r="D186" s="2"/>
      <c r="H186" s="2"/>
      <c r="Q186">
        <f>ROW()</f>
        <v>186</v>
      </c>
      <c r="W186">
        <f>VLOOKUP(A186,Tbills!$B$4:$C$10000,2,1)</f>
        <v>0.14000000000000001</v>
      </c>
    </row>
    <row r="187" spans="1:23">
      <c r="A187" s="1">
        <v>40441</v>
      </c>
      <c r="B187" t="str">
        <f>IFERROR(VLOOKUP($A187,'BTC-Web'!$A$2:$H$10000,2,0),"")</f>
        <v/>
      </c>
      <c r="D187" s="2"/>
      <c r="H187" s="2"/>
      <c r="Q187">
        <f>ROW()</f>
        <v>187</v>
      </c>
      <c r="W187">
        <f>VLOOKUP(A187,Tbills!$B$4:$C$10000,2,1)</f>
        <v>0.16</v>
      </c>
    </row>
    <row r="188" spans="1:23">
      <c r="A188" s="1">
        <v>40442</v>
      </c>
      <c r="B188" t="str">
        <f>IFERROR(VLOOKUP($A188,'BTC-Web'!$A$2:$H$10000,2,0),"")</f>
        <v/>
      </c>
      <c r="D188" s="2"/>
      <c r="H188" s="2"/>
      <c r="Q188">
        <f>ROW()</f>
        <v>188</v>
      </c>
      <c r="W188">
        <f>VLOOKUP(A188,Tbills!$B$4:$C$10000,2,1)</f>
        <v>0.16</v>
      </c>
    </row>
    <row r="189" spans="1:23">
      <c r="A189" s="1">
        <v>40443</v>
      </c>
      <c r="B189" t="str">
        <f>IFERROR(VLOOKUP($A189,'BTC-Web'!$A$2:$H$10000,2,0),"")</f>
        <v/>
      </c>
      <c r="D189" s="2"/>
      <c r="H189" s="2"/>
      <c r="Q189">
        <f>ROW()</f>
        <v>189</v>
      </c>
      <c r="W189">
        <f>VLOOKUP(A189,Tbills!$B$4:$C$10000,2,1)</f>
        <v>0.16</v>
      </c>
    </row>
    <row r="190" spans="1:23">
      <c r="A190" s="1">
        <v>40444</v>
      </c>
      <c r="B190" t="str">
        <f>IFERROR(VLOOKUP($A190,'BTC-Web'!$A$2:$H$10000,2,0),"")</f>
        <v/>
      </c>
      <c r="D190" s="2"/>
      <c r="H190" s="2"/>
      <c r="Q190">
        <f>ROW()</f>
        <v>190</v>
      </c>
      <c r="W190">
        <f>VLOOKUP(A190,Tbills!$B$4:$C$10000,2,1)</f>
        <v>0.16</v>
      </c>
    </row>
    <row r="191" spans="1:23">
      <c r="A191" s="1">
        <v>40445</v>
      </c>
      <c r="B191" t="str">
        <f>IFERROR(VLOOKUP($A191,'BTC-Web'!$A$2:$H$10000,2,0),"")</f>
        <v/>
      </c>
      <c r="D191" s="2"/>
      <c r="H191" s="2"/>
      <c r="Q191">
        <f>ROW()</f>
        <v>191</v>
      </c>
      <c r="W191">
        <f>VLOOKUP(A191,Tbills!$B$4:$C$10000,2,1)</f>
        <v>0.16</v>
      </c>
    </row>
    <row r="192" spans="1:23">
      <c r="A192" s="1">
        <v>40448</v>
      </c>
      <c r="B192" t="str">
        <f>IFERROR(VLOOKUP($A192,'BTC-Web'!$A$2:$H$10000,2,0),"")</f>
        <v/>
      </c>
      <c r="D192" s="2"/>
      <c r="H192" s="2"/>
      <c r="Q192">
        <f>ROW()</f>
        <v>192</v>
      </c>
      <c r="W192">
        <f>VLOOKUP(A192,Tbills!$B$4:$C$10000,2,1)</f>
        <v>0.155</v>
      </c>
    </row>
    <row r="193" spans="1:23">
      <c r="A193" s="1">
        <v>40449</v>
      </c>
      <c r="B193" t="str">
        <f>IFERROR(VLOOKUP($A193,'BTC-Web'!$A$2:$H$10000,2,0),"")</f>
        <v/>
      </c>
      <c r="D193" s="2"/>
      <c r="H193" s="2"/>
      <c r="Q193">
        <f>ROW()</f>
        <v>193</v>
      </c>
      <c r="W193">
        <f>VLOOKUP(A193,Tbills!$B$4:$C$10000,2,1)</f>
        <v>0.155</v>
      </c>
    </row>
    <row r="194" spans="1:23">
      <c r="A194" s="1">
        <v>40450</v>
      </c>
      <c r="B194" t="str">
        <f>IFERROR(VLOOKUP($A194,'BTC-Web'!$A$2:$H$10000,2,0),"")</f>
        <v/>
      </c>
      <c r="D194" s="2"/>
      <c r="H194" s="2"/>
      <c r="Q194">
        <f>ROW()</f>
        <v>194</v>
      </c>
      <c r="W194">
        <f>VLOOKUP(A194,Tbills!$B$4:$C$10000,2,1)</f>
        <v>0.155</v>
      </c>
    </row>
    <row r="195" spans="1:23">
      <c r="A195" s="1">
        <v>40451</v>
      </c>
      <c r="B195" t="str">
        <f>IFERROR(VLOOKUP($A195,'BTC-Web'!$A$2:$H$10000,2,0),"")</f>
        <v/>
      </c>
      <c r="D195" s="2"/>
      <c r="H195" s="2"/>
      <c r="Q195">
        <f>ROW()</f>
        <v>195</v>
      </c>
      <c r="W195">
        <f>VLOOKUP(A195,Tbills!$B$4:$C$10000,2,1)</f>
        <v>0.155</v>
      </c>
    </row>
    <row r="196" spans="1:23">
      <c r="A196" s="1">
        <v>40452</v>
      </c>
      <c r="B196" t="str">
        <f>IFERROR(VLOOKUP($A196,'BTC-Web'!$A$2:$H$10000,2,0),"")</f>
        <v/>
      </c>
      <c r="D196" s="2"/>
      <c r="H196" s="2"/>
      <c r="Q196">
        <f>ROW()</f>
        <v>196</v>
      </c>
      <c r="W196">
        <f>VLOOKUP(A196,Tbills!$B$4:$C$10000,2,1)</f>
        <v>0.155</v>
      </c>
    </row>
    <row r="197" spans="1:23">
      <c r="A197" s="1">
        <v>40455</v>
      </c>
      <c r="B197" t="str">
        <f>IFERROR(VLOOKUP($A197,'BTC-Web'!$A$2:$H$10000,2,0),"")</f>
        <v/>
      </c>
      <c r="D197" s="2"/>
      <c r="H197" s="2"/>
      <c r="Q197">
        <f>ROW()</f>
        <v>197</v>
      </c>
      <c r="W197">
        <f>VLOOKUP(A197,Tbills!$B$4:$C$10000,2,1)</f>
        <v>0.13</v>
      </c>
    </row>
    <row r="198" spans="1:23">
      <c r="A198" s="1">
        <v>40456</v>
      </c>
      <c r="B198" t="str">
        <f>IFERROR(VLOOKUP($A198,'BTC-Web'!$A$2:$H$10000,2,0),"")</f>
        <v/>
      </c>
      <c r="D198" s="2"/>
      <c r="H198" s="2"/>
      <c r="Q198">
        <f>ROW()</f>
        <v>198</v>
      </c>
      <c r="W198">
        <f>VLOOKUP(A198,Tbills!$B$4:$C$10000,2,1)</f>
        <v>0.13</v>
      </c>
    </row>
    <row r="199" spans="1:23">
      <c r="A199" s="1">
        <v>40457</v>
      </c>
      <c r="B199" t="str">
        <f>IFERROR(VLOOKUP($A199,'BTC-Web'!$A$2:$H$10000,2,0),"")</f>
        <v/>
      </c>
      <c r="D199" s="2"/>
      <c r="H199" s="2"/>
      <c r="Q199">
        <f>ROW()</f>
        <v>199</v>
      </c>
      <c r="W199">
        <f>VLOOKUP(A199,Tbills!$B$4:$C$10000,2,1)</f>
        <v>0.13</v>
      </c>
    </row>
    <row r="200" spans="1:23">
      <c r="A200" s="1">
        <v>40458</v>
      </c>
      <c r="B200" t="str">
        <f>IFERROR(VLOOKUP($A200,'BTC-Web'!$A$2:$H$10000,2,0),"")</f>
        <v/>
      </c>
      <c r="D200" s="2"/>
      <c r="H200" s="2"/>
      <c r="Q200">
        <f>ROW()</f>
        <v>200</v>
      </c>
      <c r="W200">
        <f>VLOOKUP(A200,Tbills!$B$4:$C$10000,2,1)</f>
        <v>0.13</v>
      </c>
    </row>
    <row r="201" spans="1:23">
      <c r="A201" s="1">
        <v>40459</v>
      </c>
      <c r="B201" t="str">
        <f>IFERROR(VLOOKUP($A201,'BTC-Web'!$A$2:$H$10000,2,0),"")</f>
        <v/>
      </c>
      <c r="D201" s="2"/>
      <c r="H201" s="2"/>
      <c r="Q201">
        <f>ROW()</f>
        <v>201</v>
      </c>
      <c r="W201">
        <f>VLOOKUP(A201,Tbills!$B$4:$C$10000,2,1)</f>
        <v>0.13</v>
      </c>
    </row>
    <row r="202" spans="1:23">
      <c r="A202" s="1">
        <v>40462</v>
      </c>
      <c r="B202" t="str">
        <f>IFERROR(VLOOKUP($A202,'BTC-Web'!$A$2:$H$10000,2,0),"")</f>
        <v/>
      </c>
      <c r="D202" s="2"/>
      <c r="H202" s="2"/>
      <c r="Q202">
        <f>ROW()</f>
        <v>202</v>
      </c>
      <c r="W202">
        <f>VLOOKUP(A202,Tbills!$B$4:$C$10000,2,1)</f>
        <v>0.13</v>
      </c>
    </row>
    <row r="203" spans="1:23">
      <c r="A203" s="1">
        <v>40463</v>
      </c>
      <c r="B203" t="str">
        <f>IFERROR(VLOOKUP($A203,'BTC-Web'!$A$2:$H$10000,2,0),"")</f>
        <v/>
      </c>
      <c r="D203" s="2"/>
      <c r="H203" s="2"/>
      <c r="Q203">
        <f>ROW()</f>
        <v>203</v>
      </c>
      <c r="W203">
        <f>VLOOKUP(A203,Tbills!$B$4:$C$10000,2,1)</f>
        <v>0.125</v>
      </c>
    </row>
    <row r="204" spans="1:23">
      <c r="A204" s="1">
        <v>40464</v>
      </c>
      <c r="B204" t="str">
        <f>IFERROR(VLOOKUP($A204,'BTC-Web'!$A$2:$H$10000,2,0),"")</f>
        <v/>
      </c>
      <c r="D204" s="2"/>
      <c r="H204" s="2"/>
      <c r="Q204">
        <f>ROW()</f>
        <v>204</v>
      </c>
      <c r="W204">
        <f>VLOOKUP(A204,Tbills!$B$4:$C$10000,2,1)</f>
        <v>0.125</v>
      </c>
    </row>
    <row r="205" spans="1:23">
      <c r="A205" s="1">
        <v>40465</v>
      </c>
      <c r="B205" t="str">
        <f>IFERROR(VLOOKUP($A205,'BTC-Web'!$A$2:$H$10000,2,0),"")</f>
        <v/>
      </c>
      <c r="D205" s="2"/>
      <c r="H205" s="2"/>
      <c r="Q205">
        <f>ROW()</f>
        <v>205</v>
      </c>
      <c r="W205">
        <f>VLOOKUP(A205,Tbills!$B$4:$C$10000,2,1)</f>
        <v>0.125</v>
      </c>
    </row>
    <row r="206" spans="1:23">
      <c r="A206" s="1">
        <v>40466</v>
      </c>
      <c r="B206" t="str">
        <f>IFERROR(VLOOKUP($A206,'BTC-Web'!$A$2:$H$10000,2,0),"")</f>
        <v/>
      </c>
      <c r="D206" s="2"/>
      <c r="H206" s="2"/>
      <c r="Q206">
        <f>ROW()</f>
        <v>206</v>
      </c>
      <c r="W206">
        <f>VLOOKUP(A206,Tbills!$B$4:$C$10000,2,1)</f>
        <v>0.125</v>
      </c>
    </row>
    <row r="207" spans="1:23">
      <c r="A207" s="1">
        <v>40469</v>
      </c>
      <c r="B207" t="str">
        <f>IFERROR(VLOOKUP($A207,'BTC-Web'!$A$2:$H$10000,2,0),"")</f>
        <v/>
      </c>
      <c r="D207" s="2"/>
      <c r="H207" s="2"/>
      <c r="Q207">
        <f>ROW()</f>
        <v>207</v>
      </c>
      <c r="W207">
        <f>VLOOKUP(A207,Tbills!$B$4:$C$10000,2,1)</f>
        <v>0.13500000000000001</v>
      </c>
    </row>
    <row r="208" spans="1:23">
      <c r="A208" s="1">
        <v>40470</v>
      </c>
      <c r="B208" t="str">
        <f>IFERROR(VLOOKUP($A208,'BTC-Web'!$A$2:$H$10000,2,0),"")</f>
        <v/>
      </c>
      <c r="D208" s="2"/>
      <c r="H208" s="2"/>
      <c r="Q208">
        <f>ROW()</f>
        <v>208</v>
      </c>
      <c r="W208">
        <f>VLOOKUP(A208,Tbills!$B$4:$C$10000,2,1)</f>
        <v>0.13500000000000001</v>
      </c>
    </row>
    <row r="209" spans="1:23">
      <c r="A209" s="1">
        <v>40471</v>
      </c>
      <c r="B209" t="str">
        <f>IFERROR(VLOOKUP($A209,'BTC-Web'!$A$2:$H$10000,2,0),"")</f>
        <v/>
      </c>
      <c r="D209" s="2"/>
      <c r="H209" s="2"/>
      <c r="Q209">
        <f>ROW()</f>
        <v>209</v>
      </c>
      <c r="W209">
        <f>VLOOKUP(A209,Tbills!$B$4:$C$10000,2,1)</f>
        <v>0.13500000000000001</v>
      </c>
    </row>
    <row r="210" spans="1:23">
      <c r="A210" s="1">
        <v>40472</v>
      </c>
      <c r="B210" t="str">
        <f>IFERROR(VLOOKUP($A210,'BTC-Web'!$A$2:$H$10000,2,0),"")</f>
        <v/>
      </c>
      <c r="D210" s="2"/>
      <c r="H210" s="2"/>
      <c r="Q210">
        <f>ROW()</f>
        <v>210</v>
      </c>
      <c r="W210">
        <f>VLOOKUP(A210,Tbills!$B$4:$C$10000,2,1)</f>
        <v>0.13500000000000001</v>
      </c>
    </row>
    <row r="211" spans="1:23">
      <c r="A211" s="1">
        <v>40473</v>
      </c>
      <c r="B211" t="str">
        <f>IFERROR(VLOOKUP($A211,'BTC-Web'!$A$2:$H$10000,2,0),"")</f>
        <v/>
      </c>
      <c r="D211" s="2"/>
      <c r="H211" s="2"/>
      <c r="Q211">
        <f>ROW()</f>
        <v>211</v>
      </c>
      <c r="W211">
        <f>VLOOKUP(A211,Tbills!$B$4:$C$10000,2,1)</f>
        <v>0.13500000000000001</v>
      </c>
    </row>
    <row r="212" spans="1:23">
      <c r="A212" s="1">
        <v>40476</v>
      </c>
      <c r="B212" t="str">
        <f>IFERROR(VLOOKUP($A212,'BTC-Web'!$A$2:$H$10000,2,0),"")</f>
        <v/>
      </c>
      <c r="D212" s="2"/>
      <c r="H212" s="2"/>
      <c r="Q212">
        <f>ROW()</f>
        <v>212</v>
      </c>
      <c r="W212">
        <f>VLOOKUP(A212,Tbills!$B$4:$C$10000,2,1)</f>
        <v>0.13</v>
      </c>
    </row>
    <row r="213" spans="1:23">
      <c r="A213" s="1">
        <v>40477</v>
      </c>
      <c r="B213" t="str">
        <f>IFERROR(VLOOKUP($A213,'BTC-Web'!$A$2:$H$10000,2,0),"")</f>
        <v/>
      </c>
      <c r="D213" s="2"/>
      <c r="H213" s="2"/>
      <c r="Q213">
        <f>ROW()</f>
        <v>213</v>
      </c>
      <c r="W213">
        <f>VLOOKUP(A213,Tbills!$B$4:$C$10000,2,1)</f>
        <v>0.13</v>
      </c>
    </row>
    <row r="214" spans="1:23">
      <c r="A214" s="1">
        <v>40478</v>
      </c>
      <c r="B214" t="str">
        <f>IFERROR(VLOOKUP($A214,'BTC-Web'!$A$2:$H$10000,2,0),"")</f>
        <v/>
      </c>
      <c r="D214" s="2"/>
      <c r="H214" s="2"/>
      <c r="Q214">
        <f>ROW()</f>
        <v>214</v>
      </c>
      <c r="W214">
        <f>VLOOKUP(A214,Tbills!$B$4:$C$10000,2,1)</f>
        <v>0.13</v>
      </c>
    </row>
    <row r="215" spans="1:23">
      <c r="A215" s="1">
        <v>40479</v>
      </c>
      <c r="B215" t="str">
        <f>IFERROR(VLOOKUP($A215,'BTC-Web'!$A$2:$H$10000,2,0),"")</f>
        <v/>
      </c>
      <c r="D215" s="2"/>
      <c r="H215" s="2"/>
      <c r="Q215">
        <f>ROW()</f>
        <v>215</v>
      </c>
      <c r="W215">
        <f>VLOOKUP(A215,Tbills!$B$4:$C$10000,2,1)</f>
        <v>0.13</v>
      </c>
    </row>
    <row r="216" spans="1:23">
      <c r="A216" s="1">
        <v>40480</v>
      </c>
      <c r="B216" t="str">
        <f>IFERROR(VLOOKUP($A216,'BTC-Web'!$A$2:$H$10000,2,0),"")</f>
        <v/>
      </c>
      <c r="D216" s="2"/>
      <c r="H216" s="2"/>
      <c r="Q216">
        <f>ROW()</f>
        <v>216</v>
      </c>
      <c r="W216">
        <f>VLOOKUP(A216,Tbills!$B$4:$C$10000,2,1)</f>
        <v>0.13</v>
      </c>
    </row>
    <row r="217" spans="1:23">
      <c r="A217" s="1">
        <v>40483</v>
      </c>
      <c r="B217" t="str">
        <f>IFERROR(VLOOKUP($A217,'BTC-Web'!$A$2:$H$10000,2,0),"")</f>
        <v/>
      </c>
      <c r="D217" s="2"/>
      <c r="H217" s="2"/>
      <c r="Q217">
        <f>ROW()</f>
        <v>217</v>
      </c>
      <c r="W217">
        <f>VLOOKUP(A217,Tbills!$B$4:$C$10000,2,1)</f>
        <v>0.125</v>
      </c>
    </row>
    <row r="218" spans="1:23">
      <c r="A218" s="1">
        <v>40484</v>
      </c>
      <c r="B218" t="str">
        <f>IFERROR(VLOOKUP($A218,'BTC-Web'!$A$2:$H$10000,2,0),"")</f>
        <v/>
      </c>
      <c r="D218" s="2"/>
      <c r="H218" s="2"/>
      <c r="Q218">
        <f>ROW()</f>
        <v>218</v>
      </c>
      <c r="W218">
        <f>VLOOKUP(A218,Tbills!$B$4:$C$10000,2,1)</f>
        <v>0.125</v>
      </c>
    </row>
    <row r="219" spans="1:23">
      <c r="A219" s="1">
        <v>40485</v>
      </c>
      <c r="B219" t="str">
        <f>IFERROR(VLOOKUP($A219,'BTC-Web'!$A$2:$H$10000,2,0),"")</f>
        <v/>
      </c>
      <c r="D219" s="2"/>
      <c r="H219" s="2"/>
      <c r="Q219">
        <f>ROW()</f>
        <v>219</v>
      </c>
      <c r="W219">
        <f>VLOOKUP(A219,Tbills!$B$4:$C$10000,2,1)</f>
        <v>0.125</v>
      </c>
    </row>
    <row r="220" spans="1:23">
      <c r="A220" s="1">
        <v>40486</v>
      </c>
      <c r="B220" t="str">
        <f>IFERROR(VLOOKUP($A220,'BTC-Web'!$A$2:$H$10000,2,0),"")</f>
        <v/>
      </c>
      <c r="D220" s="2"/>
      <c r="H220" s="2"/>
      <c r="Q220">
        <f>ROW()</f>
        <v>220</v>
      </c>
      <c r="W220">
        <f>VLOOKUP(A220,Tbills!$B$4:$C$10000,2,1)</f>
        <v>0.125</v>
      </c>
    </row>
    <row r="221" spans="1:23">
      <c r="A221" s="1">
        <v>40487</v>
      </c>
      <c r="B221" t="str">
        <f>IFERROR(VLOOKUP($A221,'BTC-Web'!$A$2:$H$10000,2,0),"")</f>
        <v/>
      </c>
      <c r="D221" s="2"/>
      <c r="H221" s="2"/>
      <c r="Q221">
        <f>ROW()</f>
        <v>221</v>
      </c>
      <c r="W221">
        <f>VLOOKUP(A221,Tbills!$B$4:$C$10000,2,1)</f>
        <v>0.125</v>
      </c>
    </row>
    <row r="222" spans="1:23">
      <c r="A222" s="1">
        <v>40490</v>
      </c>
      <c r="B222" t="str">
        <f>IFERROR(VLOOKUP($A222,'BTC-Web'!$A$2:$H$10000,2,0),"")</f>
        <v/>
      </c>
      <c r="D222" s="2"/>
      <c r="H222" s="2"/>
      <c r="Q222">
        <f>ROW()</f>
        <v>222</v>
      </c>
      <c r="W222">
        <f>VLOOKUP(A222,Tbills!$B$4:$C$10000,2,1)</f>
        <v>0.125</v>
      </c>
    </row>
    <row r="223" spans="1:23">
      <c r="A223" s="1">
        <v>40491</v>
      </c>
      <c r="B223" t="str">
        <f>IFERROR(VLOOKUP($A223,'BTC-Web'!$A$2:$H$10000,2,0),"")</f>
        <v/>
      </c>
      <c r="D223" s="2"/>
      <c r="H223" s="2"/>
      <c r="Q223">
        <f>ROW()</f>
        <v>223</v>
      </c>
      <c r="W223">
        <f>VLOOKUP(A223,Tbills!$B$4:$C$10000,2,1)</f>
        <v>0.125</v>
      </c>
    </row>
    <row r="224" spans="1:23">
      <c r="A224" s="1">
        <v>40492</v>
      </c>
      <c r="B224" t="str">
        <f>IFERROR(VLOOKUP($A224,'BTC-Web'!$A$2:$H$10000,2,0),"")</f>
        <v/>
      </c>
      <c r="D224" s="2"/>
      <c r="H224" s="2"/>
      <c r="Q224">
        <f>ROW()</f>
        <v>224</v>
      </c>
      <c r="W224">
        <f>VLOOKUP(A224,Tbills!$B$4:$C$10000,2,1)</f>
        <v>0.125</v>
      </c>
    </row>
    <row r="225" spans="1:23">
      <c r="A225" s="1">
        <v>40493</v>
      </c>
      <c r="B225" t="str">
        <f>IFERROR(VLOOKUP($A225,'BTC-Web'!$A$2:$H$10000,2,0),"")</f>
        <v/>
      </c>
      <c r="D225" s="2"/>
      <c r="H225" s="2"/>
      <c r="Q225">
        <f>ROW()</f>
        <v>225</v>
      </c>
      <c r="W225">
        <f>VLOOKUP(A225,Tbills!$B$4:$C$10000,2,1)</f>
        <v>0.125</v>
      </c>
    </row>
    <row r="226" spans="1:23">
      <c r="A226" s="1">
        <v>40494</v>
      </c>
      <c r="B226" t="str">
        <f>IFERROR(VLOOKUP($A226,'BTC-Web'!$A$2:$H$10000,2,0),"")</f>
        <v/>
      </c>
      <c r="D226" s="2"/>
      <c r="H226" s="2"/>
      <c r="Q226">
        <f>ROW()</f>
        <v>226</v>
      </c>
      <c r="W226">
        <f>VLOOKUP(A226,Tbills!$B$4:$C$10000,2,1)</f>
        <v>0.125</v>
      </c>
    </row>
    <row r="227" spans="1:23">
      <c r="A227" s="1">
        <v>40497</v>
      </c>
      <c r="B227" t="str">
        <f>IFERROR(VLOOKUP($A227,'BTC-Web'!$A$2:$H$10000,2,0),"")</f>
        <v/>
      </c>
      <c r="D227" s="2"/>
      <c r="H227" s="2"/>
      <c r="Q227">
        <f>ROW()</f>
        <v>227</v>
      </c>
      <c r="W227">
        <f>VLOOKUP(A227,Tbills!$B$4:$C$10000,2,1)</f>
        <v>0.13500000000000001</v>
      </c>
    </row>
    <row r="228" spans="1:23">
      <c r="A228" s="1">
        <v>40498</v>
      </c>
      <c r="B228" t="str">
        <f>IFERROR(VLOOKUP($A228,'BTC-Web'!$A$2:$H$10000,2,0),"")</f>
        <v/>
      </c>
      <c r="D228" s="2"/>
      <c r="H228" s="2"/>
      <c r="Q228">
        <f>ROW()</f>
        <v>228</v>
      </c>
      <c r="W228">
        <f>VLOOKUP(A228,Tbills!$B$4:$C$10000,2,1)</f>
        <v>0.13500000000000001</v>
      </c>
    </row>
    <row r="229" spans="1:23">
      <c r="A229" s="1">
        <v>40499</v>
      </c>
      <c r="B229" t="str">
        <f>IFERROR(VLOOKUP($A229,'BTC-Web'!$A$2:$H$10000,2,0),"")</f>
        <v/>
      </c>
      <c r="D229" s="2"/>
      <c r="H229" s="2"/>
      <c r="Q229">
        <f>ROW()</f>
        <v>229</v>
      </c>
      <c r="W229">
        <f>VLOOKUP(A229,Tbills!$B$4:$C$10000,2,1)</f>
        <v>0.13500000000000001</v>
      </c>
    </row>
    <row r="230" spans="1:23">
      <c r="A230" s="1">
        <v>40500</v>
      </c>
      <c r="B230" t="str">
        <f>IFERROR(VLOOKUP($A230,'BTC-Web'!$A$2:$H$10000,2,0),"")</f>
        <v/>
      </c>
      <c r="D230" s="2"/>
      <c r="H230" s="2"/>
      <c r="Q230">
        <f>ROW()</f>
        <v>230</v>
      </c>
      <c r="W230">
        <f>VLOOKUP(A230,Tbills!$B$4:$C$10000,2,1)</f>
        <v>0.13500000000000001</v>
      </c>
    </row>
    <row r="231" spans="1:23">
      <c r="A231" s="1">
        <v>40501</v>
      </c>
      <c r="B231" t="str">
        <f>IFERROR(VLOOKUP($A231,'BTC-Web'!$A$2:$H$10000,2,0),"")</f>
        <v/>
      </c>
      <c r="D231" s="2"/>
      <c r="H231" s="2"/>
      <c r="Q231">
        <f>ROW()</f>
        <v>231</v>
      </c>
      <c r="W231">
        <f>VLOOKUP(A231,Tbills!$B$4:$C$10000,2,1)</f>
        <v>0.13500000000000001</v>
      </c>
    </row>
    <row r="232" spans="1:23">
      <c r="A232" s="1">
        <v>40504</v>
      </c>
      <c r="B232" t="str">
        <f>IFERROR(VLOOKUP($A232,'BTC-Web'!$A$2:$H$10000,2,0),"")</f>
        <v/>
      </c>
      <c r="D232" s="2"/>
      <c r="H232" s="2"/>
      <c r="Q232">
        <f>ROW()</f>
        <v>232</v>
      </c>
      <c r="W232">
        <f>VLOOKUP(A232,Tbills!$B$4:$C$10000,2,1)</f>
        <v>0.14000000000000001</v>
      </c>
    </row>
    <row r="233" spans="1:23">
      <c r="A233" s="1">
        <v>40505</v>
      </c>
      <c r="B233" t="str">
        <f>IFERROR(VLOOKUP($A233,'BTC-Web'!$A$2:$H$10000,2,0),"")</f>
        <v/>
      </c>
      <c r="D233" s="2"/>
      <c r="H233" s="2"/>
      <c r="Q233">
        <f>ROW()</f>
        <v>233</v>
      </c>
      <c r="W233">
        <f>VLOOKUP(A233,Tbills!$B$4:$C$10000,2,1)</f>
        <v>0.14000000000000001</v>
      </c>
    </row>
    <row r="234" spans="1:23">
      <c r="A234" s="1">
        <v>40506</v>
      </c>
      <c r="B234" t="str">
        <f>IFERROR(VLOOKUP($A234,'BTC-Web'!$A$2:$H$10000,2,0),"")</f>
        <v/>
      </c>
      <c r="D234" s="2"/>
      <c r="H234" s="2"/>
      <c r="Q234">
        <f>ROW()</f>
        <v>234</v>
      </c>
      <c r="W234">
        <f>VLOOKUP(A234,Tbills!$B$4:$C$10000,2,1)</f>
        <v>0.14000000000000001</v>
      </c>
    </row>
    <row r="235" spans="1:23">
      <c r="A235" s="1">
        <v>40508</v>
      </c>
      <c r="B235" t="str">
        <f>IFERROR(VLOOKUP($A235,'BTC-Web'!$A$2:$H$10000,2,0),"")</f>
        <v/>
      </c>
      <c r="D235" s="2"/>
      <c r="H235" s="2"/>
      <c r="Q235">
        <f>ROW()</f>
        <v>235</v>
      </c>
      <c r="W235">
        <f>VLOOKUP(A235,Tbills!$B$4:$C$10000,2,1)</f>
        <v>0.14000000000000001</v>
      </c>
    </row>
    <row r="236" spans="1:23">
      <c r="A236" s="1">
        <v>40511</v>
      </c>
      <c r="B236" t="str">
        <f>IFERROR(VLOOKUP($A236,'BTC-Web'!$A$2:$H$10000,2,0),"")</f>
        <v/>
      </c>
      <c r="D236" s="2"/>
      <c r="H236" s="2"/>
      <c r="Q236">
        <f>ROW()</f>
        <v>236</v>
      </c>
      <c r="W236">
        <f>VLOOKUP(A236,Tbills!$B$4:$C$10000,2,1)</f>
        <v>0.17499999999999999</v>
      </c>
    </row>
    <row r="237" spans="1:23">
      <c r="A237" s="1">
        <v>40512</v>
      </c>
      <c r="B237" t="str">
        <f>IFERROR(VLOOKUP($A237,'BTC-Web'!$A$2:$H$10000,2,0),"")</f>
        <v/>
      </c>
      <c r="D237" s="2"/>
      <c r="H237" s="2"/>
      <c r="Q237">
        <f>ROW()</f>
        <v>237</v>
      </c>
      <c r="W237">
        <f>VLOOKUP(A237,Tbills!$B$4:$C$10000,2,1)</f>
        <v>0.17499999999999999</v>
      </c>
    </row>
    <row r="238" spans="1:23">
      <c r="A238" s="1">
        <v>40513</v>
      </c>
      <c r="B238" t="str">
        <f>IFERROR(VLOOKUP($A238,'BTC-Web'!$A$2:$H$10000,2,0),"")</f>
        <v/>
      </c>
      <c r="D238" s="2"/>
      <c r="H238" s="2"/>
      <c r="Q238">
        <f>ROW()</f>
        <v>238</v>
      </c>
      <c r="W238">
        <f>VLOOKUP(A238,Tbills!$B$4:$C$10000,2,1)</f>
        <v>0.17499999999999999</v>
      </c>
    </row>
    <row r="239" spans="1:23">
      <c r="A239" s="1">
        <v>40514</v>
      </c>
      <c r="B239" t="str">
        <f>IFERROR(VLOOKUP($A239,'BTC-Web'!$A$2:$H$10000,2,0),"")</f>
        <v/>
      </c>
      <c r="D239" s="2"/>
      <c r="H239" s="2"/>
      <c r="Q239">
        <f>ROW()</f>
        <v>239</v>
      </c>
      <c r="W239">
        <f>VLOOKUP(A239,Tbills!$B$4:$C$10000,2,1)</f>
        <v>0.17499999999999999</v>
      </c>
    </row>
    <row r="240" spans="1:23">
      <c r="A240" s="1">
        <v>40515</v>
      </c>
      <c r="B240" t="str">
        <f>IFERROR(VLOOKUP($A240,'BTC-Web'!$A$2:$H$10000,2,0),"")</f>
        <v/>
      </c>
      <c r="D240" s="2"/>
      <c r="H240" s="2"/>
      <c r="Q240">
        <f>ROW()</f>
        <v>240</v>
      </c>
      <c r="W240">
        <f>VLOOKUP(A240,Tbills!$B$4:$C$10000,2,1)</f>
        <v>0.17499999999999999</v>
      </c>
    </row>
    <row r="241" spans="1:23">
      <c r="A241" s="1">
        <v>40518</v>
      </c>
      <c r="B241" t="str">
        <f>IFERROR(VLOOKUP($A241,'BTC-Web'!$A$2:$H$10000,2,0),"")</f>
        <v/>
      </c>
      <c r="D241" s="2"/>
      <c r="H241" s="2"/>
      <c r="Q241">
        <f>ROW()</f>
        <v>241</v>
      </c>
      <c r="W241">
        <f>VLOOKUP(A241,Tbills!$B$4:$C$10000,2,1)</f>
        <v>0.14499999999999999</v>
      </c>
    </row>
    <row r="242" spans="1:23">
      <c r="A242" s="1">
        <v>40519</v>
      </c>
      <c r="B242" t="str">
        <f>IFERROR(VLOOKUP($A242,'BTC-Web'!$A$2:$H$10000,2,0),"")</f>
        <v/>
      </c>
      <c r="D242" s="2"/>
      <c r="H242" s="2"/>
      <c r="Q242">
        <f>ROW()</f>
        <v>242</v>
      </c>
      <c r="W242">
        <f>VLOOKUP(A242,Tbills!$B$4:$C$10000,2,1)</f>
        <v>0.14499999999999999</v>
      </c>
    </row>
    <row r="243" spans="1:23">
      <c r="A243" s="1">
        <v>40520</v>
      </c>
      <c r="B243" t="str">
        <f>IFERROR(VLOOKUP($A243,'BTC-Web'!$A$2:$H$10000,2,0),"")</f>
        <v/>
      </c>
      <c r="D243" s="2"/>
      <c r="H243" s="2"/>
      <c r="Q243">
        <f>ROW()</f>
        <v>243</v>
      </c>
      <c r="W243">
        <f>VLOOKUP(A243,Tbills!$B$4:$C$10000,2,1)</f>
        <v>0.14499999999999999</v>
      </c>
    </row>
    <row r="244" spans="1:23">
      <c r="A244" s="1">
        <v>40521</v>
      </c>
      <c r="B244" t="str">
        <f>IFERROR(VLOOKUP($A244,'BTC-Web'!$A$2:$H$10000,2,0),"")</f>
        <v/>
      </c>
      <c r="D244" s="2"/>
      <c r="H244" s="2"/>
      <c r="Q244">
        <f>ROW()</f>
        <v>244</v>
      </c>
      <c r="W244">
        <f>VLOOKUP(A244,Tbills!$B$4:$C$10000,2,1)</f>
        <v>0.14499999999999999</v>
      </c>
    </row>
    <row r="245" spans="1:23">
      <c r="A245" s="1">
        <v>40522</v>
      </c>
      <c r="B245" t="str">
        <f>IFERROR(VLOOKUP($A245,'BTC-Web'!$A$2:$H$10000,2,0),"")</f>
        <v/>
      </c>
      <c r="D245" s="2"/>
      <c r="H245" s="2"/>
      <c r="Q245">
        <f>ROW()</f>
        <v>245</v>
      </c>
      <c r="W245">
        <f>VLOOKUP(A245,Tbills!$B$4:$C$10000,2,1)</f>
        <v>0.14499999999999999</v>
      </c>
    </row>
    <row r="246" spans="1:23">
      <c r="A246" s="1">
        <v>40525</v>
      </c>
      <c r="B246" t="str">
        <f>IFERROR(VLOOKUP($A246,'BTC-Web'!$A$2:$H$10000,2,0),"")</f>
        <v/>
      </c>
      <c r="D246" s="2"/>
      <c r="H246" s="2"/>
      <c r="Q246">
        <f>ROW()</f>
        <v>246</v>
      </c>
      <c r="W246">
        <f>VLOOKUP(A246,Tbills!$B$4:$C$10000,2,1)</f>
        <v>0.14000000000000001</v>
      </c>
    </row>
    <row r="247" spans="1:23">
      <c r="A247" s="1">
        <v>40526</v>
      </c>
      <c r="B247" t="str">
        <f>IFERROR(VLOOKUP($A247,'BTC-Web'!$A$2:$H$10000,2,0),"")</f>
        <v/>
      </c>
      <c r="D247" s="2"/>
      <c r="H247" s="2"/>
      <c r="Q247">
        <f>ROW()</f>
        <v>247</v>
      </c>
      <c r="W247">
        <f>VLOOKUP(A247,Tbills!$B$4:$C$10000,2,1)</f>
        <v>0.14000000000000001</v>
      </c>
    </row>
    <row r="248" spans="1:23">
      <c r="A248" s="1">
        <v>40527</v>
      </c>
      <c r="B248" t="str">
        <f>IFERROR(VLOOKUP($A248,'BTC-Web'!$A$2:$H$10000,2,0),"")</f>
        <v/>
      </c>
      <c r="D248" s="2"/>
      <c r="H248" s="2"/>
      <c r="Q248">
        <f>ROW()</f>
        <v>248</v>
      </c>
      <c r="W248">
        <f>VLOOKUP(A248,Tbills!$B$4:$C$10000,2,1)</f>
        <v>0.14000000000000001</v>
      </c>
    </row>
    <row r="249" spans="1:23">
      <c r="A249" s="1">
        <v>40528</v>
      </c>
      <c r="B249" t="str">
        <f>IFERROR(VLOOKUP($A249,'BTC-Web'!$A$2:$H$10000,2,0),"")</f>
        <v/>
      </c>
      <c r="D249" s="2"/>
      <c r="H249" s="2"/>
      <c r="Q249">
        <f>ROW()</f>
        <v>249</v>
      </c>
      <c r="W249">
        <f>VLOOKUP(A249,Tbills!$B$4:$C$10000,2,1)</f>
        <v>0.14000000000000001</v>
      </c>
    </row>
    <row r="250" spans="1:23">
      <c r="A250" s="1">
        <v>40529</v>
      </c>
      <c r="B250" t="str">
        <f>IFERROR(VLOOKUP($A250,'BTC-Web'!$A$2:$H$10000,2,0),"")</f>
        <v/>
      </c>
      <c r="D250" s="2"/>
      <c r="H250" s="2"/>
      <c r="Q250">
        <f>ROW()</f>
        <v>250</v>
      </c>
      <c r="W250">
        <f>VLOOKUP(A250,Tbills!$B$4:$C$10000,2,1)</f>
        <v>0.14000000000000001</v>
      </c>
    </row>
    <row r="251" spans="1:23">
      <c r="A251" s="1">
        <v>40532</v>
      </c>
      <c r="B251" t="str">
        <f>IFERROR(VLOOKUP($A251,'BTC-Web'!$A$2:$H$10000,2,0),"")</f>
        <v/>
      </c>
      <c r="D251" s="2"/>
      <c r="H251" s="2"/>
      <c r="Q251">
        <f>ROW()</f>
        <v>251</v>
      </c>
      <c r="W251">
        <f>VLOOKUP(A251,Tbills!$B$4:$C$10000,2,1)</f>
        <v>0.13</v>
      </c>
    </row>
    <row r="252" spans="1:23">
      <c r="A252" s="1">
        <v>40533</v>
      </c>
      <c r="B252" t="str">
        <f>IFERROR(VLOOKUP($A252,'BTC-Web'!$A$2:$H$10000,2,0),"")</f>
        <v/>
      </c>
      <c r="D252" s="2"/>
      <c r="H252" s="2"/>
      <c r="Q252">
        <f>ROW()</f>
        <v>252</v>
      </c>
      <c r="W252">
        <f>VLOOKUP(A252,Tbills!$B$4:$C$10000,2,1)</f>
        <v>0.13</v>
      </c>
    </row>
    <row r="253" spans="1:23">
      <c r="A253" s="1">
        <v>40534</v>
      </c>
      <c r="B253" t="str">
        <f>IFERROR(VLOOKUP($A253,'BTC-Web'!$A$2:$H$10000,2,0),"")</f>
        <v/>
      </c>
      <c r="D253" s="2"/>
      <c r="H253" s="2"/>
      <c r="Q253">
        <f>ROW()</f>
        <v>253</v>
      </c>
      <c r="W253">
        <f>VLOOKUP(A253,Tbills!$B$4:$C$10000,2,1)</f>
        <v>0.13</v>
      </c>
    </row>
    <row r="254" spans="1:23">
      <c r="A254" s="1">
        <v>40535</v>
      </c>
      <c r="B254" t="str">
        <f>IFERROR(VLOOKUP($A254,'BTC-Web'!$A$2:$H$10000,2,0),"")</f>
        <v/>
      </c>
      <c r="D254" s="2"/>
      <c r="H254" s="2"/>
      <c r="Q254">
        <f>ROW()</f>
        <v>254</v>
      </c>
      <c r="W254">
        <f>VLOOKUP(A254,Tbills!$B$4:$C$10000,2,1)</f>
        <v>0.13</v>
      </c>
    </row>
    <row r="255" spans="1:23">
      <c r="A255" s="1">
        <v>40539</v>
      </c>
      <c r="B255" t="str">
        <f>IFERROR(VLOOKUP($A255,'BTC-Web'!$A$2:$H$10000,2,0),"")</f>
        <v/>
      </c>
      <c r="D255" s="2"/>
      <c r="H255" s="2"/>
      <c r="Q255">
        <f>ROW()</f>
        <v>255</v>
      </c>
      <c r="W255">
        <f>VLOOKUP(A255,Tbills!$B$4:$C$10000,2,1)</f>
        <v>0.18</v>
      </c>
    </row>
    <row r="256" spans="1:23">
      <c r="A256" s="1">
        <v>40540</v>
      </c>
      <c r="B256" t="str">
        <f>IFERROR(VLOOKUP($A256,'BTC-Web'!$A$2:$H$10000,2,0),"")</f>
        <v/>
      </c>
      <c r="D256" s="2"/>
      <c r="H256" s="2"/>
      <c r="Q256">
        <f>ROW()</f>
        <v>256</v>
      </c>
      <c r="W256">
        <f>VLOOKUP(A256,Tbills!$B$4:$C$10000,2,1)</f>
        <v>0.18</v>
      </c>
    </row>
    <row r="257" spans="1:23">
      <c r="A257" s="1">
        <v>40541</v>
      </c>
      <c r="B257" t="str">
        <f>IFERROR(VLOOKUP($A257,'BTC-Web'!$A$2:$H$10000,2,0),"")</f>
        <v/>
      </c>
      <c r="D257" s="2"/>
      <c r="H257" s="2"/>
      <c r="Q257">
        <f>ROW()</f>
        <v>257</v>
      </c>
      <c r="W257">
        <f>VLOOKUP(A257,Tbills!$B$4:$C$10000,2,1)</f>
        <v>0.18</v>
      </c>
    </row>
    <row r="258" spans="1:23">
      <c r="A258" s="1">
        <v>40542</v>
      </c>
      <c r="B258" t="str">
        <f>IFERROR(VLOOKUP($A258,'BTC-Web'!$A$2:$H$10000,2,0),"")</f>
        <v/>
      </c>
      <c r="D258" s="2"/>
      <c r="H258" s="2"/>
      <c r="Q258">
        <f>ROW()</f>
        <v>258</v>
      </c>
      <c r="W258">
        <f>VLOOKUP(A258,Tbills!$B$4:$C$10000,2,1)</f>
        <v>0.18</v>
      </c>
    </row>
    <row r="259" spans="1:23">
      <c r="A259" s="1">
        <v>40543</v>
      </c>
      <c r="B259" t="str">
        <f>IFERROR(VLOOKUP($A259,'BTC-Web'!$A$2:$H$10000,2,0),"")</f>
        <v/>
      </c>
      <c r="D259" s="2"/>
      <c r="H259" s="2"/>
      <c r="Q259">
        <f>ROW()</f>
        <v>259</v>
      </c>
      <c r="W259">
        <f>VLOOKUP(A259,Tbills!$B$4:$C$10000,2,1)</f>
        <v>0.18</v>
      </c>
    </row>
    <row r="260" spans="1:23">
      <c r="A260" s="1">
        <v>40546</v>
      </c>
      <c r="B260" t="str">
        <f>IFERROR(VLOOKUP($A260,'BTC-Web'!$A$2:$H$10000,2,0),"")</f>
        <v/>
      </c>
      <c r="D260" s="2"/>
      <c r="H260" s="2"/>
      <c r="Q260">
        <f>ROW()</f>
        <v>260</v>
      </c>
      <c r="W260">
        <f>VLOOKUP(A260,Tbills!$B$4:$C$10000,2,1)</f>
        <v>0.15</v>
      </c>
    </row>
    <row r="261" spans="1:23">
      <c r="A261" s="1">
        <v>40547</v>
      </c>
      <c r="B261" t="str">
        <f>IFERROR(VLOOKUP($A261,'BTC-Web'!$A$2:$H$10000,2,0),"")</f>
        <v/>
      </c>
      <c r="D261" s="2"/>
      <c r="H261" s="2"/>
      <c r="Q261">
        <f>ROW()</f>
        <v>261</v>
      </c>
      <c r="W261">
        <f>VLOOKUP(A261,Tbills!$B$4:$C$10000,2,1)</f>
        <v>0.15</v>
      </c>
    </row>
    <row r="262" spans="1:23">
      <c r="A262" s="1">
        <v>40548</v>
      </c>
      <c r="B262" t="str">
        <f>IFERROR(VLOOKUP($A262,'BTC-Web'!$A$2:$H$10000,2,0),"")</f>
        <v/>
      </c>
      <c r="D262" s="2"/>
      <c r="H262" s="2"/>
      <c r="Q262">
        <f>ROW()</f>
        <v>262</v>
      </c>
      <c r="W262">
        <f>VLOOKUP(A262,Tbills!$B$4:$C$10000,2,1)</f>
        <v>0.15</v>
      </c>
    </row>
    <row r="263" spans="1:23">
      <c r="A263" s="1">
        <v>40549</v>
      </c>
      <c r="B263" t="str">
        <f>IFERROR(VLOOKUP($A263,'BTC-Web'!$A$2:$H$10000,2,0),"")</f>
        <v/>
      </c>
      <c r="D263" s="2"/>
      <c r="H263" s="2"/>
      <c r="Q263">
        <f>ROW()</f>
        <v>263</v>
      </c>
      <c r="W263">
        <f>VLOOKUP(A263,Tbills!$B$4:$C$10000,2,1)</f>
        <v>0.15</v>
      </c>
    </row>
    <row r="264" spans="1:23">
      <c r="A264" s="1">
        <v>40550</v>
      </c>
      <c r="B264" t="str">
        <f>IFERROR(VLOOKUP($A264,'BTC-Web'!$A$2:$H$10000,2,0),"")</f>
        <v/>
      </c>
      <c r="D264" s="2"/>
      <c r="H264" s="2"/>
      <c r="Q264">
        <f>ROW()</f>
        <v>264</v>
      </c>
      <c r="W264">
        <f>VLOOKUP(A264,Tbills!$B$4:$C$10000,2,1)</f>
        <v>0.15</v>
      </c>
    </row>
    <row r="265" spans="1:23">
      <c r="A265" s="1">
        <v>40553</v>
      </c>
      <c r="B265" t="str">
        <f>IFERROR(VLOOKUP($A265,'BTC-Web'!$A$2:$H$10000,2,0),"")</f>
        <v/>
      </c>
      <c r="D265" s="2"/>
      <c r="H265" s="2"/>
      <c r="Q265">
        <f>ROW()</f>
        <v>265</v>
      </c>
      <c r="W265">
        <f>VLOOKUP(A265,Tbills!$B$4:$C$10000,2,1)</f>
        <v>0.15</v>
      </c>
    </row>
    <row r="266" spans="1:23">
      <c r="A266" s="1">
        <v>40554</v>
      </c>
      <c r="B266" t="str">
        <f>IFERROR(VLOOKUP($A266,'BTC-Web'!$A$2:$H$10000,2,0),"")</f>
        <v/>
      </c>
      <c r="D266" s="2"/>
      <c r="H266" s="2"/>
      <c r="Q266">
        <f>ROW()</f>
        <v>266</v>
      </c>
      <c r="W266">
        <f>VLOOKUP(A266,Tbills!$B$4:$C$10000,2,1)</f>
        <v>0.15</v>
      </c>
    </row>
    <row r="267" spans="1:23">
      <c r="A267" s="1">
        <v>40555</v>
      </c>
      <c r="B267" t="str">
        <f>IFERROR(VLOOKUP($A267,'BTC-Web'!$A$2:$H$10000,2,0),"")</f>
        <v/>
      </c>
      <c r="D267" s="2"/>
      <c r="H267" s="2"/>
      <c r="Q267">
        <f>ROW()</f>
        <v>267</v>
      </c>
      <c r="W267">
        <f>VLOOKUP(A267,Tbills!$B$4:$C$10000,2,1)</f>
        <v>0.15</v>
      </c>
    </row>
    <row r="268" spans="1:23">
      <c r="A268" s="1">
        <v>40556</v>
      </c>
      <c r="B268" t="str">
        <f>IFERROR(VLOOKUP($A268,'BTC-Web'!$A$2:$H$10000,2,0),"")</f>
        <v/>
      </c>
      <c r="D268" s="2"/>
      <c r="H268" s="2"/>
      <c r="Q268">
        <f>ROW()</f>
        <v>268</v>
      </c>
      <c r="W268">
        <f>VLOOKUP(A268,Tbills!$B$4:$C$10000,2,1)</f>
        <v>0.15</v>
      </c>
    </row>
    <row r="269" spans="1:23">
      <c r="A269" s="1">
        <v>40557</v>
      </c>
      <c r="B269" t="str">
        <f>IFERROR(VLOOKUP($A269,'BTC-Web'!$A$2:$H$10000,2,0),"")</f>
        <v/>
      </c>
      <c r="D269" s="2"/>
      <c r="H269" s="2"/>
      <c r="Q269">
        <f>ROW()</f>
        <v>269</v>
      </c>
      <c r="W269">
        <f>VLOOKUP(A269,Tbills!$B$4:$C$10000,2,1)</f>
        <v>0.15</v>
      </c>
    </row>
    <row r="270" spans="1:23">
      <c r="A270" s="1">
        <v>40561</v>
      </c>
      <c r="B270" t="str">
        <f>IFERROR(VLOOKUP($A270,'BTC-Web'!$A$2:$H$10000,2,0),"")</f>
        <v/>
      </c>
      <c r="D270" s="2"/>
      <c r="H270" s="2"/>
      <c r="Q270">
        <f>ROW()</f>
        <v>270</v>
      </c>
      <c r="W270">
        <f>VLOOKUP(A270,Tbills!$B$4:$C$10000,2,1)</f>
        <v>0.155</v>
      </c>
    </row>
    <row r="271" spans="1:23">
      <c r="A271" s="1">
        <v>40562</v>
      </c>
      <c r="B271" t="str">
        <f>IFERROR(VLOOKUP($A271,'BTC-Web'!$A$2:$H$10000,2,0),"")</f>
        <v/>
      </c>
      <c r="D271" s="2"/>
      <c r="H271" s="2"/>
      <c r="Q271">
        <f>ROW()</f>
        <v>271</v>
      </c>
      <c r="W271">
        <f>VLOOKUP(A271,Tbills!$B$4:$C$10000,2,1)</f>
        <v>0.155</v>
      </c>
    </row>
    <row r="272" spans="1:23">
      <c r="A272" s="1">
        <v>40563</v>
      </c>
      <c r="B272" t="str">
        <f>IFERROR(VLOOKUP($A272,'BTC-Web'!$A$2:$H$10000,2,0),"")</f>
        <v/>
      </c>
      <c r="D272" s="2"/>
      <c r="H272" s="2"/>
      <c r="Q272">
        <f>ROW()</f>
        <v>272</v>
      </c>
      <c r="W272">
        <f>VLOOKUP(A272,Tbills!$B$4:$C$10000,2,1)</f>
        <v>0.155</v>
      </c>
    </row>
    <row r="273" spans="1:23">
      <c r="A273" s="1">
        <v>40564</v>
      </c>
      <c r="B273" t="str">
        <f>IFERROR(VLOOKUP($A273,'BTC-Web'!$A$2:$H$10000,2,0),"")</f>
        <v/>
      </c>
      <c r="D273" s="2"/>
      <c r="H273" s="2"/>
      <c r="Q273">
        <f>ROW()</f>
        <v>273</v>
      </c>
      <c r="W273">
        <f>VLOOKUP(A273,Tbills!$B$4:$C$10000,2,1)</f>
        <v>0.155</v>
      </c>
    </row>
    <row r="274" spans="1:23">
      <c r="A274" s="1">
        <v>40567</v>
      </c>
      <c r="B274" t="str">
        <f>IFERROR(VLOOKUP($A274,'BTC-Web'!$A$2:$H$10000,2,0),"")</f>
        <v/>
      </c>
      <c r="D274" s="2"/>
      <c r="H274" s="2"/>
      <c r="Q274">
        <f>ROW()</f>
        <v>274</v>
      </c>
      <c r="W274">
        <f>VLOOKUP(A274,Tbills!$B$4:$C$10000,2,1)</f>
        <v>0.155</v>
      </c>
    </row>
    <row r="275" spans="1:23">
      <c r="A275" s="1">
        <v>40568</v>
      </c>
      <c r="B275" t="str">
        <f>IFERROR(VLOOKUP($A275,'BTC-Web'!$A$2:$H$10000,2,0),"")</f>
        <v/>
      </c>
      <c r="D275" s="2"/>
      <c r="H275" s="2"/>
      <c r="Q275">
        <f>ROW()</f>
        <v>275</v>
      </c>
      <c r="W275">
        <f>VLOOKUP(A275,Tbills!$B$4:$C$10000,2,1)</f>
        <v>0.155</v>
      </c>
    </row>
    <row r="276" spans="1:23">
      <c r="A276" s="1">
        <v>40569</v>
      </c>
      <c r="B276" t="str">
        <f>IFERROR(VLOOKUP($A276,'BTC-Web'!$A$2:$H$10000,2,0),"")</f>
        <v/>
      </c>
      <c r="D276" s="2"/>
      <c r="H276" s="2"/>
      <c r="Q276">
        <f>ROW()</f>
        <v>276</v>
      </c>
      <c r="W276">
        <f>VLOOKUP(A276,Tbills!$B$4:$C$10000,2,1)</f>
        <v>0.155</v>
      </c>
    </row>
    <row r="277" spans="1:23">
      <c r="A277" s="1">
        <v>40570</v>
      </c>
      <c r="B277" t="str">
        <f>IFERROR(VLOOKUP($A277,'BTC-Web'!$A$2:$H$10000,2,0),"")</f>
        <v/>
      </c>
      <c r="D277" s="2"/>
      <c r="H277" s="2"/>
      <c r="Q277">
        <f>ROW()</f>
        <v>277</v>
      </c>
      <c r="W277">
        <f>VLOOKUP(A277,Tbills!$B$4:$C$10000,2,1)</f>
        <v>0.155</v>
      </c>
    </row>
    <row r="278" spans="1:23">
      <c r="A278" s="1">
        <v>40571</v>
      </c>
      <c r="B278" t="str">
        <f>IFERROR(VLOOKUP($A278,'BTC-Web'!$A$2:$H$10000,2,0),"")</f>
        <v/>
      </c>
      <c r="D278" s="2"/>
      <c r="H278" s="2"/>
      <c r="Q278">
        <f>ROW()</f>
        <v>278</v>
      </c>
      <c r="W278">
        <f>VLOOKUP(A278,Tbills!$B$4:$C$10000,2,1)</f>
        <v>0.155</v>
      </c>
    </row>
    <row r="279" spans="1:23">
      <c r="A279" s="1">
        <v>40574</v>
      </c>
      <c r="B279" t="str">
        <f>IFERROR(VLOOKUP($A279,'BTC-Web'!$A$2:$H$10000,2,0),"")</f>
        <v/>
      </c>
      <c r="D279" s="2"/>
      <c r="H279" s="2"/>
      <c r="Q279">
        <f>ROW()</f>
        <v>279</v>
      </c>
      <c r="W279">
        <f>VLOOKUP(A279,Tbills!$B$4:$C$10000,2,1)</f>
        <v>0.15</v>
      </c>
    </row>
    <row r="280" spans="1:23">
      <c r="A280" s="1">
        <v>40575</v>
      </c>
      <c r="B280" t="str">
        <f>IFERROR(VLOOKUP($A280,'BTC-Web'!$A$2:$H$10000,2,0),"")</f>
        <v/>
      </c>
      <c r="D280" s="2"/>
      <c r="H280" s="2"/>
      <c r="Q280">
        <f>ROW()</f>
        <v>280</v>
      </c>
      <c r="W280">
        <f>VLOOKUP(A280,Tbills!$B$4:$C$10000,2,1)</f>
        <v>0.15</v>
      </c>
    </row>
    <row r="281" spans="1:23">
      <c r="A281" s="1">
        <v>40576</v>
      </c>
      <c r="B281" t="str">
        <f>IFERROR(VLOOKUP($A281,'BTC-Web'!$A$2:$H$10000,2,0),"")</f>
        <v/>
      </c>
      <c r="D281" s="2"/>
      <c r="H281" s="2"/>
      <c r="Q281">
        <f>ROW()</f>
        <v>281</v>
      </c>
      <c r="W281">
        <f>VLOOKUP(A281,Tbills!$B$4:$C$10000,2,1)</f>
        <v>0.15</v>
      </c>
    </row>
    <row r="282" spans="1:23">
      <c r="A282" s="1">
        <v>40577</v>
      </c>
      <c r="B282" t="str">
        <f>IFERROR(VLOOKUP($A282,'BTC-Web'!$A$2:$H$10000,2,0),"")</f>
        <v/>
      </c>
      <c r="D282" s="2"/>
      <c r="H282" s="2"/>
      <c r="Q282">
        <f>ROW()</f>
        <v>282</v>
      </c>
      <c r="W282">
        <f>VLOOKUP(A282,Tbills!$B$4:$C$10000,2,1)</f>
        <v>0.15</v>
      </c>
    </row>
    <row r="283" spans="1:23">
      <c r="A283" s="1">
        <v>40578</v>
      </c>
      <c r="B283" t="str">
        <f>IFERROR(VLOOKUP($A283,'BTC-Web'!$A$2:$H$10000,2,0),"")</f>
        <v/>
      </c>
      <c r="D283" s="2"/>
      <c r="H283" s="2"/>
      <c r="Q283">
        <f>ROW()</f>
        <v>283</v>
      </c>
      <c r="W283">
        <f>VLOOKUP(A283,Tbills!$B$4:$C$10000,2,1)</f>
        <v>0.15</v>
      </c>
    </row>
    <row r="284" spans="1:23">
      <c r="A284" s="1">
        <v>40581</v>
      </c>
      <c r="B284" t="str">
        <f>IFERROR(VLOOKUP($A284,'BTC-Web'!$A$2:$H$10000,2,0),"")</f>
        <v/>
      </c>
      <c r="D284" s="2"/>
      <c r="H284" s="2"/>
      <c r="Q284">
        <f>ROW()</f>
        <v>284</v>
      </c>
      <c r="W284">
        <f>VLOOKUP(A284,Tbills!$B$4:$C$10000,2,1)</f>
        <v>0.15</v>
      </c>
    </row>
    <row r="285" spans="1:23">
      <c r="A285" s="1">
        <v>40582</v>
      </c>
      <c r="B285" t="str">
        <f>IFERROR(VLOOKUP($A285,'BTC-Web'!$A$2:$H$10000,2,0),"")</f>
        <v/>
      </c>
      <c r="D285" s="2"/>
      <c r="H285" s="2"/>
      <c r="Q285">
        <f>ROW()</f>
        <v>285</v>
      </c>
      <c r="W285">
        <f>VLOOKUP(A285,Tbills!$B$4:$C$10000,2,1)</f>
        <v>0.15</v>
      </c>
    </row>
    <row r="286" spans="1:23">
      <c r="A286" s="1">
        <v>40583</v>
      </c>
      <c r="B286" t="str">
        <f>IFERROR(VLOOKUP($A286,'BTC-Web'!$A$2:$H$10000,2,0),"")</f>
        <v/>
      </c>
      <c r="D286" s="2"/>
      <c r="H286" s="2"/>
      <c r="Q286">
        <f>ROW()</f>
        <v>286</v>
      </c>
      <c r="W286">
        <f>VLOOKUP(A286,Tbills!$B$4:$C$10000,2,1)</f>
        <v>0.15</v>
      </c>
    </row>
    <row r="287" spans="1:23">
      <c r="A287" s="1">
        <v>40584</v>
      </c>
      <c r="B287" t="str">
        <f>IFERROR(VLOOKUP($A287,'BTC-Web'!$A$2:$H$10000,2,0),"")</f>
        <v/>
      </c>
      <c r="D287" s="2"/>
      <c r="H287" s="2"/>
      <c r="Q287">
        <f>ROW()</f>
        <v>287</v>
      </c>
      <c r="W287">
        <f>VLOOKUP(A287,Tbills!$B$4:$C$10000,2,1)</f>
        <v>0.15</v>
      </c>
    </row>
    <row r="288" spans="1:23">
      <c r="A288" s="1">
        <v>40585</v>
      </c>
      <c r="B288" t="str">
        <f>IFERROR(VLOOKUP($A288,'BTC-Web'!$A$2:$H$10000,2,0),"")</f>
        <v/>
      </c>
      <c r="D288" s="2"/>
      <c r="H288" s="2"/>
      <c r="Q288">
        <f>ROW()</f>
        <v>288</v>
      </c>
      <c r="W288">
        <f>VLOOKUP(A288,Tbills!$B$4:$C$10000,2,1)</f>
        <v>0.15</v>
      </c>
    </row>
    <row r="289" spans="1:23">
      <c r="A289" s="1">
        <v>40588</v>
      </c>
      <c r="B289" t="str">
        <f>IFERROR(VLOOKUP($A289,'BTC-Web'!$A$2:$H$10000,2,0),"")</f>
        <v/>
      </c>
      <c r="D289" s="2"/>
      <c r="H289" s="2"/>
      <c r="Q289">
        <f>ROW()</f>
        <v>289</v>
      </c>
      <c r="W289">
        <f>VLOOKUP(A289,Tbills!$B$4:$C$10000,2,1)</f>
        <v>0.13</v>
      </c>
    </row>
    <row r="290" spans="1:23">
      <c r="A290" s="1">
        <v>40589</v>
      </c>
      <c r="B290" t="str">
        <f>IFERROR(VLOOKUP($A290,'BTC-Web'!$A$2:$H$10000,2,0),"")</f>
        <v/>
      </c>
      <c r="D290" s="2"/>
      <c r="H290" s="2"/>
      <c r="Q290">
        <f>ROW()</f>
        <v>290</v>
      </c>
      <c r="W290">
        <f>VLOOKUP(A290,Tbills!$B$4:$C$10000,2,1)</f>
        <v>0.13</v>
      </c>
    </row>
    <row r="291" spans="1:23">
      <c r="A291" s="1">
        <v>40590</v>
      </c>
      <c r="B291" t="str">
        <f>IFERROR(VLOOKUP($A291,'BTC-Web'!$A$2:$H$10000,2,0),"")</f>
        <v/>
      </c>
      <c r="D291" s="2"/>
      <c r="H291" s="2"/>
      <c r="Q291">
        <f>ROW()</f>
        <v>291</v>
      </c>
      <c r="W291">
        <f>VLOOKUP(A291,Tbills!$B$4:$C$10000,2,1)</f>
        <v>0.13</v>
      </c>
    </row>
    <row r="292" spans="1:23">
      <c r="A292" s="1">
        <v>40591</v>
      </c>
      <c r="B292" t="str">
        <f>IFERROR(VLOOKUP($A292,'BTC-Web'!$A$2:$H$10000,2,0),"")</f>
        <v/>
      </c>
      <c r="D292" s="2"/>
      <c r="H292" s="2"/>
      <c r="Q292">
        <f>ROW()</f>
        <v>292</v>
      </c>
      <c r="W292">
        <f>VLOOKUP(A292,Tbills!$B$4:$C$10000,2,1)</f>
        <v>0.13</v>
      </c>
    </row>
    <row r="293" spans="1:23">
      <c r="A293" s="1">
        <v>40592</v>
      </c>
      <c r="B293" t="str">
        <f>IFERROR(VLOOKUP($A293,'BTC-Web'!$A$2:$H$10000,2,0),"")</f>
        <v/>
      </c>
      <c r="D293" s="2"/>
      <c r="H293" s="2"/>
      <c r="Q293">
        <f>ROW()</f>
        <v>293</v>
      </c>
      <c r="W293">
        <f>VLOOKUP(A293,Tbills!$B$4:$C$10000,2,1)</f>
        <v>0.13</v>
      </c>
    </row>
    <row r="294" spans="1:23">
      <c r="A294" s="1">
        <v>40596</v>
      </c>
      <c r="B294" t="str">
        <f>IFERROR(VLOOKUP($A294,'BTC-Web'!$A$2:$H$10000,2,0),"")</f>
        <v/>
      </c>
      <c r="D294" s="2"/>
      <c r="H294" s="2"/>
      <c r="Q294">
        <f>ROW()</f>
        <v>294</v>
      </c>
      <c r="W294">
        <f>VLOOKUP(A294,Tbills!$B$4:$C$10000,2,1)</f>
        <v>0.11</v>
      </c>
    </row>
    <row r="295" spans="1:23">
      <c r="A295" s="1">
        <v>40597</v>
      </c>
      <c r="B295" t="str">
        <f>IFERROR(VLOOKUP($A295,'BTC-Web'!$A$2:$H$10000,2,0),"")</f>
        <v/>
      </c>
      <c r="D295" s="2"/>
      <c r="H295" s="2"/>
      <c r="Q295">
        <f>ROW()</f>
        <v>295</v>
      </c>
      <c r="W295">
        <f>VLOOKUP(A295,Tbills!$B$4:$C$10000,2,1)</f>
        <v>0.11</v>
      </c>
    </row>
    <row r="296" spans="1:23">
      <c r="A296" s="1">
        <v>40598</v>
      </c>
      <c r="B296" t="str">
        <f>IFERROR(VLOOKUP($A296,'BTC-Web'!$A$2:$H$10000,2,0),"")</f>
        <v/>
      </c>
      <c r="D296" s="2"/>
      <c r="H296" s="2"/>
      <c r="Q296">
        <f>ROW()</f>
        <v>296</v>
      </c>
      <c r="W296">
        <f>VLOOKUP(A296,Tbills!$B$4:$C$10000,2,1)</f>
        <v>0.11</v>
      </c>
    </row>
    <row r="297" spans="1:23">
      <c r="A297" s="1">
        <v>40599</v>
      </c>
      <c r="B297" t="str">
        <f>IFERROR(VLOOKUP($A297,'BTC-Web'!$A$2:$H$10000,2,0),"")</f>
        <v/>
      </c>
      <c r="D297" s="2"/>
      <c r="H297" s="2"/>
      <c r="Q297">
        <f>ROW()</f>
        <v>297</v>
      </c>
      <c r="W297">
        <f>VLOOKUP(A297,Tbills!$B$4:$C$10000,2,1)</f>
        <v>0.11</v>
      </c>
    </row>
    <row r="298" spans="1:23">
      <c r="A298" s="1">
        <v>40602</v>
      </c>
      <c r="B298" t="str">
        <f>IFERROR(VLOOKUP($A298,'BTC-Web'!$A$2:$H$10000,2,0),"")</f>
        <v/>
      </c>
      <c r="D298" s="2"/>
      <c r="H298" s="2"/>
      <c r="Q298">
        <f>ROW()</f>
        <v>298</v>
      </c>
      <c r="W298">
        <f>VLOOKUP(A298,Tbills!$B$4:$C$10000,2,1)</f>
        <v>0.14499999999999999</v>
      </c>
    </row>
    <row r="299" spans="1:23">
      <c r="A299" s="1">
        <v>40603</v>
      </c>
      <c r="B299" t="str">
        <f>IFERROR(VLOOKUP($A299,'BTC-Web'!$A$2:$H$10000,2,0),"")</f>
        <v/>
      </c>
      <c r="D299" s="2"/>
      <c r="H299" s="2"/>
      <c r="Q299">
        <f>ROW()</f>
        <v>299</v>
      </c>
      <c r="W299">
        <f>VLOOKUP(A299,Tbills!$B$4:$C$10000,2,1)</f>
        <v>0.14499999999999999</v>
      </c>
    </row>
    <row r="300" spans="1:23">
      <c r="A300" s="1">
        <v>40604</v>
      </c>
      <c r="B300" t="str">
        <f>IFERROR(VLOOKUP($A300,'BTC-Web'!$A$2:$H$10000,2,0),"")</f>
        <v/>
      </c>
      <c r="D300" s="2"/>
      <c r="H300" s="2"/>
      <c r="Q300">
        <f>ROW()</f>
        <v>300</v>
      </c>
      <c r="W300">
        <f>VLOOKUP(A300,Tbills!$B$4:$C$10000,2,1)</f>
        <v>0.14499999999999999</v>
      </c>
    </row>
    <row r="301" spans="1:23">
      <c r="A301" s="1">
        <v>40605</v>
      </c>
      <c r="B301" t="str">
        <f>IFERROR(VLOOKUP($A301,'BTC-Web'!$A$2:$H$10000,2,0),"")</f>
        <v/>
      </c>
      <c r="D301" s="2"/>
      <c r="H301" s="2"/>
      <c r="Q301">
        <f>ROW()</f>
        <v>301</v>
      </c>
      <c r="W301">
        <f>VLOOKUP(A301,Tbills!$B$4:$C$10000,2,1)</f>
        <v>0.14499999999999999</v>
      </c>
    </row>
    <row r="302" spans="1:23">
      <c r="A302" s="1">
        <v>40606</v>
      </c>
      <c r="B302" t="str">
        <f>IFERROR(VLOOKUP($A302,'BTC-Web'!$A$2:$H$10000,2,0),"")</f>
        <v/>
      </c>
      <c r="D302" s="2"/>
      <c r="H302" s="2"/>
      <c r="Q302">
        <f>ROW()</f>
        <v>302</v>
      </c>
      <c r="W302">
        <f>VLOOKUP(A302,Tbills!$B$4:$C$10000,2,1)</f>
        <v>0.14499999999999999</v>
      </c>
    </row>
    <row r="303" spans="1:23">
      <c r="A303" s="1">
        <v>40609</v>
      </c>
      <c r="B303" t="str">
        <f>IFERROR(VLOOKUP($A303,'BTC-Web'!$A$2:$H$10000,2,0),"")</f>
        <v/>
      </c>
      <c r="D303" s="2"/>
      <c r="H303" s="2"/>
      <c r="Q303">
        <f>ROW()</f>
        <v>303</v>
      </c>
      <c r="W303">
        <f>VLOOKUP(A303,Tbills!$B$4:$C$10000,2,1)</f>
        <v>0.11</v>
      </c>
    </row>
    <row r="304" spans="1:23">
      <c r="A304" s="1">
        <v>40610</v>
      </c>
      <c r="B304" t="str">
        <f>IFERROR(VLOOKUP($A304,'BTC-Web'!$A$2:$H$10000,2,0),"")</f>
        <v/>
      </c>
      <c r="D304" s="2"/>
      <c r="H304" s="2"/>
      <c r="Q304">
        <f>ROW()</f>
        <v>304</v>
      </c>
      <c r="W304">
        <f>VLOOKUP(A304,Tbills!$B$4:$C$10000,2,1)</f>
        <v>0.11</v>
      </c>
    </row>
    <row r="305" spans="1:23">
      <c r="A305" s="1">
        <v>40611</v>
      </c>
      <c r="B305" t="str">
        <f>IFERROR(VLOOKUP($A305,'BTC-Web'!$A$2:$H$10000,2,0),"")</f>
        <v/>
      </c>
      <c r="D305" s="2"/>
      <c r="H305" s="2"/>
      <c r="Q305">
        <f>ROW()</f>
        <v>305</v>
      </c>
      <c r="W305">
        <f>VLOOKUP(A305,Tbills!$B$4:$C$10000,2,1)</f>
        <v>0.11</v>
      </c>
    </row>
    <row r="306" spans="1:23">
      <c r="A306" s="1">
        <v>40612</v>
      </c>
      <c r="B306" t="str">
        <f>IFERROR(VLOOKUP($A306,'BTC-Web'!$A$2:$H$10000,2,0),"")</f>
        <v/>
      </c>
      <c r="D306" s="2"/>
      <c r="H306" s="2"/>
      <c r="Q306">
        <f>ROW()</f>
        <v>306</v>
      </c>
      <c r="W306">
        <f>VLOOKUP(A306,Tbills!$B$4:$C$10000,2,1)</f>
        <v>0.11</v>
      </c>
    </row>
    <row r="307" spans="1:23">
      <c r="A307" s="1">
        <v>40613</v>
      </c>
      <c r="B307" t="str">
        <f>IFERROR(VLOOKUP($A307,'BTC-Web'!$A$2:$H$10000,2,0),"")</f>
        <v/>
      </c>
      <c r="D307" s="2"/>
      <c r="H307" s="2"/>
      <c r="Q307">
        <f>ROW()</f>
        <v>307</v>
      </c>
      <c r="W307">
        <f>VLOOKUP(A307,Tbills!$B$4:$C$10000,2,1)</f>
        <v>0.11</v>
      </c>
    </row>
    <row r="308" spans="1:23">
      <c r="A308" s="1">
        <v>40616</v>
      </c>
      <c r="B308" t="str">
        <f>IFERROR(VLOOKUP($A308,'BTC-Web'!$A$2:$H$10000,2,0),"")</f>
        <v/>
      </c>
      <c r="D308" s="2"/>
      <c r="H308" s="2"/>
      <c r="Q308">
        <f>ROW()</f>
        <v>308</v>
      </c>
      <c r="W308">
        <f>VLOOKUP(A308,Tbills!$B$4:$C$10000,2,1)</f>
        <v>0.09</v>
      </c>
    </row>
    <row r="309" spans="1:23">
      <c r="A309" s="1">
        <v>40617</v>
      </c>
      <c r="B309" t="str">
        <f>IFERROR(VLOOKUP($A309,'BTC-Web'!$A$2:$H$10000,2,0),"")</f>
        <v/>
      </c>
      <c r="D309" s="2"/>
      <c r="H309" s="2"/>
      <c r="Q309">
        <f>ROW()</f>
        <v>309</v>
      </c>
      <c r="W309">
        <f>VLOOKUP(A309,Tbills!$B$4:$C$10000,2,1)</f>
        <v>0.09</v>
      </c>
    </row>
    <row r="310" spans="1:23">
      <c r="A310" s="1">
        <v>40618</v>
      </c>
      <c r="B310" t="str">
        <f>IFERROR(VLOOKUP($A310,'BTC-Web'!$A$2:$H$10000,2,0),"")</f>
        <v/>
      </c>
      <c r="D310" s="2"/>
      <c r="H310" s="2"/>
      <c r="Q310">
        <f>ROW()</f>
        <v>310</v>
      </c>
      <c r="W310">
        <f>VLOOKUP(A310,Tbills!$B$4:$C$10000,2,1)</f>
        <v>0.09</v>
      </c>
    </row>
    <row r="311" spans="1:23">
      <c r="A311" s="1">
        <v>40619</v>
      </c>
      <c r="B311" t="str">
        <f>IFERROR(VLOOKUP($A311,'BTC-Web'!$A$2:$H$10000,2,0),"")</f>
        <v/>
      </c>
      <c r="D311" s="2"/>
      <c r="H311" s="2"/>
      <c r="Q311">
        <f>ROW()</f>
        <v>311</v>
      </c>
      <c r="W311">
        <f>VLOOKUP(A311,Tbills!$B$4:$C$10000,2,1)</f>
        <v>0.09</v>
      </c>
    </row>
    <row r="312" spans="1:23">
      <c r="A312" s="1">
        <v>40620</v>
      </c>
      <c r="B312" t="str">
        <f>IFERROR(VLOOKUP($A312,'BTC-Web'!$A$2:$H$10000,2,0),"")</f>
        <v/>
      </c>
      <c r="D312" s="2"/>
      <c r="H312" s="2"/>
      <c r="Q312">
        <f>ROW()</f>
        <v>312</v>
      </c>
      <c r="W312">
        <f>VLOOKUP(A312,Tbills!$B$4:$C$10000,2,1)</f>
        <v>0.09</v>
      </c>
    </row>
    <row r="313" spans="1:23">
      <c r="A313" s="1">
        <v>40623</v>
      </c>
      <c r="B313" t="str">
        <f>IFERROR(VLOOKUP($A313,'BTC-Web'!$A$2:$H$10000,2,0),"")</f>
        <v/>
      </c>
      <c r="D313" s="2"/>
      <c r="H313" s="2"/>
      <c r="Q313">
        <f>ROW()</f>
        <v>313</v>
      </c>
      <c r="W313">
        <f>VLOOKUP(A313,Tbills!$B$4:$C$10000,2,1)</f>
        <v>9.5000000000000001E-2</v>
      </c>
    </row>
    <row r="314" spans="1:23">
      <c r="A314" s="1">
        <v>40624</v>
      </c>
      <c r="B314" t="str">
        <f>IFERROR(VLOOKUP($A314,'BTC-Web'!$A$2:$H$10000,2,0),"")</f>
        <v/>
      </c>
      <c r="D314" s="2"/>
      <c r="H314" s="2"/>
      <c r="Q314">
        <f>ROW()</f>
        <v>314</v>
      </c>
      <c r="W314">
        <f>VLOOKUP(A314,Tbills!$B$4:$C$10000,2,1)</f>
        <v>9.5000000000000001E-2</v>
      </c>
    </row>
    <row r="315" spans="1:23">
      <c r="A315" s="1">
        <v>40625</v>
      </c>
      <c r="B315" t="str">
        <f>IFERROR(VLOOKUP($A315,'BTC-Web'!$A$2:$H$10000,2,0),"")</f>
        <v/>
      </c>
      <c r="D315" s="2"/>
      <c r="H315" s="2"/>
      <c r="Q315">
        <f>ROW()</f>
        <v>315</v>
      </c>
      <c r="W315">
        <f>VLOOKUP(A315,Tbills!$B$4:$C$10000,2,1)</f>
        <v>9.5000000000000001E-2</v>
      </c>
    </row>
    <row r="316" spans="1:23">
      <c r="A316" s="1">
        <v>40626</v>
      </c>
      <c r="B316" t="str">
        <f>IFERROR(VLOOKUP($A316,'BTC-Web'!$A$2:$H$10000,2,0),"")</f>
        <v/>
      </c>
      <c r="D316" s="2"/>
      <c r="H316" s="2"/>
      <c r="Q316">
        <f>ROW()</f>
        <v>316</v>
      </c>
      <c r="W316">
        <f>VLOOKUP(A316,Tbills!$B$4:$C$10000,2,1)</f>
        <v>9.5000000000000001E-2</v>
      </c>
    </row>
    <row r="317" spans="1:23">
      <c r="A317" s="1">
        <v>40627</v>
      </c>
      <c r="B317" t="str">
        <f>IFERROR(VLOOKUP($A317,'BTC-Web'!$A$2:$H$10000,2,0),"")</f>
        <v/>
      </c>
      <c r="D317" s="2"/>
      <c r="H317" s="2"/>
      <c r="Q317">
        <f>ROW()</f>
        <v>317</v>
      </c>
      <c r="W317">
        <f>VLOOKUP(A317,Tbills!$B$4:$C$10000,2,1)</f>
        <v>9.5000000000000001E-2</v>
      </c>
    </row>
    <row r="318" spans="1:23">
      <c r="A318" s="1">
        <v>40630</v>
      </c>
      <c r="B318" t="str">
        <f>IFERROR(VLOOKUP($A318,'BTC-Web'!$A$2:$H$10000,2,0),"")</f>
        <v/>
      </c>
      <c r="D318" s="2"/>
      <c r="H318" s="2"/>
      <c r="Q318">
        <f>ROW()</f>
        <v>318</v>
      </c>
      <c r="W318">
        <f>VLOOKUP(A318,Tbills!$B$4:$C$10000,2,1)</f>
        <v>0.1</v>
      </c>
    </row>
    <row r="319" spans="1:23">
      <c r="A319" s="1">
        <v>40631</v>
      </c>
      <c r="B319" t="str">
        <f>IFERROR(VLOOKUP($A319,'BTC-Web'!$A$2:$H$10000,2,0),"")</f>
        <v/>
      </c>
      <c r="D319" s="2"/>
      <c r="H319" s="2"/>
      <c r="Q319">
        <f>ROW()</f>
        <v>319</v>
      </c>
      <c r="W319">
        <f>VLOOKUP(A319,Tbills!$B$4:$C$10000,2,1)</f>
        <v>0.1</v>
      </c>
    </row>
    <row r="320" spans="1:23">
      <c r="A320" s="1">
        <v>40632</v>
      </c>
      <c r="B320" t="str">
        <f>IFERROR(VLOOKUP($A320,'BTC-Web'!$A$2:$H$10000,2,0),"")</f>
        <v/>
      </c>
      <c r="D320" s="2"/>
      <c r="H320" s="2"/>
      <c r="Q320">
        <f>ROW()</f>
        <v>320</v>
      </c>
      <c r="W320">
        <f>VLOOKUP(A320,Tbills!$B$4:$C$10000,2,1)</f>
        <v>0.1</v>
      </c>
    </row>
    <row r="321" spans="1:23">
      <c r="A321" s="1">
        <v>40633</v>
      </c>
      <c r="B321" t="str">
        <f>IFERROR(VLOOKUP($A321,'BTC-Web'!$A$2:$H$10000,2,0),"")</f>
        <v/>
      </c>
      <c r="D321" s="2"/>
      <c r="H321" s="2"/>
      <c r="Q321">
        <f>ROW()</f>
        <v>321</v>
      </c>
      <c r="W321">
        <f>VLOOKUP(A321,Tbills!$B$4:$C$10000,2,1)</f>
        <v>0.1</v>
      </c>
    </row>
    <row r="322" spans="1:23">
      <c r="A322" s="1">
        <v>40634</v>
      </c>
      <c r="B322" t="str">
        <f>IFERROR(VLOOKUP($A322,'BTC-Web'!$A$2:$H$10000,2,0),"")</f>
        <v/>
      </c>
      <c r="D322" s="2"/>
      <c r="H322" s="2"/>
      <c r="Q322">
        <f>ROW()</f>
        <v>322</v>
      </c>
      <c r="W322">
        <f>VLOOKUP(A322,Tbills!$B$4:$C$10000,2,1)</f>
        <v>0.1</v>
      </c>
    </row>
    <row r="323" spans="1:23">
      <c r="A323" s="1">
        <v>40637</v>
      </c>
      <c r="B323" t="str">
        <f>IFERROR(VLOOKUP($A323,'BTC-Web'!$A$2:$H$10000,2,0),"")</f>
        <v/>
      </c>
      <c r="D323" s="2"/>
      <c r="H323" s="2"/>
      <c r="Q323">
        <f>ROW()</f>
        <v>323</v>
      </c>
      <c r="W323">
        <f>VLOOKUP(A323,Tbills!$B$4:$C$10000,2,1)</f>
        <v>0.05</v>
      </c>
    </row>
    <row r="324" spans="1:23">
      <c r="A324" s="1">
        <v>40638</v>
      </c>
      <c r="B324" t="str">
        <f>IFERROR(VLOOKUP($A324,'BTC-Web'!$A$2:$H$10000,2,0),"")</f>
        <v/>
      </c>
      <c r="D324" s="2"/>
      <c r="H324" s="2"/>
      <c r="Q324">
        <f>ROW()</f>
        <v>324</v>
      </c>
      <c r="W324">
        <f>VLOOKUP(A324,Tbills!$B$4:$C$10000,2,1)</f>
        <v>0.05</v>
      </c>
    </row>
    <row r="325" spans="1:23">
      <c r="A325" s="1">
        <v>40639</v>
      </c>
      <c r="B325" t="str">
        <f>IFERROR(VLOOKUP($A325,'BTC-Web'!$A$2:$H$10000,2,0),"")</f>
        <v/>
      </c>
      <c r="D325" s="2"/>
      <c r="H325" s="2"/>
      <c r="Q325">
        <f>ROW()</f>
        <v>325</v>
      </c>
      <c r="W325">
        <f>VLOOKUP(A325,Tbills!$B$4:$C$10000,2,1)</f>
        <v>0.05</v>
      </c>
    </row>
    <row r="326" spans="1:23">
      <c r="A326" s="1">
        <v>40640</v>
      </c>
      <c r="B326" t="str">
        <f>IFERROR(VLOOKUP($A326,'BTC-Web'!$A$2:$H$10000,2,0),"")</f>
        <v/>
      </c>
      <c r="D326" s="2"/>
      <c r="H326" s="2"/>
      <c r="Q326">
        <f>ROW()</f>
        <v>326</v>
      </c>
      <c r="W326">
        <f>VLOOKUP(A326,Tbills!$B$4:$C$10000,2,1)</f>
        <v>0.05</v>
      </c>
    </row>
    <row r="327" spans="1:23">
      <c r="A327" s="1">
        <v>40641</v>
      </c>
      <c r="B327" t="str">
        <f>IFERROR(VLOOKUP($A327,'BTC-Web'!$A$2:$H$10000,2,0),"")</f>
        <v/>
      </c>
      <c r="D327" s="2"/>
      <c r="H327" s="2"/>
      <c r="Q327">
        <f>ROW()</f>
        <v>327</v>
      </c>
      <c r="W327">
        <f>VLOOKUP(A327,Tbills!$B$4:$C$10000,2,1)</f>
        <v>0.05</v>
      </c>
    </row>
    <row r="328" spans="1:23">
      <c r="A328" s="1">
        <v>40644</v>
      </c>
      <c r="B328" t="str">
        <f>IFERROR(VLOOKUP($A328,'BTC-Web'!$A$2:$H$10000,2,0),"")</f>
        <v/>
      </c>
      <c r="D328" s="2"/>
      <c r="H328" s="2"/>
      <c r="Q328">
        <f>ROW()</f>
        <v>328</v>
      </c>
      <c r="W328">
        <f>VLOOKUP(A328,Tbills!$B$4:$C$10000,2,1)</f>
        <v>0.05</v>
      </c>
    </row>
    <row r="329" spans="1:23">
      <c r="A329" s="1">
        <v>40645</v>
      </c>
      <c r="B329" t="str">
        <f>IFERROR(VLOOKUP($A329,'BTC-Web'!$A$2:$H$10000,2,0),"")</f>
        <v/>
      </c>
      <c r="D329" s="2"/>
      <c r="H329" s="2"/>
      <c r="Q329">
        <f>ROW()</f>
        <v>329</v>
      </c>
      <c r="W329">
        <f>VLOOKUP(A329,Tbills!$B$4:$C$10000,2,1)</f>
        <v>0.05</v>
      </c>
    </row>
    <row r="330" spans="1:23">
      <c r="A330" s="1">
        <v>40646</v>
      </c>
      <c r="B330" t="str">
        <f>IFERROR(VLOOKUP($A330,'BTC-Web'!$A$2:$H$10000,2,0),"")</f>
        <v/>
      </c>
      <c r="D330" s="2"/>
      <c r="H330" s="2"/>
      <c r="Q330">
        <f>ROW()</f>
        <v>330</v>
      </c>
      <c r="W330">
        <f>VLOOKUP(A330,Tbills!$B$4:$C$10000,2,1)</f>
        <v>0.05</v>
      </c>
    </row>
    <row r="331" spans="1:23">
      <c r="A331" s="1">
        <v>40647</v>
      </c>
      <c r="B331" t="str">
        <f>IFERROR(VLOOKUP($A331,'BTC-Web'!$A$2:$H$10000,2,0),"")</f>
        <v/>
      </c>
      <c r="D331" s="2"/>
      <c r="H331" s="2"/>
      <c r="Q331">
        <f>ROW()</f>
        <v>331</v>
      </c>
      <c r="W331">
        <f>VLOOKUP(A331,Tbills!$B$4:$C$10000,2,1)</f>
        <v>0.05</v>
      </c>
    </row>
    <row r="332" spans="1:23">
      <c r="A332" s="1">
        <v>40648</v>
      </c>
      <c r="B332" t="str">
        <f>IFERROR(VLOOKUP($A332,'BTC-Web'!$A$2:$H$10000,2,0),"")</f>
        <v/>
      </c>
      <c r="D332" s="2"/>
      <c r="H332" s="2"/>
      <c r="Q332">
        <f>ROW()</f>
        <v>332</v>
      </c>
      <c r="W332">
        <f>VLOOKUP(A332,Tbills!$B$4:$C$10000,2,1)</f>
        <v>0.05</v>
      </c>
    </row>
    <row r="333" spans="1:23">
      <c r="A333" s="1">
        <v>40651</v>
      </c>
      <c r="B333" t="str">
        <f>IFERROR(VLOOKUP($A333,'BTC-Web'!$A$2:$H$10000,2,0),"")</f>
        <v/>
      </c>
      <c r="D333" s="2"/>
      <c r="H333" s="2"/>
      <c r="Q333">
        <f>ROW()</f>
        <v>333</v>
      </c>
      <c r="W333">
        <f>VLOOKUP(A333,Tbills!$B$4:$C$10000,2,1)</f>
        <v>0.06</v>
      </c>
    </row>
    <row r="334" spans="1:23">
      <c r="A334" s="1">
        <v>40652</v>
      </c>
      <c r="B334" t="str">
        <f>IFERROR(VLOOKUP($A334,'BTC-Web'!$A$2:$H$10000,2,0),"")</f>
        <v/>
      </c>
      <c r="D334" s="2"/>
      <c r="H334" s="2"/>
      <c r="Q334">
        <f>ROW()</f>
        <v>334</v>
      </c>
      <c r="W334">
        <f>VLOOKUP(A334,Tbills!$B$4:$C$10000,2,1)</f>
        <v>0.06</v>
      </c>
    </row>
    <row r="335" spans="1:23">
      <c r="A335" s="1">
        <v>40653</v>
      </c>
      <c r="B335" t="str">
        <f>IFERROR(VLOOKUP($A335,'BTC-Web'!$A$2:$H$10000,2,0),"")</f>
        <v/>
      </c>
      <c r="D335" s="2"/>
      <c r="H335" s="2"/>
      <c r="Q335">
        <f>ROW()</f>
        <v>335</v>
      </c>
      <c r="W335">
        <f>VLOOKUP(A335,Tbills!$B$4:$C$10000,2,1)</f>
        <v>0.06</v>
      </c>
    </row>
    <row r="336" spans="1:23">
      <c r="A336" s="1">
        <v>40654</v>
      </c>
      <c r="B336" t="str">
        <f>IFERROR(VLOOKUP($A336,'BTC-Web'!$A$2:$H$10000,2,0),"")</f>
        <v/>
      </c>
      <c r="D336" s="2"/>
      <c r="H336" s="2"/>
      <c r="Q336">
        <f>ROW()</f>
        <v>336</v>
      </c>
      <c r="W336">
        <f>VLOOKUP(A336,Tbills!$B$4:$C$10000,2,1)</f>
        <v>0.06</v>
      </c>
    </row>
    <row r="337" spans="1:23">
      <c r="A337" s="1">
        <v>40658</v>
      </c>
      <c r="B337" t="str">
        <f>IFERROR(VLOOKUP($A337,'BTC-Web'!$A$2:$H$10000,2,0),"")</f>
        <v/>
      </c>
      <c r="D337" s="2"/>
      <c r="H337" s="2"/>
      <c r="Q337">
        <f>ROW()</f>
        <v>337</v>
      </c>
      <c r="W337">
        <f>VLOOKUP(A337,Tbills!$B$4:$C$10000,2,1)</f>
        <v>6.5000000000000002E-2</v>
      </c>
    </row>
    <row r="338" spans="1:23">
      <c r="A338" s="1">
        <v>40659</v>
      </c>
      <c r="B338" t="str">
        <f>IFERROR(VLOOKUP($A338,'BTC-Web'!$A$2:$H$10000,2,0),"")</f>
        <v/>
      </c>
      <c r="D338" s="2"/>
      <c r="H338" s="2"/>
      <c r="Q338">
        <f>ROW()</f>
        <v>338</v>
      </c>
      <c r="W338">
        <f>VLOOKUP(A338,Tbills!$B$4:$C$10000,2,1)</f>
        <v>6.5000000000000002E-2</v>
      </c>
    </row>
    <row r="339" spans="1:23">
      <c r="A339" s="1">
        <v>40660</v>
      </c>
      <c r="B339" t="str">
        <f>IFERROR(VLOOKUP($A339,'BTC-Web'!$A$2:$H$10000,2,0),"")</f>
        <v/>
      </c>
      <c r="D339" s="2"/>
      <c r="H339" s="2"/>
      <c r="Q339">
        <f>ROW()</f>
        <v>339</v>
      </c>
      <c r="W339">
        <f>VLOOKUP(A339,Tbills!$B$4:$C$10000,2,1)</f>
        <v>6.5000000000000002E-2</v>
      </c>
    </row>
    <row r="340" spans="1:23">
      <c r="A340" s="1">
        <v>40661</v>
      </c>
      <c r="B340" t="str">
        <f>IFERROR(VLOOKUP($A340,'BTC-Web'!$A$2:$H$10000,2,0),"")</f>
        <v/>
      </c>
      <c r="D340" s="2"/>
      <c r="H340" s="2"/>
      <c r="Q340">
        <f>ROW()</f>
        <v>340</v>
      </c>
      <c r="W340">
        <f>VLOOKUP(A340,Tbills!$B$4:$C$10000,2,1)</f>
        <v>6.5000000000000002E-2</v>
      </c>
    </row>
    <row r="341" spans="1:23">
      <c r="A341" s="1">
        <v>40662</v>
      </c>
      <c r="B341" t="str">
        <f>IFERROR(VLOOKUP($A341,'BTC-Web'!$A$2:$H$10000,2,0),"")</f>
        <v/>
      </c>
      <c r="D341" s="2"/>
      <c r="H341" s="2"/>
      <c r="Q341">
        <f>ROW()</f>
        <v>341</v>
      </c>
      <c r="W341">
        <f>VLOOKUP(A341,Tbills!$B$4:$C$10000,2,1)</f>
        <v>6.5000000000000002E-2</v>
      </c>
    </row>
    <row r="342" spans="1:23">
      <c r="A342" s="1">
        <v>40665</v>
      </c>
      <c r="B342" t="str">
        <f>IFERROR(VLOOKUP($A342,'BTC-Web'!$A$2:$H$10000,2,0),"")</f>
        <v/>
      </c>
      <c r="D342" s="2"/>
      <c r="H342" s="2"/>
      <c r="Q342">
        <f>ROW()</f>
        <v>342</v>
      </c>
      <c r="W342">
        <f>VLOOKUP(A342,Tbills!$B$4:$C$10000,2,1)</f>
        <v>0.05</v>
      </c>
    </row>
    <row r="343" spans="1:23">
      <c r="A343" s="1">
        <v>40666</v>
      </c>
      <c r="B343" t="str">
        <f>IFERROR(VLOOKUP($A343,'BTC-Web'!$A$2:$H$10000,2,0),"")</f>
        <v/>
      </c>
      <c r="D343" s="2"/>
      <c r="H343" s="2"/>
      <c r="Q343">
        <f>ROW()</f>
        <v>343</v>
      </c>
      <c r="W343">
        <f>VLOOKUP(A343,Tbills!$B$4:$C$10000,2,1)</f>
        <v>0.05</v>
      </c>
    </row>
    <row r="344" spans="1:23">
      <c r="A344" s="1">
        <v>40667</v>
      </c>
      <c r="B344" t="str">
        <f>IFERROR(VLOOKUP($A344,'BTC-Web'!$A$2:$H$10000,2,0),"")</f>
        <v/>
      </c>
      <c r="D344" s="2"/>
      <c r="H344" s="2"/>
      <c r="Q344">
        <f>ROW()</f>
        <v>344</v>
      </c>
      <c r="W344">
        <f>VLOOKUP(A344,Tbills!$B$4:$C$10000,2,1)</f>
        <v>0.05</v>
      </c>
    </row>
    <row r="345" spans="1:23">
      <c r="A345" s="1">
        <v>40668</v>
      </c>
      <c r="B345" t="str">
        <f>IFERROR(VLOOKUP($A345,'BTC-Web'!$A$2:$H$10000,2,0),"")</f>
        <v/>
      </c>
      <c r="D345" s="2"/>
      <c r="H345" s="2"/>
      <c r="Q345">
        <f>ROW()</f>
        <v>345</v>
      </c>
      <c r="W345">
        <f>VLOOKUP(A345,Tbills!$B$4:$C$10000,2,1)</f>
        <v>0.05</v>
      </c>
    </row>
    <row r="346" spans="1:23">
      <c r="A346" s="1">
        <v>40669</v>
      </c>
      <c r="B346" t="str">
        <f>IFERROR(VLOOKUP($A346,'BTC-Web'!$A$2:$H$10000,2,0),"")</f>
        <v/>
      </c>
      <c r="D346" s="2"/>
      <c r="H346" s="2"/>
      <c r="Q346">
        <f>ROW()</f>
        <v>346</v>
      </c>
      <c r="W346">
        <f>VLOOKUP(A346,Tbills!$B$4:$C$10000,2,1)</f>
        <v>0.05</v>
      </c>
    </row>
    <row r="347" spans="1:23">
      <c r="A347" s="1">
        <v>40672</v>
      </c>
      <c r="B347" t="str">
        <f>IFERROR(VLOOKUP($A347,'BTC-Web'!$A$2:$H$10000,2,0),"")</f>
        <v/>
      </c>
      <c r="D347" s="2"/>
      <c r="H347" s="2"/>
      <c r="Q347">
        <f>ROW()</f>
        <v>347</v>
      </c>
      <c r="W347">
        <f>VLOOKUP(A347,Tbills!$B$4:$C$10000,2,1)</f>
        <v>2.5000000000000001E-2</v>
      </c>
    </row>
    <row r="348" spans="1:23">
      <c r="A348" s="1">
        <v>40673</v>
      </c>
      <c r="B348" t="str">
        <f>IFERROR(VLOOKUP($A348,'BTC-Web'!$A$2:$H$10000,2,0),"")</f>
        <v/>
      </c>
      <c r="D348" s="2"/>
      <c r="H348" s="2"/>
      <c r="Q348">
        <f>ROW()</f>
        <v>348</v>
      </c>
      <c r="W348">
        <f>VLOOKUP(A348,Tbills!$B$4:$C$10000,2,1)</f>
        <v>2.5000000000000001E-2</v>
      </c>
    </row>
    <row r="349" spans="1:23">
      <c r="A349" s="1">
        <v>40674</v>
      </c>
      <c r="B349" t="str">
        <f>IFERROR(VLOOKUP($A349,'BTC-Web'!$A$2:$H$10000,2,0),"")</f>
        <v/>
      </c>
      <c r="D349" s="2"/>
      <c r="H349" s="2"/>
      <c r="Q349">
        <f>ROW()</f>
        <v>349</v>
      </c>
      <c r="W349">
        <f>VLOOKUP(A349,Tbills!$B$4:$C$10000,2,1)</f>
        <v>2.5000000000000001E-2</v>
      </c>
    </row>
    <row r="350" spans="1:23">
      <c r="A350" s="1">
        <v>40675</v>
      </c>
      <c r="B350" t="str">
        <f>IFERROR(VLOOKUP($A350,'BTC-Web'!$A$2:$H$10000,2,0),"")</f>
        <v/>
      </c>
      <c r="D350" s="2"/>
      <c r="H350" s="2"/>
      <c r="Q350">
        <f>ROW()</f>
        <v>350</v>
      </c>
      <c r="W350">
        <f>VLOOKUP(A350,Tbills!$B$4:$C$10000,2,1)</f>
        <v>2.5000000000000001E-2</v>
      </c>
    </row>
    <row r="351" spans="1:23">
      <c r="A351" s="1">
        <v>40676</v>
      </c>
      <c r="B351" t="str">
        <f>IFERROR(VLOOKUP($A351,'BTC-Web'!$A$2:$H$10000,2,0),"")</f>
        <v/>
      </c>
      <c r="D351" s="2"/>
      <c r="H351" s="2"/>
      <c r="Q351">
        <f>ROW()</f>
        <v>351</v>
      </c>
      <c r="W351">
        <f>VLOOKUP(A351,Tbills!$B$4:$C$10000,2,1)</f>
        <v>2.5000000000000001E-2</v>
      </c>
    </row>
    <row r="352" spans="1:23">
      <c r="A352" s="1">
        <v>40679</v>
      </c>
      <c r="B352" t="str">
        <f>IFERROR(VLOOKUP($A352,'BTC-Web'!$A$2:$H$10000,2,0),"")</f>
        <v/>
      </c>
      <c r="D352" s="2"/>
      <c r="H352" s="2"/>
      <c r="Q352">
        <f>ROW()</f>
        <v>352</v>
      </c>
      <c r="W352">
        <f>VLOOKUP(A352,Tbills!$B$4:$C$10000,2,1)</f>
        <v>0.03</v>
      </c>
    </row>
    <row r="353" spans="1:23">
      <c r="A353" s="1">
        <v>40680</v>
      </c>
      <c r="B353" t="str">
        <f>IFERROR(VLOOKUP($A353,'BTC-Web'!$A$2:$H$10000,2,0),"")</f>
        <v/>
      </c>
      <c r="D353" s="2"/>
      <c r="H353" s="2"/>
      <c r="Q353">
        <f>ROW()</f>
        <v>353</v>
      </c>
      <c r="W353">
        <f>VLOOKUP(A353,Tbills!$B$4:$C$10000,2,1)</f>
        <v>0.03</v>
      </c>
    </row>
    <row r="354" spans="1:23">
      <c r="A354" s="1">
        <v>40681</v>
      </c>
      <c r="B354" t="str">
        <f>IFERROR(VLOOKUP($A354,'BTC-Web'!$A$2:$H$10000,2,0),"")</f>
        <v/>
      </c>
      <c r="D354" s="2"/>
      <c r="H354" s="2"/>
      <c r="Q354">
        <f>ROW()</f>
        <v>354</v>
      </c>
      <c r="W354">
        <f>VLOOKUP(A354,Tbills!$B$4:$C$10000,2,1)</f>
        <v>0.03</v>
      </c>
    </row>
    <row r="355" spans="1:23">
      <c r="A355" s="1">
        <v>40682</v>
      </c>
      <c r="B355" t="str">
        <f>IFERROR(VLOOKUP($A355,'BTC-Web'!$A$2:$H$10000,2,0),"")</f>
        <v/>
      </c>
      <c r="D355" s="2"/>
      <c r="H355" s="2"/>
      <c r="Q355">
        <f>ROW()</f>
        <v>355</v>
      </c>
      <c r="W355">
        <f>VLOOKUP(A355,Tbills!$B$4:$C$10000,2,1)</f>
        <v>0.03</v>
      </c>
    </row>
    <row r="356" spans="1:23">
      <c r="A356" s="1">
        <v>40683</v>
      </c>
      <c r="B356" t="str">
        <f>IFERROR(VLOOKUP($A356,'BTC-Web'!$A$2:$H$10000,2,0),"")</f>
        <v/>
      </c>
      <c r="D356" s="2"/>
      <c r="H356" s="2"/>
      <c r="Q356">
        <f>ROW()</f>
        <v>356</v>
      </c>
      <c r="W356">
        <f>VLOOKUP(A356,Tbills!$B$4:$C$10000,2,1)</f>
        <v>0.03</v>
      </c>
    </row>
    <row r="357" spans="1:23">
      <c r="A357" s="1">
        <v>40686</v>
      </c>
      <c r="B357" t="str">
        <f>IFERROR(VLOOKUP($A357,'BTC-Web'!$A$2:$H$10000,2,0),"")</f>
        <v/>
      </c>
      <c r="D357" s="2"/>
      <c r="H357" s="2"/>
      <c r="Q357">
        <f>ROW()</f>
        <v>357</v>
      </c>
      <c r="W357">
        <f>VLOOKUP(A357,Tbills!$B$4:$C$10000,2,1)</f>
        <v>5.5E-2</v>
      </c>
    </row>
    <row r="358" spans="1:23">
      <c r="A358" s="1">
        <v>40687</v>
      </c>
      <c r="B358" t="str">
        <f>IFERROR(VLOOKUP($A358,'BTC-Web'!$A$2:$H$10000,2,0),"")</f>
        <v/>
      </c>
      <c r="D358" s="2"/>
      <c r="H358" s="2"/>
      <c r="Q358">
        <f>ROW()</f>
        <v>358</v>
      </c>
      <c r="W358">
        <f>VLOOKUP(A358,Tbills!$B$4:$C$10000,2,1)</f>
        <v>5.5E-2</v>
      </c>
    </row>
    <row r="359" spans="1:23">
      <c r="A359" s="1">
        <v>40688</v>
      </c>
      <c r="B359" t="str">
        <f>IFERROR(VLOOKUP($A359,'BTC-Web'!$A$2:$H$10000,2,0),"")</f>
        <v/>
      </c>
      <c r="D359" s="2"/>
      <c r="H359" s="2"/>
      <c r="Q359">
        <f>ROW()</f>
        <v>359</v>
      </c>
      <c r="W359">
        <f>VLOOKUP(A359,Tbills!$B$4:$C$10000,2,1)</f>
        <v>5.5E-2</v>
      </c>
    </row>
    <row r="360" spans="1:23">
      <c r="A360" s="1">
        <v>40689</v>
      </c>
      <c r="B360" t="str">
        <f>IFERROR(VLOOKUP($A360,'BTC-Web'!$A$2:$H$10000,2,0),"")</f>
        <v/>
      </c>
      <c r="D360" s="2"/>
      <c r="H360" s="2"/>
      <c r="Q360">
        <f>ROW()</f>
        <v>360</v>
      </c>
      <c r="W360">
        <f>VLOOKUP(A360,Tbills!$B$4:$C$10000,2,1)</f>
        <v>5.5E-2</v>
      </c>
    </row>
    <row r="361" spans="1:23">
      <c r="A361" s="1">
        <v>40690</v>
      </c>
      <c r="B361" t="str">
        <f>IFERROR(VLOOKUP($A361,'BTC-Web'!$A$2:$H$10000,2,0),"")</f>
        <v/>
      </c>
      <c r="D361" s="2"/>
      <c r="H361" s="2"/>
      <c r="Q361">
        <f>ROW()</f>
        <v>361</v>
      </c>
      <c r="W361">
        <f>VLOOKUP(A361,Tbills!$B$4:$C$10000,2,1)</f>
        <v>5.5E-2</v>
      </c>
    </row>
    <row r="362" spans="1:23">
      <c r="A362" s="1">
        <v>40694</v>
      </c>
      <c r="B362" t="str">
        <f>IFERROR(VLOOKUP($A362,'BTC-Web'!$A$2:$H$10000,2,0),"")</f>
        <v/>
      </c>
      <c r="D362" s="2"/>
      <c r="H362" s="2"/>
      <c r="Q362">
        <f>ROW()</f>
        <v>362</v>
      </c>
      <c r="W362">
        <f>VLOOKUP(A362,Tbills!$B$4:$C$10000,2,1)</f>
        <v>0.06</v>
      </c>
    </row>
    <row r="363" spans="1:23">
      <c r="A363" s="1">
        <v>40695</v>
      </c>
      <c r="B363" t="str">
        <f>IFERROR(VLOOKUP($A363,'BTC-Web'!$A$2:$H$10000,2,0),"")</f>
        <v/>
      </c>
      <c r="D363" s="2"/>
      <c r="H363" s="2"/>
      <c r="Q363">
        <f>ROW()</f>
        <v>363</v>
      </c>
      <c r="W363">
        <f>VLOOKUP(A363,Tbills!$B$4:$C$10000,2,1)</f>
        <v>0.06</v>
      </c>
    </row>
    <row r="364" spans="1:23">
      <c r="A364" s="1">
        <v>40696</v>
      </c>
      <c r="B364" t="str">
        <f>IFERROR(VLOOKUP($A364,'BTC-Web'!$A$2:$H$10000,2,0),"")</f>
        <v/>
      </c>
      <c r="D364" s="2"/>
      <c r="H364" s="2"/>
      <c r="Q364">
        <f>ROW()</f>
        <v>364</v>
      </c>
      <c r="W364">
        <f>VLOOKUP(A364,Tbills!$B$4:$C$10000,2,1)</f>
        <v>0.06</v>
      </c>
    </row>
    <row r="365" spans="1:23">
      <c r="A365" s="1">
        <v>40697</v>
      </c>
      <c r="B365" t="str">
        <f>IFERROR(VLOOKUP($A365,'BTC-Web'!$A$2:$H$10000,2,0),"")</f>
        <v/>
      </c>
      <c r="D365" s="2"/>
      <c r="H365" s="2"/>
      <c r="Q365">
        <f>ROW()</f>
        <v>365</v>
      </c>
      <c r="W365">
        <f>VLOOKUP(A365,Tbills!$B$4:$C$10000,2,1)</f>
        <v>0.06</v>
      </c>
    </row>
    <row r="366" spans="1:23">
      <c r="A366" s="1">
        <v>40700</v>
      </c>
      <c r="B366" t="str">
        <f>IFERROR(VLOOKUP($A366,'BTC-Web'!$A$2:$H$10000,2,0),"")</f>
        <v/>
      </c>
      <c r="D366" s="2"/>
      <c r="H366" s="2"/>
      <c r="Q366">
        <f>ROW()</f>
        <v>366</v>
      </c>
      <c r="W366">
        <f>VLOOKUP(A366,Tbills!$B$4:$C$10000,2,1)</f>
        <v>4.4999999999999998E-2</v>
      </c>
    </row>
    <row r="367" spans="1:23">
      <c r="A367" s="1">
        <v>40701</v>
      </c>
      <c r="B367" t="str">
        <f>IFERROR(VLOOKUP($A367,'BTC-Web'!$A$2:$H$10000,2,0),"")</f>
        <v/>
      </c>
      <c r="D367" s="2"/>
      <c r="H367" s="2"/>
      <c r="Q367">
        <f>ROW()</f>
        <v>367</v>
      </c>
      <c r="W367">
        <f>VLOOKUP(A367,Tbills!$B$4:$C$10000,2,1)</f>
        <v>4.4999999999999998E-2</v>
      </c>
    </row>
    <row r="368" spans="1:23">
      <c r="A368" s="1">
        <v>40702</v>
      </c>
      <c r="B368" t="str">
        <f>IFERROR(VLOOKUP($A368,'BTC-Web'!$A$2:$H$10000,2,0),"")</f>
        <v/>
      </c>
      <c r="D368" s="2"/>
      <c r="H368" s="2"/>
      <c r="Q368">
        <f>ROW()</f>
        <v>368</v>
      </c>
      <c r="W368">
        <f>VLOOKUP(A368,Tbills!$B$4:$C$10000,2,1)</f>
        <v>4.4999999999999998E-2</v>
      </c>
    </row>
    <row r="369" spans="1:23">
      <c r="A369" s="1">
        <v>40703</v>
      </c>
      <c r="B369" t="str">
        <f>IFERROR(VLOOKUP($A369,'BTC-Web'!$A$2:$H$10000,2,0),"")</f>
        <v/>
      </c>
      <c r="D369" s="2"/>
      <c r="H369" s="2"/>
      <c r="Q369">
        <f>ROW()</f>
        <v>369</v>
      </c>
      <c r="W369">
        <f>VLOOKUP(A369,Tbills!$B$4:$C$10000,2,1)</f>
        <v>4.4999999999999998E-2</v>
      </c>
    </row>
    <row r="370" spans="1:23">
      <c r="A370" s="1">
        <v>40704</v>
      </c>
      <c r="B370" t="str">
        <f>IFERROR(VLOOKUP($A370,'BTC-Web'!$A$2:$H$10000,2,0),"")</f>
        <v/>
      </c>
      <c r="D370" s="2"/>
      <c r="H370" s="2"/>
      <c r="Q370">
        <f>ROW()</f>
        <v>370</v>
      </c>
      <c r="W370">
        <f>VLOOKUP(A370,Tbills!$B$4:$C$10000,2,1)</f>
        <v>4.4999999999999998E-2</v>
      </c>
    </row>
    <row r="371" spans="1:23">
      <c r="A371" s="1">
        <v>40707</v>
      </c>
      <c r="B371" t="str">
        <f>IFERROR(VLOOKUP($A371,'BTC-Web'!$A$2:$H$10000,2,0),"")</f>
        <v/>
      </c>
      <c r="D371" s="2"/>
      <c r="H371" s="2"/>
      <c r="Q371">
        <f>ROW()</f>
        <v>371</v>
      </c>
      <c r="W371">
        <f>VLOOKUP(A371,Tbills!$B$4:$C$10000,2,1)</f>
        <v>0.05</v>
      </c>
    </row>
    <row r="372" spans="1:23">
      <c r="A372" s="1">
        <v>40708</v>
      </c>
      <c r="B372" t="str">
        <f>IFERROR(VLOOKUP($A372,'BTC-Web'!$A$2:$H$10000,2,0),"")</f>
        <v/>
      </c>
      <c r="D372" s="2"/>
      <c r="H372" s="2"/>
      <c r="Q372">
        <f>ROW()</f>
        <v>372</v>
      </c>
      <c r="W372">
        <f>VLOOKUP(A372,Tbills!$B$4:$C$10000,2,1)</f>
        <v>0.05</v>
      </c>
    </row>
    <row r="373" spans="1:23">
      <c r="A373" s="1">
        <v>40709</v>
      </c>
      <c r="B373" t="str">
        <f>IFERROR(VLOOKUP($A373,'BTC-Web'!$A$2:$H$10000,2,0),"")</f>
        <v/>
      </c>
      <c r="D373" s="2"/>
      <c r="H373" s="2"/>
      <c r="Q373">
        <f>ROW()</f>
        <v>373</v>
      </c>
      <c r="W373">
        <f>VLOOKUP(A373,Tbills!$B$4:$C$10000,2,1)</f>
        <v>0.05</v>
      </c>
    </row>
    <row r="374" spans="1:23">
      <c r="A374" s="1">
        <v>40710</v>
      </c>
      <c r="B374" t="str">
        <f>IFERROR(VLOOKUP($A374,'BTC-Web'!$A$2:$H$10000,2,0),"")</f>
        <v/>
      </c>
      <c r="D374" s="2"/>
      <c r="H374" s="2"/>
      <c r="Q374">
        <f>ROW()</f>
        <v>374</v>
      </c>
      <c r="W374">
        <f>VLOOKUP(A374,Tbills!$B$4:$C$10000,2,1)</f>
        <v>0.05</v>
      </c>
    </row>
    <row r="375" spans="1:23">
      <c r="A375" s="1">
        <v>40711</v>
      </c>
      <c r="B375" t="str">
        <f>IFERROR(VLOOKUP($A375,'BTC-Web'!$A$2:$H$10000,2,0),"")</f>
        <v/>
      </c>
      <c r="D375" s="2"/>
      <c r="H375" s="2"/>
      <c r="Q375">
        <f>ROW()</f>
        <v>375</v>
      </c>
      <c r="W375">
        <f>VLOOKUP(A375,Tbills!$B$4:$C$10000,2,1)</f>
        <v>0.05</v>
      </c>
    </row>
    <row r="376" spans="1:23">
      <c r="A376" s="1">
        <v>40714</v>
      </c>
      <c r="B376" t="str">
        <f>IFERROR(VLOOKUP($A376,'BTC-Web'!$A$2:$H$10000,2,0),"")</f>
        <v/>
      </c>
      <c r="D376" s="2"/>
      <c r="H376" s="2"/>
      <c r="Q376">
        <f>ROW()</f>
        <v>376</v>
      </c>
      <c r="W376">
        <f>VLOOKUP(A376,Tbills!$B$4:$C$10000,2,1)</f>
        <v>3.5000000000000003E-2</v>
      </c>
    </row>
    <row r="377" spans="1:23">
      <c r="A377" s="1">
        <v>40715</v>
      </c>
      <c r="B377" t="str">
        <f>IFERROR(VLOOKUP($A377,'BTC-Web'!$A$2:$H$10000,2,0),"")</f>
        <v/>
      </c>
      <c r="D377" s="2"/>
      <c r="H377" s="2"/>
      <c r="Q377">
        <f>ROW()</f>
        <v>377</v>
      </c>
      <c r="W377">
        <f>VLOOKUP(A377,Tbills!$B$4:$C$10000,2,1)</f>
        <v>3.5000000000000003E-2</v>
      </c>
    </row>
    <row r="378" spans="1:23">
      <c r="A378" s="1">
        <v>40716</v>
      </c>
      <c r="B378" t="str">
        <f>IFERROR(VLOOKUP($A378,'BTC-Web'!$A$2:$H$10000,2,0),"")</f>
        <v/>
      </c>
      <c r="D378" s="2"/>
      <c r="H378" s="2"/>
      <c r="Q378">
        <f>ROW()</f>
        <v>378</v>
      </c>
      <c r="W378">
        <f>VLOOKUP(A378,Tbills!$B$4:$C$10000,2,1)</f>
        <v>3.5000000000000003E-2</v>
      </c>
    </row>
    <row r="379" spans="1:23">
      <c r="A379" s="1">
        <v>40717</v>
      </c>
      <c r="B379" t="str">
        <f>IFERROR(VLOOKUP($A379,'BTC-Web'!$A$2:$H$10000,2,0),"")</f>
        <v/>
      </c>
      <c r="D379" s="2"/>
      <c r="H379" s="2"/>
      <c r="Q379">
        <f>ROW()</f>
        <v>379</v>
      </c>
      <c r="W379">
        <f>VLOOKUP(A379,Tbills!$B$4:$C$10000,2,1)</f>
        <v>3.5000000000000003E-2</v>
      </c>
    </row>
    <row r="380" spans="1:23">
      <c r="A380" s="1">
        <v>40718</v>
      </c>
      <c r="B380" t="str">
        <f>IFERROR(VLOOKUP($A380,'BTC-Web'!$A$2:$H$10000,2,0),"")</f>
        <v/>
      </c>
      <c r="D380" s="2"/>
      <c r="H380" s="2"/>
      <c r="Q380">
        <f>ROW()</f>
        <v>380</v>
      </c>
      <c r="W380">
        <f>VLOOKUP(A380,Tbills!$B$4:$C$10000,2,1)</f>
        <v>3.5000000000000003E-2</v>
      </c>
    </row>
    <row r="381" spans="1:23">
      <c r="A381" s="1">
        <v>40721</v>
      </c>
      <c r="B381" t="str">
        <f>IFERROR(VLOOKUP($A381,'BTC-Web'!$A$2:$H$10000,2,0),"")</f>
        <v/>
      </c>
      <c r="D381" s="2"/>
      <c r="H381" s="2"/>
      <c r="Q381">
        <f>ROW()</f>
        <v>381</v>
      </c>
      <c r="W381">
        <f>VLOOKUP(A381,Tbills!$B$4:$C$10000,2,1)</f>
        <v>2.5000000000000001E-2</v>
      </c>
    </row>
    <row r="382" spans="1:23">
      <c r="A382" s="1">
        <v>40722</v>
      </c>
      <c r="B382" t="str">
        <f>IFERROR(VLOOKUP($A382,'BTC-Web'!$A$2:$H$10000,2,0),"")</f>
        <v/>
      </c>
      <c r="D382" s="2"/>
      <c r="H382" s="2"/>
      <c r="Q382">
        <f>ROW()</f>
        <v>382</v>
      </c>
      <c r="W382">
        <f>VLOOKUP(A382,Tbills!$B$4:$C$10000,2,1)</f>
        <v>2.5000000000000001E-2</v>
      </c>
    </row>
    <row r="383" spans="1:23">
      <c r="A383" s="1">
        <v>40723</v>
      </c>
      <c r="B383" t="str">
        <f>IFERROR(VLOOKUP($A383,'BTC-Web'!$A$2:$H$10000,2,0),"")</f>
        <v/>
      </c>
      <c r="D383" s="2"/>
      <c r="H383" s="2"/>
      <c r="Q383">
        <f>ROW()</f>
        <v>383</v>
      </c>
      <c r="W383">
        <f>VLOOKUP(A383,Tbills!$B$4:$C$10000,2,1)</f>
        <v>2.5000000000000001E-2</v>
      </c>
    </row>
    <row r="384" spans="1:23">
      <c r="A384" s="1">
        <v>40724</v>
      </c>
      <c r="B384" t="str">
        <f>IFERROR(VLOOKUP($A384,'BTC-Web'!$A$2:$H$10000,2,0),"")</f>
        <v/>
      </c>
      <c r="D384" s="2"/>
      <c r="H384" s="2"/>
      <c r="Q384">
        <f>ROW()</f>
        <v>384</v>
      </c>
      <c r="W384">
        <f>VLOOKUP(A384,Tbills!$B$4:$C$10000,2,1)</f>
        <v>2.5000000000000001E-2</v>
      </c>
    </row>
    <row r="385" spans="1:23">
      <c r="A385" s="1">
        <v>40725</v>
      </c>
      <c r="B385" t="str">
        <f>IFERROR(VLOOKUP($A385,'BTC-Web'!$A$2:$H$10000,2,0),"")</f>
        <v/>
      </c>
      <c r="D385" s="2"/>
      <c r="H385" s="2"/>
      <c r="Q385">
        <f>ROW()</f>
        <v>385</v>
      </c>
      <c r="W385">
        <f>VLOOKUP(A385,Tbills!$B$4:$C$10000,2,1)</f>
        <v>2.5000000000000001E-2</v>
      </c>
    </row>
    <row r="386" spans="1:23">
      <c r="A386" s="1">
        <v>40729</v>
      </c>
      <c r="B386" t="str">
        <f>IFERROR(VLOOKUP($A386,'BTC-Web'!$A$2:$H$10000,2,0),"")</f>
        <v/>
      </c>
      <c r="D386" s="2"/>
      <c r="H386" s="2"/>
      <c r="Q386">
        <f>ROW()</f>
        <v>386</v>
      </c>
      <c r="W386">
        <f>VLOOKUP(A386,Tbills!$B$4:$C$10000,2,1)</f>
        <v>2.5000000000000001E-2</v>
      </c>
    </row>
    <row r="387" spans="1:23">
      <c r="A387" s="1">
        <v>40730</v>
      </c>
      <c r="B387" t="str">
        <f>IFERROR(VLOOKUP($A387,'BTC-Web'!$A$2:$H$10000,2,0),"")</f>
        <v/>
      </c>
      <c r="D387" s="2"/>
      <c r="H387" s="2"/>
      <c r="Q387">
        <f>ROW()</f>
        <v>387</v>
      </c>
      <c r="W387">
        <f>VLOOKUP(A387,Tbills!$B$4:$C$10000,2,1)</f>
        <v>2.5000000000000001E-2</v>
      </c>
    </row>
    <row r="388" spans="1:23">
      <c r="A388" s="1">
        <v>40731</v>
      </c>
      <c r="B388" t="str">
        <f>IFERROR(VLOOKUP($A388,'BTC-Web'!$A$2:$H$10000,2,0),"")</f>
        <v/>
      </c>
      <c r="D388" s="2"/>
      <c r="H388" s="2"/>
      <c r="Q388">
        <f>ROW()</f>
        <v>388</v>
      </c>
      <c r="W388">
        <f>VLOOKUP(A388,Tbills!$B$4:$C$10000,2,1)</f>
        <v>2.5000000000000001E-2</v>
      </c>
    </row>
    <row r="389" spans="1:23">
      <c r="A389" s="1">
        <v>40732</v>
      </c>
      <c r="B389" t="str">
        <f>IFERROR(VLOOKUP($A389,'BTC-Web'!$A$2:$H$10000,2,0),"")</f>
        <v/>
      </c>
      <c r="D389" s="2"/>
      <c r="H389" s="2"/>
      <c r="Q389">
        <f>ROW()</f>
        <v>389</v>
      </c>
      <c r="W389">
        <f>VLOOKUP(A389,Tbills!$B$4:$C$10000,2,1)</f>
        <v>2.5000000000000001E-2</v>
      </c>
    </row>
    <row r="390" spans="1:23">
      <c r="A390" s="1">
        <v>40735</v>
      </c>
      <c r="B390" t="str">
        <f>IFERROR(VLOOKUP($A390,'BTC-Web'!$A$2:$H$10000,2,0),"")</f>
        <v/>
      </c>
      <c r="D390" s="2"/>
      <c r="H390" s="2"/>
      <c r="Q390">
        <f>ROW()</f>
        <v>390</v>
      </c>
      <c r="W390">
        <f>VLOOKUP(A390,Tbills!$B$4:$C$10000,2,1)</f>
        <v>0.03</v>
      </c>
    </row>
    <row r="391" spans="1:23">
      <c r="A391" s="1">
        <v>40736</v>
      </c>
      <c r="B391" t="str">
        <f>IFERROR(VLOOKUP($A391,'BTC-Web'!$A$2:$H$10000,2,0),"")</f>
        <v/>
      </c>
      <c r="D391" s="2"/>
      <c r="H391" s="2"/>
      <c r="Q391">
        <f>ROW()</f>
        <v>391</v>
      </c>
      <c r="W391">
        <f>VLOOKUP(A391,Tbills!$B$4:$C$10000,2,1)</f>
        <v>0.03</v>
      </c>
    </row>
    <row r="392" spans="1:23">
      <c r="A392" s="1">
        <v>40737</v>
      </c>
      <c r="B392" t="str">
        <f>IFERROR(VLOOKUP($A392,'BTC-Web'!$A$2:$H$10000,2,0),"")</f>
        <v/>
      </c>
      <c r="D392" s="2"/>
      <c r="H392" s="2"/>
      <c r="Q392">
        <f>ROW()</f>
        <v>392</v>
      </c>
      <c r="W392">
        <f>VLOOKUP(A392,Tbills!$B$4:$C$10000,2,1)</f>
        <v>0.03</v>
      </c>
    </row>
    <row r="393" spans="1:23">
      <c r="A393" s="1">
        <v>40738</v>
      </c>
      <c r="B393" t="str">
        <f>IFERROR(VLOOKUP($A393,'BTC-Web'!$A$2:$H$10000,2,0),"")</f>
        <v/>
      </c>
      <c r="D393" s="2"/>
      <c r="H393" s="2"/>
      <c r="Q393">
        <f>ROW()</f>
        <v>393</v>
      </c>
      <c r="W393">
        <f>VLOOKUP(A393,Tbills!$B$4:$C$10000,2,1)</f>
        <v>0.03</v>
      </c>
    </row>
    <row r="394" spans="1:23">
      <c r="A394" s="1">
        <v>40739</v>
      </c>
      <c r="B394" t="str">
        <f>IFERROR(VLOOKUP($A394,'BTC-Web'!$A$2:$H$10000,2,0),"")</f>
        <v/>
      </c>
      <c r="D394" s="2"/>
      <c r="H394" s="2"/>
      <c r="Q394">
        <f>ROW()</f>
        <v>394</v>
      </c>
      <c r="W394">
        <f>VLOOKUP(A394,Tbills!$B$4:$C$10000,2,1)</f>
        <v>0.03</v>
      </c>
    </row>
    <row r="395" spans="1:23">
      <c r="A395" s="1">
        <v>40742</v>
      </c>
      <c r="B395" t="str">
        <f>IFERROR(VLOOKUP($A395,'BTC-Web'!$A$2:$H$10000,2,0),"")</f>
        <v/>
      </c>
      <c r="D395" s="2"/>
      <c r="H395" s="2"/>
      <c r="Q395">
        <f>ROW()</f>
        <v>395</v>
      </c>
      <c r="W395">
        <f>VLOOKUP(A395,Tbills!$B$4:$C$10000,2,1)</f>
        <v>0.02</v>
      </c>
    </row>
    <row r="396" spans="1:23">
      <c r="A396" s="1">
        <v>40743</v>
      </c>
      <c r="B396" t="str">
        <f>IFERROR(VLOOKUP($A396,'BTC-Web'!$A$2:$H$10000,2,0),"")</f>
        <v/>
      </c>
      <c r="D396" s="2"/>
      <c r="H396" s="2"/>
      <c r="Q396">
        <f>ROW()</f>
        <v>396</v>
      </c>
      <c r="W396">
        <f>VLOOKUP(A396,Tbills!$B$4:$C$10000,2,1)</f>
        <v>0.02</v>
      </c>
    </row>
    <row r="397" spans="1:23">
      <c r="A397" s="1">
        <v>40744</v>
      </c>
      <c r="B397" t="str">
        <f>IFERROR(VLOOKUP($A397,'BTC-Web'!$A$2:$H$10000,2,0),"")</f>
        <v/>
      </c>
      <c r="D397" s="2"/>
      <c r="H397" s="2"/>
      <c r="Q397">
        <f>ROW()</f>
        <v>397</v>
      </c>
      <c r="W397">
        <f>VLOOKUP(A397,Tbills!$B$4:$C$10000,2,1)</f>
        <v>0.02</v>
      </c>
    </row>
    <row r="398" spans="1:23">
      <c r="A398" s="1">
        <v>40745</v>
      </c>
      <c r="B398" t="str">
        <f>IFERROR(VLOOKUP($A398,'BTC-Web'!$A$2:$H$10000,2,0),"")</f>
        <v/>
      </c>
      <c r="D398" s="2"/>
      <c r="H398" s="2"/>
      <c r="Q398">
        <f>ROW()</f>
        <v>398</v>
      </c>
      <c r="W398">
        <f>VLOOKUP(A398,Tbills!$B$4:$C$10000,2,1)</f>
        <v>0.02</v>
      </c>
    </row>
    <row r="399" spans="1:23">
      <c r="A399" s="1">
        <v>40746</v>
      </c>
      <c r="B399" t="str">
        <f>IFERROR(VLOOKUP($A399,'BTC-Web'!$A$2:$H$10000,2,0),"")</f>
        <v/>
      </c>
      <c r="D399" s="2"/>
      <c r="H399" s="2"/>
      <c r="Q399">
        <f>ROW()</f>
        <v>399</v>
      </c>
      <c r="W399">
        <f>VLOOKUP(A399,Tbills!$B$4:$C$10000,2,1)</f>
        <v>0.02</v>
      </c>
    </row>
    <row r="400" spans="1:23">
      <c r="A400" s="1">
        <v>40749</v>
      </c>
      <c r="B400" t="str">
        <f>IFERROR(VLOOKUP($A400,'BTC-Web'!$A$2:$H$10000,2,0),"")</f>
        <v/>
      </c>
      <c r="D400" s="2"/>
      <c r="H400" s="2"/>
      <c r="Q400">
        <f>ROW()</f>
        <v>400</v>
      </c>
      <c r="W400">
        <f>VLOOKUP(A400,Tbills!$B$4:$C$10000,2,1)</f>
        <v>0.06</v>
      </c>
    </row>
    <row r="401" spans="1:23">
      <c r="A401" s="1">
        <v>40750</v>
      </c>
      <c r="B401" t="str">
        <f>IFERROR(VLOOKUP($A401,'BTC-Web'!$A$2:$H$10000,2,0),"")</f>
        <v/>
      </c>
      <c r="D401" s="2"/>
      <c r="H401" s="2"/>
      <c r="Q401">
        <f>ROW()</f>
        <v>401</v>
      </c>
      <c r="W401">
        <f>VLOOKUP(A401,Tbills!$B$4:$C$10000,2,1)</f>
        <v>0.06</v>
      </c>
    </row>
    <row r="402" spans="1:23">
      <c r="A402" s="1">
        <v>40751</v>
      </c>
      <c r="B402" t="str">
        <f>IFERROR(VLOOKUP($A402,'BTC-Web'!$A$2:$H$10000,2,0),"")</f>
        <v/>
      </c>
      <c r="D402" s="2"/>
      <c r="H402" s="2"/>
      <c r="Q402">
        <f>ROW()</f>
        <v>402</v>
      </c>
      <c r="W402">
        <f>VLOOKUP(A402,Tbills!$B$4:$C$10000,2,1)</f>
        <v>0.06</v>
      </c>
    </row>
    <row r="403" spans="1:23">
      <c r="A403" s="1">
        <v>40752</v>
      </c>
      <c r="B403" t="str">
        <f>IFERROR(VLOOKUP($A403,'BTC-Web'!$A$2:$H$10000,2,0),"")</f>
        <v/>
      </c>
      <c r="D403" s="2"/>
      <c r="H403" s="2"/>
      <c r="Q403">
        <f>ROW()</f>
        <v>403</v>
      </c>
      <c r="W403">
        <f>VLOOKUP(A403,Tbills!$B$4:$C$10000,2,1)</f>
        <v>0.06</v>
      </c>
    </row>
    <row r="404" spans="1:23">
      <c r="A404" s="1">
        <v>40753</v>
      </c>
      <c r="B404" t="str">
        <f>IFERROR(VLOOKUP($A404,'BTC-Web'!$A$2:$H$10000,2,0),"")</f>
        <v/>
      </c>
      <c r="D404" s="2"/>
      <c r="H404" s="2"/>
      <c r="Q404">
        <f>ROW()</f>
        <v>404</v>
      </c>
      <c r="W404">
        <f>VLOOKUP(A404,Tbills!$B$4:$C$10000,2,1)</f>
        <v>0.06</v>
      </c>
    </row>
    <row r="405" spans="1:23">
      <c r="A405" s="1">
        <v>40756</v>
      </c>
      <c r="B405" t="str">
        <f>IFERROR(VLOOKUP($A405,'BTC-Web'!$A$2:$H$10000,2,0),"")</f>
        <v/>
      </c>
      <c r="D405" s="2"/>
      <c r="H405" s="2"/>
      <c r="Q405">
        <f>ROW()</f>
        <v>405</v>
      </c>
      <c r="W405">
        <f>VLOOKUP(A405,Tbills!$B$4:$C$10000,2,1)</f>
        <v>0.115</v>
      </c>
    </row>
    <row r="406" spans="1:23">
      <c r="A406" s="1">
        <v>40757</v>
      </c>
      <c r="B406" t="str">
        <f>IFERROR(VLOOKUP($A406,'BTC-Web'!$A$2:$H$10000,2,0),"")</f>
        <v/>
      </c>
      <c r="D406" s="2"/>
      <c r="H406" s="2"/>
      <c r="Q406">
        <f>ROW()</f>
        <v>406</v>
      </c>
      <c r="W406">
        <f>VLOOKUP(A406,Tbills!$B$4:$C$10000,2,1)</f>
        <v>0.115</v>
      </c>
    </row>
    <row r="407" spans="1:23">
      <c r="A407" s="1">
        <v>40758</v>
      </c>
      <c r="B407" t="str">
        <f>IFERROR(VLOOKUP($A407,'BTC-Web'!$A$2:$H$10000,2,0),"")</f>
        <v/>
      </c>
      <c r="D407" s="2"/>
      <c r="H407" s="2"/>
      <c r="Q407">
        <f>ROW()</f>
        <v>407</v>
      </c>
      <c r="W407">
        <f>VLOOKUP(A407,Tbills!$B$4:$C$10000,2,1)</f>
        <v>0.115</v>
      </c>
    </row>
    <row r="408" spans="1:23">
      <c r="A408" s="1">
        <v>40759</v>
      </c>
      <c r="B408" t="str">
        <f>IFERROR(VLOOKUP($A408,'BTC-Web'!$A$2:$H$10000,2,0),"")</f>
        <v/>
      </c>
      <c r="D408" s="2"/>
      <c r="H408" s="2"/>
      <c r="Q408">
        <f>ROW()</f>
        <v>408</v>
      </c>
      <c r="W408">
        <f>VLOOKUP(A408,Tbills!$B$4:$C$10000,2,1)</f>
        <v>0.115</v>
      </c>
    </row>
    <row r="409" spans="1:23">
      <c r="A409" s="1">
        <v>40760</v>
      </c>
      <c r="B409" t="str">
        <f>IFERROR(VLOOKUP($A409,'BTC-Web'!$A$2:$H$10000,2,0),"")</f>
        <v/>
      </c>
      <c r="D409" s="2"/>
      <c r="H409" s="2"/>
      <c r="Q409">
        <f>ROW()</f>
        <v>409</v>
      </c>
      <c r="W409">
        <f>VLOOKUP(A409,Tbills!$B$4:$C$10000,2,1)</f>
        <v>0.115</v>
      </c>
    </row>
    <row r="410" spans="1:23">
      <c r="A410" s="1">
        <v>40763</v>
      </c>
      <c r="B410" t="str">
        <f>IFERROR(VLOOKUP($A410,'BTC-Web'!$A$2:$H$10000,2,0),"")</f>
        <v/>
      </c>
      <c r="D410" s="2"/>
      <c r="H410" s="2"/>
      <c r="Q410">
        <f>ROW()</f>
        <v>410</v>
      </c>
      <c r="W410">
        <f>VLOOKUP(A410,Tbills!$B$4:$C$10000,2,1)</f>
        <v>4.4999999999999998E-2</v>
      </c>
    </row>
    <row r="411" spans="1:23">
      <c r="A411" s="1">
        <v>40764</v>
      </c>
      <c r="B411" t="str">
        <f>IFERROR(VLOOKUP($A411,'BTC-Web'!$A$2:$H$10000,2,0),"")</f>
        <v/>
      </c>
      <c r="D411" s="2"/>
      <c r="H411" s="2"/>
      <c r="Q411">
        <f>ROW()</f>
        <v>411</v>
      </c>
      <c r="W411">
        <f>VLOOKUP(A411,Tbills!$B$4:$C$10000,2,1)</f>
        <v>4.4999999999999998E-2</v>
      </c>
    </row>
    <row r="412" spans="1:23">
      <c r="A412" s="1">
        <v>40765</v>
      </c>
      <c r="B412" t="str">
        <f>IFERROR(VLOOKUP($A412,'BTC-Web'!$A$2:$H$10000,2,0),"")</f>
        <v/>
      </c>
      <c r="D412" s="2"/>
      <c r="H412" s="2"/>
      <c r="Q412">
        <f>ROW()</f>
        <v>412</v>
      </c>
      <c r="W412">
        <f>VLOOKUP(A412,Tbills!$B$4:$C$10000,2,1)</f>
        <v>4.4999999999999998E-2</v>
      </c>
    </row>
    <row r="413" spans="1:23">
      <c r="A413" s="1">
        <v>40766</v>
      </c>
      <c r="B413" t="str">
        <f>IFERROR(VLOOKUP($A413,'BTC-Web'!$A$2:$H$10000,2,0),"")</f>
        <v/>
      </c>
      <c r="D413" s="2"/>
      <c r="H413" s="2"/>
      <c r="Q413">
        <f>ROW()</f>
        <v>413</v>
      </c>
      <c r="W413">
        <f>VLOOKUP(A413,Tbills!$B$4:$C$10000,2,1)</f>
        <v>4.4999999999999998E-2</v>
      </c>
    </row>
    <row r="414" spans="1:23">
      <c r="A414" s="1">
        <v>40767</v>
      </c>
      <c r="B414" t="str">
        <f>IFERROR(VLOOKUP($A414,'BTC-Web'!$A$2:$H$10000,2,0),"")</f>
        <v/>
      </c>
      <c r="D414" s="2"/>
      <c r="H414" s="2"/>
      <c r="Q414">
        <f>ROW()</f>
        <v>414</v>
      </c>
      <c r="W414">
        <f>VLOOKUP(A414,Tbills!$B$4:$C$10000,2,1)</f>
        <v>4.4999999999999998E-2</v>
      </c>
    </row>
    <row r="415" spans="1:23">
      <c r="A415" s="1">
        <v>40770</v>
      </c>
      <c r="B415" t="str">
        <f>IFERROR(VLOOKUP($A415,'BTC-Web'!$A$2:$H$10000,2,0),"")</f>
        <v/>
      </c>
      <c r="D415" s="2"/>
      <c r="H415" s="2"/>
      <c r="Q415">
        <f>ROW()</f>
        <v>415</v>
      </c>
      <c r="W415">
        <f>VLOOKUP(A415,Tbills!$B$4:$C$10000,2,1)</f>
        <v>3.5000000000000003E-2</v>
      </c>
    </row>
    <row r="416" spans="1:23">
      <c r="A416" s="1">
        <v>40771</v>
      </c>
      <c r="B416" t="str">
        <f>IFERROR(VLOOKUP($A416,'BTC-Web'!$A$2:$H$10000,2,0),"")</f>
        <v/>
      </c>
      <c r="D416" s="2"/>
      <c r="H416" s="2"/>
      <c r="Q416">
        <f>ROW()</f>
        <v>416</v>
      </c>
      <c r="W416">
        <f>VLOOKUP(A416,Tbills!$B$4:$C$10000,2,1)</f>
        <v>3.5000000000000003E-2</v>
      </c>
    </row>
    <row r="417" spans="1:23">
      <c r="A417" s="1">
        <v>40772</v>
      </c>
      <c r="B417" t="str">
        <f>IFERROR(VLOOKUP($A417,'BTC-Web'!$A$2:$H$10000,2,0),"")</f>
        <v/>
      </c>
      <c r="D417" s="2"/>
      <c r="H417" s="2"/>
      <c r="Q417">
        <f>ROW()</f>
        <v>417</v>
      </c>
      <c r="W417">
        <f>VLOOKUP(A417,Tbills!$B$4:$C$10000,2,1)</f>
        <v>3.5000000000000003E-2</v>
      </c>
    </row>
    <row r="418" spans="1:23">
      <c r="A418" s="1">
        <v>40773</v>
      </c>
      <c r="B418" t="str">
        <f>IFERROR(VLOOKUP($A418,'BTC-Web'!$A$2:$H$10000,2,0),"")</f>
        <v/>
      </c>
      <c r="D418" s="2"/>
      <c r="H418" s="2"/>
      <c r="Q418">
        <f>ROW()</f>
        <v>418</v>
      </c>
      <c r="W418">
        <f>VLOOKUP(A418,Tbills!$B$4:$C$10000,2,1)</f>
        <v>3.5000000000000003E-2</v>
      </c>
    </row>
    <row r="419" spans="1:23">
      <c r="A419" s="1">
        <v>40774</v>
      </c>
      <c r="B419" t="str">
        <f>IFERROR(VLOOKUP($A419,'BTC-Web'!$A$2:$H$10000,2,0),"")</f>
        <v/>
      </c>
      <c r="D419" s="2"/>
      <c r="H419" s="2"/>
      <c r="Q419">
        <f>ROW()</f>
        <v>419</v>
      </c>
      <c r="W419">
        <f>VLOOKUP(A419,Tbills!$B$4:$C$10000,2,1)</f>
        <v>3.5000000000000003E-2</v>
      </c>
    </row>
    <row r="420" spans="1:23">
      <c r="A420" s="1">
        <v>40777</v>
      </c>
      <c r="B420" t="str">
        <f>IFERROR(VLOOKUP($A420,'BTC-Web'!$A$2:$H$10000,2,0),"")</f>
        <v/>
      </c>
      <c r="D420" s="2"/>
      <c r="H420" s="2"/>
      <c r="Q420">
        <f>ROW()</f>
        <v>420</v>
      </c>
      <c r="W420">
        <f>VLOOKUP(A420,Tbills!$B$4:$C$10000,2,1)</f>
        <v>1.4999999999999999E-2</v>
      </c>
    </row>
    <row r="421" spans="1:23">
      <c r="A421" s="1">
        <v>40778</v>
      </c>
      <c r="B421" t="str">
        <f>IFERROR(VLOOKUP($A421,'BTC-Web'!$A$2:$H$10000,2,0),"")</f>
        <v/>
      </c>
      <c r="D421" s="2"/>
      <c r="H421" s="2"/>
      <c r="Q421">
        <f>ROW()</f>
        <v>421</v>
      </c>
      <c r="W421">
        <f>VLOOKUP(A421,Tbills!$B$4:$C$10000,2,1)</f>
        <v>1.4999999999999999E-2</v>
      </c>
    </row>
    <row r="422" spans="1:23">
      <c r="A422" s="1">
        <v>40779</v>
      </c>
      <c r="B422" t="str">
        <f>IFERROR(VLOOKUP($A422,'BTC-Web'!$A$2:$H$10000,2,0),"")</f>
        <v/>
      </c>
      <c r="D422" s="2"/>
      <c r="H422" s="2"/>
      <c r="Q422">
        <f>ROW()</f>
        <v>422</v>
      </c>
      <c r="W422">
        <f>VLOOKUP(A422,Tbills!$B$4:$C$10000,2,1)</f>
        <v>1.4999999999999999E-2</v>
      </c>
    </row>
    <row r="423" spans="1:23">
      <c r="A423" s="1">
        <v>40780</v>
      </c>
      <c r="B423" t="str">
        <f>IFERROR(VLOOKUP($A423,'BTC-Web'!$A$2:$H$10000,2,0),"")</f>
        <v/>
      </c>
      <c r="D423" s="2"/>
      <c r="H423" s="2"/>
      <c r="Q423">
        <f>ROW()</f>
        <v>423</v>
      </c>
      <c r="W423">
        <f>VLOOKUP(A423,Tbills!$B$4:$C$10000,2,1)</f>
        <v>1.4999999999999999E-2</v>
      </c>
    </row>
    <row r="424" spans="1:23">
      <c r="A424" s="1">
        <v>40781</v>
      </c>
      <c r="B424" t="str">
        <f>IFERROR(VLOOKUP($A424,'BTC-Web'!$A$2:$H$10000,2,0),"")</f>
        <v/>
      </c>
      <c r="D424" s="2"/>
      <c r="H424" s="2"/>
      <c r="Q424">
        <f>ROW()</f>
        <v>424</v>
      </c>
      <c r="W424">
        <f>VLOOKUP(A424,Tbills!$B$4:$C$10000,2,1)</f>
        <v>1.4999999999999999E-2</v>
      </c>
    </row>
    <row r="425" spans="1:23">
      <c r="A425" s="1">
        <v>40784</v>
      </c>
      <c r="B425" t="str">
        <f>IFERROR(VLOOKUP($A425,'BTC-Web'!$A$2:$H$10000,2,0),"")</f>
        <v/>
      </c>
      <c r="D425" s="2"/>
      <c r="H425" s="2"/>
      <c r="Q425">
        <f>ROW()</f>
        <v>425</v>
      </c>
      <c r="W425">
        <f>VLOOKUP(A425,Tbills!$B$4:$C$10000,2,1)</f>
        <v>1.4999999999999999E-2</v>
      </c>
    </row>
    <row r="426" spans="1:23">
      <c r="A426" s="1">
        <v>40785</v>
      </c>
      <c r="B426" t="str">
        <f>IFERROR(VLOOKUP($A426,'BTC-Web'!$A$2:$H$10000,2,0),"")</f>
        <v/>
      </c>
      <c r="D426" s="2"/>
      <c r="H426" s="2"/>
      <c r="Q426">
        <f>ROW()</f>
        <v>426</v>
      </c>
      <c r="W426">
        <f>VLOOKUP(A426,Tbills!$B$4:$C$10000,2,1)</f>
        <v>1.4999999999999999E-2</v>
      </c>
    </row>
    <row r="427" spans="1:23">
      <c r="A427" s="1">
        <v>40786</v>
      </c>
      <c r="B427" t="str">
        <f>IFERROR(VLOOKUP($A427,'BTC-Web'!$A$2:$H$10000,2,0),"")</f>
        <v/>
      </c>
      <c r="D427" s="2"/>
      <c r="H427" s="2"/>
      <c r="Q427">
        <f>ROW()</f>
        <v>427</v>
      </c>
      <c r="W427">
        <f>VLOOKUP(A427,Tbills!$B$4:$C$10000,2,1)</f>
        <v>1.4999999999999999E-2</v>
      </c>
    </row>
    <row r="428" spans="1:23">
      <c r="A428" s="1">
        <v>40787</v>
      </c>
      <c r="B428" t="str">
        <f>IFERROR(VLOOKUP($A428,'BTC-Web'!$A$2:$H$10000,2,0),"")</f>
        <v/>
      </c>
      <c r="D428" s="2"/>
      <c r="H428" s="2"/>
      <c r="Q428">
        <f>ROW()</f>
        <v>428</v>
      </c>
      <c r="W428">
        <f>VLOOKUP(A428,Tbills!$B$4:$C$10000,2,1)</f>
        <v>1.4999999999999999E-2</v>
      </c>
    </row>
    <row r="429" spans="1:23">
      <c r="A429" s="1">
        <v>40788</v>
      </c>
      <c r="B429" t="str">
        <f>IFERROR(VLOOKUP($A429,'BTC-Web'!$A$2:$H$10000,2,0),"")</f>
        <v/>
      </c>
      <c r="D429" s="2"/>
      <c r="H429" s="2"/>
      <c r="Q429">
        <f>ROW()</f>
        <v>429</v>
      </c>
      <c r="W429">
        <f>VLOOKUP(A429,Tbills!$B$4:$C$10000,2,1)</f>
        <v>1.4999999999999999E-2</v>
      </c>
    </row>
    <row r="430" spans="1:23">
      <c r="A430" s="1">
        <v>40792</v>
      </c>
      <c r="B430" t="str">
        <f>IFERROR(VLOOKUP($A430,'BTC-Web'!$A$2:$H$10000,2,0),"")</f>
        <v/>
      </c>
      <c r="D430" s="2"/>
      <c r="H430" s="2"/>
      <c r="Q430">
        <f>ROW()</f>
        <v>430</v>
      </c>
      <c r="W430">
        <f>VLOOKUP(A430,Tbills!$B$4:$C$10000,2,1)</f>
        <v>0.03</v>
      </c>
    </row>
    <row r="431" spans="1:23">
      <c r="A431" s="1">
        <v>40793</v>
      </c>
      <c r="B431" t="str">
        <f>IFERROR(VLOOKUP($A431,'BTC-Web'!$A$2:$H$10000,2,0),"")</f>
        <v/>
      </c>
      <c r="D431" s="2"/>
      <c r="H431" s="2"/>
      <c r="Q431">
        <f>ROW()</f>
        <v>431</v>
      </c>
      <c r="W431">
        <f>VLOOKUP(A431,Tbills!$B$4:$C$10000,2,1)</f>
        <v>0.03</v>
      </c>
    </row>
    <row r="432" spans="1:23">
      <c r="A432" s="1">
        <v>40794</v>
      </c>
      <c r="B432" t="str">
        <f>IFERROR(VLOOKUP($A432,'BTC-Web'!$A$2:$H$10000,2,0),"")</f>
        <v/>
      </c>
      <c r="D432" s="2"/>
      <c r="H432" s="2"/>
      <c r="Q432">
        <f>ROW()</f>
        <v>432</v>
      </c>
      <c r="W432">
        <f>VLOOKUP(A432,Tbills!$B$4:$C$10000,2,1)</f>
        <v>0.03</v>
      </c>
    </row>
    <row r="433" spans="1:23">
      <c r="A433" s="1">
        <v>40795</v>
      </c>
      <c r="B433" t="str">
        <f>IFERROR(VLOOKUP($A433,'BTC-Web'!$A$2:$H$10000,2,0),"")</f>
        <v/>
      </c>
      <c r="D433" s="2"/>
      <c r="H433" s="2"/>
      <c r="Q433">
        <f>ROW()</f>
        <v>433</v>
      </c>
      <c r="W433">
        <f>VLOOKUP(A433,Tbills!$B$4:$C$10000,2,1)</f>
        <v>0.03</v>
      </c>
    </row>
    <row r="434" spans="1:23">
      <c r="A434" s="1">
        <v>40798</v>
      </c>
      <c r="B434" t="str">
        <f>IFERROR(VLOOKUP($A434,'BTC-Web'!$A$2:$H$10000,2,0),"")</f>
        <v/>
      </c>
      <c r="D434" s="2"/>
      <c r="H434" s="2"/>
      <c r="Q434">
        <f>ROW()</f>
        <v>434</v>
      </c>
      <c r="W434">
        <f>VLOOKUP(A434,Tbills!$B$4:$C$10000,2,1)</f>
        <v>0.01</v>
      </c>
    </row>
    <row r="435" spans="1:23">
      <c r="A435" s="1">
        <v>40799</v>
      </c>
      <c r="B435" t="str">
        <f>IFERROR(VLOOKUP($A435,'BTC-Web'!$A$2:$H$10000,2,0),"")</f>
        <v/>
      </c>
      <c r="D435" s="2"/>
      <c r="H435" s="2"/>
      <c r="Q435">
        <f>ROW()</f>
        <v>435</v>
      </c>
      <c r="W435">
        <f>VLOOKUP(A435,Tbills!$B$4:$C$10000,2,1)</f>
        <v>0.01</v>
      </c>
    </row>
    <row r="436" spans="1:23">
      <c r="A436" s="1">
        <v>40800</v>
      </c>
      <c r="B436" t="str">
        <f>IFERROR(VLOOKUP($A436,'BTC-Web'!$A$2:$H$10000,2,0),"")</f>
        <v/>
      </c>
      <c r="D436" s="2"/>
      <c r="H436" s="2"/>
      <c r="Q436">
        <f>ROW()</f>
        <v>436</v>
      </c>
      <c r="W436">
        <f>VLOOKUP(A436,Tbills!$B$4:$C$10000,2,1)</f>
        <v>0.01</v>
      </c>
    </row>
    <row r="437" spans="1:23">
      <c r="A437" s="1">
        <v>40801</v>
      </c>
      <c r="B437" t="str">
        <f>IFERROR(VLOOKUP($A437,'BTC-Web'!$A$2:$H$10000,2,0),"")</f>
        <v/>
      </c>
      <c r="D437" s="2"/>
      <c r="H437" s="2"/>
      <c r="Q437">
        <f>ROW()</f>
        <v>437</v>
      </c>
      <c r="W437">
        <f>VLOOKUP(A437,Tbills!$B$4:$C$10000,2,1)</f>
        <v>0.01</v>
      </c>
    </row>
    <row r="438" spans="1:23">
      <c r="A438" s="1">
        <v>40802</v>
      </c>
      <c r="B438" t="str">
        <f>IFERROR(VLOOKUP($A438,'BTC-Web'!$A$2:$H$10000,2,0),"")</f>
        <v/>
      </c>
      <c r="D438" s="2"/>
      <c r="H438" s="2"/>
      <c r="Q438">
        <f>ROW()</f>
        <v>438</v>
      </c>
      <c r="W438">
        <f>VLOOKUP(A438,Tbills!$B$4:$C$10000,2,1)</f>
        <v>0.01</v>
      </c>
    </row>
    <row r="439" spans="1:23">
      <c r="A439" s="1">
        <v>40805</v>
      </c>
      <c r="B439" t="str">
        <f>IFERROR(VLOOKUP($A439,'BTC-Web'!$A$2:$H$10000,2,0),"")</f>
        <v/>
      </c>
      <c r="D439" s="2"/>
      <c r="H439" s="2"/>
      <c r="Q439">
        <f>ROW()</f>
        <v>439</v>
      </c>
      <c r="W439">
        <f>VLOOKUP(A439,Tbills!$B$4:$C$10000,2,1)</f>
        <v>0.01</v>
      </c>
    </row>
    <row r="440" spans="1:23">
      <c r="A440" s="1">
        <v>40806</v>
      </c>
      <c r="B440" t="str">
        <f>IFERROR(VLOOKUP($A440,'BTC-Web'!$A$2:$H$10000,2,0),"")</f>
        <v/>
      </c>
      <c r="D440" s="2"/>
      <c r="H440" s="2"/>
      <c r="Q440">
        <f>ROW()</f>
        <v>440</v>
      </c>
      <c r="W440">
        <f>VLOOKUP(A440,Tbills!$B$4:$C$10000,2,1)</f>
        <v>0.01</v>
      </c>
    </row>
    <row r="441" spans="1:23">
      <c r="A441" s="1">
        <v>40807</v>
      </c>
      <c r="B441" t="str">
        <f>IFERROR(VLOOKUP($A441,'BTC-Web'!$A$2:$H$10000,2,0),"")</f>
        <v/>
      </c>
      <c r="D441" s="2"/>
      <c r="H441" s="2"/>
      <c r="Q441">
        <f>ROW()</f>
        <v>441</v>
      </c>
      <c r="W441">
        <f>VLOOKUP(A441,Tbills!$B$4:$C$10000,2,1)</f>
        <v>0.01</v>
      </c>
    </row>
    <row r="442" spans="1:23">
      <c r="A442" s="1">
        <v>40808</v>
      </c>
      <c r="B442" t="str">
        <f>IFERROR(VLOOKUP($A442,'BTC-Web'!$A$2:$H$10000,2,0),"")</f>
        <v/>
      </c>
      <c r="D442" s="2"/>
      <c r="H442" s="2"/>
      <c r="Q442">
        <f>ROW()</f>
        <v>442</v>
      </c>
      <c r="W442">
        <f>VLOOKUP(A442,Tbills!$B$4:$C$10000,2,1)</f>
        <v>0.01</v>
      </c>
    </row>
    <row r="443" spans="1:23">
      <c r="A443" s="1">
        <v>40809</v>
      </c>
      <c r="B443" t="str">
        <f>IFERROR(VLOOKUP($A443,'BTC-Web'!$A$2:$H$10000,2,0),"")</f>
        <v/>
      </c>
      <c r="D443" s="2"/>
      <c r="H443" s="2"/>
      <c r="Q443">
        <f>ROW()</f>
        <v>443</v>
      </c>
      <c r="W443">
        <f>VLOOKUP(A443,Tbills!$B$4:$C$10000,2,1)</f>
        <v>0.01</v>
      </c>
    </row>
    <row r="444" spans="1:23">
      <c r="A444" s="1">
        <v>40812</v>
      </c>
      <c r="B444" t="str">
        <f>IFERROR(VLOOKUP($A444,'BTC-Web'!$A$2:$H$10000,2,0),"")</f>
        <v/>
      </c>
      <c r="D444" s="2"/>
      <c r="H444" s="2"/>
      <c r="Q444">
        <f>ROW()</f>
        <v>444</v>
      </c>
      <c r="W444">
        <f>VLOOKUP(A444,Tbills!$B$4:$C$10000,2,1)</f>
        <v>0.02</v>
      </c>
    </row>
    <row r="445" spans="1:23">
      <c r="A445" s="1">
        <v>40813</v>
      </c>
      <c r="B445" t="str">
        <f>IFERROR(VLOOKUP($A445,'BTC-Web'!$A$2:$H$10000,2,0),"")</f>
        <v/>
      </c>
      <c r="D445" s="2"/>
      <c r="H445" s="2"/>
      <c r="Q445">
        <f>ROW()</f>
        <v>445</v>
      </c>
      <c r="W445">
        <f>VLOOKUP(A445,Tbills!$B$4:$C$10000,2,1)</f>
        <v>0.02</v>
      </c>
    </row>
    <row r="446" spans="1:23">
      <c r="A446" s="1">
        <v>40814</v>
      </c>
      <c r="B446" t="str">
        <f>IFERROR(VLOOKUP($A446,'BTC-Web'!$A$2:$H$10000,2,0),"")</f>
        <v/>
      </c>
      <c r="D446" s="2"/>
      <c r="H446" s="2"/>
      <c r="Q446">
        <f>ROW()</f>
        <v>446</v>
      </c>
      <c r="W446">
        <f>VLOOKUP(A446,Tbills!$B$4:$C$10000,2,1)</f>
        <v>0.02</v>
      </c>
    </row>
    <row r="447" spans="1:23">
      <c r="A447" s="1">
        <v>40815</v>
      </c>
      <c r="B447" t="str">
        <f>IFERROR(VLOOKUP($A447,'BTC-Web'!$A$2:$H$10000,2,0),"")</f>
        <v/>
      </c>
      <c r="D447" s="2"/>
      <c r="H447" s="2"/>
      <c r="Q447">
        <f>ROW()</f>
        <v>447</v>
      </c>
      <c r="W447">
        <f>VLOOKUP(A447,Tbills!$B$4:$C$10000,2,1)</f>
        <v>0.02</v>
      </c>
    </row>
    <row r="448" spans="1:23">
      <c r="A448" s="1">
        <v>40816</v>
      </c>
      <c r="B448" t="str">
        <f>IFERROR(VLOOKUP($A448,'BTC-Web'!$A$2:$H$10000,2,0),"")</f>
        <v/>
      </c>
      <c r="D448" s="2"/>
      <c r="H448" s="2"/>
      <c r="Q448">
        <f>ROW()</f>
        <v>448</v>
      </c>
      <c r="W448">
        <f>VLOOKUP(A448,Tbills!$B$4:$C$10000,2,1)</f>
        <v>0.02</v>
      </c>
    </row>
    <row r="449" spans="1:23">
      <c r="A449" s="1">
        <v>40819</v>
      </c>
      <c r="B449" t="str">
        <f>IFERROR(VLOOKUP($A449,'BTC-Web'!$A$2:$H$10000,2,0),"")</f>
        <v/>
      </c>
      <c r="D449" s="2"/>
      <c r="H449" s="2"/>
      <c r="Q449">
        <f>ROW()</f>
        <v>449</v>
      </c>
      <c r="W449">
        <f>VLOOKUP(A449,Tbills!$B$4:$C$10000,2,1)</f>
        <v>0.02</v>
      </c>
    </row>
    <row r="450" spans="1:23">
      <c r="A450" s="1">
        <v>40820</v>
      </c>
      <c r="B450" t="str">
        <f>IFERROR(VLOOKUP($A450,'BTC-Web'!$A$2:$H$10000,2,0),"")</f>
        <v/>
      </c>
      <c r="D450" s="2"/>
      <c r="H450" s="2"/>
      <c r="Q450">
        <f>ROW()</f>
        <v>450</v>
      </c>
      <c r="W450">
        <f>VLOOKUP(A450,Tbills!$B$4:$C$10000,2,1)</f>
        <v>0.02</v>
      </c>
    </row>
    <row r="451" spans="1:23">
      <c r="A451" s="1">
        <v>40821</v>
      </c>
      <c r="B451" t="str">
        <f>IFERROR(VLOOKUP($A451,'BTC-Web'!$A$2:$H$10000,2,0),"")</f>
        <v/>
      </c>
      <c r="D451" s="2"/>
      <c r="H451" s="2"/>
      <c r="Q451">
        <f>ROW()</f>
        <v>451</v>
      </c>
      <c r="W451">
        <f>VLOOKUP(A451,Tbills!$B$4:$C$10000,2,1)</f>
        <v>0.02</v>
      </c>
    </row>
    <row r="452" spans="1:23">
      <c r="A452" s="1">
        <v>40822</v>
      </c>
      <c r="B452" t="str">
        <f>IFERROR(VLOOKUP($A452,'BTC-Web'!$A$2:$H$10000,2,0),"")</f>
        <v/>
      </c>
      <c r="D452" s="2"/>
      <c r="H452" s="2"/>
      <c r="Q452">
        <f>ROW()</f>
        <v>452</v>
      </c>
      <c r="W452">
        <f>VLOOKUP(A452,Tbills!$B$4:$C$10000,2,1)</f>
        <v>0.02</v>
      </c>
    </row>
    <row r="453" spans="1:23">
      <c r="A453" s="1">
        <v>40823</v>
      </c>
      <c r="B453" t="str">
        <f>IFERROR(VLOOKUP($A453,'BTC-Web'!$A$2:$H$10000,2,0),"")</f>
        <v/>
      </c>
      <c r="D453" s="2"/>
      <c r="H453" s="2"/>
      <c r="Q453">
        <f>ROW()</f>
        <v>453</v>
      </c>
      <c r="W453">
        <f>VLOOKUP(A453,Tbills!$B$4:$C$10000,2,1)</f>
        <v>0.02</v>
      </c>
    </row>
    <row r="454" spans="1:23">
      <c r="A454" s="1">
        <v>40826</v>
      </c>
      <c r="B454" t="str">
        <f>IFERROR(VLOOKUP($A454,'BTC-Web'!$A$2:$H$10000,2,0),"")</f>
        <v/>
      </c>
      <c r="D454" s="2"/>
      <c r="H454" s="2"/>
      <c r="Q454">
        <f>ROW()</f>
        <v>454</v>
      </c>
      <c r="W454">
        <f>VLOOKUP(A454,Tbills!$B$4:$C$10000,2,1)</f>
        <v>0.02</v>
      </c>
    </row>
    <row r="455" spans="1:23">
      <c r="A455" s="1">
        <v>40827</v>
      </c>
      <c r="B455" t="str">
        <f>IFERROR(VLOOKUP($A455,'BTC-Web'!$A$2:$H$10000,2,0),"")</f>
        <v/>
      </c>
      <c r="D455" s="2"/>
      <c r="H455" s="2"/>
      <c r="Q455">
        <f>ROW()</f>
        <v>455</v>
      </c>
      <c r="W455">
        <f>VLOOKUP(A455,Tbills!$B$4:$C$10000,2,1)</f>
        <v>1.4999999999999999E-2</v>
      </c>
    </row>
    <row r="456" spans="1:23">
      <c r="A456" s="1">
        <v>40828</v>
      </c>
      <c r="B456" t="str">
        <f>IFERROR(VLOOKUP($A456,'BTC-Web'!$A$2:$H$10000,2,0),"")</f>
        <v/>
      </c>
      <c r="D456" s="2"/>
      <c r="H456" s="2"/>
      <c r="Q456">
        <f>ROW()</f>
        <v>456</v>
      </c>
      <c r="W456">
        <f>VLOOKUP(A456,Tbills!$B$4:$C$10000,2,1)</f>
        <v>1.4999999999999999E-2</v>
      </c>
    </row>
    <row r="457" spans="1:23">
      <c r="A457" s="1">
        <v>40829</v>
      </c>
      <c r="B457" t="str">
        <f>IFERROR(VLOOKUP($A457,'BTC-Web'!$A$2:$H$10000,2,0),"")</f>
        <v/>
      </c>
      <c r="D457" s="2"/>
      <c r="H457" s="2"/>
      <c r="Q457">
        <f>ROW()</f>
        <v>457</v>
      </c>
      <c r="W457">
        <f>VLOOKUP(A457,Tbills!$B$4:$C$10000,2,1)</f>
        <v>1.4999999999999999E-2</v>
      </c>
    </row>
    <row r="458" spans="1:23">
      <c r="A458" s="1">
        <v>40830</v>
      </c>
      <c r="B458" t="str">
        <f>IFERROR(VLOOKUP($A458,'BTC-Web'!$A$2:$H$10000,2,0),"")</f>
        <v/>
      </c>
      <c r="D458" s="2"/>
      <c r="H458" s="2"/>
      <c r="Q458">
        <f>ROW()</f>
        <v>458</v>
      </c>
      <c r="W458">
        <f>VLOOKUP(A458,Tbills!$B$4:$C$10000,2,1)</f>
        <v>1.4999999999999999E-2</v>
      </c>
    </row>
    <row r="459" spans="1:23">
      <c r="A459" s="1">
        <v>40833</v>
      </c>
      <c r="B459" t="str">
        <f>IFERROR(VLOOKUP($A459,'BTC-Web'!$A$2:$H$10000,2,0),"")</f>
        <v/>
      </c>
      <c r="D459" s="2"/>
      <c r="H459" s="2"/>
      <c r="Q459">
        <f>ROW()</f>
        <v>459</v>
      </c>
      <c r="W459">
        <f>VLOOKUP(A459,Tbills!$B$4:$C$10000,2,1)</f>
        <v>0.03</v>
      </c>
    </row>
    <row r="460" spans="1:23">
      <c r="A460" s="1">
        <v>40834</v>
      </c>
      <c r="B460" t="str">
        <f>IFERROR(VLOOKUP($A460,'BTC-Web'!$A$2:$H$10000,2,0),"")</f>
        <v/>
      </c>
      <c r="D460" s="2"/>
      <c r="H460" s="2"/>
      <c r="Q460">
        <f>ROW()</f>
        <v>460</v>
      </c>
      <c r="W460">
        <f>VLOOKUP(A460,Tbills!$B$4:$C$10000,2,1)</f>
        <v>0.03</v>
      </c>
    </row>
    <row r="461" spans="1:23">
      <c r="A461" s="1">
        <v>40835</v>
      </c>
      <c r="B461" t="str">
        <f>IFERROR(VLOOKUP($A461,'BTC-Web'!$A$2:$H$10000,2,0),"")</f>
        <v/>
      </c>
      <c r="D461" s="2"/>
      <c r="H461" s="2"/>
      <c r="Q461">
        <f>ROW()</f>
        <v>461</v>
      </c>
      <c r="W461">
        <f>VLOOKUP(A461,Tbills!$B$4:$C$10000,2,1)</f>
        <v>0.03</v>
      </c>
    </row>
    <row r="462" spans="1:23">
      <c r="A462" s="1">
        <v>40836</v>
      </c>
      <c r="B462" t="str">
        <f>IFERROR(VLOOKUP($A462,'BTC-Web'!$A$2:$H$10000,2,0),"")</f>
        <v/>
      </c>
      <c r="D462" s="2"/>
      <c r="H462" s="2"/>
      <c r="Q462">
        <f>ROW()</f>
        <v>462</v>
      </c>
      <c r="W462">
        <f>VLOOKUP(A462,Tbills!$B$4:$C$10000,2,1)</f>
        <v>0.03</v>
      </c>
    </row>
    <row r="463" spans="1:23">
      <c r="A463" s="1">
        <v>40837</v>
      </c>
      <c r="B463" t="str">
        <f>IFERROR(VLOOKUP($A463,'BTC-Web'!$A$2:$H$10000,2,0),"")</f>
        <v/>
      </c>
      <c r="D463" s="2"/>
      <c r="H463" s="2"/>
      <c r="Q463">
        <f>ROW()</f>
        <v>463</v>
      </c>
      <c r="W463">
        <f>VLOOKUP(A463,Tbills!$B$4:$C$10000,2,1)</f>
        <v>0.03</v>
      </c>
    </row>
    <row r="464" spans="1:23">
      <c r="A464" s="1">
        <v>40840</v>
      </c>
      <c r="B464" t="str">
        <f>IFERROR(VLOOKUP($A464,'BTC-Web'!$A$2:$H$10000,2,0),"")</f>
        <v/>
      </c>
      <c r="D464" s="2"/>
      <c r="H464" s="2"/>
      <c r="Q464">
        <f>ROW()</f>
        <v>464</v>
      </c>
      <c r="W464">
        <f>VLOOKUP(A464,Tbills!$B$4:$C$10000,2,1)</f>
        <v>0.02</v>
      </c>
    </row>
    <row r="465" spans="1:23">
      <c r="A465" s="1">
        <v>40841</v>
      </c>
      <c r="B465" t="str">
        <f>IFERROR(VLOOKUP($A465,'BTC-Web'!$A$2:$H$10000,2,0),"")</f>
        <v/>
      </c>
      <c r="D465" s="2"/>
      <c r="H465" s="2"/>
      <c r="Q465">
        <f>ROW()</f>
        <v>465</v>
      </c>
      <c r="W465">
        <f>VLOOKUP(A465,Tbills!$B$4:$C$10000,2,1)</f>
        <v>0.02</v>
      </c>
    </row>
    <row r="466" spans="1:23">
      <c r="A466" s="1">
        <v>40842</v>
      </c>
      <c r="B466" t="str">
        <f>IFERROR(VLOOKUP($A466,'BTC-Web'!$A$2:$H$10000,2,0),"")</f>
        <v/>
      </c>
      <c r="D466" s="2"/>
      <c r="H466" s="2"/>
      <c r="Q466">
        <f>ROW()</f>
        <v>466</v>
      </c>
      <c r="W466">
        <f>VLOOKUP(A466,Tbills!$B$4:$C$10000,2,1)</f>
        <v>0.02</v>
      </c>
    </row>
    <row r="467" spans="1:23">
      <c r="A467" s="1">
        <v>40843</v>
      </c>
      <c r="B467" t="str">
        <f>IFERROR(VLOOKUP($A467,'BTC-Web'!$A$2:$H$10000,2,0),"")</f>
        <v/>
      </c>
      <c r="D467" s="2"/>
      <c r="H467" s="2"/>
      <c r="Q467">
        <f>ROW()</f>
        <v>467</v>
      </c>
      <c r="W467">
        <f>VLOOKUP(A467,Tbills!$B$4:$C$10000,2,1)</f>
        <v>0.02</v>
      </c>
    </row>
    <row r="468" spans="1:23">
      <c r="A468" s="1">
        <v>40844</v>
      </c>
      <c r="B468" t="str">
        <f>IFERROR(VLOOKUP($A468,'BTC-Web'!$A$2:$H$10000,2,0),"")</f>
        <v/>
      </c>
      <c r="D468" s="2"/>
      <c r="H468" s="2"/>
      <c r="Q468">
        <f>ROW()</f>
        <v>468</v>
      </c>
      <c r="W468">
        <f>VLOOKUP(A468,Tbills!$B$4:$C$10000,2,1)</f>
        <v>0.02</v>
      </c>
    </row>
    <row r="469" spans="1:23">
      <c r="A469" s="1">
        <v>40847</v>
      </c>
      <c r="B469" t="str">
        <f>IFERROR(VLOOKUP($A469,'BTC-Web'!$A$2:$H$10000,2,0),"")</f>
        <v/>
      </c>
      <c r="D469" s="2"/>
      <c r="H469" s="2"/>
      <c r="Q469">
        <f>ROW()</f>
        <v>469</v>
      </c>
      <c r="W469">
        <f>VLOOKUP(A469,Tbills!$B$4:$C$10000,2,1)</f>
        <v>0.01</v>
      </c>
    </row>
    <row r="470" spans="1:23">
      <c r="A470" s="1">
        <v>40848</v>
      </c>
      <c r="B470" t="str">
        <f>IFERROR(VLOOKUP($A470,'BTC-Web'!$A$2:$H$10000,2,0),"")</f>
        <v/>
      </c>
      <c r="D470" s="2"/>
      <c r="H470" s="2"/>
      <c r="Q470">
        <f>ROW()</f>
        <v>470</v>
      </c>
      <c r="W470">
        <f>VLOOKUP(A470,Tbills!$B$4:$C$10000,2,1)</f>
        <v>0.01</v>
      </c>
    </row>
    <row r="471" spans="1:23">
      <c r="A471" s="1">
        <v>40849</v>
      </c>
      <c r="B471" t="str">
        <f>IFERROR(VLOOKUP($A471,'BTC-Web'!$A$2:$H$10000,2,0),"")</f>
        <v/>
      </c>
      <c r="D471" s="2"/>
      <c r="H471" s="2"/>
      <c r="Q471">
        <f>ROW()</f>
        <v>471</v>
      </c>
      <c r="W471">
        <f>VLOOKUP(A471,Tbills!$B$4:$C$10000,2,1)</f>
        <v>0.01</v>
      </c>
    </row>
    <row r="472" spans="1:23">
      <c r="A472" s="1">
        <v>40850</v>
      </c>
      <c r="B472" t="str">
        <f>IFERROR(VLOOKUP($A472,'BTC-Web'!$A$2:$H$10000,2,0),"")</f>
        <v/>
      </c>
      <c r="D472" s="2"/>
      <c r="H472" s="2"/>
      <c r="Q472">
        <f>ROW()</f>
        <v>472</v>
      </c>
      <c r="W472">
        <f>VLOOKUP(A472,Tbills!$B$4:$C$10000,2,1)</f>
        <v>0.01</v>
      </c>
    </row>
    <row r="473" spans="1:23">
      <c r="A473" s="1">
        <v>40851</v>
      </c>
      <c r="B473" t="str">
        <f>IFERROR(VLOOKUP($A473,'BTC-Web'!$A$2:$H$10000,2,0),"")</f>
        <v/>
      </c>
      <c r="D473" s="2"/>
      <c r="H473" s="2"/>
      <c r="Q473">
        <f>ROW()</f>
        <v>473</v>
      </c>
      <c r="W473">
        <f>VLOOKUP(A473,Tbills!$B$4:$C$10000,2,1)</f>
        <v>0.01</v>
      </c>
    </row>
    <row r="474" spans="1:23">
      <c r="A474" s="1">
        <v>40854</v>
      </c>
      <c r="B474" t="str">
        <f>IFERROR(VLOOKUP($A474,'BTC-Web'!$A$2:$H$10000,2,0),"")</f>
        <v/>
      </c>
      <c r="D474" s="2"/>
      <c r="H474" s="2"/>
      <c r="Q474">
        <f>ROW()</f>
        <v>474</v>
      </c>
      <c r="W474">
        <f>VLOOKUP(A474,Tbills!$B$4:$C$10000,2,1)</f>
        <v>5.0000000000000001E-3</v>
      </c>
    </row>
    <row r="475" spans="1:23">
      <c r="A475" s="1">
        <v>40855</v>
      </c>
      <c r="B475" t="str">
        <f>IFERROR(VLOOKUP($A475,'BTC-Web'!$A$2:$H$10000,2,0),"")</f>
        <v/>
      </c>
      <c r="D475" s="2"/>
      <c r="H475" s="2"/>
      <c r="Q475">
        <f>ROW()</f>
        <v>475</v>
      </c>
      <c r="W475">
        <f>VLOOKUP(A475,Tbills!$B$4:$C$10000,2,1)</f>
        <v>5.0000000000000001E-3</v>
      </c>
    </row>
    <row r="476" spans="1:23">
      <c r="A476" s="1">
        <v>40856</v>
      </c>
      <c r="B476" t="str">
        <f>IFERROR(VLOOKUP($A476,'BTC-Web'!$A$2:$H$10000,2,0),"")</f>
        <v/>
      </c>
      <c r="D476" s="2"/>
      <c r="H476" s="2"/>
      <c r="Q476">
        <f>ROW()</f>
        <v>476</v>
      </c>
      <c r="W476">
        <f>VLOOKUP(A476,Tbills!$B$4:$C$10000,2,1)</f>
        <v>5.0000000000000001E-3</v>
      </c>
    </row>
    <row r="477" spans="1:23">
      <c r="A477" s="1">
        <v>40857</v>
      </c>
      <c r="B477" t="str">
        <f>IFERROR(VLOOKUP($A477,'BTC-Web'!$A$2:$H$10000,2,0),"")</f>
        <v/>
      </c>
      <c r="D477" s="2"/>
      <c r="H477" s="2"/>
      <c r="Q477">
        <f>ROW()</f>
        <v>477</v>
      </c>
      <c r="W477">
        <f>VLOOKUP(A477,Tbills!$B$4:$C$10000,2,1)</f>
        <v>5.0000000000000001E-3</v>
      </c>
    </row>
    <row r="478" spans="1:23">
      <c r="A478" s="1">
        <v>40858</v>
      </c>
      <c r="B478" t="str">
        <f>IFERROR(VLOOKUP($A478,'BTC-Web'!$A$2:$H$10000,2,0),"")</f>
        <v/>
      </c>
      <c r="D478" s="2"/>
      <c r="H478" s="2"/>
      <c r="Q478">
        <f>ROW()</f>
        <v>478</v>
      </c>
      <c r="W478">
        <f>VLOOKUP(A478,Tbills!$B$4:$C$10000,2,1)</f>
        <v>5.0000000000000001E-3</v>
      </c>
    </row>
    <row r="479" spans="1:23">
      <c r="A479" s="1">
        <v>40861</v>
      </c>
      <c r="B479" t="str">
        <f>IFERROR(VLOOKUP($A479,'BTC-Web'!$A$2:$H$10000,2,0),"")</f>
        <v/>
      </c>
      <c r="D479" s="2"/>
      <c r="H479" s="2"/>
      <c r="Q479">
        <f>ROW()</f>
        <v>479</v>
      </c>
      <c r="W479">
        <f>VLOOKUP(A479,Tbills!$B$4:$C$10000,2,1)</f>
        <v>0.01</v>
      </c>
    </row>
    <row r="480" spans="1:23">
      <c r="A480" s="1">
        <v>40862</v>
      </c>
      <c r="B480" t="str">
        <f>IFERROR(VLOOKUP($A480,'BTC-Web'!$A$2:$H$10000,2,0),"")</f>
        <v/>
      </c>
      <c r="D480" s="2"/>
      <c r="H480" s="2"/>
      <c r="Q480">
        <f>ROW()</f>
        <v>480</v>
      </c>
      <c r="W480">
        <f>VLOOKUP(A480,Tbills!$B$4:$C$10000,2,1)</f>
        <v>0.01</v>
      </c>
    </row>
    <row r="481" spans="1:23">
      <c r="A481" s="1">
        <v>40863</v>
      </c>
      <c r="B481" t="str">
        <f>IFERROR(VLOOKUP($A481,'BTC-Web'!$A$2:$H$10000,2,0),"")</f>
        <v/>
      </c>
      <c r="D481" s="2"/>
      <c r="H481" s="2"/>
      <c r="Q481">
        <f>ROW()</f>
        <v>481</v>
      </c>
      <c r="W481">
        <f>VLOOKUP(A481,Tbills!$B$4:$C$10000,2,1)</f>
        <v>0.01</v>
      </c>
    </row>
    <row r="482" spans="1:23">
      <c r="A482" s="1">
        <v>40864</v>
      </c>
      <c r="B482" t="str">
        <f>IFERROR(VLOOKUP($A482,'BTC-Web'!$A$2:$H$10000,2,0),"")</f>
        <v/>
      </c>
      <c r="D482" s="2"/>
      <c r="H482" s="2"/>
      <c r="Q482">
        <f>ROW()</f>
        <v>482</v>
      </c>
      <c r="W482">
        <f>VLOOKUP(A482,Tbills!$B$4:$C$10000,2,1)</f>
        <v>0.01</v>
      </c>
    </row>
    <row r="483" spans="1:23">
      <c r="A483" s="1">
        <v>40865</v>
      </c>
      <c r="B483" t="str">
        <f>IFERROR(VLOOKUP($A483,'BTC-Web'!$A$2:$H$10000,2,0),"")</f>
        <v/>
      </c>
      <c r="D483" s="2"/>
      <c r="H483" s="2"/>
      <c r="Q483">
        <f>ROW()</f>
        <v>483</v>
      </c>
      <c r="W483">
        <f>VLOOKUP(A483,Tbills!$B$4:$C$10000,2,1)</f>
        <v>0.01</v>
      </c>
    </row>
    <row r="484" spans="1:23">
      <c r="A484" s="1">
        <v>40868</v>
      </c>
      <c r="B484" t="str">
        <f>IFERROR(VLOOKUP($A484,'BTC-Web'!$A$2:$H$10000,2,0),"")</f>
        <v/>
      </c>
      <c r="D484" s="2"/>
      <c r="H484" s="2"/>
      <c r="Q484">
        <f>ROW()</f>
        <v>484</v>
      </c>
      <c r="W484">
        <f>VLOOKUP(A484,Tbills!$B$4:$C$10000,2,1)</f>
        <v>1.4999999999999999E-2</v>
      </c>
    </row>
    <row r="485" spans="1:23">
      <c r="A485" s="1">
        <v>40869</v>
      </c>
      <c r="B485" t="str">
        <f>IFERROR(VLOOKUP($A485,'BTC-Web'!$A$2:$H$10000,2,0),"")</f>
        <v/>
      </c>
      <c r="D485" s="2"/>
      <c r="H485" s="2"/>
      <c r="Q485">
        <f>ROW()</f>
        <v>485</v>
      </c>
      <c r="W485">
        <f>VLOOKUP(A485,Tbills!$B$4:$C$10000,2,1)</f>
        <v>1.4999999999999999E-2</v>
      </c>
    </row>
    <row r="486" spans="1:23">
      <c r="A486" s="1">
        <v>40870</v>
      </c>
      <c r="B486" t="str">
        <f>IFERROR(VLOOKUP($A486,'BTC-Web'!$A$2:$H$10000,2,0),"")</f>
        <v/>
      </c>
      <c r="D486" s="2"/>
      <c r="H486" s="2"/>
      <c r="Q486">
        <f>ROW()</f>
        <v>486</v>
      </c>
      <c r="W486">
        <f>VLOOKUP(A486,Tbills!$B$4:$C$10000,2,1)</f>
        <v>1.4999999999999999E-2</v>
      </c>
    </row>
    <row r="487" spans="1:23">
      <c r="A487" s="1">
        <v>40872</v>
      </c>
      <c r="B487" t="str">
        <f>IFERROR(VLOOKUP($A487,'BTC-Web'!$A$2:$H$10000,2,0),"")</f>
        <v/>
      </c>
      <c r="D487" s="2"/>
      <c r="H487" s="2"/>
      <c r="Q487">
        <f>ROW()</f>
        <v>487</v>
      </c>
      <c r="W487">
        <f>VLOOKUP(A487,Tbills!$B$4:$C$10000,2,1)</f>
        <v>1.4999999999999999E-2</v>
      </c>
    </row>
    <row r="488" spans="1:23">
      <c r="A488" s="1">
        <v>40875</v>
      </c>
      <c r="B488" t="str">
        <f>IFERROR(VLOOKUP($A488,'BTC-Web'!$A$2:$H$10000,2,0),"")</f>
        <v/>
      </c>
      <c r="D488" s="2"/>
      <c r="H488" s="2"/>
      <c r="Q488">
        <f>ROW()</f>
        <v>488</v>
      </c>
      <c r="W488">
        <f>VLOOKUP(A488,Tbills!$B$4:$C$10000,2,1)</f>
        <v>0.03</v>
      </c>
    </row>
    <row r="489" spans="1:23">
      <c r="A489" s="1">
        <v>40876</v>
      </c>
      <c r="B489" t="str">
        <f>IFERROR(VLOOKUP($A489,'BTC-Web'!$A$2:$H$10000,2,0),"")</f>
        <v/>
      </c>
      <c r="D489" s="2"/>
      <c r="H489" s="2"/>
      <c r="Q489">
        <f>ROW()</f>
        <v>489</v>
      </c>
      <c r="W489">
        <f>VLOOKUP(A489,Tbills!$B$4:$C$10000,2,1)</f>
        <v>0.03</v>
      </c>
    </row>
    <row r="490" spans="1:23">
      <c r="A490" s="1">
        <v>40877</v>
      </c>
      <c r="B490" t="str">
        <f>IFERROR(VLOOKUP($A490,'BTC-Web'!$A$2:$H$10000,2,0),"")</f>
        <v/>
      </c>
      <c r="D490" s="2"/>
      <c r="H490" s="2"/>
      <c r="Q490">
        <f>ROW()</f>
        <v>490</v>
      </c>
      <c r="W490">
        <f>VLOOKUP(A490,Tbills!$B$4:$C$10000,2,1)</f>
        <v>0.03</v>
      </c>
    </row>
    <row r="491" spans="1:23">
      <c r="A491" s="1">
        <v>40878</v>
      </c>
      <c r="B491" t="str">
        <f>IFERROR(VLOOKUP($A491,'BTC-Web'!$A$2:$H$10000,2,0),"")</f>
        <v/>
      </c>
      <c r="D491" s="2"/>
      <c r="H491" s="2"/>
      <c r="Q491">
        <f>ROW()</f>
        <v>491</v>
      </c>
      <c r="W491">
        <f>VLOOKUP(A491,Tbills!$B$4:$C$10000,2,1)</f>
        <v>0.03</v>
      </c>
    </row>
    <row r="492" spans="1:23">
      <c r="A492" s="1">
        <v>40879</v>
      </c>
      <c r="B492" t="str">
        <f>IFERROR(VLOOKUP($A492,'BTC-Web'!$A$2:$H$10000,2,0),"")</f>
        <v/>
      </c>
      <c r="D492" s="2"/>
      <c r="H492" s="2"/>
      <c r="Q492">
        <f>ROW()</f>
        <v>492</v>
      </c>
      <c r="W492">
        <f>VLOOKUP(A492,Tbills!$B$4:$C$10000,2,1)</f>
        <v>0.03</v>
      </c>
    </row>
    <row r="493" spans="1:23">
      <c r="A493" s="1">
        <v>40882</v>
      </c>
      <c r="B493" t="str">
        <f>IFERROR(VLOOKUP($A493,'BTC-Web'!$A$2:$H$10000,2,0),"")</f>
        <v/>
      </c>
      <c r="D493" s="2"/>
      <c r="H493" s="2"/>
      <c r="Q493">
        <f>ROW()</f>
        <v>493</v>
      </c>
      <c r="W493">
        <f>VLOOKUP(A493,Tbills!$B$4:$C$10000,2,1)</f>
        <v>5.0000000000000001E-3</v>
      </c>
    </row>
    <row r="494" spans="1:23">
      <c r="A494" s="1">
        <v>40883</v>
      </c>
      <c r="B494" t="str">
        <f>IFERROR(VLOOKUP($A494,'BTC-Web'!$A$2:$H$10000,2,0),"")</f>
        <v/>
      </c>
      <c r="D494" s="2"/>
      <c r="H494" s="2"/>
      <c r="Q494">
        <f>ROW()</f>
        <v>494</v>
      </c>
      <c r="W494">
        <f>VLOOKUP(A494,Tbills!$B$4:$C$10000,2,1)</f>
        <v>5.0000000000000001E-3</v>
      </c>
    </row>
    <row r="495" spans="1:23">
      <c r="A495" s="1">
        <v>40884</v>
      </c>
      <c r="B495" t="str">
        <f>IFERROR(VLOOKUP($A495,'BTC-Web'!$A$2:$H$10000,2,0),"")</f>
        <v/>
      </c>
      <c r="D495" s="2"/>
      <c r="H495" s="2"/>
      <c r="Q495">
        <f>ROW()</f>
        <v>495</v>
      </c>
      <c r="W495">
        <f>VLOOKUP(A495,Tbills!$B$4:$C$10000,2,1)</f>
        <v>5.0000000000000001E-3</v>
      </c>
    </row>
    <row r="496" spans="1:23">
      <c r="A496" s="1">
        <v>40885</v>
      </c>
      <c r="B496" t="str">
        <f>IFERROR(VLOOKUP($A496,'BTC-Web'!$A$2:$H$10000,2,0),"")</f>
        <v/>
      </c>
      <c r="D496" s="2"/>
      <c r="H496" s="2"/>
      <c r="Q496">
        <f>ROW()</f>
        <v>496</v>
      </c>
      <c r="W496">
        <f>VLOOKUP(A496,Tbills!$B$4:$C$10000,2,1)</f>
        <v>5.0000000000000001E-3</v>
      </c>
    </row>
    <row r="497" spans="1:23">
      <c r="A497" s="1">
        <v>40886</v>
      </c>
      <c r="B497" t="str">
        <f>IFERROR(VLOOKUP($A497,'BTC-Web'!$A$2:$H$10000,2,0),"")</f>
        <v/>
      </c>
      <c r="D497" s="2"/>
      <c r="H497" s="2"/>
      <c r="Q497">
        <f>ROW()</f>
        <v>497</v>
      </c>
      <c r="W497">
        <f>VLOOKUP(A497,Tbills!$B$4:$C$10000,2,1)</f>
        <v>5.0000000000000001E-3</v>
      </c>
    </row>
    <row r="498" spans="1:23">
      <c r="A498" s="1">
        <v>40889</v>
      </c>
      <c r="B498" t="str">
        <f>IFERROR(VLOOKUP($A498,'BTC-Web'!$A$2:$H$10000,2,0),"")</f>
        <v/>
      </c>
      <c r="D498" s="2"/>
      <c r="H498" s="2"/>
      <c r="Q498">
        <f>ROW()</f>
        <v>498</v>
      </c>
      <c r="W498">
        <f>VLOOKUP(A498,Tbills!$B$4:$C$10000,2,1)</f>
        <v>0.01</v>
      </c>
    </row>
    <row r="499" spans="1:23">
      <c r="A499" s="1">
        <v>40890</v>
      </c>
      <c r="B499" t="str">
        <f>IFERROR(VLOOKUP($A499,'BTC-Web'!$A$2:$H$10000,2,0),"")</f>
        <v/>
      </c>
      <c r="D499" s="2"/>
      <c r="H499" s="2"/>
      <c r="Q499">
        <f>ROW()</f>
        <v>499</v>
      </c>
      <c r="W499">
        <f>VLOOKUP(A499,Tbills!$B$4:$C$10000,2,1)</f>
        <v>0.01</v>
      </c>
    </row>
    <row r="500" spans="1:23">
      <c r="A500" s="1">
        <v>40891</v>
      </c>
      <c r="B500" t="str">
        <f>IFERROR(VLOOKUP($A500,'BTC-Web'!$A$2:$H$10000,2,0),"")</f>
        <v/>
      </c>
      <c r="D500" s="2"/>
      <c r="H500" s="2"/>
      <c r="Q500">
        <f>ROW()</f>
        <v>500</v>
      </c>
      <c r="W500">
        <f>VLOOKUP(A500,Tbills!$B$4:$C$10000,2,1)</f>
        <v>0.01</v>
      </c>
    </row>
    <row r="501" spans="1:23">
      <c r="A501" s="1">
        <v>40892</v>
      </c>
      <c r="B501" t="str">
        <f>IFERROR(VLOOKUP($A501,'BTC-Web'!$A$2:$H$10000,2,0),"")</f>
        <v/>
      </c>
      <c r="D501" s="2"/>
      <c r="H501" s="2"/>
      <c r="Q501">
        <f>ROW()</f>
        <v>501</v>
      </c>
      <c r="W501">
        <f>VLOOKUP(A501,Tbills!$B$4:$C$10000,2,1)</f>
        <v>0.01</v>
      </c>
    </row>
    <row r="502" spans="1:23">
      <c r="A502" s="1">
        <v>40893</v>
      </c>
      <c r="B502" t="str">
        <f>IFERROR(VLOOKUP($A502,'BTC-Web'!$A$2:$H$10000,2,0),"")</f>
        <v/>
      </c>
      <c r="D502" s="2"/>
      <c r="H502" s="2"/>
      <c r="Q502">
        <f>ROW()</f>
        <v>502</v>
      </c>
      <c r="W502">
        <f>VLOOKUP(A502,Tbills!$B$4:$C$10000,2,1)</f>
        <v>0.01</v>
      </c>
    </row>
    <row r="503" spans="1:23">
      <c r="A503" s="1">
        <v>40896</v>
      </c>
      <c r="B503" t="str">
        <f>IFERROR(VLOOKUP($A503,'BTC-Web'!$A$2:$H$10000,2,0),"")</f>
        <v/>
      </c>
      <c r="D503" s="2"/>
      <c r="H503" s="2"/>
      <c r="Q503">
        <f>ROW()</f>
        <v>503</v>
      </c>
      <c r="W503">
        <f>VLOOKUP(A503,Tbills!$B$4:$C$10000,2,1)</f>
        <v>5.0000000000000001E-3</v>
      </c>
    </row>
    <row r="504" spans="1:23">
      <c r="A504" s="1">
        <v>40897</v>
      </c>
      <c r="B504" t="str">
        <f>IFERROR(VLOOKUP($A504,'BTC-Web'!$A$2:$H$10000,2,0),"")</f>
        <v/>
      </c>
      <c r="D504" s="2"/>
      <c r="H504" s="2"/>
      <c r="Q504">
        <f>ROW()</f>
        <v>504</v>
      </c>
      <c r="W504">
        <f>VLOOKUP(A504,Tbills!$B$4:$C$10000,2,1)</f>
        <v>5.0000000000000001E-3</v>
      </c>
    </row>
    <row r="505" spans="1:23">
      <c r="A505" s="1">
        <v>40898</v>
      </c>
      <c r="B505" t="str">
        <f>IFERROR(VLOOKUP($A505,'BTC-Web'!$A$2:$H$10000,2,0),"")</f>
        <v/>
      </c>
      <c r="D505" s="2"/>
      <c r="H505" s="2"/>
      <c r="Q505">
        <f>ROW()</f>
        <v>505</v>
      </c>
      <c r="W505">
        <f>VLOOKUP(A505,Tbills!$B$4:$C$10000,2,1)</f>
        <v>5.0000000000000001E-3</v>
      </c>
    </row>
    <row r="506" spans="1:23">
      <c r="A506" s="1">
        <v>40899</v>
      </c>
      <c r="B506" t="str">
        <f>IFERROR(VLOOKUP($A506,'BTC-Web'!$A$2:$H$10000,2,0),"")</f>
        <v/>
      </c>
      <c r="D506" s="2"/>
      <c r="H506" s="2"/>
      <c r="Q506">
        <f>ROW()</f>
        <v>506</v>
      </c>
      <c r="W506">
        <f>VLOOKUP(A506,Tbills!$B$4:$C$10000,2,1)</f>
        <v>5.0000000000000001E-3</v>
      </c>
    </row>
    <row r="507" spans="1:23">
      <c r="A507" s="1">
        <v>40900</v>
      </c>
      <c r="B507" t="str">
        <f>IFERROR(VLOOKUP($A507,'BTC-Web'!$A$2:$H$10000,2,0),"")</f>
        <v/>
      </c>
      <c r="D507" s="2"/>
      <c r="H507" s="2"/>
      <c r="Q507">
        <f>ROW()</f>
        <v>507</v>
      </c>
      <c r="W507">
        <f>VLOOKUP(A507,Tbills!$B$4:$C$10000,2,1)</f>
        <v>5.0000000000000001E-3</v>
      </c>
    </row>
    <row r="508" spans="1:23">
      <c r="A508" s="1">
        <v>40904</v>
      </c>
      <c r="B508" t="str">
        <f>IFERROR(VLOOKUP($A508,'BTC-Web'!$A$2:$H$10000,2,0),"")</f>
        <v/>
      </c>
      <c r="D508" s="2"/>
      <c r="H508" s="2"/>
      <c r="Q508">
        <f>ROW()</f>
        <v>508</v>
      </c>
      <c r="W508">
        <f>VLOOKUP(A508,Tbills!$B$4:$C$10000,2,1)</f>
        <v>2.5000000000000001E-2</v>
      </c>
    </row>
    <row r="509" spans="1:23">
      <c r="A509" s="1">
        <v>40905</v>
      </c>
      <c r="B509" t="str">
        <f>IFERROR(VLOOKUP($A509,'BTC-Web'!$A$2:$H$10000,2,0),"")</f>
        <v/>
      </c>
      <c r="D509" s="2"/>
      <c r="H509" s="2"/>
      <c r="Q509">
        <f>ROW()</f>
        <v>509</v>
      </c>
      <c r="W509">
        <f>VLOOKUP(A509,Tbills!$B$4:$C$10000,2,1)</f>
        <v>2.5000000000000001E-2</v>
      </c>
    </row>
    <row r="510" spans="1:23">
      <c r="A510" s="1">
        <v>40906</v>
      </c>
      <c r="B510" t="str">
        <f>IFERROR(VLOOKUP($A510,'BTC-Web'!$A$2:$H$10000,2,0),"")</f>
        <v/>
      </c>
      <c r="D510" s="2"/>
      <c r="H510" s="2"/>
      <c r="Q510">
        <f>ROW()</f>
        <v>510</v>
      </c>
      <c r="W510">
        <f>VLOOKUP(A510,Tbills!$B$4:$C$10000,2,1)</f>
        <v>2.5000000000000001E-2</v>
      </c>
    </row>
    <row r="511" spans="1:23">
      <c r="A511" s="1">
        <v>40907</v>
      </c>
      <c r="B511" t="str">
        <f>IFERROR(VLOOKUP($A511,'BTC-Web'!$A$2:$H$10000,2,0),"")</f>
        <v/>
      </c>
      <c r="D511" s="2"/>
      <c r="H511" s="2"/>
      <c r="Q511">
        <f>ROW()</f>
        <v>511</v>
      </c>
      <c r="W511">
        <f>VLOOKUP(A511,Tbills!$B$4:$C$10000,2,1)</f>
        <v>2.5000000000000001E-2</v>
      </c>
    </row>
    <row r="512" spans="1:23">
      <c r="A512" s="1">
        <v>40911</v>
      </c>
      <c r="B512" t="str">
        <f>IFERROR(VLOOKUP($A512,'BTC-Web'!$A$2:$H$10000,2,0),"")</f>
        <v/>
      </c>
      <c r="D512" s="2"/>
      <c r="H512" s="2"/>
      <c r="Q512">
        <f>ROW()</f>
        <v>512</v>
      </c>
      <c r="W512">
        <f>VLOOKUP(A512,Tbills!$B$4:$C$10000,2,1)</f>
        <v>1.4999999999999999E-2</v>
      </c>
    </row>
    <row r="513" spans="1:23">
      <c r="A513" s="1">
        <v>40912</v>
      </c>
      <c r="B513" t="str">
        <f>IFERROR(VLOOKUP($A513,'BTC-Web'!$A$2:$H$10000,2,0),"")</f>
        <v/>
      </c>
      <c r="D513" s="2"/>
      <c r="H513" s="2"/>
      <c r="Q513">
        <f>ROW()</f>
        <v>513</v>
      </c>
      <c r="W513">
        <f>VLOOKUP(A513,Tbills!$B$4:$C$10000,2,1)</f>
        <v>1.4999999999999999E-2</v>
      </c>
    </row>
    <row r="514" spans="1:23">
      <c r="A514" s="1">
        <v>40913</v>
      </c>
      <c r="B514" t="str">
        <f>IFERROR(VLOOKUP($A514,'BTC-Web'!$A$2:$H$10000,2,0),"")</f>
        <v/>
      </c>
      <c r="D514" s="2"/>
      <c r="H514" s="2"/>
      <c r="Q514">
        <f>ROW()</f>
        <v>514</v>
      </c>
      <c r="W514">
        <f>VLOOKUP(A514,Tbills!$B$4:$C$10000,2,1)</f>
        <v>1.4999999999999999E-2</v>
      </c>
    </row>
    <row r="515" spans="1:23">
      <c r="A515" s="1">
        <v>40914</v>
      </c>
      <c r="B515" t="str">
        <f>IFERROR(VLOOKUP($A515,'BTC-Web'!$A$2:$H$10000,2,0),"")</f>
        <v/>
      </c>
      <c r="D515" s="2"/>
      <c r="H515" s="2"/>
      <c r="Q515">
        <f>ROW()</f>
        <v>515</v>
      </c>
      <c r="W515">
        <f>VLOOKUP(A515,Tbills!$B$4:$C$10000,2,1)</f>
        <v>1.4999999999999999E-2</v>
      </c>
    </row>
    <row r="516" spans="1:23">
      <c r="A516" s="1">
        <v>40917</v>
      </c>
      <c r="B516" t="str">
        <f>IFERROR(VLOOKUP($A516,'BTC-Web'!$A$2:$H$10000,2,0),"")</f>
        <v/>
      </c>
      <c r="D516" s="2"/>
      <c r="H516" s="2"/>
      <c r="Q516">
        <f>ROW()</f>
        <v>516</v>
      </c>
      <c r="W516">
        <f>VLOOKUP(A516,Tbills!$B$4:$C$10000,2,1)</f>
        <v>0.01</v>
      </c>
    </row>
    <row r="517" spans="1:23">
      <c r="A517" s="1">
        <v>40918</v>
      </c>
      <c r="B517" t="str">
        <f>IFERROR(VLOOKUP($A517,'BTC-Web'!$A$2:$H$10000,2,0),"")</f>
        <v/>
      </c>
      <c r="D517" s="2"/>
      <c r="H517" s="2"/>
      <c r="Q517">
        <f>ROW()</f>
        <v>517</v>
      </c>
      <c r="W517">
        <f>VLOOKUP(A517,Tbills!$B$4:$C$10000,2,1)</f>
        <v>0.01</v>
      </c>
    </row>
    <row r="518" spans="1:23">
      <c r="A518" s="1">
        <v>40919</v>
      </c>
      <c r="B518" t="str">
        <f>IFERROR(VLOOKUP($A518,'BTC-Web'!$A$2:$H$10000,2,0),"")</f>
        <v/>
      </c>
      <c r="D518" s="2"/>
      <c r="H518" s="2"/>
      <c r="Q518">
        <f>ROW()</f>
        <v>518</v>
      </c>
      <c r="W518">
        <f>VLOOKUP(A518,Tbills!$B$4:$C$10000,2,1)</f>
        <v>0.01</v>
      </c>
    </row>
    <row r="519" spans="1:23">
      <c r="A519" s="1">
        <v>40920</v>
      </c>
      <c r="B519" t="str">
        <f>IFERROR(VLOOKUP($A519,'BTC-Web'!$A$2:$H$10000,2,0),"")</f>
        <v/>
      </c>
      <c r="D519" s="2"/>
      <c r="H519" s="2"/>
      <c r="Q519">
        <f>ROW()</f>
        <v>519</v>
      </c>
      <c r="W519">
        <f>VLOOKUP(A519,Tbills!$B$4:$C$10000,2,1)</f>
        <v>0.01</v>
      </c>
    </row>
    <row r="520" spans="1:23">
      <c r="A520" s="1">
        <v>40921</v>
      </c>
      <c r="B520" t="str">
        <f>IFERROR(VLOOKUP($A520,'BTC-Web'!$A$2:$H$10000,2,0),"")</f>
        <v/>
      </c>
      <c r="D520" s="2"/>
      <c r="H520" s="2"/>
      <c r="Q520">
        <f>ROW()</f>
        <v>520</v>
      </c>
      <c r="W520">
        <f>VLOOKUP(A520,Tbills!$B$4:$C$10000,2,1)</f>
        <v>0.01</v>
      </c>
    </row>
    <row r="521" spans="1:23">
      <c r="A521" s="1">
        <v>40925</v>
      </c>
      <c r="B521" t="str">
        <f>IFERROR(VLOOKUP($A521,'BTC-Web'!$A$2:$H$10000,2,0),"")</f>
        <v/>
      </c>
      <c r="D521" s="2"/>
      <c r="H521" s="2"/>
      <c r="Q521">
        <f>ROW()</f>
        <v>521</v>
      </c>
      <c r="W521">
        <f>VLOOKUP(A521,Tbills!$B$4:$C$10000,2,1)</f>
        <v>2.5000000000000001E-2</v>
      </c>
    </row>
    <row r="522" spans="1:23">
      <c r="A522" s="1">
        <v>40926</v>
      </c>
      <c r="B522" t="str">
        <f>IFERROR(VLOOKUP($A522,'BTC-Web'!$A$2:$H$10000,2,0),"")</f>
        <v/>
      </c>
      <c r="D522" s="2"/>
      <c r="H522" s="2"/>
      <c r="Q522">
        <f>ROW()</f>
        <v>522</v>
      </c>
      <c r="W522">
        <f>VLOOKUP(A522,Tbills!$B$4:$C$10000,2,1)</f>
        <v>2.5000000000000001E-2</v>
      </c>
    </row>
    <row r="523" spans="1:23">
      <c r="A523" s="1">
        <v>40927</v>
      </c>
      <c r="B523" t="str">
        <f>IFERROR(VLOOKUP($A523,'BTC-Web'!$A$2:$H$10000,2,0),"")</f>
        <v/>
      </c>
      <c r="D523" s="2"/>
      <c r="H523" s="2"/>
      <c r="Q523">
        <f>ROW()</f>
        <v>523</v>
      </c>
      <c r="W523">
        <f>VLOOKUP(A523,Tbills!$B$4:$C$10000,2,1)</f>
        <v>2.5000000000000001E-2</v>
      </c>
    </row>
    <row r="524" spans="1:23">
      <c r="A524" s="1">
        <v>40928</v>
      </c>
      <c r="B524" t="str">
        <f>IFERROR(VLOOKUP($A524,'BTC-Web'!$A$2:$H$10000,2,0),"")</f>
        <v/>
      </c>
      <c r="D524" s="2"/>
      <c r="H524" s="2"/>
      <c r="Q524">
        <f>ROW()</f>
        <v>524</v>
      </c>
      <c r="W524">
        <f>VLOOKUP(A524,Tbills!$B$4:$C$10000,2,1)</f>
        <v>2.5000000000000001E-2</v>
      </c>
    </row>
    <row r="525" spans="1:23">
      <c r="A525" s="1">
        <v>40931</v>
      </c>
      <c r="B525" t="str">
        <f>IFERROR(VLOOKUP($A525,'BTC-Web'!$A$2:$H$10000,2,0),"")</f>
        <v/>
      </c>
      <c r="D525" s="2"/>
      <c r="H525" s="2"/>
      <c r="Q525">
        <f>ROW()</f>
        <v>525</v>
      </c>
      <c r="W525">
        <f>VLOOKUP(A525,Tbills!$B$4:$C$10000,2,1)</f>
        <v>0.04</v>
      </c>
    </row>
    <row r="526" spans="1:23">
      <c r="A526" s="1">
        <v>40932</v>
      </c>
      <c r="B526" t="str">
        <f>IFERROR(VLOOKUP($A526,'BTC-Web'!$A$2:$H$10000,2,0),"")</f>
        <v/>
      </c>
      <c r="D526" s="2"/>
      <c r="H526" s="2"/>
      <c r="Q526">
        <f>ROW()</f>
        <v>526</v>
      </c>
      <c r="W526">
        <f>VLOOKUP(A526,Tbills!$B$4:$C$10000,2,1)</f>
        <v>0.04</v>
      </c>
    </row>
    <row r="527" spans="1:23">
      <c r="A527" s="1">
        <v>40933</v>
      </c>
      <c r="B527" t="str">
        <f>IFERROR(VLOOKUP($A527,'BTC-Web'!$A$2:$H$10000,2,0),"")</f>
        <v/>
      </c>
      <c r="D527" s="2"/>
      <c r="H527" s="2"/>
      <c r="Q527">
        <f>ROW()</f>
        <v>527</v>
      </c>
      <c r="W527">
        <f>VLOOKUP(A527,Tbills!$B$4:$C$10000,2,1)</f>
        <v>0.04</v>
      </c>
    </row>
    <row r="528" spans="1:23">
      <c r="A528" s="1">
        <v>40934</v>
      </c>
      <c r="B528" t="str">
        <f>IFERROR(VLOOKUP($A528,'BTC-Web'!$A$2:$H$10000,2,0),"")</f>
        <v/>
      </c>
      <c r="D528" s="2"/>
      <c r="H528" s="2"/>
      <c r="Q528">
        <f>ROW()</f>
        <v>528</v>
      </c>
      <c r="W528">
        <f>VLOOKUP(A528,Tbills!$B$4:$C$10000,2,1)</f>
        <v>0.04</v>
      </c>
    </row>
    <row r="529" spans="1:23">
      <c r="A529" s="1">
        <v>40935</v>
      </c>
      <c r="B529" t="str">
        <f>IFERROR(VLOOKUP($A529,'BTC-Web'!$A$2:$H$10000,2,0),"")</f>
        <v/>
      </c>
      <c r="D529" s="2"/>
      <c r="H529" s="2"/>
      <c r="Q529">
        <f>ROW()</f>
        <v>529</v>
      </c>
      <c r="W529">
        <f>VLOOKUP(A529,Tbills!$B$4:$C$10000,2,1)</f>
        <v>0.04</v>
      </c>
    </row>
    <row r="530" spans="1:23">
      <c r="A530" s="1">
        <v>40938</v>
      </c>
      <c r="B530" t="str">
        <f>IFERROR(VLOOKUP($A530,'BTC-Web'!$A$2:$H$10000,2,0),"")</f>
        <v/>
      </c>
      <c r="D530" s="2"/>
      <c r="H530" s="2"/>
      <c r="Q530">
        <f>ROW()</f>
        <v>530</v>
      </c>
      <c r="W530">
        <f>VLOOKUP(A530,Tbills!$B$4:$C$10000,2,1)</f>
        <v>0.05</v>
      </c>
    </row>
    <row r="531" spans="1:23">
      <c r="A531" s="1">
        <v>40939</v>
      </c>
      <c r="B531" t="str">
        <f>IFERROR(VLOOKUP($A531,'BTC-Web'!$A$2:$H$10000,2,0),"")</f>
        <v/>
      </c>
      <c r="D531" s="2"/>
      <c r="H531" s="2"/>
      <c r="Q531">
        <f>ROW()</f>
        <v>531</v>
      </c>
      <c r="W531">
        <f>VLOOKUP(A531,Tbills!$B$4:$C$10000,2,1)</f>
        <v>0.05</v>
      </c>
    </row>
    <row r="532" spans="1:23">
      <c r="A532" s="1">
        <v>40940</v>
      </c>
      <c r="B532" t="str">
        <f>IFERROR(VLOOKUP($A532,'BTC-Web'!$A$2:$H$10000,2,0),"")</f>
        <v/>
      </c>
      <c r="D532" s="2"/>
      <c r="H532" s="2"/>
      <c r="Q532">
        <f>ROW()</f>
        <v>532</v>
      </c>
      <c r="W532">
        <f>VLOOKUP(A532,Tbills!$B$4:$C$10000,2,1)</f>
        <v>0.05</v>
      </c>
    </row>
    <row r="533" spans="1:23">
      <c r="A533" s="1">
        <v>40941</v>
      </c>
      <c r="B533" t="str">
        <f>IFERROR(VLOOKUP($A533,'BTC-Web'!$A$2:$H$10000,2,0),"")</f>
        <v/>
      </c>
      <c r="D533" s="2"/>
      <c r="H533" s="2"/>
      <c r="Q533">
        <f>ROW()</f>
        <v>533</v>
      </c>
      <c r="W533">
        <f>VLOOKUP(A533,Tbills!$B$4:$C$10000,2,1)</f>
        <v>0.05</v>
      </c>
    </row>
    <row r="534" spans="1:23">
      <c r="A534" s="1">
        <v>40942</v>
      </c>
      <c r="B534" t="str">
        <f>IFERROR(VLOOKUP($A534,'BTC-Web'!$A$2:$H$10000,2,0),"")</f>
        <v/>
      </c>
      <c r="D534" s="2"/>
      <c r="H534" s="2"/>
      <c r="Q534">
        <f>ROW()</f>
        <v>534</v>
      </c>
      <c r="W534">
        <f>VLOOKUP(A534,Tbills!$B$4:$C$10000,2,1)</f>
        <v>0.05</v>
      </c>
    </row>
    <row r="535" spans="1:23">
      <c r="A535" s="1">
        <v>40945</v>
      </c>
      <c r="B535" t="str">
        <f>IFERROR(VLOOKUP($A535,'BTC-Web'!$A$2:$H$10000,2,0),"")</f>
        <v/>
      </c>
      <c r="D535" s="2"/>
      <c r="H535" s="2"/>
      <c r="Q535">
        <f>ROW()</f>
        <v>535</v>
      </c>
      <c r="W535">
        <f>VLOOKUP(A535,Tbills!$B$4:$C$10000,2,1)</f>
        <v>0.08</v>
      </c>
    </row>
    <row r="536" spans="1:23">
      <c r="A536" s="1">
        <v>40946</v>
      </c>
      <c r="B536" t="str">
        <f>IFERROR(VLOOKUP($A536,'BTC-Web'!$A$2:$H$10000,2,0),"")</f>
        <v/>
      </c>
      <c r="D536" s="2"/>
      <c r="H536" s="2"/>
      <c r="Q536">
        <f>ROW()</f>
        <v>536</v>
      </c>
      <c r="W536">
        <f>VLOOKUP(A536,Tbills!$B$4:$C$10000,2,1)</f>
        <v>0.08</v>
      </c>
    </row>
    <row r="537" spans="1:23">
      <c r="A537" s="1">
        <v>40947</v>
      </c>
      <c r="B537" t="str">
        <f>IFERROR(VLOOKUP($A537,'BTC-Web'!$A$2:$H$10000,2,0),"")</f>
        <v/>
      </c>
      <c r="D537" s="2"/>
      <c r="H537" s="2"/>
      <c r="Q537">
        <f>ROW()</f>
        <v>537</v>
      </c>
      <c r="W537">
        <f>VLOOKUP(A537,Tbills!$B$4:$C$10000,2,1)</f>
        <v>0.08</v>
      </c>
    </row>
    <row r="538" spans="1:23">
      <c r="A538" s="1">
        <v>40948</v>
      </c>
      <c r="B538" t="str">
        <f>IFERROR(VLOOKUP($A538,'BTC-Web'!$A$2:$H$10000,2,0),"")</f>
        <v/>
      </c>
      <c r="D538" s="2"/>
      <c r="H538" s="2"/>
      <c r="Q538">
        <f>ROW()</f>
        <v>538</v>
      </c>
      <c r="W538">
        <f>VLOOKUP(A538,Tbills!$B$4:$C$10000,2,1)</f>
        <v>0.08</v>
      </c>
    </row>
    <row r="539" spans="1:23">
      <c r="A539" s="1">
        <v>40949</v>
      </c>
      <c r="B539" t="str">
        <f>IFERROR(VLOOKUP($A539,'BTC-Web'!$A$2:$H$10000,2,0),"")</f>
        <v/>
      </c>
      <c r="D539" s="2"/>
      <c r="H539" s="2"/>
      <c r="Q539">
        <f>ROW()</f>
        <v>539</v>
      </c>
      <c r="W539">
        <f>VLOOKUP(A539,Tbills!$B$4:$C$10000,2,1)</f>
        <v>0.08</v>
      </c>
    </row>
    <row r="540" spans="1:23">
      <c r="A540" s="1">
        <v>40952</v>
      </c>
      <c r="B540" t="str">
        <f>IFERROR(VLOOKUP($A540,'BTC-Web'!$A$2:$H$10000,2,0),"")</f>
        <v/>
      </c>
      <c r="D540" s="2"/>
      <c r="H540" s="2"/>
      <c r="Q540">
        <f>ROW()</f>
        <v>540</v>
      </c>
      <c r="W540">
        <f>VLOOKUP(A540,Tbills!$B$4:$C$10000,2,1)</f>
        <v>9.5000000000000001E-2</v>
      </c>
    </row>
    <row r="541" spans="1:23">
      <c r="A541" s="1">
        <v>40953</v>
      </c>
      <c r="B541" t="str">
        <f>IFERROR(VLOOKUP($A541,'BTC-Web'!$A$2:$H$10000,2,0),"")</f>
        <v/>
      </c>
      <c r="D541" s="2"/>
      <c r="H541" s="2"/>
      <c r="Q541">
        <f>ROW()</f>
        <v>541</v>
      </c>
      <c r="W541">
        <f>VLOOKUP(A541,Tbills!$B$4:$C$10000,2,1)</f>
        <v>9.5000000000000001E-2</v>
      </c>
    </row>
    <row r="542" spans="1:23">
      <c r="A542" s="1">
        <v>40954</v>
      </c>
      <c r="B542" t="str">
        <f>IFERROR(VLOOKUP($A542,'BTC-Web'!$A$2:$H$10000,2,0),"")</f>
        <v/>
      </c>
      <c r="D542" s="2"/>
      <c r="H542" s="2"/>
      <c r="Q542">
        <f>ROW()</f>
        <v>542</v>
      </c>
      <c r="W542">
        <f>VLOOKUP(A542,Tbills!$B$4:$C$10000,2,1)</f>
        <v>9.5000000000000001E-2</v>
      </c>
    </row>
    <row r="543" spans="1:23">
      <c r="A543" s="1">
        <v>40955</v>
      </c>
      <c r="B543" t="str">
        <f>IFERROR(VLOOKUP($A543,'BTC-Web'!$A$2:$H$10000,2,0),"")</f>
        <v/>
      </c>
      <c r="D543" s="2"/>
      <c r="H543" s="2"/>
      <c r="Q543">
        <f>ROW()</f>
        <v>543</v>
      </c>
      <c r="W543">
        <f>VLOOKUP(A543,Tbills!$B$4:$C$10000,2,1)</f>
        <v>9.5000000000000001E-2</v>
      </c>
    </row>
    <row r="544" spans="1:23">
      <c r="A544" s="1">
        <v>40956</v>
      </c>
      <c r="B544" t="str">
        <f>IFERROR(VLOOKUP($A544,'BTC-Web'!$A$2:$H$10000,2,0),"")</f>
        <v/>
      </c>
      <c r="D544" s="2"/>
      <c r="H544" s="2"/>
      <c r="Q544">
        <f>ROW()</f>
        <v>544</v>
      </c>
      <c r="W544">
        <f>VLOOKUP(A544,Tbills!$B$4:$C$10000,2,1)</f>
        <v>9.5000000000000001E-2</v>
      </c>
    </row>
    <row r="545" spans="1:23">
      <c r="A545" s="1">
        <v>40960</v>
      </c>
      <c r="B545" t="str">
        <f>IFERROR(VLOOKUP($A545,'BTC-Web'!$A$2:$H$10000,2,0),"")</f>
        <v/>
      </c>
      <c r="D545" s="2"/>
      <c r="H545" s="2"/>
      <c r="Q545">
        <f>ROW()</f>
        <v>545</v>
      </c>
      <c r="W545">
        <f>VLOOKUP(A545,Tbills!$B$4:$C$10000,2,1)</f>
        <v>8.5000000000000006E-2</v>
      </c>
    </row>
    <row r="546" spans="1:23">
      <c r="A546" s="1">
        <v>40961</v>
      </c>
      <c r="B546" t="str">
        <f>IFERROR(VLOOKUP($A546,'BTC-Web'!$A$2:$H$10000,2,0),"")</f>
        <v/>
      </c>
      <c r="D546" s="2"/>
      <c r="H546" s="2"/>
      <c r="Q546">
        <f>ROW()</f>
        <v>546</v>
      </c>
      <c r="W546">
        <f>VLOOKUP(A546,Tbills!$B$4:$C$10000,2,1)</f>
        <v>8.5000000000000006E-2</v>
      </c>
    </row>
    <row r="547" spans="1:23">
      <c r="A547" s="1">
        <v>40962</v>
      </c>
      <c r="B547" t="str">
        <f>IFERROR(VLOOKUP($A547,'BTC-Web'!$A$2:$H$10000,2,0),"")</f>
        <v/>
      </c>
      <c r="D547" s="2"/>
      <c r="H547" s="2"/>
      <c r="Q547">
        <f>ROW()</f>
        <v>547</v>
      </c>
      <c r="W547">
        <f>VLOOKUP(A547,Tbills!$B$4:$C$10000,2,1)</f>
        <v>8.5000000000000006E-2</v>
      </c>
    </row>
    <row r="548" spans="1:23">
      <c r="A548" s="1">
        <v>40963</v>
      </c>
      <c r="B548" t="str">
        <f>IFERROR(VLOOKUP($A548,'BTC-Web'!$A$2:$H$10000,2,0),"")</f>
        <v/>
      </c>
      <c r="D548" s="2"/>
      <c r="H548" s="2"/>
      <c r="Q548">
        <f>ROW()</f>
        <v>548</v>
      </c>
      <c r="W548">
        <f>VLOOKUP(A548,Tbills!$B$4:$C$10000,2,1)</f>
        <v>8.5000000000000006E-2</v>
      </c>
    </row>
    <row r="549" spans="1:23">
      <c r="A549" s="1">
        <v>40966</v>
      </c>
      <c r="B549" t="str">
        <f>IFERROR(VLOOKUP($A549,'BTC-Web'!$A$2:$H$10000,2,0),"")</f>
        <v/>
      </c>
      <c r="D549" s="2"/>
      <c r="H549" s="2"/>
      <c r="Q549">
        <f>ROW()</f>
        <v>549</v>
      </c>
      <c r="W549">
        <f>VLOOKUP(A549,Tbills!$B$4:$C$10000,2,1)</f>
        <v>0.115</v>
      </c>
    </row>
    <row r="550" spans="1:23">
      <c r="A550" s="1">
        <v>40967</v>
      </c>
      <c r="B550" t="str">
        <f>IFERROR(VLOOKUP($A550,'BTC-Web'!$A$2:$H$10000,2,0),"")</f>
        <v/>
      </c>
      <c r="D550" s="2"/>
      <c r="H550" s="2"/>
      <c r="Q550">
        <f>ROW()</f>
        <v>550</v>
      </c>
      <c r="W550">
        <f>VLOOKUP(A550,Tbills!$B$4:$C$10000,2,1)</f>
        <v>0.115</v>
      </c>
    </row>
    <row r="551" spans="1:23">
      <c r="A551" s="1">
        <v>40968</v>
      </c>
      <c r="B551" t="str">
        <f>IFERROR(VLOOKUP($A551,'BTC-Web'!$A$2:$H$10000,2,0),"")</f>
        <v/>
      </c>
      <c r="D551" s="2"/>
      <c r="H551" s="2"/>
      <c r="Q551">
        <f>ROW()</f>
        <v>551</v>
      </c>
      <c r="W551">
        <f>VLOOKUP(A551,Tbills!$B$4:$C$10000,2,1)</f>
        <v>0.115</v>
      </c>
    </row>
    <row r="552" spans="1:23">
      <c r="A552" s="1">
        <v>40969</v>
      </c>
      <c r="B552" t="str">
        <f>IFERROR(VLOOKUP($A552,'BTC-Web'!$A$2:$H$10000,2,0),"")</f>
        <v/>
      </c>
      <c r="D552" s="2"/>
      <c r="H552" s="2"/>
      <c r="Q552">
        <f>ROW()</f>
        <v>552</v>
      </c>
      <c r="W552">
        <f>VLOOKUP(A552,Tbills!$B$4:$C$10000,2,1)</f>
        <v>0.115</v>
      </c>
    </row>
    <row r="553" spans="1:23">
      <c r="A553" s="1">
        <v>40970</v>
      </c>
      <c r="B553" t="str">
        <f>IFERROR(VLOOKUP($A553,'BTC-Web'!$A$2:$H$10000,2,0),"")</f>
        <v/>
      </c>
      <c r="D553" s="2"/>
      <c r="H553" s="2"/>
      <c r="Q553">
        <f>ROW()</f>
        <v>553</v>
      </c>
      <c r="W553">
        <f>VLOOKUP(A553,Tbills!$B$4:$C$10000,2,1)</f>
        <v>0.115</v>
      </c>
    </row>
    <row r="554" spans="1:23">
      <c r="A554" s="1">
        <v>40973</v>
      </c>
      <c r="B554" t="str">
        <f>IFERROR(VLOOKUP($A554,'BTC-Web'!$A$2:$H$10000,2,0),"")</f>
        <v/>
      </c>
      <c r="D554" s="2"/>
      <c r="H554" s="2"/>
      <c r="Q554">
        <f>ROW()</f>
        <v>554</v>
      </c>
      <c r="W554">
        <f>VLOOKUP(A554,Tbills!$B$4:$C$10000,2,1)</f>
        <v>0.08</v>
      </c>
    </row>
    <row r="555" spans="1:23">
      <c r="A555" s="1">
        <v>40974</v>
      </c>
      <c r="B555" t="str">
        <f>IFERROR(VLOOKUP($A555,'BTC-Web'!$A$2:$H$10000,2,0),"")</f>
        <v/>
      </c>
      <c r="D555" s="2"/>
      <c r="H555" s="2"/>
      <c r="Q555">
        <f>ROW()</f>
        <v>555</v>
      </c>
      <c r="W555">
        <f>VLOOKUP(A555,Tbills!$B$4:$C$10000,2,1)</f>
        <v>0.08</v>
      </c>
    </row>
    <row r="556" spans="1:23">
      <c r="A556" s="1">
        <v>40975</v>
      </c>
      <c r="B556" t="str">
        <f>IFERROR(VLOOKUP($A556,'BTC-Web'!$A$2:$H$10000,2,0),"")</f>
        <v/>
      </c>
      <c r="D556" s="2"/>
      <c r="H556" s="2"/>
      <c r="Q556">
        <f>ROW()</f>
        <v>556</v>
      </c>
      <c r="W556">
        <f>VLOOKUP(A556,Tbills!$B$4:$C$10000,2,1)</f>
        <v>0.08</v>
      </c>
    </row>
    <row r="557" spans="1:23">
      <c r="A557" s="1">
        <v>40976</v>
      </c>
      <c r="B557" t="str">
        <f>IFERROR(VLOOKUP($A557,'BTC-Web'!$A$2:$H$10000,2,0),"")</f>
        <v/>
      </c>
      <c r="D557" s="2"/>
      <c r="H557" s="2"/>
      <c r="Q557">
        <f>ROW()</f>
        <v>557</v>
      </c>
      <c r="W557">
        <f>VLOOKUP(A557,Tbills!$B$4:$C$10000,2,1)</f>
        <v>0.08</v>
      </c>
    </row>
    <row r="558" spans="1:23">
      <c r="A558" s="1">
        <v>40977</v>
      </c>
      <c r="B558" t="str">
        <f>IFERROR(VLOOKUP($A558,'BTC-Web'!$A$2:$H$10000,2,0),"")</f>
        <v/>
      </c>
      <c r="D558" s="2"/>
      <c r="H558" s="2"/>
      <c r="Q558">
        <f>ROW()</f>
        <v>558</v>
      </c>
      <c r="W558">
        <f>VLOOKUP(A558,Tbills!$B$4:$C$10000,2,1)</f>
        <v>0.08</v>
      </c>
    </row>
    <row r="559" spans="1:23">
      <c r="A559" s="1">
        <v>40980</v>
      </c>
      <c r="B559" t="str">
        <f>IFERROR(VLOOKUP($A559,'BTC-Web'!$A$2:$H$10000,2,0),"")</f>
        <v/>
      </c>
      <c r="D559" s="2"/>
      <c r="H559" s="2"/>
      <c r="Q559">
        <f>ROW()</f>
        <v>559</v>
      </c>
      <c r="W559">
        <f>VLOOKUP(A559,Tbills!$B$4:$C$10000,2,1)</f>
        <v>9.5000000000000001E-2</v>
      </c>
    </row>
    <row r="560" spans="1:23">
      <c r="A560" s="1">
        <v>40981</v>
      </c>
      <c r="B560" t="str">
        <f>IFERROR(VLOOKUP($A560,'BTC-Web'!$A$2:$H$10000,2,0),"")</f>
        <v/>
      </c>
      <c r="D560" s="2"/>
      <c r="H560" s="2"/>
      <c r="Q560">
        <f>ROW()</f>
        <v>560</v>
      </c>
      <c r="W560">
        <f>VLOOKUP(A560,Tbills!$B$4:$C$10000,2,1)</f>
        <v>9.5000000000000001E-2</v>
      </c>
    </row>
    <row r="561" spans="1:23">
      <c r="A561" s="1">
        <v>40982</v>
      </c>
      <c r="B561" t="str">
        <f>IFERROR(VLOOKUP($A561,'BTC-Web'!$A$2:$H$10000,2,0),"")</f>
        <v/>
      </c>
      <c r="D561" s="2"/>
      <c r="H561" s="2"/>
      <c r="Q561">
        <f>ROW()</f>
        <v>561</v>
      </c>
      <c r="W561">
        <f>VLOOKUP(A561,Tbills!$B$4:$C$10000,2,1)</f>
        <v>9.5000000000000001E-2</v>
      </c>
    </row>
    <row r="562" spans="1:23">
      <c r="A562" s="1">
        <v>40983</v>
      </c>
      <c r="B562" t="str">
        <f>IFERROR(VLOOKUP($A562,'BTC-Web'!$A$2:$H$10000,2,0),"")</f>
        <v/>
      </c>
      <c r="D562" s="2"/>
      <c r="H562" s="2"/>
      <c r="Q562">
        <f>ROW()</f>
        <v>562</v>
      </c>
      <c r="W562">
        <f>VLOOKUP(A562,Tbills!$B$4:$C$10000,2,1)</f>
        <v>9.5000000000000001E-2</v>
      </c>
    </row>
    <row r="563" spans="1:23">
      <c r="A563" s="1">
        <v>40984</v>
      </c>
      <c r="B563" t="str">
        <f>IFERROR(VLOOKUP($A563,'BTC-Web'!$A$2:$H$10000,2,0),"")</f>
        <v/>
      </c>
      <c r="D563" s="2"/>
      <c r="H563" s="2"/>
      <c r="Q563">
        <f>ROW()</f>
        <v>563</v>
      </c>
      <c r="W563">
        <f>VLOOKUP(A563,Tbills!$B$4:$C$10000,2,1)</f>
        <v>9.5000000000000001E-2</v>
      </c>
    </row>
    <row r="564" spans="1:23">
      <c r="A564" s="1">
        <v>40987</v>
      </c>
      <c r="B564" t="str">
        <f>IFERROR(VLOOKUP($A564,'BTC-Web'!$A$2:$H$10000,2,0),"")</f>
        <v/>
      </c>
      <c r="D564" s="2"/>
      <c r="H564" s="2"/>
      <c r="Q564">
        <f>ROW()</f>
        <v>564</v>
      </c>
      <c r="W564">
        <f>VLOOKUP(A564,Tbills!$B$4:$C$10000,2,1)</f>
        <v>9.5000000000000001E-2</v>
      </c>
    </row>
    <row r="565" spans="1:23">
      <c r="A565" s="1">
        <v>40988</v>
      </c>
      <c r="B565" t="str">
        <f>IFERROR(VLOOKUP($A565,'BTC-Web'!$A$2:$H$10000,2,0),"")</f>
        <v/>
      </c>
      <c r="D565" s="2"/>
      <c r="H565" s="2"/>
      <c r="Q565">
        <f>ROW()</f>
        <v>565</v>
      </c>
      <c r="W565">
        <f>VLOOKUP(A565,Tbills!$B$4:$C$10000,2,1)</f>
        <v>9.5000000000000001E-2</v>
      </c>
    </row>
    <row r="566" spans="1:23">
      <c r="A566" s="1">
        <v>40989</v>
      </c>
      <c r="B566" t="str">
        <f>IFERROR(VLOOKUP($A566,'BTC-Web'!$A$2:$H$10000,2,0),"")</f>
        <v/>
      </c>
      <c r="D566" s="2"/>
      <c r="H566" s="2"/>
      <c r="Q566">
        <f>ROW()</f>
        <v>566</v>
      </c>
      <c r="W566">
        <f>VLOOKUP(A566,Tbills!$B$4:$C$10000,2,1)</f>
        <v>9.5000000000000001E-2</v>
      </c>
    </row>
    <row r="567" spans="1:23">
      <c r="A567" s="1">
        <v>40990</v>
      </c>
      <c r="B567" t="str">
        <f>IFERROR(VLOOKUP($A567,'BTC-Web'!$A$2:$H$10000,2,0),"")</f>
        <v/>
      </c>
      <c r="D567" s="2"/>
      <c r="H567" s="2"/>
      <c r="Q567">
        <f>ROW()</f>
        <v>567</v>
      </c>
      <c r="W567">
        <f>VLOOKUP(A567,Tbills!$B$4:$C$10000,2,1)</f>
        <v>9.5000000000000001E-2</v>
      </c>
    </row>
    <row r="568" spans="1:23">
      <c r="A568" s="1">
        <v>40991</v>
      </c>
      <c r="B568" t="str">
        <f>IFERROR(VLOOKUP($A568,'BTC-Web'!$A$2:$H$10000,2,0),"")</f>
        <v/>
      </c>
      <c r="D568" s="2"/>
      <c r="H568" s="2"/>
      <c r="Q568">
        <f>ROW()</f>
        <v>568</v>
      </c>
      <c r="W568">
        <f>VLOOKUP(A568,Tbills!$B$4:$C$10000,2,1)</f>
        <v>9.5000000000000001E-2</v>
      </c>
    </row>
    <row r="569" spans="1:23">
      <c r="A569" s="1">
        <v>40994</v>
      </c>
      <c r="B569" t="str">
        <f>IFERROR(VLOOKUP($A569,'BTC-Web'!$A$2:$H$10000,2,0),"")</f>
        <v/>
      </c>
      <c r="D569" s="2"/>
      <c r="H569" s="2"/>
      <c r="Q569">
        <f>ROW()</f>
        <v>569</v>
      </c>
      <c r="W569">
        <f>VLOOKUP(A569,Tbills!$B$4:$C$10000,2,1)</f>
        <v>8.5000000000000006E-2</v>
      </c>
    </row>
    <row r="570" spans="1:23">
      <c r="A570" s="1">
        <v>40995</v>
      </c>
      <c r="B570" t="str">
        <f>IFERROR(VLOOKUP($A570,'BTC-Web'!$A$2:$H$10000,2,0),"")</f>
        <v/>
      </c>
      <c r="D570" s="2"/>
      <c r="H570" s="2"/>
      <c r="Q570">
        <f>ROW()</f>
        <v>570</v>
      </c>
      <c r="W570">
        <f>VLOOKUP(A570,Tbills!$B$4:$C$10000,2,1)</f>
        <v>8.5000000000000006E-2</v>
      </c>
    </row>
    <row r="571" spans="1:23">
      <c r="A571" s="1">
        <v>40996</v>
      </c>
      <c r="B571" t="str">
        <f>IFERROR(VLOOKUP($A571,'BTC-Web'!$A$2:$H$10000,2,0),"")</f>
        <v/>
      </c>
      <c r="D571" s="2"/>
      <c r="H571" s="2"/>
      <c r="Q571">
        <f>ROW()</f>
        <v>571</v>
      </c>
      <c r="W571">
        <f>VLOOKUP(A571,Tbills!$B$4:$C$10000,2,1)</f>
        <v>8.5000000000000006E-2</v>
      </c>
    </row>
    <row r="572" spans="1:23">
      <c r="A572" s="1">
        <v>40997</v>
      </c>
      <c r="B572" t="str">
        <f>IFERROR(VLOOKUP($A572,'BTC-Web'!$A$2:$H$10000,2,0),"")</f>
        <v/>
      </c>
      <c r="D572" s="2"/>
      <c r="H572" s="2"/>
      <c r="Q572">
        <f>ROW()</f>
        <v>572</v>
      </c>
      <c r="W572">
        <f>VLOOKUP(A572,Tbills!$B$4:$C$10000,2,1)</f>
        <v>8.5000000000000006E-2</v>
      </c>
    </row>
    <row r="573" spans="1:23">
      <c r="A573" s="1">
        <v>40998</v>
      </c>
      <c r="B573" t="str">
        <f>IFERROR(VLOOKUP($A573,'BTC-Web'!$A$2:$H$10000,2,0),"")</f>
        <v/>
      </c>
      <c r="D573" s="2"/>
      <c r="H573" s="2"/>
      <c r="Q573">
        <f>ROW()</f>
        <v>573</v>
      </c>
      <c r="W573">
        <f>VLOOKUP(A573,Tbills!$B$4:$C$10000,2,1)</f>
        <v>8.5000000000000006E-2</v>
      </c>
    </row>
    <row r="574" spans="1:23">
      <c r="A574" s="1">
        <v>41001</v>
      </c>
      <c r="B574" t="str">
        <f>IFERROR(VLOOKUP($A574,'BTC-Web'!$A$2:$H$10000,2,0),"")</f>
        <v/>
      </c>
      <c r="D574" s="2"/>
      <c r="H574" s="2"/>
      <c r="Q574">
        <f>ROW()</f>
        <v>574</v>
      </c>
      <c r="W574">
        <f>VLOOKUP(A574,Tbills!$B$4:$C$10000,2,1)</f>
        <v>7.4999999999999997E-2</v>
      </c>
    </row>
    <row r="575" spans="1:23">
      <c r="A575" s="1">
        <v>41002</v>
      </c>
      <c r="B575" t="str">
        <f>IFERROR(VLOOKUP($A575,'BTC-Web'!$A$2:$H$10000,2,0),"")</f>
        <v/>
      </c>
      <c r="D575" s="2"/>
      <c r="H575" s="2"/>
      <c r="Q575">
        <f>ROW()</f>
        <v>575</v>
      </c>
      <c r="W575">
        <f>VLOOKUP(A575,Tbills!$B$4:$C$10000,2,1)</f>
        <v>7.4999999999999997E-2</v>
      </c>
    </row>
    <row r="576" spans="1:23">
      <c r="A576" s="1">
        <v>41003</v>
      </c>
      <c r="B576" t="str">
        <f>IFERROR(VLOOKUP($A576,'BTC-Web'!$A$2:$H$10000,2,0),"")</f>
        <v/>
      </c>
      <c r="D576" s="2"/>
      <c r="H576" s="2"/>
      <c r="Q576">
        <f>ROW()</f>
        <v>576</v>
      </c>
      <c r="W576">
        <f>VLOOKUP(A576,Tbills!$B$4:$C$10000,2,1)</f>
        <v>7.4999999999999997E-2</v>
      </c>
    </row>
    <row r="577" spans="1:23">
      <c r="A577" s="1">
        <v>41004</v>
      </c>
      <c r="B577" t="str">
        <f>IFERROR(VLOOKUP($A577,'BTC-Web'!$A$2:$H$10000,2,0),"")</f>
        <v/>
      </c>
      <c r="D577" s="2"/>
      <c r="H577" s="2"/>
      <c r="Q577">
        <f>ROW()</f>
        <v>577</v>
      </c>
      <c r="W577">
        <f>VLOOKUP(A577,Tbills!$B$4:$C$10000,2,1)</f>
        <v>7.4999999999999997E-2</v>
      </c>
    </row>
    <row r="578" spans="1:23">
      <c r="A578" s="1">
        <v>41008</v>
      </c>
      <c r="B578" t="str">
        <f>IFERROR(VLOOKUP($A578,'BTC-Web'!$A$2:$H$10000,2,0),"")</f>
        <v/>
      </c>
      <c r="D578" s="2"/>
      <c r="H578" s="2"/>
      <c r="Q578">
        <f>ROW()</f>
        <v>578</v>
      </c>
      <c r="W578">
        <f>VLOOKUP(A578,Tbills!$B$4:$C$10000,2,1)</f>
        <v>8.5000000000000006E-2</v>
      </c>
    </row>
    <row r="579" spans="1:23">
      <c r="A579" s="1">
        <v>41009</v>
      </c>
      <c r="B579" t="str">
        <f>IFERROR(VLOOKUP($A579,'BTC-Web'!$A$2:$H$10000,2,0),"")</f>
        <v/>
      </c>
      <c r="D579" s="2"/>
      <c r="H579" s="2"/>
      <c r="Q579">
        <f>ROW()</f>
        <v>579</v>
      </c>
      <c r="W579">
        <f>VLOOKUP(A579,Tbills!$B$4:$C$10000,2,1)</f>
        <v>8.5000000000000006E-2</v>
      </c>
    </row>
    <row r="580" spans="1:23">
      <c r="A580" s="1">
        <v>41010</v>
      </c>
      <c r="B580" t="str">
        <f>IFERROR(VLOOKUP($A580,'BTC-Web'!$A$2:$H$10000,2,0),"")</f>
        <v/>
      </c>
      <c r="D580" s="2"/>
      <c r="H580" s="2"/>
      <c r="Q580">
        <f>ROW()</f>
        <v>580</v>
      </c>
      <c r="W580">
        <f>VLOOKUP(A580,Tbills!$B$4:$C$10000,2,1)</f>
        <v>8.5000000000000006E-2</v>
      </c>
    </row>
    <row r="581" spans="1:23">
      <c r="A581" s="1">
        <v>41011</v>
      </c>
      <c r="B581" t="str">
        <f>IFERROR(VLOOKUP($A581,'BTC-Web'!$A$2:$H$10000,2,0),"")</f>
        <v/>
      </c>
      <c r="D581" s="2"/>
      <c r="H581" s="2"/>
      <c r="Q581">
        <f>ROW()</f>
        <v>581</v>
      </c>
      <c r="W581">
        <f>VLOOKUP(A581,Tbills!$B$4:$C$10000,2,1)</f>
        <v>8.5000000000000006E-2</v>
      </c>
    </row>
    <row r="582" spans="1:23">
      <c r="A582" s="1">
        <v>41012</v>
      </c>
      <c r="B582" t="str">
        <f>IFERROR(VLOOKUP($A582,'BTC-Web'!$A$2:$H$10000,2,0),"")</f>
        <v/>
      </c>
      <c r="D582" s="2"/>
      <c r="H582" s="2"/>
      <c r="Q582">
        <f>ROW()</f>
        <v>582</v>
      </c>
      <c r="W582">
        <f>VLOOKUP(A582,Tbills!$B$4:$C$10000,2,1)</f>
        <v>8.5000000000000006E-2</v>
      </c>
    </row>
    <row r="583" spans="1:23">
      <c r="A583" s="1">
        <v>41015</v>
      </c>
      <c r="B583" t="str">
        <f>IFERROR(VLOOKUP($A583,'BTC-Web'!$A$2:$H$10000,2,0),"")</f>
        <v/>
      </c>
      <c r="D583" s="2"/>
      <c r="H583" s="2"/>
      <c r="Q583">
        <f>ROW()</f>
        <v>583</v>
      </c>
      <c r="W583">
        <f>VLOOKUP(A583,Tbills!$B$4:$C$10000,2,1)</f>
        <v>0.08</v>
      </c>
    </row>
    <row r="584" spans="1:23">
      <c r="A584" s="1">
        <v>41016</v>
      </c>
      <c r="B584" t="str">
        <f>IFERROR(VLOOKUP($A584,'BTC-Web'!$A$2:$H$10000,2,0),"")</f>
        <v/>
      </c>
      <c r="D584" s="2"/>
      <c r="H584" s="2"/>
      <c r="Q584">
        <f>ROW()</f>
        <v>584</v>
      </c>
      <c r="W584">
        <f>VLOOKUP(A584,Tbills!$B$4:$C$10000,2,1)</f>
        <v>0.08</v>
      </c>
    </row>
    <row r="585" spans="1:23">
      <c r="A585" s="1">
        <v>41017</v>
      </c>
      <c r="B585" t="str">
        <f>IFERROR(VLOOKUP($A585,'BTC-Web'!$A$2:$H$10000,2,0),"")</f>
        <v/>
      </c>
      <c r="D585" s="2"/>
      <c r="H585" s="2"/>
      <c r="Q585">
        <f>ROW()</f>
        <v>585</v>
      </c>
      <c r="W585">
        <f>VLOOKUP(A585,Tbills!$B$4:$C$10000,2,1)</f>
        <v>0.08</v>
      </c>
    </row>
    <row r="586" spans="1:23">
      <c r="A586" s="1">
        <v>41018</v>
      </c>
      <c r="B586" t="str">
        <f>IFERROR(VLOOKUP($A586,'BTC-Web'!$A$2:$H$10000,2,0),"")</f>
        <v/>
      </c>
      <c r="D586" s="2"/>
      <c r="H586" s="2"/>
      <c r="Q586">
        <f>ROW()</f>
        <v>586</v>
      </c>
      <c r="W586">
        <f>VLOOKUP(A586,Tbills!$B$4:$C$10000,2,1)</f>
        <v>0.08</v>
      </c>
    </row>
    <row r="587" spans="1:23">
      <c r="A587" s="1">
        <v>41019</v>
      </c>
      <c r="B587" t="str">
        <f>IFERROR(VLOOKUP($A587,'BTC-Web'!$A$2:$H$10000,2,0),"")</f>
        <v/>
      </c>
      <c r="D587" s="2"/>
      <c r="H587" s="2"/>
      <c r="Q587">
        <f>ROW()</f>
        <v>587</v>
      </c>
      <c r="W587">
        <f>VLOOKUP(A587,Tbills!$B$4:$C$10000,2,1)</f>
        <v>0.08</v>
      </c>
    </row>
    <row r="588" spans="1:23">
      <c r="A588" s="1">
        <v>41022</v>
      </c>
      <c r="B588" t="str">
        <f>IFERROR(VLOOKUP($A588,'BTC-Web'!$A$2:$H$10000,2,0),"")</f>
        <v/>
      </c>
      <c r="D588" s="2"/>
      <c r="H588" s="2"/>
      <c r="Q588">
        <f>ROW()</f>
        <v>588</v>
      </c>
      <c r="W588">
        <f>VLOOKUP(A588,Tbills!$B$4:$C$10000,2,1)</f>
        <v>0.08</v>
      </c>
    </row>
    <row r="589" spans="1:23">
      <c r="A589" s="1">
        <v>41023</v>
      </c>
      <c r="B589" t="str">
        <f>IFERROR(VLOOKUP($A589,'BTC-Web'!$A$2:$H$10000,2,0),"")</f>
        <v/>
      </c>
      <c r="D589" s="2"/>
      <c r="H589" s="2"/>
      <c r="Q589">
        <f>ROW()</f>
        <v>589</v>
      </c>
      <c r="W589">
        <f>VLOOKUP(A589,Tbills!$B$4:$C$10000,2,1)</f>
        <v>0.08</v>
      </c>
    </row>
    <row r="590" spans="1:23">
      <c r="A590" s="1">
        <v>41024</v>
      </c>
      <c r="B590" t="str">
        <f>IFERROR(VLOOKUP($A590,'BTC-Web'!$A$2:$H$10000,2,0),"")</f>
        <v/>
      </c>
      <c r="D590" s="2"/>
      <c r="H590" s="2"/>
      <c r="Q590">
        <f>ROW()</f>
        <v>590</v>
      </c>
      <c r="W590">
        <f>VLOOKUP(A590,Tbills!$B$4:$C$10000,2,1)</f>
        <v>0.08</v>
      </c>
    </row>
    <row r="591" spans="1:23">
      <c r="A591" s="1">
        <v>41025</v>
      </c>
      <c r="B591" t="str">
        <f>IFERROR(VLOOKUP($A591,'BTC-Web'!$A$2:$H$10000,2,0),"")</f>
        <v/>
      </c>
      <c r="D591" s="2"/>
      <c r="H591" s="2"/>
      <c r="Q591">
        <f>ROW()</f>
        <v>591</v>
      </c>
      <c r="W591">
        <f>VLOOKUP(A591,Tbills!$B$4:$C$10000,2,1)</f>
        <v>0.08</v>
      </c>
    </row>
    <row r="592" spans="1:23">
      <c r="A592" s="1">
        <v>41026</v>
      </c>
      <c r="B592" t="str">
        <f>IFERROR(VLOOKUP($A592,'BTC-Web'!$A$2:$H$10000,2,0),"")</f>
        <v/>
      </c>
      <c r="D592" s="2"/>
      <c r="H592" s="2"/>
      <c r="Q592">
        <f>ROW()</f>
        <v>592</v>
      </c>
      <c r="W592">
        <f>VLOOKUP(A592,Tbills!$B$4:$C$10000,2,1)</f>
        <v>0.08</v>
      </c>
    </row>
    <row r="593" spans="1:23">
      <c r="A593" s="1">
        <v>41029</v>
      </c>
      <c r="B593" t="str">
        <f>IFERROR(VLOOKUP($A593,'BTC-Web'!$A$2:$H$10000,2,0),"")</f>
        <v/>
      </c>
      <c r="D593" s="2"/>
      <c r="H593" s="2"/>
      <c r="Q593">
        <f>ROW()</f>
        <v>593</v>
      </c>
      <c r="W593">
        <f>VLOOKUP(A593,Tbills!$B$4:$C$10000,2,1)</f>
        <v>9.5000000000000001E-2</v>
      </c>
    </row>
    <row r="594" spans="1:23">
      <c r="A594" s="1">
        <v>41030</v>
      </c>
      <c r="B594" t="str">
        <f>IFERROR(VLOOKUP($A594,'BTC-Web'!$A$2:$H$10000,2,0),"")</f>
        <v/>
      </c>
      <c r="D594" s="2"/>
      <c r="H594" s="2"/>
      <c r="Q594">
        <f>ROW()</f>
        <v>594</v>
      </c>
      <c r="W594">
        <f>VLOOKUP(A594,Tbills!$B$4:$C$10000,2,1)</f>
        <v>9.5000000000000001E-2</v>
      </c>
    </row>
    <row r="595" spans="1:23">
      <c r="A595" s="1">
        <v>41031</v>
      </c>
      <c r="B595" t="str">
        <f>IFERROR(VLOOKUP($A595,'BTC-Web'!$A$2:$H$10000,2,0),"")</f>
        <v/>
      </c>
      <c r="D595" s="2"/>
      <c r="H595" s="2"/>
      <c r="Q595">
        <f>ROW()</f>
        <v>595</v>
      </c>
      <c r="W595">
        <f>VLOOKUP(A595,Tbills!$B$4:$C$10000,2,1)</f>
        <v>9.5000000000000001E-2</v>
      </c>
    </row>
    <row r="596" spans="1:23">
      <c r="A596" s="1">
        <v>41032</v>
      </c>
      <c r="B596" t="str">
        <f>IFERROR(VLOOKUP($A596,'BTC-Web'!$A$2:$H$10000,2,0),"")</f>
        <v/>
      </c>
      <c r="D596" s="2"/>
      <c r="H596" s="2"/>
      <c r="Q596">
        <f>ROW()</f>
        <v>596</v>
      </c>
      <c r="W596">
        <f>VLOOKUP(A596,Tbills!$B$4:$C$10000,2,1)</f>
        <v>9.5000000000000001E-2</v>
      </c>
    </row>
    <row r="597" spans="1:23">
      <c r="A597" s="1">
        <v>41033</v>
      </c>
      <c r="B597" t="str">
        <f>IFERROR(VLOOKUP($A597,'BTC-Web'!$A$2:$H$10000,2,0),"")</f>
        <v/>
      </c>
      <c r="D597" s="2"/>
      <c r="H597" s="2"/>
      <c r="Q597">
        <f>ROW()</f>
        <v>597</v>
      </c>
      <c r="W597">
        <f>VLOOKUP(A597,Tbills!$B$4:$C$10000,2,1)</f>
        <v>9.5000000000000001E-2</v>
      </c>
    </row>
    <row r="598" spans="1:23">
      <c r="A598" s="1">
        <v>41036</v>
      </c>
      <c r="B598" t="str">
        <f>IFERROR(VLOOKUP($A598,'BTC-Web'!$A$2:$H$10000,2,0),"")</f>
        <v/>
      </c>
      <c r="D598" s="2"/>
      <c r="H598" s="2"/>
      <c r="Q598">
        <f>ROW()</f>
        <v>598</v>
      </c>
      <c r="W598">
        <f>VLOOKUP(A598,Tbills!$B$4:$C$10000,2,1)</f>
        <v>0.09</v>
      </c>
    </row>
    <row r="599" spans="1:23">
      <c r="A599" s="1">
        <v>41037</v>
      </c>
      <c r="B599" t="str">
        <f>IFERROR(VLOOKUP($A599,'BTC-Web'!$A$2:$H$10000,2,0),"")</f>
        <v/>
      </c>
      <c r="D599" s="2"/>
      <c r="H599" s="2"/>
      <c r="Q599">
        <f>ROW()</f>
        <v>599</v>
      </c>
      <c r="W599">
        <f>VLOOKUP(A599,Tbills!$B$4:$C$10000,2,1)</f>
        <v>0.09</v>
      </c>
    </row>
    <row r="600" spans="1:23">
      <c r="A600" s="1">
        <v>41038</v>
      </c>
      <c r="B600" t="str">
        <f>IFERROR(VLOOKUP($A600,'BTC-Web'!$A$2:$H$10000,2,0),"")</f>
        <v/>
      </c>
      <c r="D600" s="2"/>
      <c r="H600" s="2"/>
      <c r="Q600">
        <f>ROW()</f>
        <v>600</v>
      </c>
      <c r="W600">
        <f>VLOOKUP(A600,Tbills!$B$4:$C$10000,2,1)</f>
        <v>0.09</v>
      </c>
    </row>
    <row r="601" spans="1:23">
      <c r="A601" s="1">
        <v>41039</v>
      </c>
      <c r="B601" t="str">
        <f>IFERROR(VLOOKUP($A601,'BTC-Web'!$A$2:$H$10000,2,0),"")</f>
        <v/>
      </c>
      <c r="D601" s="2"/>
      <c r="H601" s="2"/>
      <c r="Q601">
        <f>ROW()</f>
        <v>601</v>
      </c>
      <c r="W601">
        <f>VLOOKUP(A601,Tbills!$B$4:$C$10000,2,1)</f>
        <v>0.09</v>
      </c>
    </row>
    <row r="602" spans="1:23">
      <c r="A602" s="1">
        <v>41040</v>
      </c>
      <c r="B602" t="str">
        <f>IFERROR(VLOOKUP($A602,'BTC-Web'!$A$2:$H$10000,2,0),"")</f>
        <v/>
      </c>
      <c r="D602" s="2"/>
      <c r="H602" s="2"/>
      <c r="Q602">
        <f>ROW()</f>
        <v>602</v>
      </c>
      <c r="W602">
        <f>VLOOKUP(A602,Tbills!$B$4:$C$10000,2,1)</f>
        <v>0.09</v>
      </c>
    </row>
    <row r="603" spans="1:23">
      <c r="A603" s="1">
        <v>41043</v>
      </c>
      <c r="B603" t="str">
        <f>IFERROR(VLOOKUP($A603,'BTC-Web'!$A$2:$H$10000,2,0),"")</f>
        <v/>
      </c>
      <c r="D603" s="2"/>
      <c r="H603" s="2"/>
      <c r="Q603">
        <f>ROW()</f>
        <v>603</v>
      </c>
      <c r="W603">
        <f>VLOOKUP(A603,Tbills!$B$4:$C$10000,2,1)</f>
        <v>9.5000000000000001E-2</v>
      </c>
    </row>
    <row r="604" spans="1:23">
      <c r="A604" s="1">
        <v>41044</v>
      </c>
      <c r="B604" t="str">
        <f>IFERROR(VLOOKUP($A604,'BTC-Web'!$A$2:$H$10000,2,0),"")</f>
        <v/>
      </c>
      <c r="D604" s="2"/>
      <c r="H604" s="2"/>
      <c r="Q604">
        <f>ROW()</f>
        <v>604</v>
      </c>
      <c r="W604">
        <f>VLOOKUP(A604,Tbills!$B$4:$C$10000,2,1)</f>
        <v>9.5000000000000001E-2</v>
      </c>
    </row>
    <row r="605" spans="1:23">
      <c r="A605" s="1">
        <v>41045</v>
      </c>
      <c r="B605" t="str">
        <f>IFERROR(VLOOKUP($A605,'BTC-Web'!$A$2:$H$10000,2,0),"")</f>
        <v/>
      </c>
      <c r="D605" s="2"/>
      <c r="H605" s="2"/>
      <c r="Q605">
        <f>ROW()</f>
        <v>605</v>
      </c>
      <c r="W605">
        <f>VLOOKUP(A605,Tbills!$B$4:$C$10000,2,1)</f>
        <v>9.5000000000000001E-2</v>
      </c>
    </row>
    <row r="606" spans="1:23">
      <c r="A606" s="1">
        <v>41046</v>
      </c>
      <c r="B606" t="str">
        <f>IFERROR(VLOOKUP($A606,'BTC-Web'!$A$2:$H$10000,2,0),"")</f>
        <v/>
      </c>
      <c r="D606" s="2"/>
      <c r="H606" s="2"/>
      <c r="Q606">
        <f>ROW()</f>
        <v>606</v>
      </c>
      <c r="W606">
        <f>VLOOKUP(A606,Tbills!$B$4:$C$10000,2,1)</f>
        <v>9.5000000000000001E-2</v>
      </c>
    </row>
    <row r="607" spans="1:23">
      <c r="A607" s="1">
        <v>41047</v>
      </c>
      <c r="B607" t="str">
        <f>IFERROR(VLOOKUP($A607,'BTC-Web'!$A$2:$H$10000,2,0),"")</f>
        <v/>
      </c>
      <c r="D607" s="2"/>
      <c r="H607" s="2"/>
      <c r="Q607">
        <f>ROW()</f>
        <v>607</v>
      </c>
      <c r="W607">
        <f>VLOOKUP(A607,Tbills!$B$4:$C$10000,2,1)</f>
        <v>9.5000000000000001E-2</v>
      </c>
    </row>
    <row r="608" spans="1:23">
      <c r="A608" s="1">
        <v>41050</v>
      </c>
      <c r="B608" t="str">
        <f>IFERROR(VLOOKUP($A608,'BTC-Web'!$A$2:$H$10000,2,0),"")</f>
        <v/>
      </c>
      <c r="D608" s="2"/>
      <c r="H608" s="2"/>
      <c r="Q608">
        <f>ROW()</f>
        <v>608</v>
      </c>
      <c r="W608">
        <f>VLOOKUP(A608,Tbills!$B$4:$C$10000,2,1)</f>
        <v>8.5000000000000006E-2</v>
      </c>
    </row>
    <row r="609" spans="1:23">
      <c r="A609" s="1">
        <v>41051</v>
      </c>
      <c r="B609" t="str">
        <f>IFERROR(VLOOKUP($A609,'BTC-Web'!$A$2:$H$10000,2,0),"")</f>
        <v/>
      </c>
      <c r="D609" s="2"/>
      <c r="H609" s="2"/>
      <c r="Q609">
        <f>ROW()</f>
        <v>609</v>
      </c>
      <c r="W609">
        <f>VLOOKUP(A609,Tbills!$B$4:$C$10000,2,1)</f>
        <v>8.5000000000000006E-2</v>
      </c>
    </row>
    <row r="610" spans="1:23">
      <c r="A610" s="1">
        <v>41052</v>
      </c>
      <c r="B610" t="str">
        <f>IFERROR(VLOOKUP($A610,'BTC-Web'!$A$2:$H$10000,2,0),"")</f>
        <v/>
      </c>
      <c r="D610" s="2"/>
      <c r="H610" s="2"/>
      <c r="Q610">
        <f>ROW()</f>
        <v>610</v>
      </c>
      <c r="W610">
        <f>VLOOKUP(A610,Tbills!$B$4:$C$10000,2,1)</f>
        <v>8.5000000000000006E-2</v>
      </c>
    </row>
    <row r="611" spans="1:23">
      <c r="A611" s="1">
        <v>41053</v>
      </c>
      <c r="B611" t="str">
        <f>IFERROR(VLOOKUP($A611,'BTC-Web'!$A$2:$H$10000,2,0),"")</f>
        <v/>
      </c>
      <c r="D611" s="2"/>
      <c r="H611" s="2"/>
      <c r="Q611">
        <f>ROW()</f>
        <v>611</v>
      </c>
      <c r="W611">
        <f>VLOOKUP(A611,Tbills!$B$4:$C$10000,2,1)</f>
        <v>8.5000000000000006E-2</v>
      </c>
    </row>
    <row r="612" spans="1:23">
      <c r="A612" s="1">
        <v>41054</v>
      </c>
      <c r="B612" t="str">
        <f>IFERROR(VLOOKUP($A612,'BTC-Web'!$A$2:$H$10000,2,0),"")</f>
        <v/>
      </c>
      <c r="D612" s="2"/>
      <c r="H612" s="2"/>
      <c r="Q612">
        <f>ROW()</f>
        <v>612</v>
      </c>
      <c r="W612">
        <f>VLOOKUP(A612,Tbills!$B$4:$C$10000,2,1)</f>
        <v>8.5000000000000006E-2</v>
      </c>
    </row>
    <row r="613" spans="1:23">
      <c r="A613" s="1">
        <v>41058</v>
      </c>
      <c r="B613" t="str">
        <f>IFERROR(VLOOKUP($A613,'BTC-Web'!$A$2:$H$10000,2,0),"")</f>
        <v/>
      </c>
      <c r="D613" s="2"/>
      <c r="H613" s="2"/>
      <c r="Q613">
        <f>ROW()</f>
        <v>613</v>
      </c>
      <c r="W613">
        <f>VLOOKUP(A613,Tbills!$B$4:$C$10000,2,1)</f>
        <v>8.5000000000000006E-2</v>
      </c>
    </row>
    <row r="614" spans="1:23">
      <c r="A614" s="1">
        <v>41059</v>
      </c>
      <c r="B614" t="str">
        <f>IFERROR(VLOOKUP($A614,'BTC-Web'!$A$2:$H$10000,2,0),"")</f>
        <v/>
      </c>
      <c r="D614" s="2"/>
      <c r="H614" s="2"/>
      <c r="Q614">
        <f>ROW()</f>
        <v>614</v>
      </c>
      <c r="W614">
        <f>VLOOKUP(A614,Tbills!$B$4:$C$10000,2,1)</f>
        <v>8.5000000000000006E-2</v>
      </c>
    </row>
    <row r="615" spans="1:23">
      <c r="A615" s="1">
        <v>41060</v>
      </c>
      <c r="B615" t="str">
        <f>IFERROR(VLOOKUP($A615,'BTC-Web'!$A$2:$H$10000,2,0),"")</f>
        <v/>
      </c>
      <c r="D615" s="2"/>
      <c r="H615" s="2"/>
      <c r="Q615">
        <f>ROW()</f>
        <v>615</v>
      </c>
      <c r="W615">
        <f>VLOOKUP(A615,Tbills!$B$4:$C$10000,2,1)</f>
        <v>8.5000000000000006E-2</v>
      </c>
    </row>
    <row r="616" spans="1:23">
      <c r="A616" s="1">
        <v>41061</v>
      </c>
      <c r="B616" t="str">
        <f>IFERROR(VLOOKUP($A616,'BTC-Web'!$A$2:$H$10000,2,0),"")</f>
        <v/>
      </c>
      <c r="D616" s="2"/>
      <c r="H616" s="2"/>
      <c r="Q616">
        <f>ROW()</f>
        <v>616</v>
      </c>
      <c r="W616">
        <f>VLOOKUP(A616,Tbills!$B$4:$C$10000,2,1)</f>
        <v>8.5000000000000006E-2</v>
      </c>
    </row>
    <row r="617" spans="1:23">
      <c r="A617" s="1">
        <v>41064</v>
      </c>
      <c r="B617" t="str">
        <f>IFERROR(VLOOKUP($A617,'BTC-Web'!$A$2:$H$10000,2,0),"")</f>
        <v/>
      </c>
      <c r="D617" s="2"/>
      <c r="H617" s="2"/>
      <c r="Q617">
        <f>ROW()</f>
        <v>617</v>
      </c>
      <c r="W617">
        <f>VLOOKUP(A617,Tbills!$B$4:$C$10000,2,1)</f>
        <v>7.4999999999999997E-2</v>
      </c>
    </row>
    <row r="618" spans="1:23">
      <c r="A618" s="1">
        <v>41065</v>
      </c>
      <c r="B618" t="str">
        <f>IFERROR(VLOOKUP($A618,'BTC-Web'!$A$2:$H$10000,2,0),"")</f>
        <v/>
      </c>
      <c r="D618" s="2"/>
      <c r="H618" s="2"/>
      <c r="Q618">
        <f>ROW()</f>
        <v>618</v>
      </c>
      <c r="W618">
        <f>VLOOKUP(A618,Tbills!$B$4:$C$10000,2,1)</f>
        <v>7.4999999999999997E-2</v>
      </c>
    </row>
    <row r="619" spans="1:23">
      <c r="A619" s="1">
        <v>41066</v>
      </c>
      <c r="B619" t="str">
        <f>IFERROR(VLOOKUP($A619,'BTC-Web'!$A$2:$H$10000,2,0),"")</f>
        <v/>
      </c>
      <c r="D619" s="2"/>
      <c r="H619" s="2"/>
      <c r="Q619">
        <f>ROW()</f>
        <v>619</v>
      </c>
      <c r="W619">
        <f>VLOOKUP(A619,Tbills!$B$4:$C$10000,2,1)</f>
        <v>7.4999999999999997E-2</v>
      </c>
    </row>
    <row r="620" spans="1:23">
      <c r="A620" s="1">
        <v>41067</v>
      </c>
      <c r="B620" t="str">
        <f>IFERROR(VLOOKUP($A620,'BTC-Web'!$A$2:$H$10000,2,0),"")</f>
        <v/>
      </c>
      <c r="D620" s="2"/>
      <c r="H620" s="2"/>
      <c r="Q620">
        <f>ROW()</f>
        <v>620</v>
      </c>
      <c r="W620">
        <f>VLOOKUP(A620,Tbills!$B$4:$C$10000,2,1)</f>
        <v>7.4999999999999997E-2</v>
      </c>
    </row>
    <row r="621" spans="1:23">
      <c r="A621" s="1">
        <v>41068</v>
      </c>
      <c r="B621" t="str">
        <f>IFERROR(VLOOKUP($A621,'BTC-Web'!$A$2:$H$10000,2,0),"")</f>
        <v/>
      </c>
      <c r="D621" s="2"/>
      <c r="H621" s="2"/>
      <c r="Q621">
        <f>ROW()</f>
        <v>621</v>
      </c>
      <c r="W621">
        <f>VLOOKUP(A621,Tbills!$B$4:$C$10000,2,1)</f>
        <v>7.4999999999999997E-2</v>
      </c>
    </row>
    <row r="622" spans="1:23">
      <c r="A622" s="1">
        <v>41071</v>
      </c>
      <c r="B622" t="str">
        <f>IFERROR(VLOOKUP($A622,'BTC-Web'!$A$2:$H$10000,2,0),"")</f>
        <v/>
      </c>
      <c r="D622" s="2"/>
      <c r="H622" s="2"/>
      <c r="Q622">
        <f>ROW()</f>
        <v>622</v>
      </c>
      <c r="W622">
        <f>VLOOKUP(A622,Tbills!$B$4:$C$10000,2,1)</f>
        <v>8.5000000000000006E-2</v>
      </c>
    </row>
    <row r="623" spans="1:23">
      <c r="A623" s="1">
        <v>41072</v>
      </c>
      <c r="B623" t="str">
        <f>IFERROR(VLOOKUP($A623,'BTC-Web'!$A$2:$H$10000,2,0),"")</f>
        <v/>
      </c>
      <c r="D623" s="2"/>
      <c r="H623" s="2"/>
      <c r="Q623">
        <f>ROW()</f>
        <v>623</v>
      </c>
      <c r="W623">
        <f>VLOOKUP(A623,Tbills!$B$4:$C$10000,2,1)</f>
        <v>8.5000000000000006E-2</v>
      </c>
    </row>
    <row r="624" spans="1:23">
      <c r="A624" s="1">
        <v>41073</v>
      </c>
      <c r="B624" t="str">
        <f>IFERROR(VLOOKUP($A624,'BTC-Web'!$A$2:$H$10000,2,0),"")</f>
        <v/>
      </c>
      <c r="D624" s="2"/>
      <c r="H624" s="2"/>
      <c r="Q624">
        <f>ROW()</f>
        <v>624</v>
      </c>
      <c r="W624">
        <f>VLOOKUP(A624,Tbills!$B$4:$C$10000,2,1)</f>
        <v>8.5000000000000006E-2</v>
      </c>
    </row>
    <row r="625" spans="1:23">
      <c r="A625" s="1">
        <v>41074</v>
      </c>
      <c r="B625" t="str">
        <f>IFERROR(VLOOKUP($A625,'BTC-Web'!$A$2:$H$10000,2,0),"")</f>
        <v/>
      </c>
      <c r="D625" s="2"/>
      <c r="H625" s="2"/>
      <c r="Q625">
        <f>ROW()</f>
        <v>625</v>
      </c>
      <c r="W625">
        <f>VLOOKUP(A625,Tbills!$B$4:$C$10000,2,1)</f>
        <v>8.5000000000000006E-2</v>
      </c>
    </row>
    <row r="626" spans="1:23">
      <c r="A626" s="1">
        <v>41075</v>
      </c>
      <c r="B626" t="str">
        <f>IFERROR(VLOOKUP($A626,'BTC-Web'!$A$2:$H$10000,2,0),"")</f>
        <v/>
      </c>
      <c r="D626" s="2"/>
      <c r="H626" s="2"/>
      <c r="Q626">
        <f>ROW()</f>
        <v>626</v>
      </c>
      <c r="W626">
        <f>VLOOKUP(A626,Tbills!$B$4:$C$10000,2,1)</f>
        <v>8.5000000000000006E-2</v>
      </c>
    </row>
    <row r="627" spans="1:23">
      <c r="A627" s="1">
        <v>41078</v>
      </c>
      <c r="B627" t="str">
        <f>IFERROR(VLOOKUP($A627,'BTC-Web'!$A$2:$H$10000,2,0),"")</f>
        <v/>
      </c>
      <c r="D627" s="2"/>
      <c r="H627" s="2"/>
      <c r="Q627">
        <f>ROW()</f>
        <v>627</v>
      </c>
      <c r="W627">
        <f>VLOOKUP(A627,Tbills!$B$4:$C$10000,2,1)</f>
        <v>9.5000000000000001E-2</v>
      </c>
    </row>
    <row r="628" spans="1:23">
      <c r="A628" s="1">
        <v>41079</v>
      </c>
      <c r="B628" t="str">
        <f>IFERROR(VLOOKUP($A628,'BTC-Web'!$A$2:$H$10000,2,0),"")</f>
        <v/>
      </c>
      <c r="D628" s="2"/>
      <c r="H628" s="2"/>
      <c r="Q628">
        <f>ROW()</f>
        <v>628</v>
      </c>
      <c r="W628">
        <f>VLOOKUP(A628,Tbills!$B$4:$C$10000,2,1)</f>
        <v>9.5000000000000001E-2</v>
      </c>
    </row>
    <row r="629" spans="1:23">
      <c r="A629" s="1">
        <v>41080</v>
      </c>
      <c r="B629" t="str">
        <f>IFERROR(VLOOKUP($A629,'BTC-Web'!$A$2:$H$10000,2,0),"")</f>
        <v/>
      </c>
      <c r="D629" s="2"/>
      <c r="H629" s="2"/>
      <c r="Q629">
        <f>ROW()</f>
        <v>629</v>
      </c>
      <c r="W629">
        <f>VLOOKUP(A629,Tbills!$B$4:$C$10000,2,1)</f>
        <v>9.5000000000000001E-2</v>
      </c>
    </row>
    <row r="630" spans="1:23">
      <c r="A630" s="1">
        <v>41081</v>
      </c>
      <c r="B630" t="str">
        <f>IFERROR(VLOOKUP($A630,'BTC-Web'!$A$2:$H$10000,2,0),"")</f>
        <v/>
      </c>
      <c r="D630" s="2"/>
      <c r="H630" s="2"/>
      <c r="Q630">
        <f>ROW()</f>
        <v>630</v>
      </c>
      <c r="W630">
        <f>VLOOKUP(A630,Tbills!$B$4:$C$10000,2,1)</f>
        <v>9.5000000000000001E-2</v>
      </c>
    </row>
    <row r="631" spans="1:23">
      <c r="A631" s="1">
        <v>41082</v>
      </c>
      <c r="B631" t="str">
        <f>IFERROR(VLOOKUP($A631,'BTC-Web'!$A$2:$H$10000,2,0),"")</f>
        <v/>
      </c>
      <c r="D631" s="2"/>
      <c r="H631" s="2"/>
      <c r="Q631">
        <f>ROW()</f>
        <v>631</v>
      </c>
      <c r="W631">
        <f>VLOOKUP(A631,Tbills!$B$4:$C$10000,2,1)</f>
        <v>9.5000000000000001E-2</v>
      </c>
    </row>
    <row r="632" spans="1:23">
      <c r="A632" s="1">
        <v>41085</v>
      </c>
      <c r="B632" t="str">
        <f>IFERROR(VLOOKUP($A632,'BTC-Web'!$A$2:$H$10000,2,0),"")</f>
        <v/>
      </c>
      <c r="D632" s="2"/>
      <c r="H632" s="2"/>
      <c r="Q632">
        <f>ROW()</f>
        <v>632</v>
      </c>
      <c r="W632">
        <f>VLOOKUP(A632,Tbills!$B$4:$C$10000,2,1)</f>
        <v>9.5000000000000001E-2</v>
      </c>
    </row>
    <row r="633" spans="1:23">
      <c r="A633" s="1">
        <v>41086</v>
      </c>
      <c r="B633" t="str">
        <f>IFERROR(VLOOKUP($A633,'BTC-Web'!$A$2:$H$10000,2,0),"")</f>
        <v/>
      </c>
      <c r="D633" s="2"/>
      <c r="H633" s="2"/>
      <c r="Q633">
        <f>ROW()</f>
        <v>633</v>
      </c>
      <c r="W633">
        <f>VLOOKUP(A633,Tbills!$B$4:$C$10000,2,1)</f>
        <v>9.5000000000000001E-2</v>
      </c>
    </row>
    <row r="634" spans="1:23">
      <c r="A634" s="1">
        <v>41087</v>
      </c>
      <c r="B634" t="str">
        <f>IFERROR(VLOOKUP($A634,'BTC-Web'!$A$2:$H$10000,2,0),"")</f>
        <v/>
      </c>
      <c r="D634" s="2"/>
      <c r="H634" s="2"/>
      <c r="Q634">
        <f>ROW()</f>
        <v>634</v>
      </c>
      <c r="W634">
        <f>VLOOKUP(A634,Tbills!$B$4:$C$10000,2,1)</f>
        <v>9.5000000000000001E-2</v>
      </c>
    </row>
    <row r="635" spans="1:23">
      <c r="A635" s="1">
        <v>41088</v>
      </c>
      <c r="B635" t="str">
        <f>IFERROR(VLOOKUP($A635,'BTC-Web'!$A$2:$H$10000,2,0),"")</f>
        <v/>
      </c>
      <c r="D635" s="2"/>
      <c r="H635" s="2"/>
      <c r="Q635">
        <f>ROW()</f>
        <v>635</v>
      </c>
      <c r="W635">
        <f>VLOOKUP(A635,Tbills!$B$4:$C$10000,2,1)</f>
        <v>9.5000000000000001E-2</v>
      </c>
    </row>
    <row r="636" spans="1:23">
      <c r="A636" s="1">
        <v>41089</v>
      </c>
      <c r="B636" t="str">
        <f>IFERROR(VLOOKUP($A636,'BTC-Web'!$A$2:$H$10000,2,0),"")</f>
        <v/>
      </c>
      <c r="D636" s="2"/>
      <c r="H636" s="2"/>
      <c r="Q636">
        <f>ROW()</f>
        <v>636</v>
      </c>
      <c r="W636">
        <f>VLOOKUP(A636,Tbills!$B$4:$C$10000,2,1)</f>
        <v>9.5000000000000001E-2</v>
      </c>
    </row>
    <row r="637" spans="1:23">
      <c r="A637" s="1">
        <v>41092</v>
      </c>
      <c r="B637" t="str">
        <f>IFERROR(VLOOKUP($A637,'BTC-Web'!$A$2:$H$10000,2,0),"")</f>
        <v/>
      </c>
      <c r="D637" s="2"/>
      <c r="H637" s="2"/>
      <c r="Q637">
        <f>ROW()</f>
        <v>637</v>
      </c>
      <c r="W637">
        <f>VLOOKUP(A637,Tbills!$B$4:$C$10000,2,1)</f>
        <v>0.1</v>
      </c>
    </row>
    <row r="638" spans="1:23">
      <c r="A638" s="1">
        <v>41093</v>
      </c>
      <c r="B638" t="str">
        <f>IFERROR(VLOOKUP($A638,'BTC-Web'!$A$2:$H$10000,2,0),"")</f>
        <v/>
      </c>
      <c r="D638" s="2"/>
      <c r="H638" s="2"/>
      <c r="Q638">
        <f>ROW()</f>
        <v>638</v>
      </c>
      <c r="W638">
        <f>VLOOKUP(A638,Tbills!$B$4:$C$10000,2,1)</f>
        <v>0.1</v>
      </c>
    </row>
    <row r="639" spans="1:23">
      <c r="A639" s="1">
        <v>41095</v>
      </c>
      <c r="B639" t="str">
        <f>IFERROR(VLOOKUP($A639,'BTC-Web'!$A$2:$H$10000,2,0),"")</f>
        <v/>
      </c>
      <c r="D639" s="2"/>
      <c r="H639" s="2"/>
      <c r="Q639">
        <f>ROW()</f>
        <v>639</v>
      </c>
      <c r="W639">
        <f>VLOOKUP(A639,Tbills!$B$4:$C$10000,2,1)</f>
        <v>0.1</v>
      </c>
    </row>
    <row r="640" spans="1:23">
      <c r="A640" s="1">
        <v>41096</v>
      </c>
      <c r="B640" t="str">
        <f>IFERROR(VLOOKUP($A640,'BTC-Web'!$A$2:$H$10000,2,0),"")</f>
        <v/>
      </c>
      <c r="D640" s="2"/>
      <c r="H640" s="2"/>
      <c r="Q640">
        <f>ROW()</f>
        <v>640</v>
      </c>
      <c r="W640">
        <f>VLOOKUP(A640,Tbills!$B$4:$C$10000,2,1)</f>
        <v>0.1</v>
      </c>
    </row>
    <row r="641" spans="1:23">
      <c r="A641" s="1">
        <v>41099</v>
      </c>
      <c r="B641" t="str">
        <f>IFERROR(VLOOKUP($A641,'BTC-Web'!$A$2:$H$10000,2,0),"")</f>
        <v/>
      </c>
      <c r="D641" s="2"/>
      <c r="H641" s="2"/>
      <c r="Q641">
        <f>ROW()</f>
        <v>641</v>
      </c>
      <c r="W641">
        <f>VLOOKUP(A641,Tbills!$B$4:$C$10000,2,1)</f>
        <v>0.09</v>
      </c>
    </row>
    <row r="642" spans="1:23">
      <c r="A642" s="1">
        <v>41100</v>
      </c>
      <c r="B642" t="str">
        <f>IFERROR(VLOOKUP($A642,'BTC-Web'!$A$2:$H$10000,2,0),"")</f>
        <v/>
      </c>
      <c r="D642" s="2"/>
      <c r="H642" s="2"/>
      <c r="Q642">
        <f>ROW()</f>
        <v>642</v>
      </c>
      <c r="W642">
        <f>VLOOKUP(A642,Tbills!$B$4:$C$10000,2,1)</f>
        <v>0.09</v>
      </c>
    </row>
    <row r="643" spans="1:23">
      <c r="A643" s="1">
        <v>41101</v>
      </c>
      <c r="B643" t="str">
        <f>IFERROR(VLOOKUP($A643,'BTC-Web'!$A$2:$H$10000,2,0),"")</f>
        <v/>
      </c>
      <c r="D643" s="2"/>
      <c r="H643" s="2"/>
      <c r="Q643">
        <f>ROW()</f>
        <v>643</v>
      </c>
      <c r="W643">
        <f>VLOOKUP(A643,Tbills!$B$4:$C$10000,2,1)</f>
        <v>0.09</v>
      </c>
    </row>
    <row r="644" spans="1:23">
      <c r="A644" s="1">
        <v>41102</v>
      </c>
      <c r="B644" t="str">
        <f>IFERROR(VLOOKUP($A644,'BTC-Web'!$A$2:$H$10000,2,0),"")</f>
        <v/>
      </c>
      <c r="D644" s="2"/>
      <c r="H644" s="2"/>
      <c r="Q644">
        <f>ROW()</f>
        <v>644</v>
      </c>
      <c r="W644">
        <f>VLOOKUP(A644,Tbills!$B$4:$C$10000,2,1)</f>
        <v>0.09</v>
      </c>
    </row>
    <row r="645" spans="1:23">
      <c r="A645" s="1">
        <v>41103</v>
      </c>
      <c r="B645" t="str">
        <f>IFERROR(VLOOKUP($A645,'BTC-Web'!$A$2:$H$10000,2,0),"")</f>
        <v/>
      </c>
      <c r="D645" s="2"/>
      <c r="H645" s="2"/>
      <c r="Q645">
        <f>ROW()</f>
        <v>645</v>
      </c>
      <c r="W645">
        <f>VLOOKUP(A645,Tbills!$B$4:$C$10000,2,1)</f>
        <v>0.09</v>
      </c>
    </row>
    <row r="646" spans="1:23">
      <c r="A646" s="1">
        <v>41106</v>
      </c>
      <c r="B646" t="str">
        <f>IFERROR(VLOOKUP($A646,'BTC-Web'!$A$2:$H$10000,2,0),"")</f>
        <v/>
      </c>
      <c r="D646" s="2"/>
      <c r="H646" s="2"/>
      <c r="Q646">
        <f>ROW()</f>
        <v>646</v>
      </c>
      <c r="W646">
        <f>VLOOKUP(A646,Tbills!$B$4:$C$10000,2,1)</f>
        <v>9.5000000000000001E-2</v>
      </c>
    </row>
    <row r="647" spans="1:23">
      <c r="A647" s="1">
        <v>41107</v>
      </c>
      <c r="B647" t="str">
        <f>IFERROR(VLOOKUP($A647,'BTC-Web'!$A$2:$H$10000,2,0),"")</f>
        <v/>
      </c>
      <c r="D647" s="2"/>
      <c r="H647" s="2"/>
      <c r="Q647">
        <f>ROW()</f>
        <v>647</v>
      </c>
      <c r="W647">
        <f>VLOOKUP(A647,Tbills!$B$4:$C$10000,2,1)</f>
        <v>9.5000000000000001E-2</v>
      </c>
    </row>
    <row r="648" spans="1:23">
      <c r="A648" s="1">
        <v>41108</v>
      </c>
      <c r="B648" t="str">
        <f>IFERROR(VLOOKUP($A648,'BTC-Web'!$A$2:$H$10000,2,0),"")</f>
        <v/>
      </c>
      <c r="D648" s="2"/>
      <c r="H648" s="2"/>
      <c r="Q648">
        <f>ROW()</f>
        <v>648</v>
      </c>
      <c r="W648">
        <f>VLOOKUP(A648,Tbills!$B$4:$C$10000,2,1)</f>
        <v>9.5000000000000001E-2</v>
      </c>
    </row>
    <row r="649" spans="1:23">
      <c r="A649" s="1">
        <v>41109</v>
      </c>
      <c r="B649" t="str">
        <f>IFERROR(VLOOKUP($A649,'BTC-Web'!$A$2:$H$10000,2,0),"")</f>
        <v/>
      </c>
      <c r="D649" s="2"/>
      <c r="H649" s="2"/>
      <c r="Q649">
        <f>ROW()</f>
        <v>649</v>
      </c>
      <c r="W649">
        <f>VLOOKUP(A649,Tbills!$B$4:$C$10000,2,1)</f>
        <v>9.5000000000000001E-2</v>
      </c>
    </row>
    <row r="650" spans="1:23">
      <c r="A650" s="1">
        <v>41110</v>
      </c>
      <c r="B650" t="str">
        <f>IFERROR(VLOOKUP($A650,'BTC-Web'!$A$2:$H$10000,2,0),"")</f>
        <v/>
      </c>
      <c r="D650" s="2"/>
      <c r="H650" s="2"/>
      <c r="Q650">
        <f>ROW()</f>
        <v>650</v>
      </c>
      <c r="W650">
        <f>VLOOKUP(A650,Tbills!$B$4:$C$10000,2,1)</f>
        <v>9.5000000000000001E-2</v>
      </c>
    </row>
    <row r="651" spans="1:23">
      <c r="A651" s="1">
        <v>41113</v>
      </c>
      <c r="B651" t="str">
        <f>IFERROR(VLOOKUP($A651,'BTC-Web'!$A$2:$H$10000,2,0),"")</f>
        <v/>
      </c>
      <c r="D651" s="2"/>
      <c r="H651" s="2"/>
      <c r="Q651">
        <f>ROW()</f>
        <v>651</v>
      </c>
      <c r="W651">
        <f>VLOOKUP(A651,Tbills!$B$4:$C$10000,2,1)</f>
        <v>9.5000000000000001E-2</v>
      </c>
    </row>
    <row r="652" spans="1:23">
      <c r="A652" s="1">
        <v>41114</v>
      </c>
      <c r="B652" t="str">
        <f>IFERROR(VLOOKUP($A652,'BTC-Web'!$A$2:$H$10000,2,0),"")</f>
        <v/>
      </c>
      <c r="D652" s="2"/>
      <c r="H652" s="2"/>
      <c r="Q652">
        <f>ROW()</f>
        <v>652</v>
      </c>
      <c r="W652">
        <f>VLOOKUP(A652,Tbills!$B$4:$C$10000,2,1)</f>
        <v>9.5000000000000001E-2</v>
      </c>
    </row>
    <row r="653" spans="1:23">
      <c r="A653" s="1">
        <v>41115</v>
      </c>
      <c r="B653" t="str">
        <f>IFERROR(VLOOKUP($A653,'BTC-Web'!$A$2:$H$10000,2,0),"")</f>
        <v/>
      </c>
      <c r="D653" s="2"/>
      <c r="H653" s="2"/>
      <c r="Q653">
        <f>ROW()</f>
        <v>653</v>
      </c>
      <c r="W653">
        <f>VLOOKUP(A653,Tbills!$B$4:$C$10000,2,1)</f>
        <v>9.5000000000000001E-2</v>
      </c>
    </row>
    <row r="654" spans="1:23">
      <c r="A654" s="1">
        <v>41116</v>
      </c>
      <c r="B654" t="str">
        <f>IFERROR(VLOOKUP($A654,'BTC-Web'!$A$2:$H$10000,2,0),"")</f>
        <v/>
      </c>
      <c r="D654" s="2"/>
      <c r="H654" s="2"/>
      <c r="Q654">
        <f>ROW()</f>
        <v>654</v>
      </c>
      <c r="W654">
        <f>VLOOKUP(A654,Tbills!$B$4:$C$10000,2,1)</f>
        <v>9.5000000000000001E-2</v>
      </c>
    </row>
    <row r="655" spans="1:23">
      <c r="A655" s="1">
        <v>41117</v>
      </c>
      <c r="B655" t="str">
        <f>IFERROR(VLOOKUP($A655,'BTC-Web'!$A$2:$H$10000,2,0),"")</f>
        <v/>
      </c>
      <c r="D655" s="2"/>
      <c r="H655" s="2"/>
      <c r="Q655">
        <f>ROW()</f>
        <v>655</v>
      </c>
      <c r="W655">
        <f>VLOOKUP(A655,Tbills!$B$4:$C$10000,2,1)</f>
        <v>9.5000000000000001E-2</v>
      </c>
    </row>
    <row r="656" spans="1:23">
      <c r="A656" s="1">
        <v>41120</v>
      </c>
      <c r="B656" t="str">
        <f>IFERROR(VLOOKUP($A656,'BTC-Web'!$A$2:$H$10000,2,0),"")</f>
        <v/>
      </c>
      <c r="D656" s="2"/>
      <c r="H656" s="2"/>
      <c r="Q656">
        <f>ROW()</f>
        <v>656</v>
      </c>
      <c r="W656">
        <f>VLOOKUP(A656,Tbills!$B$4:$C$10000,2,1)</f>
        <v>0.11</v>
      </c>
    </row>
    <row r="657" spans="1:23">
      <c r="A657" s="1">
        <v>41121</v>
      </c>
      <c r="B657" t="str">
        <f>IFERROR(VLOOKUP($A657,'BTC-Web'!$A$2:$H$10000,2,0),"")</f>
        <v/>
      </c>
      <c r="D657" s="2"/>
      <c r="H657" s="2"/>
      <c r="Q657">
        <f>ROW()</f>
        <v>657</v>
      </c>
      <c r="W657">
        <f>VLOOKUP(A657,Tbills!$B$4:$C$10000,2,1)</f>
        <v>0.11</v>
      </c>
    </row>
    <row r="658" spans="1:23">
      <c r="A658" s="1">
        <v>41122</v>
      </c>
      <c r="B658" t="str">
        <f>IFERROR(VLOOKUP($A658,'BTC-Web'!$A$2:$H$10000,2,0),"")</f>
        <v/>
      </c>
      <c r="D658" s="2"/>
      <c r="H658" s="2"/>
      <c r="Q658">
        <f>ROW()</f>
        <v>658</v>
      </c>
      <c r="W658">
        <f>VLOOKUP(A658,Tbills!$B$4:$C$10000,2,1)</f>
        <v>0.11</v>
      </c>
    </row>
    <row r="659" spans="1:23">
      <c r="A659" s="1">
        <v>41123</v>
      </c>
      <c r="B659" t="str">
        <f>IFERROR(VLOOKUP($A659,'BTC-Web'!$A$2:$H$10000,2,0),"")</f>
        <v/>
      </c>
      <c r="D659" s="2"/>
      <c r="H659" s="2"/>
      <c r="Q659">
        <f>ROW()</f>
        <v>659</v>
      </c>
      <c r="W659">
        <f>VLOOKUP(A659,Tbills!$B$4:$C$10000,2,1)</f>
        <v>0.11</v>
      </c>
    </row>
    <row r="660" spans="1:23">
      <c r="A660" s="1">
        <v>41124</v>
      </c>
      <c r="B660" t="str">
        <f>IFERROR(VLOOKUP($A660,'BTC-Web'!$A$2:$H$10000,2,0),"")</f>
        <v/>
      </c>
      <c r="D660" s="2"/>
      <c r="H660" s="2"/>
      <c r="Q660">
        <f>ROW()</f>
        <v>660</v>
      </c>
      <c r="W660">
        <f>VLOOKUP(A660,Tbills!$B$4:$C$10000,2,1)</f>
        <v>0.11</v>
      </c>
    </row>
    <row r="661" spans="1:23">
      <c r="A661" s="1">
        <v>41127</v>
      </c>
      <c r="B661" t="str">
        <f>IFERROR(VLOOKUP($A661,'BTC-Web'!$A$2:$H$10000,2,0),"")</f>
        <v/>
      </c>
      <c r="D661" s="2"/>
      <c r="H661" s="2"/>
      <c r="Q661">
        <f>ROW()</f>
        <v>661</v>
      </c>
      <c r="W661">
        <f>VLOOKUP(A661,Tbills!$B$4:$C$10000,2,1)</f>
        <v>0.1</v>
      </c>
    </row>
    <row r="662" spans="1:23">
      <c r="A662" s="1">
        <v>41128</v>
      </c>
      <c r="B662" t="str">
        <f>IFERROR(VLOOKUP($A662,'BTC-Web'!$A$2:$H$10000,2,0),"")</f>
        <v/>
      </c>
      <c r="D662" s="2"/>
      <c r="H662" s="2"/>
      <c r="Q662">
        <f>ROW()</f>
        <v>662</v>
      </c>
      <c r="W662">
        <f>VLOOKUP(A662,Tbills!$B$4:$C$10000,2,1)</f>
        <v>0.1</v>
      </c>
    </row>
    <row r="663" spans="1:23">
      <c r="A663" s="1">
        <v>41129</v>
      </c>
      <c r="B663" t="str">
        <f>IFERROR(VLOOKUP($A663,'BTC-Web'!$A$2:$H$10000,2,0),"")</f>
        <v/>
      </c>
      <c r="D663" s="2"/>
      <c r="H663" s="2"/>
      <c r="Q663">
        <f>ROW()</f>
        <v>663</v>
      </c>
      <c r="W663">
        <f>VLOOKUP(A663,Tbills!$B$4:$C$10000,2,1)</f>
        <v>0.1</v>
      </c>
    </row>
    <row r="664" spans="1:23">
      <c r="A664" s="1">
        <v>41130</v>
      </c>
      <c r="B664" t="str">
        <f>IFERROR(VLOOKUP($A664,'BTC-Web'!$A$2:$H$10000,2,0),"")</f>
        <v/>
      </c>
      <c r="D664" s="2"/>
      <c r="H664" s="2"/>
      <c r="Q664">
        <f>ROW()</f>
        <v>664</v>
      </c>
      <c r="W664">
        <f>VLOOKUP(A664,Tbills!$B$4:$C$10000,2,1)</f>
        <v>0.1</v>
      </c>
    </row>
    <row r="665" spans="1:23">
      <c r="A665" s="1">
        <v>41131</v>
      </c>
      <c r="B665" t="str">
        <f>IFERROR(VLOOKUP($A665,'BTC-Web'!$A$2:$H$10000,2,0),"")</f>
        <v/>
      </c>
      <c r="D665" s="2"/>
      <c r="H665" s="2"/>
      <c r="Q665">
        <f>ROW()</f>
        <v>665</v>
      </c>
      <c r="W665">
        <f>VLOOKUP(A665,Tbills!$B$4:$C$10000,2,1)</f>
        <v>0.1</v>
      </c>
    </row>
    <row r="666" spans="1:23">
      <c r="A666" s="1">
        <v>41134</v>
      </c>
      <c r="B666" t="str">
        <f>IFERROR(VLOOKUP($A666,'BTC-Web'!$A$2:$H$10000,2,0),"")</f>
        <v/>
      </c>
      <c r="D666" s="2"/>
      <c r="H666" s="2"/>
      <c r="Q666">
        <f>ROW()</f>
        <v>666</v>
      </c>
      <c r="W666">
        <f>VLOOKUP(A666,Tbills!$B$4:$C$10000,2,1)</f>
        <v>0.11</v>
      </c>
    </row>
    <row r="667" spans="1:23">
      <c r="A667" s="1">
        <v>41135</v>
      </c>
      <c r="B667" t="str">
        <f>IFERROR(VLOOKUP($A667,'BTC-Web'!$A$2:$H$10000,2,0),"")</f>
        <v/>
      </c>
      <c r="D667" s="2"/>
      <c r="H667" s="2"/>
      <c r="Q667">
        <f>ROW()</f>
        <v>667</v>
      </c>
      <c r="W667">
        <f>VLOOKUP(A667,Tbills!$B$4:$C$10000,2,1)</f>
        <v>0.11</v>
      </c>
    </row>
    <row r="668" spans="1:23">
      <c r="A668" s="1">
        <v>41136</v>
      </c>
      <c r="B668" t="str">
        <f>IFERROR(VLOOKUP($A668,'BTC-Web'!$A$2:$H$10000,2,0),"")</f>
        <v/>
      </c>
      <c r="D668" s="2"/>
      <c r="H668" s="2"/>
      <c r="Q668">
        <f>ROW()</f>
        <v>668</v>
      </c>
      <c r="W668">
        <f>VLOOKUP(A668,Tbills!$B$4:$C$10000,2,1)</f>
        <v>0.11</v>
      </c>
    </row>
    <row r="669" spans="1:23">
      <c r="A669" s="1">
        <v>41137</v>
      </c>
      <c r="B669" t="str">
        <f>IFERROR(VLOOKUP($A669,'BTC-Web'!$A$2:$H$10000,2,0),"")</f>
        <v/>
      </c>
      <c r="D669" s="2"/>
      <c r="H669" s="2"/>
      <c r="Q669">
        <f>ROW()</f>
        <v>669</v>
      </c>
      <c r="W669">
        <f>VLOOKUP(A669,Tbills!$B$4:$C$10000,2,1)</f>
        <v>0.11</v>
      </c>
    </row>
    <row r="670" spans="1:23">
      <c r="A670" s="1">
        <v>41138</v>
      </c>
      <c r="B670" t="str">
        <f>IFERROR(VLOOKUP($A670,'BTC-Web'!$A$2:$H$10000,2,0),"")</f>
        <v/>
      </c>
      <c r="D670" s="2"/>
      <c r="H670" s="2"/>
      <c r="Q670">
        <f>ROW()</f>
        <v>670</v>
      </c>
      <c r="W670">
        <f>VLOOKUP(A670,Tbills!$B$4:$C$10000,2,1)</f>
        <v>0.11</v>
      </c>
    </row>
    <row r="671" spans="1:23">
      <c r="A671" s="1">
        <v>41141</v>
      </c>
      <c r="B671" t="str">
        <f>IFERROR(VLOOKUP($A671,'BTC-Web'!$A$2:$H$10000,2,0),"")</f>
        <v/>
      </c>
      <c r="D671" s="2"/>
      <c r="H671" s="2"/>
      <c r="Q671">
        <f>ROW()</f>
        <v>671</v>
      </c>
      <c r="W671">
        <f>VLOOKUP(A671,Tbills!$B$4:$C$10000,2,1)</f>
        <v>0.1</v>
      </c>
    </row>
    <row r="672" spans="1:23">
      <c r="A672" s="1">
        <v>41142</v>
      </c>
      <c r="B672" t="str">
        <f>IFERROR(VLOOKUP($A672,'BTC-Web'!$A$2:$H$10000,2,0),"")</f>
        <v/>
      </c>
      <c r="D672" s="2"/>
      <c r="H672" s="2"/>
      <c r="Q672">
        <f>ROW()</f>
        <v>672</v>
      </c>
      <c r="W672">
        <f>VLOOKUP(A672,Tbills!$B$4:$C$10000,2,1)</f>
        <v>0.1</v>
      </c>
    </row>
    <row r="673" spans="1:23">
      <c r="A673" s="1">
        <v>41143</v>
      </c>
      <c r="B673" t="str">
        <f>IFERROR(VLOOKUP($A673,'BTC-Web'!$A$2:$H$10000,2,0),"")</f>
        <v/>
      </c>
      <c r="D673" s="2"/>
      <c r="H673" s="2"/>
      <c r="Q673">
        <f>ROW()</f>
        <v>673</v>
      </c>
      <c r="W673">
        <f>VLOOKUP(A673,Tbills!$B$4:$C$10000,2,1)</f>
        <v>0.1</v>
      </c>
    </row>
    <row r="674" spans="1:23">
      <c r="A674" s="1">
        <v>41144</v>
      </c>
      <c r="B674" t="str">
        <f>IFERROR(VLOOKUP($A674,'BTC-Web'!$A$2:$H$10000,2,0),"")</f>
        <v/>
      </c>
      <c r="D674" s="2"/>
      <c r="H674" s="2"/>
      <c r="Q674">
        <f>ROW()</f>
        <v>674</v>
      </c>
      <c r="W674">
        <f>VLOOKUP(A674,Tbills!$B$4:$C$10000,2,1)</f>
        <v>0.1</v>
      </c>
    </row>
    <row r="675" spans="1:23">
      <c r="A675" s="1">
        <v>41145</v>
      </c>
      <c r="B675" t="str">
        <f>IFERROR(VLOOKUP($A675,'BTC-Web'!$A$2:$H$10000,2,0),"")</f>
        <v/>
      </c>
      <c r="D675" s="2"/>
      <c r="H675" s="2"/>
      <c r="Q675">
        <f>ROW()</f>
        <v>675</v>
      </c>
      <c r="W675">
        <f>VLOOKUP(A675,Tbills!$B$4:$C$10000,2,1)</f>
        <v>0.1</v>
      </c>
    </row>
    <row r="676" spans="1:23">
      <c r="A676" s="1">
        <v>41148</v>
      </c>
      <c r="B676" t="str">
        <f>IFERROR(VLOOKUP($A676,'BTC-Web'!$A$2:$H$10000,2,0),"")</f>
        <v/>
      </c>
      <c r="D676" s="2"/>
      <c r="H676" s="2"/>
      <c r="Q676">
        <f>ROW()</f>
        <v>676</v>
      </c>
      <c r="W676">
        <f>VLOOKUP(A676,Tbills!$B$4:$C$10000,2,1)</f>
        <v>0.11</v>
      </c>
    </row>
    <row r="677" spans="1:23">
      <c r="A677" s="1">
        <v>41149</v>
      </c>
      <c r="B677" t="str">
        <f>IFERROR(VLOOKUP($A677,'BTC-Web'!$A$2:$H$10000,2,0),"")</f>
        <v/>
      </c>
      <c r="D677" s="2"/>
      <c r="H677" s="2"/>
      <c r="Q677">
        <f>ROW()</f>
        <v>677</v>
      </c>
      <c r="W677">
        <f>VLOOKUP(A677,Tbills!$B$4:$C$10000,2,1)</f>
        <v>0.11</v>
      </c>
    </row>
    <row r="678" spans="1:23">
      <c r="A678" s="1">
        <v>41150</v>
      </c>
      <c r="B678" t="str">
        <f>IFERROR(VLOOKUP($A678,'BTC-Web'!$A$2:$H$10000,2,0),"")</f>
        <v/>
      </c>
      <c r="D678" s="2"/>
      <c r="H678" s="2"/>
      <c r="Q678">
        <f>ROW()</f>
        <v>678</v>
      </c>
      <c r="W678">
        <f>VLOOKUP(A678,Tbills!$B$4:$C$10000,2,1)</f>
        <v>0.11</v>
      </c>
    </row>
    <row r="679" spans="1:23">
      <c r="A679" s="1">
        <v>41151</v>
      </c>
      <c r="B679" t="str">
        <f>IFERROR(VLOOKUP($A679,'BTC-Web'!$A$2:$H$10000,2,0),"")</f>
        <v/>
      </c>
      <c r="D679" s="2"/>
      <c r="H679" s="2"/>
      <c r="Q679">
        <f>ROW()</f>
        <v>679</v>
      </c>
      <c r="W679">
        <f>VLOOKUP(A679,Tbills!$B$4:$C$10000,2,1)</f>
        <v>0.11</v>
      </c>
    </row>
    <row r="680" spans="1:23">
      <c r="A680" s="1">
        <v>41152</v>
      </c>
      <c r="B680" t="str">
        <f>IFERROR(VLOOKUP($A680,'BTC-Web'!$A$2:$H$10000,2,0),"")</f>
        <v/>
      </c>
      <c r="D680" s="2"/>
      <c r="H680" s="2"/>
      <c r="Q680">
        <f>ROW()</f>
        <v>680</v>
      </c>
      <c r="W680">
        <f>VLOOKUP(A680,Tbills!$B$4:$C$10000,2,1)</f>
        <v>0.11</v>
      </c>
    </row>
    <row r="681" spans="1:23">
      <c r="A681" s="1">
        <v>41156</v>
      </c>
      <c r="B681" t="str">
        <f>IFERROR(VLOOKUP($A681,'BTC-Web'!$A$2:$H$10000,2,0),"")</f>
        <v/>
      </c>
      <c r="D681" s="2"/>
      <c r="H681" s="2"/>
      <c r="Q681">
        <f>ROW()</f>
        <v>681</v>
      </c>
      <c r="W681">
        <f>VLOOKUP(A681,Tbills!$B$4:$C$10000,2,1)</f>
        <v>0.1</v>
      </c>
    </row>
    <row r="682" spans="1:23">
      <c r="A682" s="1">
        <v>41157</v>
      </c>
      <c r="B682" t="str">
        <f>IFERROR(VLOOKUP($A682,'BTC-Web'!$A$2:$H$10000,2,0),"")</f>
        <v/>
      </c>
      <c r="D682" s="2"/>
      <c r="H682" s="2"/>
      <c r="Q682">
        <f>ROW()</f>
        <v>682</v>
      </c>
      <c r="W682">
        <f>VLOOKUP(A682,Tbills!$B$4:$C$10000,2,1)</f>
        <v>0.1</v>
      </c>
    </row>
    <row r="683" spans="1:23">
      <c r="A683" s="1">
        <v>41158</v>
      </c>
      <c r="B683" t="str">
        <f>IFERROR(VLOOKUP($A683,'BTC-Web'!$A$2:$H$10000,2,0),"")</f>
        <v/>
      </c>
      <c r="D683" s="2"/>
      <c r="H683" s="2"/>
      <c r="Q683">
        <f>ROW()</f>
        <v>683</v>
      </c>
      <c r="W683">
        <f>VLOOKUP(A683,Tbills!$B$4:$C$10000,2,1)</f>
        <v>0.1</v>
      </c>
    </row>
    <row r="684" spans="1:23">
      <c r="A684" s="1">
        <v>41159</v>
      </c>
      <c r="B684" t="str">
        <f>IFERROR(VLOOKUP($A684,'BTC-Web'!$A$2:$H$10000,2,0),"")</f>
        <v/>
      </c>
      <c r="D684" s="2"/>
      <c r="H684" s="2"/>
      <c r="Q684">
        <f>ROW()</f>
        <v>684</v>
      </c>
      <c r="W684">
        <f>VLOOKUP(A684,Tbills!$B$4:$C$10000,2,1)</f>
        <v>0.1</v>
      </c>
    </row>
    <row r="685" spans="1:23">
      <c r="A685" s="1">
        <v>41162</v>
      </c>
      <c r="B685" t="str">
        <f>IFERROR(VLOOKUP($A685,'BTC-Web'!$A$2:$H$10000,2,0),"")</f>
        <v/>
      </c>
      <c r="D685" s="2"/>
      <c r="H685" s="2"/>
      <c r="Q685">
        <f>ROW()</f>
        <v>685</v>
      </c>
      <c r="W685">
        <f>VLOOKUP(A685,Tbills!$B$4:$C$10000,2,1)</f>
        <v>0.1</v>
      </c>
    </row>
    <row r="686" spans="1:23">
      <c r="A686" s="1">
        <v>41163</v>
      </c>
      <c r="B686" t="str">
        <f>IFERROR(VLOOKUP($A686,'BTC-Web'!$A$2:$H$10000,2,0),"")</f>
        <v/>
      </c>
      <c r="D686" s="2"/>
      <c r="H686" s="2"/>
      <c r="Q686">
        <f>ROW()</f>
        <v>686</v>
      </c>
      <c r="W686">
        <f>VLOOKUP(A686,Tbills!$B$4:$C$10000,2,1)</f>
        <v>0.1</v>
      </c>
    </row>
    <row r="687" spans="1:23">
      <c r="A687" s="1">
        <v>41164</v>
      </c>
      <c r="B687" t="str">
        <f>IFERROR(VLOOKUP($A687,'BTC-Web'!$A$2:$H$10000,2,0),"")</f>
        <v/>
      </c>
      <c r="D687" s="2"/>
      <c r="H687" s="2"/>
      <c r="Q687">
        <f>ROW()</f>
        <v>687</v>
      </c>
      <c r="W687">
        <f>VLOOKUP(A687,Tbills!$B$4:$C$10000,2,1)</f>
        <v>0.1</v>
      </c>
    </row>
    <row r="688" spans="1:23">
      <c r="A688" s="1">
        <v>41165</v>
      </c>
      <c r="B688" t="str">
        <f>IFERROR(VLOOKUP($A688,'BTC-Web'!$A$2:$H$10000,2,0),"")</f>
        <v/>
      </c>
      <c r="D688" s="2"/>
      <c r="H688" s="2"/>
      <c r="Q688">
        <f>ROW()</f>
        <v>688</v>
      </c>
      <c r="W688">
        <f>VLOOKUP(A688,Tbills!$B$4:$C$10000,2,1)</f>
        <v>0.1</v>
      </c>
    </row>
    <row r="689" spans="1:23">
      <c r="A689" s="1">
        <v>41166</v>
      </c>
      <c r="B689" t="str">
        <f>IFERROR(VLOOKUP($A689,'BTC-Web'!$A$2:$H$10000,2,0),"")</f>
        <v/>
      </c>
      <c r="D689" s="2"/>
      <c r="H689" s="2"/>
      <c r="Q689">
        <f>ROW()</f>
        <v>689</v>
      </c>
      <c r="W689">
        <f>VLOOKUP(A689,Tbills!$B$4:$C$10000,2,1)</f>
        <v>0.1</v>
      </c>
    </row>
    <row r="690" spans="1:23">
      <c r="A690" s="1">
        <v>41169</v>
      </c>
      <c r="B690" t="str">
        <f>IFERROR(VLOOKUP($A690,'BTC-Web'!$A$2:$H$10000,2,0),"")</f>
        <v/>
      </c>
      <c r="D690" s="2"/>
      <c r="H690" s="2"/>
      <c r="Q690">
        <f>ROW()</f>
        <v>690</v>
      </c>
      <c r="W690">
        <f>VLOOKUP(A690,Tbills!$B$4:$C$10000,2,1)</f>
        <v>0.11</v>
      </c>
    </row>
    <row r="691" spans="1:23">
      <c r="A691" s="1">
        <v>41170</v>
      </c>
      <c r="B691" t="str">
        <f>IFERROR(VLOOKUP($A691,'BTC-Web'!$A$2:$H$10000,2,0),"")</f>
        <v/>
      </c>
      <c r="D691" s="2"/>
      <c r="H691" s="2"/>
      <c r="Q691">
        <f>ROW()</f>
        <v>691</v>
      </c>
      <c r="W691">
        <f>VLOOKUP(A691,Tbills!$B$4:$C$10000,2,1)</f>
        <v>0.11</v>
      </c>
    </row>
    <row r="692" spans="1:23">
      <c r="A692" s="1">
        <v>41171</v>
      </c>
      <c r="B692" t="str">
        <f>IFERROR(VLOOKUP($A692,'BTC-Web'!$A$2:$H$10000,2,0),"")</f>
        <v/>
      </c>
      <c r="D692" s="2"/>
      <c r="H692" s="2"/>
      <c r="Q692">
        <f>ROW()</f>
        <v>692</v>
      </c>
      <c r="W692">
        <f>VLOOKUP(A692,Tbills!$B$4:$C$10000,2,1)</f>
        <v>0.11</v>
      </c>
    </row>
    <row r="693" spans="1:23">
      <c r="A693" s="1">
        <v>41172</v>
      </c>
      <c r="B693" t="str">
        <f>IFERROR(VLOOKUP($A693,'BTC-Web'!$A$2:$H$10000,2,0),"")</f>
        <v/>
      </c>
      <c r="D693" s="2"/>
      <c r="H693" s="2"/>
      <c r="Q693">
        <f>ROW()</f>
        <v>693</v>
      </c>
      <c r="W693">
        <f>VLOOKUP(A693,Tbills!$B$4:$C$10000,2,1)</f>
        <v>0.11</v>
      </c>
    </row>
    <row r="694" spans="1:23">
      <c r="A694" s="1">
        <v>41173</v>
      </c>
      <c r="B694" t="str">
        <f>IFERROR(VLOOKUP($A694,'BTC-Web'!$A$2:$H$10000,2,0),"")</f>
        <v/>
      </c>
      <c r="D694" s="2"/>
      <c r="H694" s="2"/>
      <c r="Q694">
        <f>ROW()</f>
        <v>694</v>
      </c>
      <c r="W694">
        <f>VLOOKUP(A694,Tbills!$B$4:$C$10000,2,1)</f>
        <v>0.11</v>
      </c>
    </row>
    <row r="695" spans="1:23">
      <c r="A695" s="1">
        <v>41176</v>
      </c>
      <c r="B695" t="str">
        <f>IFERROR(VLOOKUP($A695,'BTC-Web'!$A$2:$H$10000,2,0),"")</f>
        <v/>
      </c>
      <c r="D695" s="2"/>
      <c r="H695" s="2"/>
      <c r="Q695">
        <f>ROW()</f>
        <v>695</v>
      </c>
      <c r="W695">
        <f>VLOOKUP(A695,Tbills!$B$4:$C$10000,2,1)</f>
        <v>0.11</v>
      </c>
    </row>
    <row r="696" spans="1:23">
      <c r="A696" s="1">
        <v>41177</v>
      </c>
      <c r="B696" t="str">
        <f>IFERROR(VLOOKUP($A696,'BTC-Web'!$A$2:$H$10000,2,0),"")</f>
        <v/>
      </c>
      <c r="D696" s="2"/>
      <c r="H696" s="2"/>
      <c r="Q696">
        <f>ROW()</f>
        <v>696</v>
      </c>
      <c r="W696">
        <f>VLOOKUP(A696,Tbills!$B$4:$C$10000,2,1)</f>
        <v>0.11</v>
      </c>
    </row>
    <row r="697" spans="1:23">
      <c r="A697" s="1">
        <v>41178</v>
      </c>
      <c r="B697" t="str">
        <f>IFERROR(VLOOKUP($A697,'BTC-Web'!$A$2:$H$10000,2,0),"")</f>
        <v/>
      </c>
      <c r="D697" s="2"/>
      <c r="H697" s="2"/>
      <c r="Q697">
        <f>ROW()</f>
        <v>697</v>
      </c>
      <c r="W697">
        <f>VLOOKUP(A697,Tbills!$B$4:$C$10000,2,1)</f>
        <v>0.11</v>
      </c>
    </row>
    <row r="698" spans="1:23">
      <c r="A698" s="1">
        <v>41179</v>
      </c>
      <c r="B698" t="str">
        <f>IFERROR(VLOOKUP($A698,'BTC-Web'!$A$2:$H$10000,2,0),"")</f>
        <v/>
      </c>
      <c r="D698" s="2"/>
      <c r="H698" s="2"/>
      <c r="Q698">
        <f>ROW()</f>
        <v>698</v>
      </c>
      <c r="W698">
        <f>VLOOKUP(A698,Tbills!$B$4:$C$10000,2,1)</f>
        <v>0.11</v>
      </c>
    </row>
    <row r="699" spans="1:23">
      <c r="A699" s="1">
        <v>41180</v>
      </c>
      <c r="B699" t="str">
        <f>IFERROR(VLOOKUP($A699,'BTC-Web'!$A$2:$H$10000,2,0),"")</f>
        <v/>
      </c>
      <c r="D699" s="2"/>
      <c r="H699" s="2"/>
      <c r="Q699">
        <f>ROW()</f>
        <v>699</v>
      </c>
      <c r="W699">
        <f>VLOOKUP(A699,Tbills!$B$4:$C$10000,2,1)</f>
        <v>0.11</v>
      </c>
    </row>
    <row r="700" spans="1:23">
      <c r="A700" s="1">
        <v>41183</v>
      </c>
      <c r="B700" t="str">
        <f>IFERROR(VLOOKUP($A700,'BTC-Web'!$A$2:$H$10000,2,0),"")</f>
        <v/>
      </c>
      <c r="D700" s="2"/>
      <c r="H700" s="2"/>
      <c r="Q700">
        <f>ROW()</f>
        <v>700</v>
      </c>
      <c r="W700">
        <f>VLOOKUP(A700,Tbills!$B$4:$C$10000,2,1)</f>
        <v>0.09</v>
      </c>
    </row>
    <row r="701" spans="1:23">
      <c r="A701" s="1">
        <v>41184</v>
      </c>
      <c r="B701" t="str">
        <f>IFERROR(VLOOKUP($A701,'BTC-Web'!$A$2:$H$10000,2,0),"")</f>
        <v/>
      </c>
      <c r="D701" s="2"/>
      <c r="H701" s="2"/>
      <c r="Q701">
        <f>ROW()</f>
        <v>701</v>
      </c>
      <c r="W701">
        <f>VLOOKUP(A701,Tbills!$B$4:$C$10000,2,1)</f>
        <v>0.09</v>
      </c>
    </row>
    <row r="702" spans="1:23">
      <c r="A702" s="1">
        <v>41185</v>
      </c>
      <c r="B702" t="str">
        <f>IFERROR(VLOOKUP($A702,'BTC-Web'!$A$2:$H$10000,2,0),"")</f>
        <v/>
      </c>
      <c r="D702" s="2"/>
      <c r="H702" s="2"/>
      <c r="Q702">
        <f>ROW()</f>
        <v>702</v>
      </c>
      <c r="W702">
        <f>VLOOKUP(A702,Tbills!$B$4:$C$10000,2,1)</f>
        <v>0.09</v>
      </c>
    </row>
    <row r="703" spans="1:23">
      <c r="A703" s="1">
        <v>41186</v>
      </c>
      <c r="B703" t="str">
        <f>IFERROR(VLOOKUP($A703,'BTC-Web'!$A$2:$H$10000,2,0),"")</f>
        <v/>
      </c>
      <c r="D703" s="2"/>
      <c r="H703" s="2"/>
      <c r="Q703">
        <f>ROW()</f>
        <v>703</v>
      </c>
      <c r="W703">
        <f>VLOOKUP(A703,Tbills!$B$4:$C$10000,2,1)</f>
        <v>0.09</v>
      </c>
    </row>
    <row r="704" spans="1:23">
      <c r="A704" s="1">
        <v>41187</v>
      </c>
      <c r="B704" t="str">
        <f>IFERROR(VLOOKUP($A704,'BTC-Web'!$A$2:$H$10000,2,0),"")</f>
        <v/>
      </c>
      <c r="D704" s="2"/>
      <c r="H704" s="2"/>
      <c r="Q704">
        <f>ROW()</f>
        <v>704</v>
      </c>
      <c r="W704">
        <f>VLOOKUP(A704,Tbills!$B$4:$C$10000,2,1)</f>
        <v>0.09</v>
      </c>
    </row>
    <row r="705" spans="1:23">
      <c r="A705" s="1">
        <v>41190</v>
      </c>
      <c r="B705" t="str">
        <f>IFERROR(VLOOKUP($A705,'BTC-Web'!$A$2:$H$10000,2,0),"")</f>
        <v/>
      </c>
      <c r="D705" s="2"/>
      <c r="H705" s="2"/>
      <c r="Q705">
        <f>ROW()</f>
        <v>705</v>
      </c>
      <c r="W705">
        <f>VLOOKUP(A705,Tbills!$B$4:$C$10000,2,1)</f>
        <v>0.09</v>
      </c>
    </row>
    <row r="706" spans="1:23">
      <c r="A706" s="1">
        <v>41191</v>
      </c>
      <c r="B706" t="str">
        <f>IFERROR(VLOOKUP($A706,'BTC-Web'!$A$2:$H$10000,2,0),"")</f>
        <v/>
      </c>
      <c r="D706" s="2"/>
      <c r="H706" s="2"/>
      <c r="Q706">
        <f>ROW()</f>
        <v>706</v>
      </c>
      <c r="W706">
        <f>VLOOKUP(A706,Tbills!$B$4:$C$10000,2,1)</f>
        <v>0.1</v>
      </c>
    </row>
    <row r="707" spans="1:23">
      <c r="A707" s="1">
        <v>41192</v>
      </c>
      <c r="B707" t="str">
        <f>IFERROR(VLOOKUP($A707,'BTC-Web'!$A$2:$H$10000,2,0),"")</f>
        <v/>
      </c>
      <c r="D707" s="2"/>
      <c r="H707" s="2"/>
      <c r="Q707">
        <f>ROW()</f>
        <v>707</v>
      </c>
      <c r="W707">
        <f>VLOOKUP(A707,Tbills!$B$4:$C$10000,2,1)</f>
        <v>0.1</v>
      </c>
    </row>
    <row r="708" spans="1:23">
      <c r="A708" s="1">
        <v>41193</v>
      </c>
      <c r="B708" t="str">
        <f>IFERROR(VLOOKUP($A708,'BTC-Web'!$A$2:$H$10000,2,0),"")</f>
        <v/>
      </c>
      <c r="D708" s="2"/>
      <c r="H708" s="2"/>
      <c r="Q708">
        <f>ROW()</f>
        <v>708</v>
      </c>
      <c r="W708">
        <f>VLOOKUP(A708,Tbills!$B$4:$C$10000,2,1)</f>
        <v>0.1</v>
      </c>
    </row>
    <row r="709" spans="1:23">
      <c r="A709" s="1">
        <v>41194</v>
      </c>
      <c r="B709" t="str">
        <f>IFERROR(VLOOKUP($A709,'BTC-Web'!$A$2:$H$10000,2,0),"")</f>
        <v/>
      </c>
      <c r="D709" s="2"/>
      <c r="H709" s="2"/>
      <c r="Q709">
        <f>ROW()</f>
        <v>709</v>
      </c>
      <c r="W709">
        <f>VLOOKUP(A709,Tbills!$B$4:$C$10000,2,1)</f>
        <v>0.1</v>
      </c>
    </row>
    <row r="710" spans="1:23">
      <c r="A710" s="1">
        <v>41197</v>
      </c>
      <c r="B710" t="str">
        <f>IFERROR(VLOOKUP($A710,'BTC-Web'!$A$2:$H$10000,2,0),"")</f>
        <v/>
      </c>
      <c r="D710" s="2"/>
      <c r="H710" s="2"/>
      <c r="Q710">
        <f>ROW()</f>
        <v>710</v>
      </c>
      <c r="W710">
        <f>VLOOKUP(A710,Tbills!$B$4:$C$10000,2,1)</f>
        <v>0.11</v>
      </c>
    </row>
    <row r="711" spans="1:23">
      <c r="A711" s="1">
        <v>41198</v>
      </c>
      <c r="B711" t="str">
        <f>IFERROR(VLOOKUP($A711,'BTC-Web'!$A$2:$H$10000,2,0),"")</f>
        <v/>
      </c>
      <c r="D711" s="2"/>
      <c r="H711" s="2"/>
      <c r="Q711">
        <f>ROW()</f>
        <v>711</v>
      </c>
      <c r="W711">
        <f>VLOOKUP(A711,Tbills!$B$4:$C$10000,2,1)</f>
        <v>0.11</v>
      </c>
    </row>
    <row r="712" spans="1:23">
      <c r="A712" s="1">
        <v>41199</v>
      </c>
      <c r="B712" t="str">
        <f>IFERROR(VLOOKUP($A712,'BTC-Web'!$A$2:$H$10000,2,0),"")</f>
        <v/>
      </c>
      <c r="D712" s="2"/>
      <c r="H712" s="2"/>
      <c r="Q712">
        <f>ROW()</f>
        <v>712</v>
      </c>
      <c r="W712">
        <f>VLOOKUP(A712,Tbills!$B$4:$C$10000,2,1)</f>
        <v>0.11</v>
      </c>
    </row>
    <row r="713" spans="1:23">
      <c r="A713" s="1">
        <v>41200</v>
      </c>
      <c r="B713" t="str">
        <f>IFERROR(VLOOKUP($A713,'BTC-Web'!$A$2:$H$10000,2,0),"")</f>
        <v/>
      </c>
      <c r="D713" s="2"/>
      <c r="H713" s="2"/>
      <c r="Q713">
        <f>ROW()</f>
        <v>713</v>
      </c>
      <c r="W713">
        <f>VLOOKUP(A713,Tbills!$B$4:$C$10000,2,1)</f>
        <v>0.11</v>
      </c>
    </row>
    <row r="714" spans="1:23">
      <c r="A714" s="1">
        <v>41201</v>
      </c>
      <c r="B714" t="str">
        <f>IFERROR(VLOOKUP($A714,'BTC-Web'!$A$2:$H$10000,2,0),"")</f>
        <v/>
      </c>
      <c r="D714" s="2"/>
      <c r="H714" s="2"/>
      <c r="Q714">
        <f>ROW()</f>
        <v>714</v>
      </c>
      <c r="W714">
        <f>VLOOKUP(A714,Tbills!$B$4:$C$10000,2,1)</f>
        <v>0.11</v>
      </c>
    </row>
    <row r="715" spans="1:23">
      <c r="A715" s="1">
        <v>41204</v>
      </c>
      <c r="B715" t="str">
        <f>IFERROR(VLOOKUP($A715,'BTC-Web'!$A$2:$H$10000,2,0),"")</f>
        <v/>
      </c>
      <c r="D715" s="2"/>
      <c r="H715" s="2"/>
      <c r="Q715">
        <f>ROW()</f>
        <v>715</v>
      </c>
      <c r="W715">
        <f>VLOOKUP(A715,Tbills!$B$4:$C$10000,2,1)</f>
        <v>0.1</v>
      </c>
    </row>
    <row r="716" spans="1:23">
      <c r="A716" s="1">
        <v>41205</v>
      </c>
      <c r="B716" t="str">
        <f>IFERROR(VLOOKUP($A716,'BTC-Web'!$A$2:$H$10000,2,0),"")</f>
        <v/>
      </c>
      <c r="D716" s="2"/>
      <c r="H716" s="2"/>
      <c r="Q716">
        <f>ROW()</f>
        <v>716</v>
      </c>
      <c r="W716">
        <f>VLOOKUP(A716,Tbills!$B$4:$C$10000,2,1)</f>
        <v>0.1</v>
      </c>
    </row>
    <row r="717" spans="1:23">
      <c r="A717" s="1">
        <v>41206</v>
      </c>
      <c r="B717" t="str">
        <f>IFERROR(VLOOKUP($A717,'BTC-Web'!$A$2:$H$10000,2,0),"")</f>
        <v/>
      </c>
      <c r="D717" s="2"/>
      <c r="H717" s="2"/>
      <c r="Q717">
        <f>ROW()</f>
        <v>717</v>
      </c>
      <c r="W717">
        <f>VLOOKUP(A717,Tbills!$B$4:$C$10000,2,1)</f>
        <v>0.1</v>
      </c>
    </row>
    <row r="718" spans="1:23">
      <c r="A718" s="1">
        <v>41207</v>
      </c>
      <c r="B718" t="str">
        <f>IFERROR(VLOOKUP($A718,'BTC-Web'!$A$2:$H$10000,2,0),"")</f>
        <v/>
      </c>
      <c r="D718" s="2"/>
      <c r="H718" s="2"/>
      <c r="Q718">
        <f>ROW()</f>
        <v>718</v>
      </c>
      <c r="W718">
        <f>VLOOKUP(A718,Tbills!$B$4:$C$10000,2,1)</f>
        <v>0.1</v>
      </c>
    </row>
    <row r="719" spans="1:23">
      <c r="A719" s="10">
        <v>41208</v>
      </c>
      <c r="B719" t="str">
        <f>IFERROR(VLOOKUP($A719,'BTC-Web'!$A$2:$H$10000,2,0),"")</f>
        <v/>
      </c>
      <c r="D719" s="2"/>
      <c r="H719" s="2"/>
      <c r="Q719">
        <f>ROW()</f>
        <v>719</v>
      </c>
      <c r="W719">
        <f>VLOOKUP(A719,Tbills!$B$4:$C$10000,2,1)</f>
        <v>0.1</v>
      </c>
    </row>
    <row r="720" spans="1:23">
      <c r="A720" s="10">
        <v>41213</v>
      </c>
      <c r="B720" t="str">
        <f>IFERROR(VLOOKUP($A720,'BTC-Web'!$A$2:$H$10000,2,0),"")</f>
        <v/>
      </c>
      <c r="D720" s="2"/>
      <c r="H720" s="2"/>
      <c r="Q720">
        <f>ROW()</f>
        <v>720</v>
      </c>
      <c r="W720">
        <f>VLOOKUP(A720,Tbills!$B$4:$C$10000,2,1)</f>
        <v>0.13</v>
      </c>
    </row>
    <row r="721" spans="1:23">
      <c r="A721" s="1">
        <v>41214</v>
      </c>
      <c r="B721" t="str">
        <f>IFERROR(VLOOKUP($A721,'BTC-Web'!$A$2:$H$10000,2,0),"")</f>
        <v/>
      </c>
      <c r="D721" s="2"/>
      <c r="H721" s="2"/>
      <c r="Q721">
        <f>ROW()</f>
        <v>721</v>
      </c>
      <c r="W721">
        <f>VLOOKUP(A721,Tbills!$B$4:$C$10000,2,1)</f>
        <v>0.13</v>
      </c>
    </row>
    <row r="722" spans="1:23">
      <c r="A722" s="1">
        <v>41215</v>
      </c>
      <c r="B722" t="str">
        <f>IFERROR(VLOOKUP($A722,'BTC-Web'!$A$2:$H$10000,2,0),"")</f>
        <v/>
      </c>
      <c r="D722" s="2"/>
      <c r="H722" s="2"/>
      <c r="Q722">
        <f>ROW()</f>
        <v>722</v>
      </c>
      <c r="W722">
        <f>VLOOKUP(A722,Tbills!$B$4:$C$10000,2,1)</f>
        <v>0.13</v>
      </c>
    </row>
    <row r="723" spans="1:23">
      <c r="A723" s="1">
        <v>41218</v>
      </c>
      <c r="B723" t="str">
        <f>IFERROR(VLOOKUP($A723,'BTC-Web'!$A$2:$H$10000,2,0),"")</f>
        <v/>
      </c>
      <c r="D723" s="2"/>
      <c r="H723" s="2"/>
      <c r="Q723">
        <f>ROW()</f>
        <v>723</v>
      </c>
      <c r="W723">
        <f>VLOOKUP(A723,Tbills!$B$4:$C$10000,2,1)</f>
        <v>0.11</v>
      </c>
    </row>
    <row r="724" spans="1:23">
      <c r="A724" s="1">
        <v>41219</v>
      </c>
      <c r="B724" t="str">
        <f>IFERROR(VLOOKUP($A724,'BTC-Web'!$A$2:$H$10000,2,0),"")</f>
        <v/>
      </c>
      <c r="D724" s="2"/>
      <c r="H724" s="2"/>
      <c r="Q724">
        <f>ROW()</f>
        <v>724</v>
      </c>
      <c r="W724">
        <f>VLOOKUP(A724,Tbills!$B$4:$C$10000,2,1)</f>
        <v>0.11</v>
      </c>
    </row>
    <row r="725" spans="1:23">
      <c r="A725" s="1">
        <v>41220</v>
      </c>
      <c r="B725" t="str">
        <f>IFERROR(VLOOKUP($A725,'BTC-Web'!$A$2:$H$10000,2,0),"")</f>
        <v/>
      </c>
      <c r="D725" s="2"/>
      <c r="H725" s="2"/>
      <c r="Q725">
        <f>ROW()</f>
        <v>725</v>
      </c>
      <c r="W725">
        <f>VLOOKUP(A725,Tbills!$B$4:$C$10000,2,1)</f>
        <v>0.11</v>
      </c>
    </row>
    <row r="726" spans="1:23">
      <c r="A726" s="1">
        <v>41221</v>
      </c>
      <c r="B726" t="str">
        <f>IFERROR(VLOOKUP($A726,'BTC-Web'!$A$2:$H$10000,2,0),"")</f>
        <v/>
      </c>
      <c r="D726" s="2"/>
      <c r="H726" s="2"/>
      <c r="Q726">
        <f>ROW()</f>
        <v>726</v>
      </c>
      <c r="W726">
        <f>VLOOKUP(A726,Tbills!$B$4:$C$10000,2,1)</f>
        <v>0.11</v>
      </c>
    </row>
    <row r="727" spans="1:23">
      <c r="A727" s="1">
        <v>41222</v>
      </c>
      <c r="B727" t="str">
        <f>IFERROR(VLOOKUP($A727,'BTC-Web'!$A$2:$H$10000,2,0),"")</f>
        <v/>
      </c>
      <c r="D727" s="2"/>
      <c r="H727" s="2"/>
      <c r="Q727">
        <f>ROW()</f>
        <v>727</v>
      </c>
      <c r="W727">
        <f>VLOOKUP(A727,Tbills!$B$4:$C$10000,2,1)</f>
        <v>0.11</v>
      </c>
    </row>
    <row r="728" spans="1:23">
      <c r="A728" s="1">
        <v>41225</v>
      </c>
      <c r="B728" t="str">
        <f>IFERROR(VLOOKUP($A728,'BTC-Web'!$A$2:$H$10000,2,0),"")</f>
        <v/>
      </c>
      <c r="D728" s="2"/>
      <c r="H728" s="2"/>
      <c r="Q728">
        <f>ROW()</f>
        <v>728</v>
      </c>
      <c r="W728">
        <f>VLOOKUP(A728,Tbills!$B$4:$C$10000,2,1)</f>
        <v>0.11</v>
      </c>
    </row>
    <row r="729" spans="1:23">
      <c r="A729" s="1">
        <v>41226</v>
      </c>
      <c r="B729" t="str">
        <f>IFERROR(VLOOKUP($A729,'BTC-Web'!$A$2:$H$10000,2,0),"")</f>
        <v/>
      </c>
      <c r="D729" s="2"/>
      <c r="H729" s="2"/>
      <c r="Q729">
        <f>ROW()</f>
        <v>729</v>
      </c>
      <c r="W729">
        <f>VLOOKUP(A729,Tbills!$B$4:$C$10000,2,1)</f>
        <v>0.11</v>
      </c>
    </row>
    <row r="730" spans="1:23">
      <c r="A730" s="1">
        <v>41227</v>
      </c>
      <c r="B730" t="str">
        <f>IFERROR(VLOOKUP($A730,'BTC-Web'!$A$2:$H$10000,2,0),"")</f>
        <v/>
      </c>
      <c r="D730" s="2"/>
      <c r="H730" s="2"/>
      <c r="Q730">
        <f>ROW()</f>
        <v>730</v>
      </c>
      <c r="W730">
        <f>VLOOKUP(A730,Tbills!$B$4:$C$10000,2,1)</f>
        <v>0.11</v>
      </c>
    </row>
    <row r="731" spans="1:23">
      <c r="A731" s="1">
        <v>41228</v>
      </c>
      <c r="B731" t="str">
        <f>IFERROR(VLOOKUP($A731,'BTC-Web'!$A$2:$H$10000,2,0),"")</f>
        <v/>
      </c>
      <c r="D731" s="2"/>
      <c r="H731" s="2"/>
      <c r="Q731">
        <f>ROW()</f>
        <v>731</v>
      </c>
      <c r="W731">
        <f>VLOOKUP(A731,Tbills!$B$4:$C$10000,2,1)</f>
        <v>0.11</v>
      </c>
    </row>
    <row r="732" spans="1:23">
      <c r="A732" s="1">
        <v>41229</v>
      </c>
      <c r="B732" t="str">
        <f>IFERROR(VLOOKUP($A732,'BTC-Web'!$A$2:$H$10000,2,0),"")</f>
        <v/>
      </c>
      <c r="D732" s="2"/>
      <c r="H732" s="2"/>
      <c r="Q732">
        <f>ROW()</f>
        <v>732</v>
      </c>
      <c r="W732">
        <f>VLOOKUP(A732,Tbills!$B$4:$C$10000,2,1)</f>
        <v>0.11</v>
      </c>
    </row>
    <row r="733" spans="1:23">
      <c r="A733" s="1">
        <v>41232</v>
      </c>
      <c r="B733" t="str">
        <f>IFERROR(VLOOKUP($A733,'BTC-Web'!$A$2:$H$10000,2,0),"")</f>
        <v/>
      </c>
      <c r="D733" s="2"/>
      <c r="H733" s="2"/>
      <c r="Q733">
        <f>ROW()</f>
        <v>733</v>
      </c>
      <c r="W733">
        <f>VLOOKUP(A733,Tbills!$B$4:$C$10000,2,1)</f>
        <v>0.09</v>
      </c>
    </row>
    <row r="734" spans="1:23">
      <c r="A734" s="1">
        <v>41233</v>
      </c>
      <c r="B734" t="str">
        <f>IFERROR(VLOOKUP($A734,'BTC-Web'!$A$2:$H$10000,2,0),"")</f>
        <v/>
      </c>
      <c r="D734" s="2"/>
      <c r="H734" s="2"/>
      <c r="Q734">
        <f>ROW()</f>
        <v>734</v>
      </c>
      <c r="W734">
        <f>VLOOKUP(A734,Tbills!$B$4:$C$10000,2,1)</f>
        <v>0.09</v>
      </c>
    </row>
    <row r="735" spans="1:23">
      <c r="A735" s="1">
        <v>41234</v>
      </c>
      <c r="B735" t="str">
        <f>IFERROR(VLOOKUP($A735,'BTC-Web'!$A$2:$H$10000,2,0),"")</f>
        <v/>
      </c>
      <c r="D735" s="2"/>
      <c r="H735" s="2"/>
      <c r="Q735">
        <f>ROW()</f>
        <v>735</v>
      </c>
      <c r="W735">
        <f>VLOOKUP(A735,Tbills!$B$4:$C$10000,2,1)</f>
        <v>0.09</v>
      </c>
    </row>
    <row r="736" spans="1:23">
      <c r="A736" s="1">
        <v>41236</v>
      </c>
      <c r="B736" t="str">
        <f>IFERROR(VLOOKUP($A736,'BTC-Web'!$A$2:$H$10000,2,0),"")</f>
        <v/>
      </c>
      <c r="D736" s="2"/>
      <c r="H736" s="2"/>
      <c r="Q736">
        <f>ROW()</f>
        <v>736</v>
      </c>
      <c r="W736">
        <f>VLOOKUP(A736,Tbills!$B$4:$C$10000,2,1)</f>
        <v>0.09</v>
      </c>
    </row>
    <row r="737" spans="1:23">
      <c r="A737" s="1">
        <v>41239</v>
      </c>
      <c r="B737" t="str">
        <f>IFERROR(VLOOKUP($A737,'BTC-Web'!$A$2:$H$10000,2,0),"")</f>
        <v/>
      </c>
      <c r="D737" s="2"/>
      <c r="H737" s="2"/>
      <c r="Q737">
        <f>ROW()</f>
        <v>737</v>
      </c>
      <c r="W737">
        <f>VLOOKUP(A737,Tbills!$B$4:$C$10000,2,1)</f>
        <v>0.1</v>
      </c>
    </row>
    <row r="738" spans="1:23">
      <c r="A738" s="1">
        <v>41240</v>
      </c>
      <c r="B738" t="str">
        <f>IFERROR(VLOOKUP($A738,'BTC-Web'!$A$2:$H$10000,2,0),"")</f>
        <v/>
      </c>
      <c r="D738" s="2"/>
      <c r="H738" s="2"/>
      <c r="Q738">
        <f>ROW()</f>
        <v>738</v>
      </c>
      <c r="W738">
        <f>VLOOKUP(A738,Tbills!$B$4:$C$10000,2,1)</f>
        <v>0.1</v>
      </c>
    </row>
    <row r="739" spans="1:23">
      <c r="A739" s="1">
        <v>41241</v>
      </c>
      <c r="B739" t="str">
        <f>IFERROR(VLOOKUP($A739,'BTC-Web'!$A$2:$H$10000,2,0),"")</f>
        <v/>
      </c>
      <c r="D739" s="2"/>
      <c r="H739" s="2"/>
      <c r="Q739">
        <f>ROW()</f>
        <v>739</v>
      </c>
      <c r="W739">
        <f>VLOOKUP(A739,Tbills!$B$4:$C$10000,2,1)</f>
        <v>0.1</v>
      </c>
    </row>
    <row r="740" spans="1:23">
      <c r="A740" s="1">
        <v>41242</v>
      </c>
      <c r="B740" t="str">
        <f>IFERROR(VLOOKUP($A740,'BTC-Web'!$A$2:$H$10000,2,0),"")</f>
        <v/>
      </c>
      <c r="D740" s="2"/>
      <c r="H740" s="2"/>
      <c r="Q740">
        <f>ROW()</f>
        <v>740</v>
      </c>
      <c r="W740">
        <f>VLOOKUP(A740,Tbills!$B$4:$C$10000,2,1)</f>
        <v>0.1</v>
      </c>
    </row>
    <row r="741" spans="1:23">
      <c r="A741" s="1">
        <v>41243</v>
      </c>
      <c r="B741" t="str">
        <f>IFERROR(VLOOKUP($A741,'BTC-Web'!$A$2:$H$10000,2,0),"")</f>
        <v/>
      </c>
      <c r="D741" s="2"/>
      <c r="H741" s="2"/>
      <c r="Q741">
        <f>ROW()</f>
        <v>741</v>
      </c>
      <c r="W741">
        <f>VLOOKUP(A741,Tbills!$B$4:$C$10000,2,1)</f>
        <v>0.1</v>
      </c>
    </row>
    <row r="742" spans="1:23">
      <c r="A742" s="1">
        <v>41246</v>
      </c>
      <c r="B742" t="str">
        <f>IFERROR(VLOOKUP($A742,'BTC-Web'!$A$2:$H$10000,2,0),"")</f>
        <v/>
      </c>
      <c r="D742" s="2"/>
      <c r="H742" s="2"/>
      <c r="Q742">
        <f>ROW()</f>
        <v>742</v>
      </c>
      <c r="W742">
        <f>VLOOKUP(A742,Tbills!$B$4:$C$10000,2,1)</f>
        <v>0.09</v>
      </c>
    </row>
    <row r="743" spans="1:23">
      <c r="A743" s="1">
        <v>41247</v>
      </c>
      <c r="B743" t="str">
        <f>IFERROR(VLOOKUP($A743,'BTC-Web'!$A$2:$H$10000,2,0),"")</f>
        <v/>
      </c>
      <c r="D743" s="2"/>
      <c r="H743" s="2"/>
      <c r="Q743">
        <f>ROW()</f>
        <v>743</v>
      </c>
      <c r="W743">
        <f>VLOOKUP(A743,Tbills!$B$4:$C$10000,2,1)</f>
        <v>0.09</v>
      </c>
    </row>
    <row r="744" spans="1:23">
      <c r="A744" s="1">
        <v>41248</v>
      </c>
      <c r="B744" t="str">
        <f>IFERROR(VLOOKUP($A744,'BTC-Web'!$A$2:$H$10000,2,0),"")</f>
        <v/>
      </c>
      <c r="D744" s="2"/>
      <c r="H744" s="2"/>
      <c r="Q744">
        <f>ROW()</f>
        <v>744</v>
      </c>
      <c r="W744">
        <f>VLOOKUP(A744,Tbills!$B$4:$C$10000,2,1)</f>
        <v>0.09</v>
      </c>
    </row>
    <row r="745" spans="1:23">
      <c r="A745" s="1">
        <v>41249</v>
      </c>
      <c r="B745" t="str">
        <f>IFERROR(VLOOKUP($A745,'BTC-Web'!$A$2:$H$10000,2,0),"")</f>
        <v/>
      </c>
      <c r="D745" s="2"/>
      <c r="H745" s="2"/>
      <c r="Q745">
        <f>ROW()</f>
        <v>745</v>
      </c>
      <c r="W745">
        <f>VLOOKUP(A745,Tbills!$B$4:$C$10000,2,1)</f>
        <v>0.09</v>
      </c>
    </row>
    <row r="746" spans="1:23">
      <c r="A746" s="1">
        <v>41250</v>
      </c>
      <c r="B746" t="str">
        <f>IFERROR(VLOOKUP($A746,'BTC-Web'!$A$2:$H$10000,2,0),"")</f>
        <v/>
      </c>
      <c r="D746" s="2"/>
      <c r="H746" s="2"/>
      <c r="Q746">
        <f>ROW()</f>
        <v>746</v>
      </c>
      <c r="W746">
        <f>VLOOKUP(A746,Tbills!$B$4:$C$10000,2,1)</f>
        <v>0.09</v>
      </c>
    </row>
    <row r="747" spans="1:23">
      <c r="A747" s="1">
        <v>41253</v>
      </c>
      <c r="B747" t="str">
        <f>IFERROR(VLOOKUP($A747,'BTC-Web'!$A$2:$H$10000,2,0),"")</f>
        <v/>
      </c>
      <c r="D747" s="2"/>
      <c r="H747" s="2"/>
      <c r="Q747">
        <f>ROW()</f>
        <v>747</v>
      </c>
      <c r="W747">
        <f>VLOOKUP(A747,Tbills!$B$4:$C$10000,2,1)</f>
        <v>0.09</v>
      </c>
    </row>
    <row r="748" spans="1:23">
      <c r="A748" s="1">
        <v>41254</v>
      </c>
      <c r="B748" t="str">
        <f>IFERROR(VLOOKUP($A748,'BTC-Web'!$A$2:$H$10000,2,0),"")</f>
        <v/>
      </c>
      <c r="D748" s="2"/>
      <c r="H748" s="2"/>
      <c r="Q748">
        <f>ROW()</f>
        <v>748</v>
      </c>
      <c r="W748">
        <f>VLOOKUP(A748,Tbills!$B$4:$C$10000,2,1)</f>
        <v>0.09</v>
      </c>
    </row>
    <row r="749" spans="1:23">
      <c r="A749" s="1">
        <v>41255</v>
      </c>
      <c r="B749" t="str">
        <f>IFERROR(VLOOKUP($A749,'BTC-Web'!$A$2:$H$10000,2,0),"")</f>
        <v/>
      </c>
      <c r="D749" s="2"/>
      <c r="H749" s="2"/>
      <c r="Q749">
        <f>ROW()</f>
        <v>749</v>
      </c>
      <c r="W749">
        <f>VLOOKUP(A749,Tbills!$B$4:$C$10000,2,1)</f>
        <v>0.09</v>
      </c>
    </row>
    <row r="750" spans="1:23">
      <c r="A750" s="1">
        <v>41256</v>
      </c>
      <c r="B750" t="str">
        <f>IFERROR(VLOOKUP($A750,'BTC-Web'!$A$2:$H$10000,2,0),"")</f>
        <v/>
      </c>
      <c r="D750" s="2"/>
      <c r="H750" s="2"/>
      <c r="Q750">
        <f>ROW()</f>
        <v>750</v>
      </c>
      <c r="W750">
        <f>VLOOKUP(A750,Tbills!$B$4:$C$10000,2,1)</f>
        <v>0.09</v>
      </c>
    </row>
    <row r="751" spans="1:23">
      <c r="A751" s="1">
        <v>41257</v>
      </c>
      <c r="B751" t="str">
        <f>IFERROR(VLOOKUP($A751,'BTC-Web'!$A$2:$H$10000,2,0),"")</f>
        <v/>
      </c>
      <c r="D751" s="2"/>
      <c r="H751" s="2"/>
      <c r="Q751">
        <f>ROW()</f>
        <v>751</v>
      </c>
      <c r="W751">
        <f>VLOOKUP(A751,Tbills!$B$4:$C$10000,2,1)</f>
        <v>0.09</v>
      </c>
    </row>
    <row r="752" spans="1:23">
      <c r="A752" s="1">
        <v>41260</v>
      </c>
      <c r="B752" t="str">
        <f>IFERROR(VLOOKUP($A752,'BTC-Web'!$A$2:$H$10000,2,0),"")</f>
        <v/>
      </c>
      <c r="D752" s="2"/>
      <c r="H752" s="2"/>
      <c r="Q752">
        <f>ROW()</f>
        <v>752</v>
      </c>
      <c r="W752">
        <f>VLOOKUP(A752,Tbills!$B$4:$C$10000,2,1)</f>
        <v>0.04</v>
      </c>
    </row>
    <row r="753" spans="1:23">
      <c r="A753" s="1">
        <v>41261</v>
      </c>
      <c r="B753" t="str">
        <f>IFERROR(VLOOKUP($A753,'BTC-Web'!$A$2:$H$10000,2,0),"")</f>
        <v/>
      </c>
      <c r="D753" s="2"/>
      <c r="H753" s="2"/>
      <c r="Q753">
        <f>ROW()</f>
        <v>753</v>
      </c>
      <c r="W753">
        <f>VLOOKUP(A753,Tbills!$B$4:$C$10000,2,1)</f>
        <v>0.04</v>
      </c>
    </row>
    <row r="754" spans="1:23">
      <c r="A754" s="1">
        <v>41262</v>
      </c>
      <c r="B754" t="str">
        <f>IFERROR(VLOOKUP($A754,'BTC-Web'!$A$2:$H$10000,2,0),"")</f>
        <v/>
      </c>
      <c r="D754" s="2"/>
      <c r="H754" s="2"/>
      <c r="Q754">
        <f>ROW()</f>
        <v>754</v>
      </c>
      <c r="W754">
        <f>VLOOKUP(A754,Tbills!$B$4:$C$10000,2,1)</f>
        <v>0.04</v>
      </c>
    </row>
    <row r="755" spans="1:23">
      <c r="A755" s="1">
        <v>41263</v>
      </c>
      <c r="B755" t="str">
        <f>IFERROR(VLOOKUP($A755,'BTC-Web'!$A$2:$H$10000,2,0),"")</f>
        <v/>
      </c>
      <c r="D755" s="2"/>
      <c r="H755" s="2"/>
      <c r="Q755">
        <f>ROW()</f>
        <v>755</v>
      </c>
      <c r="W755">
        <f>VLOOKUP(A755,Tbills!$B$4:$C$10000,2,1)</f>
        <v>0.04</v>
      </c>
    </row>
    <row r="756" spans="1:23">
      <c r="A756" s="1">
        <v>41264</v>
      </c>
      <c r="B756" t="str">
        <f>IFERROR(VLOOKUP($A756,'BTC-Web'!$A$2:$H$10000,2,0),"")</f>
        <v/>
      </c>
      <c r="D756" s="2"/>
      <c r="H756" s="2"/>
      <c r="Q756">
        <f>ROW()</f>
        <v>756</v>
      </c>
      <c r="W756">
        <f>VLOOKUP(A756,Tbills!$B$4:$C$10000,2,1)</f>
        <v>0.04</v>
      </c>
    </row>
    <row r="757" spans="1:23">
      <c r="A757" s="1">
        <v>41267</v>
      </c>
      <c r="B757" t="str">
        <f>IFERROR(VLOOKUP($A757,'BTC-Web'!$A$2:$H$10000,2,0),"")</f>
        <v/>
      </c>
      <c r="D757" s="2"/>
      <c r="H757" s="2"/>
      <c r="Q757">
        <f>ROW()</f>
        <v>757</v>
      </c>
      <c r="W757">
        <f>VLOOKUP(A757,Tbills!$B$4:$C$10000,2,1)</f>
        <v>0.04</v>
      </c>
    </row>
    <row r="758" spans="1:23">
      <c r="A758" s="1">
        <v>41269</v>
      </c>
      <c r="B758" t="str">
        <f>IFERROR(VLOOKUP($A758,'BTC-Web'!$A$2:$H$10000,2,0),"")</f>
        <v/>
      </c>
      <c r="D758" s="2"/>
      <c r="H758" s="2"/>
      <c r="Q758">
        <f>ROW()</f>
        <v>758</v>
      </c>
      <c r="W758">
        <f>VLOOKUP(A758,Tbills!$B$4:$C$10000,2,1)</f>
        <v>0.09</v>
      </c>
    </row>
    <row r="759" spans="1:23">
      <c r="A759" s="1">
        <v>41270</v>
      </c>
      <c r="B759" t="str">
        <f>IFERROR(VLOOKUP($A759,'BTC-Web'!$A$2:$H$10000,2,0),"")</f>
        <v/>
      </c>
      <c r="D759" s="2"/>
      <c r="H759" s="2"/>
      <c r="Q759">
        <f>ROW()</f>
        <v>759</v>
      </c>
      <c r="W759">
        <f>VLOOKUP(A759,Tbills!$B$4:$C$10000,2,1)</f>
        <v>0.09</v>
      </c>
    </row>
    <row r="760" spans="1:23">
      <c r="A760" s="1">
        <v>41271</v>
      </c>
      <c r="B760" t="str">
        <f>IFERROR(VLOOKUP($A760,'BTC-Web'!$A$2:$H$10000,2,0),"")</f>
        <v/>
      </c>
      <c r="D760" s="2"/>
      <c r="H760" s="2"/>
      <c r="Q760">
        <f>ROW()</f>
        <v>760</v>
      </c>
      <c r="W760">
        <f>VLOOKUP(A760,Tbills!$B$4:$C$10000,2,1)</f>
        <v>0.09</v>
      </c>
    </row>
    <row r="761" spans="1:23">
      <c r="A761" s="1">
        <v>41274</v>
      </c>
      <c r="B761" t="str">
        <f>IFERROR(VLOOKUP($A761,'BTC-Web'!$A$2:$H$10000,2,0),"")</f>
        <v/>
      </c>
      <c r="D761" s="2"/>
      <c r="H761" s="2"/>
      <c r="Q761">
        <f>ROW()</f>
        <v>761</v>
      </c>
      <c r="W761">
        <f>VLOOKUP(A761,Tbills!$B$4:$C$10000,2,1)</f>
        <v>0.09</v>
      </c>
    </row>
    <row r="762" spans="1:23">
      <c r="A762" s="1">
        <v>41276</v>
      </c>
      <c r="B762" t="str">
        <f>IFERROR(VLOOKUP($A762,'BTC-Web'!$A$2:$H$10000,2,0),"")</f>
        <v/>
      </c>
      <c r="D762" s="2"/>
      <c r="H762" s="2"/>
      <c r="Q762">
        <f>ROW()</f>
        <v>762</v>
      </c>
      <c r="W762">
        <f>VLOOKUP(A762,Tbills!$B$4:$C$10000,2,1)</f>
        <v>7.4999999999999997E-2</v>
      </c>
    </row>
    <row r="763" spans="1:23">
      <c r="A763" s="1">
        <v>41277</v>
      </c>
      <c r="B763" t="str">
        <f>IFERROR(VLOOKUP($A763,'BTC-Web'!$A$2:$H$10000,2,0),"")</f>
        <v/>
      </c>
      <c r="D763" s="2"/>
      <c r="H763" s="2"/>
      <c r="Q763">
        <f>ROW()</f>
        <v>763</v>
      </c>
      <c r="W763">
        <f>VLOOKUP(A763,Tbills!$B$4:$C$10000,2,1)</f>
        <v>7.4999999999999997E-2</v>
      </c>
    </row>
    <row r="764" spans="1:23">
      <c r="A764" s="1">
        <v>41278</v>
      </c>
      <c r="B764" t="str">
        <f>IFERROR(VLOOKUP($A764,'BTC-Web'!$A$2:$H$10000,2,0),"")</f>
        <v/>
      </c>
      <c r="D764" s="2"/>
      <c r="H764" s="2"/>
      <c r="Q764">
        <f>ROW()</f>
        <v>764</v>
      </c>
      <c r="W764">
        <f>VLOOKUP(A764,Tbills!$B$4:$C$10000,2,1)</f>
        <v>7.4999999999999997E-2</v>
      </c>
    </row>
    <row r="765" spans="1:23">
      <c r="A765" s="1">
        <v>41281</v>
      </c>
      <c r="B765" t="str">
        <f>IFERROR(VLOOKUP($A765,'BTC-Web'!$A$2:$H$10000,2,0),"")</f>
        <v/>
      </c>
      <c r="D765" s="2"/>
      <c r="H765" s="2"/>
      <c r="Q765">
        <f>ROW()</f>
        <v>765</v>
      </c>
      <c r="W765">
        <f>VLOOKUP(A765,Tbills!$B$4:$C$10000,2,1)</f>
        <v>6.5000000000000002E-2</v>
      </c>
    </row>
    <row r="766" spans="1:23">
      <c r="A766" s="1">
        <v>41282</v>
      </c>
      <c r="B766" t="str">
        <f>IFERROR(VLOOKUP($A766,'BTC-Web'!$A$2:$H$10000,2,0),"")</f>
        <v/>
      </c>
      <c r="D766" s="2"/>
      <c r="H766" s="2"/>
      <c r="Q766">
        <f>ROW()</f>
        <v>766</v>
      </c>
      <c r="W766">
        <f>VLOOKUP(A766,Tbills!$B$4:$C$10000,2,1)</f>
        <v>6.5000000000000002E-2</v>
      </c>
    </row>
    <row r="767" spans="1:23">
      <c r="A767" s="1">
        <v>41283</v>
      </c>
      <c r="B767" t="str">
        <f>IFERROR(VLOOKUP($A767,'BTC-Web'!$A$2:$H$10000,2,0),"")</f>
        <v/>
      </c>
      <c r="D767" s="2"/>
      <c r="H767" s="2"/>
      <c r="Q767">
        <f>ROW()</f>
        <v>767</v>
      </c>
      <c r="W767">
        <f>VLOOKUP(A767,Tbills!$B$4:$C$10000,2,1)</f>
        <v>6.5000000000000002E-2</v>
      </c>
    </row>
    <row r="768" spans="1:23">
      <c r="A768" s="1">
        <v>41284</v>
      </c>
      <c r="B768" t="str">
        <f>IFERROR(VLOOKUP($A768,'BTC-Web'!$A$2:$H$10000,2,0),"")</f>
        <v/>
      </c>
      <c r="D768" s="2"/>
      <c r="H768" s="2"/>
      <c r="Q768">
        <f>ROW()</f>
        <v>768</v>
      </c>
      <c r="W768">
        <f>VLOOKUP(A768,Tbills!$B$4:$C$10000,2,1)</f>
        <v>6.5000000000000002E-2</v>
      </c>
    </row>
    <row r="769" spans="1:23">
      <c r="A769" s="1">
        <v>41285</v>
      </c>
      <c r="B769" t="str">
        <f>IFERROR(VLOOKUP($A769,'BTC-Web'!$A$2:$H$10000,2,0),"")</f>
        <v/>
      </c>
      <c r="D769" s="2"/>
      <c r="H769" s="2"/>
      <c r="Q769">
        <f>ROW()</f>
        <v>769</v>
      </c>
      <c r="W769">
        <f>VLOOKUP(A769,Tbills!$B$4:$C$10000,2,1)</f>
        <v>6.5000000000000002E-2</v>
      </c>
    </row>
    <row r="770" spans="1:23">
      <c r="A770" s="1">
        <v>41288</v>
      </c>
      <c r="B770" t="str">
        <f>IFERROR(VLOOKUP($A770,'BTC-Web'!$A$2:$H$10000,2,0),"")</f>
        <v/>
      </c>
      <c r="D770" s="2"/>
      <c r="H770" s="2"/>
      <c r="Q770">
        <f>ROW()</f>
        <v>770</v>
      </c>
      <c r="W770">
        <f>VLOOKUP(A770,Tbills!$B$4:$C$10000,2,1)</f>
        <v>7.4999999999999997E-2</v>
      </c>
    </row>
    <row r="771" spans="1:23">
      <c r="A771" s="1">
        <v>41289</v>
      </c>
      <c r="B771" t="str">
        <f>IFERROR(VLOOKUP($A771,'BTC-Web'!$A$2:$H$10000,2,0),"")</f>
        <v/>
      </c>
      <c r="D771" s="2"/>
      <c r="H771" s="2"/>
      <c r="Q771">
        <f>ROW()</f>
        <v>771</v>
      </c>
      <c r="W771">
        <f>VLOOKUP(A771,Tbills!$B$4:$C$10000,2,1)</f>
        <v>7.4999999999999997E-2</v>
      </c>
    </row>
    <row r="772" spans="1:23">
      <c r="A772" s="1">
        <v>41290</v>
      </c>
      <c r="B772" t="str">
        <f>IFERROR(VLOOKUP($A772,'BTC-Web'!$A$2:$H$10000,2,0),"")</f>
        <v/>
      </c>
      <c r="D772" s="2"/>
      <c r="H772" s="2"/>
      <c r="Q772">
        <f>ROW()</f>
        <v>772</v>
      </c>
      <c r="W772">
        <f>VLOOKUP(A772,Tbills!$B$4:$C$10000,2,1)</f>
        <v>7.4999999999999997E-2</v>
      </c>
    </row>
    <row r="773" spans="1:23">
      <c r="A773" s="1">
        <v>41291</v>
      </c>
      <c r="B773" t="str">
        <f>IFERROR(VLOOKUP($A773,'BTC-Web'!$A$2:$H$10000,2,0),"")</f>
        <v/>
      </c>
      <c r="D773" s="2"/>
      <c r="H773" s="2"/>
      <c r="Q773">
        <f>ROW()</f>
        <v>773</v>
      </c>
      <c r="W773">
        <f>VLOOKUP(A773,Tbills!$B$4:$C$10000,2,1)</f>
        <v>7.4999999999999997E-2</v>
      </c>
    </row>
    <row r="774" spans="1:23">
      <c r="A774" s="1">
        <v>41292</v>
      </c>
      <c r="B774" t="str">
        <f>IFERROR(VLOOKUP($A774,'BTC-Web'!$A$2:$H$10000,2,0),"")</f>
        <v/>
      </c>
      <c r="D774" s="2"/>
      <c r="H774" s="2"/>
      <c r="Q774">
        <f>ROW()</f>
        <v>774</v>
      </c>
      <c r="W774">
        <f>VLOOKUP(A774,Tbills!$B$4:$C$10000,2,1)</f>
        <v>7.4999999999999997E-2</v>
      </c>
    </row>
    <row r="775" spans="1:23">
      <c r="A775" s="1">
        <v>41296</v>
      </c>
      <c r="B775" t="str">
        <f>IFERROR(VLOOKUP($A775,'BTC-Web'!$A$2:$H$10000,2,0),"")</f>
        <v/>
      </c>
      <c r="D775" s="2"/>
      <c r="H775" s="2"/>
      <c r="Q775">
        <f>ROW()</f>
        <v>775</v>
      </c>
      <c r="W775">
        <f>VLOOKUP(A775,Tbills!$B$4:$C$10000,2,1)</f>
        <v>7.4999999999999997E-2</v>
      </c>
    </row>
    <row r="776" spans="1:23">
      <c r="A776" s="1">
        <v>41297</v>
      </c>
      <c r="B776" t="str">
        <f>IFERROR(VLOOKUP($A776,'BTC-Web'!$A$2:$H$10000,2,0),"")</f>
        <v/>
      </c>
      <c r="D776" s="2"/>
      <c r="H776" s="2"/>
      <c r="Q776">
        <f>ROW()</f>
        <v>776</v>
      </c>
      <c r="W776">
        <f>VLOOKUP(A776,Tbills!$B$4:$C$10000,2,1)</f>
        <v>7.4999999999999997E-2</v>
      </c>
    </row>
    <row r="777" spans="1:23">
      <c r="A777" s="1">
        <v>41298</v>
      </c>
      <c r="B777" t="str">
        <f>IFERROR(VLOOKUP($A777,'BTC-Web'!$A$2:$H$10000,2,0),"")</f>
        <v/>
      </c>
      <c r="D777" s="2"/>
      <c r="H777" s="2"/>
      <c r="Q777">
        <f>ROW()</f>
        <v>777</v>
      </c>
      <c r="W777">
        <f>VLOOKUP(A777,Tbills!$B$4:$C$10000,2,1)</f>
        <v>7.4999999999999997E-2</v>
      </c>
    </row>
    <row r="778" spans="1:23">
      <c r="A778" s="1">
        <v>41299</v>
      </c>
      <c r="B778" t="str">
        <f>IFERROR(VLOOKUP($A778,'BTC-Web'!$A$2:$H$10000,2,0),"")</f>
        <v/>
      </c>
      <c r="D778" s="2"/>
      <c r="H778" s="2"/>
      <c r="Q778">
        <f>ROW()</f>
        <v>778</v>
      </c>
      <c r="W778">
        <f>VLOOKUP(A778,Tbills!$B$4:$C$10000,2,1)</f>
        <v>7.4999999999999997E-2</v>
      </c>
    </row>
    <row r="779" spans="1:23">
      <c r="A779" s="1">
        <v>41302</v>
      </c>
      <c r="B779" t="str">
        <f>IFERROR(VLOOKUP($A779,'BTC-Web'!$A$2:$H$10000,2,0),"")</f>
        <v/>
      </c>
      <c r="D779" s="2"/>
      <c r="H779" s="2"/>
      <c r="Q779">
        <f>ROW()</f>
        <v>779</v>
      </c>
      <c r="W779">
        <f>VLOOKUP(A779,Tbills!$B$4:$C$10000,2,1)</f>
        <v>7.4999999999999997E-2</v>
      </c>
    </row>
    <row r="780" spans="1:23">
      <c r="A780" s="1">
        <v>41303</v>
      </c>
      <c r="B780" t="str">
        <f>IFERROR(VLOOKUP($A780,'BTC-Web'!$A$2:$H$10000,2,0),"")</f>
        <v/>
      </c>
      <c r="D780" s="2"/>
      <c r="H780" s="2"/>
      <c r="Q780">
        <f>ROW()</f>
        <v>780</v>
      </c>
      <c r="W780">
        <f>VLOOKUP(A780,Tbills!$B$4:$C$10000,2,1)</f>
        <v>7.4999999999999997E-2</v>
      </c>
    </row>
    <row r="781" spans="1:23">
      <c r="A781" s="1">
        <v>41304</v>
      </c>
      <c r="B781" t="str">
        <f>IFERROR(VLOOKUP($A781,'BTC-Web'!$A$2:$H$10000,2,0),"")</f>
        <v/>
      </c>
      <c r="D781" s="2"/>
      <c r="H781" s="2"/>
      <c r="Q781">
        <f>ROW()</f>
        <v>781</v>
      </c>
      <c r="W781">
        <f>VLOOKUP(A781,Tbills!$B$4:$C$10000,2,1)</f>
        <v>7.4999999999999997E-2</v>
      </c>
    </row>
    <row r="782" spans="1:23">
      <c r="A782" s="1">
        <v>41305</v>
      </c>
      <c r="B782" t="str">
        <f>IFERROR(VLOOKUP($A782,'BTC-Web'!$A$2:$H$10000,2,0),"")</f>
        <v/>
      </c>
      <c r="D782" s="2"/>
      <c r="H782" s="2"/>
      <c r="Q782">
        <f>ROW()</f>
        <v>782</v>
      </c>
      <c r="W782">
        <f>VLOOKUP(A782,Tbills!$B$4:$C$10000,2,1)</f>
        <v>7.4999999999999997E-2</v>
      </c>
    </row>
    <row r="783" spans="1:23">
      <c r="A783" s="1">
        <v>41306</v>
      </c>
      <c r="B783" t="str">
        <f>IFERROR(VLOOKUP($A783,'BTC-Web'!$A$2:$H$10000,2,0),"")</f>
        <v/>
      </c>
      <c r="D783" s="2"/>
      <c r="H783" s="2"/>
      <c r="Q783">
        <f>ROW()</f>
        <v>783</v>
      </c>
      <c r="W783">
        <f>VLOOKUP(A783,Tbills!$B$4:$C$10000,2,1)</f>
        <v>7.4999999999999997E-2</v>
      </c>
    </row>
    <row r="784" spans="1:23">
      <c r="A784" s="1">
        <v>41309</v>
      </c>
      <c r="B784" t="str">
        <f>IFERROR(VLOOKUP($A784,'BTC-Web'!$A$2:$H$10000,2,0),"")</f>
        <v/>
      </c>
      <c r="D784" s="2"/>
      <c r="H784" s="2"/>
      <c r="Q784">
        <f>ROW()</f>
        <v>784</v>
      </c>
      <c r="W784">
        <f>VLOOKUP(A784,Tbills!$B$4:$C$10000,2,1)</f>
        <v>7.0000000000000007E-2</v>
      </c>
    </row>
    <row r="785" spans="1:23">
      <c r="A785" s="1">
        <v>41310</v>
      </c>
      <c r="B785" t="str">
        <f>IFERROR(VLOOKUP($A785,'BTC-Web'!$A$2:$H$10000,2,0),"")</f>
        <v/>
      </c>
      <c r="D785" s="2"/>
      <c r="H785" s="2"/>
      <c r="Q785">
        <f>ROW()</f>
        <v>785</v>
      </c>
      <c r="W785">
        <f>VLOOKUP(A785,Tbills!$B$4:$C$10000,2,1)</f>
        <v>7.0000000000000007E-2</v>
      </c>
    </row>
    <row r="786" spans="1:23">
      <c r="A786" s="1">
        <v>41311</v>
      </c>
      <c r="B786" t="str">
        <f>IFERROR(VLOOKUP($A786,'BTC-Web'!$A$2:$H$10000,2,0),"")</f>
        <v/>
      </c>
      <c r="D786" s="2"/>
      <c r="H786" s="2"/>
      <c r="Q786">
        <f>ROW()</f>
        <v>786</v>
      </c>
      <c r="W786">
        <f>VLOOKUP(A786,Tbills!$B$4:$C$10000,2,1)</f>
        <v>7.0000000000000007E-2</v>
      </c>
    </row>
    <row r="787" spans="1:23">
      <c r="A787" s="1">
        <v>41312</v>
      </c>
      <c r="B787" t="str">
        <f>IFERROR(VLOOKUP($A787,'BTC-Web'!$A$2:$H$10000,2,0),"")</f>
        <v/>
      </c>
      <c r="D787" s="2"/>
      <c r="H787" s="2"/>
      <c r="Q787">
        <f>ROW()</f>
        <v>787</v>
      </c>
      <c r="W787">
        <f>VLOOKUP(A787,Tbills!$B$4:$C$10000,2,1)</f>
        <v>7.0000000000000007E-2</v>
      </c>
    </row>
    <row r="788" spans="1:23">
      <c r="A788" s="1">
        <v>41313</v>
      </c>
      <c r="B788" t="str">
        <f>IFERROR(VLOOKUP($A788,'BTC-Web'!$A$2:$H$10000,2,0),"")</f>
        <v/>
      </c>
      <c r="D788" s="2"/>
      <c r="H788" s="2"/>
      <c r="Q788">
        <f>ROW()</f>
        <v>788</v>
      </c>
      <c r="W788">
        <f>VLOOKUP(A788,Tbills!$B$4:$C$10000,2,1)</f>
        <v>7.0000000000000007E-2</v>
      </c>
    </row>
    <row r="789" spans="1:23">
      <c r="A789" s="1">
        <v>41316</v>
      </c>
      <c r="B789" t="str">
        <f>IFERROR(VLOOKUP($A789,'BTC-Web'!$A$2:$H$10000,2,0),"")</f>
        <v/>
      </c>
      <c r="D789" s="2"/>
      <c r="H789" s="2"/>
      <c r="Q789">
        <f>ROW()</f>
        <v>789</v>
      </c>
      <c r="W789">
        <f>VLOOKUP(A789,Tbills!$B$4:$C$10000,2,1)</f>
        <v>8.5000000000000006E-2</v>
      </c>
    </row>
    <row r="790" spans="1:23">
      <c r="A790" s="1">
        <v>41317</v>
      </c>
      <c r="B790" t="str">
        <f>IFERROR(VLOOKUP($A790,'BTC-Web'!$A$2:$H$10000,2,0),"")</f>
        <v/>
      </c>
      <c r="D790" s="2"/>
      <c r="H790" s="2"/>
      <c r="Q790">
        <f>ROW()</f>
        <v>790</v>
      </c>
      <c r="W790">
        <f>VLOOKUP(A790,Tbills!$B$4:$C$10000,2,1)</f>
        <v>8.5000000000000006E-2</v>
      </c>
    </row>
    <row r="791" spans="1:23">
      <c r="A791" s="1">
        <v>41318</v>
      </c>
      <c r="B791" t="str">
        <f>IFERROR(VLOOKUP($A791,'BTC-Web'!$A$2:$H$10000,2,0),"")</f>
        <v/>
      </c>
      <c r="D791" s="2"/>
      <c r="H791" s="2"/>
      <c r="Q791">
        <f>ROW()</f>
        <v>791</v>
      </c>
      <c r="W791">
        <f>VLOOKUP(A791,Tbills!$B$4:$C$10000,2,1)</f>
        <v>8.5000000000000006E-2</v>
      </c>
    </row>
    <row r="792" spans="1:23">
      <c r="A792" s="1">
        <v>41319</v>
      </c>
      <c r="B792" t="str">
        <f>IFERROR(VLOOKUP($A792,'BTC-Web'!$A$2:$H$10000,2,0),"")</f>
        <v/>
      </c>
      <c r="D792" s="2"/>
      <c r="H792" s="2"/>
      <c r="Q792">
        <f>ROW()</f>
        <v>792</v>
      </c>
      <c r="W792">
        <f>VLOOKUP(A792,Tbills!$B$4:$C$10000,2,1)</f>
        <v>8.5000000000000006E-2</v>
      </c>
    </row>
    <row r="793" spans="1:23">
      <c r="A793" s="1">
        <v>41320</v>
      </c>
      <c r="B793" t="str">
        <f>IFERROR(VLOOKUP($A793,'BTC-Web'!$A$2:$H$10000,2,0),"")</f>
        <v/>
      </c>
      <c r="D793" s="2"/>
      <c r="H793" s="2"/>
      <c r="Q793">
        <f>ROW()</f>
        <v>793</v>
      </c>
      <c r="W793">
        <f>VLOOKUP(A793,Tbills!$B$4:$C$10000,2,1)</f>
        <v>8.5000000000000006E-2</v>
      </c>
    </row>
    <row r="794" spans="1:23">
      <c r="A794" s="1">
        <v>41324</v>
      </c>
      <c r="B794" t="str">
        <f>IFERROR(VLOOKUP($A794,'BTC-Web'!$A$2:$H$10000,2,0),"")</f>
        <v/>
      </c>
      <c r="D794" s="2"/>
      <c r="H794" s="2"/>
      <c r="Q794">
        <f>ROW()</f>
        <v>794</v>
      </c>
      <c r="W794">
        <f>VLOOKUP(A794,Tbills!$B$4:$C$10000,2,1)</f>
        <v>0.115</v>
      </c>
    </row>
    <row r="795" spans="1:23">
      <c r="A795" s="1">
        <v>41325</v>
      </c>
      <c r="B795" t="str">
        <f>IFERROR(VLOOKUP($A795,'BTC-Web'!$A$2:$H$10000,2,0),"")</f>
        <v/>
      </c>
      <c r="D795" s="2"/>
      <c r="H795" s="2"/>
      <c r="Q795">
        <f>ROW()</f>
        <v>795</v>
      </c>
      <c r="W795">
        <f>VLOOKUP(A795,Tbills!$B$4:$C$10000,2,1)</f>
        <v>0.115</v>
      </c>
    </row>
    <row r="796" spans="1:23">
      <c r="A796" s="1">
        <v>41326</v>
      </c>
      <c r="B796" t="str">
        <f>IFERROR(VLOOKUP($A796,'BTC-Web'!$A$2:$H$10000,2,0),"")</f>
        <v/>
      </c>
      <c r="D796" s="2"/>
      <c r="H796" s="2"/>
      <c r="Q796">
        <f>ROW()</f>
        <v>796</v>
      </c>
      <c r="W796">
        <f>VLOOKUP(A796,Tbills!$B$4:$C$10000,2,1)</f>
        <v>0.115</v>
      </c>
    </row>
    <row r="797" spans="1:23">
      <c r="A797" s="1">
        <v>41327</v>
      </c>
      <c r="B797" t="str">
        <f>IFERROR(VLOOKUP($A797,'BTC-Web'!$A$2:$H$10000,2,0),"")</f>
        <v/>
      </c>
      <c r="D797" s="2"/>
      <c r="H797" s="2"/>
      <c r="Q797">
        <f>ROW()</f>
        <v>797</v>
      </c>
      <c r="W797">
        <f>VLOOKUP(A797,Tbills!$B$4:$C$10000,2,1)</f>
        <v>0.115</v>
      </c>
    </row>
    <row r="798" spans="1:23">
      <c r="A798" s="1">
        <v>41330</v>
      </c>
      <c r="B798" t="str">
        <f>IFERROR(VLOOKUP($A798,'BTC-Web'!$A$2:$H$10000,2,0),"")</f>
        <v/>
      </c>
      <c r="D798" s="2"/>
      <c r="H798" s="2"/>
      <c r="Q798">
        <f>ROW()</f>
        <v>798</v>
      </c>
      <c r="W798">
        <f>VLOOKUP(A798,Tbills!$B$4:$C$10000,2,1)</f>
        <v>0.125</v>
      </c>
    </row>
    <row r="799" spans="1:23">
      <c r="A799" s="1">
        <v>41331</v>
      </c>
      <c r="B799" t="str">
        <f>IFERROR(VLOOKUP($A799,'BTC-Web'!$A$2:$H$10000,2,0),"")</f>
        <v/>
      </c>
      <c r="D799" s="2"/>
      <c r="H799" s="2"/>
      <c r="Q799">
        <f>ROW()</f>
        <v>799</v>
      </c>
      <c r="W799">
        <f>VLOOKUP(A799,Tbills!$B$4:$C$10000,2,1)</f>
        <v>0.125</v>
      </c>
    </row>
    <row r="800" spans="1:23">
      <c r="A800" s="1">
        <v>41332</v>
      </c>
      <c r="B800" t="str">
        <f>IFERROR(VLOOKUP($A800,'BTC-Web'!$A$2:$H$10000,2,0),"")</f>
        <v/>
      </c>
      <c r="D800" s="2"/>
      <c r="H800" s="2"/>
      <c r="Q800">
        <f>ROW()</f>
        <v>800</v>
      </c>
      <c r="W800">
        <f>VLOOKUP(A800,Tbills!$B$4:$C$10000,2,1)</f>
        <v>0.125</v>
      </c>
    </row>
    <row r="801" spans="1:23">
      <c r="A801" s="1">
        <v>41333</v>
      </c>
      <c r="B801" t="str">
        <f>IFERROR(VLOOKUP($A801,'BTC-Web'!$A$2:$H$10000,2,0),"")</f>
        <v/>
      </c>
      <c r="D801" s="2"/>
      <c r="H801" s="2"/>
      <c r="Q801">
        <f>ROW()</f>
        <v>801</v>
      </c>
      <c r="W801">
        <f>VLOOKUP(A801,Tbills!$B$4:$C$10000,2,1)</f>
        <v>0.125</v>
      </c>
    </row>
    <row r="802" spans="1:23">
      <c r="A802" s="1">
        <v>41334</v>
      </c>
      <c r="B802" t="str">
        <f>IFERROR(VLOOKUP($A802,'BTC-Web'!$A$2:$H$10000,2,0),"")</f>
        <v/>
      </c>
      <c r="D802" s="2"/>
      <c r="H802" s="2"/>
      <c r="Q802">
        <f>ROW()</f>
        <v>802</v>
      </c>
      <c r="W802">
        <f>VLOOKUP(A802,Tbills!$B$4:$C$10000,2,1)</f>
        <v>0.125</v>
      </c>
    </row>
    <row r="803" spans="1:23">
      <c r="A803" s="1">
        <v>41337</v>
      </c>
      <c r="B803" t="str">
        <f>IFERROR(VLOOKUP($A803,'BTC-Web'!$A$2:$H$10000,2,0),"")</f>
        <v/>
      </c>
      <c r="D803" s="2"/>
      <c r="H803" s="2"/>
      <c r="Q803">
        <f>ROW()</f>
        <v>803</v>
      </c>
      <c r="W803">
        <f>VLOOKUP(A803,Tbills!$B$4:$C$10000,2,1)</f>
        <v>0.11</v>
      </c>
    </row>
    <row r="804" spans="1:23">
      <c r="A804" s="1">
        <v>41338</v>
      </c>
      <c r="B804" t="str">
        <f>IFERROR(VLOOKUP($A804,'BTC-Web'!$A$2:$H$10000,2,0),"")</f>
        <v/>
      </c>
      <c r="D804" s="2"/>
      <c r="H804" s="2"/>
      <c r="Q804">
        <f>ROW()</f>
        <v>804</v>
      </c>
      <c r="W804">
        <f>VLOOKUP(A804,Tbills!$B$4:$C$10000,2,1)</f>
        <v>0.11</v>
      </c>
    </row>
    <row r="805" spans="1:23">
      <c r="A805" s="1">
        <v>41339</v>
      </c>
      <c r="B805" t="str">
        <f>IFERROR(VLOOKUP($A805,'BTC-Web'!$A$2:$H$10000,2,0),"")</f>
        <v/>
      </c>
      <c r="D805" s="2"/>
      <c r="H805" s="2"/>
      <c r="Q805">
        <f>ROW()</f>
        <v>805</v>
      </c>
      <c r="W805">
        <f>VLOOKUP(A805,Tbills!$B$4:$C$10000,2,1)</f>
        <v>0.11</v>
      </c>
    </row>
    <row r="806" spans="1:23">
      <c r="A806" s="1">
        <v>41340</v>
      </c>
      <c r="B806" t="str">
        <f>IFERROR(VLOOKUP($A806,'BTC-Web'!$A$2:$H$10000,2,0),"")</f>
        <v/>
      </c>
      <c r="D806" s="2"/>
      <c r="H806" s="2"/>
      <c r="Q806">
        <f>ROW()</f>
        <v>806</v>
      </c>
      <c r="W806">
        <f>VLOOKUP(A806,Tbills!$B$4:$C$10000,2,1)</f>
        <v>0.11</v>
      </c>
    </row>
    <row r="807" spans="1:23">
      <c r="A807" s="1">
        <v>41341</v>
      </c>
      <c r="B807" t="str">
        <f>IFERROR(VLOOKUP($A807,'BTC-Web'!$A$2:$H$10000,2,0),"")</f>
        <v/>
      </c>
      <c r="D807" s="2"/>
      <c r="H807" s="2"/>
      <c r="Q807">
        <f>ROW()</f>
        <v>807</v>
      </c>
      <c r="W807">
        <f>VLOOKUP(A807,Tbills!$B$4:$C$10000,2,1)</f>
        <v>0.11</v>
      </c>
    </row>
    <row r="808" spans="1:23">
      <c r="A808" s="1">
        <v>41344</v>
      </c>
      <c r="B808" t="str">
        <f>IFERROR(VLOOKUP($A808,'BTC-Web'!$A$2:$H$10000,2,0),"")</f>
        <v/>
      </c>
      <c r="D808" s="2"/>
      <c r="H808" s="2"/>
      <c r="Q808">
        <f>ROW()</f>
        <v>808</v>
      </c>
      <c r="W808">
        <f>VLOOKUP(A808,Tbills!$B$4:$C$10000,2,1)</f>
        <v>9.5000000000000001E-2</v>
      </c>
    </row>
    <row r="809" spans="1:23">
      <c r="A809" s="1">
        <v>41345</v>
      </c>
      <c r="B809" t="str">
        <f>IFERROR(VLOOKUP($A809,'BTC-Web'!$A$2:$H$10000,2,0),"")</f>
        <v/>
      </c>
      <c r="D809" s="2"/>
      <c r="H809" s="2"/>
      <c r="Q809">
        <f>ROW()</f>
        <v>809</v>
      </c>
      <c r="W809">
        <f>VLOOKUP(A809,Tbills!$B$4:$C$10000,2,1)</f>
        <v>9.5000000000000001E-2</v>
      </c>
    </row>
    <row r="810" spans="1:23">
      <c r="A810" s="1">
        <v>41346</v>
      </c>
      <c r="B810" t="str">
        <f>IFERROR(VLOOKUP($A810,'BTC-Web'!$A$2:$H$10000,2,0),"")</f>
        <v/>
      </c>
      <c r="D810" s="2"/>
      <c r="H810" s="2"/>
      <c r="Q810">
        <f>ROW()</f>
        <v>810</v>
      </c>
      <c r="W810">
        <f>VLOOKUP(A810,Tbills!$B$4:$C$10000,2,1)</f>
        <v>9.5000000000000001E-2</v>
      </c>
    </row>
    <row r="811" spans="1:23">
      <c r="A811" s="1">
        <v>41347</v>
      </c>
      <c r="B811" t="str">
        <f>IFERROR(VLOOKUP($A811,'BTC-Web'!$A$2:$H$10000,2,0),"")</f>
        <v/>
      </c>
      <c r="D811" s="2"/>
      <c r="H811" s="2"/>
      <c r="Q811">
        <f>ROW()</f>
        <v>811</v>
      </c>
      <c r="W811">
        <f>VLOOKUP(A811,Tbills!$B$4:$C$10000,2,1)</f>
        <v>9.5000000000000001E-2</v>
      </c>
    </row>
    <row r="812" spans="1:23">
      <c r="A812" s="1">
        <v>41348</v>
      </c>
      <c r="B812" t="str">
        <f>IFERROR(VLOOKUP($A812,'BTC-Web'!$A$2:$H$10000,2,0),"")</f>
        <v/>
      </c>
      <c r="D812" s="2"/>
      <c r="H812" s="2"/>
      <c r="Q812">
        <f>ROW()</f>
        <v>812</v>
      </c>
      <c r="W812">
        <f>VLOOKUP(A812,Tbills!$B$4:$C$10000,2,1)</f>
        <v>9.5000000000000001E-2</v>
      </c>
    </row>
    <row r="813" spans="1:23">
      <c r="A813" s="1">
        <v>41351</v>
      </c>
      <c r="B813" t="str">
        <f>IFERROR(VLOOKUP($A813,'BTC-Web'!$A$2:$H$10000,2,0),"")</f>
        <v/>
      </c>
      <c r="D813" s="2"/>
      <c r="H813" s="2"/>
      <c r="Q813">
        <f>ROW()</f>
        <v>813</v>
      </c>
      <c r="W813">
        <f>VLOOKUP(A813,Tbills!$B$4:$C$10000,2,1)</f>
        <v>8.5000000000000006E-2</v>
      </c>
    </row>
    <row r="814" spans="1:23">
      <c r="A814" s="1">
        <v>41352</v>
      </c>
      <c r="B814" t="str">
        <f>IFERROR(VLOOKUP($A814,'BTC-Web'!$A$2:$H$10000,2,0),"")</f>
        <v/>
      </c>
      <c r="D814" s="2"/>
      <c r="H814" s="2"/>
      <c r="Q814">
        <f>ROW()</f>
        <v>814</v>
      </c>
      <c r="W814">
        <f>VLOOKUP(A814,Tbills!$B$4:$C$10000,2,1)</f>
        <v>8.5000000000000006E-2</v>
      </c>
    </row>
    <row r="815" spans="1:23">
      <c r="A815" s="1">
        <v>41353</v>
      </c>
      <c r="B815" t="str">
        <f>IFERROR(VLOOKUP($A815,'BTC-Web'!$A$2:$H$10000,2,0),"")</f>
        <v/>
      </c>
      <c r="D815" s="2"/>
      <c r="H815" s="2"/>
      <c r="Q815">
        <f>ROW()</f>
        <v>815</v>
      </c>
      <c r="W815">
        <f>VLOOKUP(A815,Tbills!$B$4:$C$10000,2,1)</f>
        <v>8.5000000000000006E-2</v>
      </c>
    </row>
    <row r="816" spans="1:23">
      <c r="A816" s="1">
        <v>41354</v>
      </c>
      <c r="B816" t="str">
        <f>IFERROR(VLOOKUP($A816,'BTC-Web'!$A$2:$H$10000,2,0),"")</f>
        <v/>
      </c>
      <c r="D816" s="2"/>
      <c r="H816" s="2"/>
      <c r="Q816">
        <f>ROW()</f>
        <v>816</v>
      </c>
      <c r="W816">
        <f>VLOOKUP(A816,Tbills!$B$4:$C$10000,2,1)</f>
        <v>8.5000000000000006E-2</v>
      </c>
    </row>
    <row r="817" spans="1:23">
      <c r="A817" s="1">
        <v>41355</v>
      </c>
      <c r="B817" t="str">
        <f>IFERROR(VLOOKUP($A817,'BTC-Web'!$A$2:$H$10000,2,0),"")</f>
        <v/>
      </c>
      <c r="D817" s="2"/>
      <c r="H817" s="2"/>
      <c r="Q817">
        <f>ROW()</f>
        <v>817</v>
      </c>
      <c r="W817">
        <f>VLOOKUP(A817,Tbills!$B$4:$C$10000,2,1)</f>
        <v>8.5000000000000006E-2</v>
      </c>
    </row>
    <row r="818" spans="1:23">
      <c r="A818" s="1">
        <v>41358</v>
      </c>
      <c r="B818" t="str">
        <f>IFERROR(VLOOKUP($A818,'BTC-Web'!$A$2:$H$10000,2,0),"")</f>
        <v/>
      </c>
      <c r="D818" s="2"/>
      <c r="H818" s="2"/>
      <c r="Q818">
        <f>ROW()</f>
        <v>818</v>
      </c>
      <c r="W818">
        <f>VLOOKUP(A818,Tbills!$B$4:$C$10000,2,1)</f>
        <v>7.4999999999999997E-2</v>
      </c>
    </row>
    <row r="819" spans="1:23">
      <c r="A819" s="1">
        <v>41359</v>
      </c>
      <c r="B819" t="str">
        <f>IFERROR(VLOOKUP($A819,'BTC-Web'!$A$2:$H$10000,2,0),"")</f>
        <v/>
      </c>
      <c r="D819" s="2"/>
      <c r="H819" s="2"/>
      <c r="Q819">
        <f>ROW()</f>
        <v>819</v>
      </c>
      <c r="W819">
        <f>VLOOKUP(A819,Tbills!$B$4:$C$10000,2,1)</f>
        <v>7.4999999999999997E-2</v>
      </c>
    </row>
    <row r="820" spans="1:23">
      <c r="A820" s="1">
        <v>41360</v>
      </c>
      <c r="B820" t="str">
        <f>IFERROR(VLOOKUP($A820,'BTC-Web'!$A$2:$H$10000,2,0),"")</f>
        <v/>
      </c>
      <c r="D820" s="2"/>
      <c r="H820" s="2"/>
      <c r="Q820">
        <f>ROW()</f>
        <v>820</v>
      </c>
      <c r="W820">
        <f>VLOOKUP(A820,Tbills!$B$4:$C$10000,2,1)</f>
        <v>7.4999999999999997E-2</v>
      </c>
    </row>
    <row r="821" spans="1:23">
      <c r="A821" s="1">
        <v>41361</v>
      </c>
      <c r="B821" t="str">
        <f>IFERROR(VLOOKUP($A821,'BTC-Web'!$A$2:$H$10000,2,0),"")</f>
        <v/>
      </c>
      <c r="D821" s="2"/>
      <c r="H821" s="2"/>
      <c r="Q821">
        <f>ROW()</f>
        <v>821</v>
      </c>
      <c r="W821">
        <f>VLOOKUP(A821,Tbills!$B$4:$C$10000,2,1)</f>
        <v>7.4999999999999997E-2</v>
      </c>
    </row>
    <row r="822" spans="1:23">
      <c r="A822" s="1">
        <v>41365</v>
      </c>
      <c r="B822" t="str">
        <f>IFERROR(VLOOKUP($A822,'BTC-Web'!$A$2:$H$10000,2,0),"")</f>
        <v/>
      </c>
      <c r="D822" s="2"/>
      <c r="H822" s="2"/>
      <c r="Q822">
        <f>ROW()</f>
        <v>822</v>
      </c>
      <c r="W822">
        <f>VLOOKUP(A822,Tbills!$B$4:$C$10000,2,1)</f>
        <v>7.4999999999999997E-2</v>
      </c>
    </row>
    <row r="823" spans="1:23">
      <c r="A823" s="1">
        <v>41366</v>
      </c>
      <c r="B823" t="str">
        <f>IFERROR(VLOOKUP($A823,'BTC-Web'!$A$2:$H$10000,2,0),"")</f>
        <v/>
      </c>
      <c r="D823" s="2"/>
      <c r="H823" s="2"/>
      <c r="Q823">
        <f>ROW()</f>
        <v>823</v>
      </c>
      <c r="W823">
        <f>VLOOKUP(A823,Tbills!$B$4:$C$10000,2,1)</f>
        <v>7.4999999999999997E-2</v>
      </c>
    </row>
    <row r="824" spans="1:23">
      <c r="A824" s="1">
        <v>41367</v>
      </c>
      <c r="B824" t="str">
        <f>IFERROR(VLOOKUP($A824,'BTC-Web'!$A$2:$H$10000,2,0),"")</f>
        <v/>
      </c>
      <c r="D824" s="2"/>
      <c r="H824" s="2"/>
      <c r="Q824">
        <f>ROW()</f>
        <v>824</v>
      </c>
      <c r="W824">
        <f>VLOOKUP(A824,Tbills!$B$4:$C$10000,2,1)</f>
        <v>7.4999999999999997E-2</v>
      </c>
    </row>
    <row r="825" spans="1:23">
      <c r="A825" s="1">
        <v>41368</v>
      </c>
      <c r="B825" t="str">
        <f>IFERROR(VLOOKUP($A825,'BTC-Web'!$A$2:$H$10000,2,0),"")</f>
        <v/>
      </c>
      <c r="D825" s="2"/>
      <c r="H825" s="2"/>
      <c r="Q825">
        <f>ROW()</f>
        <v>825</v>
      </c>
      <c r="W825">
        <f>VLOOKUP(A825,Tbills!$B$4:$C$10000,2,1)</f>
        <v>7.4999999999999997E-2</v>
      </c>
    </row>
    <row r="826" spans="1:23">
      <c r="A826" s="1">
        <v>41369</v>
      </c>
      <c r="B826" t="str">
        <f>IFERROR(VLOOKUP($A826,'BTC-Web'!$A$2:$H$10000,2,0),"")</f>
        <v/>
      </c>
      <c r="D826" s="2"/>
      <c r="H826" s="2"/>
      <c r="Q826">
        <f>ROW()</f>
        <v>826</v>
      </c>
      <c r="W826">
        <f>VLOOKUP(A826,Tbills!$B$4:$C$10000,2,1)</f>
        <v>7.4999999999999997E-2</v>
      </c>
    </row>
    <row r="827" spans="1:23">
      <c r="A827" s="1">
        <v>41372</v>
      </c>
      <c r="B827" t="str">
        <f>IFERROR(VLOOKUP($A827,'BTC-Web'!$A$2:$H$10000,2,0),"")</f>
        <v/>
      </c>
      <c r="D827" s="2"/>
      <c r="H827" s="2"/>
      <c r="Q827">
        <f>ROW()</f>
        <v>827</v>
      </c>
      <c r="W827">
        <f>VLOOKUP(A827,Tbills!$B$4:$C$10000,2,1)</f>
        <v>6.5000000000000002E-2</v>
      </c>
    </row>
    <row r="828" spans="1:23">
      <c r="A828" s="1">
        <v>41373</v>
      </c>
      <c r="B828" t="str">
        <f>IFERROR(VLOOKUP($A828,'BTC-Web'!$A$2:$H$10000,2,0),"")</f>
        <v/>
      </c>
      <c r="D828" s="2"/>
      <c r="H828" s="2"/>
      <c r="Q828">
        <f>ROW()</f>
        <v>828</v>
      </c>
      <c r="W828">
        <f>VLOOKUP(A828,Tbills!$B$4:$C$10000,2,1)</f>
        <v>6.5000000000000002E-2</v>
      </c>
    </row>
    <row r="829" spans="1:23">
      <c r="A829" s="1">
        <v>41374</v>
      </c>
      <c r="B829" t="str">
        <f>IFERROR(VLOOKUP($A829,'BTC-Web'!$A$2:$H$10000,2,0),"")</f>
        <v/>
      </c>
      <c r="D829" s="2"/>
      <c r="H829" s="2"/>
      <c r="Q829">
        <f>ROW()</f>
        <v>829</v>
      </c>
      <c r="W829">
        <f>VLOOKUP(A829,Tbills!$B$4:$C$10000,2,1)</f>
        <v>6.5000000000000002E-2</v>
      </c>
    </row>
    <row r="830" spans="1:23">
      <c r="A830" s="1">
        <v>41375</v>
      </c>
      <c r="B830" t="str">
        <f>IFERROR(VLOOKUP($A830,'BTC-Web'!$A$2:$H$10000,2,0),"")</f>
        <v/>
      </c>
      <c r="D830" s="2"/>
      <c r="H830" s="2"/>
      <c r="Q830">
        <f>ROW()</f>
        <v>830</v>
      </c>
      <c r="W830">
        <f>VLOOKUP(A830,Tbills!$B$4:$C$10000,2,1)</f>
        <v>6.5000000000000002E-2</v>
      </c>
    </row>
    <row r="831" spans="1:23">
      <c r="A831" s="1">
        <v>41376</v>
      </c>
      <c r="B831" t="str">
        <f>IFERROR(VLOOKUP($A831,'BTC-Web'!$A$2:$H$10000,2,0),"")</f>
        <v/>
      </c>
      <c r="D831" s="2"/>
      <c r="H831" s="2"/>
      <c r="Q831">
        <f>ROW()</f>
        <v>831</v>
      </c>
      <c r="W831">
        <f>VLOOKUP(A831,Tbills!$B$4:$C$10000,2,1)</f>
        <v>6.5000000000000002E-2</v>
      </c>
    </row>
    <row r="832" spans="1:23">
      <c r="A832" s="1">
        <v>41379</v>
      </c>
      <c r="B832" t="str">
        <f>IFERROR(VLOOKUP($A832,'BTC-Web'!$A$2:$H$10000,2,0),"")</f>
        <v/>
      </c>
      <c r="D832" s="2"/>
      <c r="H832" s="2"/>
      <c r="Q832">
        <f>ROW()</f>
        <v>832</v>
      </c>
      <c r="W832">
        <f>VLOOKUP(A832,Tbills!$B$4:$C$10000,2,1)</f>
        <v>5.5E-2</v>
      </c>
    </row>
    <row r="833" spans="1:23">
      <c r="A833" s="1">
        <v>41380</v>
      </c>
      <c r="B833" t="str">
        <f>IFERROR(VLOOKUP($A833,'BTC-Web'!$A$2:$H$10000,2,0),"")</f>
        <v/>
      </c>
      <c r="D833" s="2"/>
      <c r="H833" s="2"/>
      <c r="Q833">
        <f>ROW()</f>
        <v>833</v>
      </c>
      <c r="W833">
        <f>VLOOKUP(A833,Tbills!$B$4:$C$10000,2,1)</f>
        <v>5.5E-2</v>
      </c>
    </row>
    <row r="834" spans="1:23">
      <c r="A834" s="1">
        <v>41381</v>
      </c>
      <c r="B834" t="str">
        <f>IFERROR(VLOOKUP($A834,'BTC-Web'!$A$2:$H$10000,2,0),"")</f>
        <v/>
      </c>
      <c r="D834" s="2"/>
      <c r="H834" s="2"/>
      <c r="Q834">
        <f>ROW()</f>
        <v>834</v>
      </c>
      <c r="W834">
        <f>VLOOKUP(A834,Tbills!$B$4:$C$10000,2,1)</f>
        <v>5.5E-2</v>
      </c>
    </row>
    <row r="835" spans="1:23">
      <c r="A835" s="1">
        <v>41382</v>
      </c>
      <c r="B835" t="str">
        <f>IFERROR(VLOOKUP($A835,'BTC-Web'!$A$2:$H$10000,2,0),"")</f>
        <v/>
      </c>
      <c r="D835" s="2"/>
      <c r="H835" s="2"/>
      <c r="Q835">
        <f>ROW()</f>
        <v>835</v>
      </c>
      <c r="W835">
        <f>VLOOKUP(A835,Tbills!$B$4:$C$10000,2,1)</f>
        <v>5.5E-2</v>
      </c>
    </row>
    <row r="836" spans="1:23">
      <c r="A836" s="1">
        <v>41383</v>
      </c>
      <c r="B836" t="str">
        <f>IFERROR(VLOOKUP($A836,'BTC-Web'!$A$2:$H$10000,2,0),"")</f>
        <v/>
      </c>
      <c r="D836" s="2"/>
      <c r="H836" s="2"/>
      <c r="Q836">
        <f>ROW()</f>
        <v>836</v>
      </c>
      <c r="W836">
        <f>VLOOKUP(A836,Tbills!$B$4:$C$10000,2,1)</f>
        <v>5.5E-2</v>
      </c>
    </row>
    <row r="837" spans="1:23">
      <c r="A837" s="1">
        <v>41386</v>
      </c>
      <c r="B837" t="str">
        <f>IFERROR(VLOOKUP($A837,'BTC-Web'!$A$2:$H$10000,2,0),"")</f>
        <v/>
      </c>
      <c r="D837" s="2"/>
      <c r="H837" s="2"/>
      <c r="Q837">
        <f>ROW()</f>
        <v>837</v>
      </c>
      <c r="W837">
        <f>VLOOKUP(A837,Tbills!$B$4:$C$10000,2,1)</f>
        <v>0.05</v>
      </c>
    </row>
    <row r="838" spans="1:23">
      <c r="A838" s="1">
        <v>41387</v>
      </c>
      <c r="B838" t="str">
        <f>IFERROR(VLOOKUP($A838,'BTC-Web'!$A$2:$H$10000,2,0),"")</f>
        <v/>
      </c>
      <c r="D838" s="2"/>
      <c r="H838" s="2"/>
      <c r="Q838">
        <f>ROW()</f>
        <v>838</v>
      </c>
      <c r="W838">
        <f>VLOOKUP(A838,Tbills!$B$4:$C$10000,2,1)</f>
        <v>0.05</v>
      </c>
    </row>
    <row r="839" spans="1:23">
      <c r="A839" s="1">
        <v>41388</v>
      </c>
      <c r="B839" t="str">
        <f>IFERROR(VLOOKUP($A839,'BTC-Web'!$A$2:$H$10000,2,0),"")</f>
        <v/>
      </c>
      <c r="D839" s="2"/>
      <c r="H839" s="2"/>
      <c r="Q839">
        <f>ROW()</f>
        <v>839</v>
      </c>
      <c r="W839">
        <f>VLOOKUP(A839,Tbills!$B$4:$C$10000,2,1)</f>
        <v>0.05</v>
      </c>
    </row>
    <row r="840" spans="1:23">
      <c r="A840" s="1">
        <v>41389</v>
      </c>
      <c r="B840" t="str">
        <f>IFERROR(VLOOKUP($A840,'BTC-Web'!$A$2:$H$10000,2,0),"")</f>
        <v/>
      </c>
      <c r="D840" s="2"/>
      <c r="H840" s="2"/>
      <c r="Q840">
        <f>ROW()</f>
        <v>840</v>
      </c>
      <c r="W840">
        <f>VLOOKUP(A840,Tbills!$B$4:$C$10000,2,1)</f>
        <v>0.05</v>
      </c>
    </row>
    <row r="841" spans="1:23">
      <c r="A841" s="1">
        <v>41390</v>
      </c>
      <c r="B841" t="str">
        <f>IFERROR(VLOOKUP($A841,'BTC-Web'!$A$2:$H$10000,2,0),"")</f>
        <v/>
      </c>
      <c r="D841" s="2"/>
      <c r="H841" s="2"/>
      <c r="Q841">
        <f>ROW()</f>
        <v>841</v>
      </c>
      <c r="W841">
        <f>VLOOKUP(A841,Tbills!$B$4:$C$10000,2,1)</f>
        <v>0.05</v>
      </c>
    </row>
    <row r="842" spans="1:23">
      <c r="A842" s="1">
        <v>41393</v>
      </c>
      <c r="B842" t="str">
        <f>IFERROR(VLOOKUP($A842,'BTC-Web'!$A$2:$H$10000,2,0),"")</f>
        <v/>
      </c>
      <c r="D842" s="2"/>
      <c r="H842" s="2"/>
      <c r="Q842">
        <f>ROW()</f>
        <v>842</v>
      </c>
      <c r="W842">
        <f>VLOOKUP(A842,Tbills!$B$4:$C$10000,2,1)</f>
        <v>0.05</v>
      </c>
    </row>
    <row r="843" spans="1:23">
      <c r="A843" s="1">
        <v>41394</v>
      </c>
      <c r="B843" t="str">
        <f>IFERROR(VLOOKUP($A843,'BTC-Web'!$A$2:$H$10000,2,0),"")</f>
        <v/>
      </c>
      <c r="D843" s="2"/>
      <c r="H843" s="2"/>
      <c r="Q843">
        <f>ROW()</f>
        <v>843</v>
      </c>
      <c r="W843">
        <f>VLOOKUP(A843,Tbills!$B$4:$C$10000,2,1)</f>
        <v>0.05</v>
      </c>
    </row>
    <row r="844" spans="1:23">
      <c r="A844" s="1">
        <v>41395</v>
      </c>
      <c r="B844" t="str">
        <f>IFERROR(VLOOKUP($A844,'BTC-Web'!$A$2:$H$10000,2,0),"")</f>
        <v/>
      </c>
      <c r="D844" s="2"/>
      <c r="H844" s="2"/>
      <c r="Q844">
        <f>ROW()</f>
        <v>844</v>
      </c>
      <c r="W844">
        <f>VLOOKUP(A844,Tbills!$B$4:$C$10000,2,1)</f>
        <v>0.05</v>
      </c>
    </row>
    <row r="845" spans="1:23">
      <c r="A845" s="1">
        <v>41396</v>
      </c>
      <c r="B845" t="str">
        <f>IFERROR(VLOOKUP($A845,'BTC-Web'!$A$2:$H$10000,2,0),"")</f>
        <v/>
      </c>
      <c r="D845" s="2"/>
      <c r="H845" s="2"/>
      <c r="Q845">
        <f>ROW()</f>
        <v>845</v>
      </c>
      <c r="W845">
        <f>VLOOKUP(A845,Tbills!$B$4:$C$10000,2,1)</f>
        <v>0.05</v>
      </c>
    </row>
    <row r="846" spans="1:23">
      <c r="A846" s="1">
        <v>41397</v>
      </c>
      <c r="B846" t="str">
        <f>IFERROR(VLOOKUP($A846,'BTC-Web'!$A$2:$H$10000,2,0),"")</f>
        <v/>
      </c>
      <c r="D846" s="2"/>
      <c r="H846" s="2"/>
      <c r="Q846">
        <f>ROW()</f>
        <v>846</v>
      </c>
      <c r="W846">
        <f>VLOOKUP(A846,Tbills!$B$4:$C$10000,2,1)</f>
        <v>0.05</v>
      </c>
    </row>
    <row r="847" spans="1:23">
      <c r="A847" s="1">
        <v>41400</v>
      </c>
      <c r="B847" t="str">
        <f>IFERROR(VLOOKUP($A847,'BTC-Web'!$A$2:$H$10000,2,0),"")</f>
        <v/>
      </c>
      <c r="D847" s="2"/>
      <c r="H847" s="2"/>
      <c r="Q847">
        <f>ROW()</f>
        <v>847</v>
      </c>
      <c r="W847">
        <f>VLOOKUP(A847,Tbills!$B$4:$C$10000,2,1)</f>
        <v>0.04</v>
      </c>
    </row>
    <row r="848" spans="1:23">
      <c r="A848" s="1">
        <v>41401</v>
      </c>
      <c r="B848" t="str">
        <f>IFERROR(VLOOKUP($A848,'BTC-Web'!$A$2:$H$10000,2,0),"")</f>
        <v/>
      </c>
      <c r="D848" s="2"/>
      <c r="H848" s="2"/>
      <c r="Q848">
        <f>ROW()</f>
        <v>848</v>
      </c>
      <c r="W848">
        <f>VLOOKUP(A848,Tbills!$B$4:$C$10000,2,1)</f>
        <v>0.04</v>
      </c>
    </row>
    <row r="849" spans="1:23">
      <c r="A849" s="1">
        <v>41402</v>
      </c>
      <c r="B849" t="str">
        <f>IFERROR(VLOOKUP($A849,'BTC-Web'!$A$2:$H$10000,2,0),"")</f>
        <v/>
      </c>
      <c r="D849" s="2"/>
      <c r="H849" s="2"/>
      <c r="Q849">
        <f>ROW()</f>
        <v>849</v>
      </c>
      <c r="W849">
        <f>VLOOKUP(A849,Tbills!$B$4:$C$10000,2,1)</f>
        <v>0.04</v>
      </c>
    </row>
    <row r="850" spans="1:23">
      <c r="A850" s="1">
        <v>41403</v>
      </c>
      <c r="B850" t="str">
        <f>IFERROR(VLOOKUP($A850,'BTC-Web'!$A$2:$H$10000,2,0),"")</f>
        <v/>
      </c>
      <c r="D850" s="2"/>
      <c r="H850" s="2"/>
      <c r="Q850">
        <f>ROW()</f>
        <v>850</v>
      </c>
      <c r="W850">
        <f>VLOOKUP(A850,Tbills!$B$4:$C$10000,2,1)</f>
        <v>0.04</v>
      </c>
    </row>
    <row r="851" spans="1:23">
      <c r="A851" s="1">
        <v>41404</v>
      </c>
      <c r="B851" t="str">
        <f>IFERROR(VLOOKUP($A851,'BTC-Web'!$A$2:$H$10000,2,0),"")</f>
        <v/>
      </c>
      <c r="D851" s="2"/>
      <c r="H851" s="2"/>
      <c r="Q851">
        <f>ROW()</f>
        <v>851</v>
      </c>
      <c r="W851">
        <f>VLOOKUP(A851,Tbills!$B$4:$C$10000,2,1)</f>
        <v>0.04</v>
      </c>
    </row>
    <row r="852" spans="1:23">
      <c r="A852" s="1">
        <v>41407</v>
      </c>
      <c r="B852" t="str">
        <f>IFERROR(VLOOKUP($A852,'BTC-Web'!$A$2:$H$10000,2,0),"")</f>
        <v/>
      </c>
      <c r="D852" s="2"/>
      <c r="H852" s="2"/>
      <c r="Q852">
        <f>ROW()</f>
        <v>852</v>
      </c>
      <c r="W852">
        <f>VLOOKUP(A852,Tbills!$B$4:$C$10000,2,1)</f>
        <v>4.4999999999999998E-2</v>
      </c>
    </row>
    <row r="853" spans="1:23">
      <c r="A853" s="1">
        <v>41408</v>
      </c>
      <c r="B853" t="str">
        <f>IFERROR(VLOOKUP($A853,'BTC-Web'!$A$2:$H$10000,2,0),"")</f>
        <v/>
      </c>
      <c r="D853" s="2"/>
      <c r="H853" s="2"/>
      <c r="Q853">
        <f>ROW()</f>
        <v>853</v>
      </c>
      <c r="W853">
        <f>VLOOKUP(A853,Tbills!$B$4:$C$10000,2,1)</f>
        <v>4.4999999999999998E-2</v>
      </c>
    </row>
    <row r="854" spans="1:23">
      <c r="A854" s="1">
        <v>41409</v>
      </c>
      <c r="B854" t="str">
        <f>IFERROR(VLOOKUP($A854,'BTC-Web'!$A$2:$H$10000,2,0),"")</f>
        <v/>
      </c>
      <c r="D854" s="2"/>
      <c r="H854" s="2"/>
      <c r="Q854">
        <f>ROW()</f>
        <v>854</v>
      </c>
      <c r="W854">
        <f>VLOOKUP(A854,Tbills!$B$4:$C$10000,2,1)</f>
        <v>4.4999999999999998E-2</v>
      </c>
    </row>
    <row r="855" spans="1:23">
      <c r="A855" s="1">
        <v>41410</v>
      </c>
      <c r="B855" t="str">
        <f>IFERROR(VLOOKUP($A855,'BTC-Web'!$A$2:$H$10000,2,0),"")</f>
        <v/>
      </c>
      <c r="D855" s="2"/>
      <c r="H855" s="2"/>
      <c r="Q855">
        <f>ROW()</f>
        <v>855</v>
      </c>
      <c r="W855">
        <f>VLOOKUP(A855,Tbills!$B$4:$C$10000,2,1)</f>
        <v>4.4999999999999998E-2</v>
      </c>
    </row>
    <row r="856" spans="1:23">
      <c r="A856" s="1">
        <v>41411</v>
      </c>
      <c r="B856" t="str">
        <f>IFERROR(VLOOKUP($A856,'BTC-Web'!$A$2:$H$10000,2,0),"")</f>
        <v/>
      </c>
      <c r="D856" s="2"/>
      <c r="H856" s="2"/>
      <c r="Q856">
        <f>ROW()</f>
        <v>856</v>
      </c>
      <c r="W856">
        <f>VLOOKUP(A856,Tbills!$B$4:$C$10000,2,1)</f>
        <v>4.4999999999999998E-2</v>
      </c>
    </row>
    <row r="857" spans="1:23">
      <c r="A857" s="1">
        <v>41414</v>
      </c>
      <c r="B857" t="str">
        <f>IFERROR(VLOOKUP($A857,'BTC-Web'!$A$2:$H$10000,2,0),"")</f>
        <v/>
      </c>
      <c r="D857" s="2"/>
      <c r="H857" s="2"/>
      <c r="Q857">
        <f>ROW()</f>
        <v>857</v>
      </c>
      <c r="W857">
        <f>VLOOKUP(A857,Tbills!$B$4:$C$10000,2,1)</f>
        <v>4.4999999999999998E-2</v>
      </c>
    </row>
    <row r="858" spans="1:23">
      <c r="A858" s="1">
        <v>41415</v>
      </c>
      <c r="B858" t="str">
        <f>IFERROR(VLOOKUP($A858,'BTC-Web'!$A$2:$H$10000,2,0),"")</f>
        <v/>
      </c>
      <c r="D858" s="2"/>
      <c r="H858" s="2"/>
      <c r="Q858">
        <f>ROW()</f>
        <v>858</v>
      </c>
      <c r="W858">
        <f>VLOOKUP(A858,Tbills!$B$4:$C$10000,2,1)</f>
        <v>4.4999999999999998E-2</v>
      </c>
    </row>
    <row r="859" spans="1:23">
      <c r="A859" s="1">
        <v>41416</v>
      </c>
      <c r="B859" t="str">
        <f>IFERROR(VLOOKUP($A859,'BTC-Web'!$A$2:$H$10000,2,0),"")</f>
        <v/>
      </c>
      <c r="D859" s="2"/>
      <c r="H859" s="2"/>
      <c r="Q859">
        <f>ROW()</f>
        <v>859</v>
      </c>
      <c r="W859">
        <f>VLOOKUP(A859,Tbills!$B$4:$C$10000,2,1)</f>
        <v>4.4999999999999998E-2</v>
      </c>
    </row>
    <row r="860" spans="1:23">
      <c r="A860" s="1">
        <v>41417</v>
      </c>
      <c r="B860" t="str">
        <f>IFERROR(VLOOKUP($A860,'BTC-Web'!$A$2:$H$10000,2,0),"")</f>
        <v/>
      </c>
      <c r="D860" s="2"/>
      <c r="H860" s="2"/>
      <c r="Q860">
        <f>ROW()</f>
        <v>860</v>
      </c>
      <c r="W860">
        <f>VLOOKUP(A860,Tbills!$B$4:$C$10000,2,1)</f>
        <v>4.4999999999999998E-2</v>
      </c>
    </row>
    <row r="861" spans="1:23">
      <c r="A861" s="1">
        <v>41418</v>
      </c>
      <c r="B861" t="str">
        <f>IFERROR(VLOOKUP($A861,'BTC-Web'!$A$2:$H$10000,2,0),"")</f>
        <v/>
      </c>
      <c r="D861" s="2"/>
      <c r="H861" s="2"/>
      <c r="Q861">
        <f>ROW()</f>
        <v>861</v>
      </c>
      <c r="W861">
        <f>VLOOKUP(A861,Tbills!$B$4:$C$10000,2,1)</f>
        <v>4.4999999999999998E-2</v>
      </c>
    </row>
    <row r="862" spans="1:23">
      <c r="A862" s="1">
        <v>41422</v>
      </c>
      <c r="B862" t="str">
        <f>IFERROR(VLOOKUP($A862,'BTC-Web'!$A$2:$H$10000,2,0),"")</f>
        <v/>
      </c>
      <c r="D862" s="2"/>
      <c r="H862" s="2"/>
      <c r="Q862">
        <f>ROW()</f>
        <v>862</v>
      </c>
      <c r="W862">
        <f>VLOOKUP(A862,Tbills!$B$4:$C$10000,2,1)</f>
        <v>4.4999999999999998E-2</v>
      </c>
    </row>
    <row r="863" spans="1:23">
      <c r="A863" s="1">
        <v>41423</v>
      </c>
      <c r="B863" t="str">
        <f>IFERROR(VLOOKUP($A863,'BTC-Web'!$A$2:$H$10000,2,0),"")</f>
        <v/>
      </c>
      <c r="D863" s="2"/>
      <c r="H863" s="2"/>
      <c r="Q863">
        <f>ROW()</f>
        <v>863</v>
      </c>
      <c r="W863">
        <f>VLOOKUP(A863,Tbills!$B$4:$C$10000,2,1)</f>
        <v>4.4999999999999998E-2</v>
      </c>
    </row>
    <row r="864" spans="1:23">
      <c r="A864" s="1">
        <v>41424</v>
      </c>
      <c r="B864" t="str">
        <f>IFERROR(VLOOKUP($A864,'BTC-Web'!$A$2:$H$10000,2,0),"")</f>
        <v/>
      </c>
      <c r="D864" s="2"/>
      <c r="H864" s="2"/>
      <c r="Q864">
        <f>ROW()</f>
        <v>864</v>
      </c>
      <c r="W864">
        <f>VLOOKUP(A864,Tbills!$B$4:$C$10000,2,1)</f>
        <v>4.4999999999999998E-2</v>
      </c>
    </row>
    <row r="865" spans="1:23">
      <c r="A865" s="1">
        <v>41425</v>
      </c>
      <c r="B865" t="str">
        <f>IFERROR(VLOOKUP($A865,'BTC-Web'!$A$2:$H$10000,2,0),"")</f>
        <v/>
      </c>
      <c r="D865" s="2"/>
      <c r="H865" s="2"/>
      <c r="Q865">
        <f>ROW()</f>
        <v>865</v>
      </c>
      <c r="W865">
        <f>VLOOKUP(A865,Tbills!$B$4:$C$10000,2,1)</f>
        <v>4.4999999999999998E-2</v>
      </c>
    </row>
    <row r="866" spans="1:23">
      <c r="A866" s="1">
        <v>41428</v>
      </c>
      <c r="B866" t="str">
        <f>IFERROR(VLOOKUP($A866,'BTC-Web'!$A$2:$H$10000,2,0),"")</f>
        <v/>
      </c>
      <c r="D866" s="2"/>
      <c r="H866" s="2"/>
      <c r="Q866">
        <f>ROW()</f>
        <v>866</v>
      </c>
      <c r="W866">
        <f>VLOOKUP(A866,Tbills!$B$4:$C$10000,2,1)</f>
        <v>4.4999999999999998E-2</v>
      </c>
    </row>
    <row r="867" spans="1:23">
      <c r="A867" s="1">
        <v>41429</v>
      </c>
      <c r="B867" t="str">
        <f>IFERROR(VLOOKUP($A867,'BTC-Web'!$A$2:$H$10000,2,0),"")</f>
        <v/>
      </c>
      <c r="D867" s="2"/>
      <c r="H867" s="2"/>
      <c r="Q867">
        <f>ROW()</f>
        <v>867</v>
      </c>
      <c r="W867">
        <f>VLOOKUP(A867,Tbills!$B$4:$C$10000,2,1)</f>
        <v>4.4999999999999998E-2</v>
      </c>
    </row>
    <row r="868" spans="1:23">
      <c r="A868" s="1">
        <v>41430</v>
      </c>
      <c r="B868" t="str">
        <f>IFERROR(VLOOKUP($A868,'BTC-Web'!$A$2:$H$10000,2,0),"")</f>
        <v/>
      </c>
      <c r="D868" s="2"/>
      <c r="H868" s="2"/>
      <c r="Q868">
        <f>ROW()</f>
        <v>868</v>
      </c>
      <c r="W868">
        <f>VLOOKUP(A868,Tbills!$B$4:$C$10000,2,1)</f>
        <v>4.4999999999999998E-2</v>
      </c>
    </row>
    <row r="869" spans="1:23">
      <c r="A869" s="1">
        <v>41431</v>
      </c>
      <c r="B869" t="str">
        <f>IFERROR(VLOOKUP($A869,'BTC-Web'!$A$2:$H$10000,2,0),"")</f>
        <v/>
      </c>
      <c r="D869" s="2"/>
      <c r="H869" s="2"/>
      <c r="Q869">
        <f>ROW()</f>
        <v>869</v>
      </c>
      <c r="W869">
        <f>VLOOKUP(A869,Tbills!$B$4:$C$10000,2,1)</f>
        <v>4.4999999999999998E-2</v>
      </c>
    </row>
    <row r="870" spans="1:23">
      <c r="A870" s="1">
        <v>41432</v>
      </c>
      <c r="B870" t="str">
        <f>IFERROR(VLOOKUP($A870,'BTC-Web'!$A$2:$H$10000,2,0),"")</f>
        <v/>
      </c>
      <c r="D870" s="2"/>
      <c r="H870" s="2"/>
      <c r="Q870">
        <f>ROW()</f>
        <v>870</v>
      </c>
      <c r="W870">
        <f>VLOOKUP(A870,Tbills!$B$4:$C$10000,2,1)</f>
        <v>4.4999999999999998E-2</v>
      </c>
    </row>
    <row r="871" spans="1:23">
      <c r="A871" s="1">
        <v>41435</v>
      </c>
      <c r="B871" t="str">
        <f>IFERROR(VLOOKUP($A871,'BTC-Web'!$A$2:$H$10000,2,0),"")</f>
        <v/>
      </c>
      <c r="D871" s="2"/>
      <c r="H871" s="2"/>
      <c r="Q871">
        <f>ROW()</f>
        <v>871</v>
      </c>
      <c r="W871">
        <f>VLOOKUP(A871,Tbills!$B$4:$C$10000,2,1)</f>
        <v>4.4999999999999998E-2</v>
      </c>
    </row>
    <row r="872" spans="1:23">
      <c r="A872" s="1">
        <v>41436</v>
      </c>
      <c r="B872" t="str">
        <f>IFERROR(VLOOKUP($A872,'BTC-Web'!$A$2:$H$10000,2,0),"")</f>
        <v/>
      </c>
      <c r="D872" s="2"/>
      <c r="H872" s="2"/>
      <c r="Q872">
        <f>ROW()</f>
        <v>872</v>
      </c>
      <c r="W872">
        <f>VLOOKUP(A872,Tbills!$B$4:$C$10000,2,1)</f>
        <v>4.4999999999999998E-2</v>
      </c>
    </row>
    <row r="873" spans="1:23">
      <c r="A873" s="1">
        <v>41437</v>
      </c>
      <c r="B873" t="str">
        <f>IFERROR(VLOOKUP($A873,'BTC-Web'!$A$2:$H$10000,2,0),"")</f>
        <v/>
      </c>
      <c r="D873" s="2"/>
      <c r="H873" s="2"/>
      <c r="Q873">
        <f>ROW()</f>
        <v>873</v>
      </c>
      <c r="W873">
        <f>VLOOKUP(A873,Tbills!$B$4:$C$10000,2,1)</f>
        <v>4.4999999999999998E-2</v>
      </c>
    </row>
    <row r="874" spans="1:23">
      <c r="A874" s="1">
        <v>41438</v>
      </c>
      <c r="B874" t="str">
        <f>IFERROR(VLOOKUP($A874,'BTC-Web'!$A$2:$H$10000,2,0),"")</f>
        <v/>
      </c>
      <c r="D874" s="2"/>
      <c r="H874" s="2"/>
      <c r="Q874">
        <f>ROW()</f>
        <v>874</v>
      </c>
      <c r="W874">
        <f>VLOOKUP(A874,Tbills!$B$4:$C$10000,2,1)</f>
        <v>4.4999999999999998E-2</v>
      </c>
    </row>
    <row r="875" spans="1:23">
      <c r="A875" s="1">
        <v>41439</v>
      </c>
      <c r="B875" t="str">
        <f>IFERROR(VLOOKUP($A875,'BTC-Web'!$A$2:$H$10000,2,0),"")</f>
        <v/>
      </c>
      <c r="D875" s="2"/>
      <c r="H875" s="2"/>
      <c r="Q875">
        <f>ROW()</f>
        <v>875</v>
      </c>
      <c r="W875">
        <f>VLOOKUP(A875,Tbills!$B$4:$C$10000,2,1)</f>
        <v>4.4999999999999998E-2</v>
      </c>
    </row>
    <row r="876" spans="1:23">
      <c r="A876" s="1">
        <v>41442</v>
      </c>
      <c r="B876" t="str">
        <f>IFERROR(VLOOKUP($A876,'BTC-Web'!$A$2:$H$10000,2,0),"")</f>
        <v/>
      </c>
      <c r="D876" s="2"/>
      <c r="H876" s="2"/>
      <c r="Q876">
        <f>ROW()</f>
        <v>876</v>
      </c>
      <c r="W876">
        <f>VLOOKUP(A876,Tbills!$B$4:$C$10000,2,1)</f>
        <v>4.4999999999999998E-2</v>
      </c>
    </row>
    <row r="877" spans="1:23">
      <c r="A877" s="1">
        <v>41443</v>
      </c>
      <c r="B877" t="str">
        <f>IFERROR(VLOOKUP($A877,'BTC-Web'!$A$2:$H$10000,2,0),"")</f>
        <v/>
      </c>
      <c r="D877" s="2"/>
      <c r="H877" s="2"/>
      <c r="Q877">
        <f>ROW()</f>
        <v>877</v>
      </c>
      <c r="W877">
        <f>VLOOKUP(A877,Tbills!$B$4:$C$10000,2,1)</f>
        <v>4.4999999999999998E-2</v>
      </c>
    </row>
    <row r="878" spans="1:23">
      <c r="A878" s="1">
        <v>41444</v>
      </c>
      <c r="B878" t="str">
        <f>IFERROR(VLOOKUP($A878,'BTC-Web'!$A$2:$H$10000,2,0),"")</f>
        <v/>
      </c>
      <c r="D878" s="2"/>
      <c r="H878" s="2"/>
      <c r="Q878">
        <f>ROW()</f>
        <v>878</v>
      </c>
      <c r="W878">
        <f>VLOOKUP(A878,Tbills!$B$4:$C$10000,2,1)</f>
        <v>4.4999999999999998E-2</v>
      </c>
    </row>
    <row r="879" spans="1:23">
      <c r="A879" s="1">
        <v>41445</v>
      </c>
      <c r="B879" t="str">
        <f>IFERROR(VLOOKUP($A879,'BTC-Web'!$A$2:$H$10000,2,0),"")</f>
        <v/>
      </c>
      <c r="D879" s="2"/>
      <c r="H879" s="2"/>
      <c r="Q879">
        <f>ROW()</f>
        <v>879</v>
      </c>
      <c r="W879">
        <f>VLOOKUP(A879,Tbills!$B$4:$C$10000,2,1)</f>
        <v>4.4999999999999998E-2</v>
      </c>
    </row>
    <row r="880" spans="1:23">
      <c r="A880" s="1">
        <v>41446</v>
      </c>
      <c r="B880" t="str">
        <f>IFERROR(VLOOKUP($A880,'BTC-Web'!$A$2:$H$10000,2,0),"")</f>
        <v/>
      </c>
      <c r="D880" s="2"/>
      <c r="H880" s="2"/>
      <c r="Q880">
        <f>ROW()</f>
        <v>880</v>
      </c>
      <c r="W880">
        <f>VLOOKUP(A880,Tbills!$B$4:$C$10000,2,1)</f>
        <v>4.4999999999999998E-2</v>
      </c>
    </row>
    <row r="881" spans="1:23">
      <c r="A881" s="1">
        <v>41449</v>
      </c>
      <c r="B881" t="str">
        <f>IFERROR(VLOOKUP($A881,'BTC-Web'!$A$2:$H$10000,2,0),"")</f>
        <v/>
      </c>
      <c r="D881" s="2"/>
      <c r="H881" s="2"/>
      <c r="Q881">
        <f>ROW()</f>
        <v>881</v>
      </c>
      <c r="W881">
        <f>VLOOKUP(A881,Tbills!$B$4:$C$10000,2,1)</f>
        <v>0.06</v>
      </c>
    </row>
    <row r="882" spans="1:23">
      <c r="A882" s="1">
        <v>41450</v>
      </c>
      <c r="B882" t="str">
        <f>IFERROR(VLOOKUP($A882,'BTC-Web'!$A$2:$H$10000,2,0),"")</f>
        <v/>
      </c>
      <c r="D882" s="2"/>
      <c r="H882" s="2"/>
      <c r="Q882">
        <f>ROW()</f>
        <v>882</v>
      </c>
      <c r="W882">
        <f>VLOOKUP(A882,Tbills!$B$4:$C$10000,2,1)</f>
        <v>0.06</v>
      </c>
    </row>
    <row r="883" spans="1:23">
      <c r="A883" s="1">
        <v>41451</v>
      </c>
      <c r="B883" t="str">
        <f>IFERROR(VLOOKUP($A883,'BTC-Web'!$A$2:$H$10000,2,0),"")</f>
        <v/>
      </c>
      <c r="D883" s="2"/>
      <c r="H883" s="2"/>
      <c r="Q883">
        <f>ROW()</f>
        <v>883</v>
      </c>
      <c r="W883">
        <f>VLOOKUP(A883,Tbills!$B$4:$C$10000,2,1)</f>
        <v>0.06</v>
      </c>
    </row>
    <row r="884" spans="1:23">
      <c r="A884" s="1">
        <v>41452</v>
      </c>
      <c r="B884" t="str">
        <f>IFERROR(VLOOKUP($A884,'BTC-Web'!$A$2:$H$10000,2,0),"")</f>
        <v/>
      </c>
      <c r="D884" s="2"/>
      <c r="H884" s="2"/>
      <c r="Q884">
        <f>ROW()</f>
        <v>884</v>
      </c>
      <c r="W884">
        <f>VLOOKUP(A884,Tbills!$B$4:$C$10000,2,1)</f>
        <v>0.06</v>
      </c>
    </row>
    <row r="885" spans="1:23">
      <c r="A885" s="1">
        <v>41453</v>
      </c>
      <c r="B885" t="str">
        <f>IFERROR(VLOOKUP($A885,'BTC-Web'!$A$2:$H$10000,2,0),"")</f>
        <v/>
      </c>
      <c r="D885" s="2"/>
      <c r="H885" s="2"/>
      <c r="Q885">
        <f>ROW()</f>
        <v>885</v>
      </c>
      <c r="W885">
        <f>VLOOKUP(A885,Tbills!$B$4:$C$10000,2,1)</f>
        <v>0.06</v>
      </c>
    </row>
    <row r="886" spans="1:23">
      <c r="A886" s="1">
        <v>41456</v>
      </c>
      <c r="B886" t="str">
        <f>IFERROR(VLOOKUP($A886,'BTC-Web'!$A$2:$H$10000,2,0),"")</f>
        <v/>
      </c>
      <c r="D886" s="2"/>
      <c r="H886" s="2"/>
      <c r="Q886">
        <f>ROW()</f>
        <v>886</v>
      </c>
      <c r="W886">
        <f>VLOOKUP(A886,Tbills!$B$4:$C$10000,2,1)</f>
        <v>0.05</v>
      </c>
    </row>
    <row r="887" spans="1:23">
      <c r="A887" s="1">
        <v>41457</v>
      </c>
      <c r="B887" t="str">
        <f>IFERROR(VLOOKUP($A887,'BTC-Web'!$A$2:$H$10000,2,0),"")</f>
        <v/>
      </c>
      <c r="D887" s="2"/>
      <c r="H887" s="2"/>
      <c r="Q887">
        <f>ROW()</f>
        <v>887</v>
      </c>
      <c r="W887">
        <f>VLOOKUP(A887,Tbills!$B$4:$C$10000,2,1)</f>
        <v>0.05</v>
      </c>
    </row>
    <row r="888" spans="1:23">
      <c r="A888" s="1">
        <v>41458</v>
      </c>
      <c r="B888" t="str">
        <f>IFERROR(VLOOKUP($A888,'BTC-Web'!$A$2:$H$10000,2,0),"")</f>
        <v/>
      </c>
      <c r="D888" s="2"/>
      <c r="H888" s="2"/>
      <c r="Q888">
        <f>ROW()</f>
        <v>888</v>
      </c>
      <c r="W888">
        <f>VLOOKUP(A888,Tbills!$B$4:$C$10000,2,1)</f>
        <v>0.05</v>
      </c>
    </row>
    <row r="889" spans="1:23">
      <c r="A889" s="1">
        <v>41460</v>
      </c>
      <c r="B889" t="str">
        <f>IFERROR(VLOOKUP($A889,'BTC-Web'!$A$2:$H$10000,2,0),"")</f>
        <v/>
      </c>
      <c r="D889" s="2"/>
      <c r="H889" s="2"/>
      <c r="Q889">
        <f>ROW()</f>
        <v>889</v>
      </c>
      <c r="W889">
        <f>VLOOKUP(A889,Tbills!$B$4:$C$10000,2,1)</f>
        <v>0.05</v>
      </c>
    </row>
    <row r="890" spans="1:23">
      <c r="A890" s="1">
        <v>41463</v>
      </c>
      <c r="B890" t="str">
        <f>IFERROR(VLOOKUP($A890,'BTC-Web'!$A$2:$H$10000,2,0),"")</f>
        <v/>
      </c>
      <c r="D890" s="2"/>
      <c r="H890" s="2"/>
      <c r="Q890">
        <f>ROW()</f>
        <v>890</v>
      </c>
      <c r="W890">
        <f>VLOOKUP(A890,Tbills!$B$4:$C$10000,2,1)</f>
        <v>4.4999999999999998E-2</v>
      </c>
    </row>
    <row r="891" spans="1:23">
      <c r="A891" s="1">
        <v>41464</v>
      </c>
      <c r="B891" t="str">
        <f>IFERROR(VLOOKUP($A891,'BTC-Web'!$A$2:$H$10000,2,0),"")</f>
        <v/>
      </c>
      <c r="D891" s="2"/>
      <c r="H891" s="2"/>
      <c r="Q891">
        <f>ROW()</f>
        <v>891</v>
      </c>
      <c r="W891">
        <f>VLOOKUP(A891,Tbills!$B$4:$C$10000,2,1)</f>
        <v>4.4999999999999998E-2</v>
      </c>
    </row>
    <row r="892" spans="1:23">
      <c r="A892" s="1">
        <v>41465</v>
      </c>
      <c r="B892" t="str">
        <f>IFERROR(VLOOKUP($A892,'BTC-Web'!$A$2:$H$10000,2,0),"")</f>
        <v/>
      </c>
      <c r="D892" s="2"/>
      <c r="H892" s="2"/>
      <c r="Q892">
        <f>ROW()</f>
        <v>892</v>
      </c>
      <c r="W892">
        <f>VLOOKUP(A892,Tbills!$B$4:$C$10000,2,1)</f>
        <v>4.4999999999999998E-2</v>
      </c>
    </row>
    <row r="893" spans="1:23">
      <c r="A893" s="1">
        <v>41466</v>
      </c>
      <c r="B893" t="str">
        <f>IFERROR(VLOOKUP($A893,'BTC-Web'!$A$2:$H$10000,2,0),"")</f>
        <v/>
      </c>
      <c r="D893" s="2"/>
      <c r="H893" s="2"/>
      <c r="Q893">
        <f>ROW()</f>
        <v>893</v>
      </c>
      <c r="W893">
        <f>VLOOKUP(A893,Tbills!$B$4:$C$10000,2,1)</f>
        <v>4.4999999999999998E-2</v>
      </c>
    </row>
    <row r="894" spans="1:23">
      <c r="A894" s="1">
        <v>41467</v>
      </c>
      <c r="B894" t="str">
        <f>IFERROR(VLOOKUP($A894,'BTC-Web'!$A$2:$H$10000,2,0),"")</f>
        <v/>
      </c>
      <c r="D894" s="2"/>
      <c r="H894" s="2"/>
      <c r="Q894">
        <f>ROW()</f>
        <v>894</v>
      </c>
      <c r="W894">
        <f>VLOOKUP(A894,Tbills!$B$4:$C$10000,2,1)</f>
        <v>4.4999999999999998E-2</v>
      </c>
    </row>
    <row r="895" spans="1:23">
      <c r="A895" s="1">
        <v>41470</v>
      </c>
      <c r="B895" t="str">
        <f>IFERROR(VLOOKUP($A895,'BTC-Web'!$A$2:$H$10000,2,0),"")</f>
        <v/>
      </c>
      <c r="D895" s="2"/>
      <c r="H895" s="2"/>
      <c r="Q895">
        <f>ROW()</f>
        <v>895</v>
      </c>
      <c r="W895">
        <f>VLOOKUP(A895,Tbills!$B$4:$C$10000,2,1)</f>
        <v>0.04</v>
      </c>
    </row>
    <row r="896" spans="1:23">
      <c r="A896" s="1">
        <v>41471</v>
      </c>
      <c r="B896" t="str">
        <f>IFERROR(VLOOKUP($A896,'BTC-Web'!$A$2:$H$10000,2,0),"")</f>
        <v/>
      </c>
      <c r="D896" s="2"/>
      <c r="H896" s="2"/>
      <c r="Q896">
        <f>ROW()</f>
        <v>896</v>
      </c>
      <c r="W896">
        <f>VLOOKUP(A896,Tbills!$B$4:$C$10000,2,1)</f>
        <v>0.04</v>
      </c>
    </row>
    <row r="897" spans="1:23">
      <c r="A897" s="1">
        <v>41472</v>
      </c>
      <c r="B897" t="str">
        <f>IFERROR(VLOOKUP($A897,'BTC-Web'!$A$2:$H$10000,2,0),"")</f>
        <v/>
      </c>
      <c r="D897" s="2"/>
      <c r="H897" s="2"/>
      <c r="Q897">
        <f>ROW()</f>
        <v>897</v>
      </c>
      <c r="W897">
        <f>VLOOKUP(A897,Tbills!$B$4:$C$10000,2,1)</f>
        <v>0.04</v>
      </c>
    </row>
    <row r="898" spans="1:23">
      <c r="A898" s="1">
        <v>41473</v>
      </c>
      <c r="B898" t="str">
        <f>IFERROR(VLOOKUP($A898,'BTC-Web'!$A$2:$H$10000,2,0),"")</f>
        <v/>
      </c>
      <c r="D898" s="2"/>
      <c r="H898" s="2"/>
      <c r="Q898">
        <f>ROW()</f>
        <v>898</v>
      </c>
      <c r="W898">
        <f>VLOOKUP(A898,Tbills!$B$4:$C$10000,2,1)</f>
        <v>0.04</v>
      </c>
    </row>
    <row r="899" spans="1:23">
      <c r="A899" s="1">
        <v>41474</v>
      </c>
      <c r="B899" t="str">
        <f>IFERROR(VLOOKUP($A899,'BTC-Web'!$A$2:$H$10000,2,0),"")</f>
        <v/>
      </c>
      <c r="D899" s="2"/>
      <c r="H899" s="2"/>
      <c r="Q899">
        <f>ROW()</f>
        <v>899</v>
      </c>
      <c r="W899">
        <f>VLOOKUP(A899,Tbills!$B$4:$C$10000,2,1)</f>
        <v>0.04</v>
      </c>
    </row>
    <row r="900" spans="1:23">
      <c r="A900" s="1">
        <v>41477</v>
      </c>
      <c r="B900" t="str">
        <f>IFERROR(VLOOKUP($A900,'BTC-Web'!$A$2:$H$10000,2,0),"")</f>
        <v/>
      </c>
      <c r="D900" s="2"/>
      <c r="H900" s="2"/>
      <c r="Q900">
        <f>ROW()</f>
        <v>900</v>
      </c>
      <c r="W900">
        <f>VLOOKUP(A900,Tbills!$B$4:$C$10000,2,1)</f>
        <v>3.5000000000000003E-2</v>
      </c>
    </row>
    <row r="901" spans="1:23">
      <c r="A901" s="1">
        <v>41478</v>
      </c>
      <c r="B901" t="str">
        <f>IFERROR(VLOOKUP($A901,'BTC-Web'!$A$2:$H$10000,2,0),"")</f>
        <v/>
      </c>
      <c r="D901" s="2"/>
      <c r="H901" s="2"/>
      <c r="Q901">
        <f>ROW()</f>
        <v>901</v>
      </c>
      <c r="W901">
        <f>VLOOKUP(A901,Tbills!$B$4:$C$10000,2,1)</f>
        <v>3.5000000000000003E-2</v>
      </c>
    </row>
    <row r="902" spans="1:23">
      <c r="A902" s="1">
        <v>41479</v>
      </c>
      <c r="B902" t="str">
        <f>IFERROR(VLOOKUP($A902,'BTC-Web'!$A$2:$H$10000,2,0),"")</f>
        <v/>
      </c>
      <c r="D902" s="2"/>
      <c r="H902" s="2"/>
      <c r="Q902">
        <f>ROW()</f>
        <v>902</v>
      </c>
      <c r="W902">
        <f>VLOOKUP(A902,Tbills!$B$4:$C$10000,2,1)</f>
        <v>3.5000000000000003E-2</v>
      </c>
    </row>
    <row r="903" spans="1:23">
      <c r="A903" s="1">
        <v>41480</v>
      </c>
      <c r="B903" t="str">
        <f>IFERROR(VLOOKUP($A903,'BTC-Web'!$A$2:$H$10000,2,0),"")</f>
        <v/>
      </c>
      <c r="D903" s="2"/>
      <c r="H903" s="2"/>
      <c r="Q903">
        <f>ROW()</f>
        <v>903</v>
      </c>
      <c r="W903">
        <f>VLOOKUP(A903,Tbills!$B$4:$C$10000,2,1)</f>
        <v>3.5000000000000003E-2</v>
      </c>
    </row>
    <row r="904" spans="1:23">
      <c r="A904" s="1">
        <v>41481</v>
      </c>
      <c r="B904" t="str">
        <f>IFERROR(VLOOKUP($A904,'BTC-Web'!$A$2:$H$10000,2,0),"")</f>
        <v/>
      </c>
      <c r="D904" s="2"/>
      <c r="H904" s="2"/>
      <c r="Q904">
        <f>ROW()</f>
        <v>904</v>
      </c>
      <c r="W904">
        <f>VLOOKUP(A904,Tbills!$B$4:$C$10000,2,1)</f>
        <v>3.5000000000000003E-2</v>
      </c>
    </row>
    <row r="905" spans="1:23">
      <c r="A905" s="1">
        <v>41484</v>
      </c>
      <c r="B905" t="str">
        <f>IFERROR(VLOOKUP($A905,'BTC-Web'!$A$2:$H$10000,2,0),"")</f>
        <v/>
      </c>
      <c r="D905" s="2"/>
      <c r="H905" s="2"/>
      <c r="Q905">
        <f>ROW()</f>
        <v>905</v>
      </c>
      <c r="W905">
        <f>VLOOKUP(A905,Tbills!$B$4:$C$10000,2,1)</f>
        <v>0.03</v>
      </c>
    </row>
    <row r="906" spans="1:23">
      <c r="A906" s="1">
        <v>41485</v>
      </c>
      <c r="B906" t="str">
        <f>IFERROR(VLOOKUP($A906,'BTC-Web'!$A$2:$H$10000,2,0),"")</f>
        <v/>
      </c>
      <c r="D906" s="2"/>
      <c r="H906" s="2"/>
      <c r="Q906">
        <f>ROW()</f>
        <v>906</v>
      </c>
      <c r="W906">
        <f>VLOOKUP(A906,Tbills!$B$4:$C$10000,2,1)</f>
        <v>0.03</v>
      </c>
    </row>
    <row r="907" spans="1:23">
      <c r="A907" s="1">
        <v>41486</v>
      </c>
      <c r="B907" t="str">
        <f>IFERROR(VLOOKUP($A907,'BTC-Web'!$A$2:$H$10000,2,0),"")</f>
        <v/>
      </c>
      <c r="D907" s="2"/>
      <c r="H907" s="2"/>
      <c r="Q907">
        <f>ROW()</f>
        <v>907</v>
      </c>
      <c r="W907">
        <f>VLOOKUP(A907,Tbills!$B$4:$C$10000,2,1)</f>
        <v>0.03</v>
      </c>
    </row>
    <row r="908" spans="1:23">
      <c r="A908" s="1">
        <v>41487</v>
      </c>
      <c r="B908" t="str">
        <f>IFERROR(VLOOKUP($A908,'BTC-Web'!$A$2:$H$10000,2,0),"")</f>
        <v/>
      </c>
      <c r="D908" s="2"/>
      <c r="H908" s="2"/>
      <c r="Q908">
        <f>ROW()</f>
        <v>908</v>
      </c>
      <c r="W908">
        <f>VLOOKUP(A908,Tbills!$B$4:$C$10000,2,1)</f>
        <v>0.03</v>
      </c>
    </row>
    <row r="909" spans="1:23">
      <c r="A909" s="1">
        <v>41488</v>
      </c>
      <c r="B909" t="str">
        <f>IFERROR(VLOOKUP($A909,'BTC-Web'!$A$2:$H$10000,2,0),"")</f>
        <v/>
      </c>
      <c r="D909" s="2"/>
      <c r="H909" s="2"/>
      <c r="Q909">
        <f>ROW()</f>
        <v>909</v>
      </c>
      <c r="W909">
        <f>VLOOKUP(A909,Tbills!$B$4:$C$10000,2,1)</f>
        <v>0.03</v>
      </c>
    </row>
    <row r="910" spans="1:23">
      <c r="A910" s="1">
        <v>41491</v>
      </c>
      <c r="B910" t="str">
        <f>IFERROR(VLOOKUP($A910,'BTC-Web'!$A$2:$H$10000,2,0),"")</f>
        <v/>
      </c>
      <c r="D910" s="2"/>
      <c r="H910" s="2"/>
      <c r="Q910">
        <f>ROW()</f>
        <v>910</v>
      </c>
      <c r="W910">
        <f>VLOOKUP(A910,Tbills!$B$4:$C$10000,2,1)</f>
        <v>0.04</v>
      </c>
    </row>
    <row r="911" spans="1:23">
      <c r="A911" s="1">
        <v>41492</v>
      </c>
      <c r="B911" t="str">
        <f>IFERROR(VLOOKUP($A911,'BTC-Web'!$A$2:$H$10000,2,0),"")</f>
        <v/>
      </c>
      <c r="D911" s="2"/>
      <c r="H911" s="2"/>
      <c r="Q911">
        <f>ROW()</f>
        <v>911</v>
      </c>
      <c r="W911">
        <f>VLOOKUP(A911,Tbills!$B$4:$C$10000,2,1)</f>
        <v>0.04</v>
      </c>
    </row>
    <row r="912" spans="1:23">
      <c r="A912" s="1">
        <v>41493</v>
      </c>
      <c r="B912" t="str">
        <f>IFERROR(VLOOKUP($A912,'BTC-Web'!$A$2:$H$10000,2,0),"")</f>
        <v/>
      </c>
      <c r="D912" s="2"/>
      <c r="H912" s="2"/>
      <c r="Q912">
        <f>ROW()</f>
        <v>912</v>
      </c>
      <c r="W912">
        <f>VLOOKUP(A912,Tbills!$B$4:$C$10000,2,1)</f>
        <v>0.04</v>
      </c>
    </row>
    <row r="913" spans="1:23">
      <c r="A913" s="1">
        <v>41494</v>
      </c>
      <c r="B913" t="str">
        <f>IFERROR(VLOOKUP($A913,'BTC-Web'!$A$2:$H$10000,2,0),"")</f>
        <v/>
      </c>
      <c r="D913" s="2"/>
      <c r="H913" s="2"/>
      <c r="Q913">
        <f>ROW()</f>
        <v>913</v>
      </c>
      <c r="W913">
        <f>VLOOKUP(A913,Tbills!$B$4:$C$10000,2,1)</f>
        <v>0.04</v>
      </c>
    </row>
    <row r="914" spans="1:23">
      <c r="A914" s="1">
        <v>41495</v>
      </c>
      <c r="B914" t="str">
        <f>IFERROR(VLOOKUP($A914,'BTC-Web'!$A$2:$H$10000,2,0),"")</f>
        <v/>
      </c>
      <c r="D914" s="2"/>
      <c r="H914" s="2"/>
      <c r="Q914">
        <f>ROW()</f>
        <v>914</v>
      </c>
      <c r="W914">
        <f>VLOOKUP(A914,Tbills!$B$4:$C$10000,2,1)</f>
        <v>0.04</v>
      </c>
    </row>
    <row r="915" spans="1:23">
      <c r="A915" s="1">
        <v>41498</v>
      </c>
      <c r="B915" t="str">
        <f>IFERROR(VLOOKUP($A915,'BTC-Web'!$A$2:$H$10000,2,0),"")</f>
        <v/>
      </c>
      <c r="D915" s="2"/>
      <c r="H915" s="2"/>
      <c r="Q915">
        <f>ROW()</f>
        <v>915</v>
      </c>
      <c r="W915">
        <f>VLOOKUP(A915,Tbills!$B$4:$C$10000,2,1)</f>
        <v>5.5E-2</v>
      </c>
    </row>
    <row r="916" spans="1:23">
      <c r="A916" s="1">
        <v>41499</v>
      </c>
      <c r="B916" t="str">
        <f>IFERROR(VLOOKUP($A916,'BTC-Web'!$A$2:$H$10000,2,0),"")</f>
        <v/>
      </c>
      <c r="D916" s="2"/>
      <c r="H916" s="2"/>
      <c r="Q916">
        <f>ROW()</f>
        <v>916</v>
      </c>
      <c r="W916">
        <f>VLOOKUP(A916,Tbills!$B$4:$C$10000,2,1)</f>
        <v>5.5E-2</v>
      </c>
    </row>
    <row r="917" spans="1:23">
      <c r="A917" s="1">
        <v>41500</v>
      </c>
      <c r="B917" t="str">
        <f>IFERROR(VLOOKUP($A917,'BTC-Web'!$A$2:$H$10000,2,0),"")</f>
        <v/>
      </c>
      <c r="D917" s="2"/>
      <c r="H917" s="2"/>
      <c r="Q917">
        <f>ROW()</f>
        <v>917</v>
      </c>
      <c r="W917">
        <f>VLOOKUP(A917,Tbills!$B$4:$C$10000,2,1)</f>
        <v>5.5E-2</v>
      </c>
    </row>
    <row r="918" spans="1:23">
      <c r="A918" s="1">
        <v>41501</v>
      </c>
      <c r="B918" t="str">
        <f>IFERROR(VLOOKUP($A918,'BTC-Web'!$A$2:$H$10000,2,0),"")</f>
        <v/>
      </c>
      <c r="D918" s="2"/>
      <c r="H918" s="2"/>
      <c r="Q918">
        <f>ROW()</f>
        <v>918</v>
      </c>
      <c r="W918">
        <f>VLOOKUP(A918,Tbills!$B$4:$C$10000,2,1)</f>
        <v>5.5E-2</v>
      </c>
    </row>
    <row r="919" spans="1:23">
      <c r="A919" s="1">
        <v>41502</v>
      </c>
      <c r="B919" t="str">
        <f>IFERROR(VLOOKUP($A919,'BTC-Web'!$A$2:$H$10000,2,0),"")</f>
        <v/>
      </c>
      <c r="D919" s="2"/>
      <c r="H919" s="2"/>
      <c r="Q919">
        <f>ROW()</f>
        <v>919</v>
      </c>
      <c r="W919">
        <f>VLOOKUP(A919,Tbills!$B$4:$C$10000,2,1)</f>
        <v>5.5E-2</v>
      </c>
    </row>
    <row r="920" spans="1:23">
      <c r="A920" s="1">
        <v>41505</v>
      </c>
      <c r="B920" t="str">
        <f>IFERROR(VLOOKUP($A920,'BTC-Web'!$A$2:$H$10000,2,0),"")</f>
        <v/>
      </c>
      <c r="D920" s="2"/>
      <c r="H920" s="2"/>
      <c r="Q920">
        <f>ROW()</f>
        <v>920</v>
      </c>
      <c r="W920">
        <f>VLOOKUP(A920,Tbills!$B$4:$C$10000,2,1)</f>
        <v>0.05</v>
      </c>
    </row>
    <row r="921" spans="1:23">
      <c r="A921" s="1">
        <v>41506</v>
      </c>
      <c r="B921" t="str">
        <f>IFERROR(VLOOKUP($A921,'BTC-Web'!$A$2:$H$10000,2,0),"")</f>
        <v/>
      </c>
      <c r="D921" s="2"/>
      <c r="H921" s="2"/>
      <c r="Q921">
        <f>ROW()</f>
        <v>921</v>
      </c>
      <c r="W921">
        <f>VLOOKUP(A921,Tbills!$B$4:$C$10000,2,1)</f>
        <v>0.05</v>
      </c>
    </row>
    <row r="922" spans="1:23">
      <c r="A922" s="1">
        <v>41507</v>
      </c>
      <c r="B922" t="str">
        <f>IFERROR(VLOOKUP($A922,'BTC-Web'!$A$2:$H$10000,2,0),"")</f>
        <v/>
      </c>
      <c r="D922" s="2"/>
      <c r="H922" s="2"/>
      <c r="Q922">
        <f>ROW()</f>
        <v>922</v>
      </c>
      <c r="W922">
        <f>VLOOKUP(A922,Tbills!$B$4:$C$10000,2,1)</f>
        <v>0.05</v>
      </c>
    </row>
    <row r="923" spans="1:23">
      <c r="A923" s="1">
        <v>41508</v>
      </c>
      <c r="B923" t="str">
        <f>IFERROR(VLOOKUP($A923,'BTC-Web'!$A$2:$H$10000,2,0),"")</f>
        <v/>
      </c>
      <c r="D923" s="2"/>
      <c r="H923" s="2"/>
      <c r="Q923">
        <f>ROW()</f>
        <v>923</v>
      </c>
      <c r="W923">
        <f>VLOOKUP(A923,Tbills!$B$4:$C$10000,2,1)</f>
        <v>0.05</v>
      </c>
    </row>
    <row r="924" spans="1:23">
      <c r="A924" s="1">
        <v>41509</v>
      </c>
      <c r="B924" t="str">
        <f>IFERROR(VLOOKUP($A924,'BTC-Web'!$A$2:$H$10000,2,0),"")</f>
        <v/>
      </c>
      <c r="D924" s="2"/>
      <c r="H924" s="2"/>
      <c r="Q924">
        <f>ROW()</f>
        <v>924</v>
      </c>
      <c r="W924">
        <f>VLOOKUP(A924,Tbills!$B$4:$C$10000,2,1)</f>
        <v>0.05</v>
      </c>
    </row>
    <row r="925" spans="1:23">
      <c r="A925" s="1">
        <v>41512</v>
      </c>
      <c r="B925" t="str">
        <f>IFERROR(VLOOKUP($A925,'BTC-Web'!$A$2:$H$10000,2,0),"")</f>
        <v/>
      </c>
      <c r="D925" s="2"/>
      <c r="H925" s="2"/>
      <c r="Q925">
        <f>ROW()</f>
        <v>925</v>
      </c>
      <c r="W925">
        <f>VLOOKUP(A925,Tbills!$B$4:$C$10000,2,1)</f>
        <v>0.04</v>
      </c>
    </row>
    <row r="926" spans="1:23">
      <c r="A926" s="1">
        <v>41513</v>
      </c>
      <c r="B926" t="str">
        <f>IFERROR(VLOOKUP($A926,'BTC-Web'!$A$2:$H$10000,2,0),"")</f>
        <v/>
      </c>
      <c r="D926" s="2"/>
      <c r="H926" s="2"/>
      <c r="Q926">
        <f>ROW()</f>
        <v>926</v>
      </c>
      <c r="W926">
        <f>VLOOKUP(A926,Tbills!$B$4:$C$10000,2,1)</f>
        <v>0.04</v>
      </c>
    </row>
    <row r="927" spans="1:23">
      <c r="A927" s="1">
        <v>41514</v>
      </c>
      <c r="B927" t="str">
        <f>IFERROR(VLOOKUP($A927,'BTC-Web'!$A$2:$H$10000,2,0),"")</f>
        <v/>
      </c>
      <c r="D927" s="2"/>
      <c r="H927" s="2"/>
      <c r="Q927">
        <f>ROW()</f>
        <v>927</v>
      </c>
      <c r="W927">
        <f>VLOOKUP(A927,Tbills!$B$4:$C$10000,2,1)</f>
        <v>0.04</v>
      </c>
    </row>
    <row r="928" spans="1:23">
      <c r="A928" s="1">
        <v>41515</v>
      </c>
      <c r="B928" t="str">
        <f>IFERROR(VLOOKUP($A928,'BTC-Web'!$A$2:$H$10000,2,0),"")</f>
        <v/>
      </c>
      <c r="D928" s="2"/>
      <c r="H928" s="2"/>
      <c r="Q928">
        <f>ROW()</f>
        <v>928</v>
      </c>
      <c r="W928">
        <f>VLOOKUP(A928,Tbills!$B$4:$C$10000,2,1)</f>
        <v>0.04</v>
      </c>
    </row>
    <row r="929" spans="1:23">
      <c r="A929" s="1">
        <v>41516</v>
      </c>
      <c r="B929" t="str">
        <f>IFERROR(VLOOKUP($A929,'BTC-Web'!$A$2:$H$10000,2,0),"")</f>
        <v/>
      </c>
      <c r="D929" s="2"/>
      <c r="H929" s="2"/>
      <c r="Q929">
        <f>ROW()</f>
        <v>929</v>
      </c>
      <c r="W929">
        <f>VLOOKUP(A929,Tbills!$B$4:$C$10000,2,1)</f>
        <v>0.04</v>
      </c>
    </row>
    <row r="930" spans="1:23">
      <c r="A930" s="1">
        <v>41520</v>
      </c>
      <c r="B930" t="str">
        <f>IFERROR(VLOOKUP($A930,'BTC-Web'!$A$2:$H$10000,2,0),"")</f>
        <v/>
      </c>
      <c r="D930" s="2"/>
      <c r="H930" s="2"/>
      <c r="Q930">
        <f>ROW()</f>
        <v>930</v>
      </c>
      <c r="W930">
        <f>VLOOKUP(A930,Tbills!$B$4:$C$10000,2,1)</f>
        <v>0.03</v>
      </c>
    </row>
    <row r="931" spans="1:23">
      <c r="A931" s="1">
        <v>41521</v>
      </c>
      <c r="B931" t="str">
        <f>IFERROR(VLOOKUP($A931,'BTC-Web'!$A$2:$H$10000,2,0),"")</f>
        <v/>
      </c>
      <c r="D931" s="2"/>
      <c r="H931" s="2"/>
      <c r="Q931">
        <f>ROW()</f>
        <v>931</v>
      </c>
      <c r="W931">
        <f>VLOOKUP(A931,Tbills!$B$4:$C$10000,2,1)</f>
        <v>0.03</v>
      </c>
    </row>
    <row r="932" spans="1:23">
      <c r="A932" s="1">
        <v>41522</v>
      </c>
      <c r="B932" t="str">
        <f>IFERROR(VLOOKUP($A932,'BTC-Web'!$A$2:$H$10000,2,0),"")</f>
        <v/>
      </c>
      <c r="D932" s="2"/>
      <c r="H932" s="2"/>
      <c r="Q932">
        <f>ROW()</f>
        <v>932</v>
      </c>
      <c r="W932">
        <f>VLOOKUP(A932,Tbills!$B$4:$C$10000,2,1)</f>
        <v>0.03</v>
      </c>
    </row>
    <row r="933" spans="1:23">
      <c r="A933" s="1">
        <v>41523</v>
      </c>
      <c r="B933" t="str">
        <f>IFERROR(VLOOKUP($A933,'BTC-Web'!$A$2:$H$10000,2,0),"")</f>
        <v/>
      </c>
      <c r="D933" s="2"/>
      <c r="H933" s="2"/>
      <c r="Q933">
        <f>ROW()</f>
        <v>933</v>
      </c>
      <c r="W933">
        <f>VLOOKUP(A933,Tbills!$B$4:$C$10000,2,1)</f>
        <v>0.03</v>
      </c>
    </row>
    <row r="934" spans="1:23">
      <c r="A934" s="1">
        <v>41526</v>
      </c>
      <c r="B934" t="str">
        <f>IFERROR(VLOOKUP($A934,'BTC-Web'!$A$2:$H$10000,2,0),"")</f>
        <v/>
      </c>
      <c r="D934" s="2"/>
      <c r="H934" s="2"/>
      <c r="Q934">
        <f>ROW()</f>
        <v>934</v>
      </c>
      <c r="W934">
        <f>VLOOKUP(A934,Tbills!$B$4:$C$10000,2,1)</f>
        <v>2.0279560439545097E-2</v>
      </c>
    </row>
    <row r="935" spans="1:23">
      <c r="A935" s="1">
        <v>41527</v>
      </c>
      <c r="B935" t="str">
        <f>IFERROR(VLOOKUP($A935,'BTC-Web'!$A$2:$H$10000,2,0),"")</f>
        <v/>
      </c>
      <c r="D935" s="2"/>
      <c r="H935" s="2"/>
      <c r="Q935">
        <f>ROW()</f>
        <v>935</v>
      </c>
      <c r="W935">
        <f>VLOOKUP(A935,Tbills!$B$4:$C$10000,2,1)</f>
        <v>2.0279560439545097E-2</v>
      </c>
    </row>
    <row r="936" spans="1:23">
      <c r="A936" s="1">
        <v>41528</v>
      </c>
      <c r="B936" t="str">
        <f>IFERROR(VLOOKUP($A936,'BTC-Web'!$A$2:$H$10000,2,0),"")</f>
        <v/>
      </c>
      <c r="D936" s="2"/>
      <c r="H936" s="2"/>
      <c r="Q936">
        <f>ROW()</f>
        <v>936</v>
      </c>
      <c r="W936">
        <f>VLOOKUP(A936,Tbills!$B$4:$C$10000,2,1)</f>
        <v>2.0279560439545097E-2</v>
      </c>
    </row>
    <row r="937" spans="1:23">
      <c r="A937" s="1">
        <v>41529</v>
      </c>
      <c r="B937" t="str">
        <f>IFERROR(VLOOKUP($A937,'BTC-Web'!$A$2:$H$10000,2,0),"")</f>
        <v/>
      </c>
      <c r="D937" s="2"/>
      <c r="H937" s="2"/>
      <c r="Q937">
        <f>ROW()</f>
        <v>937</v>
      </c>
      <c r="W937">
        <f>VLOOKUP(A937,Tbills!$B$4:$C$10000,2,1)</f>
        <v>2.0279560439545097E-2</v>
      </c>
    </row>
    <row r="938" spans="1:23">
      <c r="A938" s="1">
        <v>41530</v>
      </c>
      <c r="B938" t="str">
        <f>IFERROR(VLOOKUP($A938,'BTC-Web'!$A$2:$H$10000,2,0),"")</f>
        <v/>
      </c>
      <c r="D938" s="2"/>
      <c r="H938" s="2"/>
      <c r="Q938">
        <f>ROW()</f>
        <v>938</v>
      </c>
      <c r="W938">
        <f>VLOOKUP(A938,Tbills!$B$4:$C$10000,2,1)</f>
        <v>2.0279560439545097E-2</v>
      </c>
    </row>
    <row r="939" spans="1:23">
      <c r="A939" s="1">
        <v>41533</v>
      </c>
      <c r="B939" t="str">
        <f>IFERROR(VLOOKUP($A939,'BTC-Web'!$A$2:$H$10000,2,0),"")</f>
        <v/>
      </c>
      <c r="D939" s="2"/>
      <c r="H939" s="2"/>
      <c r="Q939">
        <f>ROW()</f>
        <v>939</v>
      </c>
      <c r="W939">
        <f>VLOOKUP(A939,Tbills!$B$4:$C$10000,2,1)</f>
        <v>1.0139780219772548E-2</v>
      </c>
    </row>
    <row r="940" spans="1:23">
      <c r="A940" s="1">
        <v>41534</v>
      </c>
      <c r="B940" t="str">
        <f>IFERROR(VLOOKUP($A940,'BTC-Web'!$A$2:$H$10000,2,0),"")</f>
        <v/>
      </c>
      <c r="D940" s="2"/>
      <c r="H940" s="2"/>
      <c r="Q940">
        <f>ROW()</f>
        <v>940</v>
      </c>
      <c r="W940">
        <f>VLOOKUP(A940,Tbills!$B$4:$C$10000,2,1)</f>
        <v>1.0139780219772548E-2</v>
      </c>
    </row>
    <row r="941" spans="1:23">
      <c r="A941" s="1">
        <v>41535</v>
      </c>
      <c r="B941" t="str">
        <f>IFERROR(VLOOKUP($A941,'BTC-Web'!$A$2:$H$10000,2,0),"")</f>
        <v/>
      </c>
      <c r="D941" s="2"/>
      <c r="H941" s="2"/>
      <c r="Q941">
        <f>ROW()</f>
        <v>941</v>
      </c>
      <c r="W941">
        <f>VLOOKUP(A941,Tbills!$B$4:$C$10000,2,1)</f>
        <v>1.0139780219772548E-2</v>
      </c>
    </row>
    <row r="942" spans="1:23">
      <c r="A942" s="1">
        <v>41536</v>
      </c>
      <c r="B942" t="str">
        <f>IFERROR(VLOOKUP($A942,'BTC-Web'!$A$2:$H$10000,2,0),"")</f>
        <v/>
      </c>
      <c r="D942" s="2"/>
      <c r="H942" s="2"/>
      <c r="Q942">
        <f>ROW()</f>
        <v>942</v>
      </c>
      <c r="W942">
        <f>VLOOKUP(A942,Tbills!$B$4:$C$10000,2,1)</f>
        <v>1.0139780219772548E-2</v>
      </c>
    </row>
    <row r="943" spans="1:23">
      <c r="A943" s="1">
        <v>41537</v>
      </c>
      <c r="B943" t="str">
        <f>IFERROR(VLOOKUP($A943,'BTC-Web'!$A$2:$H$10000,2,0),"")</f>
        <v/>
      </c>
      <c r="D943" s="2"/>
      <c r="H943" s="2"/>
      <c r="Q943">
        <f>ROW()</f>
        <v>943</v>
      </c>
      <c r="W943">
        <f>VLOOKUP(A943,Tbills!$B$4:$C$10000,2,1)</f>
        <v>1.0139780219772548E-2</v>
      </c>
    </row>
    <row r="944" spans="1:23">
      <c r="A944" s="1">
        <v>41540</v>
      </c>
      <c r="B944" t="str">
        <f>IFERROR(VLOOKUP($A944,'BTC-Web'!$A$2:$H$10000,2,0),"")</f>
        <v/>
      </c>
      <c r="D944" s="2"/>
      <c r="H944" s="2"/>
      <c r="Q944">
        <f>ROW()</f>
        <v>944</v>
      </c>
      <c r="W944">
        <f>VLOOKUP(A944,Tbills!$B$4:$C$10000,2,1)</f>
        <v>2.0279560439545097E-2</v>
      </c>
    </row>
    <row r="945" spans="1:23">
      <c r="A945" s="1">
        <v>41541</v>
      </c>
      <c r="B945" t="str">
        <f>IFERROR(VLOOKUP($A945,'BTC-Web'!$A$2:$H$10000,2,0),"")</f>
        <v/>
      </c>
      <c r="D945" s="2"/>
      <c r="H945" s="2"/>
      <c r="Q945">
        <f>ROW()</f>
        <v>945</v>
      </c>
      <c r="W945">
        <f>VLOOKUP(A945,Tbills!$B$4:$C$10000,2,1)</f>
        <v>2.0279560439545097E-2</v>
      </c>
    </row>
    <row r="946" spans="1:23">
      <c r="A946" s="1">
        <v>41542</v>
      </c>
      <c r="B946" t="str">
        <f>IFERROR(VLOOKUP($A946,'BTC-Web'!$A$2:$H$10000,2,0),"")</f>
        <v/>
      </c>
      <c r="D946" s="2"/>
      <c r="H946" s="2"/>
      <c r="Q946">
        <f>ROW()</f>
        <v>946</v>
      </c>
      <c r="W946">
        <f>VLOOKUP(A946,Tbills!$B$4:$C$10000,2,1)</f>
        <v>2.0279560439545097E-2</v>
      </c>
    </row>
    <row r="947" spans="1:23">
      <c r="A947" s="1">
        <v>41543</v>
      </c>
      <c r="B947" t="str">
        <f>IFERROR(VLOOKUP($A947,'BTC-Web'!$A$2:$H$10000,2,0),"")</f>
        <v/>
      </c>
      <c r="D947" s="2"/>
      <c r="H947" s="2"/>
      <c r="Q947">
        <f>ROW()</f>
        <v>947</v>
      </c>
      <c r="W947">
        <f>VLOOKUP(A947,Tbills!$B$4:$C$10000,2,1)</f>
        <v>2.0279560439545097E-2</v>
      </c>
    </row>
    <row r="948" spans="1:23">
      <c r="A948" s="1">
        <v>41544</v>
      </c>
      <c r="B948" t="str">
        <f>IFERROR(VLOOKUP($A948,'BTC-Web'!$A$2:$H$10000,2,0),"")</f>
        <v/>
      </c>
      <c r="D948" s="2"/>
      <c r="H948" s="2"/>
      <c r="Q948">
        <f>ROW()</f>
        <v>948</v>
      </c>
      <c r="W948">
        <f>VLOOKUP(A948,Tbills!$B$4:$C$10000,2,1)</f>
        <v>2.0279560439545097E-2</v>
      </c>
    </row>
    <row r="949" spans="1:23">
      <c r="A949" s="1">
        <v>41547</v>
      </c>
      <c r="B949" t="str">
        <f>IFERROR(VLOOKUP($A949,'BTC-Web'!$A$2:$H$10000,2,0),"")</f>
        <v/>
      </c>
      <c r="D949" s="2"/>
      <c r="H949" s="2"/>
      <c r="Q949">
        <f>ROW()</f>
        <v>949</v>
      </c>
      <c r="W949">
        <f>VLOOKUP(A949,Tbills!$B$4:$C$10000,2,1)</f>
        <v>1.0139780219772548E-2</v>
      </c>
    </row>
    <row r="950" spans="1:23">
      <c r="A950" s="1">
        <v>41548</v>
      </c>
      <c r="B950" t="str">
        <f>IFERROR(VLOOKUP($A950,'BTC-Web'!$A$2:$H$10000,2,0),"")</f>
        <v/>
      </c>
      <c r="D950" s="2"/>
      <c r="H950" s="2"/>
      <c r="Q950">
        <f>ROW()</f>
        <v>950</v>
      </c>
      <c r="W950">
        <f>VLOOKUP(A950,Tbills!$B$4:$C$10000,2,1)</f>
        <v>1.0139780219772548E-2</v>
      </c>
    </row>
    <row r="951" spans="1:23">
      <c r="A951" s="1">
        <v>41549</v>
      </c>
      <c r="B951" t="str">
        <f>IFERROR(VLOOKUP($A951,'BTC-Web'!$A$2:$H$10000,2,0),"")</f>
        <v/>
      </c>
      <c r="D951" s="2"/>
      <c r="H951" s="2"/>
      <c r="Q951">
        <f>ROW()</f>
        <v>951</v>
      </c>
      <c r="W951">
        <f>VLOOKUP(A951,Tbills!$B$4:$C$10000,2,1)</f>
        <v>1.0139780219772548E-2</v>
      </c>
    </row>
    <row r="952" spans="1:23">
      <c r="A952" s="1">
        <v>41550</v>
      </c>
      <c r="B952" t="str">
        <f>IFERROR(VLOOKUP($A952,'BTC-Web'!$A$2:$H$10000,2,0),"")</f>
        <v/>
      </c>
      <c r="D952" s="2"/>
      <c r="H952" s="2"/>
      <c r="Q952">
        <f>ROW()</f>
        <v>952</v>
      </c>
      <c r="W952">
        <f>VLOOKUP(A952,Tbills!$B$4:$C$10000,2,1)</f>
        <v>1.0139780219772548E-2</v>
      </c>
    </row>
    <row r="953" spans="1:23">
      <c r="A953" s="1">
        <v>41551</v>
      </c>
      <c r="B953" t="str">
        <f>IFERROR(VLOOKUP($A953,'BTC-Web'!$A$2:$H$10000,2,0),"")</f>
        <v/>
      </c>
      <c r="D953" s="2"/>
      <c r="H953" s="2"/>
      <c r="Q953">
        <f>ROW()</f>
        <v>953</v>
      </c>
      <c r="W953">
        <f>VLOOKUP(A953,Tbills!$B$4:$C$10000,2,1)</f>
        <v>1.0139780219772548E-2</v>
      </c>
    </row>
    <row r="954" spans="1:23">
      <c r="A954" s="1">
        <v>41554</v>
      </c>
      <c r="B954" t="str">
        <f>IFERROR(VLOOKUP($A954,'BTC-Web'!$A$2:$H$10000,2,0),"")</f>
        <v/>
      </c>
      <c r="D954" s="2"/>
      <c r="H954" s="2"/>
      <c r="Q954">
        <f>ROW()</f>
        <v>954</v>
      </c>
      <c r="W954">
        <f>VLOOKUP(A954,Tbills!$B$4:$C$10000,2,1)</f>
        <v>3.5485219780231558E-2</v>
      </c>
    </row>
    <row r="955" spans="1:23">
      <c r="A955" s="1">
        <v>41555</v>
      </c>
      <c r="B955" t="str">
        <f>IFERROR(VLOOKUP($A955,'BTC-Web'!$A$2:$H$10000,2,0),"")</f>
        <v/>
      </c>
      <c r="D955" s="2"/>
      <c r="H955" s="2"/>
      <c r="Q955">
        <f>ROW()</f>
        <v>955</v>
      </c>
      <c r="W955">
        <f>VLOOKUP(A955,Tbills!$B$4:$C$10000,2,1)</f>
        <v>3.5485219780231558E-2</v>
      </c>
    </row>
    <row r="956" spans="1:23">
      <c r="A956" s="1">
        <v>41556</v>
      </c>
      <c r="B956" t="str">
        <f>IFERROR(VLOOKUP($A956,'BTC-Web'!$A$2:$H$10000,2,0),"")</f>
        <v/>
      </c>
      <c r="D956" s="2"/>
      <c r="H956" s="2"/>
      <c r="Q956">
        <f>ROW()</f>
        <v>956</v>
      </c>
      <c r="W956">
        <f>VLOOKUP(A956,Tbills!$B$4:$C$10000,2,1)</f>
        <v>3.5485219780231558E-2</v>
      </c>
    </row>
    <row r="957" spans="1:23">
      <c r="A957" s="1">
        <v>41557</v>
      </c>
      <c r="B957" t="str">
        <f>IFERROR(VLOOKUP($A957,'BTC-Web'!$A$2:$H$10000,2,0),"")</f>
        <v/>
      </c>
      <c r="D957" s="2"/>
      <c r="H957" s="2"/>
      <c r="Q957">
        <f>ROW()</f>
        <v>957</v>
      </c>
      <c r="W957">
        <f>VLOOKUP(A957,Tbills!$B$4:$C$10000,2,1)</f>
        <v>3.5485219780231558E-2</v>
      </c>
    </row>
    <row r="958" spans="1:23">
      <c r="A958" s="1">
        <v>41558</v>
      </c>
      <c r="B958" t="str">
        <f>IFERROR(VLOOKUP($A958,'BTC-Web'!$A$2:$H$10000,2,0),"")</f>
        <v/>
      </c>
      <c r="D958" s="2"/>
      <c r="H958" s="2"/>
      <c r="Q958">
        <f>ROW()</f>
        <v>958</v>
      </c>
      <c r="W958">
        <f>VLOOKUP(A958,Tbills!$B$4:$C$10000,2,1)</f>
        <v>3.5485219780231558E-2</v>
      </c>
    </row>
    <row r="959" spans="1:23">
      <c r="A959" s="1">
        <v>41561</v>
      </c>
      <c r="B959" t="str">
        <f>IFERROR(VLOOKUP($A959,'BTC-Web'!$A$2:$H$10000,2,0),"")</f>
        <v/>
      </c>
      <c r="D959" s="2"/>
      <c r="H959" s="2"/>
      <c r="Q959">
        <f>ROW()</f>
        <v>959</v>
      </c>
      <c r="W959">
        <f>VLOOKUP(A959,Tbills!$B$4:$C$10000,2,1)</f>
        <v>3.5485219780231558E-2</v>
      </c>
    </row>
    <row r="960" spans="1:23">
      <c r="A960" s="1">
        <v>41562</v>
      </c>
      <c r="B960" t="str">
        <f>IFERROR(VLOOKUP($A960,'BTC-Web'!$A$2:$H$10000,2,0),"")</f>
        <v/>
      </c>
      <c r="D960" s="2"/>
      <c r="H960" s="2"/>
      <c r="Q960">
        <f>ROW()</f>
        <v>960</v>
      </c>
      <c r="W960">
        <f>VLOOKUP(A960,Tbills!$B$4:$C$10000,2,1)</f>
        <v>0.13180510989009755</v>
      </c>
    </row>
    <row r="961" spans="1:23">
      <c r="A961" s="1">
        <v>41563</v>
      </c>
      <c r="B961" t="str">
        <f>IFERROR(VLOOKUP($A961,'BTC-Web'!$A$2:$H$10000,2,0),"")</f>
        <v/>
      </c>
      <c r="D961" s="2"/>
      <c r="H961" s="2"/>
      <c r="Q961">
        <f>ROW()</f>
        <v>961</v>
      </c>
      <c r="W961">
        <f>VLOOKUP(A961,Tbills!$B$4:$C$10000,2,1)</f>
        <v>0.13180510989009755</v>
      </c>
    </row>
    <row r="962" spans="1:23">
      <c r="A962" s="1">
        <v>41564</v>
      </c>
      <c r="B962" t="str">
        <f>IFERROR(VLOOKUP($A962,'BTC-Web'!$A$2:$H$10000,2,0),"")</f>
        <v/>
      </c>
      <c r="D962" s="2"/>
      <c r="H962" s="2"/>
      <c r="Q962">
        <f>ROW()</f>
        <v>962</v>
      </c>
      <c r="W962">
        <f>VLOOKUP(A962,Tbills!$B$4:$C$10000,2,1)</f>
        <v>0.13180510989009755</v>
      </c>
    </row>
    <row r="963" spans="1:23">
      <c r="A963" s="1">
        <v>41565</v>
      </c>
      <c r="B963" t="str">
        <f>IFERROR(VLOOKUP($A963,'BTC-Web'!$A$2:$H$10000,2,0),"")</f>
        <v/>
      </c>
      <c r="D963" s="2"/>
      <c r="H963" s="2"/>
      <c r="Q963">
        <f>ROW()</f>
        <v>963</v>
      </c>
      <c r="W963">
        <f>VLOOKUP(A963,Tbills!$B$4:$C$10000,2,1)</f>
        <v>0.13180510989009755</v>
      </c>
    </row>
    <row r="964" spans="1:23">
      <c r="A964" s="1">
        <v>41568</v>
      </c>
      <c r="B964" t="str">
        <f>IFERROR(VLOOKUP($A964,'BTC-Web'!$A$2:$H$10000,2,0),"")</f>
        <v/>
      </c>
      <c r="D964" s="2"/>
      <c r="H964" s="2"/>
      <c r="Q964">
        <f>ROW()</f>
        <v>964</v>
      </c>
      <c r="W964">
        <f>VLOOKUP(A964,Tbills!$B$4:$C$10000,2,1)</f>
        <v>3.5485219780231558E-2</v>
      </c>
    </row>
    <row r="965" spans="1:23">
      <c r="A965" s="1">
        <v>41569</v>
      </c>
      <c r="B965" t="str">
        <f>IFERROR(VLOOKUP($A965,'BTC-Web'!$A$2:$H$10000,2,0),"")</f>
        <v/>
      </c>
      <c r="D965" s="2"/>
      <c r="H965" s="2"/>
      <c r="Q965">
        <f>ROW()</f>
        <v>965</v>
      </c>
      <c r="W965">
        <f>VLOOKUP(A965,Tbills!$B$4:$C$10000,2,1)</f>
        <v>3.5485219780231558E-2</v>
      </c>
    </row>
    <row r="966" spans="1:23">
      <c r="A966" s="1">
        <v>41570</v>
      </c>
      <c r="B966" t="str">
        <f>IFERROR(VLOOKUP($A966,'BTC-Web'!$A$2:$H$10000,2,0),"")</f>
        <v/>
      </c>
      <c r="D966" s="2"/>
      <c r="H966" s="2"/>
      <c r="Q966">
        <f>ROW()</f>
        <v>966</v>
      </c>
      <c r="W966">
        <f>VLOOKUP(A966,Tbills!$B$4:$C$10000,2,1)</f>
        <v>3.5485219780231558E-2</v>
      </c>
    </row>
    <row r="967" spans="1:23">
      <c r="A967" s="1">
        <v>41571</v>
      </c>
      <c r="B967" t="str">
        <f>IFERROR(VLOOKUP($A967,'BTC-Web'!$A$2:$H$10000,2,0),"")</f>
        <v/>
      </c>
      <c r="D967" s="2"/>
      <c r="H967" s="2"/>
      <c r="Q967">
        <f>ROW()</f>
        <v>967</v>
      </c>
      <c r="W967">
        <f>VLOOKUP(A967,Tbills!$B$4:$C$10000,2,1)</f>
        <v>3.5485219780231558E-2</v>
      </c>
    </row>
    <row r="968" spans="1:23">
      <c r="A968" s="1">
        <v>41572</v>
      </c>
      <c r="B968" t="str">
        <f>IFERROR(VLOOKUP($A968,'BTC-Web'!$A$2:$H$10000,2,0),"")</f>
        <v/>
      </c>
      <c r="D968" s="2"/>
      <c r="H968" s="2"/>
      <c r="Q968">
        <f>ROW()</f>
        <v>968</v>
      </c>
      <c r="W968">
        <f>VLOOKUP(A968,Tbills!$B$4:$C$10000,2,1)</f>
        <v>3.5485219780231558E-2</v>
      </c>
    </row>
    <row r="969" spans="1:23">
      <c r="A969" s="1">
        <v>41575</v>
      </c>
      <c r="B969" t="str">
        <f>IFERROR(VLOOKUP($A969,'BTC-Web'!$A$2:$H$10000,2,0),"")</f>
        <v/>
      </c>
      <c r="D969" s="2"/>
      <c r="H969" s="2"/>
      <c r="Q969">
        <f>ROW()</f>
        <v>969</v>
      </c>
      <c r="W969">
        <f>VLOOKUP(A969,Tbills!$B$4:$C$10000,2,1)</f>
        <v>4.5625000000004107E-2</v>
      </c>
    </row>
    <row r="970" spans="1:23">
      <c r="A970" s="1">
        <v>41576</v>
      </c>
      <c r="B970" t="str">
        <f>IFERROR(VLOOKUP($A970,'BTC-Web'!$A$2:$H$10000,2,0),"")</f>
        <v/>
      </c>
      <c r="D970" s="2"/>
      <c r="H970" s="2"/>
      <c r="Q970">
        <f>ROW()</f>
        <v>970</v>
      </c>
      <c r="W970">
        <f>VLOOKUP(A970,Tbills!$B$4:$C$10000,2,1)</f>
        <v>4.5625000000004107E-2</v>
      </c>
    </row>
    <row r="971" spans="1:23">
      <c r="A971" s="1">
        <v>41577</v>
      </c>
      <c r="B971" t="str">
        <f>IFERROR(VLOOKUP($A971,'BTC-Web'!$A$2:$H$10000,2,0),"")</f>
        <v/>
      </c>
      <c r="D971" s="2"/>
      <c r="H971" s="2"/>
      <c r="Q971">
        <f>ROW()</f>
        <v>971</v>
      </c>
      <c r="W971">
        <f>VLOOKUP(A971,Tbills!$B$4:$C$10000,2,1)</f>
        <v>4.5625000000004107E-2</v>
      </c>
    </row>
    <row r="972" spans="1:23">
      <c r="A972" s="1">
        <v>41578</v>
      </c>
      <c r="B972" t="str">
        <f>IFERROR(VLOOKUP($A972,'BTC-Web'!$A$2:$H$10000,2,0),"")</f>
        <v/>
      </c>
      <c r="D972" s="2"/>
      <c r="H972" s="2"/>
      <c r="Q972">
        <f>ROW()</f>
        <v>972</v>
      </c>
      <c r="W972">
        <f>VLOOKUP(A972,Tbills!$B$4:$C$10000,2,1)</f>
        <v>4.5625000000004107E-2</v>
      </c>
    </row>
    <row r="973" spans="1:23">
      <c r="A973" s="1">
        <v>41579</v>
      </c>
      <c r="B973" t="str">
        <f>IFERROR(VLOOKUP($A973,'BTC-Web'!$A$2:$H$10000,2,0),"")</f>
        <v/>
      </c>
      <c r="D973" s="2"/>
      <c r="H973" s="2"/>
      <c r="Q973">
        <f>ROW()</f>
        <v>973</v>
      </c>
      <c r="W973">
        <f>VLOOKUP(A973,Tbills!$B$4:$C$10000,2,1)</f>
        <v>4.5625000000004107E-2</v>
      </c>
    </row>
    <row r="974" spans="1:23">
      <c r="A974" s="1">
        <v>41582</v>
      </c>
      <c r="B974" t="str">
        <f>IFERROR(VLOOKUP($A974,'BTC-Web'!$A$2:$H$10000,2,0),"")</f>
        <v/>
      </c>
      <c r="D974" s="2"/>
      <c r="H974" s="2"/>
      <c r="Q974">
        <f>ROW()</f>
        <v>974</v>
      </c>
      <c r="W974">
        <f>VLOOKUP(A974,Tbills!$B$4:$C$10000,2,1)</f>
        <v>5.0694890109861883E-2</v>
      </c>
    </row>
    <row r="975" spans="1:23">
      <c r="A975" s="1">
        <v>41583</v>
      </c>
      <c r="B975" t="str">
        <f>IFERROR(VLOOKUP($A975,'BTC-Web'!$A$2:$H$10000,2,0),"")</f>
        <v/>
      </c>
      <c r="D975" s="2"/>
      <c r="H975" s="2"/>
      <c r="Q975">
        <f>ROW()</f>
        <v>975</v>
      </c>
      <c r="W975">
        <f>VLOOKUP(A975,Tbills!$B$4:$C$10000,2,1)</f>
        <v>5.0694890109861883E-2</v>
      </c>
    </row>
    <row r="976" spans="1:23">
      <c r="A976" s="1">
        <v>41584</v>
      </c>
      <c r="B976" t="str">
        <f>IFERROR(VLOOKUP($A976,'BTC-Web'!$A$2:$H$10000,2,0),"")</f>
        <v/>
      </c>
      <c r="D976" s="2"/>
      <c r="H976" s="2"/>
      <c r="Q976">
        <f>ROW()</f>
        <v>976</v>
      </c>
      <c r="W976">
        <f>VLOOKUP(A976,Tbills!$B$4:$C$10000,2,1)</f>
        <v>5.0694890109861883E-2</v>
      </c>
    </row>
    <row r="977" spans="1:23">
      <c r="A977" s="1">
        <v>41585</v>
      </c>
      <c r="B977" t="str">
        <f>IFERROR(VLOOKUP($A977,'BTC-Web'!$A$2:$H$10000,2,0),"")</f>
        <v/>
      </c>
      <c r="D977" s="2"/>
      <c r="H977" s="2"/>
      <c r="Q977">
        <f>ROW()</f>
        <v>977</v>
      </c>
      <c r="W977">
        <f>VLOOKUP(A977,Tbills!$B$4:$C$10000,2,1)</f>
        <v>5.0694890109861883E-2</v>
      </c>
    </row>
    <row r="978" spans="1:23">
      <c r="A978" s="1">
        <v>41586</v>
      </c>
      <c r="B978" t="str">
        <f>IFERROR(VLOOKUP($A978,'BTC-Web'!$A$2:$H$10000,2,0),"")</f>
        <v/>
      </c>
      <c r="D978" s="2"/>
      <c r="H978" s="2"/>
      <c r="Q978">
        <f>ROW()</f>
        <v>978</v>
      </c>
      <c r="W978">
        <f>VLOOKUP(A978,Tbills!$B$4:$C$10000,2,1)</f>
        <v>5.0694890109861883E-2</v>
      </c>
    </row>
    <row r="979" spans="1:23">
      <c r="A979" s="1">
        <v>41589</v>
      </c>
      <c r="B979" t="str">
        <f>IFERROR(VLOOKUP($A979,'BTC-Web'!$A$2:$H$10000,2,0),"")</f>
        <v/>
      </c>
      <c r="D979" s="2"/>
      <c r="H979" s="2"/>
      <c r="Q979">
        <f>ROW()</f>
        <v>979</v>
      </c>
      <c r="W979">
        <f>VLOOKUP(A979,Tbills!$B$4:$C$10000,2,1)</f>
        <v>5.0694890109861883E-2</v>
      </c>
    </row>
    <row r="980" spans="1:23">
      <c r="A980" s="1">
        <v>41590</v>
      </c>
      <c r="B980" t="str">
        <f>IFERROR(VLOOKUP($A980,'BTC-Web'!$A$2:$H$10000,2,0),"")</f>
        <v/>
      </c>
      <c r="D980" s="2"/>
      <c r="H980" s="2"/>
      <c r="Q980">
        <f>ROW()</f>
        <v>980</v>
      </c>
      <c r="W980">
        <f>VLOOKUP(A980,Tbills!$B$4:$C$10000,2,1)</f>
        <v>7.6040329670320886E-2</v>
      </c>
    </row>
    <row r="981" spans="1:23">
      <c r="A981" s="1">
        <v>41591</v>
      </c>
      <c r="B981" t="str">
        <f>IFERROR(VLOOKUP($A981,'BTC-Web'!$A$2:$H$10000,2,0),"")</f>
        <v/>
      </c>
      <c r="D981" s="2"/>
      <c r="H981" s="2"/>
      <c r="Q981">
        <f>ROW()</f>
        <v>981</v>
      </c>
      <c r="W981">
        <f>VLOOKUP(A981,Tbills!$B$4:$C$10000,2,1)</f>
        <v>7.6040329670320886E-2</v>
      </c>
    </row>
    <row r="982" spans="1:23">
      <c r="A982" s="1">
        <v>41592</v>
      </c>
      <c r="B982" t="str">
        <f>IFERROR(VLOOKUP($A982,'BTC-Web'!$A$2:$H$10000,2,0),"")</f>
        <v/>
      </c>
      <c r="D982" s="2"/>
      <c r="H982" s="2"/>
      <c r="Q982">
        <f>ROW()</f>
        <v>982</v>
      </c>
      <c r="W982">
        <f>VLOOKUP(A982,Tbills!$B$4:$C$10000,2,1)</f>
        <v>7.6040329670320886E-2</v>
      </c>
    </row>
    <row r="983" spans="1:23">
      <c r="A983" s="1">
        <v>41593</v>
      </c>
      <c r="B983" t="str">
        <f>IFERROR(VLOOKUP($A983,'BTC-Web'!$A$2:$H$10000,2,0),"")</f>
        <v/>
      </c>
      <c r="D983" s="2"/>
      <c r="H983" s="2"/>
      <c r="Q983">
        <f>ROW()</f>
        <v>983</v>
      </c>
      <c r="W983">
        <f>VLOOKUP(A983,Tbills!$B$4:$C$10000,2,1)</f>
        <v>7.6040329670320886E-2</v>
      </c>
    </row>
    <row r="984" spans="1:23">
      <c r="A984" s="1">
        <v>41596</v>
      </c>
      <c r="B984" t="str">
        <f>IFERROR(VLOOKUP($A984,'BTC-Web'!$A$2:$H$10000,2,0),"")</f>
        <v/>
      </c>
      <c r="D984" s="2"/>
      <c r="H984" s="2"/>
      <c r="Q984">
        <f>ROW()</f>
        <v>984</v>
      </c>
      <c r="W984">
        <f>VLOOKUP(A984,Tbills!$B$4:$C$10000,2,1)</f>
        <v>8.1110219780235665E-2</v>
      </c>
    </row>
    <row r="985" spans="1:23">
      <c r="A985" s="1">
        <v>41597</v>
      </c>
      <c r="B985" t="str">
        <f>IFERROR(VLOOKUP($A985,'BTC-Web'!$A$2:$H$10000,2,0),"")</f>
        <v/>
      </c>
      <c r="D985" s="2"/>
      <c r="H985" s="2"/>
      <c r="Q985">
        <f>ROW()</f>
        <v>985</v>
      </c>
      <c r="W985">
        <f>VLOOKUP(A985,Tbills!$B$4:$C$10000,2,1)</f>
        <v>8.1110219780235665E-2</v>
      </c>
    </row>
    <row r="986" spans="1:23">
      <c r="A986" s="1">
        <v>41598</v>
      </c>
      <c r="B986" t="str">
        <f>IFERROR(VLOOKUP($A986,'BTC-Web'!$A$2:$H$10000,2,0),"")</f>
        <v/>
      </c>
      <c r="D986" s="2"/>
      <c r="H986" s="2"/>
      <c r="Q986">
        <f>ROW()</f>
        <v>986</v>
      </c>
      <c r="W986">
        <f>VLOOKUP(A986,Tbills!$B$4:$C$10000,2,1)</f>
        <v>8.1110219780235665E-2</v>
      </c>
    </row>
    <row r="987" spans="1:23">
      <c r="A987" s="1">
        <v>41599</v>
      </c>
      <c r="B987" t="str">
        <f>IFERROR(VLOOKUP($A987,'BTC-Web'!$A$2:$H$10000,2,0),"")</f>
        <v/>
      </c>
      <c r="D987" s="2"/>
      <c r="H987" s="2"/>
      <c r="Q987">
        <f>ROW()</f>
        <v>987</v>
      </c>
      <c r="W987">
        <f>VLOOKUP(A987,Tbills!$B$4:$C$10000,2,1)</f>
        <v>8.1110219780235665E-2</v>
      </c>
    </row>
    <row r="988" spans="1:23">
      <c r="A988" s="1">
        <v>41600</v>
      </c>
      <c r="B988" t="str">
        <f>IFERROR(VLOOKUP($A988,'BTC-Web'!$A$2:$H$10000,2,0),"")</f>
        <v/>
      </c>
      <c r="D988" s="2"/>
      <c r="H988" s="2"/>
      <c r="Q988">
        <f>ROW()</f>
        <v>988</v>
      </c>
      <c r="W988">
        <f>VLOOKUP(A988,Tbills!$B$4:$C$10000,2,1)</f>
        <v>8.1110219780235665E-2</v>
      </c>
    </row>
    <row r="989" spans="1:23">
      <c r="A989" s="1">
        <v>41603</v>
      </c>
      <c r="B989" t="str">
        <f>IFERROR(VLOOKUP($A989,'BTC-Web'!$A$2:$H$10000,2,0),"")</f>
        <v/>
      </c>
      <c r="D989" s="2"/>
      <c r="H989" s="2"/>
      <c r="Q989">
        <f>ROW()</f>
        <v>989</v>
      </c>
      <c r="W989">
        <f>VLOOKUP(A989,Tbills!$B$4:$C$10000,2,1)</f>
        <v>8.0219780219764267E-2</v>
      </c>
    </row>
    <row r="990" spans="1:23">
      <c r="A990" s="1">
        <v>41604</v>
      </c>
      <c r="B990" t="str">
        <f>IFERROR(VLOOKUP($A990,'BTC-Web'!$A$2:$H$10000,2,0),"")</f>
        <v/>
      </c>
      <c r="D990" s="2"/>
      <c r="H990" s="2"/>
      <c r="Q990">
        <f>ROW()</f>
        <v>990</v>
      </c>
      <c r="W990">
        <f>VLOOKUP(A990,Tbills!$B$4:$C$10000,2,1)</f>
        <v>8.0219780219764267E-2</v>
      </c>
    </row>
    <row r="991" spans="1:23">
      <c r="A991" s="1">
        <v>41605</v>
      </c>
      <c r="B991" t="str">
        <f>IFERROR(VLOOKUP($A991,'BTC-Web'!$A$2:$H$10000,2,0),"")</f>
        <v/>
      </c>
      <c r="D991" s="2"/>
      <c r="H991" s="2"/>
      <c r="Q991">
        <f>ROW()</f>
        <v>991</v>
      </c>
      <c r="W991">
        <f>VLOOKUP(A991,Tbills!$B$4:$C$10000,2,1)</f>
        <v>8.0219780219764267E-2</v>
      </c>
    </row>
    <row r="992" spans="1:23">
      <c r="A992" s="1">
        <v>41607</v>
      </c>
      <c r="B992" t="str">
        <f>IFERROR(VLOOKUP($A992,'BTC-Web'!$A$2:$H$10000,2,0),"")</f>
        <v/>
      </c>
      <c r="D992" s="2"/>
      <c r="H992" s="2"/>
      <c r="Q992">
        <f>ROW()</f>
        <v>992</v>
      </c>
      <c r="W992">
        <f>VLOOKUP(A992,Tbills!$B$4:$C$10000,2,1)</f>
        <v>8.0219780219764267E-2</v>
      </c>
    </row>
    <row r="993" spans="1:23">
      <c r="A993" s="1">
        <v>41610</v>
      </c>
      <c r="B993" t="str">
        <f>IFERROR(VLOOKUP($A993,'BTC-Web'!$A$2:$H$10000,2,0),"")</f>
        <v/>
      </c>
      <c r="D993" s="2"/>
      <c r="H993" s="2"/>
      <c r="Q993">
        <f>ROW()</f>
        <v>993</v>
      </c>
      <c r="W993">
        <f>VLOOKUP(A993,Tbills!$B$4:$C$10000,2,1)</f>
        <v>8.0219780219764267E-2</v>
      </c>
    </row>
    <row r="994" spans="1:23">
      <c r="A994" s="1">
        <v>41611</v>
      </c>
      <c r="B994" t="str">
        <f>IFERROR(VLOOKUP($A994,'BTC-Web'!$A$2:$H$10000,2,0),"")</f>
        <v/>
      </c>
      <c r="D994" s="2"/>
      <c r="H994" s="2"/>
      <c r="Q994">
        <f>ROW()</f>
        <v>994</v>
      </c>
      <c r="W994">
        <f>VLOOKUP(A994,Tbills!$B$4:$C$10000,2,1)</f>
        <v>7.6040329670320886E-2</v>
      </c>
    </row>
    <row r="995" spans="1:23">
      <c r="A995" s="1">
        <v>41612</v>
      </c>
      <c r="B995" t="str">
        <f>IFERROR(VLOOKUP($A995,'BTC-Web'!$A$2:$H$10000,2,0),"")</f>
        <v/>
      </c>
      <c r="D995" s="2"/>
      <c r="H995" s="2"/>
      <c r="Q995">
        <f>ROW()</f>
        <v>995</v>
      </c>
      <c r="W995">
        <f>VLOOKUP(A995,Tbills!$B$4:$C$10000,2,1)</f>
        <v>7.6040329670320886E-2</v>
      </c>
    </row>
    <row r="996" spans="1:23">
      <c r="A996" s="1">
        <v>41613</v>
      </c>
      <c r="B996" t="str">
        <f>IFERROR(VLOOKUP($A996,'BTC-Web'!$A$2:$H$10000,2,0),"")</f>
        <v/>
      </c>
      <c r="D996" s="2"/>
      <c r="H996" s="2"/>
      <c r="Q996">
        <f>ROW()</f>
        <v>996</v>
      </c>
      <c r="W996">
        <f>VLOOKUP(A996,Tbills!$B$4:$C$10000,2,1)</f>
        <v>7.6040329670320886E-2</v>
      </c>
    </row>
    <row r="997" spans="1:23">
      <c r="A997" s="1">
        <v>41614</v>
      </c>
      <c r="B997" t="str">
        <f>IFERROR(VLOOKUP($A997,'BTC-Web'!$A$2:$H$10000,2,0),"")</f>
        <v/>
      </c>
      <c r="D997" s="2"/>
      <c r="H997" s="2"/>
      <c r="Q997">
        <f>ROW()</f>
        <v>997</v>
      </c>
      <c r="W997">
        <f>VLOOKUP(A997,Tbills!$B$4:$C$10000,2,1)</f>
        <v>7.6040329670320886E-2</v>
      </c>
    </row>
    <row r="998" spans="1:23">
      <c r="A998" s="1">
        <v>41617</v>
      </c>
      <c r="B998" t="str">
        <f>IFERROR(VLOOKUP($A998,'BTC-Web'!$A$2:$H$10000,2,0),"")</f>
        <v/>
      </c>
      <c r="D998" s="2"/>
      <c r="H998" s="2"/>
      <c r="Q998">
        <f>ROW()</f>
        <v>998</v>
      </c>
      <c r="W998">
        <f>VLOOKUP(A998,Tbills!$B$4:$C$10000,2,1)</f>
        <v>7.0970439560463117E-2</v>
      </c>
    </row>
    <row r="999" spans="1:23">
      <c r="A999" s="1">
        <v>41618</v>
      </c>
      <c r="B999" t="str">
        <f>IFERROR(VLOOKUP($A999,'BTC-Web'!$A$2:$H$10000,2,0),"")</f>
        <v/>
      </c>
      <c r="D999" s="2"/>
      <c r="H999" s="2"/>
      <c r="Q999">
        <f>ROW()</f>
        <v>999</v>
      </c>
      <c r="W999">
        <f>VLOOKUP(A999,Tbills!$B$4:$C$10000,2,1)</f>
        <v>7.0970439560463117E-2</v>
      </c>
    </row>
    <row r="1000" spans="1:23">
      <c r="A1000" s="1">
        <v>41619</v>
      </c>
      <c r="B1000" t="str">
        <f>IFERROR(VLOOKUP($A1000,'BTC-Web'!$A$2:$H$10000,2,0),"")</f>
        <v/>
      </c>
      <c r="D1000" s="2"/>
      <c r="H1000" s="2"/>
      <c r="Q1000">
        <f>ROW()</f>
        <v>1000</v>
      </c>
      <c r="W1000">
        <f>VLOOKUP(A1000,Tbills!$B$4:$C$10000,2,1)</f>
        <v>7.0970439560463117E-2</v>
      </c>
    </row>
    <row r="1001" spans="1:23">
      <c r="A1001" s="1">
        <v>41620</v>
      </c>
      <c r="B1001" t="str">
        <f>IFERROR(VLOOKUP($A1001,'BTC-Web'!$A$2:$H$10000,2,0),"")</f>
        <v/>
      </c>
      <c r="D1001" s="2"/>
      <c r="H1001" s="2"/>
      <c r="Q1001">
        <f>ROW()</f>
        <v>1001</v>
      </c>
      <c r="W1001">
        <f>VLOOKUP(A1001,Tbills!$B$4:$C$10000,2,1)</f>
        <v>7.0970439560463117E-2</v>
      </c>
    </row>
    <row r="1002" spans="1:23">
      <c r="A1002" s="1">
        <v>41621</v>
      </c>
      <c r="B1002" t="str">
        <f>IFERROR(VLOOKUP($A1002,'BTC-Web'!$A$2:$H$10000,2,0),"")</f>
        <v/>
      </c>
      <c r="D1002" s="2"/>
      <c r="H1002" s="2"/>
      <c r="Q1002">
        <f>ROW()</f>
        <v>1002</v>
      </c>
      <c r="W1002">
        <f>VLOOKUP(A1002,Tbills!$B$4:$C$10000,2,1)</f>
        <v>7.0970439560463117E-2</v>
      </c>
    </row>
    <row r="1003" spans="1:23">
      <c r="A1003" s="1">
        <v>41624</v>
      </c>
      <c r="B1003" t="str">
        <f>IFERROR(VLOOKUP($A1003,'BTC-Web'!$A$2:$H$10000,2,0),"")</f>
        <v/>
      </c>
      <c r="D1003" s="2"/>
      <c r="H1003" s="2"/>
      <c r="Q1003">
        <f>ROW()</f>
        <v>1003</v>
      </c>
      <c r="W1003">
        <f>VLOOKUP(A1003,Tbills!$B$4:$C$10000,2,1)</f>
        <v>6.5904560439549204E-2</v>
      </c>
    </row>
    <row r="1004" spans="1:23">
      <c r="A1004" s="1">
        <v>41625</v>
      </c>
      <c r="B1004" t="str">
        <f>IFERROR(VLOOKUP($A1004,'BTC-Web'!$A$2:$H$10000,2,0),"")</f>
        <v/>
      </c>
      <c r="D1004" s="2"/>
      <c r="H1004" s="2"/>
      <c r="Q1004">
        <f>ROW()</f>
        <v>1004</v>
      </c>
      <c r="W1004">
        <f>VLOOKUP(A1004,Tbills!$B$4:$C$10000,2,1)</f>
        <v>6.5904560439549204E-2</v>
      </c>
    </row>
    <row r="1005" spans="1:23">
      <c r="A1005" s="1">
        <v>41626</v>
      </c>
      <c r="B1005" t="str">
        <f>IFERROR(VLOOKUP($A1005,'BTC-Web'!$A$2:$H$10000,2,0),"")</f>
        <v/>
      </c>
      <c r="D1005" s="2"/>
      <c r="H1005" s="2"/>
      <c r="Q1005">
        <f>ROW()</f>
        <v>1005</v>
      </c>
      <c r="W1005">
        <f>VLOOKUP(A1005,Tbills!$B$4:$C$10000,2,1)</f>
        <v>6.5904560439549204E-2</v>
      </c>
    </row>
    <row r="1006" spans="1:23">
      <c r="A1006" s="1">
        <v>41627</v>
      </c>
      <c r="B1006" t="str">
        <f>IFERROR(VLOOKUP($A1006,'BTC-Web'!$A$2:$H$10000,2,0),"")</f>
        <v/>
      </c>
      <c r="D1006" s="2"/>
      <c r="H1006" s="2"/>
      <c r="Q1006">
        <f>ROW()</f>
        <v>1006</v>
      </c>
      <c r="W1006">
        <f>VLOOKUP(A1006,Tbills!$B$4:$C$10000,2,1)</f>
        <v>6.5904560439549204E-2</v>
      </c>
    </row>
    <row r="1007" spans="1:23">
      <c r="A1007" s="1">
        <v>41628</v>
      </c>
      <c r="B1007" t="str">
        <f>IFERROR(VLOOKUP($A1007,'BTC-Web'!$A$2:$H$10000,2,0),"")</f>
        <v/>
      </c>
      <c r="D1007" s="2"/>
      <c r="H1007" s="2"/>
      <c r="Q1007">
        <f>ROW()</f>
        <v>1007</v>
      </c>
      <c r="W1007">
        <f>VLOOKUP(A1007,Tbills!$B$4:$C$10000,2,1)</f>
        <v>6.5904560439549204E-2</v>
      </c>
    </row>
    <row r="1008" spans="1:23">
      <c r="A1008" s="1">
        <v>41631</v>
      </c>
      <c r="B1008" t="str">
        <f>IFERROR(VLOOKUP($A1008,'BTC-Web'!$A$2:$H$10000,2,0),"")</f>
        <v/>
      </c>
      <c r="D1008" s="2"/>
      <c r="H1008" s="2"/>
      <c r="Q1008">
        <f>ROW()</f>
        <v>1008</v>
      </c>
      <c r="W1008">
        <f>VLOOKUP(A1008,Tbills!$B$4:$C$10000,2,1)</f>
        <v>7.0970439560463117E-2</v>
      </c>
    </row>
    <row r="1009" spans="1:23">
      <c r="A1009" s="1">
        <v>41632</v>
      </c>
      <c r="B1009" t="str">
        <f>IFERROR(VLOOKUP($A1009,'BTC-Web'!$A$2:$H$10000,2,0),"")</f>
        <v/>
      </c>
      <c r="D1009" s="2"/>
      <c r="H1009" s="2"/>
      <c r="Q1009">
        <f>ROW()</f>
        <v>1009</v>
      </c>
      <c r="W1009">
        <f>VLOOKUP(A1009,Tbills!$B$4:$C$10000,2,1)</f>
        <v>7.0970439560463117E-2</v>
      </c>
    </row>
    <row r="1010" spans="1:23">
      <c r="A1010" s="1">
        <v>41634</v>
      </c>
      <c r="B1010" t="str">
        <f>IFERROR(VLOOKUP($A1010,'BTC-Web'!$A$2:$H$10000,2,0),"")</f>
        <v/>
      </c>
      <c r="D1010" s="2"/>
      <c r="H1010" s="2"/>
      <c r="Q1010">
        <f>ROW()</f>
        <v>1010</v>
      </c>
      <c r="W1010">
        <f>VLOOKUP(A1010,Tbills!$B$4:$C$10000,2,1)</f>
        <v>7.0970439560463117E-2</v>
      </c>
    </row>
    <row r="1011" spans="1:23">
      <c r="A1011" s="1">
        <v>41635</v>
      </c>
      <c r="B1011" t="str">
        <f>IFERROR(VLOOKUP($A1011,'BTC-Web'!$A$2:$H$10000,2,0),"")</f>
        <v/>
      </c>
      <c r="D1011" s="2"/>
      <c r="H1011" s="2"/>
      <c r="Q1011">
        <f>ROW()</f>
        <v>1011</v>
      </c>
      <c r="W1011">
        <f>VLOOKUP(A1011,Tbills!$B$4:$C$10000,2,1)</f>
        <v>7.0970439560463117E-2</v>
      </c>
    </row>
    <row r="1012" spans="1:23">
      <c r="A1012" s="1">
        <v>41638</v>
      </c>
      <c r="B1012" t="str">
        <f>IFERROR(VLOOKUP($A1012,'BTC-Web'!$A$2:$H$10000,2,0),"")</f>
        <v/>
      </c>
      <c r="D1012" s="2"/>
      <c r="H1012" s="2"/>
      <c r="Q1012">
        <f>ROW()</f>
        <v>1012</v>
      </c>
      <c r="W1012">
        <f>VLOOKUP(A1012,Tbills!$B$4:$C$10000,2,1)</f>
        <v>6.5904560439549204E-2</v>
      </c>
    </row>
    <row r="1013" spans="1:23">
      <c r="A1013" s="1">
        <v>41639</v>
      </c>
      <c r="B1013" t="str">
        <f>IFERROR(VLOOKUP($A1013,'BTC-Web'!$A$2:$H$10000,2,0),"")</f>
        <v/>
      </c>
      <c r="D1013" s="2"/>
      <c r="H1013" s="2"/>
      <c r="Q1013">
        <f>ROW()</f>
        <v>1013</v>
      </c>
      <c r="W1013">
        <f>VLOOKUP(A1013,Tbills!$B$4:$C$10000,2,1)</f>
        <v>6.5904560439549204E-2</v>
      </c>
    </row>
    <row r="1014" spans="1:23">
      <c r="A1014" s="1">
        <v>41641</v>
      </c>
      <c r="B1014" t="str">
        <f>IFERROR(VLOOKUP($A1014,'BTC-Web'!$A$2:$H$10000,2,0),"")</f>
        <v/>
      </c>
      <c r="D1014" s="2"/>
      <c r="H1014" s="2"/>
      <c r="Q1014">
        <f>ROW()</f>
        <v>1014</v>
      </c>
      <c r="W1014">
        <f>VLOOKUP(A1014,Tbills!$B$4:$C$10000,2,1)</f>
        <v>6.5904560439549204E-2</v>
      </c>
    </row>
    <row r="1015" spans="1:23">
      <c r="A1015" s="1">
        <v>41642</v>
      </c>
      <c r="B1015" t="str">
        <f>IFERROR(VLOOKUP($A1015,'BTC-Web'!$A$2:$H$10000,2,0),"")</f>
        <v/>
      </c>
      <c r="D1015" s="2"/>
      <c r="H1015" s="2"/>
      <c r="Q1015">
        <f>ROW()</f>
        <v>1015</v>
      </c>
      <c r="W1015">
        <f>VLOOKUP(A1015,Tbills!$B$4:$C$10000,2,1)</f>
        <v>6.5904560439549204E-2</v>
      </c>
    </row>
    <row r="1016" spans="1:23">
      <c r="A1016" s="1">
        <v>41645</v>
      </c>
      <c r="B1016" t="str">
        <f>IFERROR(VLOOKUP($A1016,'BTC-Web'!$A$2:$H$10000,2,0),"")</f>
        <v/>
      </c>
      <c r="D1016" s="2"/>
      <c r="H1016" s="2"/>
      <c r="Q1016">
        <f>ROW()</f>
        <v>1016</v>
      </c>
      <c r="W1016">
        <f>VLOOKUP(A1016,Tbills!$B$4:$C$10000,2,1)</f>
        <v>5.5000879120875604E-2</v>
      </c>
    </row>
    <row r="1017" spans="1:23">
      <c r="A1017" s="1">
        <v>41646</v>
      </c>
      <c r="B1017" t="str">
        <f>IFERROR(VLOOKUP($A1017,'BTC-Web'!$A$2:$H$10000,2,0),"")</f>
        <v/>
      </c>
      <c r="D1017" s="2"/>
      <c r="H1017" s="2"/>
      <c r="Q1017">
        <f>ROW()</f>
        <v>1017</v>
      </c>
      <c r="W1017">
        <f>VLOOKUP(A1017,Tbills!$B$4:$C$10000,2,1)</f>
        <v>5.5000879120875604E-2</v>
      </c>
    </row>
    <row r="1018" spans="1:23">
      <c r="A1018" s="1">
        <v>41647</v>
      </c>
      <c r="B1018" t="str">
        <f>IFERROR(VLOOKUP($A1018,'BTC-Web'!$A$2:$H$10000,2,0),"")</f>
        <v/>
      </c>
      <c r="D1018" s="2"/>
      <c r="H1018" s="2"/>
      <c r="Q1018">
        <f>ROW()</f>
        <v>1018</v>
      </c>
      <c r="W1018">
        <f>VLOOKUP(A1018,Tbills!$B$4:$C$10000,2,1)</f>
        <v>5.5000879120875604E-2</v>
      </c>
    </row>
    <row r="1019" spans="1:23">
      <c r="A1019" s="1">
        <v>41648</v>
      </c>
      <c r="B1019" t="str">
        <f>IFERROR(VLOOKUP($A1019,'BTC-Web'!$A$2:$H$10000,2,0),"")</f>
        <v/>
      </c>
      <c r="D1019" s="2"/>
      <c r="H1019" s="2"/>
      <c r="Q1019">
        <f>ROW()</f>
        <v>1019</v>
      </c>
      <c r="W1019">
        <f>VLOOKUP(A1019,Tbills!$B$4:$C$10000,2,1)</f>
        <v>5.5000879120875604E-2</v>
      </c>
    </row>
    <row r="1020" spans="1:23">
      <c r="A1020" s="1">
        <v>41649</v>
      </c>
      <c r="B1020" t="str">
        <f>IFERROR(VLOOKUP($A1020,'BTC-Web'!$A$2:$H$10000,2,0),"")</f>
        <v/>
      </c>
      <c r="D1020" s="2"/>
      <c r="H1020" s="2"/>
      <c r="Q1020">
        <f>ROW()</f>
        <v>1020</v>
      </c>
      <c r="W1020">
        <f>VLOOKUP(A1020,Tbills!$B$4:$C$10000,2,1)</f>
        <v>5.5000879120875604E-2</v>
      </c>
    </row>
    <row r="1021" spans="1:23">
      <c r="A1021" s="1">
        <v>41652</v>
      </c>
      <c r="B1021" t="str">
        <f>IFERROR(VLOOKUP($A1021,'BTC-Web'!$A$2:$H$10000,2,0),"")</f>
        <v/>
      </c>
      <c r="D1021" s="2"/>
      <c r="H1021" s="2"/>
      <c r="Q1021">
        <f>ROW()</f>
        <v>1021</v>
      </c>
      <c r="W1021">
        <f>VLOOKUP(A1021,Tbills!$B$4:$C$10000,2,1)</f>
        <v>3.4999120879132498E-2</v>
      </c>
    </row>
    <row r="1022" spans="1:23">
      <c r="A1022" s="1">
        <v>41653</v>
      </c>
      <c r="B1022" t="str">
        <f>IFERROR(VLOOKUP($A1022,'BTC-Web'!$A$2:$H$10000,2,0),"")</f>
        <v/>
      </c>
      <c r="D1022" s="2"/>
      <c r="H1022" s="2"/>
      <c r="Q1022">
        <f>ROW()</f>
        <v>1022</v>
      </c>
      <c r="W1022">
        <f>VLOOKUP(A1022,Tbills!$B$4:$C$10000,2,1)</f>
        <v>3.4999120879132498E-2</v>
      </c>
    </row>
    <row r="1023" spans="1:23">
      <c r="A1023" s="1">
        <v>41654</v>
      </c>
      <c r="B1023" t="str">
        <f>IFERROR(VLOOKUP($A1023,'BTC-Web'!$A$2:$H$10000,2,0),"")</f>
        <v/>
      </c>
      <c r="D1023" s="2"/>
      <c r="H1023" s="2"/>
      <c r="Q1023">
        <f>ROW()</f>
        <v>1023</v>
      </c>
      <c r="W1023">
        <f>VLOOKUP(A1023,Tbills!$B$4:$C$10000,2,1)</f>
        <v>3.4999120879132498E-2</v>
      </c>
    </row>
    <row r="1024" spans="1:23">
      <c r="A1024" s="1">
        <v>41655</v>
      </c>
      <c r="B1024" t="str">
        <f>IFERROR(VLOOKUP($A1024,'BTC-Web'!$A$2:$H$10000,2,0),"")</f>
        <v/>
      </c>
      <c r="D1024" s="2"/>
      <c r="H1024" s="2"/>
      <c r="Q1024">
        <f>ROW()</f>
        <v>1024</v>
      </c>
      <c r="W1024">
        <f>VLOOKUP(A1024,Tbills!$B$4:$C$10000,2,1)</f>
        <v>3.4999120879132498E-2</v>
      </c>
    </row>
    <row r="1025" spans="1:23">
      <c r="A1025" s="1">
        <v>41656</v>
      </c>
      <c r="B1025" t="str">
        <f>IFERROR(VLOOKUP($A1025,'BTC-Web'!$A$2:$H$10000,2,0),"")</f>
        <v/>
      </c>
      <c r="D1025" s="2"/>
      <c r="H1025" s="2"/>
      <c r="Q1025">
        <f>ROW()</f>
        <v>1025</v>
      </c>
      <c r="W1025">
        <f>VLOOKUP(A1025,Tbills!$B$4:$C$10000,2,1)</f>
        <v>3.4999120879132498E-2</v>
      </c>
    </row>
    <row r="1026" spans="1:23">
      <c r="A1026" s="1">
        <v>41660</v>
      </c>
      <c r="B1026" t="str">
        <f>IFERROR(VLOOKUP($A1026,'BTC-Web'!$A$2:$H$10000,2,0),"")</f>
        <v/>
      </c>
      <c r="D1026" s="2"/>
      <c r="H1026" s="2"/>
      <c r="Q1026">
        <f>ROW()</f>
        <v>1026</v>
      </c>
      <c r="W1026">
        <f>VLOOKUP(A1026,Tbills!$B$4:$C$10000,2,1)</f>
        <v>3.4999120879132498E-2</v>
      </c>
    </row>
    <row r="1027" spans="1:23">
      <c r="A1027" s="1">
        <v>41661</v>
      </c>
      <c r="B1027" t="str">
        <f>IFERROR(VLOOKUP($A1027,'BTC-Web'!$A$2:$H$10000,2,0),"")</f>
        <v/>
      </c>
      <c r="D1027" s="2"/>
      <c r="H1027" s="2"/>
      <c r="Q1027">
        <f>ROW()</f>
        <v>1027</v>
      </c>
      <c r="W1027">
        <f>VLOOKUP(A1027,Tbills!$B$4:$C$10000,2,1)</f>
        <v>3.4999120879132498E-2</v>
      </c>
    </row>
    <row r="1028" spans="1:23">
      <c r="A1028" s="1">
        <v>41662</v>
      </c>
      <c r="B1028" t="str">
        <f>IFERROR(VLOOKUP($A1028,'BTC-Web'!$A$2:$H$10000,2,0),"")</f>
        <v/>
      </c>
      <c r="D1028" s="2"/>
      <c r="H1028" s="2"/>
      <c r="Q1028">
        <f>ROW()</f>
        <v>1028</v>
      </c>
      <c r="W1028">
        <f>VLOOKUP(A1028,Tbills!$B$4:$C$10000,2,1)</f>
        <v>3.4999120879132498E-2</v>
      </c>
    </row>
    <row r="1029" spans="1:23">
      <c r="A1029" s="1">
        <v>41663</v>
      </c>
      <c r="B1029" t="str">
        <f>IFERROR(VLOOKUP($A1029,'BTC-Web'!$A$2:$H$10000,2,0),"")</f>
        <v/>
      </c>
      <c r="D1029" s="2"/>
      <c r="H1029" s="2"/>
      <c r="Q1029">
        <f>ROW()</f>
        <v>1029</v>
      </c>
      <c r="W1029">
        <f>VLOOKUP(A1029,Tbills!$B$4:$C$10000,2,1)</f>
        <v>3.4999120879132498E-2</v>
      </c>
    </row>
    <row r="1030" spans="1:23">
      <c r="A1030" s="1">
        <v>41666</v>
      </c>
      <c r="B1030" t="str">
        <f>IFERROR(VLOOKUP($A1030,'BTC-Web'!$A$2:$H$10000,2,0),"")</f>
        <v/>
      </c>
      <c r="D1030" s="2"/>
      <c r="H1030" s="2"/>
      <c r="Q1030">
        <f>ROW()</f>
        <v>1030</v>
      </c>
      <c r="W1030">
        <f>VLOOKUP(A1030,Tbills!$B$4:$C$10000,2,1)</f>
        <v>5.5000879120875604E-2</v>
      </c>
    </row>
    <row r="1031" spans="1:23">
      <c r="A1031" s="1">
        <v>41667</v>
      </c>
      <c r="B1031" t="str">
        <f>IFERROR(VLOOKUP($A1031,'BTC-Web'!$A$2:$H$10000,2,0),"")</f>
        <v/>
      </c>
      <c r="D1031" s="2"/>
      <c r="H1031" s="2"/>
      <c r="Q1031">
        <f>ROW()</f>
        <v>1031</v>
      </c>
      <c r="W1031">
        <f>VLOOKUP(A1031,Tbills!$B$4:$C$10000,2,1)</f>
        <v>5.5000879120875604E-2</v>
      </c>
    </row>
    <row r="1032" spans="1:23">
      <c r="A1032" s="1">
        <v>41668</v>
      </c>
      <c r="B1032" t="str">
        <f>IFERROR(VLOOKUP($A1032,'BTC-Web'!$A$2:$H$10000,2,0),"")</f>
        <v/>
      </c>
      <c r="D1032" s="2"/>
      <c r="H1032" s="2"/>
      <c r="Q1032">
        <f>ROW()</f>
        <v>1032</v>
      </c>
      <c r="W1032">
        <f>VLOOKUP(A1032,Tbills!$B$4:$C$10000,2,1)</f>
        <v>5.5000879120875604E-2</v>
      </c>
    </row>
    <row r="1033" spans="1:23">
      <c r="A1033" s="1">
        <v>41669</v>
      </c>
      <c r="B1033" t="str">
        <f>IFERROR(VLOOKUP($A1033,'BTC-Web'!$A$2:$H$10000,2,0),"")</f>
        <v/>
      </c>
      <c r="D1033" s="2"/>
      <c r="H1033" s="2"/>
      <c r="Q1033">
        <f>ROW()</f>
        <v>1033</v>
      </c>
      <c r="W1033">
        <f>VLOOKUP(A1033,Tbills!$B$4:$C$10000,2,1)</f>
        <v>5.5000879120875604E-2</v>
      </c>
    </row>
    <row r="1034" spans="1:23">
      <c r="A1034" s="1">
        <v>41670</v>
      </c>
      <c r="B1034" t="str">
        <f>IFERROR(VLOOKUP($A1034,'BTC-Web'!$A$2:$H$10000,2,0),"")</f>
        <v/>
      </c>
      <c r="D1034" s="2"/>
      <c r="H1034" s="2"/>
      <c r="Q1034">
        <f>ROW()</f>
        <v>1034</v>
      </c>
      <c r="W1034">
        <f>VLOOKUP(A1034,Tbills!$B$4:$C$10000,2,1)</f>
        <v>5.5000879120875604E-2</v>
      </c>
    </row>
    <row r="1035" spans="1:23">
      <c r="A1035" s="1">
        <v>41673</v>
      </c>
      <c r="B1035" t="str">
        <f>IFERROR(VLOOKUP($A1035,'BTC-Web'!$A$2:$H$10000,2,0),"")</f>
        <v/>
      </c>
      <c r="D1035" s="2"/>
      <c r="H1035" s="2"/>
      <c r="Q1035">
        <f>ROW()</f>
        <v>1035</v>
      </c>
      <c r="W1035">
        <f>VLOOKUP(A1035,Tbills!$B$4:$C$10000,2,1)</f>
        <v>3.9999560439540165E-2</v>
      </c>
    </row>
    <row r="1036" spans="1:23">
      <c r="A1036" s="1">
        <v>41674</v>
      </c>
      <c r="B1036" t="str">
        <f>IFERROR(VLOOKUP($A1036,'BTC-Web'!$A$2:$H$10000,2,0),"")</f>
        <v/>
      </c>
      <c r="D1036" s="2"/>
      <c r="H1036" s="2"/>
      <c r="Q1036">
        <f>ROW()</f>
        <v>1036</v>
      </c>
      <c r="W1036">
        <f>VLOOKUP(A1036,Tbills!$B$4:$C$10000,2,1)</f>
        <v>3.9999560439540165E-2</v>
      </c>
    </row>
    <row r="1037" spans="1:23">
      <c r="A1037" s="1">
        <v>41675</v>
      </c>
      <c r="B1037" t="str">
        <f>IFERROR(VLOOKUP($A1037,'BTC-Web'!$A$2:$H$10000,2,0),"")</f>
        <v/>
      </c>
      <c r="D1037" s="2"/>
      <c r="H1037" s="2"/>
      <c r="Q1037">
        <f>ROW()</f>
        <v>1037</v>
      </c>
      <c r="W1037">
        <f>VLOOKUP(A1037,Tbills!$B$4:$C$10000,2,1)</f>
        <v>3.9999560439540165E-2</v>
      </c>
    </row>
    <row r="1038" spans="1:23">
      <c r="A1038" s="1">
        <v>41676</v>
      </c>
      <c r="B1038" t="str">
        <f>IFERROR(VLOOKUP($A1038,'BTC-Web'!$A$2:$H$10000,2,0),"")</f>
        <v/>
      </c>
      <c r="D1038" s="2"/>
      <c r="H1038" s="2"/>
      <c r="Q1038">
        <f>ROW()</f>
        <v>1038</v>
      </c>
      <c r="W1038">
        <f>VLOOKUP(A1038,Tbills!$B$4:$C$10000,2,1)</f>
        <v>3.9999560439540165E-2</v>
      </c>
    </row>
    <row r="1039" spans="1:23">
      <c r="A1039" s="1">
        <v>41677</v>
      </c>
      <c r="B1039" t="str">
        <f>IFERROR(VLOOKUP($A1039,'BTC-Web'!$A$2:$H$10000,2,0),"")</f>
        <v/>
      </c>
      <c r="D1039" s="2"/>
      <c r="H1039" s="2"/>
      <c r="Q1039">
        <f>ROW()</f>
        <v>1039</v>
      </c>
      <c r="W1039">
        <f>VLOOKUP(A1039,Tbills!$B$4:$C$10000,2,1)</f>
        <v>3.9999560439540165E-2</v>
      </c>
    </row>
    <row r="1040" spans="1:23">
      <c r="A1040" s="1">
        <v>41680</v>
      </c>
      <c r="B1040" t="str">
        <f>IFERROR(VLOOKUP($A1040,'BTC-Web'!$A$2:$H$10000,2,0),"")</f>
        <v/>
      </c>
      <c r="D1040" s="2"/>
      <c r="H1040" s="2"/>
      <c r="Q1040">
        <f>ROW()</f>
        <v>1040</v>
      </c>
      <c r="W1040">
        <f>VLOOKUP(A1040,Tbills!$B$4:$C$10000,2,1)</f>
        <v>9.5000439560415761E-2</v>
      </c>
    </row>
    <row r="1041" spans="1:23">
      <c r="A1041" s="1">
        <v>41681</v>
      </c>
      <c r="B1041" t="str">
        <f>IFERROR(VLOOKUP($A1041,'BTC-Web'!$A$2:$H$10000,2,0),"")</f>
        <v/>
      </c>
      <c r="D1041" s="2"/>
      <c r="H1041" s="2"/>
      <c r="Q1041">
        <f>ROW()</f>
        <v>1041</v>
      </c>
      <c r="W1041">
        <f>VLOOKUP(A1041,Tbills!$B$4:$C$10000,2,1)</f>
        <v>9.5000439560415761E-2</v>
      </c>
    </row>
    <row r="1042" spans="1:23">
      <c r="A1042" s="1">
        <v>41682</v>
      </c>
      <c r="B1042" t="str">
        <f>IFERROR(VLOOKUP($A1042,'BTC-Web'!$A$2:$H$10000,2,0),"")</f>
        <v/>
      </c>
      <c r="D1042" s="2"/>
      <c r="H1042" s="2"/>
      <c r="Q1042">
        <f>ROW()</f>
        <v>1042</v>
      </c>
      <c r="W1042">
        <f>VLOOKUP(A1042,Tbills!$B$4:$C$10000,2,1)</f>
        <v>9.5000439560415761E-2</v>
      </c>
    </row>
    <row r="1043" spans="1:23">
      <c r="A1043" s="1">
        <v>41683</v>
      </c>
      <c r="B1043" t="str">
        <f>IFERROR(VLOOKUP($A1043,'BTC-Web'!$A$2:$H$10000,2,0),"")</f>
        <v/>
      </c>
      <c r="D1043" s="2"/>
      <c r="H1043" s="2"/>
      <c r="Q1043">
        <f>ROW()</f>
        <v>1043</v>
      </c>
      <c r="W1043">
        <f>VLOOKUP(A1043,Tbills!$B$4:$C$10000,2,1)</f>
        <v>9.5000439560415761E-2</v>
      </c>
    </row>
    <row r="1044" spans="1:23">
      <c r="A1044" s="1">
        <v>41684</v>
      </c>
      <c r="B1044" t="str">
        <f>IFERROR(VLOOKUP($A1044,'BTC-Web'!$A$2:$H$10000,2,0),"")</f>
        <v/>
      </c>
      <c r="D1044" s="2"/>
      <c r="H1044" s="2"/>
      <c r="Q1044">
        <f>ROW()</f>
        <v>1044</v>
      </c>
      <c r="W1044">
        <f>VLOOKUP(A1044,Tbills!$B$4:$C$10000,2,1)</f>
        <v>9.5000439560415761E-2</v>
      </c>
    </row>
    <row r="1045" spans="1:23">
      <c r="A1045" s="1">
        <v>41688</v>
      </c>
      <c r="B1045" t="str">
        <f>IFERROR(VLOOKUP($A1045,'BTC-Web'!$A$2:$H$10000,2,0),"")</f>
        <v/>
      </c>
      <c r="D1045" s="2"/>
      <c r="H1045" s="2"/>
      <c r="Q1045">
        <f>ROW()</f>
        <v>1045</v>
      </c>
      <c r="W1045">
        <f>VLOOKUP(A1045,Tbills!$B$4:$C$10000,2,1)</f>
        <v>5.0000439560411711E-2</v>
      </c>
    </row>
    <row r="1046" spans="1:23">
      <c r="A1046" s="1">
        <v>41689</v>
      </c>
      <c r="B1046" t="str">
        <f>IFERROR(VLOOKUP($A1046,'BTC-Web'!$A$2:$H$10000,2,0),"")</f>
        <v/>
      </c>
      <c r="D1046" s="2"/>
      <c r="H1046" s="2"/>
      <c r="Q1046">
        <f>ROW()</f>
        <v>1046</v>
      </c>
      <c r="W1046">
        <f>VLOOKUP(A1046,Tbills!$B$4:$C$10000,2,1)</f>
        <v>5.0000439560411711E-2</v>
      </c>
    </row>
    <row r="1047" spans="1:23">
      <c r="A1047" s="1">
        <v>41690</v>
      </c>
      <c r="B1047" t="str">
        <f>IFERROR(VLOOKUP($A1047,'BTC-Web'!$A$2:$H$10000,2,0),"")</f>
        <v/>
      </c>
      <c r="D1047" s="2"/>
      <c r="H1047" s="2"/>
      <c r="Q1047">
        <f>ROW()</f>
        <v>1047</v>
      </c>
      <c r="W1047">
        <f>VLOOKUP(A1047,Tbills!$B$4:$C$10000,2,1)</f>
        <v>5.0000439560411711E-2</v>
      </c>
    </row>
    <row r="1048" spans="1:23">
      <c r="A1048" s="1">
        <v>41691</v>
      </c>
      <c r="B1048" t="str">
        <f>IFERROR(VLOOKUP($A1048,'BTC-Web'!$A$2:$H$10000,2,0),"")</f>
        <v/>
      </c>
      <c r="D1048" s="2"/>
      <c r="H1048" s="2"/>
      <c r="Q1048">
        <f>ROW()</f>
        <v>1048</v>
      </c>
      <c r="W1048">
        <f>VLOOKUP(A1048,Tbills!$B$4:$C$10000,2,1)</f>
        <v>5.0000439560411711E-2</v>
      </c>
    </row>
    <row r="1049" spans="1:23">
      <c r="A1049" s="1">
        <v>41694</v>
      </c>
      <c r="B1049" t="str">
        <f>IFERROR(VLOOKUP($A1049,'BTC-Web'!$A$2:$H$10000,2,0),"")</f>
        <v/>
      </c>
      <c r="D1049" s="2"/>
      <c r="H1049" s="2"/>
      <c r="Q1049">
        <f>ROW()</f>
        <v>1049</v>
      </c>
      <c r="W1049">
        <f>VLOOKUP(A1049,Tbills!$B$4:$C$10000,2,1)</f>
        <v>4.5000000000004051E-2</v>
      </c>
    </row>
    <row r="1050" spans="1:23">
      <c r="A1050" s="1">
        <v>41695</v>
      </c>
      <c r="B1050" t="str">
        <f>IFERROR(VLOOKUP($A1050,'BTC-Web'!$A$2:$H$10000,2,0),"")</f>
        <v/>
      </c>
      <c r="D1050" s="2"/>
      <c r="H1050" s="2"/>
      <c r="Q1050">
        <f>ROW()</f>
        <v>1050</v>
      </c>
      <c r="W1050">
        <f>VLOOKUP(A1050,Tbills!$B$4:$C$10000,2,1)</f>
        <v>4.5000000000004051E-2</v>
      </c>
    </row>
    <row r="1051" spans="1:23">
      <c r="A1051" s="1">
        <v>41696</v>
      </c>
      <c r="B1051" t="str">
        <f>IFERROR(VLOOKUP($A1051,'BTC-Web'!$A$2:$H$10000,2,0),"")</f>
        <v/>
      </c>
      <c r="D1051" s="2"/>
      <c r="H1051" s="2"/>
      <c r="Q1051">
        <f>ROW()</f>
        <v>1051</v>
      </c>
      <c r="W1051">
        <f>VLOOKUP(A1051,Tbills!$B$4:$C$10000,2,1)</f>
        <v>4.5000000000004051E-2</v>
      </c>
    </row>
    <row r="1052" spans="1:23">
      <c r="A1052" s="1">
        <v>41697</v>
      </c>
      <c r="B1052" t="str">
        <f>IFERROR(VLOOKUP($A1052,'BTC-Web'!$A$2:$H$10000,2,0),"")</f>
        <v/>
      </c>
      <c r="D1052" s="2"/>
      <c r="H1052" s="2"/>
      <c r="Q1052">
        <f>ROW()</f>
        <v>1052</v>
      </c>
      <c r="W1052">
        <f>VLOOKUP(A1052,Tbills!$B$4:$C$10000,2,1)</f>
        <v>4.5000000000004051E-2</v>
      </c>
    </row>
    <row r="1053" spans="1:23">
      <c r="A1053" s="1">
        <v>41698</v>
      </c>
      <c r="B1053" t="str">
        <f>IFERROR(VLOOKUP($A1053,'BTC-Web'!$A$2:$H$10000,2,0),"")</f>
        <v/>
      </c>
      <c r="D1053" s="2"/>
      <c r="H1053" s="2"/>
      <c r="Q1053">
        <f>ROW()</f>
        <v>1053</v>
      </c>
      <c r="W1053">
        <f>VLOOKUP(A1053,Tbills!$B$4:$C$10000,2,1)</f>
        <v>4.5000000000004051E-2</v>
      </c>
    </row>
    <row r="1054" spans="1:23">
      <c r="A1054" s="1">
        <v>41701</v>
      </c>
      <c r="B1054" t="str">
        <f>IFERROR(VLOOKUP($A1054,'BTC-Web'!$A$2:$H$10000,2,0),"")</f>
        <v/>
      </c>
      <c r="D1054" s="2"/>
      <c r="H1054" s="2"/>
      <c r="Q1054">
        <f>ROW()</f>
        <v>1054</v>
      </c>
      <c r="W1054">
        <f>VLOOKUP(A1054,Tbills!$B$4:$C$10000,2,1)</f>
        <v>5.0000439560411711E-2</v>
      </c>
    </row>
    <row r="1055" spans="1:23">
      <c r="A1055" s="1">
        <v>41702</v>
      </c>
      <c r="B1055" t="str">
        <f>IFERROR(VLOOKUP($A1055,'BTC-Web'!$A$2:$H$10000,2,0),"")</f>
        <v/>
      </c>
      <c r="D1055" s="2"/>
      <c r="H1055" s="2"/>
      <c r="Q1055">
        <f>ROW()</f>
        <v>1055</v>
      </c>
      <c r="W1055">
        <f>VLOOKUP(A1055,Tbills!$B$4:$C$10000,2,1)</f>
        <v>5.0000439560411711E-2</v>
      </c>
    </row>
    <row r="1056" spans="1:23">
      <c r="A1056" s="1">
        <v>41703</v>
      </c>
      <c r="B1056" t="str">
        <f>IFERROR(VLOOKUP($A1056,'BTC-Web'!$A$2:$H$10000,2,0),"")</f>
        <v/>
      </c>
      <c r="D1056" s="2"/>
      <c r="H1056" s="2"/>
      <c r="Q1056">
        <f>ROW()</f>
        <v>1056</v>
      </c>
      <c r="W1056">
        <f>VLOOKUP(A1056,Tbills!$B$4:$C$10000,2,1)</f>
        <v>5.0000439560411711E-2</v>
      </c>
    </row>
    <row r="1057" spans="1:23">
      <c r="A1057" s="1">
        <v>41704</v>
      </c>
      <c r="B1057" t="str">
        <f>IFERROR(VLOOKUP($A1057,'BTC-Web'!$A$2:$H$10000,2,0),"")</f>
        <v/>
      </c>
      <c r="D1057" s="2"/>
      <c r="H1057" s="2"/>
      <c r="Q1057">
        <f>ROW()</f>
        <v>1057</v>
      </c>
      <c r="W1057">
        <f>VLOOKUP(A1057,Tbills!$B$4:$C$10000,2,1)</f>
        <v>5.0000439560411711E-2</v>
      </c>
    </row>
    <row r="1058" spans="1:23">
      <c r="A1058" s="1">
        <v>41705</v>
      </c>
      <c r="B1058" t="str">
        <f>IFERROR(VLOOKUP($A1058,'BTC-Web'!$A$2:$H$10000,2,0),"")</f>
        <v/>
      </c>
      <c r="D1058" s="2"/>
      <c r="H1058" s="2"/>
      <c r="Q1058">
        <f>ROW()</f>
        <v>1058</v>
      </c>
      <c r="W1058">
        <f>VLOOKUP(A1058,Tbills!$B$4:$C$10000,2,1)</f>
        <v>5.0000439560411711E-2</v>
      </c>
    </row>
    <row r="1059" spans="1:23">
      <c r="A1059" s="1">
        <v>41708</v>
      </c>
      <c r="B1059" t="str">
        <f>IFERROR(VLOOKUP($A1059,'BTC-Web'!$A$2:$H$10000,2,0),"")</f>
        <v/>
      </c>
      <c r="D1059" s="2"/>
      <c r="H1059" s="2"/>
      <c r="Q1059">
        <f>ROW()</f>
        <v>1059</v>
      </c>
      <c r="W1059">
        <f>VLOOKUP(A1059,Tbills!$B$4:$C$10000,2,1)</f>
        <v>5.0000439560411711E-2</v>
      </c>
    </row>
    <row r="1060" spans="1:23">
      <c r="A1060" s="1">
        <v>41709</v>
      </c>
      <c r="B1060" t="str">
        <f>IFERROR(VLOOKUP($A1060,'BTC-Web'!$A$2:$H$10000,2,0),"")</f>
        <v/>
      </c>
      <c r="D1060" s="2"/>
      <c r="H1060" s="2"/>
      <c r="Q1060">
        <f>ROW()</f>
        <v>1060</v>
      </c>
      <c r="W1060">
        <f>VLOOKUP(A1060,Tbills!$B$4:$C$10000,2,1)</f>
        <v>5.0000439560411711E-2</v>
      </c>
    </row>
    <row r="1061" spans="1:23">
      <c r="A1061" s="1">
        <v>41710</v>
      </c>
      <c r="B1061" t="str">
        <f>IFERROR(VLOOKUP($A1061,'BTC-Web'!$A$2:$H$10000,2,0),"")</f>
        <v/>
      </c>
      <c r="D1061" s="2"/>
      <c r="H1061" s="2"/>
      <c r="Q1061">
        <f>ROW()</f>
        <v>1061</v>
      </c>
      <c r="W1061">
        <f>VLOOKUP(A1061,Tbills!$B$4:$C$10000,2,1)</f>
        <v>5.0000439560411711E-2</v>
      </c>
    </row>
    <row r="1062" spans="1:23">
      <c r="A1062" s="1">
        <v>41711</v>
      </c>
      <c r="B1062" t="str">
        <f>IFERROR(VLOOKUP($A1062,'BTC-Web'!$A$2:$H$10000,2,0),"")</f>
        <v/>
      </c>
      <c r="D1062" s="2"/>
      <c r="H1062" s="2"/>
      <c r="Q1062">
        <f>ROW()</f>
        <v>1062</v>
      </c>
      <c r="W1062">
        <f>VLOOKUP(A1062,Tbills!$B$4:$C$10000,2,1)</f>
        <v>5.0000439560411711E-2</v>
      </c>
    </row>
    <row r="1063" spans="1:23">
      <c r="A1063" s="1">
        <v>41712</v>
      </c>
      <c r="B1063" t="str">
        <f>IFERROR(VLOOKUP($A1063,'BTC-Web'!$A$2:$H$10000,2,0),"")</f>
        <v/>
      </c>
      <c r="D1063" s="2"/>
      <c r="H1063" s="2"/>
      <c r="Q1063">
        <f>ROW()</f>
        <v>1063</v>
      </c>
      <c r="W1063">
        <f>VLOOKUP(A1063,Tbills!$B$4:$C$10000,2,1)</f>
        <v>5.0000439560411711E-2</v>
      </c>
    </row>
    <row r="1064" spans="1:23">
      <c r="A1064" s="1">
        <v>41715</v>
      </c>
      <c r="B1064" t="str">
        <f>IFERROR(VLOOKUP($A1064,'BTC-Web'!$A$2:$H$10000,2,0),"")</f>
        <v/>
      </c>
      <c r="D1064" s="2"/>
      <c r="H1064" s="2"/>
      <c r="Q1064">
        <f>ROW()</f>
        <v>1064</v>
      </c>
      <c r="W1064">
        <f>VLOOKUP(A1064,Tbills!$B$4:$C$10000,2,1)</f>
        <v>5.0000439560411711E-2</v>
      </c>
    </row>
    <row r="1065" spans="1:23">
      <c r="A1065" s="1">
        <v>41716</v>
      </c>
      <c r="B1065" t="str">
        <f>IFERROR(VLOOKUP($A1065,'BTC-Web'!$A$2:$H$10000,2,0),"")</f>
        <v/>
      </c>
      <c r="D1065" s="2"/>
      <c r="H1065" s="2"/>
      <c r="Q1065">
        <f>ROW()</f>
        <v>1065</v>
      </c>
      <c r="W1065">
        <f>VLOOKUP(A1065,Tbills!$B$4:$C$10000,2,1)</f>
        <v>5.0000439560411711E-2</v>
      </c>
    </row>
    <row r="1066" spans="1:23">
      <c r="A1066" s="1">
        <v>41717</v>
      </c>
      <c r="B1066" t="str">
        <f>IFERROR(VLOOKUP($A1066,'BTC-Web'!$A$2:$H$10000,2,0),"")</f>
        <v/>
      </c>
      <c r="D1066" s="2"/>
      <c r="H1066" s="2"/>
      <c r="Q1066">
        <f>ROW()</f>
        <v>1066</v>
      </c>
      <c r="W1066">
        <f>VLOOKUP(A1066,Tbills!$B$4:$C$10000,2,1)</f>
        <v>5.0000439560411711E-2</v>
      </c>
    </row>
    <row r="1067" spans="1:23">
      <c r="A1067" s="1">
        <v>41718</v>
      </c>
      <c r="B1067" t="str">
        <f>IFERROR(VLOOKUP($A1067,'BTC-Web'!$A$2:$H$10000,2,0),"")</f>
        <v/>
      </c>
      <c r="D1067" s="2"/>
      <c r="H1067" s="2"/>
      <c r="Q1067">
        <f>ROW()</f>
        <v>1067</v>
      </c>
      <c r="W1067">
        <f>VLOOKUP(A1067,Tbills!$B$4:$C$10000,2,1)</f>
        <v>5.0000439560411711E-2</v>
      </c>
    </row>
    <row r="1068" spans="1:23">
      <c r="A1068" s="1">
        <v>41719</v>
      </c>
      <c r="B1068" t="str">
        <f>IFERROR(VLOOKUP($A1068,'BTC-Web'!$A$2:$H$10000,2,0),"")</f>
        <v/>
      </c>
      <c r="D1068" s="2"/>
      <c r="H1068" s="2"/>
      <c r="Q1068">
        <f>ROW()</f>
        <v>1068</v>
      </c>
      <c r="W1068">
        <f>VLOOKUP(A1068,Tbills!$B$4:$C$10000,2,1)</f>
        <v>5.0000439560411711E-2</v>
      </c>
    </row>
    <row r="1069" spans="1:23">
      <c r="A1069" s="1">
        <v>41722</v>
      </c>
      <c r="B1069" t="str">
        <f>IFERROR(VLOOKUP($A1069,'BTC-Web'!$A$2:$H$10000,2,0),"")</f>
        <v/>
      </c>
      <c r="D1069" s="2"/>
      <c r="H1069" s="2"/>
      <c r="Q1069">
        <f>ROW()</f>
        <v>1069</v>
      </c>
      <c r="W1069">
        <f>VLOOKUP(A1069,Tbills!$B$4:$C$10000,2,1)</f>
        <v>5.0000439560411711E-2</v>
      </c>
    </row>
    <row r="1070" spans="1:23">
      <c r="A1070" s="1">
        <v>41723</v>
      </c>
      <c r="B1070" t="str">
        <f>IFERROR(VLOOKUP($A1070,'BTC-Web'!$A$2:$H$10000,2,0),"")</f>
        <v/>
      </c>
      <c r="D1070" s="2"/>
      <c r="H1070" s="2"/>
      <c r="Q1070">
        <f>ROW()</f>
        <v>1070</v>
      </c>
      <c r="W1070">
        <f>VLOOKUP(A1070,Tbills!$B$4:$C$10000,2,1)</f>
        <v>5.0000439560411711E-2</v>
      </c>
    </row>
    <row r="1071" spans="1:23">
      <c r="A1071" s="1">
        <v>41724</v>
      </c>
      <c r="B1071" t="str">
        <f>IFERROR(VLOOKUP($A1071,'BTC-Web'!$A$2:$H$10000,2,0),"")</f>
        <v/>
      </c>
      <c r="D1071" s="2"/>
      <c r="H1071" s="2"/>
      <c r="Q1071">
        <f>ROW()</f>
        <v>1071</v>
      </c>
      <c r="W1071">
        <f>VLOOKUP(A1071,Tbills!$B$4:$C$10000,2,1)</f>
        <v>5.0000439560411711E-2</v>
      </c>
    </row>
    <row r="1072" spans="1:23">
      <c r="A1072" s="1">
        <v>41725</v>
      </c>
      <c r="B1072" t="str">
        <f>IFERROR(VLOOKUP($A1072,'BTC-Web'!$A$2:$H$10000,2,0),"")</f>
        <v/>
      </c>
      <c r="D1072" s="2"/>
      <c r="H1072" s="2"/>
      <c r="Q1072">
        <f>ROW()</f>
        <v>1072</v>
      </c>
      <c r="W1072">
        <f>VLOOKUP(A1072,Tbills!$B$4:$C$10000,2,1)</f>
        <v>5.0000439560411711E-2</v>
      </c>
    </row>
    <row r="1073" spans="1:23">
      <c r="A1073" s="1">
        <v>41726</v>
      </c>
      <c r="B1073" t="str">
        <f>IFERROR(VLOOKUP($A1073,'BTC-Web'!$A$2:$H$10000,2,0),"")</f>
        <v/>
      </c>
      <c r="D1073" s="2"/>
      <c r="H1073" s="2"/>
      <c r="Q1073">
        <f>ROW()</f>
        <v>1073</v>
      </c>
      <c r="W1073">
        <f>VLOOKUP(A1073,Tbills!$B$4:$C$10000,2,1)</f>
        <v>5.0000439560411711E-2</v>
      </c>
    </row>
    <row r="1074" spans="1:23">
      <c r="A1074" s="1">
        <v>41729</v>
      </c>
      <c r="B1074" t="str">
        <f>IFERROR(VLOOKUP($A1074,'BTC-Web'!$A$2:$H$10000,2,0),"")</f>
        <v/>
      </c>
      <c r="D1074" s="2"/>
      <c r="H1074" s="2"/>
      <c r="Q1074">
        <f>ROW()</f>
        <v>1074</v>
      </c>
      <c r="W1074">
        <f>VLOOKUP(A1074,Tbills!$B$4:$C$10000,2,1)</f>
        <v>4.5000000000004051E-2</v>
      </c>
    </row>
    <row r="1075" spans="1:23">
      <c r="A1075" s="1">
        <v>41730</v>
      </c>
      <c r="B1075" t="str">
        <f>IFERROR(VLOOKUP($A1075,'BTC-Web'!$A$2:$H$10000,2,0),"")</f>
        <v/>
      </c>
      <c r="D1075" s="2"/>
      <c r="H1075" s="2"/>
      <c r="Q1075">
        <f>ROW()</f>
        <v>1075</v>
      </c>
      <c r="W1075">
        <f>VLOOKUP(A1075,Tbills!$B$4:$C$10000,2,1)</f>
        <v>4.5000000000004051E-2</v>
      </c>
    </row>
    <row r="1076" spans="1:23">
      <c r="A1076" s="1">
        <v>41731</v>
      </c>
      <c r="B1076" t="str">
        <f>IFERROR(VLOOKUP($A1076,'BTC-Web'!$A$2:$H$10000,2,0),"")</f>
        <v/>
      </c>
      <c r="D1076" s="2"/>
      <c r="H1076" s="2"/>
      <c r="Q1076">
        <f>ROW()</f>
        <v>1076</v>
      </c>
      <c r="W1076">
        <f>VLOOKUP(A1076,Tbills!$B$4:$C$10000,2,1)</f>
        <v>4.5000000000004051E-2</v>
      </c>
    </row>
    <row r="1077" spans="1:23">
      <c r="A1077" s="1">
        <v>41732</v>
      </c>
      <c r="B1077" t="str">
        <f>IFERROR(VLOOKUP($A1077,'BTC-Web'!$A$2:$H$10000,2,0),"")</f>
        <v/>
      </c>
      <c r="D1077" s="2"/>
      <c r="H1077" s="2"/>
      <c r="Q1077">
        <f>ROW()</f>
        <v>1077</v>
      </c>
      <c r="W1077">
        <f>VLOOKUP(A1077,Tbills!$B$4:$C$10000,2,1)</f>
        <v>4.5000000000004051E-2</v>
      </c>
    </row>
    <row r="1078" spans="1:23">
      <c r="A1078" s="1">
        <v>41733</v>
      </c>
      <c r="B1078" t="str">
        <f>IFERROR(VLOOKUP($A1078,'BTC-Web'!$A$2:$H$10000,2,0),"")</f>
        <v/>
      </c>
      <c r="D1078" s="2"/>
      <c r="H1078" s="2"/>
      <c r="Q1078">
        <f>ROW()</f>
        <v>1078</v>
      </c>
      <c r="W1078">
        <f>VLOOKUP(A1078,Tbills!$B$4:$C$10000,2,1)</f>
        <v>4.5000000000004051E-2</v>
      </c>
    </row>
    <row r="1079" spans="1:23">
      <c r="A1079" s="1">
        <v>41736</v>
      </c>
      <c r="B1079" t="str">
        <f>IFERROR(VLOOKUP($A1079,'BTC-Web'!$A$2:$H$10000,2,0),"")</f>
        <v/>
      </c>
      <c r="D1079" s="2"/>
      <c r="H1079" s="2"/>
      <c r="Q1079">
        <f>ROW()</f>
        <v>1079</v>
      </c>
      <c r="W1079">
        <f>VLOOKUP(A1079,Tbills!$B$4:$C$10000,2,1)</f>
        <v>2.9998681318668605E-2</v>
      </c>
    </row>
    <row r="1080" spans="1:23">
      <c r="A1080" s="1">
        <v>41737</v>
      </c>
      <c r="B1080" t="str">
        <f>IFERROR(VLOOKUP($A1080,'BTC-Web'!$A$2:$H$10000,2,0),"")</f>
        <v/>
      </c>
      <c r="D1080" s="2"/>
      <c r="H1080" s="2"/>
      <c r="Q1080">
        <f>ROW()</f>
        <v>1080</v>
      </c>
      <c r="W1080">
        <f>VLOOKUP(A1080,Tbills!$B$4:$C$10000,2,1)</f>
        <v>2.9998681318668605E-2</v>
      </c>
    </row>
    <row r="1081" spans="1:23">
      <c r="A1081" s="1">
        <v>41738</v>
      </c>
      <c r="B1081" t="str">
        <f>IFERROR(VLOOKUP($A1081,'BTC-Web'!$A$2:$H$10000,2,0),"")</f>
        <v/>
      </c>
      <c r="D1081" s="2"/>
      <c r="H1081" s="2"/>
      <c r="Q1081">
        <f>ROW()</f>
        <v>1081</v>
      </c>
      <c r="W1081">
        <f>VLOOKUP(A1081,Tbills!$B$4:$C$10000,2,1)</f>
        <v>2.9998681318668605E-2</v>
      </c>
    </row>
    <row r="1082" spans="1:23">
      <c r="A1082" s="1">
        <v>41739</v>
      </c>
      <c r="B1082" t="str">
        <f>IFERROR(VLOOKUP($A1082,'BTC-Web'!$A$2:$H$10000,2,0),"")</f>
        <v/>
      </c>
      <c r="D1082" s="2"/>
      <c r="H1082" s="2"/>
      <c r="Q1082">
        <f>ROW()</f>
        <v>1082</v>
      </c>
      <c r="W1082">
        <f>VLOOKUP(A1082,Tbills!$B$4:$C$10000,2,1)</f>
        <v>2.9998681318668605E-2</v>
      </c>
    </row>
    <row r="1083" spans="1:23">
      <c r="A1083" s="1">
        <v>41740</v>
      </c>
      <c r="B1083" t="str">
        <f>IFERROR(VLOOKUP($A1083,'BTC-Web'!$A$2:$H$10000,2,0),"")</f>
        <v/>
      </c>
      <c r="D1083" s="2"/>
      <c r="H1083" s="2"/>
      <c r="Q1083">
        <f>ROW()</f>
        <v>1083</v>
      </c>
      <c r="W1083">
        <f>VLOOKUP(A1083,Tbills!$B$4:$C$10000,2,1)</f>
        <v>2.9998681318668605E-2</v>
      </c>
    </row>
    <row r="1084" spans="1:23">
      <c r="A1084" s="1">
        <v>41743</v>
      </c>
      <c r="B1084" t="str">
        <f>IFERROR(VLOOKUP($A1084,'BTC-Web'!$A$2:$H$10000,2,0),"")</f>
        <v/>
      </c>
      <c r="D1084" s="2"/>
      <c r="H1084" s="2"/>
      <c r="Q1084">
        <f>ROW()</f>
        <v>1084</v>
      </c>
      <c r="W1084">
        <f>VLOOKUP(A1084,Tbills!$B$4:$C$10000,2,1)</f>
        <v>3.4999120879132498E-2</v>
      </c>
    </row>
    <row r="1085" spans="1:23">
      <c r="A1085" s="1">
        <v>41744</v>
      </c>
      <c r="B1085" t="str">
        <f>IFERROR(VLOOKUP($A1085,'BTC-Web'!$A$2:$H$10000,2,0),"")</f>
        <v/>
      </c>
      <c r="D1085" s="2"/>
      <c r="H1085" s="2"/>
      <c r="Q1085">
        <f>ROW()</f>
        <v>1085</v>
      </c>
      <c r="W1085">
        <f>VLOOKUP(A1085,Tbills!$B$4:$C$10000,2,1)</f>
        <v>3.4999120879132498E-2</v>
      </c>
    </row>
    <row r="1086" spans="1:23">
      <c r="A1086" s="1">
        <v>41745</v>
      </c>
      <c r="B1086" t="str">
        <f>IFERROR(VLOOKUP($A1086,'BTC-Web'!$A$2:$H$10000,2,0),"")</f>
        <v/>
      </c>
      <c r="D1086" s="2"/>
      <c r="H1086" s="2"/>
      <c r="Q1086">
        <f>ROW()</f>
        <v>1086</v>
      </c>
      <c r="W1086">
        <f>VLOOKUP(A1086,Tbills!$B$4:$C$10000,2,1)</f>
        <v>3.4999120879132498E-2</v>
      </c>
    </row>
    <row r="1087" spans="1:23">
      <c r="A1087" s="1">
        <v>41746</v>
      </c>
      <c r="B1087" t="str">
        <f>IFERROR(VLOOKUP($A1087,'BTC-Web'!$A$2:$H$10000,2,0),"")</f>
        <v/>
      </c>
      <c r="D1087" s="2"/>
      <c r="H1087" s="2"/>
      <c r="Q1087">
        <f>ROW()</f>
        <v>1087</v>
      </c>
      <c r="W1087">
        <f>VLOOKUP(A1087,Tbills!$B$4:$C$10000,2,1)</f>
        <v>3.4999120879132498E-2</v>
      </c>
    </row>
    <row r="1088" spans="1:23">
      <c r="A1088" s="1">
        <v>41750</v>
      </c>
      <c r="B1088" t="str">
        <f>IFERROR(VLOOKUP($A1088,'BTC-Web'!$A$2:$H$10000,2,0),"")</f>
        <v/>
      </c>
      <c r="D1088" s="2"/>
      <c r="H1088" s="2"/>
      <c r="Q1088">
        <f>ROW()</f>
        <v>1088</v>
      </c>
      <c r="W1088">
        <f>VLOOKUP(A1088,Tbills!$B$4:$C$10000,2,1)</f>
        <v>2.9998681318668605E-2</v>
      </c>
    </row>
    <row r="1089" spans="1:23">
      <c r="A1089" s="1">
        <v>41751</v>
      </c>
      <c r="B1089" t="str">
        <f>IFERROR(VLOOKUP($A1089,'BTC-Web'!$A$2:$H$10000,2,0),"")</f>
        <v/>
      </c>
      <c r="D1089" s="2"/>
      <c r="H1089" s="2"/>
      <c r="Q1089">
        <f>ROW()</f>
        <v>1089</v>
      </c>
      <c r="W1089">
        <f>VLOOKUP(A1089,Tbills!$B$4:$C$10000,2,1)</f>
        <v>2.9998681318668605E-2</v>
      </c>
    </row>
    <row r="1090" spans="1:23">
      <c r="A1090" s="1">
        <v>41752</v>
      </c>
      <c r="B1090" t="str">
        <f>IFERROR(VLOOKUP($A1090,'BTC-Web'!$A$2:$H$10000,2,0),"")</f>
        <v/>
      </c>
      <c r="D1090" s="2"/>
      <c r="H1090" s="2"/>
      <c r="Q1090">
        <f>ROW()</f>
        <v>1090</v>
      </c>
      <c r="W1090">
        <f>VLOOKUP(A1090,Tbills!$B$4:$C$10000,2,1)</f>
        <v>2.9998681318668605E-2</v>
      </c>
    </row>
    <row r="1091" spans="1:23">
      <c r="A1091" s="1">
        <v>41753</v>
      </c>
      <c r="B1091" t="str">
        <f>IFERROR(VLOOKUP($A1091,'BTC-Web'!$A$2:$H$10000,2,0),"")</f>
        <v/>
      </c>
      <c r="D1091" s="2"/>
      <c r="H1091" s="2"/>
      <c r="Q1091">
        <f>ROW()</f>
        <v>1091</v>
      </c>
      <c r="W1091">
        <f>VLOOKUP(A1091,Tbills!$B$4:$C$10000,2,1)</f>
        <v>2.9998681318668605E-2</v>
      </c>
    </row>
    <row r="1092" spans="1:23">
      <c r="A1092" s="1">
        <v>41754</v>
      </c>
      <c r="B1092" t="str">
        <f>IFERROR(VLOOKUP($A1092,'BTC-Web'!$A$2:$H$10000,2,0),"")</f>
        <v/>
      </c>
      <c r="D1092" s="2"/>
      <c r="H1092" s="2"/>
      <c r="Q1092">
        <f>ROW()</f>
        <v>1092</v>
      </c>
      <c r="W1092">
        <f>VLOOKUP(A1092,Tbills!$B$4:$C$10000,2,1)</f>
        <v>2.9998681318668605E-2</v>
      </c>
    </row>
    <row r="1093" spans="1:23">
      <c r="A1093" s="1">
        <v>41757</v>
      </c>
      <c r="B1093" t="str">
        <f>IFERROR(VLOOKUP($A1093,'BTC-Web'!$A$2:$H$10000,2,0),"")</f>
        <v/>
      </c>
      <c r="D1093" s="2"/>
      <c r="H1093" s="2"/>
      <c r="Q1093">
        <f>ROW()</f>
        <v>1093</v>
      </c>
      <c r="W1093">
        <f>VLOOKUP(A1093,Tbills!$B$4:$C$10000,2,1)</f>
        <v>2.0001758241743106E-2</v>
      </c>
    </row>
    <row r="1094" spans="1:23">
      <c r="A1094" s="1">
        <v>41758</v>
      </c>
      <c r="B1094" t="str">
        <f>IFERROR(VLOOKUP($A1094,'BTC-Web'!$A$2:$H$10000,2,0),"")</f>
        <v/>
      </c>
      <c r="D1094" s="2"/>
      <c r="H1094" s="2"/>
      <c r="Q1094">
        <f>ROW()</f>
        <v>1094</v>
      </c>
      <c r="W1094">
        <f>VLOOKUP(A1094,Tbills!$B$4:$C$10000,2,1)</f>
        <v>2.0001758241743106E-2</v>
      </c>
    </row>
    <row r="1095" spans="1:23">
      <c r="A1095" s="1">
        <v>41759</v>
      </c>
      <c r="B1095" t="str">
        <f>IFERROR(VLOOKUP($A1095,'BTC-Web'!$A$2:$H$10000,2,0),"")</f>
        <v/>
      </c>
      <c r="D1095" s="2"/>
      <c r="H1095" s="2"/>
      <c r="Q1095">
        <f>ROW()</f>
        <v>1095</v>
      </c>
      <c r="W1095">
        <f>VLOOKUP(A1095,Tbills!$B$4:$C$10000,2,1)</f>
        <v>2.0001758241743106E-2</v>
      </c>
    </row>
    <row r="1096" spans="1:23">
      <c r="A1096" s="1">
        <v>41760</v>
      </c>
      <c r="B1096" t="str">
        <f>IFERROR(VLOOKUP($A1096,'BTC-Web'!$A$2:$H$10000,2,0),"")</f>
        <v/>
      </c>
      <c r="D1096" s="2"/>
      <c r="H1096" s="2"/>
      <c r="Q1096">
        <f>ROW()</f>
        <v>1096</v>
      </c>
      <c r="W1096">
        <f>VLOOKUP(A1096,Tbills!$B$4:$C$10000,2,1)</f>
        <v>2.0001758241743106E-2</v>
      </c>
    </row>
    <row r="1097" spans="1:23">
      <c r="A1097" s="1">
        <v>41761</v>
      </c>
      <c r="B1097" t="str">
        <f>IFERROR(VLOOKUP($A1097,'BTC-Web'!$A$2:$H$10000,2,0),"")</f>
        <v/>
      </c>
      <c r="D1097" s="2"/>
      <c r="H1097" s="2"/>
      <c r="Q1097">
        <f>ROW()</f>
        <v>1097</v>
      </c>
      <c r="W1097">
        <f>VLOOKUP(A1097,Tbills!$B$4:$C$10000,2,1)</f>
        <v>2.0001758241743106E-2</v>
      </c>
    </row>
    <row r="1098" spans="1:23">
      <c r="A1098" s="1">
        <v>41764</v>
      </c>
      <c r="B1098" t="str">
        <f>IFERROR(VLOOKUP($A1098,'BTC-Web'!$A$2:$H$10000,2,0),"")</f>
        <v/>
      </c>
      <c r="D1098" s="2"/>
      <c r="H1098" s="2"/>
      <c r="Q1098">
        <f>ROW()</f>
        <v>1098</v>
      </c>
      <c r="W1098">
        <f>VLOOKUP(A1098,Tbills!$B$4:$C$10000,2,1)</f>
        <v>2.4998241758260945E-2</v>
      </c>
    </row>
    <row r="1099" spans="1:23">
      <c r="A1099" s="1">
        <v>41765</v>
      </c>
      <c r="B1099" t="str">
        <f>IFERROR(VLOOKUP($A1099,'BTC-Web'!$A$2:$H$10000,2,0),"")</f>
        <v/>
      </c>
      <c r="D1099" s="2"/>
      <c r="H1099" s="2"/>
      <c r="Q1099">
        <f>ROW()</f>
        <v>1099</v>
      </c>
      <c r="W1099">
        <f>VLOOKUP(A1099,Tbills!$B$4:$C$10000,2,1)</f>
        <v>2.4998241758260945E-2</v>
      </c>
    </row>
    <row r="1100" spans="1:23">
      <c r="A1100" s="1">
        <v>41766</v>
      </c>
      <c r="B1100" t="str">
        <f>IFERROR(VLOOKUP($A1100,'BTC-Web'!$A$2:$H$10000,2,0),"")</f>
        <v/>
      </c>
      <c r="D1100" s="2"/>
      <c r="H1100" s="2"/>
      <c r="Q1100">
        <f>ROW()</f>
        <v>1100</v>
      </c>
      <c r="W1100">
        <f>VLOOKUP(A1100,Tbills!$B$4:$C$10000,2,1)</f>
        <v>2.4998241758260945E-2</v>
      </c>
    </row>
    <row r="1101" spans="1:23">
      <c r="A1101" s="1">
        <v>41767</v>
      </c>
      <c r="B1101" t="str">
        <f>IFERROR(VLOOKUP($A1101,'BTC-Web'!$A$2:$H$10000,2,0),"")</f>
        <v/>
      </c>
      <c r="D1101" s="2"/>
      <c r="H1101" s="2"/>
      <c r="Q1101">
        <f>ROW()</f>
        <v>1101</v>
      </c>
      <c r="W1101">
        <f>VLOOKUP(A1101,Tbills!$B$4:$C$10000,2,1)</f>
        <v>2.4998241758260945E-2</v>
      </c>
    </row>
    <row r="1102" spans="1:23">
      <c r="A1102" s="1">
        <v>41768</v>
      </c>
      <c r="B1102" t="str">
        <f>IFERROR(VLOOKUP($A1102,'BTC-Web'!$A$2:$H$10000,2,0),"")</f>
        <v/>
      </c>
      <c r="D1102" s="2"/>
      <c r="H1102" s="2"/>
      <c r="Q1102">
        <f>ROW()</f>
        <v>1102</v>
      </c>
      <c r="W1102">
        <f>VLOOKUP(A1102,Tbills!$B$4:$C$10000,2,1)</f>
        <v>2.4998241758260945E-2</v>
      </c>
    </row>
    <row r="1103" spans="1:23">
      <c r="A1103" s="1">
        <v>41771</v>
      </c>
      <c r="B1103" t="str">
        <f>IFERROR(VLOOKUP($A1103,'BTC-Web'!$A$2:$H$10000,2,0),"")</f>
        <v/>
      </c>
      <c r="D1103" s="2"/>
      <c r="H1103" s="2"/>
      <c r="Q1103">
        <f>ROW()</f>
        <v>1103</v>
      </c>
      <c r="W1103">
        <f>VLOOKUP(A1103,Tbills!$B$4:$C$10000,2,1)</f>
        <v>2.4998241758260945E-2</v>
      </c>
    </row>
    <row r="1104" spans="1:23">
      <c r="A1104" s="1">
        <v>41772</v>
      </c>
      <c r="B1104" t="str">
        <f>IFERROR(VLOOKUP($A1104,'BTC-Web'!$A$2:$H$10000,2,0),"")</f>
        <v/>
      </c>
      <c r="D1104" s="2"/>
      <c r="H1104" s="2"/>
      <c r="Q1104">
        <f>ROW()</f>
        <v>1104</v>
      </c>
      <c r="W1104">
        <f>VLOOKUP(A1104,Tbills!$B$4:$C$10000,2,1)</f>
        <v>2.4998241758260945E-2</v>
      </c>
    </row>
    <row r="1105" spans="1:23">
      <c r="A1105" s="1">
        <v>41773</v>
      </c>
      <c r="B1105" t="str">
        <f>IFERROR(VLOOKUP($A1105,'BTC-Web'!$A$2:$H$10000,2,0),"")</f>
        <v/>
      </c>
      <c r="D1105" s="2"/>
      <c r="H1105" s="2"/>
      <c r="Q1105">
        <f>ROW()</f>
        <v>1105</v>
      </c>
      <c r="W1105">
        <f>VLOOKUP(A1105,Tbills!$B$4:$C$10000,2,1)</f>
        <v>2.4998241758260945E-2</v>
      </c>
    </row>
    <row r="1106" spans="1:23">
      <c r="A1106" s="1">
        <v>41774</v>
      </c>
      <c r="B1106" t="str">
        <f>IFERROR(VLOOKUP($A1106,'BTC-Web'!$A$2:$H$10000,2,0),"")</f>
        <v/>
      </c>
      <c r="D1106" s="2"/>
      <c r="H1106" s="2"/>
      <c r="Q1106">
        <f>ROW()</f>
        <v>1106</v>
      </c>
      <c r="W1106">
        <f>VLOOKUP(A1106,Tbills!$B$4:$C$10000,2,1)</f>
        <v>2.4998241758260945E-2</v>
      </c>
    </row>
    <row r="1107" spans="1:23">
      <c r="A1107" s="1">
        <v>41775</v>
      </c>
      <c r="B1107" t="str">
        <f>IFERROR(VLOOKUP($A1107,'BTC-Web'!$A$2:$H$10000,2,0),"")</f>
        <v/>
      </c>
      <c r="D1107" s="2"/>
      <c r="H1107" s="2"/>
      <c r="Q1107">
        <f>ROW()</f>
        <v>1107</v>
      </c>
      <c r="W1107">
        <f>VLOOKUP(A1107,Tbills!$B$4:$C$10000,2,1)</f>
        <v>2.4998241758260945E-2</v>
      </c>
    </row>
    <row r="1108" spans="1:23">
      <c r="A1108" s="1">
        <v>41778</v>
      </c>
      <c r="B1108" t="str">
        <f>IFERROR(VLOOKUP($A1108,'BTC-Web'!$A$2:$H$10000,2,0),"")</f>
        <v/>
      </c>
      <c r="D1108" s="2"/>
      <c r="H1108" s="2"/>
      <c r="Q1108">
        <f>ROW()</f>
        <v>1108</v>
      </c>
      <c r="W1108">
        <f>VLOOKUP(A1108,Tbills!$B$4:$C$10000,2,1)</f>
        <v>2.4998241758260945E-2</v>
      </c>
    </row>
    <row r="1109" spans="1:23">
      <c r="A1109" s="1">
        <v>41779</v>
      </c>
      <c r="B1109" t="str">
        <f>IFERROR(VLOOKUP($A1109,'BTC-Web'!$A$2:$H$10000,2,0),"")</f>
        <v/>
      </c>
      <c r="D1109" s="2"/>
      <c r="H1109" s="2"/>
      <c r="Q1109">
        <f>ROW()</f>
        <v>1109</v>
      </c>
      <c r="W1109">
        <f>VLOOKUP(A1109,Tbills!$B$4:$C$10000,2,1)</f>
        <v>2.4998241758260945E-2</v>
      </c>
    </row>
    <row r="1110" spans="1:23">
      <c r="A1110" s="1">
        <v>41780</v>
      </c>
      <c r="B1110" t="str">
        <f>IFERROR(VLOOKUP($A1110,'BTC-Web'!$A$2:$H$10000,2,0),"")</f>
        <v/>
      </c>
      <c r="D1110" s="2"/>
      <c r="H1110" s="2"/>
      <c r="Q1110">
        <f>ROW()</f>
        <v>1110</v>
      </c>
      <c r="W1110">
        <f>VLOOKUP(A1110,Tbills!$B$4:$C$10000,2,1)</f>
        <v>2.4998241758260945E-2</v>
      </c>
    </row>
    <row r="1111" spans="1:23">
      <c r="A1111" s="1">
        <v>41781</v>
      </c>
      <c r="B1111" t="str">
        <f>IFERROR(VLOOKUP($A1111,'BTC-Web'!$A$2:$H$10000,2,0),"")</f>
        <v/>
      </c>
      <c r="D1111" s="2"/>
      <c r="H1111" s="2"/>
      <c r="Q1111">
        <f>ROW()</f>
        <v>1111</v>
      </c>
      <c r="W1111">
        <f>VLOOKUP(A1111,Tbills!$B$4:$C$10000,2,1)</f>
        <v>2.4998241758260945E-2</v>
      </c>
    </row>
    <row r="1112" spans="1:23">
      <c r="A1112" s="1">
        <v>41782</v>
      </c>
      <c r="B1112" t="str">
        <f>IFERROR(VLOOKUP($A1112,'BTC-Web'!$A$2:$H$10000,2,0),"")</f>
        <v/>
      </c>
      <c r="D1112" s="2"/>
      <c r="H1112" s="2"/>
      <c r="Q1112">
        <f>ROW()</f>
        <v>1112</v>
      </c>
      <c r="W1112">
        <f>VLOOKUP(A1112,Tbills!$B$4:$C$10000,2,1)</f>
        <v>2.4998241758260945E-2</v>
      </c>
    </row>
    <row r="1113" spans="1:23">
      <c r="A1113" s="1">
        <v>41786</v>
      </c>
      <c r="B1113" t="str">
        <f>IFERROR(VLOOKUP($A1113,'BTC-Web'!$A$2:$H$10000,2,0),"")</f>
        <v/>
      </c>
      <c r="D1113" s="2"/>
      <c r="H1113" s="2"/>
      <c r="Q1113">
        <f>ROW()</f>
        <v>1113</v>
      </c>
      <c r="W1113">
        <f>VLOOKUP(A1113,Tbills!$B$4:$C$10000,2,1)</f>
        <v>2.9998681318668605E-2</v>
      </c>
    </row>
    <row r="1114" spans="1:23">
      <c r="A1114" s="1">
        <v>41787</v>
      </c>
      <c r="B1114" t="str">
        <f>IFERROR(VLOOKUP($A1114,'BTC-Web'!$A$2:$H$10000,2,0),"")</f>
        <v/>
      </c>
      <c r="D1114" s="2"/>
      <c r="H1114" s="2"/>
      <c r="Q1114">
        <f>ROW()</f>
        <v>1114</v>
      </c>
      <c r="W1114">
        <f>VLOOKUP(A1114,Tbills!$B$4:$C$10000,2,1)</f>
        <v>2.9998681318668605E-2</v>
      </c>
    </row>
    <row r="1115" spans="1:23">
      <c r="A1115" s="1">
        <v>41788</v>
      </c>
      <c r="B1115" t="str">
        <f>IFERROR(VLOOKUP($A1115,'BTC-Web'!$A$2:$H$10000,2,0),"")</f>
        <v/>
      </c>
      <c r="D1115" s="2"/>
      <c r="H1115" s="2"/>
      <c r="Q1115">
        <f>ROW()</f>
        <v>1115</v>
      </c>
      <c r="W1115">
        <f>VLOOKUP(A1115,Tbills!$B$4:$C$10000,2,1)</f>
        <v>2.9998681318668605E-2</v>
      </c>
    </row>
    <row r="1116" spans="1:23">
      <c r="A1116" s="1">
        <v>41789</v>
      </c>
      <c r="B1116" t="str">
        <f>IFERROR(VLOOKUP($A1116,'BTC-Web'!$A$2:$H$10000,2,0),"")</f>
        <v/>
      </c>
      <c r="D1116" s="2"/>
      <c r="H1116" s="2"/>
      <c r="Q1116">
        <f>ROW()</f>
        <v>1116</v>
      </c>
      <c r="W1116">
        <f>VLOOKUP(A1116,Tbills!$B$4:$C$10000,2,1)</f>
        <v>2.9998681318668605E-2</v>
      </c>
    </row>
    <row r="1117" spans="1:23">
      <c r="A1117" s="1">
        <v>41792</v>
      </c>
      <c r="B1117" t="str">
        <f>IFERROR(VLOOKUP($A1117,'BTC-Web'!$A$2:$H$10000,2,0),"")</f>
        <v/>
      </c>
      <c r="D1117" s="2"/>
      <c r="H1117" s="2"/>
      <c r="Q1117">
        <f>ROW()</f>
        <v>1117</v>
      </c>
      <c r="W1117">
        <f>VLOOKUP(A1117,Tbills!$B$4:$C$10000,2,1)</f>
        <v>3.4999120879132498E-2</v>
      </c>
    </row>
    <row r="1118" spans="1:23">
      <c r="A1118" s="1">
        <v>41793</v>
      </c>
      <c r="B1118" t="str">
        <f>IFERROR(VLOOKUP($A1118,'BTC-Web'!$A$2:$H$10000,2,0),"")</f>
        <v/>
      </c>
      <c r="D1118" s="2"/>
      <c r="H1118" s="2"/>
      <c r="Q1118">
        <f>ROW()</f>
        <v>1118</v>
      </c>
      <c r="W1118">
        <f>VLOOKUP(A1118,Tbills!$B$4:$C$10000,2,1)</f>
        <v>3.4999120879132498E-2</v>
      </c>
    </row>
    <row r="1119" spans="1:23">
      <c r="A1119" s="1">
        <v>41794</v>
      </c>
      <c r="B1119" t="str">
        <f>IFERROR(VLOOKUP($A1119,'BTC-Web'!$A$2:$H$10000,2,0),"")</f>
        <v/>
      </c>
      <c r="D1119" s="2"/>
      <c r="H1119" s="2"/>
      <c r="Q1119">
        <f>ROW()</f>
        <v>1119</v>
      </c>
      <c r="W1119">
        <f>VLOOKUP(A1119,Tbills!$B$4:$C$10000,2,1)</f>
        <v>3.4999120879132498E-2</v>
      </c>
    </row>
    <row r="1120" spans="1:23">
      <c r="A1120" s="1">
        <v>41795</v>
      </c>
      <c r="B1120" t="str">
        <f>IFERROR(VLOOKUP($A1120,'BTC-Web'!$A$2:$H$10000,2,0),"")</f>
        <v/>
      </c>
      <c r="D1120" s="2"/>
      <c r="H1120" s="2"/>
      <c r="Q1120">
        <f>ROW()</f>
        <v>1120</v>
      </c>
      <c r="W1120">
        <f>VLOOKUP(A1120,Tbills!$B$4:$C$10000,2,1)</f>
        <v>3.4999120879132498E-2</v>
      </c>
    </row>
    <row r="1121" spans="1:23">
      <c r="A1121" s="1">
        <v>41796</v>
      </c>
      <c r="B1121" t="str">
        <f>IFERROR(VLOOKUP($A1121,'BTC-Web'!$A$2:$H$10000,2,0),"")</f>
        <v/>
      </c>
      <c r="D1121" s="2"/>
      <c r="H1121" s="2"/>
      <c r="Q1121">
        <f>ROW()</f>
        <v>1121</v>
      </c>
      <c r="W1121">
        <f>VLOOKUP(A1121,Tbills!$B$4:$C$10000,2,1)</f>
        <v>3.4999120879132498E-2</v>
      </c>
    </row>
    <row r="1122" spans="1:23">
      <c r="A1122" s="1">
        <v>41799</v>
      </c>
      <c r="B1122" t="str">
        <f>IFERROR(VLOOKUP($A1122,'BTC-Web'!$A$2:$H$10000,2,0),"")</f>
        <v/>
      </c>
      <c r="D1122" s="2"/>
      <c r="H1122" s="2"/>
      <c r="Q1122">
        <f>ROW()</f>
        <v>1122</v>
      </c>
      <c r="W1122">
        <f>VLOOKUP(A1122,Tbills!$B$4:$C$10000,2,1)</f>
        <v>3.4999120879132498E-2</v>
      </c>
    </row>
    <row r="1123" spans="1:23">
      <c r="A1123" s="1">
        <v>41800</v>
      </c>
      <c r="B1123" t="str">
        <f>IFERROR(VLOOKUP($A1123,'BTC-Web'!$A$2:$H$10000,2,0),"")</f>
        <v/>
      </c>
      <c r="D1123" s="2"/>
      <c r="H1123" s="2"/>
      <c r="Q1123">
        <f>ROW()</f>
        <v>1123</v>
      </c>
      <c r="W1123">
        <f>VLOOKUP(A1123,Tbills!$B$4:$C$10000,2,1)</f>
        <v>3.4999120879132498E-2</v>
      </c>
    </row>
    <row r="1124" spans="1:23">
      <c r="A1124" s="1">
        <v>41801</v>
      </c>
      <c r="B1124" t="str">
        <f>IFERROR(VLOOKUP($A1124,'BTC-Web'!$A$2:$H$10000,2,0),"")</f>
        <v/>
      </c>
      <c r="D1124" s="2"/>
      <c r="H1124" s="2"/>
      <c r="Q1124">
        <f>ROW()</f>
        <v>1124</v>
      </c>
      <c r="W1124">
        <f>VLOOKUP(A1124,Tbills!$B$4:$C$10000,2,1)</f>
        <v>3.4999120879132498E-2</v>
      </c>
    </row>
    <row r="1125" spans="1:23">
      <c r="A1125" s="1">
        <v>41802</v>
      </c>
      <c r="B1125" t="str">
        <f>IFERROR(VLOOKUP($A1125,'BTC-Web'!$A$2:$H$10000,2,0),"")</f>
        <v/>
      </c>
      <c r="D1125" s="2"/>
      <c r="H1125" s="2"/>
      <c r="Q1125">
        <f>ROW()</f>
        <v>1125</v>
      </c>
      <c r="W1125">
        <f>VLOOKUP(A1125,Tbills!$B$4:$C$10000,2,1)</f>
        <v>3.4999120879132498E-2</v>
      </c>
    </row>
    <row r="1126" spans="1:23">
      <c r="A1126" s="1">
        <v>41803</v>
      </c>
      <c r="B1126" t="str">
        <f>IFERROR(VLOOKUP($A1126,'BTC-Web'!$A$2:$H$10000,2,0),"")</f>
        <v/>
      </c>
      <c r="D1126" s="2"/>
      <c r="H1126" s="2"/>
      <c r="Q1126">
        <f>ROW()</f>
        <v>1126</v>
      </c>
      <c r="W1126">
        <f>VLOOKUP(A1126,Tbills!$B$4:$C$10000,2,1)</f>
        <v>3.4999120879132498E-2</v>
      </c>
    </row>
    <row r="1127" spans="1:23">
      <c r="A1127" s="1">
        <v>41806</v>
      </c>
      <c r="B1127" t="str">
        <f>IFERROR(VLOOKUP($A1127,'BTC-Web'!$A$2:$H$10000,2,0),"")</f>
        <v/>
      </c>
      <c r="D1127" s="2"/>
      <c r="H1127" s="2"/>
      <c r="Q1127">
        <f>ROW()</f>
        <v>1127</v>
      </c>
      <c r="W1127">
        <f>VLOOKUP(A1127,Tbills!$B$4:$C$10000,2,1)</f>
        <v>3.4999120879132498E-2</v>
      </c>
    </row>
    <row r="1128" spans="1:23">
      <c r="A1128" s="1">
        <v>41807</v>
      </c>
      <c r="B1128" t="str">
        <f>IFERROR(VLOOKUP($A1128,'BTC-Web'!$A$2:$H$10000,2,0),"")</f>
        <v/>
      </c>
      <c r="D1128" s="2"/>
      <c r="H1128" s="2"/>
      <c r="Q1128">
        <f>ROW()</f>
        <v>1128</v>
      </c>
      <c r="W1128">
        <f>VLOOKUP(A1128,Tbills!$B$4:$C$10000,2,1)</f>
        <v>3.4999120879132498E-2</v>
      </c>
    </row>
    <row r="1129" spans="1:23">
      <c r="A1129" s="1">
        <v>41808</v>
      </c>
      <c r="B1129" t="str">
        <f>IFERROR(VLOOKUP($A1129,'BTC-Web'!$A$2:$H$10000,2,0),"")</f>
        <v/>
      </c>
      <c r="D1129" s="2"/>
      <c r="H1129" s="2"/>
      <c r="Q1129">
        <f>ROW()</f>
        <v>1129</v>
      </c>
      <c r="W1129">
        <f>VLOOKUP(A1129,Tbills!$B$4:$C$10000,2,1)</f>
        <v>3.4999120879132498E-2</v>
      </c>
    </row>
    <row r="1130" spans="1:23">
      <c r="A1130" s="1">
        <v>41809</v>
      </c>
      <c r="B1130" t="str">
        <f>IFERROR(VLOOKUP($A1130,'BTC-Web'!$A$2:$H$10000,2,0),"")</f>
        <v/>
      </c>
      <c r="D1130" s="2"/>
      <c r="H1130" s="2"/>
      <c r="Q1130">
        <f>ROW()</f>
        <v>1130</v>
      </c>
      <c r="W1130">
        <f>VLOOKUP(A1130,Tbills!$B$4:$C$10000,2,1)</f>
        <v>3.4999120879132498E-2</v>
      </c>
    </row>
    <row r="1131" spans="1:23">
      <c r="A1131" s="1">
        <v>41810</v>
      </c>
      <c r="B1131" t="str">
        <f>IFERROR(VLOOKUP($A1131,'BTC-Web'!$A$2:$H$10000,2,0),"")</f>
        <v/>
      </c>
      <c r="D1131" s="2"/>
      <c r="H1131" s="2"/>
      <c r="Q1131">
        <f>ROW()</f>
        <v>1131</v>
      </c>
      <c r="W1131">
        <f>VLOOKUP(A1131,Tbills!$B$4:$C$10000,2,1)</f>
        <v>3.4999120879132498E-2</v>
      </c>
    </row>
    <row r="1132" spans="1:23">
      <c r="A1132" s="1">
        <v>41813</v>
      </c>
      <c r="B1132" t="str">
        <f>IFERROR(VLOOKUP($A1132,'BTC-Web'!$A$2:$H$10000,2,0),"")</f>
        <v/>
      </c>
      <c r="D1132" s="2"/>
      <c r="H1132" s="2"/>
      <c r="Q1132">
        <f>ROW()</f>
        <v>1132</v>
      </c>
      <c r="W1132">
        <f>VLOOKUP(A1132,Tbills!$B$4:$C$10000,2,1)</f>
        <v>2.4998241758260945E-2</v>
      </c>
    </row>
    <row r="1133" spans="1:23">
      <c r="A1133" s="1">
        <v>41814</v>
      </c>
      <c r="B1133" t="str">
        <f>IFERROR(VLOOKUP($A1133,'BTC-Web'!$A$2:$H$10000,2,0),"")</f>
        <v/>
      </c>
      <c r="D1133" s="2"/>
      <c r="H1133" s="2"/>
      <c r="Q1133">
        <f>ROW()</f>
        <v>1133</v>
      </c>
      <c r="W1133">
        <f>VLOOKUP(A1133,Tbills!$B$4:$C$10000,2,1)</f>
        <v>2.4998241758260945E-2</v>
      </c>
    </row>
    <row r="1134" spans="1:23">
      <c r="A1134" s="1">
        <v>41815</v>
      </c>
      <c r="B1134" t="str">
        <f>IFERROR(VLOOKUP($A1134,'BTC-Web'!$A$2:$H$10000,2,0),"")</f>
        <v/>
      </c>
      <c r="D1134" s="2"/>
      <c r="H1134" s="2"/>
      <c r="Q1134">
        <f>ROW()</f>
        <v>1134</v>
      </c>
      <c r="W1134">
        <f>VLOOKUP(A1134,Tbills!$B$4:$C$10000,2,1)</f>
        <v>2.4998241758260945E-2</v>
      </c>
    </row>
    <row r="1135" spans="1:23">
      <c r="A1135" s="1">
        <v>41816</v>
      </c>
      <c r="B1135" t="str">
        <f>IFERROR(VLOOKUP($A1135,'BTC-Web'!$A$2:$H$10000,2,0),"")</f>
        <v/>
      </c>
      <c r="D1135" s="2"/>
      <c r="H1135" s="2"/>
      <c r="Q1135">
        <f>ROW()</f>
        <v>1135</v>
      </c>
      <c r="W1135">
        <f>VLOOKUP(A1135,Tbills!$B$4:$C$10000,2,1)</f>
        <v>2.4998241758260945E-2</v>
      </c>
    </row>
    <row r="1136" spans="1:23">
      <c r="A1136" s="1">
        <v>41817</v>
      </c>
      <c r="B1136" t="str">
        <f>IFERROR(VLOOKUP($A1136,'BTC-Web'!$A$2:$H$10000,2,0),"")</f>
        <v/>
      </c>
      <c r="D1136" s="2"/>
      <c r="H1136" s="2"/>
      <c r="Q1136">
        <f>ROW()</f>
        <v>1136</v>
      </c>
      <c r="W1136">
        <f>VLOOKUP(A1136,Tbills!$B$4:$C$10000,2,1)</f>
        <v>2.4998241758260945E-2</v>
      </c>
    </row>
    <row r="1137" spans="1:23">
      <c r="A1137" s="1">
        <v>41820</v>
      </c>
      <c r="B1137" t="str">
        <f>IFERROR(VLOOKUP($A1137,'BTC-Web'!$A$2:$H$10000,2,0),"")</f>
        <v/>
      </c>
      <c r="D1137" s="2"/>
      <c r="H1137" s="2"/>
      <c r="Q1137">
        <f>ROW()</f>
        <v>1137</v>
      </c>
      <c r="W1137">
        <f>VLOOKUP(A1137,Tbills!$B$4:$C$10000,2,1)</f>
        <v>3.9999560439540165E-2</v>
      </c>
    </row>
    <row r="1138" spans="1:23">
      <c r="A1138" s="1">
        <v>41821</v>
      </c>
      <c r="B1138" t="str">
        <f>IFERROR(VLOOKUP($A1138,'BTC-Web'!$A$2:$H$10000,2,0),"")</f>
        <v/>
      </c>
      <c r="D1138" s="2"/>
      <c r="H1138" s="2"/>
      <c r="Q1138">
        <f>ROW()</f>
        <v>1138</v>
      </c>
      <c r="W1138">
        <f>VLOOKUP(A1138,Tbills!$B$4:$C$10000,2,1)</f>
        <v>3.9999560439540165E-2</v>
      </c>
    </row>
    <row r="1139" spans="1:23">
      <c r="A1139" s="1">
        <v>41822</v>
      </c>
      <c r="B1139" t="str">
        <f>IFERROR(VLOOKUP($A1139,'BTC-Web'!$A$2:$H$10000,2,0),"")</f>
        <v/>
      </c>
      <c r="D1139" s="2"/>
      <c r="H1139" s="2"/>
      <c r="Q1139">
        <f>ROW()</f>
        <v>1139</v>
      </c>
      <c r="W1139">
        <f>VLOOKUP(A1139,Tbills!$B$4:$C$10000,2,1)</f>
        <v>3.9999560439540165E-2</v>
      </c>
    </row>
    <row r="1140" spans="1:23">
      <c r="A1140" s="1">
        <v>41823</v>
      </c>
      <c r="B1140" t="str">
        <f>IFERROR(VLOOKUP($A1140,'BTC-Web'!$A$2:$H$10000,2,0),"")</f>
        <v/>
      </c>
      <c r="D1140" s="2"/>
      <c r="H1140" s="2"/>
      <c r="Q1140">
        <f>ROW()</f>
        <v>1140</v>
      </c>
      <c r="W1140">
        <f>VLOOKUP(A1140,Tbills!$B$4:$C$10000,2,1)</f>
        <v>3.9999560439540165E-2</v>
      </c>
    </row>
    <row r="1141" spans="1:23">
      <c r="A1141" s="1">
        <v>41827</v>
      </c>
      <c r="B1141" t="str">
        <f>IFERROR(VLOOKUP($A1141,'BTC-Web'!$A$2:$H$10000,2,0),"")</f>
        <v/>
      </c>
      <c r="D1141" s="2"/>
      <c r="H1141" s="2"/>
      <c r="Q1141">
        <f>ROW()</f>
        <v>1141</v>
      </c>
      <c r="W1141">
        <f>VLOOKUP(A1141,Tbills!$B$4:$C$10000,2,1)</f>
        <v>2.9998681318668605E-2</v>
      </c>
    </row>
    <row r="1142" spans="1:23">
      <c r="A1142" s="1">
        <v>41828</v>
      </c>
      <c r="B1142" t="str">
        <f>IFERROR(VLOOKUP($A1142,'BTC-Web'!$A$2:$H$10000,2,0),"")</f>
        <v/>
      </c>
      <c r="D1142" s="2"/>
      <c r="H1142" s="2"/>
      <c r="Q1142">
        <f>ROW()</f>
        <v>1142</v>
      </c>
      <c r="W1142">
        <f>VLOOKUP(A1142,Tbills!$B$4:$C$10000,2,1)</f>
        <v>2.9998681318668605E-2</v>
      </c>
    </row>
    <row r="1143" spans="1:23">
      <c r="A1143" s="1">
        <v>41829</v>
      </c>
      <c r="B1143" t="str">
        <f>IFERROR(VLOOKUP($A1143,'BTC-Web'!$A$2:$H$10000,2,0),"")</f>
        <v/>
      </c>
      <c r="D1143" s="2"/>
      <c r="H1143" s="2"/>
      <c r="Q1143">
        <f>ROW()</f>
        <v>1143</v>
      </c>
      <c r="W1143">
        <f>VLOOKUP(A1143,Tbills!$B$4:$C$10000,2,1)</f>
        <v>2.9998681318668605E-2</v>
      </c>
    </row>
    <row r="1144" spans="1:23">
      <c r="A1144" s="1">
        <v>41830</v>
      </c>
      <c r="B1144" t="str">
        <f>IFERROR(VLOOKUP($A1144,'BTC-Web'!$A$2:$H$10000,2,0),"")</f>
        <v/>
      </c>
      <c r="D1144" s="2"/>
      <c r="H1144" s="2"/>
      <c r="Q1144">
        <f>ROW()</f>
        <v>1144</v>
      </c>
      <c r="W1144">
        <f>VLOOKUP(A1144,Tbills!$B$4:$C$10000,2,1)</f>
        <v>2.9998681318668605E-2</v>
      </c>
    </row>
    <row r="1145" spans="1:23">
      <c r="A1145" s="1">
        <v>41831</v>
      </c>
      <c r="B1145" t="str">
        <f>IFERROR(VLOOKUP($A1145,'BTC-Web'!$A$2:$H$10000,2,0),"")</f>
        <v/>
      </c>
      <c r="D1145" s="2"/>
      <c r="H1145" s="2"/>
      <c r="Q1145">
        <f>ROW()</f>
        <v>1145</v>
      </c>
      <c r="W1145">
        <f>VLOOKUP(A1145,Tbills!$B$4:$C$10000,2,1)</f>
        <v>2.9998681318668605E-2</v>
      </c>
    </row>
    <row r="1146" spans="1:23">
      <c r="A1146" s="1">
        <v>41834</v>
      </c>
      <c r="B1146" t="str">
        <f>IFERROR(VLOOKUP($A1146,'BTC-Web'!$A$2:$H$10000,2,0),"")</f>
        <v/>
      </c>
      <c r="D1146" s="2"/>
      <c r="H1146" s="2"/>
      <c r="Q1146">
        <f>ROW()</f>
        <v>1146</v>
      </c>
      <c r="W1146">
        <f>VLOOKUP(A1146,Tbills!$B$4:$C$10000,2,1)</f>
        <v>2.4998241758260945E-2</v>
      </c>
    </row>
    <row r="1147" spans="1:23">
      <c r="A1147" s="1">
        <v>41835</v>
      </c>
      <c r="B1147" t="str">
        <f>IFERROR(VLOOKUP($A1147,'BTC-Web'!$A$2:$H$10000,2,0),"")</f>
        <v/>
      </c>
      <c r="D1147" s="2"/>
      <c r="H1147" s="2"/>
      <c r="Q1147">
        <f>ROW()</f>
        <v>1147</v>
      </c>
      <c r="W1147">
        <f>VLOOKUP(A1147,Tbills!$B$4:$C$10000,2,1)</f>
        <v>2.4998241758260945E-2</v>
      </c>
    </row>
    <row r="1148" spans="1:23">
      <c r="A1148" s="1">
        <v>41836</v>
      </c>
      <c r="B1148" t="str">
        <f>IFERROR(VLOOKUP($A1148,'BTC-Web'!$A$2:$H$10000,2,0),"")</f>
        <v/>
      </c>
      <c r="D1148" s="2"/>
      <c r="H1148" s="2"/>
      <c r="Q1148">
        <f>ROW()</f>
        <v>1148</v>
      </c>
      <c r="W1148">
        <f>VLOOKUP(A1148,Tbills!$B$4:$C$10000,2,1)</f>
        <v>2.4998241758260945E-2</v>
      </c>
    </row>
    <row r="1149" spans="1:23">
      <c r="A1149" s="1">
        <v>41837</v>
      </c>
      <c r="B1149" t="str">
        <f>IFERROR(VLOOKUP($A1149,'BTC-Web'!$A$2:$H$10000,2,0),"")</f>
        <v/>
      </c>
      <c r="D1149" s="2"/>
      <c r="H1149" s="2"/>
      <c r="Q1149">
        <f>ROW()</f>
        <v>1149</v>
      </c>
      <c r="W1149">
        <f>VLOOKUP(A1149,Tbills!$B$4:$C$10000,2,1)</f>
        <v>2.4998241758260945E-2</v>
      </c>
    </row>
    <row r="1150" spans="1:23">
      <c r="A1150" s="1">
        <v>41838</v>
      </c>
      <c r="B1150" t="str">
        <f>IFERROR(VLOOKUP($A1150,'BTC-Web'!$A$2:$H$10000,2,0),"")</f>
        <v/>
      </c>
      <c r="D1150" s="2"/>
      <c r="H1150" s="2"/>
      <c r="Q1150">
        <f>ROW()</f>
        <v>1150</v>
      </c>
      <c r="W1150">
        <f>VLOOKUP(A1150,Tbills!$B$4:$C$10000,2,1)</f>
        <v>2.4998241758260945E-2</v>
      </c>
    </row>
    <row r="1151" spans="1:23">
      <c r="A1151" s="1">
        <v>41841</v>
      </c>
      <c r="B1151" t="str">
        <f>IFERROR(VLOOKUP($A1151,'BTC-Web'!$A$2:$H$10000,2,0),"")</f>
        <v/>
      </c>
      <c r="D1151" s="2"/>
      <c r="H1151" s="2"/>
      <c r="Q1151">
        <f>ROW()</f>
        <v>1151</v>
      </c>
      <c r="W1151">
        <f>VLOOKUP(A1151,Tbills!$B$4:$C$10000,2,1)</f>
        <v>2.4998241758260945E-2</v>
      </c>
    </row>
    <row r="1152" spans="1:23">
      <c r="A1152" s="1">
        <v>41842</v>
      </c>
      <c r="B1152" t="str">
        <f>IFERROR(VLOOKUP($A1152,'BTC-Web'!$A$2:$H$10000,2,0),"")</f>
        <v/>
      </c>
      <c r="D1152" s="2"/>
      <c r="H1152" s="2"/>
      <c r="Q1152">
        <f>ROW()</f>
        <v>1152</v>
      </c>
      <c r="W1152">
        <f>VLOOKUP(A1152,Tbills!$B$4:$C$10000,2,1)</f>
        <v>2.4998241758260945E-2</v>
      </c>
    </row>
    <row r="1153" spans="1:23">
      <c r="A1153" s="1">
        <v>41843</v>
      </c>
      <c r="B1153" t="str">
        <f>IFERROR(VLOOKUP($A1153,'BTC-Web'!$A$2:$H$10000,2,0),"")</f>
        <v/>
      </c>
      <c r="D1153" s="2"/>
      <c r="H1153" s="2"/>
      <c r="Q1153">
        <f>ROW()</f>
        <v>1153</v>
      </c>
      <c r="W1153">
        <f>VLOOKUP(A1153,Tbills!$B$4:$C$10000,2,1)</f>
        <v>2.4998241758260945E-2</v>
      </c>
    </row>
    <row r="1154" spans="1:23">
      <c r="A1154" s="1">
        <v>41844</v>
      </c>
      <c r="B1154" t="str">
        <f>IFERROR(VLOOKUP($A1154,'BTC-Web'!$A$2:$H$10000,2,0),"")</f>
        <v/>
      </c>
      <c r="D1154" s="2"/>
      <c r="H1154" s="2"/>
      <c r="Q1154">
        <f>ROW()</f>
        <v>1154</v>
      </c>
      <c r="W1154">
        <f>VLOOKUP(A1154,Tbills!$B$4:$C$10000,2,1)</f>
        <v>2.4998241758260945E-2</v>
      </c>
    </row>
    <row r="1155" spans="1:23">
      <c r="A1155" s="1">
        <v>41845</v>
      </c>
      <c r="B1155" t="str">
        <f>IFERROR(VLOOKUP($A1155,'BTC-Web'!$A$2:$H$10000,2,0),"")</f>
        <v/>
      </c>
      <c r="D1155" s="2"/>
      <c r="H1155" s="2"/>
      <c r="Q1155">
        <f>ROW()</f>
        <v>1155</v>
      </c>
      <c r="W1155">
        <f>VLOOKUP(A1155,Tbills!$B$4:$C$10000,2,1)</f>
        <v>2.4998241758260945E-2</v>
      </c>
    </row>
    <row r="1156" spans="1:23">
      <c r="A1156" s="1">
        <v>41848</v>
      </c>
      <c r="B1156" t="str">
        <f>IFERROR(VLOOKUP($A1156,'BTC-Web'!$A$2:$H$10000,2,0),"")</f>
        <v/>
      </c>
      <c r="D1156" s="2"/>
      <c r="H1156" s="2"/>
      <c r="Q1156">
        <f>ROW()</f>
        <v>1156</v>
      </c>
      <c r="W1156">
        <f>VLOOKUP(A1156,Tbills!$B$4:$C$10000,2,1)</f>
        <v>2.9998681318668605E-2</v>
      </c>
    </row>
    <row r="1157" spans="1:23">
      <c r="A1157" s="1">
        <v>41849</v>
      </c>
      <c r="B1157" t="str">
        <f>IFERROR(VLOOKUP($A1157,'BTC-Web'!$A$2:$H$10000,2,0),"")</f>
        <v/>
      </c>
      <c r="D1157" s="2"/>
      <c r="H1157" s="2"/>
      <c r="Q1157">
        <f>ROW()</f>
        <v>1157</v>
      </c>
      <c r="W1157">
        <f>VLOOKUP(A1157,Tbills!$B$4:$C$10000,2,1)</f>
        <v>2.9998681318668605E-2</v>
      </c>
    </row>
    <row r="1158" spans="1:23">
      <c r="A1158" s="1">
        <v>41850</v>
      </c>
      <c r="B1158" t="str">
        <f>IFERROR(VLOOKUP($A1158,'BTC-Web'!$A$2:$H$10000,2,0),"")</f>
        <v/>
      </c>
      <c r="D1158" s="2"/>
      <c r="H1158" s="2"/>
      <c r="Q1158">
        <f>ROW()</f>
        <v>1158</v>
      </c>
      <c r="W1158">
        <f>VLOOKUP(A1158,Tbills!$B$4:$C$10000,2,1)</f>
        <v>2.9998681318668605E-2</v>
      </c>
    </row>
    <row r="1159" spans="1:23">
      <c r="A1159" s="1">
        <v>41851</v>
      </c>
      <c r="B1159" t="str">
        <f>IFERROR(VLOOKUP($A1159,'BTC-Web'!$A$2:$H$10000,2,0),"")</f>
        <v/>
      </c>
      <c r="D1159" s="2"/>
      <c r="H1159" s="2"/>
      <c r="Q1159">
        <f>ROW()</f>
        <v>1159</v>
      </c>
      <c r="W1159">
        <f>VLOOKUP(A1159,Tbills!$B$4:$C$10000,2,1)</f>
        <v>2.9998681318668605E-2</v>
      </c>
    </row>
    <row r="1160" spans="1:23">
      <c r="A1160" s="1">
        <v>41852</v>
      </c>
      <c r="B1160" t="str">
        <f>IFERROR(VLOOKUP($A1160,'BTC-Web'!$A$2:$H$10000,2,0),"")</f>
        <v/>
      </c>
      <c r="D1160" s="2"/>
      <c r="H1160" s="2"/>
      <c r="Q1160">
        <f>ROW()</f>
        <v>1160</v>
      </c>
      <c r="W1160">
        <f>VLOOKUP(A1160,Tbills!$B$4:$C$10000,2,1)</f>
        <v>2.9998681318668605E-2</v>
      </c>
    </row>
    <row r="1161" spans="1:23">
      <c r="A1161" s="1">
        <v>41855</v>
      </c>
      <c r="B1161" t="str">
        <f>IFERROR(VLOOKUP($A1161,'BTC-Web'!$A$2:$H$10000,2,0),"")</f>
        <v/>
      </c>
      <c r="D1161" s="2"/>
      <c r="H1161" s="2"/>
      <c r="Q1161">
        <f>ROW()</f>
        <v>1161</v>
      </c>
      <c r="W1161">
        <f>VLOOKUP(A1161,Tbills!$B$4:$C$10000,2,1)</f>
        <v>2.4998241758260945E-2</v>
      </c>
    </row>
    <row r="1162" spans="1:23">
      <c r="A1162" s="1">
        <v>41856</v>
      </c>
      <c r="B1162" t="str">
        <f>IFERROR(VLOOKUP($A1162,'BTC-Web'!$A$2:$H$10000,2,0),"")</f>
        <v/>
      </c>
      <c r="D1162" s="2"/>
      <c r="H1162" s="2"/>
      <c r="Q1162">
        <f>ROW()</f>
        <v>1162</v>
      </c>
      <c r="W1162">
        <f>VLOOKUP(A1162,Tbills!$B$4:$C$10000,2,1)</f>
        <v>2.4998241758260945E-2</v>
      </c>
    </row>
    <row r="1163" spans="1:23">
      <c r="A1163" s="1">
        <v>41857</v>
      </c>
      <c r="B1163" t="str">
        <f>IFERROR(VLOOKUP($A1163,'BTC-Web'!$A$2:$H$10000,2,0),"")</f>
        <v/>
      </c>
      <c r="D1163" s="2"/>
      <c r="H1163" s="2"/>
      <c r="Q1163">
        <f>ROW()</f>
        <v>1163</v>
      </c>
      <c r="W1163">
        <f>VLOOKUP(A1163,Tbills!$B$4:$C$10000,2,1)</f>
        <v>2.4998241758260945E-2</v>
      </c>
    </row>
    <row r="1164" spans="1:23">
      <c r="A1164" s="1">
        <v>41858</v>
      </c>
      <c r="B1164" t="str">
        <f>IFERROR(VLOOKUP($A1164,'BTC-Web'!$A$2:$H$10000,2,0),"")</f>
        <v/>
      </c>
      <c r="D1164" s="2"/>
      <c r="H1164" s="2"/>
      <c r="Q1164">
        <f>ROW()</f>
        <v>1164</v>
      </c>
      <c r="W1164">
        <f>VLOOKUP(A1164,Tbills!$B$4:$C$10000,2,1)</f>
        <v>2.4998241758260945E-2</v>
      </c>
    </row>
    <row r="1165" spans="1:23">
      <c r="A1165" s="1">
        <v>41859</v>
      </c>
      <c r="B1165" t="str">
        <f>IFERROR(VLOOKUP($A1165,'BTC-Web'!$A$2:$H$10000,2,0),"")</f>
        <v/>
      </c>
      <c r="D1165" s="2"/>
      <c r="H1165" s="2"/>
      <c r="Q1165">
        <f>ROW()</f>
        <v>1165</v>
      </c>
      <c r="W1165">
        <f>VLOOKUP(A1165,Tbills!$B$4:$C$10000,2,1)</f>
        <v>2.4998241758260945E-2</v>
      </c>
    </row>
    <row r="1166" spans="1:23">
      <c r="A1166" s="1">
        <v>41862</v>
      </c>
      <c r="B1166" t="str">
        <f>IFERROR(VLOOKUP($A1166,'BTC-Web'!$A$2:$H$10000,2,0),"")</f>
        <v/>
      </c>
      <c r="D1166" s="2"/>
      <c r="H1166" s="2"/>
      <c r="Q1166">
        <f>ROW()</f>
        <v>1166</v>
      </c>
      <c r="W1166">
        <f>VLOOKUP(A1166,Tbills!$B$4:$C$10000,2,1)</f>
        <v>2.9998681318668605E-2</v>
      </c>
    </row>
    <row r="1167" spans="1:23">
      <c r="A1167" s="1">
        <v>41863</v>
      </c>
      <c r="B1167" t="str">
        <f>IFERROR(VLOOKUP($A1167,'BTC-Web'!$A$2:$H$10000,2,0),"")</f>
        <v/>
      </c>
      <c r="D1167" s="2"/>
      <c r="H1167" s="2"/>
      <c r="Q1167">
        <f>ROW()</f>
        <v>1167</v>
      </c>
      <c r="W1167">
        <f>VLOOKUP(A1167,Tbills!$B$4:$C$10000,2,1)</f>
        <v>2.9998681318668605E-2</v>
      </c>
    </row>
    <row r="1168" spans="1:23">
      <c r="A1168" s="1">
        <v>41864</v>
      </c>
      <c r="B1168" t="str">
        <f>IFERROR(VLOOKUP($A1168,'BTC-Web'!$A$2:$H$10000,2,0),"")</f>
        <v/>
      </c>
      <c r="D1168" s="2"/>
      <c r="H1168" s="2"/>
      <c r="Q1168">
        <f>ROW()</f>
        <v>1168</v>
      </c>
      <c r="W1168">
        <f>VLOOKUP(A1168,Tbills!$B$4:$C$10000,2,1)</f>
        <v>2.9998681318668605E-2</v>
      </c>
    </row>
    <row r="1169" spans="1:23">
      <c r="A1169" s="1">
        <v>41865</v>
      </c>
      <c r="B1169" t="str">
        <f>IFERROR(VLOOKUP($A1169,'BTC-Web'!$A$2:$H$10000,2,0),"")</f>
        <v/>
      </c>
      <c r="D1169" s="2"/>
      <c r="H1169" s="2"/>
      <c r="Q1169">
        <f>ROW()</f>
        <v>1169</v>
      </c>
      <c r="W1169">
        <f>VLOOKUP(A1169,Tbills!$B$4:$C$10000,2,1)</f>
        <v>2.9998681318668605E-2</v>
      </c>
    </row>
    <row r="1170" spans="1:23">
      <c r="A1170" s="1">
        <v>41866</v>
      </c>
      <c r="B1170" t="str">
        <f>IFERROR(VLOOKUP($A1170,'BTC-Web'!$A$2:$H$10000,2,0),"")</f>
        <v/>
      </c>
      <c r="D1170" s="2"/>
      <c r="H1170" s="2"/>
      <c r="Q1170">
        <f>ROW()</f>
        <v>1170</v>
      </c>
      <c r="W1170">
        <f>VLOOKUP(A1170,Tbills!$B$4:$C$10000,2,1)</f>
        <v>2.9998681318668605E-2</v>
      </c>
    </row>
    <row r="1171" spans="1:23">
      <c r="A1171" s="1">
        <v>41869</v>
      </c>
      <c r="B1171" t="str">
        <f>IFERROR(VLOOKUP($A1171,'BTC-Web'!$A$2:$H$10000,2,0),"")</f>
        <v/>
      </c>
      <c r="D1171" s="2"/>
      <c r="H1171" s="2"/>
      <c r="Q1171">
        <f>ROW()</f>
        <v>1171</v>
      </c>
      <c r="W1171">
        <f>VLOOKUP(A1171,Tbills!$B$4:$C$10000,2,1)</f>
        <v>2.9998681318668605E-2</v>
      </c>
    </row>
    <row r="1172" spans="1:23">
      <c r="A1172" s="1">
        <v>41870</v>
      </c>
      <c r="B1172" t="str">
        <f>IFERROR(VLOOKUP($A1172,'BTC-Web'!$A$2:$H$10000,2,0),"")</f>
        <v/>
      </c>
      <c r="D1172" s="2"/>
      <c r="H1172" s="2"/>
      <c r="Q1172">
        <f>ROW()</f>
        <v>1172</v>
      </c>
      <c r="W1172">
        <f>VLOOKUP(A1172,Tbills!$B$4:$C$10000,2,1)</f>
        <v>2.9998681318668605E-2</v>
      </c>
    </row>
    <row r="1173" spans="1:23">
      <c r="A1173" s="1">
        <v>41871</v>
      </c>
      <c r="B1173" t="str">
        <f>IFERROR(VLOOKUP($A1173,'BTC-Web'!$A$2:$H$10000,2,0),"")</f>
        <v/>
      </c>
      <c r="D1173" s="2"/>
      <c r="H1173" s="2"/>
      <c r="Q1173">
        <f>ROW()</f>
        <v>1173</v>
      </c>
      <c r="W1173">
        <f>VLOOKUP(A1173,Tbills!$B$4:$C$10000,2,1)</f>
        <v>2.9998681318668605E-2</v>
      </c>
    </row>
    <row r="1174" spans="1:23">
      <c r="A1174" s="1">
        <v>41872</v>
      </c>
      <c r="B1174" t="str">
        <f>IFERROR(VLOOKUP($A1174,'BTC-Web'!$A$2:$H$10000,2,0),"")</f>
        <v/>
      </c>
      <c r="D1174" s="2"/>
      <c r="H1174" s="2"/>
      <c r="Q1174">
        <f>ROW()</f>
        <v>1174</v>
      </c>
      <c r="W1174">
        <f>VLOOKUP(A1174,Tbills!$B$4:$C$10000,2,1)</f>
        <v>2.9998681318668605E-2</v>
      </c>
    </row>
    <row r="1175" spans="1:23">
      <c r="A1175" s="1">
        <v>41873</v>
      </c>
      <c r="B1175" t="str">
        <f>IFERROR(VLOOKUP($A1175,'BTC-Web'!$A$2:$H$10000,2,0),"")</f>
        <v/>
      </c>
      <c r="D1175" s="2"/>
      <c r="H1175" s="2"/>
      <c r="Q1175">
        <f>ROW()</f>
        <v>1175</v>
      </c>
      <c r="W1175">
        <f>VLOOKUP(A1175,Tbills!$B$4:$C$10000,2,1)</f>
        <v>2.9998681318668605E-2</v>
      </c>
    </row>
    <row r="1176" spans="1:23">
      <c r="A1176" s="1">
        <v>41876</v>
      </c>
      <c r="B1176" t="str">
        <f>IFERROR(VLOOKUP($A1176,'BTC-Web'!$A$2:$H$10000,2,0),"")</f>
        <v/>
      </c>
      <c r="D1176" s="2"/>
      <c r="H1176" s="2"/>
      <c r="Q1176">
        <f>ROW()</f>
        <v>1176</v>
      </c>
      <c r="W1176">
        <f>VLOOKUP(A1176,Tbills!$B$4:$C$10000,2,1)</f>
        <v>3.0330989010980587E-2</v>
      </c>
    </row>
    <row r="1177" spans="1:23">
      <c r="A1177" s="1">
        <v>41877</v>
      </c>
      <c r="B1177" t="str">
        <f>IFERROR(VLOOKUP($A1177,'BTC-Web'!$A$2:$H$10000,2,0),"")</f>
        <v/>
      </c>
      <c r="D1177" s="2"/>
      <c r="H1177" s="2"/>
      <c r="Q1177">
        <f>ROW()</f>
        <v>1177</v>
      </c>
      <c r="W1177">
        <f>VLOOKUP(A1177,Tbills!$B$4:$C$10000,2,1)</f>
        <v>3.0330989010980587E-2</v>
      </c>
    </row>
    <row r="1178" spans="1:23">
      <c r="A1178" s="1">
        <v>41878</v>
      </c>
      <c r="B1178" t="str">
        <f>IFERROR(VLOOKUP($A1178,'BTC-Web'!$A$2:$H$10000,2,0),"")</f>
        <v/>
      </c>
      <c r="D1178" s="2"/>
      <c r="H1178" s="2"/>
      <c r="Q1178">
        <f>ROW()</f>
        <v>1178</v>
      </c>
      <c r="W1178">
        <f>VLOOKUP(A1178,Tbills!$B$4:$C$10000,2,1)</f>
        <v>3.0330989010980587E-2</v>
      </c>
    </row>
    <row r="1179" spans="1:23">
      <c r="A1179" s="1">
        <v>41879</v>
      </c>
      <c r="B1179" t="str">
        <f>IFERROR(VLOOKUP($A1179,'BTC-Web'!$A$2:$H$10000,2,0),"")</f>
        <v/>
      </c>
      <c r="D1179" s="2"/>
      <c r="H1179" s="2"/>
      <c r="Q1179">
        <f>ROW()</f>
        <v>1179</v>
      </c>
      <c r="W1179">
        <f>VLOOKUP(A1179,Tbills!$B$4:$C$10000,2,1)</f>
        <v>3.0330989010980587E-2</v>
      </c>
    </row>
    <row r="1180" spans="1:23">
      <c r="A1180" s="1">
        <v>41880</v>
      </c>
      <c r="B1180" t="str">
        <f>IFERROR(VLOOKUP($A1180,'BTC-Web'!$A$2:$H$10000,2,0),"")</f>
        <v/>
      </c>
      <c r="D1180" s="2"/>
      <c r="H1180" s="2"/>
      <c r="Q1180">
        <f>ROW()</f>
        <v>1180</v>
      </c>
      <c r="W1180">
        <f>VLOOKUP(A1180,Tbills!$B$4:$C$10000,2,1)</f>
        <v>3.0330989010980587E-2</v>
      </c>
    </row>
    <row r="1181" spans="1:23">
      <c r="A1181" s="1">
        <v>41884</v>
      </c>
      <c r="B1181" t="str">
        <f>IFERROR(VLOOKUP($A1181,'BTC-Web'!$A$2:$H$10000,2,0),"")</f>
        <v/>
      </c>
      <c r="D1181" s="2"/>
      <c r="H1181" s="2"/>
      <c r="Q1181">
        <f>ROW()</f>
        <v>1181</v>
      </c>
      <c r="W1181">
        <f>VLOOKUP(A1181,Tbills!$B$4:$C$10000,2,1)</f>
        <v>2.4998241758260945E-2</v>
      </c>
    </row>
    <row r="1182" spans="1:23">
      <c r="A1182" s="1">
        <v>41885</v>
      </c>
      <c r="B1182" t="str">
        <f>IFERROR(VLOOKUP($A1182,'BTC-Web'!$A$2:$H$10000,2,0),"")</f>
        <v/>
      </c>
      <c r="D1182" s="2"/>
      <c r="H1182" s="2"/>
      <c r="Q1182">
        <f>ROW()</f>
        <v>1182</v>
      </c>
      <c r="W1182">
        <f>VLOOKUP(A1182,Tbills!$B$4:$C$10000,2,1)</f>
        <v>2.4998241758260945E-2</v>
      </c>
    </row>
    <row r="1183" spans="1:23">
      <c r="A1183" s="1">
        <v>41886</v>
      </c>
      <c r="B1183" t="str">
        <f>IFERROR(VLOOKUP($A1183,'BTC-Web'!$A$2:$H$10000,2,0),"")</f>
        <v/>
      </c>
      <c r="D1183" s="2"/>
      <c r="H1183" s="2"/>
      <c r="Q1183">
        <f>ROW()</f>
        <v>1183</v>
      </c>
      <c r="W1183">
        <f>VLOOKUP(A1183,Tbills!$B$4:$C$10000,2,1)</f>
        <v>2.4998241758260945E-2</v>
      </c>
    </row>
    <row r="1184" spans="1:23">
      <c r="A1184" s="1">
        <v>41887</v>
      </c>
      <c r="B1184" t="str">
        <f>IFERROR(VLOOKUP($A1184,'BTC-Web'!$A$2:$H$10000,2,0),"")</f>
        <v/>
      </c>
      <c r="D1184" s="2"/>
      <c r="H1184" s="2"/>
      <c r="Q1184">
        <f>ROW()</f>
        <v>1184</v>
      </c>
      <c r="W1184">
        <f>VLOOKUP(A1184,Tbills!$B$4:$C$10000,2,1)</f>
        <v>2.4998241758260945E-2</v>
      </c>
    </row>
    <row r="1185" spans="1:23">
      <c r="A1185" s="1">
        <v>41890</v>
      </c>
      <c r="B1185" t="str">
        <f>IFERROR(VLOOKUP($A1185,'BTC-Web'!$A$2:$H$10000,2,0),"")</f>
        <v/>
      </c>
      <c r="D1185" s="2"/>
      <c r="H1185" s="2"/>
      <c r="Q1185">
        <f>ROW()</f>
        <v>1185</v>
      </c>
      <c r="W1185">
        <f>VLOOKUP(A1185,Tbills!$B$4:$C$10000,2,1)</f>
        <v>2.0001758241743106E-2</v>
      </c>
    </row>
    <row r="1186" spans="1:23">
      <c r="A1186" s="1">
        <v>41891</v>
      </c>
      <c r="B1186" t="str">
        <f>IFERROR(VLOOKUP($A1186,'BTC-Web'!$A$2:$H$10000,2,0),"")</f>
        <v/>
      </c>
      <c r="D1186" s="2"/>
      <c r="H1186" s="2"/>
      <c r="Q1186">
        <f>ROW()</f>
        <v>1186</v>
      </c>
      <c r="W1186">
        <f>VLOOKUP(A1186,Tbills!$B$4:$C$10000,2,1)</f>
        <v>2.0001758241743106E-2</v>
      </c>
    </row>
    <row r="1187" spans="1:23">
      <c r="A1187" s="1">
        <v>41892</v>
      </c>
      <c r="B1187" t="str">
        <f>IFERROR(VLOOKUP($A1187,'BTC-Web'!$A$2:$H$10000,2,0),"")</f>
        <v/>
      </c>
      <c r="D1187" s="2"/>
      <c r="H1187" s="2"/>
      <c r="Q1187">
        <f>ROW()</f>
        <v>1187</v>
      </c>
      <c r="W1187">
        <f>VLOOKUP(A1187,Tbills!$B$4:$C$10000,2,1)</f>
        <v>2.0001758241743106E-2</v>
      </c>
    </row>
    <row r="1188" spans="1:23">
      <c r="A1188" s="1">
        <v>41893</v>
      </c>
      <c r="B1188" t="str">
        <f>IFERROR(VLOOKUP($A1188,'BTC-Web'!$A$2:$H$10000,2,0),"")</f>
        <v/>
      </c>
      <c r="D1188" s="2"/>
      <c r="H1188" s="2"/>
      <c r="Q1188">
        <f>ROW()</f>
        <v>1188</v>
      </c>
      <c r="W1188">
        <f>VLOOKUP(A1188,Tbills!$B$4:$C$10000,2,1)</f>
        <v>2.0001758241743106E-2</v>
      </c>
    </row>
    <row r="1189" spans="1:23">
      <c r="A1189" s="1">
        <v>41894</v>
      </c>
      <c r="B1189" t="str">
        <f>IFERROR(VLOOKUP($A1189,'BTC-Web'!$A$2:$H$10000,2,0),"")</f>
        <v/>
      </c>
      <c r="D1189" s="2"/>
      <c r="H1189" s="2"/>
      <c r="Q1189">
        <f>ROW()</f>
        <v>1189</v>
      </c>
      <c r="W1189">
        <f>VLOOKUP(A1189,Tbills!$B$4:$C$10000,2,1)</f>
        <v>2.0001758241743106E-2</v>
      </c>
    </row>
    <row r="1190" spans="1:23">
      <c r="A1190" s="1">
        <v>41897</v>
      </c>
      <c r="B1190" t="str">
        <f>IFERROR(VLOOKUP($A1190,'BTC-Web'!$A$2:$H$10000,2,0),"")</f>
        <v/>
      </c>
      <c r="D1190" s="2"/>
      <c r="H1190" s="2"/>
      <c r="Q1190">
        <f>ROW()</f>
        <v>1190</v>
      </c>
      <c r="R1190" s="41"/>
      <c r="S1190" s="41"/>
      <c r="T1190" s="41"/>
      <c r="U1190" s="41"/>
      <c r="V1190" s="41"/>
      <c r="W1190">
        <f>VLOOKUP(A1190,Tbills!$B$4:$C$10000,2,1)</f>
        <v>1.5001318681335439E-2</v>
      </c>
    </row>
    <row r="1191" spans="1:23">
      <c r="A1191" s="1">
        <v>41898</v>
      </c>
      <c r="B1191" t="str">
        <f>IFERROR(VLOOKUP($A1191,'BTC-Web'!$A$2:$H$10000,2,0),"")</f>
        <v/>
      </c>
      <c r="D1191" s="2"/>
      <c r="H1191" s="2"/>
      <c r="I1191" s="41"/>
      <c r="J1191" s="41"/>
      <c r="K1191" s="41"/>
      <c r="L1191" s="41"/>
      <c r="M1191" s="41"/>
      <c r="N1191" s="41"/>
      <c r="O1191" s="41"/>
      <c r="P1191" s="41"/>
      <c r="Q1191">
        <f>ROW()</f>
        <v>1191</v>
      </c>
      <c r="R1191" s="52" t="str">
        <f>IF($A1191&gt;=$R$2,VLOOKUP($A1191,A5:Q9999,MATCH($R4,$A5:Q$6,0),0)*R$4,"")</f>
        <v/>
      </c>
      <c r="S1191" t="str">
        <f t="shared" ref="S1191:S1254" si="1">IF($A1191&gt;=$R$2,I1191*S$4,"")</f>
        <v/>
      </c>
      <c r="W1191">
        <f>VLOOKUP(A1191,Tbills!$B$4:$C$10000,2,1)</f>
        <v>1.5001318681335439E-2</v>
      </c>
    </row>
    <row r="1192" spans="1:23">
      <c r="A1192" s="1">
        <v>41899</v>
      </c>
      <c r="B1192">
        <f>IFERROR(VLOOKUP($A1192,'BTC-Web'!$A$2:$H$10000,2,0),"")</f>
        <v>465.864014</v>
      </c>
      <c r="C1192">
        <f>VLOOKUP(A1192,H_SPBTFDUE!$B$2:$C$5828,2,0)</f>
        <v>3.4159000000000002</v>
      </c>
      <c r="D1192" s="14">
        <f>D2</f>
        <v>1.0457104000000002</v>
      </c>
      <c r="G1192" s="43">
        <f>G2</f>
        <v>100000000</v>
      </c>
      <c r="H1192" s="43">
        <f>H2</f>
        <v>0.32400000000000001</v>
      </c>
      <c r="I1192" s="9" t="str">
        <f>IFERROR(VLOOKUP(A1192,'BITO-IV'!$A$1:$J$10000,4,0),"")</f>
        <v/>
      </c>
      <c r="Q1192">
        <f>ROW()</f>
        <v>1192</v>
      </c>
      <c r="R1192" s="52" t="str">
        <f>IF($A1192&gt;=$R$2,VLOOKUP($A1192,A6:Q10000,MATCH($R5,$A$6:Q6,0),0)*R$4,"")</f>
        <v/>
      </c>
      <c r="S1192" t="str">
        <f t="shared" si="1"/>
        <v/>
      </c>
      <c r="W1192">
        <f>VLOOKUP(A1192,Tbills!$B$4:$C$10000,2,1)</f>
        <v>1.5001318681335439E-2</v>
      </c>
    </row>
    <row r="1193" spans="1:23">
      <c r="A1193" s="1">
        <v>41900</v>
      </c>
      <c r="B1193">
        <f>IFERROR(VLOOKUP($A1193,'BTC-Web'!$A$2:$H$10000,2,0),"")</f>
        <v>456.85998499999999</v>
      </c>
      <c r="C1193">
        <f>VLOOKUP(A1193,H_SPBTFDUE!$B$2:$C$5828,2,0)</f>
        <v>3.16983507565249</v>
      </c>
      <c r="D1193" s="2">
        <f>D1192*(1-D$1+IF(AND(WEEKDAY($A1193)&lt;&gt;1,WEEKDAY($A1193)&lt;&gt;7),-VLOOKUP($A1193,ETF_OP_Fee!$G$5:$H$14,2,1),0))^($A1193-$A1192)*(1+2*(C1193/C1192-1))+IFERROR(VLOOKUP(A1193,BITXeom!$C$9:$D$100,2,0),0)-$D$3*IFERROR(VLOOKUP($A1193,Dividends!$C$10:$E$100,2,0),0)</f>
        <v>0.89494665801392115</v>
      </c>
      <c r="G1193" s="66">
        <f t="shared" ref="G1193:G1256" si="2">G1192*(1-G$1-2*(C1193/C1192-1))</f>
        <v>114401827.76786259</v>
      </c>
      <c r="H1193" s="2">
        <f>H1192*(1-H$1+IF(AND(WEEKDAY($A1193)&lt;&gt;1,WEEKDAY($A1193)&lt;&gt;7),-VLOOKUP($A1193,ETF_OP_Fee!$I$5:$J$14,2,1),0))^($A1193-$A1192)*(1+1*(B1193/B1192-1))</f>
        <v>0.3177295907128635</v>
      </c>
      <c r="I1193" s="9" t="str">
        <f>IFERROR(VLOOKUP(A1193,'BITO-IV'!$A$1:$J$10000,4,0),"")</f>
        <v/>
      </c>
      <c r="Q1193">
        <f>ROW()</f>
        <v>1193</v>
      </c>
      <c r="R1193" t="str">
        <f t="shared" ref="R1193:R1256" si="3">IF($A1193&gt;=$R$2,B1193*R$4,"")</f>
        <v/>
      </c>
      <c r="S1193" t="str">
        <f t="shared" si="1"/>
        <v/>
      </c>
      <c r="W1193">
        <f>VLOOKUP(A1193,Tbills!$B$4:$C$10000,2,1)</f>
        <v>1.5001318681335439E-2</v>
      </c>
    </row>
    <row r="1194" spans="1:23">
      <c r="A1194" s="1">
        <v>41901</v>
      </c>
      <c r="B1194">
        <f>IFERROR(VLOOKUP($A1194,'BTC-Web'!$A$2:$H$10000,2,0),"")</f>
        <v>424.10299700000002</v>
      </c>
      <c r="C1194">
        <f>VLOOKUP(A1194,H_SPBTFDUE!$B$2:$C$5828,2,0)</f>
        <v>2.9480980334327462</v>
      </c>
      <c r="D1194" s="2">
        <f>D1193*(1-D$1+IF(AND(WEEKDAY($A1194)&lt;&gt;1,WEEKDAY($A1194)&lt;&gt;7),-VLOOKUP($A1194,ETF_OP_Fee!$G$5:$H$14,2,1),0))^($A1194-$A1193)*(1+2*(C1194/C1193-1))+IFERROR(VLOOKUP(A1194,BITXeom!$C$9:$D$100,2,0),0)-$D$3*IFERROR(VLOOKUP($A1194,Dividends!$C$10:$E$100,2,0),0)</f>
        <v>0.76964683294977909</v>
      </c>
      <c r="G1194" s="66">
        <f t="shared" si="2"/>
        <v>130401199.25899255</v>
      </c>
      <c r="H1194" s="2">
        <f>H1193*(1-H$1+IF(AND(WEEKDAY($A1194)&lt;&gt;1,WEEKDAY($A1194)&lt;&gt;7),-VLOOKUP($A1194,ETF_OP_Fee!$I$5:$J$14,2,1),0))^($A1194-$A1193)*(1+1*(B1194/B1193-1))</f>
        <v>0.29494061394600557</v>
      </c>
      <c r="I1194" s="9" t="str">
        <f>IFERROR(VLOOKUP(A1194,'BITO-IV'!$A$1:$J$10000,4,0),"")</f>
        <v/>
      </c>
      <c r="Q1194">
        <f>ROW()</f>
        <v>1194</v>
      </c>
      <c r="R1194" t="str">
        <f t="shared" si="3"/>
        <v/>
      </c>
      <c r="S1194" t="str">
        <f t="shared" si="1"/>
        <v/>
      </c>
      <c r="W1194">
        <f>VLOOKUP(A1194,Tbills!$B$4:$C$10000,2,1)</f>
        <v>1.5001318681335439E-2</v>
      </c>
    </row>
    <row r="1195" spans="1:23">
      <c r="A1195" s="1">
        <v>41904</v>
      </c>
      <c r="B1195">
        <f>IFERROR(VLOOKUP($A1195,'BTC-Web'!$A$2:$H$10000,2,0),"")</f>
        <v>399.10000600000001</v>
      </c>
      <c r="C1195">
        <f>VLOOKUP(A1195,H_SPBTFDUE!$B$2:$C$5828,2,0)</f>
        <v>3.0027052542726982</v>
      </c>
      <c r="D1195" s="2">
        <f>D1194*(1-D$1+IF(AND(WEEKDAY($A1195)&lt;&gt;1,WEEKDAY($A1195)&lt;&gt;7),-VLOOKUP($A1195,ETF_OP_Fee!$G$5:$H$14,2,1),0))^($A1195-$A1194)*(1+2*(C1195/C1194-1))+IFERROR(VLOOKUP(A1195,BITXeom!$C$9:$D$100,2,0),0)-$D$3*IFERROR(VLOOKUP($A1195,Dividends!$C$10:$E$100,2,0),0)</f>
        <v>0.79787034670205603</v>
      </c>
      <c r="G1195" s="66">
        <f t="shared" si="2"/>
        <v>125563603.72394609</v>
      </c>
      <c r="H1195" s="2">
        <f>H1194*(1-H$1+IF(AND(WEEKDAY($A1195)&lt;&gt;1,WEEKDAY($A1195)&lt;&gt;7),-VLOOKUP($A1195,ETF_OP_Fee!$I$5:$J$14,2,1),0))^($A1195-$A1194)*(1+1*(B1195/B1194-1))</f>
        <v>0.2775307195421467</v>
      </c>
      <c r="I1195" s="9" t="str">
        <f>IFERROR(VLOOKUP(A1195,'BITO-IV'!$A$1:$J$10000,4,0),"")</f>
        <v/>
      </c>
      <c r="Q1195">
        <f>ROW()</f>
        <v>1195</v>
      </c>
      <c r="R1195" t="str">
        <f t="shared" si="3"/>
        <v/>
      </c>
      <c r="S1195" t="str">
        <f t="shared" si="1"/>
        <v/>
      </c>
      <c r="W1195">
        <f>VLOOKUP(A1195,Tbills!$B$4:$C$10000,2,1)</f>
        <v>1.0111648351642214E-2</v>
      </c>
    </row>
    <row r="1196" spans="1:23">
      <c r="A1196" s="1">
        <v>41905</v>
      </c>
      <c r="B1196">
        <f>IFERROR(VLOOKUP($A1196,'BTC-Web'!$A$2:$H$10000,2,0),"")</f>
        <v>402.09201000000002</v>
      </c>
      <c r="C1196">
        <f>VLOOKUP(A1196,H_SPBTFDUE!$B$2:$C$5828,2,0)</f>
        <v>3.2535447313765342</v>
      </c>
      <c r="D1196" s="2">
        <f>D1195*(1-D$1+IF(AND(WEEKDAY($A1196)&lt;&gt;1,WEEKDAY($A1196)&lt;&gt;7),-VLOOKUP($A1196,ETF_OP_Fee!$G$5:$H$14,2,1),0))^($A1196-$A1195)*(1+2*(C1196/C1195-1))+IFERROR(VLOOKUP(A1196,BITXeom!$C$9:$D$100,2,0),0)-$D$3*IFERROR(VLOOKUP($A1196,Dividends!$C$10:$E$100,2,0),0)</f>
        <v>0.93106280812312414</v>
      </c>
      <c r="G1196" s="66">
        <f t="shared" si="2"/>
        <v>104578445.90403178</v>
      </c>
      <c r="H1196" s="2">
        <f>H1195*(1-H$1+IF(AND(WEEKDAY($A1196)&lt;&gt;1,WEEKDAY($A1196)&lt;&gt;7),-VLOOKUP($A1196,ETF_OP_Fee!$I$5:$J$14,2,1),0))^($A1196-$A1195)*(1+1*(B1196/B1195-1))</f>
        <v>0.27960405589445775</v>
      </c>
      <c r="I1196" s="9" t="str">
        <f>IFERROR(VLOOKUP(A1196,'BITO-IV'!$A$1:$J$10000,4,0),"")</f>
        <v/>
      </c>
      <c r="Q1196">
        <f>ROW()</f>
        <v>1196</v>
      </c>
      <c r="R1196" t="str">
        <f t="shared" si="3"/>
        <v/>
      </c>
      <c r="S1196" t="str">
        <f t="shared" si="1"/>
        <v/>
      </c>
      <c r="W1196">
        <f>VLOOKUP(A1196,Tbills!$B$4:$C$10000,2,1)</f>
        <v>1.0111648351642214E-2</v>
      </c>
    </row>
    <row r="1197" spans="1:23">
      <c r="A1197" s="1">
        <v>41906</v>
      </c>
      <c r="B1197">
        <f>IFERROR(VLOOKUP($A1197,'BTC-Web'!$A$2:$H$10000,2,0),"")</f>
        <v>435.75100700000002</v>
      </c>
      <c r="C1197">
        <f>VLOOKUP(A1197,H_SPBTFDUE!$B$2:$C$5828,2,0)</f>
        <v>3.1592231611436534</v>
      </c>
      <c r="D1197" s="2">
        <f>D1196*(1-D$1+IF(AND(WEEKDAY($A1197)&lt;&gt;1,WEEKDAY($A1197)&lt;&gt;7),-VLOOKUP($A1197,ETF_OP_Fee!$G$5:$H$14,2,1),0))^($A1197-$A1196)*(1+2*(C1197/C1196-1))+IFERROR(VLOOKUP(A1197,BITXeom!$C$9:$D$100,2,0),0)-$D$3*IFERROR(VLOOKUP($A1197,Dividends!$C$10:$E$100,2,0),0)</f>
        <v>0.87697330754578806</v>
      </c>
      <c r="G1197" s="66">
        <f t="shared" si="2"/>
        <v>110636544.50415987</v>
      </c>
      <c r="H1197" s="2">
        <f>H1196*(1-H$1+IF(AND(WEEKDAY($A1197)&lt;&gt;1,WEEKDAY($A1197)&lt;&gt;7),-VLOOKUP($A1197,ETF_OP_Fee!$I$5:$J$14,2,1),0))^($A1197-$A1196)*(1+1*(B1197/B1196-1))</f>
        <v>0.30300173783060719</v>
      </c>
      <c r="I1197" s="9" t="str">
        <f>IFERROR(VLOOKUP(A1197,'BITO-IV'!$A$1:$J$10000,4,0),"")</f>
        <v/>
      </c>
      <c r="Q1197">
        <f>ROW()</f>
        <v>1197</v>
      </c>
      <c r="R1197" t="str">
        <f t="shared" si="3"/>
        <v/>
      </c>
      <c r="S1197" t="str">
        <f t="shared" si="1"/>
        <v/>
      </c>
      <c r="W1197">
        <f>VLOOKUP(A1197,Tbills!$B$4:$C$10000,2,1)</f>
        <v>1.0111648351642214E-2</v>
      </c>
    </row>
    <row r="1198" spans="1:23">
      <c r="A1198" s="1">
        <v>41907</v>
      </c>
      <c r="B1198">
        <f>IFERROR(VLOOKUP($A1198,'BTC-Web'!$A$2:$H$10000,2,0),"")</f>
        <v>423.15600599999999</v>
      </c>
      <c r="C1198">
        <f>VLOOKUP(A1198,H_SPBTFDUE!$B$2:$C$5828,2,0)</f>
        <v>3.072051721079184</v>
      </c>
      <c r="D1198" s="2">
        <f>D1197*(1-D$1+IF(AND(WEEKDAY($A1198)&lt;&gt;1,WEEKDAY($A1198)&lt;&gt;7),-VLOOKUP($A1198,ETF_OP_Fee!$G$5:$H$14,2,1),0))^($A1198-$A1197)*(1+2*(C1198/C1197-1))+IFERROR(VLOOKUP(A1198,BITXeom!$C$9:$D$100,2,0),0)-$D$3*IFERROR(VLOOKUP($A1198,Dividends!$C$10:$E$100,2,0),0)</f>
        <v>0.82847733306305449</v>
      </c>
      <c r="G1198" s="66">
        <f t="shared" si="2"/>
        <v>116736303.32257383</v>
      </c>
      <c r="H1198" s="2">
        <f>H1197*(1-H$1+IF(AND(WEEKDAY($A1198)&lt;&gt;1,WEEKDAY($A1198)&lt;&gt;7),-VLOOKUP($A1198,ETF_OP_Fee!$I$5:$J$14,2,1),0))^($A1198-$A1197)*(1+1*(B1198/B1197-1))</f>
        <v>0.2942360797264415</v>
      </c>
      <c r="I1198" s="9" t="str">
        <f>IFERROR(VLOOKUP(A1198,'BITO-IV'!$A$1:$J$10000,4,0),"")</f>
        <v/>
      </c>
      <c r="Q1198">
        <f>ROW()</f>
        <v>1198</v>
      </c>
      <c r="R1198" t="str">
        <f t="shared" si="3"/>
        <v/>
      </c>
      <c r="S1198" t="str">
        <f t="shared" si="1"/>
        <v/>
      </c>
      <c r="W1198">
        <f>VLOOKUP(A1198,Tbills!$B$4:$C$10000,2,1)</f>
        <v>1.0111648351642214E-2</v>
      </c>
    </row>
    <row r="1199" spans="1:23">
      <c r="A1199" s="1">
        <v>41908</v>
      </c>
      <c r="B1199">
        <f>IFERROR(VLOOKUP($A1199,'BTC-Web'!$A$2:$H$10000,2,0),"")</f>
        <v>411.42898600000001</v>
      </c>
      <c r="C1199">
        <f>VLOOKUP(A1199,H_SPBTFDUE!$B$2:$C$5828,2,0)</f>
        <v>3.0183536946419087</v>
      </c>
      <c r="D1199" s="2">
        <f>D1198*(1-D$1+IF(AND(WEEKDAY($A1199)&lt;&gt;1,WEEKDAY($A1199)&lt;&gt;7),-VLOOKUP($A1199,ETF_OP_Fee!$G$5:$H$14,2,1),0))^($A1199-$A1198)*(1+2*(C1199/C1198-1))+IFERROR(VLOOKUP(A1199,BITXeom!$C$9:$D$100,2,0),0)-$D$3*IFERROR(VLOOKUP($A1199,Dividends!$C$10:$E$100,2,0),0)</f>
        <v>0.79941816107950214</v>
      </c>
      <c r="G1199" s="66">
        <f t="shared" si="2"/>
        <v>120811218.54281776</v>
      </c>
      <c r="H1199" s="2">
        <f>H1198*(1-H$1+IF(AND(WEEKDAY($A1199)&lt;&gt;1,WEEKDAY($A1199)&lt;&gt;7),-VLOOKUP($A1199,ETF_OP_Fee!$I$5:$J$14,2,1),0))^($A1199-$A1198)*(1+1*(B1199/B1198-1))</f>
        <v>0.28607440141421003</v>
      </c>
      <c r="I1199" s="9" t="str">
        <f>IFERROR(VLOOKUP(A1199,'BITO-IV'!$A$1:$J$10000,4,0),"")</f>
        <v/>
      </c>
      <c r="Q1199">
        <f>ROW()</f>
        <v>1199</v>
      </c>
      <c r="R1199" t="str">
        <f t="shared" si="3"/>
        <v/>
      </c>
      <c r="S1199" t="str">
        <f t="shared" si="1"/>
        <v/>
      </c>
      <c r="W1199">
        <f>VLOOKUP(A1199,Tbills!$B$4:$C$10000,2,1)</f>
        <v>1.0111648351642214E-2</v>
      </c>
    </row>
    <row r="1200" spans="1:23">
      <c r="A1200" s="1">
        <v>41911</v>
      </c>
      <c r="B1200">
        <f>IFERROR(VLOOKUP($A1200,'BTC-Web'!$A$2:$H$10000,2,0),"")</f>
        <v>376.92800899999997</v>
      </c>
      <c r="C1200">
        <f>VLOOKUP(A1200,H_SPBTFDUE!$B$2:$C$5828,2,0)</f>
        <v>2.8019002173129346</v>
      </c>
      <c r="D1200" s="2">
        <f>D1199*(1-D$1+IF(AND(WEEKDAY($A1200)&lt;&gt;1,WEEKDAY($A1200)&lt;&gt;7),-VLOOKUP($A1200,ETF_OP_Fee!$G$5:$H$14,2,1),0))^($A1200-$A1199)*(1+2*(C1200/C1199-1))+IFERROR(VLOOKUP(A1200,BITXeom!$C$9:$D$100,2,0),0)-$D$3*IFERROR(VLOOKUP($A1200,Dividends!$C$10:$E$100,2,0),0)</f>
        <v>0.68451411361810421</v>
      </c>
      <c r="G1200" s="66">
        <f t="shared" si="2"/>
        <v>138132261.78849536</v>
      </c>
      <c r="H1200" s="2">
        <f>H1199*(1-H$1+IF(AND(WEEKDAY($A1200)&lt;&gt;1,WEEKDAY($A1200)&lt;&gt;7),-VLOOKUP($A1200,ETF_OP_Fee!$I$5:$J$14,2,1),0))^($A1200-$A1199)*(1+1*(B1200/B1199-1))</f>
        <v>0.26206475206856816</v>
      </c>
      <c r="I1200" s="9" t="str">
        <f>IFERROR(VLOOKUP(A1200,'BITO-IV'!$A$1:$J$10000,4,0),"")</f>
        <v/>
      </c>
      <c r="Q1200">
        <f>ROW()</f>
        <v>1200</v>
      </c>
      <c r="R1200" t="str">
        <f t="shared" si="3"/>
        <v/>
      </c>
      <c r="S1200" t="str">
        <f t="shared" si="1"/>
        <v/>
      </c>
      <c r="W1200">
        <f>VLOOKUP(A1200,Tbills!$B$4:$C$10000,2,1)</f>
        <v>1.5163516483517261E-2</v>
      </c>
    </row>
    <row r="1201" spans="1:23">
      <c r="A1201" s="1">
        <v>41912</v>
      </c>
      <c r="B1201">
        <f>IFERROR(VLOOKUP($A1201,'BTC-Web'!$A$2:$H$10000,2,0),"")</f>
        <v>376.08801299999999</v>
      </c>
      <c r="C1201">
        <f>VLOOKUP(A1201,H_SPBTFDUE!$B$2:$C$5828,2,0)</f>
        <v>2.8872395146106524</v>
      </c>
      <c r="D1201" s="2">
        <f>D1200*(1-D$1+IF(AND(WEEKDAY($A1201)&lt;&gt;1,WEEKDAY($A1201)&lt;&gt;7),-VLOOKUP($A1201,ETF_OP_Fee!$G$5:$H$14,2,1),0))^($A1201-$A1200)*(1+2*(C1201/C1200-1))+IFERROR(VLOOKUP(A1201,BITXeom!$C$9:$D$100,2,0),0)-$D$3*IFERROR(VLOOKUP($A1201,Dividends!$C$10:$E$100,2,0),0)</f>
        <v>0.72612395345857206</v>
      </c>
      <c r="G1201" s="66">
        <f t="shared" si="2"/>
        <v>129710703.0626815</v>
      </c>
      <c r="H1201" s="2">
        <f>H1200*(1-H$1+IF(AND(WEEKDAY($A1201)&lt;&gt;1,WEEKDAY($A1201)&lt;&gt;7),-VLOOKUP($A1201,ETF_OP_Fee!$I$5:$J$14,2,1),0))^($A1201-$A1200)*(1+1*(B1201/B1200-1))</f>
        <v>0.26147392680982384</v>
      </c>
      <c r="I1201" s="9" t="str">
        <f>IFERROR(VLOOKUP(A1201,'BITO-IV'!$A$1:$J$10000,4,0),"")</f>
        <v/>
      </c>
      <c r="Q1201">
        <f>ROW()</f>
        <v>1201</v>
      </c>
      <c r="R1201" t="str">
        <f t="shared" si="3"/>
        <v/>
      </c>
      <c r="S1201" t="str">
        <f t="shared" si="1"/>
        <v/>
      </c>
      <c r="W1201">
        <f>VLOOKUP(A1201,Tbills!$B$4:$C$10000,2,1)</f>
        <v>1.5163516483517261E-2</v>
      </c>
    </row>
    <row r="1202" spans="1:23">
      <c r="A1202" s="1">
        <v>41913</v>
      </c>
      <c r="B1202">
        <f>IFERROR(VLOOKUP($A1202,'BTC-Web'!$A$2:$H$10000,2,0),"")</f>
        <v>387.42700200000002</v>
      </c>
      <c r="C1202">
        <f>VLOOKUP(A1202,H_SPBTFDUE!$B$2:$C$5828,2,0)</f>
        <v>2.8620832075119886</v>
      </c>
      <c r="D1202" s="2">
        <f>D1201*(1-D$1+IF(AND(WEEKDAY($A1202)&lt;&gt;1,WEEKDAY($A1202)&lt;&gt;7),-VLOOKUP($A1202,ETF_OP_Fee!$G$5:$H$14,2,1),0))^($A1202-$A1201)*(1+2*(C1202/C1201-1))+IFERROR(VLOOKUP(A1202,BITXeom!$C$9:$D$100,2,0),0)-$D$3*IFERROR(VLOOKUP($A1202,Dividends!$C$10:$E$100,2,0),0)</f>
        <v>0.71338461605397419</v>
      </c>
      <c r="G1202" s="66">
        <f t="shared" si="2"/>
        <v>131964270.77036874</v>
      </c>
      <c r="H1202" s="2">
        <f>H1201*(1-H$1+IF(AND(WEEKDAY($A1202)&lt;&gt;1,WEEKDAY($A1202)&lt;&gt;7),-VLOOKUP($A1202,ETF_OP_Fee!$I$5:$J$14,2,1),0))^($A1202-$A1201)*(1+1*(B1202/B1201-1))</f>
        <v>0.26935031012581057</v>
      </c>
      <c r="I1202" s="9" t="str">
        <f>IFERROR(VLOOKUP(A1202,'BITO-IV'!$A$1:$J$10000,4,0),"")</f>
        <v/>
      </c>
      <c r="Q1202">
        <f>ROW()</f>
        <v>1202</v>
      </c>
      <c r="R1202" t="str">
        <f t="shared" si="3"/>
        <v/>
      </c>
      <c r="S1202" t="str">
        <f t="shared" si="1"/>
        <v/>
      </c>
      <c r="W1202">
        <f>VLOOKUP(A1202,Tbills!$B$4:$C$10000,2,1)</f>
        <v>1.5163516483517261E-2</v>
      </c>
    </row>
    <row r="1203" spans="1:23">
      <c r="A1203" s="1">
        <v>41914</v>
      </c>
      <c r="B1203">
        <f>IFERROR(VLOOKUP($A1203,'BTC-Web'!$A$2:$H$10000,2,0),"")</f>
        <v>383.98800699999998</v>
      </c>
      <c r="C1203">
        <f>VLOOKUP(A1203,H_SPBTFDUE!$B$2:$C$5828,2,0)</f>
        <v>2.7980317585459331</v>
      </c>
      <c r="D1203" s="2">
        <f>D1202*(1-D$1+IF(AND(WEEKDAY($A1203)&lt;&gt;1,WEEKDAY($A1203)&lt;&gt;7),-VLOOKUP($A1203,ETF_OP_Fee!$G$5:$H$14,2,1),0))^($A1203-$A1202)*(1+2*(C1203/C1202-1))+IFERROR(VLOOKUP(A1203,BITXeom!$C$9:$D$100,2,0),0)-$D$3*IFERROR(VLOOKUP($A1203,Dividends!$C$10:$E$100,2,0),0)</f>
        <v>0.6813723563626658</v>
      </c>
      <c r="G1203" s="66">
        <f t="shared" si="2"/>
        <v>137863940.19568703</v>
      </c>
      <c r="H1203" s="2">
        <f>H1202*(1-H$1+IF(AND(WEEKDAY($A1203)&lt;&gt;1,WEEKDAY($A1203)&lt;&gt;7),-VLOOKUP($A1203,ETF_OP_Fee!$I$5:$J$14,2,1),0))^($A1203-$A1202)*(1+1*(B1203/B1202-1))</f>
        <v>0.26695247438357317</v>
      </c>
      <c r="I1203" s="9" t="str">
        <f>IFERROR(VLOOKUP(A1203,'BITO-IV'!$A$1:$J$10000,4,0),"")</f>
        <v/>
      </c>
      <c r="Q1203">
        <f>ROW()</f>
        <v>1203</v>
      </c>
      <c r="R1203" t="str">
        <f t="shared" si="3"/>
        <v/>
      </c>
      <c r="S1203" t="str">
        <f t="shared" si="1"/>
        <v/>
      </c>
      <c r="W1203">
        <f>VLOOKUP(A1203,Tbills!$B$4:$C$10000,2,1)</f>
        <v>1.5163516483517261E-2</v>
      </c>
    </row>
    <row r="1204" spans="1:23">
      <c r="A1204" s="1">
        <v>41915</v>
      </c>
      <c r="B1204">
        <f>IFERROR(VLOOKUP($A1204,'BTC-Web'!$A$2:$H$10000,2,0),"")</f>
        <v>375.18099999999998</v>
      </c>
      <c r="C1204">
        <f>VLOOKUP(A1204,H_SPBTFDUE!$B$2:$C$5828,2,0)</f>
        <v>2.6816477594851031</v>
      </c>
      <c r="D1204" s="2">
        <f>D1203*(1-D$1+IF(AND(WEEKDAY($A1204)&lt;&gt;1,WEEKDAY($A1204)&lt;&gt;7),-VLOOKUP($A1204,ETF_OP_Fee!$G$5:$H$14,2,1),0))^($A1204-$A1203)*(1+2*(C1204/C1203-1))+IFERROR(VLOOKUP(A1204,BITXeom!$C$9:$D$100,2,0),0)-$D$3*IFERROR(VLOOKUP($A1204,Dividends!$C$10:$E$100,2,0),0)</f>
        <v>0.62461374931261404</v>
      </c>
      <c r="G1204" s="66">
        <f t="shared" si="2"/>
        <v>149325651.90006155</v>
      </c>
      <c r="H1204" s="2">
        <f>H1203*(1-H$1+IF(AND(WEEKDAY($A1204)&lt;&gt;1,WEEKDAY($A1204)&lt;&gt;7),-VLOOKUP($A1204,ETF_OP_Fee!$I$5:$J$14,2,1),0))^($A1204-$A1203)*(1+1*(B1204/B1203-1))</f>
        <v>0.26082296238177449</v>
      </c>
      <c r="I1204" s="9" t="str">
        <f>IFERROR(VLOOKUP(A1204,'BITO-IV'!$A$1:$J$10000,4,0),"")</f>
        <v/>
      </c>
      <c r="Q1204">
        <f>ROW()</f>
        <v>1204</v>
      </c>
      <c r="R1204" t="str">
        <f t="shared" si="3"/>
        <v/>
      </c>
      <c r="S1204" t="str">
        <f t="shared" si="1"/>
        <v/>
      </c>
      <c r="W1204">
        <f>VLOOKUP(A1204,Tbills!$B$4:$C$10000,2,1)</f>
        <v>1.5163516483517261E-2</v>
      </c>
    </row>
    <row r="1205" spans="1:23">
      <c r="A1205" s="1">
        <v>41918</v>
      </c>
      <c r="B1205">
        <f>IFERROR(VLOOKUP($A1205,'BTC-Web'!$A$2:$H$10000,2,0),"")</f>
        <v>320.38900799999999</v>
      </c>
      <c r="C1205">
        <f>VLOOKUP(A1205,H_SPBTFDUE!$B$2:$C$5828,2,0)</f>
        <v>2.4618093464279061</v>
      </c>
      <c r="D1205" s="2">
        <f>D1204*(1-D$1+IF(AND(WEEKDAY($A1205)&lt;&gt;1,WEEKDAY($A1205)&lt;&gt;7),-VLOOKUP($A1205,ETF_OP_Fee!$G$5:$H$14,2,1),0))^($A1205-$A1204)*(1+2*(C1205/C1204-1))+IFERROR(VLOOKUP(A1205,BITXeom!$C$9:$D$100,2,0),0)-$D$3*IFERROR(VLOOKUP($A1205,Dividends!$C$10:$E$100,2,0),0)</f>
        <v>0.52201468032243015</v>
      </c>
      <c r="G1205" s="66">
        <f t="shared" si="2"/>
        <v>173800970.73837158</v>
      </c>
      <c r="H1205" s="2">
        <f>H1204*(1-H$1+IF(AND(WEEKDAY($A1205)&lt;&gt;1,WEEKDAY($A1205)&lt;&gt;7),-VLOOKUP($A1205,ETF_OP_Fee!$I$5:$J$14,2,1),0))^($A1205-$A1204)*(1+1*(B1205/B1204-1))</f>
        <v>0.22271459756066708</v>
      </c>
      <c r="I1205" s="9" t="str">
        <f>IFERROR(VLOOKUP(A1205,'BITO-IV'!$A$1:$J$10000,4,0),"")</f>
        <v/>
      </c>
      <c r="Q1205">
        <f>ROW()</f>
        <v>1205</v>
      </c>
      <c r="R1205" t="str">
        <f t="shared" si="3"/>
        <v/>
      </c>
      <c r="S1205" t="str">
        <f t="shared" si="1"/>
        <v/>
      </c>
      <c r="W1205">
        <f>VLOOKUP(A1205,Tbills!$B$4:$C$10000,2,1)</f>
        <v>1.5001318681335439E-2</v>
      </c>
    </row>
    <row r="1206" spans="1:23">
      <c r="A1206" s="1">
        <v>41919</v>
      </c>
      <c r="B1206">
        <f>IFERROR(VLOOKUP($A1206,'BTC-Web'!$A$2:$H$10000,2,0),"")</f>
        <v>330.58401500000002</v>
      </c>
      <c r="C1206">
        <f>VLOOKUP(A1206,H_SPBTFDUE!$B$2:$C$5828,2,0)</f>
        <v>2.5070945200541961</v>
      </c>
      <c r="D1206" s="2">
        <f>D1205*(1-D$1+IF(AND(WEEKDAY($A1206)&lt;&gt;1,WEEKDAY($A1206)&lt;&gt;7),-VLOOKUP($A1206,ETF_OP_Fee!$G$5:$H$14,2,1),0))^($A1206-$A1205)*(1+2*(C1206/C1205-1))+IFERROR(VLOOKUP(A1206,BITXeom!$C$9:$D$100,2,0),0)-$D$3*IFERROR(VLOOKUP($A1206,Dividends!$C$10:$E$100,2,0),0)</f>
        <v>0.54115443836449018</v>
      </c>
      <c r="G1206" s="66">
        <f t="shared" si="2"/>
        <v>167397758.92485332</v>
      </c>
      <c r="H1206" s="2">
        <f>H1205*(1-H$1+IF(AND(WEEKDAY($A1206)&lt;&gt;1,WEEKDAY($A1206)&lt;&gt;7),-VLOOKUP($A1206,ETF_OP_Fee!$I$5:$J$14,2,1),0))^($A1206-$A1205)*(1+1*(B1206/B1205-1))</f>
        <v>0.2297955539427701</v>
      </c>
      <c r="I1206" s="9" t="str">
        <f>IFERROR(VLOOKUP(A1206,'BITO-IV'!$A$1:$J$10000,4,0),"")</f>
        <v/>
      </c>
      <c r="Q1206">
        <f>ROW()</f>
        <v>1206</v>
      </c>
      <c r="R1206" t="str">
        <f t="shared" si="3"/>
        <v/>
      </c>
      <c r="S1206" t="str">
        <f t="shared" si="1"/>
        <v/>
      </c>
      <c r="W1206">
        <f>VLOOKUP(A1206,Tbills!$B$4:$C$10000,2,1)</f>
        <v>1.5001318681335439E-2</v>
      </c>
    </row>
    <row r="1207" spans="1:23">
      <c r="A1207" s="1">
        <v>41920</v>
      </c>
      <c r="B1207">
        <f>IFERROR(VLOOKUP($A1207,'BTC-Web'!$A$2:$H$10000,2,0),"")</f>
        <v>336.11599699999999</v>
      </c>
      <c r="C1207">
        <f>VLOOKUP(A1207,H_SPBTFDUE!$B$2:$C$5828,2,0)</f>
        <v>2.6317541901713901</v>
      </c>
      <c r="D1207" s="2">
        <f>D1206*(1-D$1+IF(AND(WEEKDAY($A1207)&lt;&gt;1,WEEKDAY($A1207)&lt;&gt;7),-VLOOKUP($A1207,ETF_OP_Fee!$G$5:$H$14,2,1),0))^($A1207-$A1206)*(1+2*(C1207/C1206-1))+IFERROR(VLOOKUP(A1207,BITXeom!$C$9:$D$100,2,0),0)-$D$3*IFERROR(VLOOKUP($A1207,Dividends!$C$10:$E$100,2,0),0)</f>
        <v>0.59489810524612241</v>
      </c>
      <c r="G1207" s="66">
        <f t="shared" si="2"/>
        <v>150742086.41696447</v>
      </c>
      <c r="H1207" s="2">
        <f>H1206*(1-H$1+IF(AND(WEEKDAY($A1207)&lt;&gt;1,WEEKDAY($A1207)&lt;&gt;7),-VLOOKUP($A1207,ETF_OP_Fee!$I$5:$J$14,2,1),0))^($A1207-$A1206)*(1+1*(B1207/B1206-1))</f>
        <v>0.23363486409507184</v>
      </c>
      <c r="I1207" s="9" t="str">
        <f>IFERROR(VLOOKUP(A1207,'BITO-IV'!$A$1:$J$10000,4,0),"")</f>
        <v/>
      </c>
      <c r="Q1207">
        <f>ROW()</f>
        <v>1207</v>
      </c>
      <c r="R1207" t="str">
        <f t="shared" si="3"/>
        <v/>
      </c>
      <c r="S1207" t="str">
        <f t="shared" si="1"/>
        <v/>
      </c>
      <c r="W1207">
        <f>VLOOKUP(A1207,Tbills!$B$4:$C$10000,2,1)</f>
        <v>1.5001318681335439E-2</v>
      </c>
    </row>
    <row r="1208" spans="1:23">
      <c r="A1208" s="1">
        <v>41921</v>
      </c>
      <c r="B1208">
        <f>IFERROR(VLOOKUP($A1208,'BTC-Web'!$A$2:$H$10000,2,0),"")</f>
        <v>352.74798600000003</v>
      </c>
      <c r="C1208">
        <f>VLOOKUP(A1208,H_SPBTFDUE!$B$2:$C$5828,2,0)</f>
        <v>2.7215869844268168</v>
      </c>
      <c r="D1208" s="2">
        <f>D1207*(1-D$1+IF(AND(WEEKDAY($A1208)&lt;&gt;1,WEEKDAY($A1208)&lt;&gt;7),-VLOOKUP($A1208,ETF_OP_Fee!$G$5:$H$14,2,1),0))^($A1208-$A1207)*(1+2*(C1208/C1207-1))+IFERROR(VLOOKUP(A1208,BITXeom!$C$9:$D$100,2,0),0)-$D$3*IFERROR(VLOOKUP($A1208,Dividends!$C$10:$E$100,2,0),0)</f>
        <v>0.63543422413694417</v>
      </c>
      <c r="G1208" s="66">
        <f t="shared" si="2"/>
        <v>140443321.90975362</v>
      </c>
      <c r="H1208" s="2">
        <f>H1207*(1-H$1+IF(AND(WEEKDAY($A1208)&lt;&gt;1,WEEKDAY($A1208)&lt;&gt;7),-VLOOKUP($A1208,ETF_OP_Fee!$I$5:$J$14,2,1),0))^($A1208-$A1207)*(1+1*(B1208/B1207-1))</f>
        <v>0.24518940924157878</v>
      </c>
      <c r="I1208" s="9" t="str">
        <f>IFERROR(VLOOKUP(A1208,'BITO-IV'!$A$1:$J$10000,4,0),"")</f>
        <v/>
      </c>
      <c r="Q1208">
        <f>ROW()</f>
        <v>1208</v>
      </c>
      <c r="R1208" t="str">
        <f t="shared" si="3"/>
        <v/>
      </c>
      <c r="S1208" t="str">
        <f t="shared" si="1"/>
        <v/>
      </c>
      <c r="W1208">
        <f>VLOOKUP(A1208,Tbills!$B$4:$C$10000,2,1)</f>
        <v>1.5001318681335439E-2</v>
      </c>
    </row>
    <row r="1209" spans="1:23">
      <c r="A1209" s="1">
        <v>41922</v>
      </c>
      <c r="B1209">
        <f>IFERROR(VLOOKUP($A1209,'BTC-Web'!$A$2:$H$10000,2,0),"")</f>
        <v>364.68701199999998</v>
      </c>
      <c r="C1209">
        <f>VLOOKUP(A1209,H_SPBTFDUE!$B$2:$C$5828,2,0)</f>
        <v>2.6954616712030832</v>
      </c>
      <c r="D1209" s="2">
        <f>D1208*(1-D$1+IF(AND(WEEKDAY($A1209)&lt;&gt;1,WEEKDAY($A1209)&lt;&gt;7),-VLOOKUP($A1209,ETF_OP_Fee!$G$5:$H$14,2,1),0))^($A1209-$A1208)*(1+2*(C1209/C1208-1))+IFERROR(VLOOKUP(A1209,BITXeom!$C$9:$D$100,2,0),0)-$D$3*IFERROR(VLOOKUP($A1209,Dividends!$C$10:$E$100,2,0),0)</f>
        <v>0.62315965477440449</v>
      </c>
      <c r="G1209" s="66">
        <f t="shared" si="2"/>
        <v>143132324.59631225</v>
      </c>
      <c r="H1209" s="2">
        <f>H1208*(1-H$1+IF(AND(WEEKDAY($A1209)&lt;&gt;1,WEEKDAY($A1209)&lt;&gt;7),-VLOOKUP($A1209,ETF_OP_Fee!$I$5:$J$14,2,1),0))^($A1209-$A1208)*(1+1*(B1209/B1208-1))</f>
        <v>0.2534814351239022</v>
      </c>
      <c r="I1209" s="9" t="str">
        <f>IFERROR(VLOOKUP(A1209,'BITO-IV'!$A$1:$J$10000,4,0),"")</f>
        <v/>
      </c>
      <c r="Q1209">
        <f>ROW()</f>
        <v>1209</v>
      </c>
      <c r="R1209" t="str">
        <f t="shared" si="3"/>
        <v/>
      </c>
      <c r="S1209" t="str">
        <f t="shared" si="1"/>
        <v/>
      </c>
      <c r="W1209">
        <f>VLOOKUP(A1209,Tbills!$B$4:$C$10000,2,1)</f>
        <v>1.5001318681335439E-2</v>
      </c>
    </row>
    <row r="1210" spans="1:23">
      <c r="A1210" s="1">
        <v>41925</v>
      </c>
      <c r="B1210">
        <f>IFERROR(VLOOKUP($A1210,'BTC-Web'!$A$2:$H$10000,2,0),"")</f>
        <v>377.92099000000002</v>
      </c>
      <c r="C1210">
        <f>VLOOKUP(A1210,H_SPBTFDUE!$B$2:$C$5828,2,0)</f>
        <v>2.9102592024725467</v>
      </c>
      <c r="D1210" s="2">
        <f>D1209*(1-D$1+IF(AND(WEEKDAY($A1210)&lt;&gt;1,WEEKDAY($A1210)&lt;&gt;7),-VLOOKUP($A1210,ETF_OP_Fee!$G$5:$H$14,2,1),0))^($A1210-$A1209)*(1+2*(C1210/C1209-1))+IFERROR(VLOOKUP(A1210,BITXeom!$C$9:$D$100,2,0),0)-$D$3*IFERROR(VLOOKUP($A1210,Dividends!$C$10:$E$100,2,0),0)</f>
        <v>0.72221583132921252</v>
      </c>
      <c r="G1210" s="66">
        <f t="shared" si="2"/>
        <v>120312848.53634612</v>
      </c>
      <c r="H1210" s="2">
        <f>H1209*(1-H$1+IF(AND(WEEKDAY($A1210)&lt;&gt;1,WEEKDAY($A1210)&lt;&gt;7),-VLOOKUP($A1210,ETF_OP_Fee!$I$5:$J$14,2,1),0))^($A1210-$A1209)*(1+1*(B1210/B1209-1))</f>
        <v>0.26265940928328158</v>
      </c>
      <c r="I1210" s="9" t="str">
        <f>IFERROR(VLOOKUP(A1210,'BITO-IV'!$A$1:$J$10000,4,0),"")</f>
        <v/>
      </c>
      <c r="Q1210">
        <f>ROW()</f>
        <v>1210</v>
      </c>
      <c r="R1210" t="str">
        <f t="shared" si="3"/>
        <v/>
      </c>
      <c r="S1210" t="str">
        <f t="shared" si="1"/>
        <v/>
      </c>
      <c r="W1210">
        <f>VLOOKUP(A1210,Tbills!$B$4:$C$10000,2,1)</f>
        <v>1.5001318681335439E-2</v>
      </c>
    </row>
    <row r="1211" spans="1:23">
      <c r="A1211" s="1">
        <v>41926</v>
      </c>
      <c r="B1211">
        <f>IFERROR(VLOOKUP($A1211,'BTC-Web'!$A$2:$H$10000,2,0),"")</f>
        <v>391.69198599999999</v>
      </c>
      <c r="C1211">
        <f>VLOOKUP(A1211,H_SPBTFDUE!$B$2:$C$5828,2,0)</f>
        <v>2.9878822819792044</v>
      </c>
      <c r="D1211" s="2">
        <f>D1210*(1-D$1+IF(AND(WEEKDAY($A1211)&lt;&gt;1,WEEKDAY($A1211)&lt;&gt;7),-VLOOKUP($A1211,ETF_OP_Fee!$G$5:$H$14,2,1),0))^($A1211-$A1210)*(1+2*(C1211/C1210-1))+IFERROR(VLOOKUP(A1211,BITXeom!$C$9:$D$100,2,0),0)-$D$3*IFERROR(VLOOKUP($A1211,Dividends!$C$10:$E$100,2,0),0)</f>
        <v>0.76065032740097671</v>
      </c>
      <c r="G1211" s="66">
        <f t="shared" si="2"/>
        <v>113888563.66610003</v>
      </c>
      <c r="H1211" s="2">
        <f>H1210*(1-H$1+IF(AND(WEEKDAY($A1211)&lt;&gt;1,WEEKDAY($A1211)&lt;&gt;7),-VLOOKUP($A1211,ETF_OP_Fee!$I$5:$J$14,2,1),0))^($A1211-$A1210)*(1+1*(B1211/B1210-1))</f>
        <v>0.27222332351493506</v>
      </c>
      <c r="I1211" s="9" t="str">
        <f>IFERROR(VLOOKUP(A1211,'BITO-IV'!$A$1:$J$10000,4,0),"")</f>
        <v/>
      </c>
      <c r="Q1211">
        <f>ROW()</f>
        <v>1211</v>
      </c>
      <c r="R1211" t="str">
        <f t="shared" si="3"/>
        <v/>
      </c>
      <c r="S1211" t="str">
        <f t="shared" si="1"/>
        <v/>
      </c>
      <c r="W1211">
        <f>VLOOKUP(A1211,Tbills!$B$4:$C$10000,2,1)</f>
        <v>1.0000879120871553E-2</v>
      </c>
    </row>
    <row r="1212" spans="1:23">
      <c r="A1212" s="1">
        <v>41927</v>
      </c>
      <c r="B1212">
        <f>IFERROR(VLOOKUP($A1212,'BTC-Web'!$A$2:$H$10000,2,0),"")</f>
        <v>400.95498700000002</v>
      </c>
      <c r="C1212">
        <f>VLOOKUP(A1212,H_SPBTFDUE!$B$2:$C$5828,2,0)</f>
        <v>2.9421109989798473</v>
      </c>
      <c r="D1212" s="2">
        <f>D1211*(1-D$1+IF(AND(WEEKDAY($A1212)&lt;&gt;1,WEEKDAY($A1212)&lt;&gt;7),-VLOOKUP($A1212,ETF_OP_Fee!$G$5:$H$14,2,1),0))^($A1212-$A1211)*(1+2*(C1212/C1211-1))+IFERROR(VLOOKUP(A1212,BITXeom!$C$9:$D$100,2,0),0)-$D$3*IFERROR(VLOOKUP($A1212,Dividends!$C$10:$E$100,2,0),0)</f>
        <v>0.73725668080082463</v>
      </c>
      <c r="G1212" s="66">
        <f t="shared" si="2"/>
        <v>117371946.5023552</v>
      </c>
      <c r="H1212" s="2">
        <f>H1211*(1-H$1+IF(AND(WEEKDAY($A1212)&lt;&gt;1,WEEKDAY($A1212)&lt;&gt;7),-VLOOKUP($A1212,ETF_OP_Fee!$I$5:$J$14,2,1),0))^($A1212-$A1211)*(1+1*(B1212/B1211-1))</f>
        <v>0.27865379474181573</v>
      </c>
      <c r="I1212" s="9" t="str">
        <f>IFERROR(VLOOKUP(A1212,'BITO-IV'!$A$1:$J$10000,4,0),"")</f>
        <v/>
      </c>
      <c r="Q1212">
        <f>ROW()</f>
        <v>1212</v>
      </c>
      <c r="R1212" t="str">
        <f t="shared" si="3"/>
        <v/>
      </c>
      <c r="S1212" t="str">
        <f t="shared" si="1"/>
        <v/>
      </c>
      <c r="W1212">
        <f>VLOOKUP(A1212,Tbills!$B$4:$C$10000,2,1)</f>
        <v>1.0000879120871553E-2</v>
      </c>
    </row>
    <row r="1213" spans="1:23">
      <c r="A1213" s="1">
        <v>41928</v>
      </c>
      <c r="B1213">
        <f>IFERROR(VLOOKUP($A1213,'BTC-Web'!$A$2:$H$10000,2,0),"")</f>
        <v>394.51800500000002</v>
      </c>
      <c r="C1213">
        <f>VLOOKUP(A1213,H_SPBTFDUE!$B$2:$C$5828,2,0)</f>
        <v>2.8507392928886008</v>
      </c>
      <c r="D1213" s="2">
        <f>D1212*(1-D$1+IF(AND(WEEKDAY($A1213)&lt;&gt;1,WEEKDAY($A1213)&lt;&gt;7),-VLOOKUP($A1213,ETF_OP_Fee!$G$5:$H$14,2,1),0))^($A1213-$A1212)*(1+2*(C1213/C1212-1))+IFERROR(VLOOKUP(A1213,BITXeom!$C$9:$D$100,2,0),0)-$D$3*IFERROR(VLOOKUP($A1213,Dividends!$C$10:$E$100,2,0),0)</f>
        <v>0.69138008412168239</v>
      </c>
      <c r="G1213" s="66">
        <f t="shared" si="2"/>
        <v>124656163.30339676</v>
      </c>
      <c r="H1213" s="2">
        <f>H1212*(1-H$1+IF(AND(WEEKDAY($A1213)&lt;&gt;1,WEEKDAY($A1213)&lt;&gt;7),-VLOOKUP($A1213,ETF_OP_Fee!$I$5:$J$14,2,1),0))^($A1213-$A1212)*(1+1*(B1213/B1212-1))</f>
        <v>0.27417311533005828</v>
      </c>
      <c r="I1213" s="9" t="str">
        <f>IFERROR(VLOOKUP(A1213,'BITO-IV'!$A$1:$J$10000,4,0),"")</f>
        <v/>
      </c>
      <c r="Q1213">
        <f>ROW()</f>
        <v>1213</v>
      </c>
      <c r="R1213" t="str">
        <f t="shared" si="3"/>
        <v/>
      </c>
      <c r="S1213" t="str">
        <f t="shared" si="1"/>
        <v/>
      </c>
      <c r="W1213">
        <f>VLOOKUP(A1213,Tbills!$B$4:$C$10000,2,1)</f>
        <v>1.0000879120871553E-2</v>
      </c>
    </row>
    <row r="1214" spans="1:23">
      <c r="A1214" s="1">
        <v>41929</v>
      </c>
      <c r="B1214">
        <f>IFERROR(VLOOKUP($A1214,'BTC-Web'!$A$2:$H$10000,2,0),"")</f>
        <v>382.756012</v>
      </c>
      <c r="C1214">
        <f>VLOOKUP(A1214,H_SPBTFDUE!$B$2:$C$5828,2,0)</f>
        <v>2.8593839435781336</v>
      </c>
      <c r="D1214" s="2">
        <f>D1213*(1-D$1+IF(AND(WEEKDAY($A1214)&lt;&gt;1,WEEKDAY($A1214)&lt;&gt;7),-VLOOKUP($A1214,ETF_OP_Fee!$G$5:$H$14,2,1),0))^($A1214-$A1213)*(1+2*(C1214/C1213-1))+IFERROR(VLOOKUP(A1214,BITXeom!$C$9:$D$100,2,0),0)-$D$3*IFERROR(VLOOKUP($A1214,Dividends!$C$10:$E$100,2,0),0)</f>
        <v>0.69548934953561348</v>
      </c>
      <c r="G1214" s="66">
        <f t="shared" si="2"/>
        <v>123893653.63124865</v>
      </c>
      <c r="H1214" s="2">
        <f>H1213*(1-H$1+IF(AND(WEEKDAY($A1214)&lt;&gt;1,WEEKDAY($A1214)&lt;&gt;7),-VLOOKUP($A1214,ETF_OP_Fee!$I$5:$J$14,2,1),0))^($A1214-$A1213)*(1+1*(B1214/B1213-1))</f>
        <v>0.26599211072667861</v>
      </c>
      <c r="I1214" s="9" t="str">
        <f>IFERROR(VLOOKUP(A1214,'BITO-IV'!$A$1:$J$10000,4,0),"")</f>
        <v/>
      </c>
      <c r="Q1214">
        <f>ROW()</f>
        <v>1214</v>
      </c>
      <c r="R1214" t="str">
        <f t="shared" si="3"/>
        <v/>
      </c>
      <c r="S1214" t="str">
        <f t="shared" si="1"/>
        <v/>
      </c>
      <c r="W1214">
        <f>VLOOKUP(A1214,Tbills!$B$4:$C$10000,2,1)</f>
        <v>1.0000879120871553E-2</v>
      </c>
    </row>
    <row r="1215" spans="1:23">
      <c r="A1215" s="1">
        <v>41932</v>
      </c>
      <c r="B1215">
        <f>IFERROR(VLOOKUP($A1215,'BTC-Web'!$A$2:$H$10000,2,0),"")</f>
        <v>389.23098800000002</v>
      </c>
      <c r="C1215">
        <f>VLOOKUP(A1215,H_SPBTFDUE!$B$2:$C$5828,2,0)</f>
        <v>2.8522678532768562</v>
      </c>
      <c r="D1215" s="2">
        <f>D1214*(1-D$1+IF(AND(WEEKDAY($A1215)&lt;&gt;1,WEEKDAY($A1215)&lt;&gt;7),-VLOOKUP($A1215,ETF_OP_Fee!$G$5:$H$14,2,1),0))^($A1215-$A1214)*(1+2*(C1215/C1214-1))+IFERROR(VLOOKUP(A1215,BITXeom!$C$9:$D$100,2,0),0)-$D$3*IFERROR(VLOOKUP($A1215,Dividends!$C$10:$E$100,2,0),0)</f>
        <v>0.69177741194906994</v>
      </c>
      <c r="G1215" s="66">
        <f t="shared" si="2"/>
        <v>124503867.57302628</v>
      </c>
      <c r="H1215" s="2">
        <f>H1214*(1-H$1+IF(AND(WEEKDAY($A1215)&lt;&gt;1,WEEKDAY($A1215)&lt;&gt;7),-VLOOKUP($A1215,ETF_OP_Fee!$I$5:$J$14,2,1),0))^($A1215-$A1214)*(1+1*(B1215/B1214-1))</f>
        <v>0.2704707045443468</v>
      </c>
      <c r="I1215" s="9" t="str">
        <f>IFERROR(VLOOKUP(A1215,'BITO-IV'!$A$1:$J$10000,4,0),"")</f>
        <v/>
      </c>
      <c r="Q1215">
        <f>ROW()</f>
        <v>1215</v>
      </c>
      <c r="R1215" t="str">
        <f t="shared" si="3"/>
        <v/>
      </c>
      <c r="S1215" t="str">
        <f t="shared" si="1"/>
        <v/>
      </c>
      <c r="W1215">
        <f>VLOOKUP(A1215,Tbills!$B$4:$C$10000,2,1)</f>
        <v>2.0001758241743106E-2</v>
      </c>
    </row>
    <row r="1216" spans="1:23">
      <c r="A1216" s="1">
        <v>41933</v>
      </c>
      <c r="B1216">
        <f>IFERROR(VLOOKUP($A1216,'BTC-Web'!$A$2:$H$10000,2,0),"")</f>
        <v>382.42099000000002</v>
      </c>
      <c r="C1216">
        <f>VLOOKUP(A1216,H_SPBTFDUE!$B$2:$C$5828,2,0)</f>
        <v>2.8789995015565997</v>
      </c>
      <c r="D1216" s="2">
        <f>D1215*(1-D$1+IF(AND(WEEKDAY($A1216)&lt;&gt;1,WEEKDAY($A1216)&lt;&gt;7),-VLOOKUP($A1216,ETF_OP_Fee!$G$5:$H$14,2,1),0))^($A1216-$A1215)*(1+2*(C1216/C1215-1))+IFERROR(VLOOKUP(A1216,BITXeom!$C$9:$D$100,2,0),0)-$D$3*IFERROR(VLOOKUP($A1216,Dividends!$C$10:$E$100,2,0),0)</f>
        <v>0.70465922637959522</v>
      </c>
      <c r="G1216" s="66">
        <f t="shared" si="2"/>
        <v>122163669.12306473</v>
      </c>
      <c r="H1216" s="2">
        <f>H1215*(1-H$1+IF(AND(WEEKDAY($A1216)&lt;&gt;1,WEEKDAY($A1216)&lt;&gt;7),-VLOOKUP($A1216,ETF_OP_Fee!$I$5:$J$14,2,1),0))^($A1216-$A1215)*(1+1*(B1216/B1215-1))</f>
        <v>0.26573162383594123</v>
      </c>
      <c r="I1216" s="9" t="str">
        <f>IFERROR(VLOOKUP(A1216,'BITO-IV'!$A$1:$J$10000,4,0),"")</f>
        <v/>
      </c>
      <c r="Q1216">
        <f>ROW()</f>
        <v>1216</v>
      </c>
      <c r="R1216" t="str">
        <f t="shared" si="3"/>
        <v/>
      </c>
      <c r="S1216" t="str">
        <f t="shared" si="1"/>
        <v/>
      </c>
      <c r="W1216">
        <f>VLOOKUP(A1216,Tbills!$B$4:$C$10000,2,1)</f>
        <v>2.0001758241743106E-2</v>
      </c>
    </row>
    <row r="1217" spans="1:23">
      <c r="A1217" s="1">
        <v>41934</v>
      </c>
      <c r="B1217">
        <f>IFERROR(VLOOKUP($A1217,'BTC-Web'!$A$2:$H$10000,2,0),"")</f>
        <v>386.11801100000002</v>
      </c>
      <c r="C1217">
        <f>VLOOKUP(A1217,H_SPBTFDUE!$B$2:$C$5828,2,0)</f>
        <v>2.8539742793536749</v>
      </c>
      <c r="D1217" s="2">
        <f>D1216*(1-D$1+IF(AND(WEEKDAY($A1217)&lt;&gt;1,WEEKDAY($A1217)&lt;&gt;7),-VLOOKUP($A1217,ETF_OP_Fee!$G$5:$H$14,2,1),0))^($A1217-$A1216)*(1+2*(C1217/C1216-1))+IFERROR(VLOOKUP(A1217,BITXeom!$C$9:$D$100,2,0),0)-$D$3*IFERROR(VLOOKUP($A1217,Dividends!$C$10:$E$100,2,0),0)</f>
        <v>0.69232549269157917</v>
      </c>
      <c r="G1217" s="66">
        <f t="shared" si="2"/>
        <v>124281084.48886038</v>
      </c>
      <c r="H1217" s="2">
        <f>H1216*(1-H$1+IF(AND(WEEKDAY($A1217)&lt;&gt;1,WEEKDAY($A1217)&lt;&gt;7),-VLOOKUP($A1217,ETF_OP_Fee!$I$5:$J$14,2,1),0))^($A1217-$A1216)*(1+1*(B1217/B1216-1))</f>
        <v>0.26829357757364286</v>
      </c>
      <c r="I1217" s="9" t="str">
        <f>IFERROR(VLOOKUP(A1217,'BITO-IV'!$A$1:$J$10000,4,0),"")</f>
        <v/>
      </c>
      <c r="Q1217">
        <f>ROW()</f>
        <v>1217</v>
      </c>
      <c r="R1217" t="str">
        <f t="shared" si="3"/>
        <v/>
      </c>
      <c r="S1217" t="str">
        <f t="shared" si="1"/>
        <v/>
      </c>
      <c r="W1217">
        <f>VLOOKUP(A1217,Tbills!$B$4:$C$10000,2,1)</f>
        <v>2.0001758241743106E-2</v>
      </c>
    </row>
    <row r="1218" spans="1:23">
      <c r="A1218" s="1">
        <v>41935</v>
      </c>
      <c r="B1218">
        <f>IFERROR(VLOOKUP($A1218,'BTC-Web'!$A$2:$H$10000,2,0),"")</f>
        <v>382.96200599999997</v>
      </c>
      <c r="C1218">
        <f>VLOOKUP(A1218,H_SPBTFDUE!$B$2:$C$5828,2,0)</f>
        <v>2.6693767714697079</v>
      </c>
      <c r="D1218" s="2">
        <f>D1217*(1-D$1+IF(AND(WEEKDAY($A1218)&lt;&gt;1,WEEKDAY($A1218)&lt;&gt;7),-VLOOKUP($A1218,ETF_OP_Fee!$G$5:$H$14,2,1),0))^($A1218-$A1217)*(1+2*(C1218/C1217-1))+IFERROR(VLOOKUP(A1218,BITXeom!$C$9:$D$100,2,0),0)-$D$3*IFERROR(VLOOKUP($A1218,Dividends!$C$10:$E$100,2,0),0)</f>
        <v>0.60269241548350749</v>
      </c>
      <c r="G1218" s="66">
        <f t="shared" si="2"/>
        <v>140351829.66095772</v>
      </c>
      <c r="H1218" s="2">
        <f>H1217*(1-H$1+IF(AND(WEEKDAY($A1218)&lt;&gt;1,WEEKDAY($A1218)&lt;&gt;7),-VLOOKUP($A1218,ETF_OP_Fee!$I$5:$J$14,2,1),0))^($A1218-$A1217)*(1+1*(B1218/B1217-1))</f>
        <v>0.26609370586222125</v>
      </c>
      <c r="I1218" s="9" t="str">
        <f>IFERROR(VLOOKUP(A1218,'BITO-IV'!$A$1:$J$10000,4,0),"")</f>
        <v/>
      </c>
      <c r="Q1218">
        <f>ROW()</f>
        <v>1218</v>
      </c>
      <c r="R1218" t="str">
        <f t="shared" si="3"/>
        <v/>
      </c>
      <c r="S1218" t="str">
        <f t="shared" si="1"/>
        <v/>
      </c>
      <c r="W1218">
        <f>VLOOKUP(A1218,Tbills!$B$4:$C$10000,2,1)</f>
        <v>2.0001758241743106E-2</v>
      </c>
    </row>
    <row r="1219" spans="1:23">
      <c r="A1219" s="1">
        <v>41936</v>
      </c>
      <c r="B1219">
        <f>IFERROR(VLOOKUP($A1219,'BTC-Web'!$A$2:$H$10000,2,0),"")</f>
        <v>358.591003</v>
      </c>
      <c r="C1219">
        <f>VLOOKUP(A1219,H_SPBTFDUE!$B$2:$C$5828,2,0)</f>
        <v>2.6685480707549547</v>
      </c>
      <c r="D1219" s="2">
        <f>D1218*(1-D$1+IF(AND(WEEKDAY($A1219)&lt;&gt;1,WEEKDAY($A1219)&lt;&gt;7),-VLOOKUP($A1219,ETF_OP_Fee!$G$5:$H$14,2,1),0))^($A1219-$A1218)*(1+2*(C1219/C1218-1))+IFERROR(VLOOKUP(A1219,BITXeom!$C$9:$D$100,2,0),0)-$D$3*IFERROR(VLOOKUP($A1219,Dividends!$C$10:$E$100,2,0),0)</f>
        <v>0.60224559883868711</v>
      </c>
      <c r="G1219" s="66">
        <f t="shared" si="2"/>
        <v>140431667.3582792</v>
      </c>
      <c r="H1219" s="2">
        <f>H1218*(1-H$1+IF(AND(WEEKDAY($A1219)&lt;&gt;1,WEEKDAY($A1219)&lt;&gt;7),-VLOOKUP($A1219,ETF_OP_Fee!$I$5:$J$14,2,1),0))^($A1219-$A1218)*(1+1*(B1219/B1218-1))</f>
        <v>0.24915350316468773</v>
      </c>
      <c r="I1219" s="9" t="str">
        <f>IFERROR(VLOOKUP(A1219,'BITO-IV'!$A$1:$J$10000,4,0),"")</f>
        <v/>
      </c>
      <c r="Q1219">
        <f>ROW()</f>
        <v>1219</v>
      </c>
      <c r="R1219" t="str">
        <f t="shared" si="3"/>
        <v/>
      </c>
      <c r="S1219" t="str">
        <f t="shared" si="1"/>
        <v/>
      </c>
      <c r="W1219">
        <f>VLOOKUP(A1219,Tbills!$B$4:$C$10000,2,1)</f>
        <v>2.0001758241743106E-2</v>
      </c>
    </row>
    <row r="1220" spans="1:23">
      <c r="A1220" s="1">
        <v>41939</v>
      </c>
      <c r="B1220">
        <f>IFERROR(VLOOKUP($A1220,'BTC-Web'!$A$2:$H$10000,2,0),"")</f>
        <v>354.77700800000002</v>
      </c>
      <c r="C1220">
        <f>VLOOKUP(A1220,H_SPBTFDUE!$B$2:$C$5828,2,0)</f>
        <v>2.6283702966923488</v>
      </c>
      <c r="D1220" s="2">
        <f>D1219*(1-D$1+IF(AND(WEEKDAY($A1220)&lt;&gt;1,WEEKDAY($A1220)&lt;&gt;7),-VLOOKUP($A1220,ETF_OP_Fee!$G$5:$H$14,2,1),0))^($A1220-$A1219)*(1+2*(C1220/C1219-1))+IFERROR(VLOOKUP(A1220,BITXeom!$C$9:$D$100,2,0),0)-$D$3*IFERROR(VLOOKUP($A1220,Dividends!$C$10:$E$100,2,0),0)</f>
        <v>0.58389951319065914</v>
      </c>
      <c r="G1220" s="66">
        <f t="shared" si="2"/>
        <v>144653047.61518127</v>
      </c>
      <c r="H1220" s="2">
        <f>H1219*(1-H$1+IF(AND(WEEKDAY($A1220)&lt;&gt;1,WEEKDAY($A1220)&lt;&gt;7),-VLOOKUP($A1220,ETF_OP_Fee!$I$5:$J$14,2,1),0))^($A1220-$A1219)*(1+1*(B1220/B1219-1))</f>
        <v>0.24648424481801295</v>
      </c>
      <c r="I1220" s="9" t="str">
        <f>IFERROR(VLOOKUP(A1220,'BITO-IV'!$A$1:$J$10000,4,0),"")</f>
        <v/>
      </c>
      <c r="Q1220">
        <f>ROW()</f>
        <v>1220</v>
      </c>
      <c r="R1220" t="str">
        <f t="shared" si="3"/>
        <v/>
      </c>
      <c r="S1220" t="str">
        <f t="shared" si="1"/>
        <v/>
      </c>
      <c r="W1220">
        <f>VLOOKUP(A1220,Tbills!$B$4:$C$10000,2,1)</f>
        <v>2.0001758241743106E-2</v>
      </c>
    </row>
    <row r="1221" spans="1:23">
      <c r="A1221" s="1">
        <v>41940</v>
      </c>
      <c r="B1221">
        <f>IFERROR(VLOOKUP($A1221,'BTC-Web'!$A$2:$H$10000,2,0),"")</f>
        <v>353.21499599999999</v>
      </c>
      <c r="C1221">
        <f>VLOOKUP(A1221,H_SPBTFDUE!$B$2:$C$5828,2,0)</f>
        <v>2.6625499526569101</v>
      </c>
      <c r="D1221" s="2">
        <f>D1220*(1-D$1+IF(AND(WEEKDAY($A1221)&lt;&gt;1,WEEKDAY($A1221)&lt;&gt;7),-VLOOKUP($A1221,ETF_OP_Fee!$G$5:$H$14,2,1),0))^($A1221-$A1220)*(1+2*(C1221/C1220-1))+IFERROR(VLOOKUP(A1221,BITXeom!$C$9:$D$100,2,0),0)-$D$3*IFERROR(VLOOKUP($A1221,Dividends!$C$10:$E$100,2,0),0)</f>
        <v>0.59901349918790769</v>
      </c>
      <c r="G1221" s="66">
        <f t="shared" si="2"/>
        <v>140883345.09605813</v>
      </c>
      <c r="H1221" s="2">
        <f>H1220*(1-H$1+IF(AND(WEEKDAY($A1221)&lt;&gt;1,WEEKDAY($A1221)&lt;&gt;7),-VLOOKUP($A1221,ETF_OP_Fee!$I$5:$J$14,2,1),0))^($A1221-$A1220)*(1+1*(B1221/B1220-1))</f>
        <v>0.24539263703351041</v>
      </c>
      <c r="I1221" s="9" t="str">
        <f>IFERROR(VLOOKUP(A1221,'BITO-IV'!$A$1:$J$10000,4,0),"")</f>
        <v/>
      </c>
      <c r="Q1221">
        <f>ROW()</f>
        <v>1221</v>
      </c>
      <c r="R1221" t="str">
        <f t="shared" si="3"/>
        <v/>
      </c>
      <c r="S1221" t="str">
        <f t="shared" si="1"/>
        <v/>
      </c>
      <c r="W1221">
        <f>VLOOKUP(A1221,Tbills!$B$4:$C$10000,2,1)</f>
        <v>2.0001758241743106E-2</v>
      </c>
    </row>
    <row r="1222" spans="1:23">
      <c r="A1222" s="1">
        <v>41941</v>
      </c>
      <c r="B1222">
        <f>IFERROR(VLOOKUP($A1222,'BTC-Web'!$A$2:$H$10000,2,0),"")</f>
        <v>357.08898900000003</v>
      </c>
      <c r="C1222">
        <f>VLOOKUP(A1222,H_SPBTFDUE!$B$2:$C$5828,2,0)</f>
        <v>2.498261926508107</v>
      </c>
      <c r="D1222" s="2">
        <f>D1221*(1-D$1+IF(AND(WEEKDAY($A1222)&lt;&gt;1,WEEKDAY($A1222)&lt;&gt;7),-VLOOKUP($A1222,ETF_OP_Fee!$G$5:$H$14,2,1),0))^($A1222-$A1221)*(1+2*(C1222/C1221-1))+IFERROR(VLOOKUP(A1222,BITXeom!$C$9:$D$100,2,0),0)-$D$3*IFERROR(VLOOKUP($A1222,Dividends!$C$10:$E$100,2,0),0)</f>
        <v>0.52502802277023808</v>
      </c>
      <c r="G1222" s="66">
        <f t="shared" si="2"/>
        <v>158261936.28492114</v>
      </c>
      <c r="H1222" s="2">
        <f>H1221*(1-H$1+IF(AND(WEEKDAY($A1222)&lt;&gt;1,WEEKDAY($A1222)&lt;&gt;7),-VLOOKUP($A1222,ETF_OP_Fee!$I$5:$J$14,2,1),0))^($A1222-$A1221)*(1+1*(B1222/B1221-1))</f>
        <v>0.24807759850426878</v>
      </c>
      <c r="I1222" s="9" t="str">
        <f>IFERROR(VLOOKUP(A1222,'BITO-IV'!$A$1:$J$10000,4,0),"")</f>
        <v/>
      </c>
      <c r="Q1222">
        <f>ROW()</f>
        <v>1222</v>
      </c>
      <c r="R1222" t="str">
        <f t="shared" si="3"/>
        <v/>
      </c>
      <c r="S1222" t="str">
        <f t="shared" si="1"/>
        <v/>
      </c>
      <c r="W1222">
        <f>VLOOKUP(A1222,Tbills!$B$4:$C$10000,2,1)</f>
        <v>2.0001758241743106E-2</v>
      </c>
    </row>
    <row r="1223" spans="1:23">
      <c r="A1223" s="1">
        <v>41942</v>
      </c>
      <c r="B1223">
        <f>IFERROR(VLOOKUP($A1223,'BTC-Web'!$A$2:$H$10000,2,0),"")</f>
        <v>335.70901500000002</v>
      </c>
      <c r="C1223">
        <f>VLOOKUP(A1223,H_SPBTFDUE!$B$2:$C$5828,2,0)</f>
        <v>2.5703026318193536</v>
      </c>
      <c r="D1223" s="2">
        <f>D1222*(1-D$1+IF(AND(WEEKDAY($A1223)&lt;&gt;1,WEEKDAY($A1223)&lt;&gt;7),-VLOOKUP($A1223,ETF_OP_Fee!$G$5:$H$14,2,1),0))^($A1223-$A1222)*(1+2*(C1223/C1222-1))+IFERROR(VLOOKUP(A1223,BITXeom!$C$9:$D$100,2,0),0)-$D$3*IFERROR(VLOOKUP($A1223,Dividends!$C$10:$E$100,2,0),0)</f>
        <v>0.55524084419369191</v>
      </c>
      <c r="G1223" s="66">
        <f t="shared" si="2"/>
        <v>149126311.15359008</v>
      </c>
      <c r="H1223" s="2">
        <f>H1222*(1-H$1+IF(AND(WEEKDAY($A1223)&lt;&gt;1,WEEKDAY($A1223)&lt;&gt;7),-VLOOKUP($A1223,ETF_OP_Fee!$I$5:$J$14,2,1),0))^($A1223-$A1222)*(1+1*(B1223/B1222-1))</f>
        <v>0.23321838867088632</v>
      </c>
      <c r="I1223" s="9" t="str">
        <f>IFERROR(VLOOKUP(A1223,'BITO-IV'!$A$1:$J$10000,4,0),"")</f>
        <v/>
      </c>
      <c r="Q1223">
        <f>ROW()</f>
        <v>1223</v>
      </c>
      <c r="R1223" t="str">
        <f t="shared" si="3"/>
        <v/>
      </c>
      <c r="S1223" t="str">
        <f t="shared" si="1"/>
        <v/>
      </c>
      <c r="W1223">
        <f>VLOOKUP(A1223,Tbills!$B$4:$C$10000,2,1)</f>
        <v>2.0001758241743106E-2</v>
      </c>
    </row>
    <row r="1224" spans="1:23">
      <c r="A1224" s="1">
        <v>41943</v>
      </c>
      <c r="B1224">
        <f>IFERROR(VLOOKUP($A1224,'BTC-Web'!$A$2:$H$10000,2,0),"")</f>
        <v>345.00900300000001</v>
      </c>
      <c r="C1224">
        <f>VLOOKUP(A1224,H_SPBTFDUE!$B$2:$C$5828,2,0)</f>
        <v>2.5180352031840472</v>
      </c>
      <c r="D1224" s="2">
        <f>D1223*(1-D$1+IF(AND(WEEKDAY($A1224)&lt;&gt;1,WEEKDAY($A1224)&lt;&gt;7),-VLOOKUP($A1224,ETF_OP_Fee!$G$5:$H$14,2,1),0))^($A1224-$A1223)*(1+2*(C1224/C1223-1))+IFERROR(VLOOKUP(A1224,BITXeom!$C$9:$D$100,2,0),0)-$D$3*IFERROR(VLOOKUP($A1224,Dividends!$C$10:$E$100,2,0),0)</f>
        <v>0.5325948478566308</v>
      </c>
      <c r="G1224" s="66">
        <f t="shared" si="2"/>
        <v>155183553.15663999</v>
      </c>
      <c r="H1224" s="2">
        <f>H1223*(1-H$1+IF(AND(WEEKDAY($A1224)&lt;&gt;1,WEEKDAY($A1224)&lt;&gt;7),-VLOOKUP($A1224,ETF_OP_Fee!$I$5:$J$14,2,1),0))^($A1224-$A1223)*(1+1*(B1224/B1223-1))</f>
        <v>0.23967288911982534</v>
      </c>
      <c r="I1224" s="9" t="str">
        <f>IFERROR(VLOOKUP(A1224,'BITO-IV'!$A$1:$J$10000,4,0),"")</f>
        <v/>
      </c>
      <c r="Q1224">
        <f>ROW()</f>
        <v>1224</v>
      </c>
      <c r="R1224" t="str">
        <f t="shared" si="3"/>
        <v/>
      </c>
      <c r="S1224" t="str">
        <f t="shared" si="1"/>
        <v/>
      </c>
      <c r="W1224">
        <f>VLOOKUP(A1224,Tbills!$B$4:$C$10000,2,1)</f>
        <v>2.0001758241743106E-2</v>
      </c>
    </row>
    <row r="1225" spans="1:23">
      <c r="A1225" s="1">
        <v>41946</v>
      </c>
      <c r="B1225">
        <f>IFERROR(VLOOKUP($A1225,'BTC-Web'!$A$2:$H$10000,2,0),"")</f>
        <v>325.56900000000002</v>
      </c>
      <c r="C1225">
        <f>VLOOKUP(A1225,H_SPBTFDUE!$B$2:$C$5828,2,0)</f>
        <v>2.4376230686170897</v>
      </c>
      <c r="D1225" s="2">
        <f>D1224*(1-D$1+IF(AND(WEEKDAY($A1225)&lt;&gt;1,WEEKDAY($A1225)&lt;&gt;7),-VLOOKUP($A1225,ETF_OP_Fee!$G$5:$H$14,2,1),0))^($A1225-$A1224)*(1+2*(C1225/C1224-1))+IFERROR(VLOOKUP(A1225,BITXeom!$C$9:$D$100,2,0),0)-$D$3*IFERROR(VLOOKUP($A1225,Dividends!$C$10:$E$100,2,0),0)</f>
        <v>0.49839828703377237</v>
      </c>
      <c r="G1225" s="66">
        <f t="shared" si="2"/>
        <v>165086885.99222553</v>
      </c>
      <c r="H1225" s="2">
        <f>H1224*(1-H$1+IF(AND(WEEKDAY($A1225)&lt;&gt;1,WEEKDAY($A1225)&lt;&gt;7),-VLOOKUP($A1225,ETF_OP_Fee!$I$5:$J$14,2,1),0))^($A1225-$A1224)*(1+1*(B1225/B1224-1))</f>
        <v>0.22615053392707699</v>
      </c>
      <c r="I1225" s="9" t="str">
        <f>IFERROR(VLOOKUP(A1225,'BITO-IV'!$A$1:$J$10000,4,0),"")</f>
        <v/>
      </c>
      <c r="Q1225">
        <f>ROW()</f>
        <v>1225</v>
      </c>
      <c r="R1225" t="str">
        <f t="shared" si="3"/>
        <v/>
      </c>
      <c r="S1225" t="str">
        <f t="shared" si="1"/>
        <v/>
      </c>
      <c r="W1225">
        <f>VLOOKUP(A1225,Tbills!$B$4:$C$10000,2,1)</f>
        <v>2.0001758241743106E-2</v>
      </c>
    </row>
    <row r="1226" spans="1:23">
      <c r="A1226" s="1">
        <v>41947</v>
      </c>
      <c r="B1226">
        <f>IFERROR(VLOOKUP($A1226,'BTC-Web'!$A$2:$H$10000,2,0),"")</f>
        <v>327.16101099999997</v>
      </c>
      <c r="C1226">
        <f>VLOOKUP(A1226,H_SPBTFDUE!$B$2:$C$5828,2,0)</f>
        <v>2.4592203595670794</v>
      </c>
      <c r="D1226" s="2">
        <f>D1225*(1-D$1+IF(AND(WEEKDAY($A1226)&lt;&gt;1,WEEKDAY($A1226)&lt;&gt;7),-VLOOKUP($A1226,ETF_OP_Fee!$G$5:$H$14,2,1),0))^($A1226-$A1225)*(1+2*(C1226/C1225-1))+IFERROR(VLOOKUP(A1226,BITXeom!$C$9:$D$100,2,0),0)-$D$3*IFERROR(VLOOKUP($A1226,Dividends!$C$10:$E$100,2,0),0)</f>
        <v>0.50716873894344616</v>
      </c>
      <c r="G1226" s="66">
        <f t="shared" si="2"/>
        <v>162152959.5048402</v>
      </c>
      <c r="H1226" s="2">
        <f>H1225*(1-H$1+IF(AND(WEEKDAY($A1226)&lt;&gt;1,WEEKDAY($A1226)&lt;&gt;7),-VLOOKUP($A1226,ETF_OP_Fee!$I$5:$J$14,2,1),0))^($A1226-$A1225)*(1+1*(B1226/B1225-1))</f>
        <v>0.22725048027343964</v>
      </c>
      <c r="I1226" s="9" t="str">
        <f>IFERROR(VLOOKUP(A1226,'BITO-IV'!$A$1:$J$10000,4,0),"")</f>
        <v/>
      </c>
      <c r="Q1226">
        <f>ROW()</f>
        <v>1226</v>
      </c>
      <c r="R1226" t="str">
        <f t="shared" si="3"/>
        <v/>
      </c>
      <c r="S1226" t="str">
        <f t="shared" si="1"/>
        <v/>
      </c>
      <c r="W1226">
        <f>VLOOKUP(A1226,Tbills!$B$4:$C$10000,2,1)</f>
        <v>2.0001758241743106E-2</v>
      </c>
    </row>
    <row r="1227" spans="1:23">
      <c r="A1227" s="1">
        <v>41948</v>
      </c>
      <c r="B1227">
        <f>IFERROR(VLOOKUP($A1227,'BTC-Web'!$A$2:$H$10000,2,0),"")</f>
        <v>330.68301400000001</v>
      </c>
      <c r="C1227">
        <f>VLOOKUP(A1227,H_SPBTFDUE!$B$2:$C$5828,2,0)</f>
        <v>2.525875919615383</v>
      </c>
      <c r="D1227" s="2">
        <f>D1226*(1-D$1+IF(AND(WEEKDAY($A1227)&lt;&gt;1,WEEKDAY($A1227)&lt;&gt;7),-VLOOKUP($A1227,ETF_OP_Fee!$G$5:$H$14,2,1),0))^($A1227-$A1226)*(1+2*(C1227/C1226-1))+IFERROR(VLOOKUP(A1227,BITXeom!$C$9:$D$100,2,0),0)-$D$3*IFERROR(VLOOKUP($A1227,Dividends!$C$10:$E$100,2,0),0)</f>
        <v>0.53459724075594972</v>
      </c>
      <c r="G1227" s="66">
        <f t="shared" si="2"/>
        <v>153354418.75696263</v>
      </c>
      <c r="H1227" s="2">
        <f>H1226*(1-H$1+IF(AND(WEEKDAY($A1227)&lt;&gt;1,WEEKDAY($A1227)&lt;&gt;7),-VLOOKUP($A1227,ETF_OP_Fee!$I$5:$J$14,2,1),0))^($A1227-$A1226)*(1+1*(B1227/B1226-1))</f>
        <v>0.22969093296451887</v>
      </c>
      <c r="I1227" s="9" t="str">
        <f>IFERROR(VLOOKUP(A1227,'BITO-IV'!$A$1:$J$10000,4,0),"")</f>
        <v/>
      </c>
      <c r="Q1227">
        <f>ROW()</f>
        <v>1227</v>
      </c>
      <c r="R1227" t="str">
        <f t="shared" si="3"/>
        <v/>
      </c>
      <c r="S1227" t="str">
        <f t="shared" si="1"/>
        <v/>
      </c>
      <c r="W1227">
        <f>VLOOKUP(A1227,Tbills!$B$4:$C$10000,2,1)</f>
        <v>2.0001758241743106E-2</v>
      </c>
    </row>
    <row r="1228" spans="1:23">
      <c r="A1228" s="1">
        <v>41949</v>
      </c>
      <c r="B1228">
        <f>IFERROR(VLOOKUP($A1228,'BTC-Web'!$A$2:$H$10000,2,0),"")</f>
        <v>339.45800800000001</v>
      </c>
      <c r="C1228">
        <f>VLOOKUP(A1228,H_SPBTFDUE!$B$2:$C$5828,2,0)</f>
        <v>2.598543889693822</v>
      </c>
      <c r="D1228" s="2">
        <f>D1227*(1-D$1+IF(AND(WEEKDAY($A1228)&lt;&gt;1,WEEKDAY($A1228)&lt;&gt;7),-VLOOKUP($A1228,ETF_OP_Fee!$G$5:$H$14,2,1),0))^($A1228-$A1227)*(1+2*(C1228/C1227-1))+IFERROR(VLOOKUP(A1228,BITXeom!$C$9:$D$100,2,0),0)-$D$3*IFERROR(VLOOKUP($A1228,Dividends!$C$10:$E$100,2,0),0)</f>
        <v>0.56528918679006113</v>
      </c>
      <c r="G1228" s="66">
        <f t="shared" si="2"/>
        <v>144522602.39613232</v>
      </c>
      <c r="H1228" s="2">
        <f>H1227*(1-H$1+IF(AND(WEEKDAY($A1228)&lt;&gt;1,WEEKDAY($A1228)&lt;&gt;7),-VLOOKUP($A1228,ETF_OP_Fee!$I$5:$J$14,2,1),0))^($A1228-$A1227)*(1+1*(B1228/B1227-1))</f>
        <v>0.23577986740053872</v>
      </c>
      <c r="I1228" s="9" t="str">
        <f>IFERROR(VLOOKUP(A1228,'BITO-IV'!$A$1:$J$10000,4,0),"")</f>
        <v/>
      </c>
      <c r="Q1228">
        <f>ROW()</f>
        <v>1228</v>
      </c>
      <c r="R1228" t="str">
        <f t="shared" si="3"/>
        <v/>
      </c>
      <c r="S1228" t="str">
        <f t="shared" si="1"/>
        <v/>
      </c>
      <c r="W1228">
        <f>VLOOKUP(A1228,Tbills!$B$4:$C$10000,2,1)</f>
        <v>2.0001758241743106E-2</v>
      </c>
    </row>
    <row r="1229" spans="1:23">
      <c r="A1229" s="1">
        <v>41950</v>
      </c>
      <c r="B1229">
        <f>IFERROR(VLOOKUP($A1229,'BTC-Web'!$A$2:$H$10000,2,0),"")</f>
        <v>349.817993</v>
      </c>
      <c r="C1229">
        <f>VLOOKUP(A1229,H_SPBTFDUE!$B$2:$C$5828,2,0)</f>
        <v>2.5471125381811985</v>
      </c>
      <c r="D1229" s="2">
        <f>D1228*(1-D$1+IF(AND(WEEKDAY($A1229)&lt;&gt;1,WEEKDAY($A1229)&lt;&gt;7),-VLOOKUP($A1229,ETF_OP_Fee!$G$5:$H$14,2,1),0))^($A1229-$A1228)*(1+2*(C1229/C1228-1))+IFERROR(VLOOKUP(A1229,BITXeom!$C$9:$D$100,2,0),0)-$D$3*IFERROR(VLOOKUP($A1229,Dividends!$C$10:$E$100,2,0),0)</f>
        <v>0.5428469102531549</v>
      </c>
      <c r="G1229" s="66">
        <f t="shared" si="2"/>
        <v>150235969.98583594</v>
      </c>
      <c r="H1229" s="2">
        <f>H1228*(1-H$1+IF(AND(WEEKDAY($A1229)&lt;&gt;1,WEEKDAY($A1229)&lt;&gt;7),-VLOOKUP($A1229,ETF_OP_Fee!$I$5:$J$14,2,1),0))^($A1229-$A1228)*(1+1*(B1229/B1228-1))</f>
        <v>0.24296935502872377</v>
      </c>
      <c r="I1229" s="9" t="str">
        <f>IFERROR(VLOOKUP(A1229,'BITO-IV'!$A$1:$J$10000,4,0),"")</f>
        <v/>
      </c>
      <c r="Q1229">
        <f>ROW()</f>
        <v>1229</v>
      </c>
      <c r="R1229" t="str">
        <f t="shared" si="3"/>
        <v/>
      </c>
      <c r="S1229" t="str">
        <f t="shared" si="1"/>
        <v/>
      </c>
      <c r="W1229">
        <f>VLOOKUP(A1229,Tbills!$B$4:$C$10000,2,1)</f>
        <v>2.0001758241743106E-2</v>
      </c>
    </row>
    <row r="1230" spans="1:23">
      <c r="A1230" s="1">
        <v>41953</v>
      </c>
      <c r="B1230">
        <f>IFERROR(VLOOKUP($A1230,'BTC-Web'!$A$2:$H$10000,2,0),"")</f>
        <v>362.26501500000001</v>
      </c>
      <c r="C1230">
        <f>VLOOKUP(A1230,H_SPBTFDUE!$B$2:$C$5828,2,0)</f>
        <v>2.7291478007372874</v>
      </c>
      <c r="D1230" s="2">
        <f>D1229*(1-D$1+IF(AND(WEEKDAY($A1230)&lt;&gt;1,WEEKDAY($A1230)&lt;&gt;7),-VLOOKUP($A1230,ETF_OP_Fee!$G$5:$H$14,2,1),0))^($A1230-$A1229)*(1+2*(C1230/C1229-1))+IFERROR(VLOOKUP(A1230,BITXeom!$C$9:$D$100,2,0),0)-$D$3*IFERROR(VLOOKUP($A1230,Dividends!$C$10:$E$100,2,0),0)</f>
        <v>0.62021416834995946</v>
      </c>
      <c r="G1230" s="66">
        <f t="shared" si="2"/>
        <v>128754230.422556</v>
      </c>
      <c r="H1230" s="2">
        <f>H1229*(1-H$1+IF(AND(WEEKDAY($A1230)&lt;&gt;1,WEEKDAY($A1230)&lt;&gt;7),-VLOOKUP($A1230,ETF_OP_Fee!$I$5:$J$14,2,1),0))^($A1230-$A1229)*(1+1*(B1230/B1229-1))</f>
        <v>0.25159490433434256</v>
      </c>
      <c r="I1230" s="9" t="str">
        <f>IFERROR(VLOOKUP(A1230,'BITO-IV'!$A$1:$J$10000,4,0),"")</f>
        <v/>
      </c>
      <c r="Q1230">
        <f>ROW()</f>
        <v>1230</v>
      </c>
      <c r="R1230" t="str">
        <f t="shared" si="3"/>
        <v/>
      </c>
      <c r="S1230" t="str">
        <f t="shared" si="1"/>
        <v/>
      </c>
      <c r="W1230">
        <f>VLOOKUP(A1230,Tbills!$B$4:$C$10000,2,1)</f>
        <v>2.4998241758260945E-2</v>
      </c>
    </row>
    <row r="1231" spans="1:23">
      <c r="A1231" s="1">
        <v>41954</v>
      </c>
      <c r="B1231">
        <f>IFERROR(VLOOKUP($A1231,'BTC-Web'!$A$2:$H$10000,2,0),"")</f>
        <v>365.85699499999998</v>
      </c>
      <c r="C1231">
        <f>VLOOKUP(A1231,H_SPBTFDUE!$B$2:$C$5828,2,0)</f>
        <v>2.7345833149683614</v>
      </c>
      <c r="D1231" s="2">
        <f>D1230*(1-D$1+IF(AND(WEEKDAY($A1231)&lt;&gt;1,WEEKDAY($A1231)&lt;&gt;7),-VLOOKUP($A1231,ETF_OP_Fee!$G$5:$H$14,2,1),0))^($A1231-$A1230)*(1+2*(C1231/C1230-1))+IFERROR(VLOOKUP(A1231,BITXeom!$C$9:$D$100,2,0),0)-$D$3*IFERROR(VLOOKUP($A1231,Dividends!$C$10:$E$100,2,0),0)</f>
        <v>0.62260960727701353</v>
      </c>
      <c r="G1231" s="66">
        <f t="shared" si="2"/>
        <v>128234660.75972523</v>
      </c>
      <c r="H1231" s="2">
        <f>H1230*(1-H$1+IF(AND(WEEKDAY($A1231)&lt;&gt;1,WEEKDAY($A1231)&lt;&gt;7),-VLOOKUP($A1231,ETF_OP_Fee!$I$5:$J$14,2,1),0))^($A1231-$A1230)*(1+1*(B1231/B1230-1))</f>
        <v>0.25408293951203553</v>
      </c>
      <c r="I1231" s="9" t="str">
        <f>IFERROR(VLOOKUP(A1231,'BITO-IV'!$A$1:$J$10000,4,0),"")</f>
        <v/>
      </c>
      <c r="Q1231">
        <f>ROW()</f>
        <v>1231</v>
      </c>
      <c r="R1231" t="str">
        <f t="shared" si="3"/>
        <v/>
      </c>
      <c r="S1231" t="str">
        <f t="shared" si="1"/>
        <v/>
      </c>
      <c r="W1231">
        <f>VLOOKUP(A1231,Tbills!$B$4:$C$10000,2,1)</f>
        <v>2.4998241758260945E-2</v>
      </c>
    </row>
    <row r="1232" spans="1:23">
      <c r="A1232" s="1">
        <v>41955</v>
      </c>
      <c r="B1232">
        <f>IFERROR(VLOOKUP($A1232,'BTC-Web'!$A$2:$H$10000,2,0),"")</f>
        <v>367.98498499999999</v>
      </c>
      <c r="C1232">
        <f>VLOOKUP(A1232,H_SPBTFDUE!$B$2:$C$5828,2,0)</f>
        <v>3.1497644627275436</v>
      </c>
      <c r="D1232" s="2">
        <f>D1231*(1-D$1+IF(AND(WEEKDAY($A1232)&lt;&gt;1,WEEKDAY($A1232)&lt;&gt;7),-VLOOKUP($A1232,ETF_OP_Fee!$G$5:$H$14,2,1),0))^($A1232-$A1231)*(1+2*(C1232/C1231-1))+IFERROR(VLOOKUP(A1232,BITXeom!$C$9:$D$100,2,0),0)-$D$3*IFERROR(VLOOKUP($A1232,Dividends!$C$10:$E$100,2,0),0)</f>
        <v>0.81156855226623303</v>
      </c>
      <c r="G1232" s="66">
        <f t="shared" si="2"/>
        <v>89289246.056090802</v>
      </c>
      <c r="H1232" s="2">
        <f>H1231*(1-H$1+IF(AND(WEEKDAY($A1232)&lt;&gt;1,WEEKDAY($A1232)&lt;&gt;7),-VLOOKUP($A1232,ETF_OP_Fee!$I$5:$J$14,2,1),0))^($A1232-$A1231)*(1+1*(B1232/B1231-1))</f>
        <v>0.25555414939410981</v>
      </c>
      <c r="I1232" s="9" t="str">
        <f>IFERROR(VLOOKUP(A1232,'BITO-IV'!$A$1:$J$10000,4,0),"")</f>
        <v/>
      </c>
      <c r="Q1232">
        <f>ROW()</f>
        <v>1232</v>
      </c>
      <c r="R1232" t="str">
        <f t="shared" si="3"/>
        <v/>
      </c>
      <c r="S1232" t="str">
        <f t="shared" si="1"/>
        <v/>
      </c>
      <c r="W1232">
        <f>VLOOKUP(A1232,Tbills!$B$4:$C$10000,2,1)</f>
        <v>2.4998241758260945E-2</v>
      </c>
    </row>
    <row r="1233" spans="1:23">
      <c r="A1233" s="1">
        <v>41956</v>
      </c>
      <c r="B1233">
        <f>IFERROR(VLOOKUP($A1233,'BTC-Web'!$A$2:$H$10000,2,0),"")</f>
        <v>427.27301</v>
      </c>
      <c r="C1233">
        <f>VLOOKUP(A1233,H_SPBTFDUE!$B$2:$C$5828,2,0)</f>
        <v>3.1284038985894917</v>
      </c>
      <c r="D1233" s="2">
        <f>D1232*(1-D$1+IF(AND(WEEKDAY($A1233)&lt;&gt;1,WEEKDAY($A1233)&lt;&gt;7),-VLOOKUP($A1233,ETF_OP_Fee!$G$5:$H$14,2,1),0))^($A1233-$A1232)*(1+2*(C1233/C1232-1))+IFERROR(VLOOKUP(A1233,BITXeom!$C$9:$D$100,2,0),0)-$D$3*IFERROR(VLOOKUP($A1233,Dividends!$C$10:$E$100,2,0),0)</f>
        <v>0.8004645171022321</v>
      </c>
      <c r="G1233" s="66">
        <f t="shared" si="2"/>
        <v>90495652.910982236</v>
      </c>
      <c r="H1233" s="2">
        <f>H1232*(1-H$1+IF(AND(WEEKDAY($A1233)&lt;&gt;1,WEEKDAY($A1233)&lt;&gt;7),-VLOOKUP($A1233,ETF_OP_Fee!$I$5:$J$14,2,1),0))^($A1233-$A1232)*(1+1*(B1233/B1232-1))</f>
        <v>0.29672011933288434</v>
      </c>
      <c r="I1233" s="9" t="str">
        <f>IFERROR(VLOOKUP(A1233,'BITO-IV'!$A$1:$J$10000,4,0),"")</f>
        <v/>
      </c>
      <c r="Q1233">
        <f>ROW()</f>
        <v>1233</v>
      </c>
      <c r="R1233" t="str">
        <f t="shared" si="3"/>
        <v/>
      </c>
      <c r="S1233" t="str">
        <f t="shared" si="1"/>
        <v/>
      </c>
      <c r="W1233">
        <f>VLOOKUP(A1233,Tbills!$B$4:$C$10000,2,1)</f>
        <v>2.4998241758260945E-2</v>
      </c>
    </row>
    <row r="1234" spans="1:23">
      <c r="A1234" s="1">
        <v>41957</v>
      </c>
      <c r="B1234">
        <f>IFERROR(VLOOKUP($A1234,'BTC-Web'!$A$2:$H$10000,2,0),"")</f>
        <v>418.41699199999999</v>
      </c>
      <c r="C1234">
        <f>VLOOKUP(A1234,H_SPBTFDUE!$B$2:$C$5828,2,0)</f>
        <v>2.9576601906776374</v>
      </c>
      <c r="D1234" s="2">
        <f>D1233*(1-D$1+IF(AND(WEEKDAY($A1234)&lt;&gt;1,WEEKDAY($A1234)&lt;&gt;7),-VLOOKUP($A1234,ETF_OP_Fee!$G$5:$H$14,2,1),0))^($A1234-$A1233)*(1+2*(C1234/C1233-1))+IFERROR(VLOOKUP(A1234,BITXeom!$C$9:$D$100,2,0),0)-$D$3*IFERROR(VLOOKUP($A1234,Dividends!$C$10:$E$100,2,0),0)</f>
        <v>0.71300219127232778</v>
      </c>
      <c r="G1234" s="66">
        <f t="shared" si="2"/>
        <v>100369182.85879113</v>
      </c>
      <c r="H1234" s="2">
        <f>H1233*(1-H$1+IF(AND(WEEKDAY($A1234)&lt;&gt;1,WEEKDAY($A1234)&lt;&gt;7),-VLOOKUP($A1234,ETF_OP_Fee!$I$5:$J$14,2,1),0))^($A1234-$A1233)*(1+1*(B1234/B1233-1))</f>
        <v>0.29056248702548954</v>
      </c>
      <c r="I1234" s="9" t="str">
        <f>IFERROR(VLOOKUP(A1234,'BITO-IV'!$A$1:$J$10000,4,0),"")</f>
        <v/>
      </c>
      <c r="Q1234">
        <f>ROW()</f>
        <v>1234</v>
      </c>
      <c r="R1234" t="str">
        <f t="shared" si="3"/>
        <v/>
      </c>
      <c r="S1234" t="str">
        <f t="shared" si="1"/>
        <v/>
      </c>
      <c r="W1234">
        <f>VLOOKUP(A1234,Tbills!$B$4:$C$10000,2,1)</f>
        <v>2.4998241758260945E-2</v>
      </c>
    </row>
    <row r="1235" spans="1:23">
      <c r="A1235" s="1">
        <v>41960</v>
      </c>
      <c r="B1235">
        <f>IFERROR(VLOOKUP($A1235,'BTC-Web'!$A$2:$H$10000,2,0),"")</f>
        <v>388.34899899999999</v>
      </c>
      <c r="C1235">
        <f>VLOOKUP(A1235,H_SPBTFDUE!$B$2:$C$5828,2,0)</f>
        <v>2.8799407420555361</v>
      </c>
      <c r="D1235" s="2">
        <f>D1234*(1-D$1+IF(AND(WEEKDAY($A1235)&lt;&gt;1,WEEKDAY($A1235)&lt;&gt;7),-VLOOKUP($A1235,ETF_OP_Fee!$G$5:$H$14,2,1),0))^($A1235-$A1234)*(1+2*(C1235/C1234-1))+IFERROR(VLOOKUP(A1235,BITXeom!$C$9:$D$100,2,0),0)-$D$3*IFERROR(VLOOKUP($A1235,Dividends!$C$10:$E$100,2,0),0)</f>
        <v>0.67528631426417485</v>
      </c>
      <c r="G1235" s="66">
        <f t="shared" si="2"/>
        <v>105638828.86853586</v>
      </c>
      <c r="H1235" s="2">
        <f>H1234*(1-H$1+IF(AND(WEEKDAY($A1235)&lt;&gt;1,WEEKDAY($A1235)&lt;&gt;7),-VLOOKUP($A1235,ETF_OP_Fee!$I$5:$J$14,2,1),0))^($A1235-$A1234)*(1+1*(B1235/B1234-1))</f>
        <v>0.26966122935406539</v>
      </c>
      <c r="I1235" s="9" t="str">
        <f>IFERROR(VLOOKUP(A1235,'BITO-IV'!$A$1:$J$10000,4,0),"")</f>
        <v/>
      </c>
      <c r="Q1235">
        <f>ROW()</f>
        <v>1235</v>
      </c>
      <c r="R1235" t="str">
        <f t="shared" si="3"/>
        <v/>
      </c>
      <c r="S1235" t="str">
        <f t="shared" si="1"/>
        <v/>
      </c>
      <c r="W1235">
        <f>VLOOKUP(A1235,Tbills!$B$4:$C$10000,2,1)</f>
        <v>2.4998241758260945E-2</v>
      </c>
    </row>
    <row r="1236" spans="1:23">
      <c r="A1236" s="1">
        <v>41961</v>
      </c>
      <c r="B1236">
        <f>IFERROR(VLOOKUP($A1236,'BTC-Web'!$A$2:$H$10000,2,0),"")</f>
        <v>387.78500400000001</v>
      </c>
      <c r="C1236">
        <f>VLOOKUP(A1236,H_SPBTFDUE!$B$2:$C$5828,2,0)</f>
        <v>2.7888576354961412</v>
      </c>
      <c r="D1236" s="2">
        <f>D1235*(1-D$1+IF(AND(WEEKDAY($A1236)&lt;&gt;1,WEEKDAY($A1236)&lt;&gt;7),-VLOOKUP($A1236,ETF_OP_Fee!$G$5:$H$14,2,1),0))^($A1236-$A1235)*(1+2*(C1236/C1235-1))+IFERROR(VLOOKUP(A1236,BITXeom!$C$9:$D$100,2,0),0)-$D$3*IFERROR(VLOOKUP($A1236,Dividends!$C$10:$E$100,2,0),0)</f>
        <v>0.63249586392700841</v>
      </c>
      <c r="G1236" s="66">
        <f t="shared" si="2"/>
        <v>112315351.17216294</v>
      </c>
      <c r="H1236" s="2">
        <f>H1235*(1-H$1+IF(AND(WEEKDAY($A1236)&lt;&gt;1,WEEKDAY($A1236)&lt;&gt;7),-VLOOKUP($A1236,ETF_OP_Fee!$I$5:$J$14,2,1),0))^($A1236-$A1235)*(1+1*(B1236/B1235-1))</f>
        <v>0.26926259491571458</v>
      </c>
      <c r="I1236" s="9" t="str">
        <f>IFERROR(VLOOKUP(A1236,'BITO-IV'!$A$1:$J$10000,4,0),"")</f>
        <v/>
      </c>
      <c r="Q1236">
        <f>ROW()</f>
        <v>1236</v>
      </c>
      <c r="R1236" t="str">
        <f t="shared" si="3"/>
        <v/>
      </c>
      <c r="S1236" t="str">
        <f t="shared" si="1"/>
        <v/>
      </c>
      <c r="W1236">
        <f>VLOOKUP(A1236,Tbills!$B$4:$C$10000,2,1)</f>
        <v>2.4998241758260945E-2</v>
      </c>
    </row>
    <row r="1237" spans="1:23">
      <c r="A1237" s="1">
        <v>41962</v>
      </c>
      <c r="B1237">
        <f>IFERROR(VLOOKUP($A1237,'BTC-Web'!$A$2:$H$10000,2,0),"")</f>
        <v>373.89599600000003</v>
      </c>
      <c r="C1237">
        <f>VLOOKUP(A1237,H_SPBTFDUE!$B$2:$C$5828,2,0)</f>
        <v>2.8283707069585469</v>
      </c>
      <c r="D1237" s="2">
        <f>D1236*(1-D$1+IF(AND(WEEKDAY($A1237)&lt;&gt;1,WEEKDAY($A1237)&lt;&gt;7),-VLOOKUP($A1237,ETF_OP_Fee!$G$5:$H$14,2,1),0))^($A1237-$A1236)*(1+2*(C1237/C1236-1))+IFERROR(VLOOKUP(A1237,BITXeom!$C$9:$D$100,2,0),0)-$D$3*IFERROR(VLOOKUP($A1237,Dividends!$C$10:$E$100,2,0),0)</f>
        <v>0.6503401034543238</v>
      </c>
      <c r="G1237" s="66">
        <f t="shared" si="2"/>
        <v>109126893.61740668</v>
      </c>
      <c r="H1237" s="2">
        <f>H1236*(1-H$1+IF(AND(WEEKDAY($A1237)&lt;&gt;1,WEEKDAY($A1237)&lt;&gt;7),-VLOOKUP($A1237,ETF_OP_Fee!$I$5:$J$14,2,1),0))^($A1237-$A1236)*(1+1*(B1237/B1236-1))</f>
        <v>0.2596118589772608</v>
      </c>
      <c r="I1237" s="9" t="str">
        <f>IFERROR(VLOOKUP(A1237,'BITO-IV'!$A$1:$J$10000,4,0),"")</f>
        <v/>
      </c>
      <c r="Q1237">
        <f>ROW()</f>
        <v>1237</v>
      </c>
      <c r="R1237" t="str">
        <f t="shared" si="3"/>
        <v/>
      </c>
      <c r="S1237" t="str">
        <f t="shared" si="1"/>
        <v/>
      </c>
      <c r="W1237">
        <f>VLOOKUP(A1237,Tbills!$B$4:$C$10000,2,1)</f>
        <v>2.4998241758260945E-2</v>
      </c>
    </row>
    <row r="1238" spans="1:23">
      <c r="A1238" s="1">
        <v>41963</v>
      </c>
      <c r="B1238">
        <f>IFERROR(VLOOKUP($A1238,'BTC-Web'!$A$2:$H$10000,2,0),"")</f>
        <v>380.307007</v>
      </c>
      <c r="C1238">
        <f>VLOOKUP(A1238,H_SPBTFDUE!$B$2:$C$5828,2,0)</f>
        <v>2.6592377576163337</v>
      </c>
      <c r="D1238" s="2">
        <f>D1237*(1-D$1+IF(AND(WEEKDAY($A1238)&lt;&gt;1,WEEKDAY($A1238)&lt;&gt;7),-VLOOKUP($A1238,ETF_OP_Fee!$G$5:$H$14,2,1),0))^($A1238-$A1237)*(1+2*(C1238/C1237-1))+IFERROR(VLOOKUP(A1238,BITXeom!$C$9:$D$100,2,0),0)-$D$3*IFERROR(VLOOKUP($A1238,Dividends!$C$10:$E$100,2,0),0)</f>
        <v>0.5724920702538947</v>
      </c>
      <c r="G1238" s="66">
        <f t="shared" si="2"/>
        <v>122172510.25771195</v>
      </c>
      <c r="H1238" s="2">
        <f>H1237*(1-H$1+IF(AND(WEEKDAY($A1238)&lt;&gt;1,WEEKDAY($A1238)&lt;&gt;7),-VLOOKUP($A1238,ETF_OP_Fee!$I$5:$J$14,2,1),0))^($A1238-$A1237)*(1+1*(B1238/B1237-1))</f>
        <v>0.26405642313142158</v>
      </c>
      <c r="I1238" s="9" t="str">
        <f>IFERROR(VLOOKUP(A1238,'BITO-IV'!$A$1:$J$10000,4,0),"")</f>
        <v/>
      </c>
      <c r="Q1238">
        <f>ROW()</f>
        <v>1238</v>
      </c>
      <c r="R1238" t="str">
        <f t="shared" si="3"/>
        <v/>
      </c>
      <c r="S1238" t="str">
        <f t="shared" si="1"/>
        <v/>
      </c>
      <c r="W1238">
        <f>VLOOKUP(A1238,Tbills!$B$4:$C$10000,2,1)</f>
        <v>2.4998241758260945E-2</v>
      </c>
    </row>
    <row r="1239" spans="1:23">
      <c r="A1239" s="1">
        <v>41964</v>
      </c>
      <c r="B1239">
        <f>IFERROR(VLOOKUP($A1239,'BTC-Web'!$A$2:$H$10000,2,0),"")</f>
        <v>357.87899800000002</v>
      </c>
      <c r="C1239">
        <f>VLOOKUP(A1239,H_SPBTFDUE!$B$2:$C$5828,2,0)</f>
        <v>2.6069862369215882</v>
      </c>
      <c r="D1239" s="2">
        <f>D1238*(1-D$1+IF(AND(WEEKDAY($A1239)&lt;&gt;1,WEEKDAY($A1239)&lt;&gt;7),-VLOOKUP($A1239,ETF_OP_Fee!$G$5:$H$14,2,1),0))^($A1239-$A1238)*(1+2*(C1239/C1238-1))+IFERROR(VLOOKUP(A1239,BITXeom!$C$9:$D$100,2,0),0)-$D$3*IFERROR(VLOOKUP($A1239,Dividends!$C$10:$E$100,2,0),0)</f>
        <v>0.54992790817748027</v>
      </c>
      <c r="G1239" s="66">
        <f t="shared" si="2"/>
        <v>126967300.41836102</v>
      </c>
      <c r="H1239" s="2">
        <f>H1238*(1-H$1+IF(AND(WEEKDAY($A1239)&lt;&gt;1,WEEKDAY($A1239)&lt;&gt;7),-VLOOKUP($A1239,ETF_OP_Fee!$I$5:$J$14,2,1),0))^($A1239-$A1238)*(1+1*(B1239/B1238-1))</f>
        <v>0.24847764251221913</v>
      </c>
      <c r="I1239" s="9" t="str">
        <f>IFERROR(VLOOKUP(A1239,'BITO-IV'!$A$1:$J$10000,4,0),"")</f>
        <v/>
      </c>
      <c r="Q1239">
        <f>ROW()</f>
        <v>1239</v>
      </c>
      <c r="R1239" t="str">
        <f t="shared" si="3"/>
        <v/>
      </c>
      <c r="S1239" t="str">
        <f t="shared" si="1"/>
        <v/>
      </c>
      <c r="W1239">
        <f>VLOOKUP(A1239,Tbills!$B$4:$C$10000,2,1)</f>
        <v>2.4998241758260945E-2</v>
      </c>
    </row>
    <row r="1240" spans="1:23">
      <c r="A1240" s="1">
        <v>41967</v>
      </c>
      <c r="B1240">
        <f>IFERROR(VLOOKUP($A1240,'BTC-Web'!$A$2:$H$10000,2,0),"")</f>
        <v>366.94799799999998</v>
      </c>
      <c r="C1240">
        <f>VLOOKUP(A1240,H_SPBTFDUE!$B$2:$C$5828,2,0)</f>
        <v>2.8002881830016202</v>
      </c>
      <c r="D1240" s="2">
        <f>D1239*(1-D$1+IF(AND(WEEKDAY($A1240)&lt;&gt;1,WEEKDAY($A1240)&lt;&gt;7),-VLOOKUP($A1240,ETF_OP_Fee!$G$5:$H$14,2,1),0))^($A1240-$A1239)*(1+2*(C1240/C1239-1))+IFERROR(VLOOKUP(A1240,BITXeom!$C$9:$D$100,2,0),0)-$D$3*IFERROR(VLOOKUP($A1240,Dividends!$C$10:$E$100,2,0),0)</f>
        <v>0.63125130725845824</v>
      </c>
      <c r="G1240" s="66">
        <f t="shared" si="2"/>
        <v>108132033.06454509</v>
      </c>
      <c r="H1240" s="2">
        <f>H1239*(1-H$1+IF(AND(WEEKDAY($A1240)&lt;&gt;1,WEEKDAY($A1240)&lt;&gt;7),-VLOOKUP($A1240,ETF_OP_Fee!$I$5:$J$14,2,1),0))^($A1240-$A1239)*(1+1*(B1240/B1239-1))</f>
        <v>0.2547544135173675</v>
      </c>
      <c r="I1240" s="9" t="str">
        <f>IFERROR(VLOOKUP(A1240,'BITO-IV'!$A$1:$J$10000,4,0),"")</f>
        <v/>
      </c>
      <c r="Q1240">
        <f>ROW()</f>
        <v>1240</v>
      </c>
      <c r="R1240" t="str">
        <f t="shared" si="3"/>
        <v/>
      </c>
      <c r="S1240" t="str">
        <f t="shared" si="1"/>
        <v/>
      </c>
      <c r="W1240">
        <f>VLOOKUP(A1240,Tbills!$B$4:$C$10000,2,1)</f>
        <v>1.978021978020179E-2</v>
      </c>
    </row>
    <row r="1241" spans="1:23">
      <c r="A1241" s="1">
        <v>41968</v>
      </c>
      <c r="B1241">
        <f>IFERROR(VLOOKUP($A1241,'BTC-Web'!$A$2:$H$10000,2,0),"")</f>
        <v>376.885986</v>
      </c>
      <c r="C1241">
        <f>VLOOKUP(A1241,H_SPBTFDUE!$B$2:$C$5828,2,0)</f>
        <v>2.7884428006435757</v>
      </c>
      <c r="D1241" s="2">
        <f>D1240*(1-D$1+IF(AND(WEEKDAY($A1241)&lt;&gt;1,WEEKDAY($A1241)&lt;&gt;7),-VLOOKUP($A1241,ETF_OP_Fee!$G$5:$H$14,2,1),0))^($A1241-$A1240)*(1+2*(C1241/C1240-1))+IFERROR(VLOOKUP(A1241,BITXeom!$C$9:$D$100,2,0),0)-$D$3*IFERROR(VLOOKUP($A1241,Dividends!$C$10:$E$100,2,0),0)</f>
        <v>0.62583539528930476</v>
      </c>
      <c r="G1241" s="66">
        <f t="shared" si="2"/>
        <v>109041213.88843419</v>
      </c>
      <c r="H1241" s="2">
        <f>H1240*(1-H$1+IF(AND(WEEKDAY($A1241)&lt;&gt;1,WEEKDAY($A1241)&lt;&gt;7),-VLOOKUP($A1241,ETF_OP_Fee!$I$5:$J$14,2,1),0))^($A1241-$A1240)*(1+1*(B1241/B1240-1))</f>
        <v>0.26164707225971851</v>
      </c>
      <c r="I1241" s="9" t="str">
        <f>IFERROR(VLOOKUP(A1241,'BITO-IV'!$A$1:$J$10000,4,0),"")</f>
        <v/>
      </c>
      <c r="Q1241">
        <f>ROW()</f>
        <v>1241</v>
      </c>
      <c r="R1241" t="str">
        <f t="shared" si="3"/>
        <v/>
      </c>
      <c r="S1241" t="str">
        <f t="shared" si="1"/>
        <v/>
      </c>
      <c r="W1241">
        <f>VLOOKUP(A1241,Tbills!$B$4:$C$10000,2,1)</f>
        <v>1.978021978020179E-2</v>
      </c>
    </row>
    <row r="1242" spans="1:23">
      <c r="A1242" s="1">
        <v>41969</v>
      </c>
      <c r="B1242">
        <f>IFERROR(VLOOKUP($A1242,'BTC-Web'!$A$2:$H$10000,2,0),"")</f>
        <v>376.01901199999998</v>
      </c>
      <c r="C1242">
        <f>VLOOKUP(A1242,H_SPBTFDUE!$B$2:$C$5828,2,0)</f>
        <v>2.7362980022302805</v>
      </c>
      <c r="D1242" s="2">
        <f>D1241*(1-D$1+IF(AND(WEEKDAY($A1242)&lt;&gt;1,WEEKDAY($A1242)&lt;&gt;7),-VLOOKUP($A1242,ETF_OP_Fee!$G$5:$H$14,2,1),0))^($A1242-$A1241)*(1+2*(C1242/C1241-1))+IFERROR(VLOOKUP(A1242,BITXeom!$C$9:$D$100,2,0),0)-$D$3*IFERROR(VLOOKUP($A1242,Dividends!$C$10:$E$100,2,0),0)</f>
        <v>0.6023561178702368</v>
      </c>
      <c r="G1242" s="66">
        <f t="shared" si="2"/>
        <v>113113750.96933106</v>
      </c>
      <c r="H1242" s="2">
        <f>H1241*(1-H$1+IF(AND(WEEKDAY($A1242)&lt;&gt;1,WEEKDAY($A1242)&lt;&gt;7),-VLOOKUP($A1242,ETF_OP_Fee!$I$5:$J$14,2,1),0))^($A1242-$A1241)*(1+1*(B1242/B1241-1))</f>
        <v>0.26103839508964577</v>
      </c>
      <c r="I1242" s="9" t="str">
        <f>IFERROR(VLOOKUP(A1242,'BITO-IV'!$A$1:$J$10000,4,0),"")</f>
        <v/>
      </c>
      <c r="Q1242">
        <f>ROW()</f>
        <v>1242</v>
      </c>
      <c r="R1242" t="str">
        <f t="shared" si="3"/>
        <v/>
      </c>
      <c r="S1242" t="str">
        <f t="shared" si="1"/>
        <v/>
      </c>
      <c r="W1242">
        <f>VLOOKUP(A1242,Tbills!$B$4:$C$10000,2,1)</f>
        <v>1.978021978020179E-2</v>
      </c>
    </row>
    <row r="1243" spans="1:23">
      <c r="A1243" s="1">
        <v>41971</v>
      </c>
      <c r="B1243">
        <f>IFERROR(VLOOKUP($A1243,'BTC-Web'!$A$2:$H$10000,2,0),"")</f>
        <v>369.37399299999998</v>
      </c>
      <c r="C1243">
        <f>VLOOKUP(A1243,H_SPBTFDUE!$B$2:$C$5828,2,0)</f>
        <v>2.7959950618242577</v>
      </c>
      <c r="D1243" s="2">
        <f>D1242*(1-D$1+IF(AND(WEEKDAY($A1243)&lt;&gt;1,WEEKDAY($A1243)&lt;&gt;7),-VLOOKUP($A1243,ETF_OP_Fee!$G$5:$H$14,2,1),0))^($A1243-$A1242)*(1+2*(C1243/C1242-1))+IFERROR(VLOOKUP(A1243,BITXeom!$C$9:$D$100,2,0),0)-$D$3*IFERROR(VLOOKUP($A1243,Dividends!$C$10:$E$100,2,0),0)</f>
        <v>0.62848743964563825</v>
      </c>
      <c r="G1243" s="66">
        <f t="shared" si="2"/>
        <v>108172319.77798331</v>
      </c>
      <c r="H1243" s="2">
        <f>H1242*(1-H$1+IF(AND(WEEKDAY($A1243)&lt;&gt;1,WEEKDAY($A1243)&lt;&gt;7),-VLOOKUP($A1243,ETF_OP_Fee!$I$5:$J$14,2,1),0))^($A1243-$A1242)*(1+1*(B1243/B1242-1))</f>
        <v>0.256411968927933</v>
      </c>
      <c r="I1243" s="9" t="str">
        <f>IFERROR(VLOOKUP(A1243,'BITO-IV'!$A$1:$J$10000,4,0),"")</f>
        <v/>
      </c>
      <c r="Q1243">
        <f>ROW()</f>
        <v>1243</v>
      </c>
      <c r="R1243" t="str">
        <f t="shared" si="3"/>
        <v/>
      </c>
      <c r="S1243" t="str">
        <f t="shared" si="1"/>
        <v/>
      </c>
      <c r="W1243">
        <f>VLOOKUP(A1243,Tbills!$B$4:$C$10000,2,1)</f>
        <v>1.978021978020179E-2</v>
      </c>
    </row>
    <row r="1244" spans="1:23">
      <c r="A1244" s="1">
        <v>41974</v>
      </c>
      <c r="B1244">
        <f>IFERROR(VLOOKUP($A1244,'BTC-Web'!$A$2:$H$10000,2,0),"")</f>
        <v>378.24899299999998</v>
      </c>
      <c r="C1244">
        <f>VLOOKUP(A1244,H_SPBTFDUE!$B$2:$C$5828,2,0)</f>
        <v>2.8164703432622158</v>
      </c>
      <c r="D1244" s="2">
        <f>D1243*(1-D$1+IF(AND(WEEKDAY($A1244)&lt;&gt;1,WEEKDAY($A1244)&lt;&gt;7),-VLOOKUP($A1244,ETF_OP_Fee!$G$5:$H$14,2,1),0))^($A1244-$A1243)*(1+2*(C1244/C1243-1))+IFERROR(VLOOKUP(A1244,BITXeom!$C$9:$D$100,2,0),0)-$D$3*IFERROR(VLOOKUP($A1244,Dividends!$C$10:$E$100,2,0),0)</f>
        <v>0.63746177120311831</v>
      </c>
      <c r="G1244" s="66">
        <f t="shared" si="2"/>
        <v>106582380.87648022</v>
      </c>
      <c r="H1244" s="2">
        <f>H1243*(1-H$1+IF(AND(WEEKDAY($A1244)&lt;&gt;1,WEEKDAY($A1244)&lt;&gt;7),-VLOOKUP($A1244,ETF_OP_Fee!$I$5:$J$14,2,1),0))^($A1244-$A1243)*(1+1*(B1244/B1243-1))</f>
        <v>0.26255231302999615</v>
      </c>
      <c r="I1244" s="9" t="str">
        <f>IFERROR(VLOOKUP(A1244,'BITO-IV'!$A$1:$J$10000,4,0),"")</f>
        <v/>
      </c>
      <c r="Q1244">
        <f>ROW()</f>
        <v>1244</v>
      </c>
      <c r="R1244" t="str">
        <f t="shared" si="3"/>
        <v/>
      </c>
      <c r="S1244" t="str">
        <f t="shared" si="1"/>
        <v/>
      </c>
      <c r="W1244">
        <f>VLOOKUP(A1244,Tbills!$B$4:$C$10000,2,1)</f>
        <v>2.4998241758260945E-2</v>
      </c>
    </row>
    <row r="1245" spans="1:23">
      <c r="A1245" s="1">
        <v>41975</v>
      </c>
      <c r="B1245">
        <f>IFERROR(VLOOKUP($A1245,'BTC-Web'!$A$2:$H$10000,2,0),"")</f>
        <v>379.25</v>
      </c>
      <c r="C1245">
        <f>VLOOKUP(A1245,H_SPBTFDUE!$B$2:$C$5828,2,0)</f>
        <v>2.8315346362883629</v>
      </c>
      <c r="D1245" s="2">
        <f>D1244*(1-D$1+IF(AND(WEEKDAY($A1245)&lt;&gt;1,WEEKDAY($A1245)&lt;&gt;7),-VLOOKUP($A1245,ETF_OP_Fee!$G$5:$H$14,2,1),0))^($A1245-$A1244)*(1+2*(C1245/C1244-1))+IFERROR(VLOOKUP(A1245,BITXeom!$C$9:$D$100,2,0),0)-$D$3*IFERROR(VLOOKUP($A1245,Dividends!$C$10:$E$100,2,0),0)</f>
        <v>0.6442032147316985</v>
      </c>
      <c r="G1245" s="66">
        <f t="shared" si="2"/>
        <v>105436690.64468303</v>
      </c>
      <c r="H1245" s="2">
        <f>H1244*(1-H$1+IF(AND(WEEKDAY($A1245)&lt;&gt;1,WEEKDAY($A1245)&lt;&gt;7),-VLOOKUP($A1245,ETF_OP_Fee!$I$5:$J$14,2,1),0))^($A1245-$A1244)*(1+1*(B1245/B1244-1))</f>
        <v>0.26324028598674148</v>
      </c>
      <c r="I1245" s="9" t="str">
        <f>IFERROR(VLOOKUP(A1245,'BITO-IV'!$A$1:$J$10000,4,0),"")</f>
        <v/>
      </c>
      <c r="Q1245">
        <f>ROW()</f>
        <v>1245</v>
      </c>
      <c r="R1245" t="str">
        <f t="shared" si="3"/>
        <v/>
      </c>
      <c r="S1245" t="str">
        <f t="shared" si="1"/>
        <v/>
      </c>
      <c r="W1245">
        <f>VLOOKUP(A1245,Tbills!$B$4:$C$10000,2,1)</f>
        <v>2.4998241758260945E-2</v>
      </c>
    </row>
    <row r="1246" spans="1:23">
      <c r="A1246" s="1">
        <v>41976</v>
      </c>
      <c r="B1246">
        <f>IFERROR(VLOOKUP($A1246,'BTC-Web'!$A$2:$H$10000,2,0),"")</f>
        <v>381.72198500000002</v>
      </c>
      <c r="C1246">
        <f>VLOOKUP(A1246,H_SPBTFDUE!$B$2:$C$5828,2,0)</f>
        <v>2.7844052887669921</v>
      </c>
      <c r="D1246" s="2">
        <f>D1245*(1-D$1+IF(AND(WEEKDAY($A1246)&lt;&gt;1,WEEKDAY($A1246)&lt;&gt;7),-VLOOKUP($A1246,ETF_OP_Fee!$G$5:$H$14,2,1),0))^($A1246-$A1245)*(1+2*(C1246/C1245-1))+IFERROR(VLOOKUP(A1246,BITXeom!$C$9:$D$100,2,0),0)-$D$3*IFERROR(VLOOKUP($A1246,Dividends!$C$10:$E$100,2,0),0)</f>
        <v>0.62268332115770719</v>
      </c>
      <c r="G1246" s="66">
        <f t="shared" si="2"/>
        <v>108941074.41823536</v>
      </c>
      <c r="H1246" s="2">
        <f>H1245*(1-H$1+IF(AND(WEEKDAY($A1246)&lt;&gt;1,WEEKDAY($A1246)&lt;&gt;7),-VLOOKUP($A1246,ETF_OP_Fee!$I$5:$J$14,2,1),0))^($A1246-$A1245)*(1+1*(B1246/B1245-1))</f>
        <v>0.26494921330548926</v>
      </c>
      <c r="I1246" s="9" t="str">
        <f>IFERROR(VLOOKUP(A1246,'BITO-IV'!$A$1:$J$10000,4,0),"")</f>
        <v/>
      </c>
      <c r="Q1246">
        <f>ROW()</f>
        <v>1246</v>
      </c>
      <c r="R1246" t="str">
        <f t="shared" si="3"/>
        <v/>
      </c>
      <c r="S1246" t="str">
        <f t="shared" si="1"/>
        <v/>
      </c>
      <c r="W1246">
        <f>VLOOKUP(A1246,Tbills!$B$4:$C$10000,2,1)</f>
        <v>2.4998241758260945E-2</v>
      </c>
    </row>
    <row r="1247" spans="1:23">
      <c r="A1247" s="1">
        <v>41977</v>
      </c>
      <c r="B1247">
        <f>IFERROR(VLOOKUP($A1247,'BTC-Web'!$A$2:$H$10000,2,0),"")</f>
        <v>375.71798699999999</v>
      </c>
      <c r="C1247">
        <f>VLOOKUP(A1247,H_SPBTFDUE!$B$2:$C$5828,2,0)</f>
        <v>2.7439611887106561</v>
      </c>
      <c r="D1247" s="2">
        <f>D1246*(1-D$1+IF(AND(WEEKDAY($A1247)&lt;&gt;1,WEEKDAY($A1247)&lt;&gt;7),-VLOOKUP($A1247,ETF_OP_Fee!$G$5:$H$14,2,1),0))^($A1247-$A1246)*(1+2*(C1247/C1246-1))+IFERROR(VLOOKUP(A1247,BITXeom!$C$9:$D$100,2,0),0)-$D$3*IFERROR(VLOOKUP($A1247,Dividends!$C$10:$E$100,2,0),0)</f>
        <v>0.60452121382271251</v>
      </c>
      <c r="G1247" s="66">
        <f t="shared" si="2"/>
        <v>112100189.71117261</v>
      </c>
      <c r="H1247" s="2">
        <f>H1246*(1-H$1+IF(AND(WEEKDAY($A1247)&lt;&gt;1,WEEKDAY($A1247)&lt;&gt;7),-VLOOKUP($A1247,ETF_OP_Fee!$I$5:$J$14,2,1),0))^($A1247-$A1246)*(1+1*(B1247/B1246-1))</f>
        <v>0.26077511399367576</v>
      </c>
      <c r="I1247" s="9" t="str">
        <f>IFERROR(VLOOKUP(A1247,'BITO-IV'!$A$1:$J$10000,4,0),"")</f>
        <v/>
      </c>
      <c r="Q1247">
        <f>ROW()</f>
        <v>1247</v>
      </c>
      <c r="R1247" t="str">
        <f t="shared" si="3"/>
        <v/>
      </c>
      <c r="S1247" t="str">
        <f t="shared" si="1"/>
        <v/>
      </c>
      <c r="W1247">
        <f>VLOOKUP(A1247,Tbills!$B$4:$C$10000,2,1)</f>
        <v>2.4998241758260945E-2</v>
      </c>
    </row>
    <row r="1248" spans="1:23">
      <c r="A1248" s="1">
        <v>41978</v>
      </c>
      <c r="B1248">
        <f>IFERROR(VLOOKUP($A1248,'BTC-Web'!$A$2:$H$10000,2,0),"")</f>
        <v>369.44198599999999</v>
      </c>
      <c r="C1248">
        <f>VLOOKUP(A1248,H_SPBTFDUE!$B$2:$C$5828,2,0)</f>
        <v>2.7974848937986061</v>
      </c>
      <c r="D1248" s="2">
        <f>D1247*(1-D$1+IF(AND(WEEKDAY($A1248)&lt;&gt;1,WEEKDAY($A1248)&lt;&gt;7),-VLOOKUP($A1248,ETF_OP_Fee!$G$5:$H$14,2,1),0))^($A1248-$A1247)*(1+2*(C1248/C1247-1))+IFERROR(VLOOKUP(A1248,BITXeom!$C$9:$D$100,2,0),0)-$D$3*IFERROR(VLOOKUP($A1248,Dividends!$C$10:$E$100,2,0),0)</f>
        <v>0.62802907785487283</v>
      </c>
      <c r="G1248" s="66">
        <f t="shared" si="2"/>
        <v>107721101.90971547</v>
      </c>
      <c r="H1248" s="2">
        <f>H1247*(1-H$1+IF(AND(WEEKDAY($A1248)&lt;&gt;1,WEEKDAY($A1248)&lt;&gt;7),-VLOOKUP($A1248,ETF_OP_Fee!$I$5:$J$14,2,1),0))^($A1248-$A1247)*(1+1*(B1248/B1247-1))</f>
        <v>0.25641244719150641</v>
      </c>
      <c r="I1248" s="9" t="str">
        <f>IFERROR(VLOOKUP(A1248,'BITO-IV'!$A$1:$J$10000,4,0),"")</f>
        <v/>
      </c>
      <c r="Q1248">
        <f>ROW()</f>
        <v>1248</v>
      </c>
      <c r="R1248" t="str">
        <f t="shared" si="3"/>
        <v/>
      </c>
      <c r="S1248" t="str">
        <f t="shared" si="1"/>
        <v/>
      </c>
      <c r="W1248">
        <f>VLOOKUP(A1248,Tbills!$B$4:$C$10000,2,1)</f>
        <v>2.4998241758260945E-2</v>
      </c>
    </row>
    <row r="1249" spans="1:23">
      <c r="A1249" s="1">
        <v>41981</v>
      </c>
      <c r="B1249">
        <f>IFERROR(VLOOKUP($A1249,'BTC-Web'!$A$2:$H$10000,2,0),"")</f>
        <v>374.96499599999999</v>
      </c>
      <c r="C1249">
        <f>VLOOKUP(A1249,H_SPBTFDUE!$B$2:$C$5828,2,0)</f>
        <v>2.6862376617228172</v>
      </c>
      <c r="D1249" s="2">
        <f>D1248*(1-D$1+IF(AND(WEEKDAY($A1249)&lt;&gt;1,WEEKDAY($A1249)&lt;&gt;7),-VLOOKUP($A1249,ETF_OP_Fee!$G$5:$H$14,2,1),0))^($A1249-$A1248)*(1+2*(C1249/C1248-1))+IFERROR(VLOOKUP(A1249,BITXeom!$C$9:$D$100,2,0),0)-$D$3*IFERROR(VLOOKUP($A1249,Dividends!$C$10:$E$100,2,0),0)</f>
        <v>0.57787053647620756</v>
      </c>
      <c r="G1249" s="66">
        <f t="shared" si="2"/>
        <v>116282957.69810952</v>
      </c>
      <c r="H1249" s="2">
        <f>H1248*(1-H$1+IF(AND(WEEKDAY($A1249)&lt;&gt;1,WEEKDAY($A1249)&lt;&gt;7),-VLOOKUP($A1249,ETF_OP_Fee!$I$5:$J$14,2,1),0))^($A1249-$A1248)*(1+1*(B1249/B1248-1))</f>
        <v>0.26022539074518253</v>
      </c>
      <c r="I1249" s="9" t="str">
        <f>IFERROR(VLOOKUP(A1249,'BITO-IV'!$A$1:$J$10000,4,0),"")</f>
        <v/>
      </c>
      <c r="Q1249">
        <f>ROW()</f>
        <v>1249</v>
      </c>
      <c r="R1249" t="str">
        <f t="shared" si="3"/>
        <v/>
      </c>
      <c r="S1249" t="str">
        <f t="shared" si="1"/>
        <v/>
      </c>
      <c r="W1249">
        <f>VLOOKUP(A1249,Tbills!$B$4:$C$10000,2,1)</f>
        <v>2.4998241758260945E-2</v>
      </c>
    </row>
    <row r="1250" spans="1:23">
      <c r="A1250" s="1">
        <v>41982</v>
      </c>
      <c r="B1250">
        <f>IFERROR(VLOOKUP($A1250,'BTC-Web'!$A$2:$H$10000,2,0),"")</f>
        <v>361.89498900000001</v>
      </c>
      <c r="C1250">
        <f>VLOOKUP(A1250,H_SPBTFDUE!$B$2:$C$5828,2,0)</f>
        <v>2.6140200855154392</v>
      </c>
      <c r="D1250" s="2">
        <f>D1249*(1-D$1+IF(AND(WEEKDAY($A1250)&lt;&gt;1,WEEKDAY($A1250)&lt;&gt;7),-VLOOKUP($A1250,ETF_OP_Fee!$G$5:$H$14,2,1),0))^($A1250-$A1249)*(1+2*(C1250/C1249-1))+IFERROR(VLOOKUP(A1250,BITXeom!$C$9:$D$100,2,0),0)-$D$3*IFERROR(VLOOKUP($A1250,Dividends!$C$10:$E$100,2,0),0)</f>
        <v>0.5467333497048279</v>
      </c>
      <c r="G1250" s="66">
        <f t="shared" si="2"/>
        <v>122529272.73244153</v>
      </c>
      <c r="H1250" s="2">
        <f>H1249*(1-H$1+IF(AND(WEEKDAY($A1250)&lt;&gt;1,WEEKDAY($A1250)&lt;&gt;7),-VLOOKUP($A1250,ETF_OP_Fee!$I$5:$J$14,2,1),0))^($A1250-$A1249)*(1+1*(B1250/B1249-1))</f>
        <v>0.25114828001236611</v>
      </c>
      <c r="I1250" s="9" t="str">
        <f>IFERROR(VLOOKUP(A1250,'BITO-IV'!$A$1:$J$10000,4,0),"")</f>
        <v/>
      </c>
      <c r="Q1250">
        <f>ROW()</f>
        <v>1250</v>
      </c>
      <c r="R1250" t="str">
        <f t="shared" si="3"/>
        <v/>
      </c>
      <c r="S1250" t="str">
        <f t="shared" si="1"/>
        <v/>
      </c>
      <c r="W1250">
        <f>VLOOKUP(A1250,Tbills!$B$4:$C$10000,2,1)</f>
        <v>2.4998241758260945E-2</v>
      </c>
    </row>
    <row r="1251" spans="1:23">
      <c r="A1251" s="1">
        <v>41983</v>
      </c>
      <c r="B1251">
        <f>IFERROR(VLOOKUP($A1251,'BTC-Web'!$A$2:$H$10000,2,0),"")</f>
        <v>352.20498700000002</v>
      </c>
      <c r="C1251">
        <f>VLOOKUP(A1251,H_SPBTFDUE!$B$2:$C$5828,2,0)</f>
        <v>2.570287681091326</v>
      </c>
      <c r="D1251" s="2">
        <f>D1250*(1-D$1+IF(AND(WEEKDAY($A1251)&lt;&gt;1,WEEKDAY($A1251)&lt;&gt;7),-VLOOKUP($A1251,ETF_OP_Fee!$G$5:$H$14,2,1),0))^($A1251-$A1250)*(1+2*(C1251/C1250-1))+IFERROR(VLOOKUP(A1251,BITXeom!$C$9:$D$100,2,0),0)-$D$3*IFERROR(VLOOKUP($A1251,Dividends!$C$10:$E$100,2,0),0)</f>
        <v>0.52837601292017267</v>
      </c>
      <c r="G1251" s="66">
        <f t="shared" si="2"/>
        <v>126622709.74917777</v>
      </c>
      <c r="H1251" s="2">
        <f>H1250*(1-H$1+IF(AND(WEEKDAY($A1251)&lt;&gt;1,WEEKDAY($A1251)&lt;&gt;7),-VLOOKUP($A1251,ETF_OP_Fee!$I$5:$J$14,2,1),0))^($A1251-$A1250)*(1+1*(B1251/B1250-1))</f>
        <v>0.24441724012318516</v>
      </c>
      <c r="I1251" s="9" t="str">
        <f>IFERROR(VLOOKUP(A1251,'BITO-IV'!$A$1:$J$10000,4,0),"")</f>
        <v/>
      </c>
      <c r="Q1251">
        <f>ROW()</f>
        <v>1251</v>
      </c>
      <c r="R1251" t="str">
        <f t="shared" si="3"/>
        <v/>
      </c>
      <c r="S1251" t="str">
        <f t="shared" si="1"/>
        <v/>
      </c>
      <c r="W1251">
        <f>VLOOKUP(A1251,Tbills!$B$4:$C$10000,2,1)</f>
        <v>2.4998241758260945E-2</v>
      </c>
    </row>
    <row r="1252" spans="1:23">
      <c r="A1252" s="1">
        <v>41984</v>
      </c>
      <c r="B1252">
        <f>IFERROR(VLOOKUP($A1252,'BTC-Web'!$A$2:$H$10000,2,0),"")</f>
        <v>344.33999599999999</v>
      </c>
      <c r="C1252">
        <f>VLOOKUP(A1252,H_SPBTFDUE!$B$2:$C$5828,2,0)</f>
        <v>2.600735490928221</v>
      </c>
      <c r="D1252" s="2">
        <f>D1251*(1-D$1+IF(AND(WEEKDAY($A1252)&lt;&gt;1,WEEKDAY($A1252)&lt;&gt;7),-VLOOKUP($A1252,ETF_OP_Fee!$G$5:$H$14,2,1),0))^($A1252-$A1251)*(1+2*(C1252/C1251-1))+IFERROR(VLOOKUP(A1252,BITXeom!$C$9:$D$100,2,0),0)-$D$3*IFERROR(VLOOKUP($A1252,Dividends!$C$10:$E$100,2,0),0)</f>
        <v>0.54082916852719487</v>
      </c>
      <c r="G1252" s="66">
        <f t="shared" si="2"/>
        <v>123616155.26184076</v>
      </c>
      <c r="H1252" s="2">
        <f>H1251*(1-H$1+IF(AND(WEEKDAY($A1252)&lt;&gt;1,WEEKDAY($A1252)&lt;&gt;7),-VLOOKUP($A1252,ETF_OP_Fee!$I$5:$J$14,2,1),0))^($A1252-$A1251)*(1+1*(B1252/B1251-1))</f>
        <v>0.23895300764751648</v>
      </c>
      <c r="I1252" s="9" t="str">
        <f>IFERROR(VLOOKUP(A1252,'BITO-IV'!$A$1:$J$10000,4,0),"")</f>
        <v/>
      </c>
      <c r="Q1252">
        <f>ROW()</f>
        <v>1252</v>
      </c>
      <c r="R1252" t="str">
        <f t="shared" si="3"/>
        <v/>
      </c>
      <c r="S1252" t="str">
        <f t="shared" si="1"/>
        <v/>
      </c>
      <c r="W1252">
        <f>VLOOKUP(A1252,Tbills!$B$4:$C$10000,2,1)</f>
        <v>2.4998241758260945E-2</v>
      </c>
    </row>
    <row r="1253" spans="1:23">
      <c r="A1253" s="1">
        <v>41985</v>
      </c>
      <c r="B1253">
        <f>IFERROR(VLOOKUP($A1253,'BTC-Web'!$A$2:$H$10000,2,0),"")</f>
        <v>350.83300800000001</v>
      </c>
      <c r="C1253">
        <f>VLOOKUP(A1253,H_SPBTFDUE!$B$2:$C$5828,2,0)</f>
        <v>2.6155573393684834</v>
      </c>
      <c r="D1253" s="2">
        <f>D1252*(1-D$1+IF(AND(WEEKDAY($A1253)&lt;&gt;1,WEEKDAY($A1253)&lt;&gt;7),-VLOOKUP($A1253,ETF_OP_Fee!$G$5:$H$14,2,1),0))^($A1253-$A1252)*(1+2*(C1253/C1252-1))+IFERROR(VLOOKUP(A1253,BITXeom!$C$9:$D$100,2,0),0)-$D$3*IFERROR(VLOOKUP($A1253,Dividends!$C$10:$E$100,2,0),0)</f>
        <v>0.54692770726654094</v>
      </c>
      <c r="G1253" s="66">
        <f t="shared" si="2"/>
        <v>122200719.0912015</v>
      </c>
      <c r="H1253" s="2">
        <f>H1252*(1-H$1+IF(AND(WEEKDAY($A1253)&lt;&gt;1,WEEKDAY($A1253)&lt;&gt;7),-VLOOKUP($A1253,ETF_OP_Fee!$I$5:$J$14,2,1),0))^($A1253-$A1252)*(1+1*(B1253/B1252-1))</f>
        <v>0.2434524640558399</v>
      </c>
      <c r="I1253" s="9" t="str">
        <f>IFERROR(VLOOKUP(A1253,'BITO-IV'!$A$1:$J$10000,4,0),"")</f>
        <v/>
      </c>
      <c r="Q1253">
        <f>ROW()</f>
        <v>1253</v>
      </c>
      <c r="R1253" t="str">
        <f t="shared" si="3"/>
        <v/>
      </c>
      <c r="S1253" t="str">
        <f t="shared" si="1"/>
        <v/>
      </c>
      <c r="W1253">
        <f>VLOOKUP(A1253,Tbills!$B$4:$C$10000,2,1)</f>
        <v>2.4998241758260945E-2</v>
      </c>
    </row>
    <row r="1254" spans="1:23">
      <c r="A1254" s="1">
        <v>41988</v>
      </c>
      <c r="B1254">
        <f>IFERROR(VLOOKUP($A1254,'BTC-Web'!$A$2:$H$10000,2,0),"")</f>
        <v>351.36099200000001</v>
      </c>
      <c r="C1254">
        <f>VLOOKUP(A1254,H_SPBTFDUE!$B$2:$C$5828,2,0)</f>
        <v>2.5618752406805894</v>
      </c>
      <c r="D1254" s="2">
        <f>D1253*(1-D$1+IF(AND(WEEKDAY($A1254)&lt;&gt;1,WEEKDAY($A1254)&lt;&gt;7),-VLOOKUP($A1254,ETF_OP_Fee!$G$5:$H$14,2,1),0))^($A1254-$A1253)*(1+2*(C1254/C1253-1))+IFERROR(VLOOKUP(A1254,BITXeom!$C$9:$D$100,2,0),0)-$D$3*IFERROR(VLOOKUP($A1254,Dividends!$C$10:$E$100,2,0),0)</f>
        <v>0.52428760041390232</v>
      </c>
      <c r="G1254" s="66">
        <f t="shared" si="2"/>
        <v>127210490.43813218</v>
      </c>
      <c r="H1254" s="2">
        <f>H1253*(1-H$1+IF(AND(WEEKDAY($A1254)&lt;&gt;1,WEEKDAY($A1254)&lt;&gt;7),-VLOOKUP($A1254,ETF_OP_Fee!$I$5:$J$14,2,1),0))^($A1254-$A1253)*(1+1*(B1254/B1253-1))</f>
        <v>0.2437998089453981</v>
      </c>
      <c r="I1254" s="9" t="str">
        <f>IFERROR(VLOOKUP(A1254,'BITO-IV'!$A$1:$J$10000,4,0),"")</f>
        <v/>
      </c>
      <c r="Q1254">
        <f>ROW()</f>
        <v>1254</v>
      </c>
      <c r="R1254" t="str">
        <f t="shared" si="3"/>
        <v/>
      </c>
      <c r="S1254" t="str">
        <f t="shared" si="1"/>
        <v/>
      </c>
      <c r="W1254">
        <f>VLOOKUP(A1254,Tbills!$B$4:$C$10000,2,1)</f>
        <v>3.4999120879132498E-2</v>
      </c>
    </row>
    <row r="1255" spans="1:23">
      <c r="A1255" s="1">
        <v>41989</v>
      </c>
      <c r="B1255">
        <f>IFERROR(VLOOKUP($A1255,'BTC-Web'!$A$2:$H$10000,2,0),"")</f>
        <v>345.67300399999999</v>
      </c>
      <c r="C1255">
        <f>VLOOKUP(A1255,H_SPBTFDUE!$B$2:$C$5828,2,0)</f>
        <v>2.4259656618256642</v>
      </c>
      <c r="D1255" s="2">
        <f>D1254*(1-D$1+IF(AND(WEEKDAY($A1255)&lt;&gt;1,WEEKDAY($A1255)&lt;&gt;7),-VLOOKUP($A1255,ETF_OP_Fee!$G$5:$H$14,2,1),0))^($A1255-$A1254)*(1+2*(C1255/C1254-1))+IFERROR(VLOOKUP(A1255,BITXeom!$C$9:$D$100,2,0),0)-$D$3*IFERROR(VLOOKUP($A1255,Dividends!$C$10:$E$100,2,0),0)</f>
        <v>0.46860333159108736</v>
      </c>
      <c r="G1255" s="66">
        <f t="shared" si="2"/>
        <v>140701109.84513906</v>
      </c>
      <c r="H1255" s="2">
        <f>H1254*(1-H$1+IF(AND(WEEKDAY($A1255)&lt;&gt;1,WEEKDAY($A1255)&lt;&gt;7),-VLOOKUP($A1255,ETF_OP_Fee!$I$5:$J$14,2,1),0))^($A1255-$A1254)*(1+1*(B1255/B1254-1))</f>
        <v>0.2398468264614779</v>
      </c>
      <c r="I1255" s="9" t="str">
        <f>IFERROR(VLOOKUP(A1255,'BITO-IV'!$A$1:$J$10000,4,0),"")</f>
        <v/>
      </c>
      <c r="Q1255">
        <f>ROW()</f>
        <v>1255</v>
      </c>
      <c r="R1255" t="str">
        <f t="shared" si="3"/>
        <v/>
      </c>
      <c r="S1255" t="str">
        <f t="shared" ref="S1255:S1318" si="4">IF($A1255&gt;=$R$2,I1255*S$4,"")</f>
        <v/>
      </c>
      <c r="W1255">
        <f>VLOOKUP(A1255,Tbills!$B$4:$C$10000,2,1)</f>
        <v>3.4999120879132498E-2</v>
      </c>
    </row>
    <row r="1256" spans="1:23">
      <c r="A1256" s="1">
        <v>41990</v>
      </c>
      <c r="B1256">
        <f>IFERROR(VLOOKUP($A1256,'BTC-Web'!$A$2:$H$10000,2,0),"")</f>
        <v>326.85501099999999</v>
      </c>
      <c r="C1256">
        <f>VLOOKUP(A1256,H_SPBTFDUE!$B$2:$C$5828,2,0)</f>
        <v>2.3716561905101825</v>
      </c>
      <c r="D1256" s="2">
        <f>D1255*(1-D$1+IF(AND(WEEKDAY($A1256)&lt;&gt;1,WEEKDAY($A1256)&lt;&gt;7),-VLOOKUP($A1256,ETF_OP_Fee!$G$5:$H$14,2,1),0))^($A1256-$A1255)*(1+2*(C1256/C1255-1))+IFERROR(VLOOKUP(A1256,BITXeom!$C$9:$D$100,2,0),0)-$D$3*IFERROR(VLOOKUP($A1256,Dividends!$C$10:$E$100,2,0),0)</f>
        <v>0.44756836634668362</v>
      </c>
      <c r="G1256" s="66">
        <f t="shared" si="2"/>
        <v>146993465.02562132</v>
      </c>
      <c r="H1256" s="2">
        <f>H1255*(1-H$1+IF(AND(WEEKDAY($A1256)&lt;&gt;1,WEEKDAY($A1256)&lt;&gt;7),-VLOOKUP($A1256,ETF_OP_Fee!$I$5:$J$14,2,1),0))^($A1256-$A1255)*(1+1*(B1256/B1255-1))</f>
        <v>0.22678397147844626</v>
      </c>
      <c r="I1256" s="9" t="str">
        <f>IFERROR(VLOOKUP(A1256,'BITO-IV'!$A$1:$J$10000,4,0),"")</f>
        <v/>
      </c>
      <c r="Q1256">
        <f>ROW()</f>
        <v>1256</v>
      </c>
      <c r="R1256" t="str">
        <f t="shared" si="3"/>
        <v/>
      </c>
      <c r="S1256" t="str">
        <f t="shared" si="4"/>
        <v/>
      </c>
      <c r="W1256">
        <f>VLOOKUP(A1256,Tbills!$B$4:$C$10000,2,1)</f>
        <v>3.4999120879132498E-2</v>
      </c>
    </row>
    <row r="1257" spans="1:23">
      <c r="A1257" s="1">
        <v>41991</v>
      </c>
      <c r="B1257">
        <f>IFERROR(VLOOKUP($A1257,'BTC-Web'!$A$2:$H$10000,2,0),"")</f>
        <v>319.78500400000001</v>
      </c>
      <c r="C1257">
        <f>VLOOKUP(A1257,H_SPBTFDUE!$B$2:$C$5828,2,0)</f>
        <v>2.309244993728087</v>
      </c>
      <c r="D1257" s="2">
        <f>D1256*(1-D$1+IF(AND(WEEKDAY($A1257)&lt;&gt;1,WEEKDAY($A1257)&lt;&gt;7),-VLOOKUP($A1257,ETF_OP_Fee!$G$5:$H$14,2,1),0))^($A1257-$A1256)*(1+2*(C1257/C1256-1))+IFERROR(VLOOKUP(A1257,BITXeom!$C$9:$D$100,2,0),0)-$D$3*IFERROR(VLOOKUP($A1257,Dividends!$C$10:$E$100,2,0),0)</f>
        <v>0.42396132776200368</v>
      </c>
      <c r="G1257" s="66">
        <f t="shared" ref="G1257:G1320" si="5">G1256*(1-G$1-2*(C1257/C1256-1))</f>
        <v>154722211.28310812</v>
      </c>
      <c r="H1257" s="2">
        <f>H1256*(1-H$1+IF(AND(WEEKDAY($A1257)&lt;&gt;1,WEEKDAY($A1257)&lt;&gt;7),-VLOOKUP($A1257,ETF_OP_Fee!$I$5:$J$14,2,1),0))^($A1257-$A1256)*(1+1*(B1257/B1256-1))</f>
        <v>0.22187276689638918</v>
      </c>
      <c r="I1257" s="9" t="str">
        <f>IFERROR(VLOOKUP(A1257,'BITO-IV'!$A$1:$J$10000,4,0),"")</f>
        <v/>
      </c>
      <c r="Q1257">
        <f>ROW()</f>
        <v>1257</v>
      </c>
      <c r="R1257" t="str">
        <f t="shared" ref="R1257:R1320" si="6">IF($A1257&gt;=$R$2,B1257*R$4,"")</f>
        <v/>
      </c>
      <c r="S1257" t="str">
        <f t="shared" si="4"/>
        <v/>
      </c>
      <c r="W1257">
        <f>VLOOKUP(A1257,Tbills!$B$4:$C$10000,2,1)</f>
        <v>3.4999120879132498E-2</v>
      </c>
    </row>
    <row r="1258" spans="1:23">
      <c r="A1258" s="1">
        <v>41992</v>
      </c>
      <c r="B1258">
        <f>IFERROR(VLOOKUP($A1258,'BTC-Web'!$A$2:$H$10000,2,0),"")</f>
        <v>311.17898600000001</v>
      </c>
      <c r="C1258">
        <f>VLOOKUP(A1258,H_SPBTFDUE!$B$2:$C$5828,2,0)</f>
        <v>2.3568014091507217</v>
      </c>
      <c r="D1258" s="2">
        <f>D1257*(1-D$1+IF(AND(WEEKDAY($A1258)&lt;&gt;1,WEEKDAY($A1258)&lt;&gt;7),-VLOOKUP($A1258,ETF_OP_Fee!$G$5:$H$14,2,1),0))^($A1258-$A1257)*(1+2*(C1258/C1257-1))+IFERROR(VLOOKUP(A1258,BITXeom!$C$9:$D$100,2,0),0)-$D$3*IFERROR(VLOOKUP($A1258,Dividends!$C$10:$E$100,2,0),0)</f>
        <v>0.44137016963141273</v>
      </c>
      <c r="G1258" s="66">
        <f t="shared" si="5"/>
        <v>148341482.39336857</v>
      </c>
      <c r="H1258" s="2">
        <f>H1257*(1-H$1+IF(AND(WEEKDAY($A1258)&lt;&gt;1,WEEKDAY($A1258)&lt;&gt;7),-VLOOKUP($A1258,ETF_OP_Fee!$I$5:$J$14,2,1),0))^($A1258-$A1257)*(1+1*(B1258/B1257-1))</f>
        <v>0.21589613262965571</v>
      </c>
      <c r="I1258" s="9" t="str">
        <f>IFERROR(VLOOKUP(A1258,'BITO-IV'!$A$1:$J$10000,4,0),"")</f>
        <v/>
      </c>
      <c r="Q1258">
        <f>ROW()</f>
        <v>1258</v>
      </c>
      <c r="R1258" t="str">
        <f t="shared" si="6"/>
        <v/>
      </c>
      <c r="S1258" t="str">
        <f t="shared" si="4"/>
        <v/>
      </c>
      <c r="W1258">
        <f>VLOOKUP(A1258,Tbills!$B$4:$C$10000,2,1)</f>
        <v>3.4999120879132498E-2</v>
      </c>
    </row>
    <row r="1259" spans="1:23">
      <c r="A1259" s="1">
        <v>41995</v>
      </c>
      <c r="B1259">
        <f>IFERROR(VLOOKUP($A1259,'BTC-Web'!$A$2:$H$10000,2,0),"")</f>
        <v>321.067993</v>
      </c>
      <c r="C1259">
        <f>VLOOKUP(A1259,H_SPBTFDUE!$B$2:$C$5828,2,0)</f>
        <v>2.4606717754026497</v>
      </c>
      <c r="D1259" s="2">
        <f>D1258*(1-D$1+IF(AND(WEEKDAY($A1259)&lt;&gt;1,WEEKDAY($A1259)&lt;&gt;7),-VLOOKUP($A1259,ETF_OP_Fee!$G$5:$H$14,2,1),0))^($A1259-$A1258)*(1+2*(C1259/C1258-1))+IFERROR(VLOOKUP(A1259,BITXeom!$C$9:$D$100,2,0),0)-$D$3*IFERROR(VLOOKUP($A1259,Dividends!$C$10:$E$100,2,0),0)</f>
        <v>0.48010116418718196</v>
      </c>
      <c r="G1259" s="66">
        <f t="shared" si="5"/>
        <v>135258170.81533709</v>
      </c>
      <c r="H1259" s="2">
        <f>H1258*(1-H$1+IF(AND(WEEKDAY($A1259)&lt;&gt;1,WEEKDAY($A1259)&lt;&gt;7),-VLOOKUP($A1259,ETF_OP_Fee!$I$5:$J$14,2,1),0))^($A1259-$A1258)*(1+1*(B1259/B1258-1))</f>
        <v>0.22273973760894211</v>
      </c>
      <c r="I1259" s="9" t="str">
        <f>IFERROR(VLOOKUP(A1259,'BITO-IV'!$A$1:$J$10000,4,0),"")</f>
        <v/>
      </c>
      <c r="Q1259">
        <f>ROW()</f>
        <v>1259</v>
      </c>
      <c r="R1259" t="str">
        <f t="shared" si="6"/>
        <v/>
      </c>
      <c r="S1259" t="str">
        <f t="shared" si="4"/>
        <v/>
      </c>
      <c r="W1259">
        <f>VLOOKUP(A1259,Tbills!$B$4:$C$10000,2,1)</f>
        <v>5.4395604395611148E-2</v>
      </c>
    </row>
    <row r="1260" spans="1:23">
      <c r="A1260" s="1">
        <v>41996</v>
      </c>
      <c r="B1260">
        <f>IFERROR(VLOOKUP($A1260,'BTC-Web'!$A$2:$H$10000,2,0),"")</f>
        <v>332.016998</v>
      </c>
      <c r="C1260">
        <f>VLOOKUP(A1260,H_SPBTFDUE!$B$2:$C$5828,2,0)</f>
        <v>2.4803167128486781</v>
      </c>
      <c r="D1260" s="2">
        <f>D1259*(1-D$1+IF(AND(WEEKDAY($A1260)&lt;&gt;1,WEEKDAY($A1260)&lt;&gt;7),-VLOOKUP($A1260,ETF_OP_Fee!$G$5:$H$14,2,1),0))^($A1260-$A1259)*(1+2*(C1260/C1259-1))+IFERROR(VLOOKUP(A1260,BITXeom!$C$9:$D$100,2,0),0)-$D$3*IFERROR(VLOOKUP($A1260,Dividends!$C$10:$E$100,2,0),0)</f>
        <v>0.48770820428938977</v>
      </c>
      <c r="G1260" s="66">
        <f t="shared" si="5"/>
        <v>133091444.70018008</v>
      </c>
      <c r="H1260" s="2">
        <f>H1259*(1-H$1+IF(AND(WEEKDAY($A1260)&lt;&gt;1,WEEKDAY($A1260)&lt;&gt;7),-VLOOKUP($A1260,ETF_OP_Fee!$I$5:$J$14,2,1),0))^($A1260-$A1259)*(1+1*(B1260/B1259-1))</f>
        <v>0.23032957446572463</v>
      </c>
      <c r="I1260" s="9" t="str">
        <f>IFERROR(VLOOKUP(A1260,'BITO-IV'!$A$1:$J$10000,4,0),"")</f>
        <v/>
      </c>
      <c r="Q1260">
        <f>ROW()</f>
        <v>1260</v>
      </c>
      <c r="R1260" t="str">
        <f t="shared" si="6"/>
        <v/>
      </c>
      <c r="S1260" t="str">
        <f t="shared" si="4"/>
        <v/>
      </c>
      <c r="W1260">
        <f>VLOOKUP(A1260,Tbills!$B$4:$C$10000,2,1)</f>
        <v>5.4395604395611148E-2</v>
      </c>
    </row>
    <row r="1261" spans="1:23">
      <c r="A1261" s="1">
        <v>41997</v>
      </c>
      <c r="B1261">
        <f>IFERROR(VLOOKUP($A1261,'BTC-Web'!$A$2:$H$10000,2,0),"")</f>
        <v>334.38501000000002</v>
      </c>
      <c r="C1261">
        <f>VLOOKUP(A1261,H_SPBTFDUE!$B$2:$C$5828,2,0)</f>
        <v>2.3908024068813036</v>
      </c>
      <c r="D1261" s="2">
        <f>D1260*(1-D$1+IF(AND(WEEKDAY($A1261)&lt;&gt;1,WEEKDAY($A1261)&lt;&gt;7),-VLOOKUP($A1261,ETF_OP_Fee!$G$5:$H$14,2,1),0))^($A1261-$A1260)*(1+2*(C1261/C1260-1))+IFERROR(VLOOKUP(A1261,BITXeom!$C$9:$D$100,2,0),0)-$D$3*IFERROR(VLOOKUP($A1261,Dividends!$C$10:$E$100,2,0),0)</f>
        <v>0.45245100498465396</v>
      </c>
      <c r="G1261" s="66">
        <f t="shared" si="5"/>
        <v>142691022.33837458</v>
      </c>
      <c r="H1261" s="2">
        <f>H1260*(1-H$1+IF(AND(WEEKDAY($A1261)&lt;&gt;1,WEEKDAY($A1261)&lt;&gt;7),-VLOOKUP($A1261,ETF_OP_Fee!$I$5:$J$14,2,1),0))^($A1261-$A1260)*(1+1*(B1261/B1260-1))</f>
        <v>0.23196629367521288</v>
      </c>
      <c r="I1261" s="9" t="str">
        <f>IFERROR(VLOOKUP(A1261,'BITO-IV'!$A$1:$J$10000,4,0),"")</f>
        <v/>
      </c>
      <c r="Q1261">
        <f>ROW()</f>
        <v>1261</v>
      </c>
      <c r="R1261" t="str">
        <f t="shared" si="6"/>
        <v/>
      </c>
      <c r="S1261" t="str">
        <f t="shared" si="4"/>
        <v/>
      </c>
      <c r="W1261">
        <f>VLOOKUP(A1261,Tbills!$B$4:$C$10000,2,1)</f>
        <v>5.4395604395611148E-2</v>
      </c>
    </row>
    <row r="1262" spans="1:23">
      <c r="A1262" s="1">
        <v>41999</v>
      </c>
      <c r="B1262">
        <f>IFERROR(VLOOKUP($A1262,'BTC-Web'!$A$2:$H$10000,2,0),"")</f>
        <v>319.15200800000002</v>
      </c>
      <c r="C1262">
        <f>VLOOKUP(A1262,H_SPBTFDUE!$B$2:$C$5828,2,0)</f>
        <v>2.4304942000063749</v>
      </c>
      <c r="D1262" s="2">
        <f>D1261*(1-D$1+IF(AND(WEEKDAY($A1262)&lt;&gt;1,WEEKDAY($A1262)&lt;&gt;7),-VLOOKUP($A1262,ETF_OP_Fee!$G$5:$H$14,2,1),0))^($A1262-$A1261)*(1+2*(C1262/C1261-1))+IFERROR(VLOOKUP(A1262,BITXeom!$C$9:$D$100,2,0),0)-$D$3*IFERROR(VLOOKUP($A1262,Dividends!$C$10:$E$100,2,0),0)</f>
        <v>0.46736137212981199</v>
      </c>
      <c r="G1262" s="66">
        <f t="shared" si="5"/>
        <v>137945718.69752964</v>
      </c>
      <c r="H1262" s="2">
        <f>H1261*(1-H$1+IF(AND(WEEKDAY($A1262)&lt;&gt;1,WEEKDAY($A1262)&lt;&gt;7),-VLOOKUP($A1262,ETF_OP_Fee!$I$5:$J$14,2,1),0))^($A1262-$A1261)*(1+1*(B1262/B1261-1))</f>
        <v>0.22138748001263578</v>
      </c>
      <c r="I1262" s="9" t="str">
        <f>IFERROR(VLOOKUP(A1262,'BITO-IV'!$A$1:$J$10000,4,0),"")</f>
        <v/>
      </c>
      <c r="Q1262">
        <f>ROW()</f>
        <v>1262</v>
      </c>
      <c r="R1262" t="str">
        <f t="shared" si="6"/>
        <v/>
      </c>
      <c r="S1262" t="str">
        <f t="shared" si="4"/>
        <v/>
      </c>
      <c r="W1262">
        <f>VLOOKUP(A1262,Tbills!$B$4:$C$10000,2,1)</f>
        <v>5.4395604395611148E-2</v>
      </c>
    </row>
    <row r="1263" spans="1:23">
      <c r="A1263" s="1">
        <v>42002</v>
      </c>
      <c r="B1263">
        <f>IFERROR(VLOOKUP($A1263,'BTC-Web'!$A$2:$H$10000,2,0),"")</f>
        <v>317.70098899999999</v>
      </c>
      <c r="C1263">
        <f>VLOOKUP(A1263,H_SPBTFDUE!$B$2:$C$5828,2,0)</f>
        <v>2.317168866109875</v>
      </c>
      <c r="D1263" s="2">
        <f>D1262*(1-D$1+IF(AND(WEEKDAY($A1263)&lt;&gt;1,WEEKDAY($A1263)&lt;&gt;7),-VLOOKUP($A1263,ETF_OP_Fee!$G$5:$H$14,2,1),0))^($A1263-$A1262)*(1+2*(C1263/C1262-1))+IFERROR(VLOOKUP(A1263,BITXeom!$C$9:$D$100,2,0),0)-$D$3*IFERROR(VLOOKUP($A1263,Dividends!$C$10:$E$100,2,0),0)</f>
        <v>0.4236253236297492</v>
      </c>
      <c r="G1263" s="66">
        <f t="shared" si="5"/>
        <v>150802378.27096006</v>
      </c>
      <c r="H1263" s="2">
        <f>H1262*(1-H$1+IF(AND(WEEKDAY($A1263)&lt;&gt;1,WEEKDAY($A1263)&lt;&gt;7),-VLOOKUP($A1263,ETF_OP_Fee!$I$5:$J$14,2,1),0))^($A1263-$A1262)*(1+1*(B1263/B1262-1))</f>
        <v>0.2203637383429683</v>
      </c>
      <c r="I1263" s="9" t="str">
        <f>IFERROR(VLOOKUP(A1263,'BITO-IV'!$A$1:$J$10000,4,0),"")</f>
        <v/>
      </c>
      <c r="Q1263">
        <f>ROW()</f>
        <v>1263</v>
      </c>
      <c r="R1263" t="str">
        <f t="shared" si="6"/>
        <v/>
      </c>
      <c r="S1263" t="str">
        <f t="shared" si="4"/>
        <v/>
      </c>
      <c r="W1263">
        <f>VLOOKUP(A1263,Tbills!$B$4:$C$10000,2,1)</f>
        <v>3.9560439560459806E-2</v>
      </c>
    </row>
    <row r="1264" spans="1:23">
      <c r="A1264" s="1">
        <v>42003</v>
      </c>
      <c r="B1264">
        <f>IFERROR(VLOOKUP($A1264,'BTC-Web'!$A$2:$H$10000,2,0),"")</f>
        <v>312.71899400000001</v>
      </c>
      <c r="C1264">
        <f>VLOOKUP(A1264,H_SPBTFDUE!$B$2:$C$5828,2,0)</f>
        <v>2.3025895472673783</v>
      </c>
      <c r="D1264" s="2">
        <f>D1263*(1-D$1+IF(AND(WEEKDAY($A1264)&lt;&gt;1,WEEKDAY($A1264)&lt;&gt;7),-VLOOKUP($A1264,ETF_OP_Fee!$G$5:$H$14,2,1),0))^($A1264-$A1263)*(1+2*(C1264/C1263-1))+IFERROR(VLOOKUP(A1264,BITXeom!$C$9:$D$100,2,0),0)-$D$3*IFERROR(VLOOKUP($A1264,Dividends!$C$10:$E$100,2,0),0)</f>
        <v>0.41824411050456084</v>
      </c>
      <c r="G1264" s="66">
        <f t="shared" si="5"/>
        <v>152692185.36660987</v>
      </c>
      <c r="H1264" s="2">
        <f>H1263*(1-H$1+IF(AND(WEEKDAY($A1264)&lt;&gt;1,WEEKDAY($A1264)&lt;&gt;7),-VLOOKUP($A1264,ETF_OP_Fee!$I$5:$J$14,2,1),0))^($A1264-$A1263)*(1+1*(B1264/B1263-1))</f>
        <v>0.21690248175652832</v>
      </c>
      <c r="I1264" s="9" t="str">
        <f>IFERROR(VLOOKUP(A1264,'BITO-IV'!$A$1:$J$10000,4,0),"")</f>
        <v/>
      </c>
      <c r="Q1264">
        <f>ROW()</f>
        <v>1264</v>
      </c>
      <c r="R1264" t="str">
        <f t="shared" si="6"/>
        <v/>
      </c>
      <c r="S1264" t="str">
        <f t="shared" si="4"/>
        <v/>
      </c>
      <c r="W1264">
        <f>VLOOKUP(A1264,Tbills!$B$4:$C$10000,2,1)</f>
        <v>3.9560439560459806E-2</v>
      </c>
    </row>
    <row r="1265" spans="1:23">
      <c r="A1265" s="1">
        <v>42004</v>
      </c>
      <c r="B1265">
        <f>IFERROR(VLOOKUP($A1265,'BTC-Web'!$A$2:$H$10000,2,0),"")</f>
        <v>310.91400099999998</v>
      </c>
      <c r="C1265">
        <f>VLOOKUP(A1265,H_SPBTFDUE!$B$2:$C$5828,2,0)</f>
        <v>2.3724069803614021</v>
      </c>
      <c r="D1265" s="2">
        <f>D1264*(1-D$1+IF(AND(WEEKDAY($A1265)&lt;&gt;1,WEEKDAY($A1265)&lt;&gt;7),-VLOOKUP($A1265,ETF_OP_Fee!$G$5:$H$14,2,1),0))^($A1265-$A1264)*(1+2*(C1265/C1264-1))+IFERROR(VLOOKUP(A1265,BITXeom!$C$9:$D$100,2,0),0)-$D$3*IFERROR(VLOOKUP($A1265,Dividends!$C$10:$E$100,2,0),0)</f>
        <v>0.44355401745679418</v>
      </c>
      <c r="G1265" s="66">
        <f t="shared" si="5"/>
        <v>143424595.87877637</v>
      </c>
      <c r="H1265" s="2">
        <f>H1264*(1-H$1+IF(AND(WEEKDAY($A1265)&lt;&gt;1,WEEKDAY($A1265)&lt;&gt;7),-VLOOKUP($A1265,ETF_OP_Fee!$I$5:$J$14,2,1),0))^($A1265-$A1264)*(1+1*(B1265/B1264-1))</f>
        <v>0.21564492239846358</v>
      </c>
      <c r="I1265" s="9" t="str">
        <f>IFERROR(VLOOKUP(A1265,'BITO-IV'!$A$1:$J$10000,4,0),"")</f>
        <v/>
      </c>
      <c r="Q1265">
        <f>ROW()</f>
        <v>1265</v>
      </c>
      <c r="R1265" t="str">
        <f t="shared" si="6"/>
        <v/>
      </c>
      <c r="S1265" t="str">
        <f t="shared" si="4"/>
        <v/>
      </c>
      <c r="W1265">
        <f>VLOOKUP(A1265,Tbills!$B$4:$C$10000,2,1)</f>
        <v>3.9560439560459806E-2</v>
      </c>
    </row>
    <row r="1266" spans="1:23">
      <c r="A1266" s="1">
        <v>42006</v>
      </c>
      <c r="B1266">
        <f>IFERROR(VLOOKUP($A1266,'BTC-Web'!$A$2:$H$10000,2,0),"")</f>
        <v>314.07900999999998</v>
      </c>
      <c r="C1266">
        <f>VLOOKUP(A1266,H_SPBTFDUE!$B$2:$C$5828,2,0)</f>
        <v>2.3339077247213522</v>
      </c>
      <c r="D1266" s="2">
        <f>D1265*(1-D$1+IF(AND(WEEKDAY($A1266)&lt;&gt;1,WEEKDAY($A1266)&lt;&gt;7),-VLOOKUP($A1266,ETF_OP_Fee!$G$5:$H$14,2,1),0))^($A1266-$A1265)*(1+2*(C1266/C1265-1))+IFERROR(VLOOKUP(A1266,BITXeom!$C$9:$D$100,2,0),0)-$D$3*IFERROR(VLOOKUP($A1266,Dividends!$C$10:$E$100,2,0),0)</f>
        <v>0.42905462788801718</v>
      </c>
      <c r="G1266" s="66">
        <f t="shared" si="5"/>
        <v>148072098.69417605</v>
      </c>
      <c r="H1266" s="2">
        <f>H1265*(1-H$1+IF(AND(WEEKDAY($A1266)&lt;&gt;1,WEEKDAY($A1266)&lt;&gt;7),-VLOOKUP($A1266,ETF_OP_Fee!$I$5:$J$14,2,1),0))^($A1266-$A1265)*(1+1*(B1266/B1265-1))</f>
        <v>0.21782878197510219</v>
      </c>
      <c r="I1266" s="9" t="str">
        <f>IFERROR(VLOOKUP(A1266,'BITO-IV'!$A$1:$J$10000,4,0),"")</f>
        <v/>
      </c>
      <c r="Q1266">
        <f>ROW()</f>
        <v>1266</v>
      </c>
      <c r="R1266" t="str">
        <f t="shared" si="6"/>
        <v/>
      </c>
      <c r="S1266" t="str">
        <f t="shared" si="4"/>
        <v/>
      </c>
      <c r="W1266">
        <f>VLOOKUP(A1266,Tbills!$B$4:$C$10000,2,1)</f>
        <v>3.9560439560459806E-2</v>
      </c>
    </row>
    <row r="1267" spans="1:23">
      <c r="A1267" s="1">
        <v>42009</v>
      </c>
      <c r="B1267">
        <f>IFERROR(VLOOKUP($A1267,'BTC-Web'!$A$2:$H$10000,2,0),"")</f>
        <v>265.08401500000002</v>
      </c>
      <c r="C1267">
        <f>VLOOKUP(A1267,H_SPBTFDUE!$B$2:$C$5828,2,0)</f>
        <v>2.033178801227931</v>
      </c>
      <c r="D1267" s="2">
        <f>D1266*(1-D$1+IF(AND(WEEKDAY($A1267)&lt;&gt;1,WEEKDAY($A1267)&lt;&gt;7),-VLOOKUP($A1267,ETF_OP_Fee!$G$5:$H$14,2,1),0))^($A1267-$A1266)*(1+2*(C1267/C1266-1))+IFERROR(VLOOKUP(A1267,BITXeom!$C$9:$D$100,2,0),0)-$D$3*IFERROR(VLOOKUP($A1267,Dividends!$C$10:$E$100,2,0),0)</f>
        <v>0.31837027944209995</v>
      </c>
      <c r="G1267" s="66">
        <f t="shared" si="5"/>
        <v>186223194.08498561</v>
      </c>
      <c r="H1267" s="2">
        <f>H1266*(1-H$1+IF(AND(WEEKDAY($A1267)&lt;&gt;1,WEEKDAY($A1267)&lt;&gt;7),-VLOOKUP($A1267,ETF_OP_Fee!$I$5:$J$14,2,1),0))^($A1267-$A1266)*(1+1*(B1267/B1266-1))</f>
        <v>0.18383405988028848</v>
      </c>
      <c r="I1267" s="9" t="str">
        <f>IFERROR(VLOOKUP(A1267,'BITO-IV'!$A$1:$J$10000,4,0),"")</f>
        <v/>
      </c>
      <c r="Q1267">
        <f>ROW()</f>
        <v>1267</v>
      </c>
      <c r="R1267" t="str">
        <f t="shared" si="6"/>
        <v/>
      </c>
      <c r="S1267" t="str">
        <f t="shared" si="4"/>
        <v/>
      </c>
      <c r="W1267">
        <f>VLOOKUP(A1267,Tbills!$B$4:$C$10000,2,1)</f>
        <v>2.9998681318668605E-2</v>
      </c>
    </row>
    <row r="1268" spans="1:23">
      <c r="A1268" s="1">
        <v>42010</v>
      </c>
      <c r="B1268">
        <f>IFERROR(VLOOKUP($A1268,'BTC-Web'!$A$2:$H$10000,2,0),"")</f>
        <v>274.61099200000001</v>
      </c>
      <c r="C1268">
        <f>VLOOKUP(A1268,H_SPBTFDUE!$B$2:$C$5828,2,0)</f>
        <v>2.1197353600604365</v>
      </c>
      <c r="D1268" s="2">
        <f>D1267*(1-D$1+IF(AND(WEEKDAY($A1268)&lt;&gt;1,WEEKDAY($A1268)&lt;&gt;7),-VLOOKUP($A1268,ETF_OP_Fee!$G$5:$H$14,2,1),0))^($A1268-$A1267)*(1+2*(C1268/C1267-1))+IFERROR(VLOOKUP(A1268,BITXeom!$C$9:$D$100,2,0),0)-$D$3*IFERROR(VLOOKUP($A1268,Dividends!$C$10:$E$100,2,0),0)</f>
        <v>0.34543597410380217</v>
      </c>
      <c r="G1268" s="66">
        <f t="shared" si="5"/>
        <v>170357699.64873081</v>
      </c>
      <c r="H1268" s="2">
        <f>H1267*(1-H$1+IF(AND(WEEKDAY($A1268)&lt;&gt;1,WEEKDAY($A1268)&lt;&gt;7),-VLOOKUP($A1268,ETF_OP_Fee!$I$5:$J$14,2,1),0))^($A1268-$A1267)*(1+1*(B1268/B1267-1))</f>
        <v>0.19043600048772955</v>
      </c>
      <c r="I1268" s="9" t="str">
        <f>IFERROR(VLOOKUP(A1268,'BITO-IV'!$A$1:$J$10000,4,0),"")</f>
        <v/>
      </c>
      <c r="Q1268">
        <f>ROW()</f>
        <v>1268</v>
      </c>
      <c r="R1268" t="str">
        <f t="shared" si="6"/>
        <v/>
      </c>
      <c r="S1268" t="str">
        <f t="shared" si="4"/>
        <v/>
      </c>
      <c r="W1268">
        <f>VLOOKUP(A1268,Tbills!$B$4:$C$10000,2,1)</f>
        <v>2.9998681318668605E-2</v>
      </c>
    </row>
    <row r="1269" spans="1:23">
      <c r="A1269" s="1">
        <v>42011</v>
      </c>
      <c r="B1269">
        <f>IFERROR(VLOOKUP($A1269,'BTC-Web'!$A$2:$H$10000,2,0),"")</f>
        <v>286.07699600000001</v>
      </c>
      <c r="C1269">
        <f>VLOOKUP(A1269,H_SPBTFDUE!$B$2:$C$5828,2,0)</f>
        <v>2.1798534837305596</v>
      </c>
      <c r="D1269" s="2">
        <f>D1268*(1-D$1+IF(AND(WEEKDAY($A1269)&lt;&gt;1,WEEKDAY($A1269)&lt;&gt;7),-VLOOKUP($A1269,ETF_OP_Fee!$G$5:$H$14,2,1),0))^($A1269-$A1268)*(1+2*(C1269/C1268-1))+IFERROR(VLOOKUP(A1269,BITXeom!$C$9:$D$100,2,0),0)-$D$3*IFERROR(VLOOKUP($A1269,Dividends!$C$10:$E$100,2,0),0)</f>
        <v>0.36498589057388842</v>
      </c>
      <c r="G1269" s="66">
        <f t="shared" si="5"/>
        <v>160685752.58728614</v>
      </c>
      <c r="H1269" s="2">
        <f>H1268*(1-H$1+IF(AND(WEEKDAY($A1269)&lt;&gt;1,WEEKDAY($A1269)&lt;&gt;7),-VLOOKUP($A1269,ETF_OP_Fee!$I$5:$J$14,2,1),0))^($A1269-$A1268)*(1+1*(B1269/B1268-1))</f>
        <v>0.19838223006698266</v>
      </c>
      <c r="I1269" s="9" t="str">
        <f>IFERROR(VLOOKUP(A1269,'BITO-IV'!$A$1:$J$10000,4,0),"")</f>
        <v/>
      </c>
      <c r="Q1269">
        <f>ROW()</f>
        <v>1269</v>
      </c>
      <c r="R1269" t="str">
        <f t="shared" si="6"/>
        <v/>
      </c>
      <c r="S1269" t="str">
        <f t="shared" si="4"/>
        <v/>
      </c>
      <c r="W1269">
        <f>VLOOKUP(A1269,Tbills!$B$4:$C$10000,2,1)</f>
        <v>2.9998681318668605E-2</v>
      </c>
    </row>
    <row r="1270" spans="1:23">
      <c r="A1270" s="1">
        <v>42012</v>
      </c>
      <c r="B1270">
        <f>IFERROR(VLOOKUP($A1270,'BTC-Web'!$A$2:$H$10000,2,0),"")</f>
        <v>294.13501000000002</v>
      </c>
      <c r="C1270">
        <f>VLOOKUP(A1270,H_SPBTFDUE!$B$2:$C$5828,2,0)</f>
        <v>2.0982376541107586</v>
      </c>
      <c r="D1270" s="2">
        <f>D1269*(1-D$1+IF(AND(WEEKDAY($A1270)&lt;&gt;1,WEEKDAY($A1270)&lt;&gt;7),-VLOOKUP($A1270,ETF_OP_Fee!$G$5:$H$14,2,1),0))^($A1270-$A1269)*(1+2*(C1270/C1269-1))+IFERROR(VLOOKUP(A1270,BITXeom!$C$9:$D$100,2,0),0)-$D$3*IFERROR(VLOOKUP($A1270,Dividends!$C$10:$E$100,2,0),0)</f>
        <v>0.33761433514916789</v>
      </c>
      <c r="G1270" s="66">
        <f t="shared" si="5"/>
        <v>172709849.11532605</v>
      </c>
      <c r="H1270" s="2">
        <f>H1269*(1-H$1+IF(AND(WEEKDAY($A1270)&lt;&gt;1,WEEKDAY($A1270)&lt;&gt;7),-VLOOKUP($A1270,ETF_OP_Fee!$I$5:$J$14,2,1),0))^($A1270-$A1269)*(1+1*(B1270/B1269-1))</f>
        <v>0.20396481126281302</v>
      </c>
      <c r="I1270" s="9" t="str">
        <f>IFERROR(VLOOKUP(A1270,'BITO-IV'!$A$1:$J$10000,4,0),"")</f>
        <v/>
      </c>
      <c r="Q1270">
        <f>ROW()</f>
        <v>1270</v>
      </c>
      <c r="R1270" t="str">
        <f t="shared" si="6"/>
        <v/>
      </c>
      <c r="S1270" t="str">
        <f t="shared" si="4"/>
        <v/>
      </c>
      <c r="W1270">
        <f>VLOOKUP(A1270,Tbills!$B$4:$C$10000,2,1)</f>
        <v>2.9998681318668605E-2</v>
      </c>
    </row>
    <row r="1271" spans="1:23">
      <c r="A1271" s="1">
        <v>42013</v>
      </c>
      <c r="B1271">
        <f>IFERROR(VLOOKUP($A1271,'BTC-Web'!$A$2:$H$10000,2,0),"")</f>
        <v>282.38299599999999</v>
      </c>
      <c r="C1271">
        <f>VLOOKUP(A1271,H_SPBTFDUE!$B$2:$C$5828,2,0)</f>
        <v>2.1502804931814392</v>
      </c>
      <c r="D1271" s="2">
        <f>D1270*(1-D$1+IF(AND(WEEKDAY($A1271)&lt;&gt;1,WEEKDAY($A1271)&lt;&gt;7),-VLOOKUP($A1271,ETF_OP_Fee!$G$5:$H$14,2,1),0))^($A1271-$A1270)*(1+2*(C1271/C1270-1))+IFERROR(VLOOKUP(A1271,BITXeom!$C$9:$D$100,2,0),0)-$D$3*IFERROR(VLOOKUP($A1271,Dividends!$C$10:$E$100,2,0),0)</f>
        <v>0.35431939485835606</v>
      </c>
      <c r="G1271" s="66">
        <f t="shared" si="5"/>
        <v>164133372.72027192</v>
      </c>
      <c r="H1271" s="2">
        <f>H1270*(1-H$1+IF(AND(WEEKDAY($A1271)&lt;&gt;1,WEEKDAY($A1271)&lt;&gt;7),-VLOOKUP($A1271,ETF_OP_Fee!$I$5:$J$14,2,1),0))^($A1271-$A1270)*(1+1*(B1271/B1270-1))</f>
        <v>0.19581040490192986</v>
      </c>
      <c r="I1271" s="9" t="str">
        <f>IFERROR(VLOOKUP(A1271,'BITO-IV'!$A$1:$J$10000,4,0),"")</f>
        <v/>
      </c>
      <c r="Q1271">
        <f>ROW()</f>
        <v>1271</v>
      </c>
      <c r="R1271" t="str">
        <f t="shared" si="6"/>
        <v/>
      </c>
      <c r="S1271" t="str">
        <f t="shared" si="4"/>
        <v/>
      </c>
      <c r="W1271">
        <f>VLOOKUP(A1271,Tbills!$B$4:$C$10000,2,1)</f>
        <v>2.9998681318668605E-2</v>
      </c>
    </row>
    <row r="1272" spans="1:23">
      <c r="A1272" s="1">
        <v>42016</v>
      </c>
      <c r="B1272">
        <f>IFERROR(VLOOKUP($A1272,'BTC-Web'!$A$2:$H$10000,2,0),"")</f>
        <v>266.14599600000003</v>
      </c>
      <c r="C1272">
        <f>VLOOKUP(A1272,H_SPBTFDUE!$B$2:$C$5828,2,0)</f>
        <v>1.9826178323333763</v>
      </c>
      <c r="D1272" s="2">
        <f>D1271*(1-D$1+IF(AND(WEEKDAY($A1272)&lt;&gt;1,WEEKDAY($A1272)&lt;&gt;7),-VLOOKUP($A1272,ETF_OP_Fee!$G$5:$H$14,2,1),0))^($A1272-$A1271)*(1+2*(C1272/C1271-1))+IFERROR(VLOOKUP(A1272,BITXeom!$C$9:$D$100,2,0),0)-$D$3*IFERROR(VLOOKUP($A1272,Dividends!$C$10:$E$100,2,0),0)</f>
        <v>0.29895694280163798</v>
      </c>
      <c r="G1272" s="66">
        <f t="shared" si="5"/>
        <v>189720594.63811895</v>
      </c>
      <c r="H1272" s="2">
        <f>H1271*(1-H$1+IF(AND(WEEKDAY($A1272)&lt;&gt;1,WEEKDAY($A1272)&lt;&gt;7),-VLOOKUP($A1272,ETF_OP_Fee!$I$5:$J$14,2,1),0))^($A1272-$A1271)*(1+1*(B1272/B1271-1))</f>
        <v>0.18453691226589619</v>
      </c>
      <c r="I1272" s="9" t="str">
        <f>IFERROR(VLOOKUP(A1272,'BITO-IV'!$A$1:$J$10000,4,0),"")</f>
        <v/>
      </c>
      <c r="Q1272">
        <f>ROW()</f>
        <v>1272</v>
      </c>
      <c r="R1272" t="str">
        <f t="shared" si="6"/>
        <v/>
      </c>
      <c r="S1272" t="str">
        <f t="shared" si="4"/>
        <v/>
      </c>
      <c r="W1272">
        <f>VLOOKUP(A1272,Tbills!$B$4:$C$10000,2,1)</f>
        <v>2.4998241758260945E-2</v>
      </c>
    </row>
    <row r="1273" spans="1:23">
      <c r="A1273" s="1">
        <v>42017</v>
      </c>
      <c r="B1273">
        <f>IFERROR(VLOOKUP($A1273,'BTC-Web'!$A$2:$H$10000,2,0),"")</f>
        <v>267.39401199999998</v>
      </c>
      <c r="C1273">
        <f>VLOOKUP(A1273,H_SPBTFDUE!$B$2:$C$5828,2,0)</f>
        <v>1.6719363328758758</v>
      </c>
      <c r="D1273" s="2">
        <f>D1272*(1-D$1+IF(AND(WEEKDAY($A1273)&lt;&gt;1,WEEKDAY($A1273)&lt;&gt;7),-VLOOKUP($A1273,ETF_OP_Fee!$G$5:$H$14,2,1),0))^($A1273-$A1272)*(1+2*(C1273/C1272-1))+IFERROR(VLOOKUP(A1273,BITXeom!$C$9:$D$100,2,0),0)-$D$3*IFERROR(VLOOKUP($A1273,Dividends!$C$10:$E$100,2,0),0)</f>
        <v>0.20523749910687566</v>
      </c>
      <c r="G1273" s="66">
        <f t="shared" si="5"/>
        <v>249170164.62024143</v>
      </c>
      <c r="H1273" s="2">
        <f>H1272*(1-H$1+IF(AND(WEEKDAY($A1273)&lt;&gt;1,WEEKDAY($A1273)&lt;&gt;7),-VLOOKUP($A1273,ETF_OP_Fee!$I$5:$J$14,2,1),0))^($A1273-$A1272)*(1+1*(B1273/B1272-1))</f>
        <v>0.18539742012605412</v>
      </c>
      <c r="I1273" s="9" t="str">
        <f>IFERROR(VLOOKUP(A1273,'BITO-IV'!$A$1:$J$10000,4,0),"")</f>
        <v/>
      </c>
      <c r="Q1273">
        <f>ROW()</f>
        <v>1273</v>
      </c>
      <c r="R1273" t="str">
        <f t="shared" si="6"/>
        <v/>
      </c>
      <c r="S1273" t="str">
        <f t="shared" si="4"/>
        <v/>
      </c>
      <c r="W1273">
        <f>VLOOKUP(A1273,Tbills!$B$4:$C$10000,2,1)</f>
        <v>2.4998241758260945E-2</v>
      </c>
    </row>
    <row r="1274" spans="1:23">
      <c r="A1274" s="1">
        <v>42018</v>
      </c>
      <c r="B1274">
        <f>IFERROR(VLOOKUP($A1274,'BTC-Web'!$A$2:$H$10000,2,0),"")</f>
        <v>223.89399700000001</v>
      </c>
      <c r="C1274">
        <f>VLOOKUP(A1274,H_SPBTFDUE!$B$2:$C$5828,2,0)</f>
        <v>1.3182244771818032</v>
      </c>
      <c r="D1274" s="2">
        <f>D1273*(1-D$1+IF(AND(WEEKDAY($A1274)&lt;&gt;1,WEEKDAY($A1274)&lt;&gt;7),-VLOOKUP($A1274,ETF_OP_Fee!$G$5:$H$14,2,1),0))^($A1274-$A1273)*(1+2*(C1274/C1273-1))+IFERROR(VLOOKUP(A1274,BITXeom!$C$9:$D$100,2,0),0)-$D$3*IFERROR(VLOOKUP($A1274,Dividends!$C$10:$E$100,2,0),0)</f>
        <v>0.11838387110331784</v>
      </c>
      <c r="G1274" s="66">
        <f t="shared" si="5"/>
        <v>354585181.51063019</v>
      </c>
      <c r="H1274" s="2">
        <f>H1273*(1-H$1+IF(AND(WEEKDAY($A1274)&lt;&gt;1,WEEKDAY($A1274)&lt;&gt;7),-VLOOKUP($A1274,ETF_OP_Fee!$I$5:$J$14,2,1),0))^($A1274-$A1273)*(1+1*(B1274/B1273-1))</f>
        <v>0.1552326797978649</v>
      </c>
      <c r="I1274" s="9" t="str">
        <f>IFERROR(VLOOKUP(A1274,'BITO-IV'!$A$1:$J$10000,4,0),"")</f>
        <v/>
      </c>
      <c r="Q1274">
        <f>ROW()</f>
        <v>1274</v>
      </c>
      <c r="R1274" t="str">
        <f t="shared" si="6"/>
        <v/>
      </c>
      <c r="S1274" t="str">
        <f t="shared" si="4"/>
        <v/>
      </c>
      <c r="W1274">
        <f>VLOOKUP(A1274,Tbills!$B$4:$C$10000,2,1)</f>
        <v>2.4998241758260945E-2</v>
      </c>
    </row>
    <row r="1275" spans="1:23">
      <c r="A1275" s="1">
        <v>42019</v>
      </c>
      <c r="B1275">
        <f>IFERROR(VLOOKUP($A1275,'BTC-Web'!$A$2:$H$10000,2,0),"")</f>
        <v>176.89700300000001</v>
      </c>
      <c r="C1275">
        <f>VLOOKUP(A1275,H_SPBTFDUE!$B$2:$C$5828,2,0)</f>
        <v>1.5530101382566883</v>
      </c>
      <c r="D1275" s="2">
        <f>D1274*(1-D$1+IF(AND(WEEKDAY($A1275)&lt;&gt;1,WEEKDAY($A1275)&lt;&gt;7),-VLOOKUP($A1275,ETF_OP_Fee!$G$5:$H$14,2,1),0))^($A1275-$A1274)*(1+2*(C1275/C1274-1))+IFERROR(VLOOKUP(A1275,BITXeom!$C$9:$D$100,2,0),0)-$D$3*IFERROR(VLOOKUP($A1275,Dividends!$C$10:$E$100,2,0),0)</f>
        <v>0.16053462639878341</v>
      </c>
      <c r="G1275" s="66">
        <f t="shared" si="5"/>
        <v>228258165.90711495</v>
      </c>
      <c r="H1275" s="2">
        <f>H1274*(1-H$1+IF(AND(WEEKDAY($A1275)&lt;&gt;1,WEEKDAY($A1275)&lt;&gt;7),-VLOOKUP($A1275,ETF_OP_Fee!$I$5:$J$14,2,1),0))^($A1275-$A1274)*(1+1*(B1275/B1274-1))</f>
        <v>0.12264500823787336</v>
      </c>
      <c r="I1275" s="9" t="str">
        <f>IFERROR(VLOOKUP(A1275,'BITO-IV'!$A$1:$J$10000,4,0),"")</f>
        <v/>
      </c>
      <c r="Q1275">
        <f>ROW()</f>
        <v>1275</v>
      </c>
      <c r="R1275" t="str">
        <f t="shared" si="6"/>
        <v/>
      </c>
      <c r="S1275" t="str">
        <f t="shared" si="4"/>
        <v/>
      </c>
      <c r="W1275">
        <f>VLOOKUP(A1275,Tbills!$B$4:$C$10000,2,1)</f>
        <v>2.4998241758260945E-2</v>
      </c>
    </row>
    <row r="1276" spans="1:23">
      <c r="A1276" s="1">
        <v>42020</v>
      </c>
      <c r="B1276">
        <f>IFERROR(VLOOKUP($A1276,'BTC-Web'!$A$2:$H$10000,2,0),"")</f>
        <v>209.070007</v>
      </c>
      <c r="C1276">
        <f>VLOOKUP(A1276,H_SPBTFDUE!$B$2:$C$5828,2,0)</f>
        <v>1.5399108195806783</v>
      </c>
      <c r="D1276" s="2">
        <f>D1275*(1-D$1+IF(AND(WEEKDAY($A1276)&lt;&gt;1,WEEKDAY($A1276)&lt;&gt;7),-VLOOKUP($A1276,ETF_OP_Fee!$G$5:$H$14,2,1),0))^($A1276-$A1275)*(1+2*(C1276/C1275-1))+IFERROR(VLOOKUP(A1276,BITXeom!$C$9:$D$100,2,0),0)-$D$3*IFERROR(VLOOKUP($A1276,Dividends!$C$10:$E$100,2,0),0)</f>
        <v>0.15780744813154848</v>
      </c>
      <c r="G1276" s="66">
        <f t="shared" si="5"/>
        <v>232096904.62725613</v>
      </c>
      <c r="H1276" s="2">
        <f>H1275*(1-H$1+IF(AND(WEEKDAY($A1276)&lt;&gt;1,WEEKDAY($A1276)&lt;&gt;7),-VLOOKUP($A1276,ETF_OP_Fee!$I$5:$J$14,2,1),0))^($A1276-$A1275)*(1+1*(B1276/B1275-1))</f>
        <v>0.14494720044574372</v>
      </c>
      <c r="I1276" s="9" t="str">
        <f>IFERROR(VLOOKUP(A1276,'BITO-IV'!$A$1:$J$10000,4,0),"")</f>
        <v/>
      </c>
      <c r="Q1276">
        <f>ROW()</f>
        <v>1276</v>
      </c>
      <c r="R1276" t="str">
        <f t="shared" si="6"/>
        <v/>
      </c>
      <c r="S1276" t="str">
        <f t="shared" si="4"/>
        <v/>
      </c>
      <c r="W1276">
        <f>VLOOKUP(A1276,Tbills!$B$4:$C$10000,2,1)</f>
        <v>2.4998241758260945E-2</v>
      </c>
    </row>
    <row r="1277" spans="1:23">
      <c r="A1277" s="1">
        <v>42024</v>
      </c>
      <c r="B1277">
        <f>IFERROR(VLOOKUP($A1277,'BTC-Web'!$A$2:$H$10000,2,0),"")</f>
        <v>212.90699799999999</v>
      </c>
      <c r="C1277">
        <f>VLOOKUP(A1277,H_SPBTFDUE!$B$2:$C$5828,2,0)</f>
        <v>1.5635551690857186</v>
      </c>
      <c r="D1277" s="2">
        <f>D1276*(1-D$1+IF(AND(WEEKDAY($A1277)&lt;&gt;1,WEEKDAY($A1277)&lt;&gt;7),-VLOOKUP($A1277,ETF_OP_Fee!$G$5:$H$14,2,1),0))^($A1277-$A1276)*(1+2*(C1277/C1276-1))+IFERROR(VLOOKUP(A1277,BITXeom!$C$9:$D$100,2,0),0)-$D$3*IFERROR(VLOOKUP($A1277,Dividends!$C$10:$E$100,2,0),0)</f>
        <v>0.16257509776796369</v>
      </c>
      <c r="G1277" s="66">
        <f t="shared" si="5"/>
        <v>224957422.68315676</v>
      </c>
      <c r="H1277" s="2">
        <f>H1276*(1-H$1+IF(AND(WEEKDAY($A1277)&lt;&gt;1,WEEKDAY($A1277)&lt;&gt;7),-VLOOKUP($A1277,ETF_OP_Fee!$I$5:$J$14,2,1),0))^($A1277-$A1276)*(1+1*(B1277/B1276-1))</f>
        <v>0.14759200056116137</v>
      </c>
      <c r="I1277" s="9" t="str">
        <f>IFERROR(VLOOKUP(A1277,'BITO-IV'!$A$1:$J$10000,4,0),"")</f>
        <v/>
      </c>
      <c r="Q1277">
        <f>ROW()</f>
        <v>1277</v>
      </c>
      <c r="R1277" t="str">
        <f t="shared" si="6"/>
        <v/>
      </c>
      <c r="S1277" t="str">
        <f t="shared" si="4"/>
        <v/>
      </c>
      <c r="W1277">
        <f>VLOOKUP(A1277,Tbills!$B$4:$C$10000,2,1)</f>
        <v>2.4998241758260945E-2</v>
      </c>
    </row>
    <row r="1278" spans="1:23">
      <c r="A1278" s="1">
        <v>42025</v>
      </c>
      <c r="B1278">
        <f>IFERROR(VLOOKUP($A1278,'BTC-Web'!$A$2:$H$10000,2,0),"")</f>
        <v>211.378006</v>
      </c>
      <c r="C1278">
        <f>VLOOKUP(A1278,H_SPBTFDUE!$B$2:$C$5828,2,0)</f>
        <v>1.6786776614166721</v>
      </c>
      <c r="D1278" s="2">
        <f>D1277*(1-D$1+IF(AND(WEEKDAY($A1278)&lt;&gt;1,WEEKDAY($A1278)&lt;&gt;7),-VLOOKUP($A1278,ETF_OP_Fee!$G$5:$H$14,2,1),0))^($A1278-$A1277)*(1+2*(C1278/C1277-1))+IFERROR(VLOOKUP(A1278,BITXeom!$C$9:$D$100,2,0),0)-$D$3*IFERROR(VLOOKUP($A1278,Dividends!$C$10:$E$100,2,0),0)</f>
        <v>0.1864929911480038</v>
      </c>
      <c r="G1278" s="66">
        <f t="shared" si="5"/>
        <v>191819079.52360058</v>
      </c>
      <c r="H1278" s="2">
        <f>H1277*(1-H$1+IF(AND(WEEKDAY($A1278)&lt;&gt;1,WEEKDAY($A1278)&lt;&gt;7),-VLOOKUP($A1278,ETF_OP_Fee!$I$5:$J$14,2,1),0))^($A1278-$A1277)*(1+1*(B1278/B1277-1))</f>
        <v>0.14652825448774259</v>
      </c>
      <c r="I1278" s="9" t="str">
        <f>IFERROR(VLOOKUP(A1278,'BITO-IV'!$A$1:$J$10000,4,0),"")</f>
        <v/>
      </c>
      <c r="Q1278">
        <f>ROW()</f>
        <v>1278</v>
      </c>
      <c r="R1278" t="str">
        <f t="shared" si="6"/>
        <v/>
      </c>
      <c r="S1278" t="str">
        <f t="shared" si="4"/>
        <v/>
      </c>
      <c r="W1278">
        <f>VLOOKUP(A1278,Tbills!$B$4:$C$10000,2,1)</f>
        <v>2.4998241758260945E-2</v>
      </c>
    </row>
    <row r="1279" spans="1:23">
      <c r="A1279" s="1">
        <v>42026</v>
      </c>
      <c r="B1279">
        <f>IFERROR(VLOOKUP($A1279,'BTC-Web'!$A$2:$H$10000,2,0),"")</f>
        <v>227.32200599999999</v>
      </c>
      <c r="C1279">
        <f>VLOOKUP(A1279,H_SPBTFDUE!$B$2:$C$5828,2,0)</f>
        <v>1.7266499869952869</v>
      </c>
      <c r="D1279" s="2">
        <f>D1278*(1-D$1+IF(AND(WEEKDAY($A1279)&lt;&gt;1,WEEKDAY($A1279)&lt;&gt;7),-VLOOKUP($A1279,ETF_OP_Fee!$G$5:$H$14,2,1),0))^($A1279-$A1278)*(1+2*(C1279/C1278-1))+IFERROR(VLOOKUP(A1279,BITXeom!$C$9:$D$100,2,0),0)-$D$3*IFERROR(VLOOKUP($A1279,Dividends!$C$10:$E$100,2,0),0)</f>
        <v>0.19712821284036272</v>
      </c>
      <c r="G1279" s="66">
        <f t="shared" si="5"/>
        <v>180845694.42260775</v>
      </c>
      <c r="H1279" s="2">
        <f>H1278*(1-H$1+IF(AND(WEEKDAY($A1279)&lt;&gt;1,WEEKDAY($A1279)&lt;&gt;7),-VLOOKUP($A1279,ETF_OP_Fee!$I$5:$J$14,2,1),0))^($A1279-$A1278)*(1+1*(B1279/B1278-1))</f>
        <v>0.15757661086432409</v>
      </c>
      <c r="I1279" s="9" t="str">
        <f>IFERROR(VLOOKUP(A1279,'BITO-IV'!$A$1:$J$10000,4,0),"")</f>
        <v/>
      </c>
      <c r="Q1279">
        <f>ROW()</f>
        <v>1279</v>
      </c>
      <c r="R1279" t="str">
        <f t="shared" si="6"/>
        <v/>
      </c>
      <c r="S1279" t="str">
        <f t="shared" si="4"/>
        <v/>
      </c>
      <c r="W1279">
        <f>VLOOKUP(A1279,Tbills!$B$4:$C$10000,2,1)</f>
        <v>2.4998241758260945E-2</v>
      </c>
    </row>
    <row r="1280" spans="1:23">
      <c r="A1280" s="1">
        <v>42027</v>
      </c>
      <c r="B1280">
        <f>IFERROR(VLOOKUP($A1280,'BTC-Web'!$A$2:$H$10000,2,0),"")</f>
        <v>233.516998</v>
      </c>
      <c r="C1280">
        <f>VLOOKUP(A1280,H_SPBTFDUE!$B$2:$C$5828,2,0)</f>
        <v>1.7225621577896535</v>
      </c>
      <c r="D1280" s="2">
        <f>D1279*(1-D$1+IF(AND(WEEKDAY($A1280)&lt;&gt;1,WEEKDAY($A1280)&lt;&gt;7),-VLOOKUP($A1280,ETF_OP_Fee!$G$5:$H$14,2,1),0))^($A1280-$A1279)*(1+2*(C1280/C1279-1))+IFERROR(VLOOKUP(A1280,BITXeom!$C$9:$D$100,2,0),0)-$D$3*IFERROR(VLOOKUP($A1280,Dividends!$C$10:$E$100,2,0),0)</f>
        <v>0.19617116321337941</v>
      </c>
      <c r="G1280" s="66">
        <f t="shared" si="5"/>
        <v>181692581.83380789</v>
      </c>
      <c r="H1280" s="2">
        <f>H1279*(1-H$1+IF(AND(WEEKDAY($A1280)&lt;&gt;1,WEEKDAY($A1280)&lt;&gt;7),-VLOOKUP($A1280,ETF_OP_Fee!$I$5:$J$14,2,1),0))^($A1280-$A1279)*(1+1*(B1280/B1279-1))</f>
        <v>0.16186668438371052</v>
      </c>
      <c r="I1280" s="9" t="str">
        <f>IFERROR(VLOOKUP(A1280,'BITO-IV'!$A$1:$J$10000,4,0),"")</f>
        <v/>
      </c>
      <c r="Q1280">
        <f>ROW()</f>
        <v>1280</v>
      </c>
      <c r="R1280" t="str">
        <f t="shared" si="6"/>
        <v/>
      </c>
      <c r="S1280" t="str">
        <f t="shared" si="4"/>
        <v/>
      </c>
      <c r="W1280">
        <f>VLOOKUP(A1280,Tbills!$B$4:$C$10000,2,1)</f>
        <v>2.4998241758260945E-2</v>
      </c>
    </row>
    <row r="1281" spans="1:23">
      <c r="A1281" s="1">
        <v>42030</v>
      </c>
      <c r="B1281">
        <f>IFERROR(VLOOKUP($A1281,'BTC-Web'!$A$2:$H$10000,2,0),"")</f>
        <v>254.07899499999999</v>
      </c>
      <c r="C1281">
        <f>VLOOKUP(A1281,H_SPBTFDUE!$B$2:$C$5828,2,0)</f>
        <v>2.0226395242041448</v>
      </c>
      <c r="D1281" s="2">
        <f>D1280*(1-D$1+IF(AND(WEEKDAY($A1281)&lt;&gt;1,WEEKDAY($A1281)&lt;&gt;7),-VLOOKUP($A1281,ETF_OP_Fee!$G$5:$H$14,2,1),0))^($A1281-$A1280)*(1+2*(C1281/C1280-1))+IFERROR(VLOOKUP(A1281,BITXeom!$C$9:$D$100,2,0),0)-$D$3*IFERROR(VLOOKUP($A1281,Dividends!$C$10:$E$100,2,0),0)</f>
        <v>0.26442314955728347</v>
      </c>
      <c r="G1281" s="66">
        <f t="shared" si="5"/>
        <v>118379943.53188775</v>
      </c>
      <c r="H1281" s="2">
        <f>H1280*(1-H$1+IF(AND(WEEKDAY($A1281)&lt;&gt;1,WEEKDAY($A1281)&lt;&gt;7),-VLOOKUP($A1281,ETF_OP_Fee!$I$5:$J$14,2,1),0))^($A1281-$A1280)*(1+1*(B1281/B1280-1))</f>
        <v>0.17610586658608188</v>
      </c>
      <c r="I1281" s="9" t="str">
        <f>IFERROR(VLOOKUP(A1281,'BITO-IV'!$A$1:$J$10000,4,0),"")</f>
        <v/>
      </c>
      <c r="Q1281">
        <f>ROW()</f>
        <v>1281</v>
      </c>
      <c r="R1281" t="str">
        <f t="shared" si="6"/>
        <v/>
      </c>
      <c r="S1281" t="str">
        <f t="shared" si="4"/>
        <v/>
      </c>
      <c r="W1281">
        <f>VLOOKUP(A1281,Tbills!$B$4:$C$10000,2,1)</f>
        <v>2.0001758241743106E-2</v>
      </c>
    </row>
    <row r="1282" spans="1:23">
      <c r="A1282" s="1">
        <v>42031</v>
      </c>
      <c r="B1282">
        <f>IFERROR(VLOOKUP($A1282,'BTC-Web'!$A$2:$H$10000,2,0),"")</f>
        <v>273.16699199999999</v>
      </c>
      <c r="C1282">
        <f>VLOOKUP(A1282,H_SPBTFDUE!$B$2:$C$5828,2,0)</f>
        <v>1.9484715440973026</v>
      </c>
      <c r="D1282" s="2">
        <f>D1281*(1-D$1+IF(AND(WEEKDAY($A1282)&lt;&gt;1,WEEKDAY($A1282)&lt;&gt;7),-VLOOKUP($A1282,ETF_OP_Fee!$G$5:$H$14,2,1),0))^($A1282-$A1281)*(1+2*(C1282/C1281-1))+IFERROR(VLOOKUP(A1282,BITXeom!$C$9:$D$100,2,0),0)-$D$3*IFERROR(VLOOKUP($A1282,Dividends!$C$10:$E$100,2,0),0)</f>
        <v>0.24500139595308135</v>
      </c>
      <c r="G1282" s="66">
        <f t="shared" si="5"/>
        <v>127055507.50971174</v>
      </c>
      <c r="H1282" s="2">
        <f>H1281*(1-H$1+IF(AND(WEEKDAY($A1282)&lt;&gt;1,WEEKDAY($A1282)&lt;&gt;7),-VLOOKUP($A1282,ETF_OP_Fee!$I$5:$J$14,2,1),0))^($A1282-$A1281)*(1+1*(B1282/B1281-1))</f>
        <v>0.18933110848787849</v>
      </c>
      <c r="I1282" s="9" t="str">
        <f>IFERROR(VLOOKUP(A1282,'BITO-IV'!$A$1:$J$10000,4,0),"")</f>
        <v/>
      </c>
      <c r="Q1282">
        <f>ROW()</f>
        <v>1282</v>
      </c>
      <c r="R1282" t="str">
        <f t="shared" si="6"/>
        <v/>
      </c>
      <c r="S1282" t="str">
        <f t="shared" si="4"/>
        <v/>
      </c>
      <c r="W1282">
        <f>VLOOKUP(A1282,Tbills!$B$4:$C$10000,2,1)</f>
        <v>2.0001758241743106E-2</v>
      </c>
    </row>
    <row r="1283" spans="1:23">
      <c r="A1283" s="1">
        <v>42032</v>
      </c>
      <c r="B1283">
        <f>IFERROR(VLOOKUP($A1283,'BTC-Web'!$A$2:$H$10000,2,0),"")</f>
        <v>263.35101300000002</v>
      </c>
      <c r="C1283">
        <f>VLOOKUP(A1283,H_SPBTFDUE!$B$2:$C$5828,2,0)</f>
        <v>1.7296534286176544</v>
      </c>
      <c r="D1283" s="2">
        <f>D1282*(1-D$1+IF(AND(WEEKDAY($A1283)&lt;&gt;1,WEEKDAY($A1283)&lt;&gt;7),-VLOOKUP($A1283,ETF_OP_Fee!$G$5:$H$14,2,1),0))^($A1283-$A1282)*(1+2*(C1283/C1282-1))+IFERROR(VLOOKUP(A1283,BITXeom!$C$9:$D$100,2,0),0)-$D$3*IFERROR(VLOOKUP($A1283,Dividends!$C$10:$E$100,2,0),0)</f>
        <v>0.18994998426244628</v>
      </c>
      <c r="G1283" s="66">
        <f t="shared" si="5"/>
        <v>155586181.56666625</v>
      </c>
      <c r="H1283" s="2">
        <f>H1282*(1-H$1+IF(AND(WEEKDAY($A1283)&lt;&gt;1,WEEKDAY($A1283)&lt;&gt;7),-VLOOKUP($A1283,ETF_OP_Fee!$I$5:$J$14,2,1),0))^($A1283-$A1282)*(1+1*(B1283/B1282-1))</f>
        <v>0.18252293627274704</v>
      </c>
      <c r="I1283" s="9" t="str">
        <f>IFERROR(VLOOKUP(A1283,'BITO-IV'!$A$1:$J$10000,4,0),"")</f>
        <v/>
      </c>
      <c r="Q1283">
        <f>ROW()</f>
        <v>1283</v>
      </c>
      <c r="R1283" t="str">
        <f t="shared" si="6"/>
        <v/>
      </c>
      <c r="S1283" t="str">
        <f t="shared" si="4"/>
        <v/>
      </c>
      <c r="W1283">
        <f>VLOOKUP(A1283,Tbills!$B$4:$C$10000,2,1)</f>
        <v>2.0001758241743106E-2</v>
      </c>
    </row>
    <row r="1284" spans="1:23">
      <c r="A1284" s="1">
        <v>42033</v>
      </c>
      <c r="B1284">
        <f>IFERROR(VLOOKUP($A1284,'BTC-Web'!$A$2:$H$10000,2,0),"")</f>
        <v>233.348007</v>
      </c>
      <c r="C1284">
        <f>VLOOKUP(A1284,H_SPBTFDUE!$B$2:$C$5828,2,0)</f>
        <v>1.726491393571187</v>
      </c>
      <c r="D1284" s="2">
        <f>D1283*(1-D$1+IF(AND(WEEKDAY($A1284)&lt;&gt;1,WEEKDAY($A1284)&lt;&gt;7),-VLOOKUP($A1284,ETF_OP_Fee!$G$5:$H$14,2,1),0))^($A1284-$A1283)*(1+2*(C1284/C1283-1))+IFERROR(VLOOKUP(A1284,BITXeom!$C$9:$D$100,2,0),0)-$D$3*IFERROR(VLOOKUP($A1284,Dividends!$C$10:$E$100,2,0),0)</f>
        <v>0.18923266255618701</v>
      </c>
      <c r="G1284" s="66">
        <f t="shared" si="5"/>
        <v>156146946.76213527</v>
      </c>
      <c r="H1284" s="2">
        <f>H1283*(1-H$1+IF(AND(WEEKDAY($A1284)&lt;&gt;1,WEEKDAY($A1284)&lt;&gt;7),-VLOOKUP($A1284,ETF_OP_Fee!$I$5:$J$14,2,1),0))^($A1284-$A1283)*(1+1*(B1284/B1283-1))</f>
        <v>0.16172428722990395</v>
      </c>
      <c r="I1284" s="9" t="str">
        <f>IFERROR(VLOOKUP(A1284,'BITO-IV'!$A$1:$J$10000,4,0),"")</f>
        <v/>
      </c>
      <c r="Q1284">
        <f>ROW()</f>
        <v>1284</v>
      </c>
      <c r="R1284" t="str">
        <f t="shared" si="6"/>
        <v/>
      </c>
      <c r="S1284" t="str">
        <f t="shared" si="4"/>
        <v/>
      </c>
      <c r="W1284">
        <f>VLOOKUP(A1284,Tbills!$B$4:$C$10000,2,1)</f>
        <v>2.0001758241743106E-2</v>
      </c>
    </row>
    <row r="1285" spans="1:23">
      <c r="A1285" s="1">
        <v>42034</v>
      </c>
      <c r="B1285">
        <f>IFERROR(VLOOKUP($A1285,'BTC-Web'!$A$2:$H$10000,2,0),"")</f>
        <v>232.77200300000001</v>
      </c>
      <c r="C1285">
        <f>VLOOKUP(A1285,H_SPBTFDUE!$B$2:$C$5828,2,0)</f>
        <v>1.6738966877644901</v>
      </c>
      <c r="D1285" s="2">
        <f>D1284*(1-D$1+IF(AND(WEEKDAY($A1285)&lt;&gt;1,WEEKDAY($A1285)&lt;&gt;7),-VLOOKUP($A1285,ETF_OP_Fee!$G$5:$H$14,2,1),0))^($A1285-$A1284)*(1+2*(C1285/C1284-1))+IFERROR(VLOOKUP(A1285,BITXeom!$C$9:$D$100,2,0),0)-$D$3*IFERROR(VLOOKUP($A1285,Dividends!$C$10:$E$100,2,0),0)</f>
        <v>0.17768192039038566</v>
      </c>
      <c r="G1285" s="66">
        <f t="shared" si="5"/>
        <v>165652335.69930845</v>
      </c>
      <c r="H1285" s="2">
        <f>H1284*(1-H$1+IF(AND(WEEKDAY($A1285)&lt;&gt;1,WEEKDAY($A1285)&lt;&gt;7),-VLOOKUP($A1285,ETF_OP_Fee!$I$5:$J$14,2,1),0))^($A1285-$A1284)*(1+1*(B1285/B1284-1))</f>
        <v>0.16132088273563974</v>
      </c>
      <c r="I1285" s="9" t="str">
        <f>IFERROR(VLOOKUP(A1285,'BITO-IV'!$A$1:$J$10000,4,0),"")</f>
        <v/>
      </c>
      <c r="Q1285">
        <f>ROW()</f>
        <v>1285</v>
      </c>
      <c r="R1285" t="str">
        <f t="shared" si="6"/>
        <v/>
      </c>
      <c r="S1285" t="str">
        <f t="shared" si="4"/>
        <v/>
      </c>
      <c r="W1285">
        <f>VLOOKUP(A1285,Tbills!$B$4:$C$10000,2,1)</f>
        <v>2.0001758241743106E-2</v>
      </c>
    </row>
    <row r="1286" spans="1:23">
      <c r="A1286" s="1">
        <v>42037</v>
      </c>
      <c r="B1286">
        <f>IFERROR(VLOOKUP($A1286,'BTC-Web'!$A$2:$H$10000,2,0),"")</f>
        <v>226.49099699999999</v>
      </c>
      <c r="C1286">
        <f>VLOOKUP(A1286,H_SPBTFDUE!$B$2:$C$5828,2,0)</f>
        <v>1.7609769233680213</v>
      </c>
      <c r="D1286" s="2">
        <f>D1285*(1-D$1+IF(AND(WEEKDAY($A1286)&lt;&gt;1,WEEKDAY($A1286)&lt;&gt;7),-VLOOKUP($A1286,ETF_OP_Fee!$G$5:$H$14,2,1),0))^($A1286-$A1285)*(1+2*(C1286/C1285-1))+IFERROR(VLOOKUP(A1286,BITXeom!$C$9:$D$100,2,0),0)-$D$3*IFERROR(VLOOKUP($A1286,Dividends!$C$10:$E$100,2,0),0)</f>
        <v>0.19609788946165269</v>
      </c>
      <c r="G1286" s="66">
        <f t="shared" si="5"/>
        <v>148408426.28648895</v>
      </c>
      <c r="H1286" s="2">
        <f>H1285*(1-H$1+IF(AND(WEEKDAY($A1286)&lt;&gt;1,WEEKDAY($A1286)&lt;&gt;7),-VLOOKUP($A1286,ETF_OP_Fee!$I$5:$J$14,2,1),0))^($A1286-$A1285)*(1+1*(B1286/B1285-1))</f>
        <v>0.15695562277787359</v>
      </c>
      <c r="I1286" s="9" t="str">
        <f>IFERROR(VLOOKUP(A1286,'BITO-IV'!$A$1:$J$10000,4,0),"")</f>
        <v/>
      </c>
      <c r="Q1286">
        <f>ROW()</f>
        <v>1286</v>
      </c>
      <c r="R1286" t="str">
        <f t="shared" si="6"/>
        <v/>
      </c>
      <c r="S1286" t="str">
        <f t="shared" si="4"/>
        <v/>
      </c>
      <c r="W1286">
        <f>VLOOKUP(A1286,Tbills!$B$4:$C$10000,2,1)</f>
        <v>1.5001318681335439E-2</v>
      </c>
    </row>
    <row r="1287" spans="1:23">
      <c r="A1287" s="1">
        <v>42038</v>
      </c>
      <c r="B1287">
        <f>IFERROR(VLOOKUP($A1287,'BTC-Web'!$A$2:$H$10000,2,0),"")</f>
        <v>237.45399499999999</v>
      </c>
      <c r="C1287">
        <f>VLOOKUP(A1287,H_SPBTFDUE!$B$2:$C$5828,2,0)</f>
        <v>1.6797607813236517</v>
      </c>
      <c r="D1287" s="2">
        <f>D1286*(1-D$1+IF(AND(WEEKDAY($A1287)&lt;&gt;1,WEEKDAY($A1287)&lt;&gt;7),-VLOOKUP($A1287,ETF_OP_Fee!$G$5:$H$14,2,1),0))^($A1287-$A1286)*(1+2*(C1287/C1286-1))+IFERROR(VLOOKUP(A1287,BITXeom!$C$9:$D$100,2,0),0)-$D$3*IFERROR(VLOOKUP($A1287,Dividends!$C$10:$E$100,2,0),0)</f>
        <v>0.17798838673069217</v>
      </c>
      <c r="G1287" s="66">
        <f t="shared" si="5"/>
        <v>162089874.99912584</v>
      </c>
      <c r="H1287" s="2">
        <f>H1286*(1-H$1+IF(AND(WEEKDAY($A1287)&lt;&gt;1,WEEKDAY($A1287)&lt;&gt;7),-VLOOKUP($A1287,ETF_OP_Fee!$I$5:$J$14,2,1),0))^($A1287-$A1286)*(1+1*(B1287/B1286-1))</f>
        <v>0.16454856981356744</v>
      </c>
      <c r="I1287" s="9" t="str">
        <f>IFERROR(VLOOKUP(A1287,'BITO-IV'!$A$1:$J$10000,4,0),"")</f>
        <v/>
      </c>
      <c r="Q1287">
        <f>ROW()</f>
        <v>1287</v>
      </c>
      <c r="R1287" t="str">
        <f t="shared" si="6"/>
        <v/>
      </c>
      <c r="S1287" t="str">
        <f t="shared" si="4"/>
        <v/>
      </c>
      <c r="W1287">
        <f>VLOOKUP(A1287,Tbills!$B$4:$C$10000,2,1)</f>
        <v>1.5001318681335439E-2</v>
      </c>
    </row>
    <row r="1288" spans="1:23">
      <c r="A1288" s="1">
        <v>42039</v>
      </c>
      <c r="B1288">
        <f>IFERROR(VLOOKUP($A1288,'BTC-Web'!$A$2:$H$10000,2,0),"")</f>
        <v>227.51100199999999</v>
      </c>
      <c r="C1288">
        <f>VLOOKUP(A1288,H_SPBTFDUE!$B$2:$C$5828,2,0)</f>
        <v>1.6765093319023476</v>
      </c>
      <c r="D1288" s="2">
        <f>D1287*(1-D$1+IF(AND(WEEKDAY($A1288)&lt;&gt;1,WEEKDAY($A1288)&lt;&gt;7),-VLOOKUP($A1288,ETF_OP_Fee!$G$5:$H$14,2,1),0))^($A1288-$A1287)*(1+2*(C1288/C1287-1))+IFERROR(VLOOKUP(A1288,BITXeom!$C$9:$D$100,2,0),0)-$D$3*IFERROR(VLOOKUP($A1288,Dividends!$C$10:$E$100,2,0),0)</f>
        <v>0.17727796288155453</v>
      </c>
      <c r="G1288" s="66">
        <f t="shared" si="5"/>
        <v>162708939.92663392</v>
      </c>
      <c r="H1288" s="2">
        <f>H1287*(1-H$1+IF(AND(WEEKDAY($A1288)&lt;&gt;1,WEEKDAY($A1288)&lt;&gt;7),-VLOOKUP($A1288,ETF_OP_Fee!$I$5:$J$14,2,1),0))^($A1288-$A1287)*(1+1*(B1288/B1287-1))</f>
        <v>0.1576542673810615</v>
      </c>
      <c r="I1288" s="9" t="str">
        <f>IFERROR(VLOOKUP(A1288,'BITO-IV'!$A$1:$J$10000,4,0),"")</f>
        <v/>
      </c>
      <c r="Q1288">
        <f>ROW()</f>
        <v>1288</v>
      </c>
      <c r="R1288" t="str">
        <f t="shared" si="6"/>
        <v/>
      </c>
      <c r="S1288" t="str">
        <f t="shared" si="4"/>
        <v/>
      </c>
      <c r="W1288">
        <f>VLOOKUP(A1288,Tbills!$B$4:$C$10000,2,1)</f>
        <v>1.5001318681335439E-2</v>
      </c>
    </row>
    <row r="1289" spans="1:23">
      <c r="A1289" s="1">
        <v>42040</v>
      </c>
      <c r="B1289">
        <f>IFERROR(VLOOKUP($A1289,'BTC-Web'!$A$2:$H$10000,2,0),"")</f>
        <v>227.66499300000001</v>
      </c>
      <c r="C1289">
        <f>VLOOKUP(A1289,H_SPBTFDUE!$B$2:$C$5828,2,0)</f>
        <v>1.6043293671568168</v>
      </c>
      <c r="D1289" s="2">
        <f>D1288*(1-D$1+IF(AND(WEEKDAY($A1289)&lt;&gt;1,WEEKDAY($A1289)&lt;&gt;7),-VLOOKUP($A1289,ETF_OP_Fee!$G$5:$H$14,2,1),0))^($A1289-$A1288)*(1+2*(C1289/C1288-1))+IFERROR(VLOOKUP(A1289,BITXeom!$C$9:$D$100,2,0),0)-$D$3*IFERROR(VLOOKUP($A1289,Dividends!$C$10:$E$100,2,0),0)</f>
        <v>0.16199348069935662</v>
      </c>
      <c r="G1289" s="66">
        <f t="shared" si="5"/>
        <v>176710920.69867054</v>
      </c>
      <c r="H1289" s="2">
        <f>H1288*(1-H$1+IF(AND(WEEKDAY($A1289)&lt;&gt;1,WEEKDAY($A1289)&lt;&gt;7),-VLOOKUP($A1289,ETF_OP_Fee!$I$5:$J$14,2,1),0))^($A1289-$A1288)*(1+1*(B1289/B1288-1))</f>
        <v>0.15775686968790001</v>
      </c>
      <c r="I1289" s="9" t="str">
        <f>IFERROR(VLOOKUP(A1289,'BITO-IV'!$A$1:$J$10000,4,0),"")</f>
        <v/>
      </c>
      <c r="Q1289">
        <f>ROW()</f>
        <v>1289</v>
      </c>
      <c r="R1289" t="str">
        <f t="shared" si="6"/>
        <v/>
      </c>
      <c r="S1289" t="str">
        <f t="shared" si="4"/>
        <v/>
      </c>
      <c r="W1289">
        <f>VLOOKUP(A1289,Tbills!$B$4:$C$10000,2,1)</f>
        <v>1.5001318681335439E-2</v>
      </c>
    </row>
    <row r="1290" spans="1:23">
      <c r="A1290" s="1">
        <v>42041</v>
      </c>
      <c r="B1290">
        <f>IFERROR(VLOOKUP($A1290,'BTC-Web'!$A$2:$H$10000,2,0),"")</f>
        <v>216.92300399999999</v>
      </c>
      <c r="C1290">
        <f>VLOOKUP(A1290,H_SPBTFDUE!$B$2:$C$5828,2,0)</f>
        <v>1.6422462339502562</v>
      </c>
      <c r="D1290" s="2">
        <f>D1289*(1-D$1+IF(AND(WEEKDAY($A1290)&lt;&gt;1,WEEKDAY($A1290)&lt;&gt;7),-VLOOKUP($A1290,ETF_OP_Fee!$G$5:$H$14,2,1),0))^($A1290-$A1289)*(1+2*(C1290/C1289-1))+IFERROR(VLOOKUP(A1290,BITXeom!$C$9:$D$100,2,0),0)-$D$3*IFERROR(VLOOKUP($A1290,Dividends!$C$10:$E$100,2,0),0)</f>
        <v>0.16963016710270762</v>
      </c>
      <c r="G1290" s="66">
        <f t="shared" si="5"/>
        <v>168348917.96893668</v>
      </c>
      <c r="H1290" s="2">
        <f>H1289*(1-H$1+IF(AND(WEEKDAY($A1290)&lt;&gt;1,WEEKDAY($A1290)&lt;&gt;7),-VLOOKUP($A1290,ETF_OP_Fee!$I$5:$J$14,2,1),0))^($A1290-$A1289)*(1+1*(B1290/B1289-1))</f>
        <v>0.1503094654008825</v>
      </c>
      <c r="I1290" s="9" t="str">
        <f>IFERROR(VLOOKUP(A1290,'BITO-IV'!$A$1:$J$10000,4,0),"")</f>
        <v/>
      </c>
      <c r="Q1290">
        <f>ROW()</f>
        <v>1290</v>
      </c>
      <c r="R1290" t="str">
        <f t="shared" si="6"/>
        <v/>
      </c>
      <c r="S1290" t="str">
        <f t="shared" si="4"/>
        <v/>
      </c>
      <c r="W1290">
        <f>VLOOKUP(A1290,Tbills!$B$4:$C$10000,2,1)</f>
        <v>1.5001318681335439E-2</v>
      </c>
    </row>
    <row r="1291" spans="1:23">
      <c r="A1291" s="1">
        <v>42044</v>
      </c>
      <c r="B1291">
        <f>IFERROR(VLOOKUP($A1291,'BTC-Web'!$A$2:$H$10000,2,0),"")</f>
        <v>223.38900799999999</v>
      </c>
      <c r="C1291">
        <f>VLOOKUP(A1291,H_SPBTFDUE!$B$2:$C$5828,2,0)</f>
        <v>1.6261362904823595</v>
      </c>
      <c r="D1291" s="2">
        <f>D1290*(1-D$1+IF(AND(WEEKDAY($A1291)&lt;&gt;1,WEEKDAY($A1291)&lt;&gt;7),-VLOOKUP($A1291,ETF_OP_Fee!$G$5:$H$14,2,1),0))^($A1291-$A1290)*(1+2*(C1291/C1290-1))+IFERROR(VLOOKUP(A1291,BITXeom!$C$9:$D$100,2,0),0)-$D$3*IFERROR(VLOOKUP($A1291,Dividends!$C$10:$E$100,2,0),0)</f>
        <v>0.16624198999245413</v>
      </c>
      <c r="G1291" s="66">
        <f t="shared" si="5"/>
        <v>171643059.48209369</v>
      </c>
      <c r="H1291" s="2">
        <f>H1290*(1-H$1+IF(AND(WEEKDAY($A1291)&lt;&gt;1,WEEKDAY($A1291)&lt;&gt;7),-VLOOKUP($A1291,ETF_OP_Fee!$I$5:$J$14,2,1),0))^($A1291-$A1290)*(1+1*(B1291/B1290-1))</f>
        <v>0.15477777835740159</v>
      </c>
      <c r="I1291" s="9" t="str">
        <f>IFERROR(VLOOKUP(A1291,'BITO-IV'!$A$1:$J$10000,4,0),"")</f>
        <v/>
      </c>
      <c r="Q1291">
        <f>ROW()</f>
        <v>1291</v>
      </c>
      <c r="R1291" t="str">
        <f t="shared" si="6"/>
        <v/>
      </c>
      <c r="S1291" t="str">
        <f t="shared" si="4"/>
        <v/>
      </c>
      <c r="W1291">
        <f>VLOOKUP(A1291,Tbills!$B$4:$C$10000,2,1)</f>
        <v>2.0001758241743106E-2</v>
      </c>
    </row>
    <row r="1292" spans="1:23">
      <c r="A1292" s="1">
        <v>42045</v>
      </c>
      <c r="B1292">
        <f>IFERROR(VLOOKUP($A1292,'BTC-Web'!$A$2:$H$10000,2,0),"")</f>
        <v>220.28199799999999</v>
      </c>
      <c r="C1292">
        <f>VLOOKUP(A1292,H_SPBTFDUE!$B$2:$C$5828,2,0)</f>
        <v>1.6239560101288966</v>
      </c>
      <c r="D1292" s="2">
        <f>D1291*(1-D$1+IF(AND(WEEKDAY($A1292)&lt;&gt;1,WEEKDAY($A1292)&lt;&gt;7),-VLOOKUP($A1292,ETF_OP_Fee!$G$5:$H$14,2,1),0))^($A1292-$A1291)*(1+2*(C1292/C1291-1))+IFERROR(VLOOKUP(A1292,BITXeom!$C$9:$D$100,2,0),0)-$D$3*IFERROR(VLOOKUP($A1292,Dividends!$C$10:$E$100,2,0),0)</f>
        <v>0.16577621791001668</v>
      </c>
      <c r="G1292" s="66">
        <f t="shared" si="5"/>
        <v>172094393.5496617</v>
      </c>
      <c r="H1292" s="2">
        <f>H1291*(1-H$1+IF(AND(WEEKDAY($A1292)&lt;&gt;1,WEEKDAY($A1292)&lt;&gt;7),-VLOOKUP($A1292,ETF_OP_Fee!$I$5:$J$14,2,1),0))^($A1292-$A1291)*(1+1*(B1292/B1291-1))</f>
        <v>0.15262107643520126</v>
      </c>
      <c r="I1292" s="9" t="str">
        <f>IFERROR(VLOOKUP(A1292,'BITO-IV'!$A$1:$J$10000,4,0),"")</f>
        <v/>
      </c>
      <c r="Q1292">
        <f>ROW()</f>
        <v>1292</v>
      </c>
      <c r="R1292" t="str">
        <f t="shared" si="6"/>
        <v/>
      </c>
      <c r="S1292" t="str">
        <f t="shared" si="4"/>
        <v/>
      </c>
      <c r="W1292">
        <f>VLOOKUP(A1292,Tbills!$B$4:$C$10000,2,1)</f>
        <v>2.0001758241743106E-2</v>
      </c>
    </row>
    <row r="1293" spans="1:23">
      <c r="A1293" s="1">
        <v>42046</v>
      </c>
      <c r="B1293">
        <f>IFERROR(VLOOKUP($A1293,'BTC-Web'!$A$2:$H$10000,2,0),"")</f>
        <v>219.73199500000001</v>
      </c>
      <c r="C1293">
        <f>VLOOKUP(A1293,H_SPBTFDUE!$B$2:$C$5828,2,0)</f>
        <v>1.6189468769297253</v>
      </c>
      <c r="D1293" s="2">
        <f>D1292*(1-D$1+IF(AND(WEEKDAY($A1293)&lt;&gt;1,WEEKDAY($A1293)&lt;&gt;7),-VLOOKUP($A1293,ETF_OP_Fee!$G$5:$H$14,2,1),0))^($A1293-$A1292)*(1+2*(C1293/C1292-1))+IFERROR(VLOOKUP(A1293,BITXeom!$C$9:$D$100,2,0),0)-$D$3*IFERROR(VLOOKUP($A1293,Dividends!$C$10:$E$100,2,0),0)</f>
        <v>0.16473367537407912</v>
      </c>
      <c r="G1293" s="66">
        <f t="shared" si="5"/>
        <v>173147094.19072899</v>
      </c>
      <c r="H1293" s="2">
        <f>H1292*(1-H$1+IF(AND(WEEKDAY($A1293)&lt;&gt;1,WEEKDAY($A1293)&lt;&gt;7),-VLOOKUP($A1293,ETF_OP_Fee!$I$5:$J$14,2,1),0))^($A1293-$A1292)*(1+1*(B1293/B1292-1))</f>
        <v>0.15223604770596522</v>
      </c>
      <c r="I1293" s="9" t="str">
        <f>IFERROR(VLOOKUP(A1293,'BITO-IV'!$A$1:$J$10000,4,0),"")</f>
        <v/>
      </c>
      <c r="Q1293">
        <f>ROW()</f>
        <v>1293</v>
      </c>
      <c r="R1293" t="str">
        <f t="shared" si="6"/>
        <v/>
      </c>
      <c r="S1293" t="str">
        <f t="shared" si="4"/>
        <v/>
      </c>
      <c r="W1293">
        <f>VLOOKUP(A1293,Tbills!$B$4:$C$10000,2,1)</f>
        <v>2.0001758241743106E-2</v>
      </c>
    </row>
    <row r="1294" spans="1:23">
      <c r="A1294" s="1">
        <v>42047</v>
      </c>
      <c r="B1294">
        <f>IFERROR(VLOOKUP($A1294,'BTC-Web'!$A$2:$H$10000,2,0),"")</f>
        <v>219.20799299999999</v>
      </c>
      <c r="C1294">
        <f>VLOOKUP(A1294,H_SPBTFDUE!$B$2:$C$5828,2,0)</f>
        <v>1.6378185728744197</v>
      </c>
      <c r="D1294" s="2">
        <f>D1293*(1-D$1+IF(AND(WEEKDAY($A1294)&lt;&gt;1,WEEKDAY($A1294)&lt;&gt;7),-VLOOKUP($A1294,ETF_OP_Fee!$G$5:$H$14,2,1),0))^($A1294-$A1293)*(1+2*(C1294/C1293-1))+IFERROR(VLOOKUP(A1294,BITXeom!$C$9:$D$100,2,0),0)-$D$3*IFERROR(VLOOKUP($A1294,Dividends!$C$10:$E$100,2,0),0)</f>
        <v>0.16855388015826994</v>
      </c>
      <c r="G1294" s="66">
        <f t="shared" si="5"/>
        <v>169101408.37303671</v>
      </c>
      <c r="H1294" s="2">
        <f>H1293*(1-H$1+IF(AND(WEEKDAY($A1294)&lt;&gt;1,WEEKDAY($A1294)&lt;&gt;7),-VLOOKUP($A1294,ETF_OP_Fee!$I$5:$J$14,2,1),0))^($A1294-$A1293)*(1+1*(B1294/B1293-1))</f>
        <v>0.15186905261690548</v>
      </c>
      <c r="I1294" s="9" t="str">
        <f>IFERROR(VLOOKUP(A1294,'BITO-IV'!$A$1:$J$10000,4,0),"")</f>
        <v/>
      </c>
      <c r="Q1294">
        <f>ROW()</f>
        <v>1294</v>
      </c>
      <c r="R1294" t="str">
        <f t="shared" si="6"/>
        <v/>
      </c>
      <c r="S1294" t="str">
        <f t="shared" si="4"/>
        <v/>
      </c>
      <c r="W1294">
        <f>VLOOKUP(A1294,Tbills!$B$4:$C$10000,2,1)</f>
        <v>2.0001758241743106E-2</v>
      </c>
    </row>
    <row r="1295" spans="1:23">
      <c r="A1295" s="1">
        <v>42048</v>
      </c>
      <c r="B1295">
        <f>IFERROR(VLOOKUP($A1295,'BTC-Web'!$A$2:$H$10000,2,0),"")</f>
        <v>221.96899400000001</v>
      </c>
      <c r="C1295">
        <f>VLOOKUP(A1295,H_SPBTFDUE!$B$2:$C$5828,2,0)</f>
        <v>1.7385459261837557</v>
      </c>
      <c r="D1295" s="2">
        <f>D1294*(1-D$1+IF(AND(WEEKDAY($A1295)&lt;&gt;1,WEEKDAY($A1295)&lt;&gt;7),-VLOOKUP($A1295,ETF_OP_Fee!$G$5:$H$14,2,1),0))^($A1295-$A1294)*(1+2*(C1295/C1294-1))+IFERROR(VLOOKUP(A1295,BITXeom!$C$9:$D$100,2,0),0)-$D$3*IFERROR(VLOOKUP($A1295,Dividends!$C$10:$E$100,2,0),0)</f>
        <v>0.18926350036199463</v>
      </c>
      <c r="G1295" s="66">
        <f t="shared" si="5"/>
        <v>148292820.57276988</v>
      </c>
      <c r="H1295" s="2">
        <f>H1294*(1-H$1+IF(AND(WEEKDAY($A1295)&lt;&gt;1,WEEKDAY($A1295)&lt;&gt;7),-VLOOKUP($A1295,ETF_OP_Fee!$I$5:$J$14,2,1),0))^($A1295-$A1294)*(1+1*(B1295/B1294-1))</f>
        <v>0.15377789367287498</v>
      </c>
      <c r="I1295" s="9" t="str">
        <f>IFERROR(VLOOKUP(A1295,'BITO-IV'!$A$1:$J$10000,4,0),"")</f>
        <v/>
      </c>
      <c r="Q1295">
        <f>ROW()</f>
        <v>1295</v>
      </c>
      <c r="R1295" t="str">
        <f t="shared" si="6"/>
        <v/>
      </c>
      <c r="S1295" t="str">
        <f t="shared" si="4"/>
        <v/>
      </c>
      <c r="W1295">
        <f>VLOOKUP(A1295,Tbills!$B$4:$C$10000,2,1)</f>
        <v>2.0001758241743106E-2</v>
      </c>
    </row>
    <row r="1296" spans="1:23">
      <c r="A1296" s="1">
        <v>42052</v>
      </c>
      <c r="B1296">
        <f>IFERROR(VLOOKUP($A1296,'BTC-Web'!$A$2:$H$10000,2,0),"")</f>
        <v>233.421997</v>
      </c>
      <c r="C1296">
        <f>VLOOKUP(A1296,H_SPBTFDUE!$B$2:$C$5828,2,0)</f>
        <v>1.7987839812437614</v>
      </c>
      <c r="D1296" s="2">
        <f>D1295*(1-D$1+IF(AND(WEEKDAY($A1296)&lt;&gt;1,WEEKDAY($A1296)&lt;&gt;7),-VLOOKUP($A1296,ETF_OP_Fee!$G$5:$H$14,2,1),0))^($A1296-$A1295)*(1+2*(C1296/C1295-1))+IFERROR(VLOOKUP(A1296,BITXeom!$C$9:$D$100,2,0),0)-$D$3*IFERROR(VLOOKUP($A1296,Dividends!$C$10:$E$100,2,0),0)</f>
        <v>0.20228133547921925</v>
      </c>
      <c r="G1296" s="66">
        <f t="shared" si="5"/>
        <v>138008845.69436169</v>
      </c>
      <c r="H1296" s="2">
        <f>H1295*(1-H$1+IF(AND(WEEKDAY($A1296)&lt;&gt;1,WEEKDAY($A1296)&lt;&gt;7),-VLOOKUP($A1296,ETF_OP_Fee!$I$5:$J$14,2,1),0))^($A1296-$A1295)*(1+1*(B1296/B1295-1))</f>
        <v>0.16169558417191046</v>
      </c>
      <c r="I1296" s="9" t="str">
        <f>IFERROR(VLOOKUP(A1296,'BITO-IV'!$A$1:$J$10000,4,0),"")</f>
        <v/>
      </c>
      <c r="Q1296">
        <f>ROW()</f>
        <v>1296</v>
      </c>
      <c r="R1296" t="str">
        <f t="shared" si="6"/>
        <v/>
      </c>
      <c r="S1296" t="str">
        <f t="shared" si="4"/>
        <v/>
      </c>
      <c r="W1296">
        <f>VLOOKUP(A1296,Tbills!$B$4:$C$10000,2,1)</f>
        <v>1.5001318681335439E-2</v>
      </c>
    </row>
    <row r="1297" spans="1:23">
      <c r="A1297" s="1">
        <v>42053</v>
      </c>
      <c r="B1297">
        <f>IFERROR(VLOOKUP($A1297,'BTC-Web'!$A$2:$H$10000,2,0),"")</f>
        <v>243.779999</v>
      </c>
      <c r="C1297">
        <f>VLOOKUP(A1297,H_SPBTFDUE!$B$2:$C$5828,2,0)</f>
        <v>1.7448027851493895</v>
      </c>
      <c r="D1297" s="2">
        <f>D1296*(1-D$1+IF(AND(WEEKDAY($A1297)&lt;&gt;1,WEEKDAY($A1297)&lt;&gt;7),-VLOOKUP($A1297,ETF_OP_Fee!$G$5:$H$14,2,1),0))^($A1297-$A1296)*(1+2*(C1297/C1296-1))+IFERROR(VLOOKUP(A1297,BITXeom!$C$9:$D$100,2,0),0)-$D$3*IFERROR(VLOOKUP($A1297,Dividends!$C$10:$E$100,2,0),0)</f>
        <v>0.19011755866742264</v>
      </c>
      <c r="G1297" s="66">
        <f t="shared" si="5"/>
        <v>146284904.84082702</v>
      </c>
      <c r="H1297" s="2">
        <f>H1296*(1-H$1+IF(AND(WEEKDAY($A1297)&lt;&gt;1,WEEKDAY($A1297)&lt;&gt;7),-VLOOKUP($A1297,ETF_OP_Fee!$I$5:$J$14,2,1),0))^($A1297-$A1296)*(1+1*(B1297/B1296-1))</f>
        <v>0.16886636179323072</v>
      </c>
      <c r="I1297" s="9" t="str">
        <f>IFERROR(VLOOKUP(A1297,'BITO-IV'!$A$1:$J$10000,4,0),"")</f>
        <v/>
      </c>
      <c r="Q1297">
        <f>ROW()</f>
        <v>1297</v>
      </c>
      <c r="R1297" t="str">
        <f t="shared" si="6"/>
        <v/>
      </c>
      <c r="S1297" t="str">
        <f t="shared" si="4"/>
        <v/>
      </c>
      <c r="W1297">
        <f>VLOOKUP(A1297,Tbills!$B$4:$C$10000,2,1)</f>
        <v>1.5001318681335439E-2</v>
      </c>
    </row>
    <row r="1298" spans="1:23">
      <c r="A1298" s="1">
        <v>42054</v>
      </c>
      <c r="B1298">
        <f>IFERROR(VLOOKUP($A1298,'BTC-Web'!$A$2:$H$10000,2,0),"")</f>
        <v>236.41000399999999</v>
      </c>
      <c r="C1298">
        <f>VLOOKUP(A1298,H_SPBTFDUE!$B$2:$C$5828,2,0)</f>
        <v>1.7738262445045785</v>
      </c>
      <c r="D1298" s="2">
        <f>D1297*(1-D$1+IF(AND(WEEKDAY($A1298)&lt;&gt;1,WEEKDAY($A1298)&lt;&gt;7),-VLOOKUP($A1298,ETF_OP_Fee!$G$5:$H$14,2,1),0))^($A1298-$A1297)*(1+2*(C1298/C1297-1))+IFERROR(VLOOKUP(A1298,BITXeom!$C$9:$D$100,2,0),0)-$D$3*IFERROR(VLOOKUP($A1298,Dividends!$C$10:$E$100,2,0),0)</f>
        <v>0.19641879818329575</v>
      </c>
      <c r="G1298" s="66">
        <f t="shared" si="5"/>
        <v>141410615.07582536</v>
      </c>
      <c r="H1298" s="2">
        <f>H1297*(1-H$1+IF(AND(WEEKDAY($A1298)&lt;&gt;1,WEEKDAY($A1298)&lt;&gt;7),-VLOOKUP($A1298,ETF_OP_Fee!$I$5:$J$14,2,1),0))^($A1298-$A1297)*(1+1*(B1298/B1297-1))</f>
        <v>0.16375690529529063</v>
      </c>
      <c r="I1298" s="9" t="str">
        <f>IFERROR(VLOOKUP(A1298,'BITO-IV'!$A$1:$J$10000,4,0),"")</f>
        <v/>
      </c>
      <c r="Q1298">
        <f>ROW()</f>
        <v>1298</v>
      </c>
      <c r="R1298" t="str">
        <f t="shared" si="6"/>
        <v/>
      </c>
      <c r="S1298" t="str">
        <f t="shared" si="4"/>
        <v/>
      </c>
      <c r="W1298">
        <f>VLOOKUP(A1298,Tbills!$B$4:$C$10000,2,1)</f>
        <v>1.5001318681335439E-2</v>
      </c>
    </row>
    <row r="1299" spans="1:23">
      <c r="A1299" s="1">
        <v>42055</v>
      </c>
      <c r="B1299">
        <f>IFERROR(VLOOKUP($A1299,'BTC-Web'!$A$2:$H$10000,2,0),"")</f>
        <v>240.25100699999999</v>
      </c>
      <c r="C1299">
        <f>VLOOKUP(A1299,H_SPBTFDUE!$B$2:$C$5828,2,0)</f>
        <v>1.799440170152073</v>
      </c>
      <c r="D1299" s="2">
        <f>D1298*(1-D$1+IF(AND(WEEKDAY($A1299)&lt;&gt;1,WEEKDAY($A1299)&lt;&gt;7),-VLOOKUP($A1299,ETF_OP_Fee!$G$5:$H$14,2,1),0))^($A1299-$A1298)*(1+2*(C1299/C1298-1))+IFERROR(VLOOKUP(A1299,BITXeom!$C$9:$D$100,2,0),0)-$D$3*IFERROR(VLOOKUP($A1299,Dividends!$C$10:$E$100,2,0),0)</f>
        <v>0.20206698362391551</v>
      </c>
      <c r="G1299" s="66">
        <f t="shared" si="5"/>
        <v>137319335.39361575</v>
      </c>
      <c r="H1299" s="2">
        <f>H1298*(1-H$1+IF(AND(WEEKDAY($A1299)&lt;&gt;1,WEEKDAY($A1299)&lt;&gt;7),-VLOOKUP($A1299,ETF_OP_Fee!$I$5:$J$14,2,1),0))^($A1299-$A1298)*(1+1*(B1299/B1298-1))</f>
        <v>0.16641316672333764</v>
      </c>
      <c r="I1299" s="9" t="str">
        <f>IFERROR(VLOOKUP(A1299,'BITO-IV'!$A$1:$J$10000,4,0),"")</f>
        <v/>
      </c>
      <c r="Q1299">
        <f>ROW()</f>
        <v>1299</v>
      </c>
      <c r="R1299" t="str">
        <f t="shared" si="6"/>
        <v/>
      </c>
      <c r="S1299" t="str">
        <f t="shared" si="4"/>
        <v/>
      </c>
      <c r="W1299">
        <f>VLOOKUP(A1299,Tbills!$B$4:$C$10000,2,1)</f>
        <v>1.5001318681335439E-2</v>
      </c>
    </row>
    <row r="1300" spans="1:23">
      <c r="A1300" s="1">
        <v>42058</v>
      </c>
      <c r="B1300">
        <f>IFERROR(VLOOKUP($A1300,'BTC-Web'!$A$2:$H$10000,2,0),"")</f>
        <v>235.99499499999999</v>
      </c>
      <c r="C1300">
        <f>VLOOKUP(A1300,H_SPBTFDUE!$B$2:$C$5828,2,0)</f>
        <v>1.7631698063792576</v>
      </c>
      <c r="D1300" s="2">
        <f>D1299*(1-D$1+IF(AND(WEEKDAY($A1300)&lt;&gt;1,WEEKDAY($A1300)&lt;&gt;7),-VLOOKUP($A1300,ETF_OP_Fee!$G$5:$H$14,2,1),0))^($A1300-$A1299)*(1+2*(C1300/C1299-1))+IFERROR(VLOOKUP(A1300,BITXeom!$C$9:$D$100,2,0),0)-$D$3*IFERROR(VLOOKUP($A1300,Dividends!$C$10:$E$100,2,0),0)</f>
        <v>0.19385094709001618</v>
      </c>
      <c r="G1300" s="66">
        <f t="shared" si="5"/>
        <v>142847933.69250408</v>
      </c>
      <c r="H1300" s="2">
        <f>H1299*(1-H$1+IF(AND(WEEKDAY($A1300)&lt;&gt;1,WEEKDAY($A1300)&lt;&gt;7),-VLOOKUP($A1300,ETF_OP_Fee!$I$5:$J$14,2,1),0))^($A1300-$A1299)*(1+1*(B1300/B1299-1))</f>
        <v>0.16345241804594143</v>
      </c>
      <c r="I1300" s="9" t="str">
        <f>IFERROR(VLOOKUP(A1300,'BITO-IV'!$A$1:$J$10000,4,0),"")</f>
        <v/>
      </c>
      <c r="Q1300">
        <f>ROW()</f>
        <v>1300</v>
      </c>
      <c r="R1300" t="str">
        <f t="shared" si="6"/>
        <v/>
      </c>
      <c r="S1300" t="str">
        <f t="shared" si="4"/>
        <v/>
      </c>
      <c r="W1300">
        <f>VLOOKUP(A1300,Tbills!$B$4:$C$10000,2,1)</f>
        <v>2.0001758241743106E-2</v>
      </c>
    </row>
    <row r="1301" spans="1:23">
      <c r="A1301" s="1">
        <v>42059</v>
      </c>
      <c r="B1301">
        <f>IFERROR(VLOOKUP($A1301,'BTC-Web'!$A$2:$H$10000,2,0),"")</f>
        <v>238.99800099999999</v>
      </c>
      <c r="C1301">
        <f>VLOOKUP(A1301,H_SPBTFDUE!$B$2:$C$5828,2,0)</f>
        <v>1.7618178479154807</v>
      </c>
      <c r="D1301" s="2">
        <f>D1300*(1-D$1+IF(AND(WEEKDAY($A1301)&lt;&gt;1,WEEKDAY($A1301)&lt;&gt;7),-VLOOKUP($A1301,ETF_OP_Fee!$G$5:$H$14,2,1),0))^($A1301-$A1300)*(1+2*(C1301/C1300-1))+IFERROR(VLOOKUP(A1301,BITXeom!$C$9:$D$100,2,0),0)-$D$3*IFERROR(VLOOKUP($A1301,Dividends!$C$10:$E$100,2,0),0)</f>
        <v>0.19353033360799879</v>
      </c>
      <c r="G1301" s="66">
        <f t="shared" si="5"/>
        <v>143059562.85907078</v>
      </c>
      <c r="H1301" s="2">
        <f>H1300*(1-H$1+IF(AND(WEEKDAY($A1301)&lt;&gt;1,WEEKDAY($A1301)&lt;&gt;7),-VLOOKUP($A1301,ETF_OP_Fee!$I$5:$J$14,2,1),0))^($A1301-$A1300)*(1+1*(B1301/B1300-1))</f>
        <v>0.16552802069593614</v>
      </c>
      <c r="I1301" s="9" t="str">
        <f>IFERROR(VLOOKUP(A1301,'BITO-IV'!$A$1:$J$10000,4,0),"")</f>
        <v/>
      </c>
      <c r="Q1301">
        <f>ROW()</f>
        <v>1301</v>
      </c>
      <c r="R1301" t="str">
        <f t="shared" si="6"/>
        <v/>
      </c>
      <c r="S1301" t="str">
        <f t="shared" si="4"/>
        <v/>
      </c>
      <c r="W1301">
        <f>VLOOKUP(A1301,Tbills!$B$4:$C$10000,2,1)</f>
        <v>2.0001758241743106E-2</v>
      </c>
    </row>
    <row r="1302" spans="1:23">
      <c r="A1302" s="1">
        <v>42060</v>
      </c>
      <c r="B1302">
        <f>IFERROR(VLOOKUP($A1302,'BTC-Web'!$A$2:$H$10000,2,0),"")</f>
        <v>238.88999899999999</v>
      </c>
      <c r="C1302">
        <f>VLOOKUP(A1302,H_SPBTFDUE!$B$2:$C$5828,2,0)</f>
        <v>1.7522893181645964</v>
      </c>
      <c r="D1302" s="2">
        <f>D1301*(1-D$1+IF(AND(WEEKDAY($A1302)&lt;&gt;1,WEEKDAY($A1302)&lt;&gt;7),-VLOOKUP($A1302,ETF_OP_Fee!$G$5:$H$14,2,1),0))^($A1302-$A1301)*(1+2*(C1302/C1301-1))+IFERROR(VLOOKUP(A1302,BITXeom!$C$9:$D$100,2,0),0)-$D$3*IFERROR(VLOOKUP($A1302,Dividends!$C$10:$E$100,2,0),0)</f>
        <v>0.19141389623284827</v>
      </c>
      <c r="G1302" s="66">
        <f t="shared" si="5"/>
        <v>144599548.65266073</v>
      </c>
      <c r="H1302" s="2">
        <f>H1301*(1-H$1+IF(AND(WEEKDAY($A1302)&lt;&gt;1,WEEKDAY($A1302)&lt;&gt;7),-VLOOKUP($A1302,ETF_OP_Fee!$I$5:$J$14,2,1),0))^($A1302-$A1301)*(1+1*(B1302/B1301-1))</f>
        <v>0.16544891309550513</v>
      </c>
      <c r="I1302" s="9" t="str">
        <f>IFERROR(VLOOKUP(A1302,'BITO-IV'!$A$1:$J$10000,4,0),"")</f>
        <v/>
      </c>
      <c r="Q1302">
        <f>ROW()</f>
        <v>1302</v>
      </c>
      <c r="R1302" t="str">
        <f t="shared" si="6"/>
        <v/>
      </c>
      <c r="S1302" t="str">
        <f t="shared" si="4"/>
        <v/>
      </c>
      <c r="W1302">
        <f>VLOOKUP(A1302,Tbills!$B$4:$C$10000,2,1)</f>
        <v>2.0001758241743106E-2</v>
      </c>
    </row>
    <row r="1303" spans="1:23">
      <c r="A1303" s="1">
        <v>42061</v>
      </c>
      <c r="B1303">
        <f>IFERROR(VLOOKUP($A1303,'BTC-Web'!$A$2:$H$10000,2,0),"")</f>
        <v>237.337006</v>
      </c>
      <c r="C1303">
        <f>VLOOKUP(A1303,H_SPBTFDUE!$B$2:$C$5828,2,0)</f>
        <v>1.7443935741824359</v>
      </c>
      <c r="D1303" s="2">
        <f>D1302*(1-D$1+IF(AND(WEEKDAY($A1303)&lt;&gt;1,WEEKDAY($A1303)&lt;&gt;7),-VLOOKUP($A1303,ETF_OP_Fee!$G$5:$H$14,2,1),0))^($A1303-$A1302)*(1+2*(C1303/C1302-1))+IFERROR(VLOOKUP(A1303,BITXeom!$C$9:$D$100,2,0),0)-$D$3*IFERROR(VLOOKUP($A1303,Dividends!$C$10:$E$100,2,0),0)</f>
        <v>0.18966602325543605</v>
      </c>
      <c r="G1303" s="66">
        <f t="shared" si="5"/>
        <v>145895140.85430062</v>
      </c>
      <c r="H1303" s="2">
        <f>H1302*(1-H$1+IF(AND(WEEKDAY($A1303)&lt;&gt;1,WEEKDAY($A1303)&lt;&gt;7),-VLOOKUP($A1303,ETF_OP_Fee!$I$5:$J$14,2,1),0))^($A1303-$A1302)*(1+1*(B1303/B1302-1))</f>
        <v>0.16436907289006009</v>
      </c>
      <c r="I1303" s="9" t="str">
        <f>IFERROR(VLOOKUP(A1303,'BITO-IV'!$A$1:$J$10000,4,0),"")</f>
        <v/>
      </c>
      <c r="Q1303">
        <f>ROW()</f>
        <v>1303</v>
      </c>
      <c r="R1303" t="str">
        <f t="shared" si="6"/>
        <v/>
      </c>
      <c r="S1303" t="str">
        <f t="shared" si="4"/>
        <v/>
      </c>
      <c r="W1303">
        <f>VLOOKUP(A1303,Tbills!$B$4:$C$10000,2,1)</f>
        <v>2.0001758241743106E-2</v>
      </c>
    </row>
    <row r="1304" spans="1:23">
      <c r="A1304" s="1">
        <v>42062</v>
      </c>
      <c r="B1304">
        <f>IFERROR(VLOOKUP($A1304,'BTC-Web'!$A$2:$H$10000,2,0),"")</f>
        <v>236.43600499999999</v>
      </c>
      <c r="C1304">
        <f>VLOOKUP(A1304,H_SPBTFDUE!$B$2:$C$5828,2,0)</f>
        <v>1.8725975570914548</v>
      </c>
      <c r="D1304" s="2">
        <f>D1303*(1-D$1+IF(AND(WEEKDAY($A1304)&lt;&gt;1,WEEKDAY($A1304)&lt;&gt;7),-VLOOKUP($A1304,ETF_OP_Fee!$G$5:$H$14,2,1),0))^($A1304-$A1303)*(1+2*(C1304/C1303-1))+IFERROR(VLOOKUP(A1304,BITXeom!$C$9:$D$100,2,0),0)-$D$3*IFERROR(VLOOKUP($A1304,Dividends!$C$10:$E$100,2,0),0)</f>
        <v>0.21751875895784031</v>
      </c>
      <c r="G1304" s="66">
        <f t="shared" si="5"/>
        <v>124442456.83128418</v>
      </c>
      <c r="H1304" s="2">
        <f>H1303*(1-H$1+IF(AND(WEEKDAY($A1304)&lt;&gt;1,WEEKDAY($A1304)&lt;&gt;7),-VLOOKUP($A1304,ETF_OP_Fee!$I$5:$J$14,2,1),0))^($A1304-$A1303)*(1+1*(B1304/B1303-1))</f>
        <v>0.16374081774253879</v>
      </c>
      <c r="I1304" s="9" t="str">
        <f>IFERROR(VLOOKUP(A1304,'BITO-IV'!$A$1:$J$10000,4,0),"")</f>
        <v/>
      </c>
      <c r="Q1304">
        <f>ROW()</f>
        <v>1304</v>
      </c>
      <c r="R1304" t="str">
        <f t="shared" si="6"/>
        <v/>
      </c>
      <c r="S1304" t="str">
        <f t="shared" si="4"/>
        <v/>
      </c>
      <c r="W1304">
        <f>VLOOKUP(A1304,Tbills!$B$4:$C$10000,2,1)</f>
        <v>2.0001758241743106E-2</v>
      </c>
    </row>
    <row r="1305" spans="1:23">
      <c r="A1305" s="1">
        <v>42065</v>
      </c>
      <c r="B1305">
        <f>IFERROR(VLOOKUP($A1305,'BTC-Web'!$A$2:$H$10000,2,0),"")</f>
        <v>260.35699499999998</v>
      </c>
      <c r="C1305">
        <f>VLOOKUP(A1305,H_SPBTFDUE!$B$2:$C$5828,2,0)</f>
        <v>2.0335301747474754</v>
      </c>
      <c r="D1305" s="2">
        <f>D1304*(1-D$1+IF(AND(WEEKDAY($A1305)&lt;&gt;1,WEEKDAY($A1305)&lt;&gt;7),-VLOOKUP($A1305,ETF_OP_Fee!$G$5:$H$14,2,1),0))^($A1305-$A1304)*(1+2*(C1305/C1304-1))+IFERROR(VLOOKUP(A1305,BITXeom!$C$9:$D$100,2,0),0)-$D$3*IFERROR(VLOOKUP($A1305,Dividends!$C$10:$E$100,2,0),0)</f>
        <v>0.25481407698360475</v>
      </c>
      <c r="G1305" s="66">
        <f t="shared" si="5"/>
        <v>103046599.0500975</v>
      </c>
      <c r="H1305" s="2">
        <f>H1304*(1-H$1+IF(AND(WEEKDAY($A1305)&lt;&gt;1,WEEKDAY($A1305)&lt;&gt;7),-VLOOKUP($A1305,ETF_OP_Fee!$I$5:$J$14,2,1),0))^($A1305-$A1304)*(1+1*(B1305/B1304-1))</f>
        <v>0.18029292376919209</v>
      </c>
      <c r="I1305" s="9" t="str">
        <f>IFERROR(VLOOKUP(A1305,'BITO-IV'!$A$1:$J$10000,4,0),"")</f>
        <v/>
      </c>
      <c r="Q1305">
        <f>ROW()</f>
        <v>1305</v>
      </c>
      <c r="R1305" t="str">
        <f t="shared" si="6"/>
        <v/>
      </c>
      <c r="S1305" t="str">
        <f t="shared" si="4"/>
        <v/>
      </c>
      <c r="W1305">
        <f>VLOOKUP(A1305,Tbills!$B$4:$C$10000,2,1)</f>
        <v>1.5001318681335439E-2</v>
      </c>
    </row>
    <row r="1306" spans="1:23">
      <c r="A1306" s="1">
        <v>42066</v>
      </c>
      <c r="B1306">
        <f>IFERROR(VLOOKUP($A1306,'BTC-Web'!$A$2:$H$10000,2,0),"")</f>
        <v>275.04599000000002</v>
      </c>
      <c r="C1306">
        <f>VLOOKUP(A1306,H_SPBTFDUE!$B$2:$C$5828,2,0)</f>
        <v>2.0778033458699738</v>
      </c>
      <c r="D1306" s="2">
        <f>D1305*(1-D$1+IF(AND(WEEKDAY($A1306)&lt;&gt;1,WEEKDAY($A1306)&lt;&gt;7),-VLOOKUP($A1306,ETF_OP_Fee!$G$5:$H$14,2,1),0))^($A1306-$A1305)*(1+2*(C1306/C1305-1))+IFERROR(VLOOKUP(A1306,BITXeom!$C$9:$D$100,2,0),0)-$D$3*IFERROR(VLOOKUP($A1306,Dividends!$C$10:$E$100,2,0),0)</f>
        <v>0.26587743382944923</v>
      </c>
      <c r="G1306" s="66">
        <f t="shared" si="5"/>
        <v>98554259.798197508</v>
      </c>
      <c r="H1306" s="2">
        <f>H1305*(1-H$1+IF(AND(WEEKDAY($A1306)&lt;&gt;1,WEEKDAY($A1306)&lt;&gt;7),-VLOOKUP($A1306,ETF_OP_Fee!$I$5:$J$14,2,1),0))^($A1306-$A1305)*(1+1*(B1306/B1305-1))</f>
        <v>0.19045985317008693</v>
      </c>
      <c r="I1306" s="9" t="str">
        <f>IFERROR(VLOOKUP(A1306,'BITO-IV'!$A$1:$J$10000,4,0),"")</f>
        <v/>
      </c>
      <c r="Q1306">
        <f>ROW()</f>
        <v>1306</v>
      </c>
      <c r="R1306" t="str">
        <f t="shared" si="6"/>
        <v/>
      </c>
      <c r="S1306" t="str">
        <f t="shared" si="4"/>
        <v/>
      </c>
      <c r="W1306">
        <f>VLOOKUP(A1306,Tbills!$B$4:$C$10000,2,1)</f>
        <v>1.5001318681335439E-2</v>
      </c>
    </row>
    <row r="1307" spans="1:23">
      <c r="A1307" s="1">
        <v>42067</v>
      </c>
      <c r="B1307">
        <f>IFERROR(VLOOKUP($A1307,'BTC-Web'!$A$2:$H$10000,2,0),"")</f>
        <v>281.98998999999998</v>
      </c>
      <c r="C1307">
        <f>VLOOKUP(A1307,H_SPBTFDUE!$B$2:$C$5828,2,0)</f>
        <v>2.014069319206726</v>
      </c>
      <c r="D1307" s="2">
        <f>D1306*(1-D$1+IF(AND(WEEKDAY($A1307)&lt;&gt;1,WEEKDAY($A1307)&lt;&gt;7),-VLOOKUP($A1307,ETF_OP_Fee!$G$5:$H$14,2,1),0))^($A1307-$A1306)*(1+2*(C1307/C1306-1))+IFERROR(VLOOKUP(A1307,BITXeom!$C$9:$D$100,2,0),0)-$D$3*IFERROR(VLOOKUP($A1307,Dividends!$C$10:$E$100,2,0),0)</f>
        <v>0.24953643161893688</v>
      </c>
      <c r="G1307" s="66">
        <f t="shared" si="5"/>
        <v>104595187.62544192</v>
      </c>
      <c r="H1307" s="2">
        <f>H1306*(1-H$1+IF(AND(WEEKDAY($A1307)&lt;&gt;1,WEEKDAY($A1307)&lt;&gt;7),-VLOOKUP($A1307,ETF_OP_Fee!$I$5:$J$14,2,1),0))^($A1307-$A1306)*(1+1*(B1307/B1306-1))</f>
        <v>0.19526325112870799</v>
      </c>
      <c r="I1307" s="9" t="str">
        <f>IFERROR(VLOOKUP(A1307,'BITO-IV'!$A$1:$J$10000,4,0),"")</f>
        <v/>
      </c>
      <c r="Q1307">
        <f>ROW()</f>
        <v>1307</v>
      </c>
      <c r="R1307" t="str">
        <f t="shared" si="6"/>
        <v/>
      </c>
      <c r="S1307" t="str">
        <f t="shared" si="4"/>
        <v/>
      </c>
      <c r="W1307">
        <f>VLOOKUP(A1307,Tbills!$B$4:$C$10000,2,1)</f>
        <v>1.5001318681335439E-2</v>
      </c>
    </row>
    <row r="1308" spans="1:23">
      <c r="A1308" s="1">
        <v>42068</v>
      </c>
      <c r="B1308">
        <f>IFERROR(VLOOKUP($A1308,'BTC-Web'!$A$2:$H$10000,2,0),"")</f>
        <v>272.739014</v>
      </c>
      <c r="C1308">
        <f>VLOOKUP(A1308,H_SPBTFDUE!$B$2:$C$5828,2,0)</f>
        <v>2.0366080198334129</v>
      </c>
      <c r="D1308" s="2">
        <f>D1307*(1-D$1+IF(AND(WEEKDAY($A1308)&lt;&gt;1,WEEKDAY($A1308)&lt;&gt;7),-VLOOKUP($A1308,ETF_OP_Fee!$G$5:$H$14,2,1),0))^($A1308-$A1307)*(1+2*(C1308/C1307-1))+IFERROR(VLOOKUP(A1308,BITXeom!$C$9:$D$100,2,0),0)-$D$3*IFERROR(VLOOKUP($A1308,Dividends!$C$10:$E$100,2,0),0)</f>
        <v>0.25509061604641337</v>
      </c>
      <c r="G1308" s="66">
        <f t="shared" si="5"/>
        <v>102248771.26248397</v>
      </c>
      <c r="H1308" s="2">
        <f>H1307*(1-H$1+IF(AND(WEEKDAY($A1308)&lt;&gt;1,WEEKDAY($A1308)&lt;&gt;7),-VLOOKUP($A1308,ETF_OP_Fee!$I$5:$J$14,2,1),0))^($A1308-$A1307)*(1+1*(B1308/B1307-1))</f>
        <v>0.18885252086657794</v>
      </c>
      <c r="I1308" s="9" t="str">
        <f>IFERROR(VLOOKUP(A1308,'BITO-IV'!$A$1:$J$10000,4,0),"")</f>
        <v/>
      </c>
      <c r="Q1308">
        <f>ROW()</f>
        <v>1308</v>
      </c>
      <c r="R1308" t="str">
        <f t="shared" si="6"/>
        <v/>
      </c>
      <c r="S1308" t="str">
        <f t="shared" si="4"/>
        <v/>
      </c>
      <c r="W1308">
        <f>VLOOKUP(A1308,Tbills!$B$4:$C$10000,2,1)</f>
        <v>1.5001318681335439E-2</v>
      </c>
    </row>
    <row r="1309" spans="1:23">
      <c r="A1309" s="1">
        <v>42069</v>
      </c>
      <c r="B1309">
        <f>IFERROR(VLOOKUP($A1309,'BTC-Web'!$A$2:$H$10000,2,0),"")</f>
        <v>275.60000600000001</v>
      </c>
      <c r="C1309">
        <f>VLOOKUP(A1309,H_SPBTFDUE!$B$2:$C$5828,2,0)</f>
        <v>2.0109066415654921</v>
      </c>
      <c r="D1309" s="2">
        <f>D1308*(1-D$1+IF(AND(WEEKDAY($A1309)&lt;&gt;1,WEEKDAY($A1309)&lt;&gt;7),-VLOOKUP($A1309,ETF_OP_Fee!$G$5:$H$14,2,1),0))^($A1309-$A1308)*(1+2*(C1309/C1308-1))+IFERROR(VLOOKUP(A1309,BITXeom!$C$9:$D$100,2,0),0)-$D$3*IFERROR(VLOOKUP($A1309,Dividends!$C$10:$E$100,2,0),0)</f>
        <v>0.24862230842198602</v>
      </c>
      <c r="G1309" s="66">
        <f t="shared" si="5"/>
        <v>104824145.96348421</v>
      </c>
      <c r="H1309" s="2">
        <f>H1308*(1-H$1+IF(AND(WEEKDAY($A1309)&lt;&gt;1,WEEKDAY($A1309)&lt;&gt;7),-VLOOKUP($A1309,ETF_OP_Fee!$I$5:$J$14,2,1),0))^($A1309-$A1308)*(1+1*(B1309/B1308-1))</f>
        <v>0.19082858903466265</v>
      </c>
      <c r="I1309" s="9" t="str">
        <f>IFERROR(VLOOKUP(A1309,'BITO-IV'!$A$1:$J$10000,4,0),"")</f>
        <v/>
      </c>
      <c r="Q1309">
        <f>ROW()</f>
        <v>1309</v>
      </c>
      <c r="R1309" t="str">
        <f t="shared" si="6"/>
        <v/>
      </c>
      <c r="S1309" t="str">
        <f t="shared" si="4"/>
        <v/>
      </c>
      <c r="W1309">
        <f>VLOOKUP(A1309,Tbills!$B$4:$C$10000,2,1)</f>
        <v>1.5001318681335439E-2</v>
      </c>
    </row>
    <row r="1310" spans="1:23">
      <c r="A1310" s="1">
        <v>42072</v>
      </c>
      <c r="B1310">
        <f>IFERROR(VLOOKUP($A1310,'BTC-Web'!$A$2:$H$10000,2,0),"")</f>
        <v>274.81201199999998</v>
      </c>
      <c r="C1310">
        <f>VLOOKUP(A1310,H_SPBTFDUE!$B$2:$C$5828,2,0)</f>
        <v>2.1351794527659438</v>
      </c>
      <c r="D1310" s="2">
        <f>D1309*(1-D$1+IF(AND(WEEKDAY($A1310)&lt;&gt;1,WEEKDAY($A1310)&lt;&gt;7),-VLOOKUP($A1310,ETF_OP_Fee!$G$5:$H$14,2,1),0))^($A1310-$A1309)*(1+2*(C1310/C1309-1))+IFERROR(VLOOKUP(A1310,BITXeom!$C$9:$D$100,2,0),0)-$D$3*IFERROR(VLOOKUP($A1310,Dividends!$C$10:$E$100,2,0),0)</f>
        <v>0.27925071060365086</v>
      </c>
      <c r="G1310" s="66">
        <f t="shared" si="5"/>
        <v>91862552.036489412</v>
      </c>
      <c r="H1310" s="2">
        <f>H1309*(1-H$1+IF(AND(WEEKDAY($A1310)&lt;&gt;1,WEEKDAY($A1310)&lt;&gt;7),-VLOOKUP($A1310,ETF_OP_Fee!$I$5:$J$14,2,1),0))^($A1310-$A1309)*(1+1*(B1310/B1309-1))</f>
        <v>0.19026811567235252</v>
      </c>
      <c r="I1310" s="9" t="str">
        <f>IFERROR(VLOOKUP(A1310,'BITO-IV'!$A$1:$J$10000,4,0),"")</f>
        <v/>
      </c>
      <c r="Q1310">
        <f>ROW()</f>
        <v>1310</v>
      </c>
      <c r="R1310" t="str">
        <f t="shared" si="6"/>
        <v/>
      </c>
      <c r="S1310" t="str">
        <f t="shared" si="4"/>
        <v/>
      </c>
      <c r="W1310">
        <f>VLOOKUP(A1310,Tbills!$B$4:$C$10000,2,1)</f>
        <v>1.5001318681335439E-2</v>
      </c>
    </row>
    <row r="1311" spans="1:23">
      <c r="A1311" s="1">
        <v>42073</v>
      </c>
      <c r="B1311">
        <f>IFERROR(VLOOKUP($A1311,'BTC-Web'!$A$2:$H$10000,2,0),"")</f>
        <v>289.86200000000002</v>
      </c>
      <c r="C1311">
        <f>VLOOKUP(A1311,H_SPBTFDUE!$B$2:$C$5828,2,0)</f>
        <v>2.1508189492901133</v>
      </c>
      <c r="D1311" s="2">
        <f>D1310*(1-D$1+IF(AND(WEEKDAY($A1311)&lt;&gt;1,WEEKDAY($A1311)&lt;&gt;7),-VLOOKUP($A1311,ETF_OP_Fee!$G$5:$H$14,2,1),0))^($A1311-$A1310)*(1+2*(C1311/C1310-1))+IFERROR(VLOOKUP(A1311,BITXeom!$C$9:$D$100,2,0),0)-$D$3*IFERROR(VLOOKUP($A1311,Dividends!$C$10:$E$100,2,0),0)</f>
        <v>0.28330739601178978</v>
      </c>
      <c r="G1311" s="66">
        <f t="shared" si="5"/>
        <v>90512043.390423819</v>
      </c>
      <c r="H1311" s="2">
        <f>H1310*(1-H$1+IF(AND(WEEKDAY($A1311)&lt;&gt;1,WEEKDAY($A1311)&lt;&gt;7),-VLOOKUP($A1311,ETF_OP_Fee!$I$5:$J$14,2,1),0))^($A1311-$A1310)*(1+1*(B1311/B1310-1))</f>
        <v>0.20068286205447733</v>
      </c>
      <c r="I1311" s="9" t="str">
        <f>IFERROR(VLOOKUP(A1311,'BITO-IV'!$A$1:$J$10000,4,0),"")</f>
        <v/>
      </c>
      <c r="Q1311">
        <f>ROW()</f>
        <v>1311</v>
      </c>
      <c r="R1311" t="str">
        <f t="shared" si="6"/>
        <v/>
      </c>
      <c r="S1311" t="str">
        <f t="shared" si="4"/>
        <v/>
      </c>
      <c r="W1311">
        <f>VLOOKUP(A1311,Tbills!$B$4:$C$10000,2,1)</f>
        <v>1.5001318681335439E-2</v>
      </c>
    </row>
    <row r="1312" spans="1:23">
      <c r="A1312" s="1">
        <v>42074</v>
      </c>
      <c r="B1312">
        <f>IFERROR(VLOOKUP($A1312,'BTC-Web'!$A$2:$H$10000,2,0),"")</f>
        <v>291.52499399999999</v>
      </c>
      <c r="C1312">
        <f>VLOOKUP(A1312,H_SPBTFDUE!$B$2:$C$5828,2,0)</f>
        <v>2.1846338551701003</v>
      </c>
      <c r="D1312" s="2">
        <f>D1311*(1-D$1+IF(AND(WEEKDAY($A1312)&lt;&gt;1,WEEKDAY($A1312)&lt;&gt;7),-VLOOKUP($A1312,ETF_OP_Fee!$G$5:$H$14,2,1),0))^($A1312-$A1311)*(1+2*(C1312/C1311-1))+IFERROR(VLOOKUP(A1312,BITXeom!$C$9:$D$100,2,0),0)-$D$3*IFERROR(VLOOKUP($A1312,Dividends!$C$10:$E$100,2,0),0)</f>
        <v>0.29218041674215367</v>
      </c>
      <c r="G1312" s="66">
        <f t="shared" si="5"/>
        <v>87661293.806600317</v>
      </c>
      <c r="H1312" s="2">
        <f>H1311*(1-H$1+IF(AND(WEEKDAY($A1312)&lt;&gt;1,WEEKDAY($A1312)&lt;&gt;7),-VLOOKUP($A1312,ETF_OP_Fee!$I$5:$J$14,2,1),0))^($A1312-$A1311)*(1+1*(B1312/B1311-1))</f>
        <v>0.20182896498216052</v>
      </c>
      <c r="I1312" s="9" t="str">
        <f>IFERROR(VLOOKUP(A1312,'BITO-IV'!$A$1:$J$10000,4,0),"")</f>
        <v/>
      </c>
      <c r="Q1312">
        <f>ROW()</f>
        <v>1312</v>
      </c>
      <c r="R1312" t="str">
        <f t="shared" si="6"/>
        <v/>
      </c>
      <c r="S1312" t="str">
        <f t="shared" si="4"/>
        <v/>
      </c>
      <c r="W1312">
        <f>VLOOKUP(A1312,Tbills!$B$4:$C$10000,2,1)</f>
        <v>1.5001318681335439E-2</v>
      </c>
    </row>
    <row r="1313" spans="1:23">
      <c r="A1313" s="1">
        <v>42075</v>
      </c>
      <c r="B1313">
        <f>IFERROR(VLOOKUP($A1313,'BTC-Web'!$A$2:$H$10000,2,0),"")</f>
        <v>296.12701399999997</v>
      </c>
      <c r="C1313">
        <f>VLOOKUP(A1313,H_SPBTFDUE!$B$2:$C$5828,2,0)</f>
        <v>2.1694680467053535</v>
      </c>
      <c r="D1313" s="2">
        <f>D1312*(1-D$1+IF(AND(WEEKDAY($A1313)&lt;&gt;1,WEEKDAY($A1313)&lt;&gt;7),-VLOOKUP($A1313,ETF_OP_Fee!$G$5:$H$14,2,1),0))^($A1313-$A1312)*(1+2*(C1313/C1312-1))+IFERROR(VLOOKUP(A1313,BITXeom!$C$9:$D$100,2,0),0)-$D$3*IFERROR(VLOOKUP($A1313,Dividends!$C$10:$E$100,2,0),0)</f>
        <v>0.28808902964486499</v>
      </c>
      <c r="G1313" s="66">
        <f t="shared" si="5"/>
        <v>88873826.45881781</v>
      </c>
      <c r="H1313" s="2">
        <f>H1312*(1-H$1+IF(AND(WEEKDAY($A1313)&lt;&gt;1,WEEKDAY($A1313)&lt;&gt;7),-VLOOKUP($A1313,ETF_OP_Fee!$I$5:$J$14,2,1),0))^($A1313-$A1312)*(1+1*(B1313/B1312-1))</f>
        <v>0.20500970547725403</v>
      </c>
      <c r="I1313" s="9" t="str">
        <f>IFERROR(VLOOKUP(A1313,'BITO-IV'!$A$1:$J$10000,4,0),"")</f>
        <v/>
      </c>
      <c r="Q1313">
        <f>ROW()</f>
        <v>1313</v>
      </c>
      <c r="R1313" t="str">
        <f t="shared" si="6"/>
        <v/>
      </c>
      <c r="S1313" t="str">
        <f t="shared" si="4"/>
        <v/>
      </c>
      <c r="W1313">
        <f>VLOOKUP(A1313,Tbills!$B$4:$C$10000,2,1)</f>
        <v>1.5001318681335439E-2</v>
      </c>
    </row>
    <row r="1314" spans="1:23">
      <c r="A1314" s="1">
        <v>42076</v>
      </c>
      <c r="B1314">
        <f>IFERROR(VLOOKUP($A1314,'BTC-Web'!$A$2:$H$10000,2,0),"")</f>
        <v>294.11801100000002</v>
      </c>
      <c r="C1314">
        <f>VLOOKUP(A1314,H_SPBTFDUE!$B$2:$C$5828,2,0)</f>
        <v>2.1027726003611948</v>
      </c>
      <c r="D1314" s="2">
        <f>D1313*(1-D$1+IF(AND(WEEKDAY($A1314)&lt;&gt;1,WEEKDAY($A1314)&lt;&gt;7),-VLOOKUP($A1314,ETF_OP_Fee!$G$5:$H$14,2,1),0))^($A1314-$A1313)*(1+2*(C1314/C1313-1))+IFERROR(VLOOKUP(A1314,BITXeom!$C$9:$D$100,2,0),0)-$D$3*IFERROR(VLOOKUP($A1314,Dividends!$C$10:$E$100,2,0),0)</f>
        <v>0.27034312972966112</v>
      </c>
      <c r="G1314" s="66">
        <f t="shared" si="5"/>
        <v>94333654.473752588</v>
      </c>
      <c r="H1314" s="2">
        <f>H1313*(1-H$1+IF(AND(WEEKDAY($A1314)&lt;&gt;1,WEEKDAY($A1314)&lt;&gt;7),-VLOOKUP($A1314,ETF_OP_Fee!$I$5:$J$14,2,1),0))^($A1314-$A1313)*(1+1*(B1314/B1313-1))</f>
        <v>0.20361356642550282</v>
      </c>
      <c r="I1314" s="9" t="str">
        <f>IFERROR(VLOOKUP(A1314,'BITO-IV'!$A$1:$J$10000,4,0),"")</f>
        <v/>
      </c>
      <c r="Q1314">
        <f>ROW()</f>
        <v>1314</v>
      </c>
      <c r="R1314" t="str">
        <f t="shared" si="6"/>
        <v/>
      </c>
      <c r="S1314" t="str">
        <f t="shared" si="4"/>
        <v/>
      </c>
      <c r="W1314">
        <f>VLOOKUP(A1314,Tbills!$B$4:$C$10000,2,1)</f>
        <v>1.5001318681335439E-2</v>
      </c>
    </row>
    <row r="1315" spans="1:23">
      <c r="A1315" s="1">
        <v>42079</v>
      </c>
      <c r="B1315">
        <f>IFERROR(VLOOKUP($A1315,'BTC-Web'!$A$2:$H$10000,2,0),"")</f>
        <v>285.68499800000001</v>
      </c>
      <c r="C1315">
        <f>VLOOKUP(A1315,H_SPBTFDUE!$B$2:$C$5828,2,0)</f>
        <v>2.1412757713711783</v>
      </c>
      <c r="D1315" s="2">
        <f>D1314*(1-D$1+IF(AND(WEEKDAY($A1315)&lt;&gt;1,WEEKDAY($A1315)&lt;&gt;7),-VLOOKUP($A1315,ETF_OP_Fee!$G$5:$H$14,2,1),0))^($A1315-$A1314)*(1+2*(C1315/C1314-1))+IFERROR(VLOOKUP(A1315,BITXeom!$C$9:$D$100,2,0),0)-$D$3*IFERROR(VLOOKUP($A1315,Dividends!$C$10:$E$100,2,0),0)</f>
        <v>0.28014212022881058</v>
      </c>
      <c r="G1315" s="66">
        <f t="shared" si="5"/>
        <v>90874119.494099349</v>
      </c>
      <c r="H1315" s="2">
        <f>H1314*(1-H$1+IF(AND(WEEKDAY($A1315)&lt;&gt;1,WEEKDAY($A1315)&lt;&gt;7),-VLOOKUP($A1315,ETF_OP_Fee!$I$5:$J$14,2,1),0))^($A1315-$A1314)*(1+1*(B1315/B1314-1))</f>
        <v>0.19776007340670237</v>
      </c>
      <c r="I1315" s="9" t="str">
        <f>IFERROR(VLOOKUP(A1315,'BITO-IV'!$A$1:$J$10000,4,0),"")</f>
        <v/>
      </c>
      <c r="Q1315">
        <f>ROW()</f>
        <v>1315</v>
      </c>
      <c r="R1315" t="str">
        <f t="shared" si="6"/>
        <v/>
      </c>
      <c r="S1315" t="str">
        <f t="shared" si="4"/>
        <v/>
      </c>
      <c r="W1315">
        <f>VLOOKUP(A1315,Tbills!$B$4:$C$10000,2,1)</f>
        <v>3.9999560439540165E-2</v>
      </c>
    </row>
    <row r="1316" spans="1:23">
      <c r="A1316" s="1">
        <v>42080</v>
      </c>
      <c r="B1316">
        <f>IFERROR(VLOOKUP($A1316,'BTC-Web'!$A$2:$H$10000,2,0),"")</f>
        <v>290.59500100000002</v>
      </c>
      <c r="C1316">
        <f>VLOOKUP(A1316,H_SPBTFDUE!$B$2:$C$5828,2,0)</f>
        <v>2.1035495917084819</v>
      </c>
      <c r="D1316" s="2">
        <f>D1315*(1-D$1+IF(AND(WEEKDAY($A1316)&lt;&gt;1,WEEKDAY($A1316)&lt;&gt;7),-VLOOKUP($A1316,ETF_OP_Fee!$G$5:$H$14,2,1),0))^($A1316-$A1315)*(1+2*(C1316/C1315-1))+IFERROR(VLOOKUP(A1316,BITXeom!$C$9:$D$100,2,0),0)-$D$3*IFERROR(VLOOKUP($A1316,Dividends!$C$10:$E$100,2,0),0)</f>
        <v>0.27023814232534538</v>
      </c>
      <c r="G1316" s="66">
        <f t="shared" si="5"/>
        <v>94071529.95663403</v>
      </c>
      <c r="H1316" s="2">
        <f>H1315*(1-H$1+IF(AND(WEEKDAY($A1316)&lt;&gt;1,WEEKDAY($A1316)&lt;&gt;7),-VLOOKUP($A1316,ETF_OP_Fee!$I$5:$J$14,2,1),0))^($A1316-$A1315)*(1+1*(B1316/B1315-1))</f>
        <v>0.20115369510794404</v>
      </c>
      <c r="I1316" s="9" t="str">
        <f>IFERROR(VLOOKUP(A1316,'BITO-IV'!$A$1:$J$10000,4,0),"")</f>
        <v/>
      </c>
      <c r="Q1316">
        <f>ROW()</f>
        <v>1316</v>
      </c>
      <c r="R1316" t="str">
        <f t="shared" si="6"/>
        <v/>
      </c>
      <c r="S1316" t="str">
        <f t="shared" si="4"/>
        <v/>
      </c>
      <c r="W1316">
        <f>VLOOKUP(A1316,Tbills!$B$4:$C$10000,2,1)</f>
        <v>3.9999560439540165E-2</v>
      </c>
    </row>
    <row r="1317" spans="1:23">
      <c r="A1317" s="1">
        <v>42081</v>
      </c>
      <c r="B1317">
        <f>IFERROR(VLOOKUP($A1317,'BTC-Web'!$A$2:$H$10000,2,0),"")</f>
        <v>285.06698599999999</v>
      </c>
      <c r="C1317">
        <f>VLOOKUP(A1317,H_SPBTFDUE!$B$2:$C$5828,2,0)</f>
        <v>1.8881345481929739</v>
      </c>
      <c r="D1317" s="2">
        <f>D1316*(1-D$1+IF(AND(WEEKDAY($A1317)&lt;&gt;1,WEEKDAY($A1317)&lt;&gt;7),-VLOOKUP($A1317,ETF_OP_Fee!$G$5:$H$14,2,1),0))^($A1317-$A1316)*(1+2*(C1317/C1316-1))+IFERROR(VLOOKUP(A1317,BITXeom!$C$9:$D$100,2,0),0)-$D$3*IFERROR(VLOOKUP($A1317,Dividends!$C$10:$E$100,2,0),0)</f>
        <v>0.21486449464014154</v>
      </c>
      <c r="G1317" s="66">
        <f t="shared" si="5"/>
        <v>113333516.82893036</v>
      </c>
      <c r="H1317" s="2">
        <f>H1316*(1-H$1+IF(AND(WEEKDAY($A1317)&lt;&gt;1,WEEKDAY($A1317)&lt;&gt;7),-VLOOKUP($A1317,ETF_OP_Fee!$I$5:$J$14,2,1),0))^($A1317-$A1316)*(1+1*(B1317/B1316-1))</f>
        <v>0.19732199425187621</v>
      </c>
      <c r="I1317" s="9" t="str">
        <f>IFERROR(VLOOKUP(A1317,'BITO-IV'!$A$1:$J$10000,4,0),"")</f>
        <v/>
      </c>
      <c r="Q1317">
        <f>ROW()</f>
        <v>1317</v>
      </c>
      <c r="R1317" t="str">
        <f t="shared" si="6"/>
        <v/>
      </c>
      <c r="S1317" t="str">
        <f t="shared" si="4"/>
        <v/>
      </c>
      <c r="W1317">
        <f>VLOOKUP(A1317,Tbills!$B$4:$C$10000,2,1)</f>
        <v>3.9999560439540165E-2</v>
      </c>
    </row>
    <row r="1318" spans="1:23">
      <c r="A1318" s="1">
        <v>42082</v>
      </c>
      <c r="B1318">
        <f>IFERROR(VLOOKUP($A1318,'BTC-Web'!$A$2:$H$10000,2,0),"")</f>
        <v>255.88000500000001</v>
      </c>
      <c r="C1318">
        <f>VLOOKUP(A1318,H_SPBTFDUE!$B$2:$C$5828,2,0)</f>
        <v>1.9220290915844265</v>
      </c>
      <c r="D1318" s="2">
        <f>D1317*(1-D$1+IF(AND(WEEKDAY($A1318)&lt;&gt;1,WEEKDAY($A1318)&lt;&gt;7),-VLOOKUP($A1318,ETF_OP_Fee!$G$5:$H$14,2,1),0))^($A1318-$A1317)*(1+2*(C1318/C1317-1))+IFERROR(VLOOKUP(A1318,BITXeom!$C$9:$D$100,2,0),0)-$D$3*IFERROR(VLOOKUP($A1318,Dividends!$C$10:$E$100,2,0),0)</f>
        <v>0.22255187400818335</v>
      </c>
      <c r="G1318" s="66">
        <f t="shared" si="5"/>
        <v>109258640.50997356</v>
      </c>
      <c r="H1318" s="2">
        <f>H1317*(1-H$1+IF(AND(WEEKDAY($A1318)&lt;&gt;1,WEEKDAY($A1318)&lt;&gt;7),-VLOOKUP($A1318,ETF_OP_Fee!$I$5:$J$14,2,1),0))^($A1318-$A1317)*(1+1*(B1318/B1317-1))</f>
        <v>0.17711429668287507</v>
      </c>
      <c r="I1318" s="9" t="str">
        <f>IFERROR(VLOOKUP(A1318,'BITO-IV'!$A$1:$J$10000,4,0),"")</f>
        <v/>
      </c>
      <c r="Q1318">
        <f>ROW()</f>
        <v>1318</v>
      </c>
      <c r="R1318" t="str">
        <f t="shared" si="6"/>
        <v/>
      </c>
      <c r="S1318" t="str">
        <f t="shared" si="4"/>
        <v/>
      </c>
      <c r="W1318">
        <f>VLOOKUP(A1318,Tbills!$B$4:$C$10000,2,1)</f>
        <v>3.9999560439540165E-2</v>
      </c>
    </row>
    <row r="1319" spans="1:23">
      <c r="A1319" s="1">
        <v>42083</v>
      </c>
      <c r="B1319">
        <f>IFERROR(VLOOKUP($A1319,'BTC-Web'!$A$2:$H$10000,2,0),"")</f>
        <v>260.95599399999998</v>
      </c>
      <c r="C1319">
        <f>VLOOKUP(A1319,H_SPBTFDUE!$B$2:$C$5828,2,0)</f>
        <v>1.9278659314216424</v>
      </c>
      <c r="D1319" s="2">
        <f>D1318*(1-D$1+IF(AND(WEEKDAY($A1319)&lt;&gt;1,WEEKDAY($A1319)&lt;&gt;7),-VLOOKUP($A1319,ETF_OP_Fee!$G$5:$H$14,2,1),0))^($A1319-$A1318)*(1+2*(C1319/C1318-1))+IFERROR(VLOOKUP(A1319,BITXeom!$C$9:$D$100,2,0),0)-$D$3*IFERROR(VLOOKUP($A1319,Dividends!$C$10:$E$100,2,0),0)</f>
        <v>0.22387657902458225</v>
      </c>
      <c r="G1319" s="66">
        <f t="shared" si="5"/>
        <v>108589357.30598117</v>
      </c>
      <c r="H1319" s="2">
        <f>H1318*(1-H$1+IF(AND(WEEKDAY($A1319)&lt;&gt;1,WEEKDAY($A1319)&lt;&gt;7),-VLOOKUP($A1319,ETF_OP_Fee!$I$5:$J$14,2,1),0))^($A1319-$A1318)*(1+1*(B1319/B1318-1))</f>
        <v>0.18062307909226691</v>
      </c>
      <c r="I1319" s="9" t="str">
        <f>IFERROR(VLOOKUP(A1319,'BITO-IV'!$A$1:$J$10000,4,0),"")</f>
        <v/>
      </c>
      <c r="Q1319">
        <f>ROW()</f>
        <v>1319</v>
      </c>
      <c r="R1319" t="str">
        <f t="shared" si="6"/>
        <v/>
      </c>
      <c r="S1319" t="str">
        <f t="shared" ref="S1319:S1382" si="7">IF($A1319&gt;=$R$2,I1319*S$4,"")</f>
        <v/>
      </c>
      <c r="W1319">
        <f>VLOOKUP(A1319,Tbills!$B$4:$C$10000,2,1)</f>
        <v>3.9999560439540165E-2</v>
      </c>
    </row>
    <row r="1320" spans="1:23">
      <c r="A1320" s="1">
        <v>42086</v>
      </c>
      <c r="B1320">
        <f>IFERROR(VLOOKUP($A1320,'BTC-Web'!$A$2:$H$10000,2,0),"")</f>
        <v>267.89498900000001</v>
      </c>
      <c r="C1320">
        <f>VLOOKUP(A1320,H_SPBTFDUE!$B$2:$C$5828,2,0)</f>
        <v>1.9644149644514746</v>
      </c>
      <c r="D1320" s="2">
        <f>D1319*(1-D$1+IF(AND(WEEKDAY($A1320)&lt;&gt;1,WEEKDAY($A1320)&lt;&gt;7),-VLOOKUP($A1320,ETF_OP_Fee!$G$5:$H$14,2,1),0))^($A1320-$A1319)*(1+2*(C1320/C1319-1))+IFERROR(VLOOKUP(A1320,BITXeom!$C$9:$D$100,2,0),0)-$D$3*IFERROR(VLOOKUP($A1320,Dividends!$C$10:$E$100,2,0),0)</f>
        <v>0.23228118798057723</v>
      </c>
      <c r="G1320" s="66">
        <f t="shared" si="5"/>
        <v>104466368.59979331</v>
      </c>
      <c r="H1320" s="2">
        <f>H1319*(1-H$1+IF(AND(WEEKDAY($A1320)&lt;&gt;1,WEEKDAY($A1320)&lt;&gt;7),-VLOOKUP($A1320,ETF_OP_Fee!$I$5:$J$14,2,1),0))^($A1320-$A1319)*(1+1*(B1320/B1319-1))</f>
        <v>0.18541148988676318</v>
      </c>
      <c r="I1320" s="9" t="str">
        <f>IFERROR(VLOOKUP(A1320,'BITO-IV'!$A$1:$J$10000,4,0),"")</f>
        <v/>
      </c>
      <c r="Q1320">
        <f>ROW()</f>
        <v>1320</v>
      </c>
      <c r="R1320" t="str">
        <f t="shared" si="6"/>
        <v/>
      </c>
      <c r="S1320" t="str">
        <f t="shared" si="7"/>
        <v/>
      </c>
      <c r="W1320">
        <f>VLOOKUP(A1320,Tbills!$B$4:$C$10000,2,1)</f>
        <v>2.0001758241743106E-2</v>
      </c>
    </row>
    <row r="1321" spans="1:23">
      <c r="A1321" s="1">
        <v>42087</v>
      </c>
      <c r="B1321">
        <f>IFERROR(VLOOKUP($A1321,'BTC-Web'!$A$2:$H$10000,2,0),"")</f>
        <v>266.57699600000001</v>
      </c>
      <c r="C1321">
        <f>VLOOKUP(A1321,H_SPBTFDUE!$B$2:$C$5828,2,0)</f>
        <v>1.8084767560100139</v>
      </c>
      <c r="D1321" s="2">
        <f>D1320*(1-D$1+IF(AND(WEEKDAY($A1321)&lt;&gt;1,WEEKDAY($A1321)&lt;&gt;7),-VLOOKUP($A1321,ETF_OP_Fee!$G$5:$H$14,2,1),0))^($A1321-$A1320)*(1+2*(C1321/C1320-1))+IFERROR(VLOOKUP(A1321,BITXeom!$C$9:$D$100,2,0),0)-$D$3*IFERROR(VLOOKUP($A1321,Dividends!$C$10:$E$100,2,0),0)</f>
        <v>0.19537997378028601</v>
      </c>
      <c r="G1321" s="66">
        <f t="shared" ref="G1321:G1384" si="8">G1320*(1-G$1-2*(C1321/C1320-1))</f>
        <v>121046324.90887758</v>
      </c>
      <c r="H1321" s="2">
        <f>H1320*(1-H$1+IF(AND(WEEKDAY($A1321)&lt;&gt;1,WEEKDAY($A1321)&lt;&gt;7),-VLOOKUP($A1321,ETF_OP_Fee!$I$5:$J$14,2,1),0))^($A1321-$A1320)*(1+1*(B1321/B1320-1))</f>
        <v>0.18449449816458036</v>
      </c>
      <c r="I1321" s="9" t="str">
        <f>IFERROR(VLOOKUP(A1321,'BITO-IV'!$A$1:$J$10000,4,0),"")</f>
        <v/>
      </c>
      <c r="Q1321">
        <f>ROW()</f>
        <v>1321</v>
      </c>
      <c r="R1321" t="str">
        <f t="shared" ref="R1321:R1384" si="9">IF($A1321&gt;=$R$2,B1321*R$4,"")</f>
        <v/>
      </c>
      <c r="S1321" t="str">
        <f t="shared" si="7"/>
        <v/>
      </c>
      <c r="W1321">
        <f>VLOOKUP(A1321,Tbills!$B$4:$C$10000,2,1)</f>
        <v>2.0001758241743106E-2</v>
      </c>
    </row>
    <row r="1322" spans="1:23">
      <c r="A1322" s="1">
        <v>42088</v>
      </c>
      <c r="B1322">
        <f>IFERROR(VLOOKUP($A1322,'BTC-Web'!$A$2:$H$10000,2,0),"")</f>
        <v>247.47200000000001</v>
      </c>
      <c r="C1322">
        <f>VLOOKUP(A1322,H_SPBTFDUE!$B$2:$C$5828,2,0)</f>
        <v>1.8127115236569886</v>
      </c>
      <c r="D1322" s="2">
        <f>D1321*(1-D$1+IF(AND(WEEKDAY($A1322)&lt;&gt;1,WEEKDAY($A1322)&lt;&gt;7),-VLOOKUP($A1322,ETF_OP_Fee!$G$5:$H$14,2,1),0))^($A1322-$A1321)*(1+2*(C1322/C1321-1))+IFERROR(VLOOKUP(A1322,BITXeom!$C$9:$D$100,2,0),0)-$D$3*IFERROR(VLOOKUP($A1322,Dividends!$C$10:$E$100,2,0),0)</f>
        <v>0.19627132262969296</v>
      </c>
      <c r="G1322" s="66">
        <f t="shared" si="8"/>
        <v>120473134.56800491</v>
      </c>
      <c r="H1322" s="2">
        <f>H1321*(1-H$1+IF(AND(WEEKDAY($A1322)&lt;&gt;1,WEEKDAY($A1322)&lt;&gt;7),-VLOOKUP($A1322,ETF_OP_Fee!$I$5:$J$14,2,1),0))^($A1322-$A1321)*(1+1*(B1322/B1321-1))</f>
        <v>0.17126771925631021</v>
      </c>
      <c r="I1322" s="9" t="str">
        <f>IFERROR(VLOOKUP(A1322,'BITO-IV'!$A$1:$J$10000,4,0),"")</f>
        <v/>
      </c>
      <c r="Q1322">
        <f>ROW()</f>
        <v>1322</v>
      </c>
      <c r="R1322" t="str">
        <f t="shared" si="9"/>
        <v/>
      </c>
      <c r="S1322" t="str">
        <f t="shared" si="7"/>
        <v/>
      </c>
      <c r="W1322">
        <f>VLOOKUP(A1322,Tbills!$B$4:$C$10000,2,1)</f>
        <v>2.0001758241743106E-2</v>
      </c>
    </row>
    <row r="1323" spans="1:23">
      <c r="A1323" s="1">
        <v>42089</v>
      </c>
      <c r="B1323">
        <f>IFERROR(VLOOKUP($A1323,'BTC-Web'!$A$2:$H$10000,2,0),"")</f>
        <v>246.27600100000001</v>
      </c>
      <c r="C1323">
        <f>VLOOKUP(A1323,H_SPBTFDUE!$B$2:$C$5828,2,0)</f>
        <v>1.8297050652194187</v>
      </c>
      <c r="D1323" s="2">
        <f>D1322*(1-D$1+IF(AND(WEEKDAY($A1323)&lt;&gt;1,WEEKDAY($A1323)&lt;&gt;7),-VLOOKUP($A1323,ETF_OP_Fee!$G$5:$H$14,2,1),0))^($A1323-$A1322)*(1+2*(C1323/C1322-1))+IFERROR(VLOOKUP(A1323,BITXeom!$C$9:$D$100,2,0),0)-$D$3*IFERROR(VLOOKUP($A1323,Dividends!$C$10:$E$100,2,0),0)</f>
        <v>0.1999271700099681</v>
      </c>
      <c r="G1323" s="66">
        <f t="shared" si="8"/>
        <v>118208075.69375521</v>
      </c>
      <c r="H1323" s="2">
        <f>H1322*(1-H$1+IF(AND(WEEKDAY($A1323)&lt;&gt;1,WEEKDAY($A1323)&lt;&gt;7),-VLOOKUP($A1323,ETF_OP_Fee!$I$5:$J$14,2,1),0))^($A1323-$A1322)*(1+1*(B1323/B1322-1))</f>
        <v>0.17043556921950048</v>
      </c>
      <c r="I1323" s="9" t="str">
        <f>IFERROR(VLOOKUP(A1323,'BITO-IV'!$A$1:$J$10000,4,0),"")</f>
        <v/>
      </c>
      <c r="Q1323">
        <f>ROW()</f>
        <v>1323</v>
      </c>
      <c r="R1323" t="str">
        <f t="shared" si="9"/>
        <v/>
      </c>
      <c r="S1323" t="str">
        <f t="shared" si="7"/>
        <v/>
      </c>
      <c r="W1323">
        <f>VLOOKUP(A1323,Tbills!$B$4:$C$10000,2,1)</f>
        <v>2.0001758241743106E-2</v>
      </c>
    </row>
    <row r="1324" spans="1:23">
      <c r="A1324" s="1">
        <v>42090</v>
      </c>
      <c r="B1324">
        <f>IFERROR(VLOOKUP($A1324,'BTC-Web'!$A$2:$H$10000,2,0),"")</f>
        <v>248.56599399999999</v>
      </c>
      <c r="C1324">
        <f>VLOOKUP(A1324,H_SPBTFDUE!$B$2:$C$5828,2,0)</f>
        <v>1.81843945428493</v>
      </c>
      <c r="D1324" s="2">
        <f>D1323*(1-D$1+IF(AND(WEEKDAY($A1324)&lt;&gt;1,WEEKDAY($A1324)&lt;&gt;7),-VLOOKUP($A1324,ETF_OP_Fee!$G$5:$H$14,2,1),0))^($A1324-$A1323)*(1+2*(C1324/C1323-1))+IFERROR(VLOOKUP(A1324,BITXeom!$C$9:$D$100,2,0),0)-$D$3*IFERROR(VLOOKUP($A1324,Dividends!$C$10:$E$100,2,0),0)</f>
        <v>0.19744143727403016</v>
      </c>
      <c r="G1324" s="66">
        <f t="shared" si="8"/>
        <v>119657551.73867603</v>
      </c>
      <c r="H1324" s="2">
        <f>H1323*(1-H$1+IF(AND(WEEKDAY($A1324)&lt;&gt;1,WEEKDAY($A1324)&lt;&gt;7),-VLOOKUP($A1324,ETF_OP_Fee!$I$5:$J$14,2,1),0))^($A1324-$A1323)*(1+1*(B1324/B1323-1))</f>
        <v>0.1720158840758361</v>
      </c>
      <c r="I1324" s="9" t="str">
        <f>IFERROR(VLOOKUP(A1324,'BITO-IV'!$A$1:$J$10000,4,0),"")</f>
        <v/>
      </c>
      <c r="Q1324">
        <f>ROW()</f>
        <v>1324</v>
      </c>
      <c r="R1324" t="str">
        <f t="shared" si="9"/>
        <v/>
      </c>
      <c r="S1324" t="str">
        <f t="shared" si="7"/>
        <v/>
      </c>
      <c r="W1324">
        <f>VLOOKUP(A1324,Tbills!$B$4:$C$10000,2,1)</f>
        <v>2.0001758241743106E-2</v>
      </c>
    </row>
    <row r="1325" spans="1:23">
      <c r="A1325" s="1">
        <v>42093</v>
      </c>
      <c r="B1325">
        <f>IFERROR(VLOOKUP($A1325,'BTC-Web'!$A$2:$H$10000,2,0),"")</f>
        <v>242.878998</v>
      </c>
      <c r="C1325">
        <f>VLOOKUP(A1325,H_SPBTFDUE!$B$2:$C$5828,2,0)</f>
        <v>1.8218986646507989</v>
      </c>
      <c r="D1325" s="2">
        <f>D1324*(1-D$1+IF(AND(WEEKDAY($A1325)&lt;&gt;1,WEEKDAY($A1325)&lt;&gt;7),-VLOOKUP($A1325,ETF_OP_Fee!$G$5:$H$14,2,1),0))^($A1325-$A1324)*(1+2*(C1325/C1324-1))+IFERROR(VLOOKUP(A1325,BITXeom!$C$9:$D$100,2,0),0)-$D$3*IFERROR(VLOOKUP($A1325,Dividends!$C$10:$E$100,2,0),0)</f>
        <v>0.19812095494459186</v>
      </c>
      <c r="G1325" s="66">
        <f t="shared" si="8"/>
        <v>119196074.7903502</v>
      </c>
      <c r="H1325" s="2">
        <f>H1324*(1-H$1+IF(AND(WEEKDAY($A1325)&lt;&gt;1,WEEKDAY($A1325)&lt;&gt;7),-VLOOKUP($A1325,ETF_OP_Fee!$I$5:$J$14,2,1),0))^($A1325-$A1324)*(1+1*(B1325/B1324-1))</f>
        <v>0.16806717112671843</v>
      </c>
      <c r="I1325" s="9" t="str">
        <f>IFERROR(VLOOKUP(A1325,'BITO-IV'!$A$1:$J$10000,4,0),"")</f>
        <v/>
      </c>
      <c r="Q1325">
        <f>ROW()</f>
        <v>1325</v>
      </c>
      <c r="R1325" t="str">
        <f t="shared" si="9"/>
        <v/>
      </c>
      <c r="S1325" t="str">
        <f t="shared" si="7"/>
        <v/>
      </c>
      <c r="W1325">
        <f>VLOOKUP(A1325,Tbills!$B$4:$C$10000,2,1)</f>
        <v>3.4999120879132498E-2</v>
      </c>
    </row>
    <row r="1326" spans="1:23">
      <c r="A1326" s="1">
        <v>42094</v>
      </c>
      <c r="B1326">
        <f>IFERROR(VLOOKUP($A1326,'BTC-Web'!$A$2:$H$10000,2,0),"")</f>
        <v>247.45399499999999</v>
      </c>
      <c r="C1326">
        <f>VLOOKUP(A1326,H_SPBTFDUE!$B$2:$C$5828,2,0)</f>
        <v>1.7973948384550755</v>
      </c>
      <c r="D1326" s="2">
        <f>D1325*(1-D$1+IF(AND(WEEKDAY($A1326)&lt;&gt;1,WEEKDAY($A1326)&lt;&gt;7),-VLOOKUP($A1326,ETF_OP_Fee!$G$5:$H$14,2,1),0))^($A1326-$A1325)*(1+2*(C1326/C1325-1))+IFERROR(VLOOKUP(A1326,BITXeom!$C$9:$D$100,2,0),0)-$D$3*IFERROR(VLOOKUP($A1326,Dividends!$C$10:$E$100,2,0),0)</f>
        <v>0.19276841521893615</v>
      </c>
      <c r="G1326" s="66">
        <f t="shared" si="8"/>
        <v>122396151.46239851</v>
      </c>
      <c r="H1326" s="2">
        <f>H1325*(1-H$1+IF(AND(WEEKDAY($A1326)&lt;&gt;1,WEEKDAY($A1326)&lt;&gt;7),-VLOOKUP($A1326,ETF_OP_Fee!$I$5:$J$14,2,1),0))^($A1326-$A1325)*(1+1*(B1326/B1325-1))</f>
        <v>0.17122851632077873</v>
      </c>
      <c r="I1326" s="9" t="str">
        <f>IFERROR(VLOOKUP(A1326,'BITO-IV'!$A$1:$J$10000,4,0),"")</f>
        <v/>
      </c>
      <c r="Q1326">
        <f>ROW()</f>
        <v>1326</v>
      </c>
      <c r="R1326" t="str">
        <f t="shared" si="9"/>
        <v/>
      </c>
      <c r="S1326" t="str">
        <f t="shared" si="7"/>
        <v/>
      </c>
      <c r="W1326">
        <f>VLOOKUP(A1326,Tbills!$B$4:$C$10000,2,1)</f>
        <v>3.4999120879132498E-2</v>
      </c>
    </row>
    <row r="1327" spans="1:23">
      <c r="A1327" s="1">
        <v>42095</v>
      </c>
      <c r="B1327">
        <f>IFERROR(VLOOKUP($A1327,'BTC-Web'!$A$2:$H$10000,2,0),"")</f>
        <v>244.223007</v>
      </c>
      <c r="C1327">
        <f>VLOOKUP(A1327,H_SPBTFDUE!$B$2:$C$5828,2,0)</f>
        <v>1.8196300025328456</v>
      </c>
      <c r="D1327" s="2">
        <f>D1326*(1-D$1+IF(AND(WEEKDAY($A1327)&lt;&gt;1,WEEKDAY($A1327)&lt;&gt;7),-VLOOKUP($A1327,ETF_OP_Fee!$G$5:$H$14,2,1),0))^($A1327-$A1326)*(1+2*(C1327/C1326-1))+IFERROR(VLOOKUP(A1327,BITXeom!$C$9:$D$100,2,0),0)-$D$3*IFERROR(VLOOKUP($A1327,Dividends!$C$10:$E$100,2,0),0)</f>
        <v>0.19751399117085724</v>
      </c>
      <c r="G1327" s="66">
        <f t="shared" si="8"/>
        <v>119361510.07072762</v>
      </c>
      <c r="H1327" s="2">
        <f>H1326*(1-H$1+IF(AND(WEEKDAY($A1327)&lt;&gt;1,WEEKDAY($A1327)&lt;&gt;7),-VLOOKUP($A1327,ETF_OP_Fee!$I$5:$J$14,2,1),0))^($A1327-$A1326)*(1+1*(B1327/B1326-1))</f>
        <v>0.16898840015814026</v>
      </c>
      <c r="I1327" s="9" t="str">
        <f>IFERROR(VLOOKUP(A1327,'BITO-IV'!$A$1:$J$10000,4,0),"")</f>
        <v/>
      </c>
      <c r="Q1327">
        <f>ROW()</f>
        <v>1327</v>
      </c>
      <c r="R1327" t="str">
        <f t="shared" si="9"/>
        <v/>
      </c>
      <c r="S1327" t="str">
        <f t="shared" si="7"/>
        <v/>
      </c>
      <c r="W1327">
        <f>VLOOKUP(A1327,Tbills!$B$4:$C$10000,2,1)</f>
        <v>3.4999120879132498E-2</v>
      </c>
    </row>
    <row r="1328" spans="1:23">
      <c r="A1328" s="1">
        <v>42096</v>
      </c>
      <c r="B1328">
        <f>IFERROR(VLOOKUP($A1328,'BTC-Web'!$A$2:$H$10000,2,0),"")</f>
        <v>247.08900499999999</v>
      </c>
      <c r="C1328">
        <f>VLOOKUP(A1328,H_SPBTFDUE!$B$2:$C$5828,2,0)</f>
        <v>1.8616187171265972</v>
      </c>
      <c r="D1328" s="2">
        <f>D1327*(1-D$1+IF(AND(WEEKDAY($A1328)&lt;&gt;1,WEEKDAY($A1328)&lt;&gt;7),-VLOOKUP($A1328,ETF_OP_Fee!$G$5:$H$14,2,1),0))^($A1328-$A1327)*(1+2*(C1328/C1327-1))+IFERROR(VLOOKUP(A1328,BITXeom!$C$9:$D$100,2,0),0)-$D$3*IFERROR(VLOOKUP($A1328,Dividends!$C$10:$E$100,2,0),0)</f>
        <v>0.20660451642624769</v>
      </c>
      <c r="G1328" s="66">
        <f t="shared" si="8"/>
        <v>113846664.34739242</v>
      </c>
      <c r="H1328" s="2">
        <f>H1327*(1-H$1+IF(AND(WEEKDAY($A1328)&lt;&gt;1,WEEKDAY($A1328)&lt;&gt;7),-VLOOKUP($A1328,ETF_OP_Fee!$I$5:$J$14,2,1),0))^($A1328-$A1327)*(1+1*(B1328/B1327-1))</f>
        <v>0.17096705746921034</v>
      </c>
      <c r="I1328" s="9" t="str">
        <f>IFERROR(VLOOKUP(A1328,'BITO-IV'!$A$1:$J$10000,4,0),"")</f>
        <v/>
      </c>
      <c r="Q1328">
        <f>ROW()</f>
        <v>1328</v>
      </c>
      <c r="R1328" t="str">
        <f t="shared" si="9"/>
        <v/>
      </c>
      <c r="S1328" t="str">
        <f t="shared" si="7"/>
        <v/>
      </c>
      <c r="W1328">
        <f>VLOOKUP(A1328,Tbills!$B$4:$C$10000,2,1)</f>
        <v>3.4999120879132498E-2</v>
      </c>
    </row>
    <row r="1329" spans="1:23">
      <c r="A1329" s="1">
        <v>42100</v>
      </c>
      <c r="B1329">
        <f>IFERROR(VLOOKUP($A1329,'BTC-Web'!$A$2:$H$10000,2,0),"")</f>
        <v>260.72100799999998</v>
      </c>
      <c r="C1329">
        <f>VLOOKUP(A1329,H_SPBTFDUE!$B$2:$C$5828,2,0)</f>
        <v>1.8797141203192564</v>
      </c>
      <c r="D1329" s="2">
        <f>D1328*(1-D$1+IF(AND(WEEKDAY($A1329)&lt;&gt;1,WEEKDAY($A1329)&lt;&gt;7),-VLOOKUP($A1329,ETF_OP_Fee!$G$5:$H$14,2,1),0))^($A1329-$A1328)*(1+2*(C1329/C1328-1))+IFERROR(VLOOKUP(A1329,BITXeom!$C$9:$D$100,2,0),0)-$D$3*IFERROR(VLOOKUP($A1329,Dividends!$C$10:$E$100,2,0),0)</f>
        <v>0.2105194710257613</v>
      </c>
      <c r="G1329" s="66">
        <f t="shared" si="8"/>
        <v>111627501.53261812</v>
      </c>
      <c r="H1329" s="2">
        <f>H1328*(1-H$1+IF(AND(WEEKDAY($A1329)&lt;&gt;1,WEEKDAY($A1329)&lt;&gt;7),-VLOOKUP($A1329,ETF_OP_Fee!$I$5:$J$14,2,1),0))^($A1329-$A1328)*(1+1*(B1329/B1328-1))</f>
        <v>0.180380600445052</v>
      </c>
      <c r="I1329" s="9" t="str">
        <f>IFERROR(VLOOKUP(A1329,'BITO-IV'!$A$1:$J$10000,4,0),"")</f>
        <v/>
      </c>
      <c r="Q1329">
        <f>ROW()</f>
        <v>1329</v>
      </c>
      <c r="R1329" t="str">
        <f t="shared" si="9"/>
        <v/>
      </c>
      <c r="S1329" t="str">
        <f t="shared" si="7"/>
        <v/>
      </c>
      <c r="W1329">
        <f>VLOOKUP(A1329,Tbills!$B$4:$C$10000,2,1)</f>
        <v>2.0001758241743106E-2</v>
      </c>
    </row>
    <row r="1330" spans="1:23">
      <c r="A1330" s="1">
        <v>42101</v>
      </c>
      <c r="B1330">
        <f>IFERROR(VLOOKUP($A1330,'BTC-Web'!$A$2:$H$10000,2,0),"")</f>
        <v>255.274002</v>
      </c>
      <c r="C1330">
        <f>VLOOKUP(A1330,H_SPBTFDUE!$B$2:$C$5828,2,0)</f>
        <v>1.8624981213744993</v>
      </c>
      <c r="D1330" s="2">
        <f>D1329*(1-D$1+IF(AND(WEEKDAY($A1330)&lt;&gt;1,WEEKDAY($A1330)&lt;&gt;7),-VLOOKUP($A1330,ETF_OP_Fee!$G$5:$H$14,2,1),0))^($A1330-$A1329)*(1+2*(C1330/C1329-1))+IFERROR(VLOOKUP(A1330,BITXeom!$C$9:$D$100,2,0),0)-$D$3*IFERROR(VLOOKUP($A1330,Dividends!$C$10:$E$100,2,0),0)</f>
        <v>0.20663833032450624</v>
      </c>
      <c r="G1330" s="66">
        <f t="shared" si="8"/>
        <v>113666447.40912974</v>
      </c>
      <c r="H1330" s="2">
        <f>H1329*(1-H$1+IF(AND(WEEKDAY($A1330)&lt;&gt;1,WEEKDAY($A1330)&lt;&gt;7),-VLOOKUP($A1330,ETF_OP_Fee!$I$5:$J$14,2,1),0))^($A1330-$A1329)*(1+1*(B1330/B1329-1))</f>
        <v>0.17660747648230304</v>
      </c>
      <c r="I1330" s="9" t="str">
        <f>IFERROR(VLOOKUP(A1330,'BITO-IV'!$A$1:$J$10000,4,0),"")</f>
        <v/>
      </c>
      <c r="Q1330">
        <f>ROW()</f>
        <v>1330</v>
      </c>
      <c r="R1330" t="str">
        <f t="shared" si="9"/>
        <v/>
      </c>
      <c r="S1330" t="str">
        <f t="shared" si="7"/>
        <v/>
      </c>
      <c r="W1330">
        <f>VLOOKUP(A1330,Tbills!$B$4:$C$10000,2,1)</f>
        <v>2.0001758241743106E-2</v>
      </c>
    </row>
    <row r="1331" spans="1:23">
      <c r="A1331" s="1">
        <v>42102</v>
      </c>
      <c r="B1331">
        <f>IFERROR(VLOOKUP($A1331,'BTC-Web'!$A$2:$H$10000,2,0),"")</f>
        <v>253.06399500000001</v>
      </c>
      <c r="C1331">
        <f>VLOOKUP(A1331,H_SPBTFDUE!$B$2:$C$5828,2,0)</f>
        <v>1.8022804190168225</v>
      </c>
      <c r="D1331" s="2">
        <f>D1330*(1-D$1+IF(AND(WEEKDAY($A1331)&lt;&gt;1,WEEKDAY($A1331)&lt;&gt;7),-VLOOKUP($A1331,ETF_OP_Fee!$G$5:$H$14,2,1),0))^($A1331-$A1330)*(1+2*(C1331/C1330-1))+IFERROR(VLOOKUP(A1331,BITXeom!$C$9:$D$100,2,0),0)-$D$3*IFERROR(VLOOKUP($A1331,Dividends!$C$10:$E$100,2,0),0)</f>
        <v>0.19325310048958794</v>
      </c>
      <c r="G1331" s="66">
        <f t="shared" si="8"/>
        <v>121010586.04464072</v>
      </c>
      <c r="H1331" s="2">
        <f>H1330*(1-H$1+IF(AND(WEEKDAY($A1331)&lt;&gt;1,WEEKDAY($A1331)&lt;&gt;7),-VLOOKUP($A1331,ETF_OP_Fee!$I$5:$J$14,2,1),0))^($A1331-$A1330)*(1+1*(B1331/B1330-1))</f>
        <v>0.17507395956123412</v>
      </c>
      <c r="I1331" s="9" t="str">
        <f>IFERROR(VLOOKUP(A1331,'BITO-IV'!$A$1:$J$10000,4,0),"")</f>
        <v/>
      </c>
      <c r="Q1331">
        <f>ROW()</f>
        <v>1331</v>
      </c>
      <c r="R1331" t="str">
        <f t="shared" si="9"/>
        <v/>
      </c>
      <c r="S1331" t="str">
        <f t="shared" si="7"/>
        <v/>
      </c>
      <c r="W1331">
        <f>VLOOKUP(A1331,Tbills!$B$4:$C$10000,2,1)</f>
        <v>2.0001758241743106E-2</v>
      </c>
    </row>
    <row r="1332" spans="1:23">
      <c r="A1332" s="1">
        <v>42103</v>
      </c>
      <c r="B1332">
        <f>IFERROR(VLOOKUP($A1332,'BTC-Web'!$A$2:$H$10000,2,0),"")</f>
        <v>244.75100699999999</v>
      </c>
      <c r="C1332">
        <f>VLOOKUP(A1332,H_SPBTFDUE!$B$2:$C$5828,2,0)</f>
        <v>1.7921822312109357</v>
      </c>
      <c r="D1332" s="2">
        <f>D1331*(1-D$1+IF(AND(WEEKDAY($A1332)&lt;&gt;1,WEEKDAY($A1332)&lt;&gt;7),-VLOOKUP($A1332,ETF_OP_Fee!$G$5:$H$14,2,1),0))^($A1332-$A1331)*(1+2*(C1332/C1331-1))+IFERROR(VLOOKUP(A1332,BITXeom!$C$9:$D$100,2,0),0)-$D$3*IFERROR(VLOOKUP($A1332,Dividends!$C$10:$E$100,2,0),0)</f>
        <v>0.19106446876244243</v>
      </c>
      <c r="G1332" s="66">
        <f t="shared" si="8"/>
        <v>122360332.91653337</v>
      </c>
      <c r="H1332" s="2">
        <f>H1331*(1-H$1+IF(AND(WEEKDAY($A1332)&lt;&gt;1,WEEKDAY($A1332)&lt;&gt;7),-VLOOKUP($A1332,ETF_OP_Fee!$I$5:$J$14,2,1),0))^($A1332-$A1331)*(1+1*(B1332/B1331-1))</f>
        <v>0.16931848657650492</v>
      </c>
      <c r="I1332" s="9" t="str">
        <f>IFERROR(VLOOKUP(A1332,'BITO-IV'!$A$1:$J$10000,4,0),"")</f>
        <v/>
      </c>
      <c r="Q1332">
        <f>ROW()</f>
        <v>1332</v>
      </c>
      <c r="R1332" t="str">
        <f t="shared" si="9"/>
        <v/>
      </c>
      <c r="S1332" t="str">
        <f t="shared" si="7"/>
        <v/>
      </c>
      <c r="W1332">
        <f>VLOOKUP(A1332,Tbills!$B$4:$C$10000,2,1)</f>
        <v>2.0001758241743106E-2</v>
      </c>
    </row>
    <row r="1333" spans="1:23">
      <c r="A1333" s="1">
        <v>42104</v>
      </c>
      <c r="B1333">
        <f>IFERROR(VLOOKUP($A1333,'BTC-Web'!$A$2:$H$10000,2,0),"")</f>
        <v>243.69399999999999</v>
      </c>
      <c r="C1333">
        <f>VLOOKUP(A1333,H_SPBTFDUE!$B$2:$C$5828,2,0)</f>
        <v>1.7360601958900139</v>
      </c>
      <c r="D1333" s="2">
        <f>D1332*(1-D$1+IF(AND(WEEKDAY($A1333)&lt;&gt;1,WEEKDAY($A1333)&lt;&gt;7),-VLOOKUP($A1333,ETF_OP_Fee!$G$5:$H$14,2,1),0))^($A1333-$A1332)*(1+2*(C1333/C1332-1))+IFERROR(VLOOKUP(A1333,BITXeom!$C$9:$D$100,2,0),0)-$D$3*IFERROR(VLOOKUP($A1333,Dividends!$C$10:$E$100,2,0),0)</f>
        <v>0.17907654342128135</v>
      </c>
      <c r="G1333" s="66">
        <f t="shared" si="8"/>
        <v>130017370.4721496</v>
      </c>
      <c r="H1333" s="2">
        <f>H1332*(1-H$1+IF(AND(WEEKDAY($A1333)&lt;&gt;1,WEEKDAY($A1333)&lt;&gt;7),-VLOOKUP($A1333,ETF_OP_Fee!$I$5:$J$14,2,1),0))^($A1333-$A1332)*(1+1*(B1333/B1332-1))</f>
        <v>0.16858286236971778</v>
      </c>
      <c r="I1333" s="9" t="str">
        <f>IFERROR(VLOOKUP(A1333,'BITO-IV'!$A$1:$J$10000,4,0),"")</f>
        <v/>
      </c>
      <c r="Q1333">
        <f>ROW()</f>
        <v>1333</v>
      </c>
      <c r="R1333" t="str">
        <f t="shared" si="9"/>
        <v/>
      </c>
      <c r="S1333" t="str">
        <f t="shared" si="7"/>
        <v/>
      </c>
      <c r="W1333">
        <f>VLOOKUP(A1333,Tbills!$B$4:$C$10000,2,1)</f>
        <v>2.0001758241743106E-2</v>
      </c>
    </row>
    <row r="1334" spans="1:23">
      <c r="A1334" s="1">
        <v>42107</v>
      </c>
      <c r="B1334">
        <f>IFERROR(VLOOKUP($A1334,'BTC-Web'!$A$2:$H$10000,2,0),"")</f>
        <v>235.949997</v>
      </c>
      <c r="C1334">
        <f>VLOOKUP(A1334,H_SPBTFDUE!$B$2:$C$5828,2,0)</f>
        <v>1.6514099015311197</v>
      </c>
      <c r="D1334" s="2">
        <f>D1333*(1-D$1+IF(AND(WEEKDAY($A1334)&lt;&gt;1,WEEKDAY($A1334)&lt;&gt;7),-VLOOKUP($A1334,ETF_OP_Fee!$G$5:$H$14,2,1),0))^($A1334-$A1333)*(1+2*(C1334/C1333-1))+IFERROR(VLOOKUP(A1334,BITXeom!$C$9:$D$100,2,0),0)-$D$3*IFERROR(VLOOKUP($A1334,Dividends!$C$10:$E$100,2,0),0)</f>
        <v>0.16155455977080874</v>
      </c>
      <c r="G1334" s="66">
        <f t="shared" si="8"/>
        <v>142689896.29435506</v>
      </c>
      <c r="H1334" s="2">
        <f>H1333*(1-H$1+IF(AND(WEEKDAY($A1334)&lt;&gt;1,WEEKDAY($A1334)&lt;&gt;7),-VLOOKUP($A1334,ETF_OP_Fee!$I$5:$J$14,2,1),0))^($A1334-$A1333)*(1+1*(B1334/B1333-1))</f>
        <v>0.16321296406991154</v>
      </c>
      <c r="I1334" s="9" t="str">
        <f>IFERROR(VLOOKUP(A1334,'BITO-IV'!$A$1:$J$10000,4,0),"")</f>
        <v/>
      </c>
      <c r="Q1334">
        <f>ROW()</f>
        <v>1334</v>
      </c>
      <c r="R1334" t="str">
        <f t="shared" si="9"/>
        <v/>
      </c>
      <c r="S1334" t="str">
        <f t="shared" si="7"/>
        <v/>
      </c>
      <c r="W1334">
        <f>VLOOKUP(A1334,Tbills!$B$4:$C$10000,2,1)</f>
        <v>2.4998241758260945E-2</v>
      </c>
    </row>
    <row r="1335" spans="1:23">
      <c r="A1335" s="1">
        <v>42108</v>
      </c>
      <c r="B1335">
        <f>IFERROR(VLOOKUP($A1335,'BTC-Web'!$A$2:$H$10000,2,0),"")</f>
        <v>224.75900300000001</v>
      </c>
      <c r="C1335">
        <f>VLOOKUP(A1335,H_SPBTFDUE!$B$2:$C$5828,2,0)</f>
        <v>1.6113162517577064</v>
      </c>
      <c r="D1335" s="2">
        <f>D1334*(1-D$1+IF(AND(WEEKDAY($A1335)&lt;&gt;1,WEEKDAY($A1335)&lt;&gt;7),-VLOOKUP($A1335,ETF_OP_Fee!$G$5:$H$14,2,1),0))^($A1335-$A1334)*(1+2*(C1335/C1334-1))+IFERROR(VLOOKUP(A1335,BITXeom!$C$9:$D$100,2,0),0)-$D$3*IFERROR(VLOOKUP($A1335,Dividends!$C$10:$E$100,2,0),0)</f>
        <v>0.15369144623614883</v>
      </c>
      <c r="G1335" s="66">
        <f t="shared" si="8"/>
        <v>149611043.66044235</v>
      </c>
      <c r="H1335" s="2">
        <f>H1334*(1-H$1+IF(AND(WEEKDAY($A1335)&lt;&gt;1,WEEKDAY($A1335)&lt;&gt;7),-VLOOKUP($A1335,ETF_OP_Fee!$I$5:$J$14,2,1),0))^($A1335-$A1334)*(1+1*(B1335/B1334-1))</f>
        <v>0.15546780576071953</v>
      </c>
      <c r="I1335" s="9" t="str">
        <f>IFERROR(VLOOKUP(A1335,'BITO-IV'!$A$1:$J$10000,4,0),"")</f>
        <v/>
      </c>
      <c r="Q1335">
        <f>ROW()</f>
        <v>1335</v>
      </c>
      <c r="R1335" t="str">
        <f t="shared" si="9"/>
        <v/>
      </c>
      <c r="S1335" t="str">
        <f t="shared" si="7"/>
        <v/>
      </c>
      <c r="W1335">
        <f>VLOOKUP(A1335,Tbills!$B$4:$C$10000,2,1)</f>
        <v>2.4998241758260945E-2</v>
      </c>
    </row>
    <row r="1336" spans="1:23">
      <c r="A1336" s="1">
        <v>42109</v>
      </c>
      <c r="B1336">
        <f>IFERROR(VLOOKUP($A1336,'BTC-Web'!$A$2:$H$10000,2,0),"")</f>
        <v>219.07299800000001</v>
      </c>
      <c r="C1336">
        <f>VLOOKUP(A1336,H_SPBTFDUE!$B$2:$C$5828,2,0)</f>
        <v>1.6455041525597172</v>
      </c>
      <c r="D1336" s="2">
        <f>D1335*(1-D$1+IF(AND(WEEKDAY($A1336)&lt;&gt;1,WEEKDAY($A1336)&lt;&gt;7),-VLOOKUP($A1336,ETF_OP_Fee!$G$5:$H$14,2,1),0))^($A1336-$A1335)*(1+2*(C1336/C1335-1))+IFERROR(VLOOKUP(A1336,BITXeom!$C$9:$D$100,2,0),0)-$D$3*IFERROR(VLOOKUP($A1336,Dividends!$C$10:$E$100,2,0),0)</f>
        <v>0.16019399088194855</v>
      </c>
      <c r="G1336" s="66">
        <f t="shared" si="8"/>
        <v>143254548.51928386</v>
      </c>
      <c r="H1336" s="2">
        <f>H1335*(1-H$1+IF(AND(WEEKDAY($A1336)&lt;&gt;1,WEEKDAY($A1336)&lt;&gt;7),-VLOOKUP($A1336,ETF_OP_Fee!$I$5:$J$14,2,1),0))^($A1336-$A1335)*(1+1*(B1336/B1335-1))</f>
        <v>0.15153080136509114</v>
      </c>
      <c r="I1336" s="9" t="str">
        <f>IFERROR(VLOOKUP(A1336,'BITO-IV'!$A$1:$J$10000,4,0),"")</f>
        <v/>
      </c>
      <c r="Q1336">
        <f>ROW()</f>
        <v>1336</v>
      </c>
      <c r="R1336" t="str">
        <f t="shared" si="9"/>
        <v/>
      </c>
      <c r="S1336" t="str">
        <f t="shared" si="7"/>
        <v/>
      </c>
      <c r="W1336">
        <f>VLOOKUP(A1336,Tbills!$B$4:$C$10000,2,1)</f>
        <v>2.4998241758260945E-2</v>
      </c>
    </row>
    <row r="1337" spans="1:23">
      <c r="A1337" s="1">
        <v>42110</v>
      </c>
      <c r="B1337">
        <f>IFERROR(VLOOKUP($A1337,'BTC-Web'!$A$2:$H$10000,2,0),"")</f>
        <v>223.91700700000001</v>
      </c>
      <c r="C1337">
        <f>VLOOKUP(A1337,H_SPBTFDUE!$B$2:$C$5828,2,0)</f>
        <v>1.6801698833669885</v>
      </c>
      <c r="D1337" s="2">
        <f>D1336*(1-D$1+IF(AND(WEEKDAY($A1337)&lt;&gt;1,WEEKDAY($A1337)&lt;&gt;7),-VLOOKUP($A1337,ETF_OP_Fee!$G$5:$H$14,2,1),0))^($A1337-$A1336)*(1+2*(C1337/C1336-1))+IFERROR(VLOOKUP(A1337,BITXeom!$C$9:$D$100,2,0),0)-$D$3*IFERROR(VLOOKUP($A1337,Dividends!$C$10:$E$100,2,0),0)</f>
        <v>0.16692345930970334</v>
      </c>
      <c r="G1337" s="66">
        <f t="shared" si="8"/>
        <v>137211222.59851554</v>
      </c>
      <c r="H1337" s="2">
        <f>H1336*(1-H$1+IF(AND(WEEKDAY($A1337)&lt;&gt;1,WEEKDAY($A1337)&lt;&gt;7),-VLOOKUP($A1337,ETF_OP_Fee!$I$5:$J$14,2,1),0))^($A1337-$A1336)*(1+1*(B1337/B1336-1))</f>
        <v>0.15487732720019451</v>
      </c>
      <c r="I1337" s="9" t="str">
        <f>IFERROR(VLOOKUP(A1337,'BITO-IV'!$A$1:$J$10000,4,0),"")</f>
        <v/>
      </c>
      <c r="Q1337">
        <f>ROW()</f>
        <v>1337</v>
      </c>
      <c r="R1337" t="str">
        <f t="shared" si="9"/>
        <v/>
      </c>
      <c r="S1337" t="str">
        <f t="shared" si="7"/>
        <v/>
      </c>
      <c r="W1337">
        <f>VLOOKUP(A1337,Tbills!$B$4:$C$10000,2,1)</f>
        <v>2.4998241758260945E-2</v>
      </c>
    </row>
    <row r="1338" spans="1:23">
      <c r="A1338" s="1">
        <v>42111</v>
      </c>
      <c r="B1338">
        <f>IFERROR(VLOOKUP($A1338,'BTC-Web'!$A$2:$H$10000,2,0),"")</f>
        <v>228.574997</v>
      </c>
      <c r="C1338">
        <f>VLOOKUP(A1338,H_SPBTFDUE!$B$2:$C$5828,2,0)</f>
        <v>1.6381530067218537</v>
      </c>
      <c r="D1338" s="2">
        <f>D1337*(1-D$1+IF(AND(WEEKDAY($A1338)&lt;&gt;1,WEEKDAY($A1338)&lt;&gt;7),-VLOOKUP($A1338,ETF_OP_Fee!$G$5:$H$14,2,1),0))^($A1338-$A1337)*(1+2*(C1338/C1337-1))+IFERROR(VLOOKUP(A1338,BITXeom!$C$9:$D$100,2,0),0)-$D$3*IFERROR(VLOOKUP($A1338,Dividends!$C$10:$E$100,2,0),0)</f>
        <v>0.1585556610082689</v>
      </c>
      <c r="G1338" s="66">
        <f t="shared" si="8"/>
        <v>144066704.0148758</v>
      </c>
      <c r="H1338" s="2">
        <f>H1337*(1-H$1+IF(AND(WEEKDAY($A1338)&lt;&gt;1,WEEKDAY($A1338)&lt;&gt;7),-VLOOKUP($A1338,ETF_OP_Fee!$I$5:$J$14,2,1),0))^($A1338-$A1337)*(1+1*(B1338/B1337-1))</f>
        <v>0.15809501777620732</v>
      </c>
      <c r="I1338" s="9" t="str">
        <f>IFERROR(VLOOKUP(A1338,'BITO-IV'!$A$1:$J$10000,4,0),"")</f>
        <v/>
      </c>
      <c r="Q1338">
        <f>ROW()</f>
        <v>1338</v>
      </c>
      <c r="R1338" t="str">
        <f t="shared" si="9"/>
        <v/>
      </c>
      <c r="S1338" t="str">
        <f t="shared" si="7"/>
        <v/>
      </c>
      <c r="W1338">
        <f>VLOOKUP(A1338,Tbills!$B$4:$C$10000,2,1)</f>
        <v>2.4998241758260945E-2</v>
      </c>
    </row>
    <row r="1339" spans="1:23">
      <c r="A1339" s="1">
        <v>42114</v>
      </c>
      <c r="B1339">
        <f>IFERROR(VLOOKUP($A1339,'BTC-Web'!$A$2:$H$10000,2,0),"")</f>
        <v>222.61199999999999</v>
      </c>
      <c r="C1339">
        <f>VLOOKUP(A1339,H_SPBTFDUE!$B$2:$C$5828,2,0)</f>
        <v>1.6507916725812144</v>
      </c>
      <c r="D1339" s="2">
        <f>D1338*(1-D$1+IF(AND(WEEKDAY($A1339)&lt;&gt;1,WEEKDAY($A1339)&lt;&gt;7),-VLOOKUP($A1339,ETF_OP_Fee!$G$5:$H$14,2,1),0))^($A1339-$A1338)*(1+2*(C1339/C1338-1))+IFERROR(VLOOKUP(A1339,BITXeom!$C$9:$D$100,2,0),0)-$D$3*IFERROR(VLOOKUP($A1339,Dividends!$C$10:$E$100,2,0),0)</f>
        <v>0.1609440174672678</v>
      </c>
      <c r="G1339" s="66">
        <f t="shared" si="8"/>
        <v>141836199.93160161</v>
      </c>
      <c r="H1339" s="2">
        <f>H1338*(1-H$1+IF(AND(WEEKDAY($A1339)&lt;&gt;1,WEEKDAY($A1339)&lt;&gt;7),-VLOOKUP($A1339,ETF_OP_Fee!$I$5:$J$14,2,1),0))^($A1339-$A1338)*(1+1*(B1339/B1338-1))</f>
        <v>0.15395865959881616</v>
      </c>
      <c r="I1339" s="9" t="str">
        <f>IFERROR(VLOOKUP(A1339,'BITO-IV'!$A$1:$J$10000,4,0),"")</f>
        <v/>
      </c>
      <c r="Q1339">
        <f>ROW()</f>
        <v>1339</v>
      </c>
      <c r="R1339" t="str">
        <f t="shared" si="9"/>
        <v/>
      </c>
      <c r="S1339" t="str">
        <f t="shared" si="7"/>
        <v/>
      </c>
      <c r="W1339">
        <f>VLOOKUP(A1339,Tbills!$B$4:$C$10000,2,1)</f>
        <v>2.4998241758260945E-2</v>
      </c>
    </row>
    <row r="1340" spans="1:23">
      <c r="A1340" s="1">
        <v>42115</v>
      </c>
      <c r="B1340">
        <f>IFERROR(VLOOKUP($A1340,'BTC-Web'!$A$2:$H$10000,2,0),"")</f>
        <v>224.61999499999999</v>
      </c>
      <c r="C1340">
        <f>VLOOKUP(A1340,H_SPBTFDUE!$B$2:$C$5828,2,0)</f>
        <v>1.7288268151003228</v>
      </c>
      <c r="D1340" s="2">
        <f>D1339*(1-D$1+IF(AND(WEEKDAY($A1340)&lt;&gt;1,WEEKDAY($A1340)&lt;&gt;7),-VLOOKUP($A1340,ETF_OP_Fee!$G$5:$H$14,2,1),0))^($A1340-$A1339)*(1+2*(C1340/C1339-1))+IFERROR(VLOOKUP(A1340,BITXeom!$C$9:$D$100,2,0),0)-$D$3*IFERROR(VLOOKUP($A1340,Dividends!$C$10:$E$100,2,0),0)</f>
        <v>0.17613886204928841</v>
      </c>
      <c r="G1340" s="66">
        <f t="shared" si="8"/>
        <v>128419240.82370193</v>
      </c>
      <c r="H1340" s="2">
        <f>H1339*(1-H$1+IF(AND(WEEKDAY($A1340)&lt;&gt;1,WEEKDAY($A1340)&lt;&gt;7),-VLOOKUP($A1340,ETF_OP_Fee!$I$5:$J$14,2,1),0))^($A1340-$A1339)*(1+1*(B1340/B1339-1))</f>
        <v>0.1553433474601924</v>
      </c>
      <c r="I1340" s="9" t="str">
        <f>IFERROR(VLOOKUP(A1340,'BITO-IV'!$A$1:$J$10000,4,0),"")</f>
        <v/>
      </c>
      <c r="Q1340">
        <f>ROW()</f>
        <v>1340</v>
      </c>
      <c r="R1340" t="str">
        <f t="shared" si="9"/>
        <v/>
      </c>
      <c r="S1340" t="str">
        <f t="shared" si="7"/>
        <v/>
      </c>
      <c r="W1340">
        <f>VLOOKUP(A1340,Tbills!$B$4:$C$10000,2,1)</f>
        <v>2.4998241758260945E-2</v>
      </c>
    </row>
    <row r="1341" spans="1:23">
      <c r="A1341" s="1">
        <v>42116</v>
      </c>
      <c r="B1341">
        <f>IFERROR(VLOOKUP($A1341,'BTC-Web'!$A$2:$H$10000,2,0),"")</f>
        <v>235.60200499999999</v>
      </c>
      <c r="C1341">
        <f>VLOOKUP(A1341,H_SPBTFDUE!$B$2:$C$5828,2,0)</f>
        <v>1.7206056496826552</v>
      </c>
      <c r="D1341" s="2">
        <f>D1340*(1-D$1+IF(AND(WEEKDAY($A1341)&lt;&gt;1,WEEKDAY($A1341)&lt;&gt;7),-VLOOKUP($A1341,ETF_OP_Fee!$G$5:$H$14,2,1),0))^($A1341-$A1340)*(1+2*(C1341/C1340-1))+IFERROR(VLOOKUP(A1341,BITXeom!$C$9:$D$100,2,0),0)-$D$3*IFERROR(VLOOKUP($A1341,Dividends!$C$10:$E$100,2,0),0)</f>
        <v>0.1744426292158246</v>
      </c>
      <c r="G1341" s="66">
        <f t="shared" si="8"/>
        <v>129633911.19965234</v>
      </c>
      <c r="H1341" s="2">
        <f>H1340*(1-H$1+IF(AND(WEEKDAY($A1341)&lt;&gt;1,WEEKDAY($A1341)&lt;&gt;7),-VLOOKUP($A1341,ETF_OP_Fee!$I$5:$J$14,2,1),0))^($A1341-$A1340)*(1+1*(B1341/B1340-1))</f>
        <v>0.16293407691958955</v>
      </c>
      <c r="I1341" s="9" t="str">
        <f>IFERROR(VLOOKUP(A1341,'BITO-IV'!$A$1:$J$10000,4,0),"")</f>
        <v/>
      </c>
      <c r="Q1341">
        <f>ROW()</f>
        <v>1341</v>
      </c>
      <c r="R1341" t="str">
        <f t="shared" si="9"/>
        <v/>
      </c>
      <c r="S1341" t="str">
        <f t="shared" si="7"/>
        <v/>
      </c>
      <c r="W1341">
        <f>VLOOKUP(A1341,Tbills!$B$4:$C$10000,2,1)</f>
        <v>2.4998241758260945E-2</v>
      </c>
    </row>
    <row r="1342" spans="1:23">
      <c r="A1342" s="1">
        <v>42117</v>
      </c>
      <c r="B1342">
        <f>IFERROR(VLOOKUP($A1342,'BTC-Web'!$A$2:$H$10000,2,0),"")</f>
        <v>234.05299400000001</v>
      </c>
      <c r="C1342">
        <f>VLOOKUP(A1342,H_SPBTFDUE!$B$2:$C$5828,2,0)</f>
        <v>1.7372135318349748</v>
      </c>
      <c r="D1342" s="2">
        <f>D1341*(1-D$1+IF(AND(WEEKDAY($A1342)&lt;&gt;1,WEEKDAY($A1342)&lt;&gt;7),-VLOOKUP($A1342,ETF_OP_Fee!$G$5:$H$14,2,1),0))^($A1342-$A1341)*(1+2*(C1342/C1341-1))+IFERROR(VLOOKUP(A1342,BITXeom!$C$9:$D$100,2,0),0)-$D$3*IFERROR(VLOOKUP($A1342,Dividends!$C$10:$E$100,2,0),0)</f>
        <v>0.17778875601281419</v>
      </c>
      <c r="G1342" s="66">
        <f t="shared" si="8"/>
        <v>127124620.24002612</v>
      </c>
      <c r="H1342" s="2">
        <f>H1341*(1-H$1+IF(AND(WEEKDAY($A1342)&lt;&gt;1,WEEKDAY($A1342)&lt;&gt;7),-VLOOKUP($A1342,ETF_OP_Fee!$I$5:$J$14,2,1),0))^($A1342-$A1341)*(1+1*(B1342/B1341-1))</f>
        <v>0.16185862241467036</v>
      </c>
      <c r="I1342" s="9" t="str">
        <f>IFERROR(VLOOKUP(A1342,'BITO-IV'!$A$1:$J$10000,4,0),"")</f>
        <v/>
      </c>
      <c r="Q1342">
        <f>ROW()</f>
        <v>1342</v>
      </c>
      <c r="R1342" t="str">
        <f t="shared" si="9"/>
        <v/>
      </c>
      <c r="S1342" t="str">
        <f t="shared" si="7"/>
        <v/>
      </c>
      <c r="W1342">
        <f>VLOOKUP(A1342,Tbills!$B$4:$C$10000,2,1)</f>
        <v>2.4998241758260945E-2</v>
      </c>
    </row>
    <row r="1343" spans="1:23">
      <c r="A1343" s="1">
        <v>42118</v>
      </c>
      <c r="B1343">
        <f>IFERROR(VLOOKUP($A1343,'BTC-Web'!$A$2:$H$10000,2,0),"")</f>
        <v>235.970001</v>
      </c>
      <c r="C1343">
        <f>VLOOKUP(A1343,H_SPBTFDUE!$B$2:$C$5828,2,0)</f>
        <v>1.6988644265861719</v>
      </c>
      <c r="D1343" s="2">
        <f>D1342*(1-D$1+IF(AND(WEEKDAY($A1343)&lt;&gt;1,WEEKDAY($A1343)&lt;&gt;7),-VLOOKUP($A1343,ETF_OP_Fee!$G$5:$H$14,2,1),0))^($A1343-$A1342)*(1+2*(C1343/C1342-1))+IFERROR(VLOOKUP(A1343,BITXeom!$C$9:$D$100,2,0),0)-$D$3*IFERROR(VLOOKUP($A1343,Dividends!$C$10:$E$100,2,0),0)</f>
        <v>0.16991887274196393</v>
      </c>
      <c r="G1343" s="66">
        <f t="shared" si="8"/>
        <v>132730571.83286195</v>
      </c>
      <c r="H1343" s="2">
        <f>H1342*(1-H$1+IF(AND(WEEKDAY($A1343)&lt;&gt;1,WEEKDAY($A1343)&lt;&gt;7),-VLOOKUP($A1343,ETF_OP_Fee!$I$5:$J$14,2,1),0))^($A1343-$A1342)*(1+1*(B1343/B1342-1))</f>
        <v>0.16318007539942792</v>
      </c>
      <c r="I1343" s="9" t="str">
        <f>IFERROR(VLOOKUP(A1343,'BITO-IV'!$A$1:$J$10000,4,0),"")</f>
        <v/>
      </c>
      <c r="Q1343">
        <f>ROW()</f>
        <v>1343</v>
      </c>
      <c r="R1343" t="str">
        <f t="shared" si="9"/>
        <v/>
      </c>
      <c r="S1343" t="str">
        <f t="shared" si="7"/>
        <v/>
      </c>
      <c r="W1343">
        <f>VLOOKUP(A1343,Tbills!$B$4:$C$10000,2,1)</f>
        <v>2.4998241758260945E-2</v>
      </c>
    </row>
    <row r="1344" spans="1:23">
      <c r="A1344" s="1">
        <v>42121</v>
      </c>
      <c r="B1344">
        <f>IFERROR(VLOOKUP($A1344,'BTC-Web'!$A$2:$H$10000,2,0),"")</f>
        <v>219.429001</v>
      </c>
      <c r="C1344">
        <f>VLOOKUP(A1344,H_SPBTFDUE!$B$2:$C$5828,2,0)</f>
        <v>1.6841186642062698</v>
      </c>
      <c r="D1344" s="2">
        <f>D1343*(1-D$1+IF(AND(WEEKDAY($A1344)&lt;&gt;1,WEEKDAY($A1344)&lt;&gt;7),-VLOOKUP($A1344,ETF_OP_Fee!$G$5:$H$14,2,1),0))^($A1344-$A1343)*(1+2*(C1344/C1343-1))+IFERROR(VLOOKUP(A1344,BITXeom!$C$9:$D$100,2,0),0)-$D$3*IFERROR(VLOOKUP($A1344,Dividends!$C$10:$E$100,2,0),0)</f>
        <v>0.16690878120660138</v>
      </c>
      <c r="G1344" s="66">
        <f t="shared" si="8"/>
        <v>135027805.78749564</v>
      </c>
      <c r="H1344" s="2">
        <f>H1343*(1-H$1+IF(AND(WEEKDAY($A1344)&lt;&gt;1,WEEKDAY($A1344)&lt;&gt;7),-VLOOKUP($A1344,ETF_OP_Fee!$I$5:$J$14,2,1),0))^($A1344-$A1343)*(1+1*(B1344/B1343-1))</f>
        <v>0.15172964785206558</v>
      </c>
      <c r="I1344" s="9" t="str">
        <f>IFERROR(VLOOKUP(A1344,'BITO-IV'!$A$1:$J$10000,4,0),"")</f>
        <v/>
      </c>
      <c r="Q1344">
        <f>ROW()</f>
        <v>1344</v>
      </c>
      <c r="R1344" t="str">
        <f t="shared" si="9"/>
        <v/>
      </c>
      <c r="S1344" t="str">
        <f t="shared" si="7"/>
        <v/>
      </c>
      <c r="W1344">
        <f>VLOOKUP(A1344,Tbills!$B$4:$C$10000,2,1)</f>
        <v>2.0001758241743106E-2</v>
      </c>
    </row>
    <row r="1345" spans="1:23">
      <c r="A1345" s="1">
        <v>42122</v>
      </c>
      <c r="B1345">
        <f>IFERROR(VLOOKUP($A1345,'BTC-Web'!$A$2:$H$10000,2,0),"")</f>
        <v>228.96899400000001</v>
      </c>
      <c r="C1345">
        <f>VLOOKUP(A1345,H_SPBTFDUE!$B$2:$C$5828,2,0)</f>
        <v>1.6587332206089938</v>
      </c>
      <c r="D1345" s="2">
        <f>D1344*(1-D$1+IF(AND(WEEKDAY($A1345)&lt;&gt;1,WEEKDAY($A1345)&lt;&gt;7),-VLOOKUP($A1345,ETF_OP_Fee!$G$5:$H$14,2,1),0))^($A1345-$A1344)*(1+2*(C1345/C1344-1))+IFERROR(VLOOKUP(A1345,BITXeom!$C$9:$D$100,2,0),0)-$D$3*IFERROR(VLOOKUP($A1345,Dividends!$C$10:$E$100,2,0),0)</f>
        <v>0.16185749184409731</v>
      </c>
      <c r="G1345" s="66">
        <f t="shared" si="8"/>
        <v>139091441.10767588</v>
      </c>
      <c r="H1345" s="2">
        <f>H1344*(1-H$1+IF(AND(WEEKDAY($A1345)&lt;&gt;1,WEEKDAY($A1345)&lt;&gt;7),-VLOOKUP($A1345,ETF_OP_Fee!$I$5:$J$14,2,1),0))^($A1345-$A1344)*(1+1*(B1345/B1344-1))</f>
        <v>0.1583221927936381</v>
      </c>
      <c r="I1345" s="9" t="str">
        <f>IFERROR(VLOOKUP(A1345,'BITO-IV'!$A$1:$J$10000,4,0),"")</f>
        <v/>
      </c>
      <c r="Q1345">
        <f>ROW()</f>
        <v>1345</v>
      </c>
      <c r="R1345" t="str">
        <f t="shared" si="9"/>
        <v/>
      </c>
      <c r="S1345" t="str">
        <f t="shared" si="7"/>
        <v/>
      </c>
      <c r="W1345">
        <f>VLOOKUP(A1345,Tbills!$B$4:$C$10000,2,1)</f>
        <v>2.0001758241743106E-2</v>
      </c>
    </row>
    <row r="1346" spans="1:23">
      <c r="A1346" s="1">
        <v>42123</v>
      </c>
      <c r="B1346">
        <f>IFERROR(VLOOKUP($A1346,'BTC-Web'!$A$2:$H$10000,2,0),"")</f>
        <v>225.591003</v>
      </c>
      <c r="C1346">
        <f>VLOOKUP(A1346,H_SPBTFDUE!$B$2:$C$5828,2,0)</f>
        <v>1.6582062843942842</v>
      </c>
      <c r="D1346" s="2">
        <f>D1345*(1-D$1+IF(AND(WEEKDAY($A1346)&lt;&gt;1,WEEKDAY($A1346)&lt;&gt;7),-VLOOKUP($A1346,ETF_OP_Fee!$G$5:$H$14,2,1),0))^($A1346-$A1345)*(1+2*(C1346/C1345-1))+IFERROR(VLOOKUP(A1346,BITXeom!$C$9:$D$100,2,0),0)-$D$3*IFERROR(VLOOKUP($A1346,Dividends!$C$10:$E$100,2,0),0)</f>
        <v>0.16173515685845766</v>
      </c>
      <c r="G1346" s="66">
        <f t="shared" si="8"/>
        <v>139172572.16626784</v>
      </c>
      <c r="H1346" s="2">
        <f>H1345*(1-H$1+IF(AND(WEEKDAY($A1346)&lt;&gt;1,WEEKDAY($A1346)&lt;&gt;7),-VLOOKUP($A1346,ETF_OP_Fee!$I$5:$J$14,2,1),0))^($A1346-$A1345)*(1+1*(B1346/B1345-1))</f>
        <v>0.15598239765745284</v>
      </c>
      <c r="I1346" s="9" t="str">
        <f>IFERROR(VLOOKUP(A1346,'BITO-IV'!$A$1:$J$10000,4,0),"")</f>
        <v/>
      </c>
      <c r="Q1346">
        <f>ROW()</f>
        <v>1346</v>
      </c>
      <c r="R1346" t="str">
        <f t="shared" si="9"/>
        <v/>
      </c>
      <c r="S1346" t="str">
        <f t="shared" si="7"/>
        <v/>
      </c>
      <c r="W1346">
        <f>VLOOKUP(A1346,Tbills!$B$4:$C$10000,2,1)</f>
        <v>2.0001758241743106E-2</v>
      </c>
    </row>
    <row r="1347" spans="1:23">
      <c r="A1347" s="1">
        <v>42124</v>
      </c>
      <c r="B1347">
        <f>IFERROR(VLOOKUP($A1347,'BTC-Web'!$A$2:$H$10000,2,0),"")</f>
        <v>225.692993</v>
      </c>
      <c r="C1347">
        <f>VLOOKUP(A1347,H_SPBTFDUE!$B$2:$C$5828,2,0)</f>
        <v>1.7339336838651611</v>
      </c>
      <c r="D1347" s="2">
        <f>D1346*(1-D$1+IF(AND(WEEKDAY($A1347)&lt;&gt;1,WEEKDAY($A1347)&lt;&gt;7),-VLOOKUP($A1347,ETF_OP_Fee!$G$5:$H$14,2,1),0))^($A1347-$A1346)*(1+2*(C1347/C1346-1))+IFERROR(VLOOKUP(A1347,BITXeom!$C$9:$D$100,2,0),0)-$D$3*IFERROR(VLOOKUP($A1347,Dividends!$C$10:$E$100,2,0),0)</f>
        <v>0.17648620636292472</v>
      </c>
      <c r="G1347" s="66">
        <f t="shared" si="8"/>
        <v>126453788.5174558</v>
      </c>
      <c r="H1347" s="2">
        <f>H1346*(1-H$1+IF(AND(WEEKDAY($A1347)&lt;&gt;1,WEEKDAY($A1347)&lt;&gt;7),-VLOOKUP($A1347,ETF_OP_Fee!$I$5:$J$14,2,1),0))^($A1347-$A1346)*(1+1*(B1347/B1346-1))</f>
        <v>0.15604885586080369</v>
      </c>
      <c r="I1347" s="9" t="str">
        <f>IFERROR(VLOOKUP(A1347,'BITO-IV'!$A$1:$J$10000,4,0),"")</f>
        <v/>
      </c>
      <c r="Q1347">
        <f>ROW()</f>
        <v>1347</v>
      </c>
      <c r="R1347" t="str">
        <f t="shared" si="9"/>
        <v/>
      </c>
      <c r="S1347" t="str">
        <f t="shared" si="7"/>
        <v/>
      </c>
      <c r="W1347">
        <f>VLOOKUP(A1347,Tbills!$B$4:$C$10000,2,1)</f>
        <v>2.0001758241743106E-2</v>
      </c>
    </row>
    <row r="1348" spans="1:23">
      <c r="A1348" s="1">
        <v>42125</v>
      </c>
      <c r="B1348">
        <f>IFERROR(VLOOKUP($A1348,'BTC-Web'!$A$2:$H$10000,2,0),"")</f>
        <v>235.93899500000001</v>
      </c>
      <c r="C1348">
        <f>VLOOKUP(A1348,H_SPBTFDUE!$B$2:$C$5828,2,0)</f>
        <v>1.7038883212781291</v>
      </c>
      <c r="D1348" s="2">
        <f>D1347*(1-D$1+IF(AND(WEEKDAY($A1348)&lt;&gt;1,WEEKDAY($A1348)&lt;&gt;7),-VLOOKUP($A1348,ETF_OP_Fee!$G$5:$H$14,2,1),0))^($A1348-$A1347)*(1+2*(C1348/C1347-1))+IFERROR(VLOOKUP(A1348,BITXeom!$C$9:$D$100,2,0),0)-$D$3*IFERROR(VLOOKUP($A1348,Dividends!$C$10:$E$100,2,0),0)</f>
        <v>0.17034941156249933</v>
      </c>
      <c r="G1348" s="66">
        <f t="shared" si="8"/>
        <v>130829553.43863264</v>
      </c>
      <c r="H1348" s="2">
        <f>H1347*(1-H$1+IF(AND(WEEKDAY($A1348)&lt;&gt;1,WEEKDAY($A1348)&lt;&gt;7),-VLOOKUP($A1348,ETF_OP_Fee!$I$5:$J$14,2,1),0))^($A1348-$A1347)*(1+1*(B1348/B1347-1))</f>
        <v>0.16312891001325627</v>
      </c>
      <c r="I1348" s="9" t="str">
        <f>IFERROR(VLOOKUP(A1348,'BITO-IV'!$A$1:$J$10000,4,0),"")</f>
        <v/>
      </c>
      <c r="Q1348">
        <f>ROW()</f>
        <v>1348</v>
      </c>
      <c r="R1348" t="str">
        <f t="shared" si="9"/>
        <v/>
      </c>
      <c r="S1348" t="str">
        <f t="shared" si="7"/>
        <v/>
      </c>
      <c r="W1348">
        <f>VLOOKUP(A1348,Tbills!$B$4:$C$10000,2,1)</f>
        <v>2.0001758241743106E-2</v>
      </c>
    </row>
    <row r="1349" spans="1:23">
      <c r="A1349" s="1">
        <v>42128</v>
      </c>
      <c r="B1349">
        <f>IFERROR(VLOOKUP($A1349,'BTC-Web'!$A$2:$H$10000,2,0),"")</f>
        <v>240.35600299999999</v>
      </c>
      <c r="C1349">
        <f>VLOOKUP(A1349,H_SPBTFDUE!$B$2:$C$5828,2,0)</f>
        <v>1.7546467389998588</v>
      </c>
      <c r="D1349" s="2">
        <f>D1348*(1-D$1+IF(AND(WEEKDAY($A1349)&lt;&gt;1,WEEKDAY($A1349)&lt;&gt;7),-VLOOKUP($A1349,ETF_OP_Fee!$G$5:$H$14,2,1),0))^($A1349-$A1348)*(1+2*(C1349/C1348-1))+IFERROR(VLOOKUP(A1349,BITXeom!$C$9:$D$100,2,0),0)-$D$3*IFERROR(VLOOKUP($A1349,Dividends!$C$10:$E$100,2,0),0)</f>
        <v>0.1804334780583966</v>
      </c>
      <c r="G1349" s="66">
        <f t="shared" si="8"/>
        <v>123027982.12576519</v>
      </c>
      <c r="H1349" s="2">
        <f>H1348*(1-H$1+IF(AND(WEEKDAY($A1349)&lt;&gt;1,WEEKDAY($A1349)&lt;&gt;7),-VLOOKUP($A1349,ETF_OP_Fee!$I$5:$J$14,2,1),0))^($A1349-$A1348)*(1+1*(B1349/B1348-1))</f>
        <v>0.16616986665794697</v>
      </c>
      <c r="I1349" s="9" t="str">
        <f>IFERROR(VLOOKUP(A1349,'BITO-IV'!$A$1:$J$10000,4,0),"")</f>
        <v/>
      </c>
      <c r="Q1349">
        <f>ROW()</f>
        <v>1349</v>
      </c>
      <c r="R1349" t="str">
        <f t="shared" si="9"/>
        <v/>
      </c>
      <c r="S1349" t="str">
        <f t="shared" si="7"/>
        <v/>
      </c>
      <c r="W1349">
        <f>VLOOKUP(A1349,Tbills!$B$4:$C$10000,2,1)</f>
        <v>1.5001318681335439E-2</v>
      </c>
    </row>
    <row r="1350" spans="1:23">
      <c r="A1350" s="1">
        <v>42129</v>
      </c>
      <c r="B1350">
        <f>IFERROR(VLOOKUP($A1350,'BTC-Web'!$A$2:$H$10000,2,0),"")</f>
        <v>238.85200499999999</v>
      </c>
      <c r="C1350">
        <f>VLOOKUP(A1350,H_SPBTFDUE!$B$2:$C$5828,2,0)</f>
        <v>1.7331873612771931</v>
      </c>
      <c r="D1350" s="2">
        <f>D1349*(1-D$1+IF(AND(WEEKDAY($A1350)&lt;&gt;1,WEEKDAY($A1350)&lt;&gt;7),-VLOOKUP($A1350,ETF_OP_Fee!$G$5:$H$14,2,1),0))^($A1350-$A1349)*(1+2*(C1350/C1349-1))+IFERROR(VLOOKUP(A1350,BITXeom!$C$9:$D$100,2,0),0)-$D$3*IFERROR(VLOOKUP($A1350,Dividends!$C$10:$E$100,2,0),0)</f>
        <v>0.17599884643451738</v>
      </c>
      <c r="G1350" s="66">
        <f t="shared" si="8"/>
        <v>126030849.11800405</v>
      </c>
      <c r="H1350" s="2">
        <f>H1349*(1-H$1+IF(AND(WEEKDAY($A1350)&lt;&gt;1,WEEKDAY($A1350)&lt;&gt;7),-VLOOKUP($A1350,ETF_OP_Fee!$I$5:$J$14,2,1),0))^($A1350-$A1349)*(1+1*(B1350/B1349-1))</f>
        <v>0.16512578133646405</v>
      </c>
      <c r="I1350" s="9" t="str">
        <f>IFERROR(VLOOKUP(A1350,'BITO-IV'!$A$1:$J$10000,4,0),"")</f>
        <v/>
      </c>
      <c r="Q1350">
        <f>ROW()</f>
        <v>1350</v>
      </c>
      <c r="R1350" t="str">
        <f t="shared" si="9"/>
        <v/>
      </c>
      <c r="S1350" t="str">
        <f t="shared" si="7"/>
        <v/>
      </c>
      <c r="W1350">
        <f>VLOOKUP(A1350,Tbills!$B$4:$C$10000,2,1)</f>
        <v>1.5001318681335439E-2</v>
      </c>
    </row>
    <row r="1351" spans="1:23">
      <c r="A1351" s="1">
        <v>42130</v>
      </c>
      <c r="B1351">
        <f>IFERROR(VLOOKUP($A1351,'BTC-Web'!$A$2:$H$10000,2,0),"")</f>
        <v>236.24899300000001</v>
      </c>
      <c r="C1351">
        <f>VLOOKUP(A1351,H_SPBTFDUE!$B$2:$C$5828,2,0)</f>
        <v>1.6864675440909533</v>
      </c>
      <c r="D1351" s="2">
        <f>D1350*(1-D$1+IF(AND(WEEKDAY($A1351)&lt;&gt;1,WEEKDAY($A1351)&lt;&gt;7),-VLOOKUP($A1351,ETF_OP_Fee!$G$5:$H$14,2,1),0))^($A1351-$A1350)*(1+2*(C1351/C1350-1))+IFERROR(VLOOKUP(A1351,BITXeom!$C$9:$D$100,2,0),0)-$D$3*IFERROR(VLOOKUP($A1351,Dividends!$C$10:$E$100,2,0),0)</f>
        <v>0.16649032034693989</v>
      </c>
      <c r="G1351" s="66">
        <f t="shared" si="8"/>
        <v>132818866.46174574</v>
      </c>
      <c r="H1351" s="2">
        <f>H1350*(1-H$1+IF(AND(WEEKDAY($A1351)&lt;&gt;1,WEEKDAY($A1351)&lt;&gt;7),-VLOOKUP($A1351,ETF_OP_Fee!$I$5:$J$14,2,1),0))^($A1351-$A1350)*(1+1*(B1351/B1350-1))</f>
        <v>0.16332198764460973</v>
      </c>
      <c r="I1351" s="9" t="str">
        <f>IFERROR(VLOOKUP(A1351,'BITO-IV'!$A$1:$J$10000,4,0),"")</f>
        <v/>
      </c>
      <c r="Q1351">
        <f>ROW()</f>
        <v>1351</v>
      </c>
      <c r="R1351" t="str">
        <f t="shared" si="9"/>
        <v/>
      </c>
      <c r="S1351" t="str">
        <f t="shared" si="7"/>
        <v/>
      </c>
      <c r="W1351">
        <f>VLOOKUP(A1351,Tbills!$B$4:$C$10000,2,1)</f>
        <v>1.5001318681335439E-2</v>
      </c>
    </row>
    <row r="1352" spans="1:23">
      <c r="A1352" s="1">
        <v>42131</v>
      </c>
      <c r="B1352">
        <f>IFERROR(VLOOKUP($A1352,'BTC-Web'!$A$2:$H$10000,2,0),"")</f>
        <v>229.662003</v>
      </c>
      <c r="C1352">
        <f>VLOOKUP(A1352,H_SPBTFDUE!$B$2:$C$5828,2,0)</f>
        <v>1.741710071548014</v>
      </c>
      <c r="D1352" s="2">
        <f>D1351*(1-D$1+IF(AND(WEEKDAY($A1352)&lt;&gt;1,WEEKDAY($A1352)&lt;&gt;7),-VLOOKUP($A1352,ETF_OP_Fee!$G$5:$H$14,2,1),0))^($A1352-$A1351)*(1+2*(C1352/C1351-1))+IFERROR(VLOOKUP(A1352,BITXeom!$C$9:$D$100,2,0),0)-$D$3*IFERROR(VLOOKUP($A1352,Dividends!$C$10:$E$100,2,0),0)</f>
        <v>0.17737616709402934</v>
      </c>
      <c r="G1352" s="66">
        <f t="shared" si="8"/>
        <v>124110629.0547533</v>
      </c>
      <c r="H1352" s="2">
        <f>H1351*(1-H$1+IF(AND(WEEKDAY($A1352)&lt;&gt;1,WEEKDAY($A1352)&lt;&gt;7),-VLOOKUP($A1352,ETF_OP_Fee!$I$5:$J$14,2,1),0))^($A1352-$A1351)*(1+1*(B1352/B1351-1))</f>
        <v>0.15876418384791691</v>
      </c>
      <c r="I1352" s="9" t="str">
        <f>IFERROR(VLOOKUP(A1352,'BITO-IV'!$A$1:$J$10000,4,0),"")</f>
        <v/>
      </c>
      <c r="Q1352">
        <f>ROW()</f>
        <v>1352</v>
      </c>
      <c r="R1352" t="str">
        <f t="shared" si="9"/>
        <v/>
      </c>
      <c r="S1352" t="str">
        <f t="shared" si="7"/>
        <v/>
      </c>
      <c r="W1352">
        <f>VLOOKUP(A1352,Tbills!$B$4:$C$10000,2,1)</f>
        <v>1.5001318681335439E-2</v>
      </c>
    </row>
    <row r="1353" spans="1:23">
      <c r="A1353" s="1">
        <v>42132</v>
      </c>
      <c r="B1353">
        <f>IFERROR(VLOOKUP($A1353,'BTC-Web'!$A$2:$H$10000,2,0),"")</f>
        <v>237.20399499999999</v>
      </c>
      <c r="C1353">
        <f>VLOOKUP(A1353,H_SPBTFDUE!$B$2:$C$5828,2,0)</f>
        <v>1.7894332665136365</v>
      </c>
      <c r="D1353" s="2">
        <f>D1352*(1-D$1+IF(AND(WEEKDAY($A1353)&lt;&gt;1,WEEKDAY($A1353)&lt;&gt;7),-VLOOKUP($A1353,ETF_OP_Fee!$G$5:$H$14,2,1),0))^($A1353-$A1352)*(1+2*(C1353/C1352-1))+IFERROR(VLOOKUP(A1353,BITXeom!$C$9:$D$100,2,0),0)-$D$3*IFERROR(VLOOKUP($A1353,Dividends!$C$10:$E$100,2,0),0)</f>
        <v>0.18707389600690891</v>
      </c>
      <c r="G1353" s="66">
        <f t="shared" si="8"/>
        <v>117302857.71565081</v>
      </c>
      <c r="H1353" s="2">
        <f>H1352*(1-H$1+IF(AND(WEEKDAY($A1353)&lt;&gt;1,WEEKDAY($A1353)&lt;&gt;7),-VLOOKUP($A1353,ETF_OP_Fee!$I$5:$J$14,2,1),0))^($A1353-$A1352)*(1+1*(B1353/B1352-1))</f>
        <v>0.16397365694362517</v>
      </c>
      <c r="I1353" s="9" t="str">
        <f>IFERROR(VLOOKUP(A1353,'BITO-IV'!$A$1:$J$10000,4,0),"")</f>
        <v/>
      </c>
      <c r="Q1353">
        <f>ROW()</f>
        <v>1353</v>
      </c>
      <c r="R1353" t="str">
        <f t="shared" si="9"/>
        <v/>
      </c>
      <c r="S1353" t="str">
        <f t="shared" si="7"/>
        <v/>
      </c>
      <c r="W1353">
        <f>VLOOKUP(A1353,Tbills!$B$4:$C$10000,2,1)</f>
        <v>1.5001318681335439E-2</v>
      </c>
    </row>
    <row r="1354" spans="1:23">
      <c r="A1354" s="1">
        <v>42135</v>
      </c>
      <c r="B1354">
        <f>IFERROR(VLOOKUP($A1354,'BTC-Web'!$A$2:$H$10000,2,0),"")</f>
        <v>240.29899599999999</v>
      </c>
      <c r="C1354">
        <f>VLOOKUP(A1354,H_SPBTFDUE!$B$2:$C$5828,2,0)</f>
        <v>1.7767260936338887</v>
      </c>
      <c r="D1354" s="2">
        <f>D1353*(1-D$1+IF(AND(WEEKDAY($A1354)&lt;&gt;1,WEEKDAY($A1354)&lt;&gt;7),-VLOOKUP($A1354,ETF_OP_Fee!$G$5:$H$14,2,1),0))^($A1354-$A1353)*(1+2*(C1354/C1353-1))+IFERROR(VLOOKUP(A1354,BITXeom!$C$9:$D$100,2,0),0)-$D$3*IFERROR(VLOOKUP($A1354,Dividends!$C$10:$E$100,2,0),0)</f>
        <v>0.18435030215686829</v>
      </c>
      <c r="G1354" s="66">
        <f t="shared" si="8"/>
        <v>118962740.1183103</v>
      </c>
      <c r="H1354" s="2">
        <f>H1353*(1-H$1+IF(AND(WEEKDAY($A1354)&lt;&gt;1,WEEKDAY($A1354)&lt;&gt;7),-VLOOKUP($A1354,ETF_OP_Fee!$I$5:$J$14,2,1),0))^($A1354-$A1353)*(1+1*(B1354/B1353-1))</f>
        <v>0.16610018968904416</v>
      </c>
      <c r="I1354" s="9" t="str">
        <f>IFERROR(VLOOKUP(A1354,'BITO-IV'!$A$1:$J$10000,4,0),"")</f>
        <v/>
      </c>
      <c r="Q1354">
        <f>ROW()</f>
        <v>1354</v>
      </c>
      <c r="R1354" t="str">
        <f t="shared" si="9"/>
        <v/>
      </c>
      <c r="S1354" t="str">
        <f t="shared" si="7"/>
        <v/>
      </c>
      <c r="W1354">
        <f>VLOOKUP(A1354,Tbills!$B$4:$C$10000,2,1)</f>
        <v>2.0001758241743106E-2</v>
      </c>
    </row>
    <row r="1355" spans="1:23">
      <c r="A1355" s="1">
        <v>42136</v>
      </c>
      <c r="B1355">
        <f>IFERROR(VLOOKUP($A1355,'BTC-Web'!$A$2:$H$10000,2,0),"")</f>
        <v>242.145004</v>
      </c>
      <c r="C1355">
        <f>VLOOKUP(A1355,H_SPBTFDUE!$B$2:$C$5828,2,0)</f>
        <v>1.7688567899029184</v>
      </c>
      <c r="D1355" s="2">
        <f>D1354*(1-D$1+IF(AND(WEEKDAY($A1355)&lt;&gt;1,WEEKDAY($A1355)&lt;&gt;7),-VLOOKUP($A1355,ETF_OP_Fee!$G$5:$H$14,2,1),0))^($A1355-$A1354)*(1+2*(C1355/C1354-1))+IFERROR(VLOOKUP(A1355,BITXeom!$C$9:$D$100,2,0),0)-$D$3*IFERROR(VLOOKUP($A1355,Dividends!$C$10:$E$100,2,0),0)</f>
        <v>0.18269526283209875</v>
      </c>
      <c r="G1355" s="66">
        <f t="shared" si="8"/>
        <v>120010344.110705</v>
      </c>
      <c r="H1355" s="2">
        <f>H1354*(1-H$1+IF(AND(WEEKDAY($A1355)&lt;&gt;1,WEEKDAY($A1355)&lt;&gt;7),-VLOOKUP($A1355,ETF_OP_Fee!$I$5:$J$14,2,1),0))^($A1355-$A1354)*(1+1*(B1355/B1354-1))</f>
        <v>0.16737183648540488</v>
      </c>
      <c r="I1355" s="9" t="str">
        <f>IFERROR(VLOOKUP(A1355,'BITO-IV'!$A$1:$J$10000,4,0),"")</f>
        <v/>
      </c>
      <c r="Q1355">
        <f>ROW()</f>
        <v>1355</v>
      </c>
      <c r="R1355" t="str">
        <f t="shared" si="9"/>
        <v/>
      </c>
      <c r="S1355" t="str">
        <f t="shared" si="7"/>
        <v/>
      </c>
      <c r="W1355">
        <f>VLOOKUP(A1355,Tbills!$B$4:$C$10000,2,1)</f>
        <v>2.0001758241743106E-2</v>
      </c>
    </row>
    <row r="1356" spans="1:23">
      <c r="A1356" s="1">
        <v>42137</v>
      </c>
      <c r="B1356">
        <f>IFERROR(VLOOKUP($A1356,'BTC-Web'!$A$2:$H$10000,2,0),"")</f>
        <v>241.39799500000001</v>
      </c>
      <c r="C1356">
        <f>VLOOKUP(A1356,H_SPBTFDUE!$B$2:$C$5828,2,0)</f>
        <v>1.7339258134938957</v>
      </c>
      <c r="D1356" s="2">
        <f>D1355*(1-D$1+IF(AND(WEEKDAY($A1356)&lt;&gt;1,WEEKDAY($A1356)&lt;&gt;7),-VLOOKUP($A1356,ETF_OP_Fee!$G$5:$H$14,2,1),0))^($A1356-$A1355)*(1+2*(C1356/C1355-1))+IFERROR(VLOOKUP(A1356,BITXeom!$C$9:$D$100,2,0),0)-$D$3*IFERROR(VLOOKUP($A1356,Dividends!$C$10:$E$100,2,0),0)</f>
        <v>0.17545846119649475</v>
      </c>
      <c r="G1356" s="66">
        <f t="shared" si="8"/>
        <v>124743970.25617221</v>
      </c>
      <c r="H1356" s="2">
        <f>H1355*(1-H$1+IF(AND(WEEKDAY($A1356)&lt;&gt;1,WEEKDAY($A1356)&lt;&gt;7),-VLOOKUP($A1356,ETF_OP_Fee!$I$5:$J$14,2,1),0))^($A1356-$A1355)*(1+1*(B1356/B1355-1))</f>
        <v>0.16685115731827146</v>
      </c>
      <c r="I1356" s="9" t="str">
        <f>IFERROR(VLOOKUP(A1356,'BITO-IV'!$A$1:$J$10000,4,0),"")</f>
        <v/>
      </c>
      <c r="Q1356">
        <f>ROW()</f>
        <v>1356</v>
      </c>
      <c r="R1356" t="str">
        <f t="shared" si="9"/>
        <v/>
      </c>
      <c r="S1356" t="str">
        <f t="shared" si="7"/>
        <v/>
      </c>
      <c r="W1356">
        <f>VLOOKUP(A1356,Tbills!$B$4:$C$10000,2,1)</f>
        <v>2.0001758241743106E-2</v>
      </c>
    </row>
    <row r="1357" spans="1:23">
      <c r="A1357" s="1">
        <v>42138</v>
      </c>
      <c r="B1357">
        <f>IFERROR(VLOOKUP($A1357,'BTC-Web'!$A$2:$H$10000,2,0),"")</f>
        <v>236.21400499999999</v>
      </c>
      <c r="C1357">
        <f>VLOOKUP(A1357,H_SPBTFDUE!$B$2:$C$5828,2,0)</f>
        <v>1.7377849636507168</v>
      </c>
      <c r="D1357" s="2">
        <f>D1356*(1-D$1+IF(AND(WEEKDAY($A1357)&lt;&gt;1,WEEKDAY($A1357)&lt;&gt;7),-VLOOKUP($A1357,ETF_OP_Fee!$G$5:$H$14,2,1),0))^($A1357-$A1356)*(1+2*(C1357/C1356-1))+IFERROR(VLOOKUP(A1357,BITXeom!$C$9:$D$100,2,0),0)-$D$3*IFERROR(VLOOKUP($A1357,Dividends!$C$10:$E$100,2,0),0)</f>
        <v>0.17621824186173504</v>
      </c>
      <c r="G1357" s="66">
        <f t="shared" si="8"/>
        <v>124182198.4074939</v>
      </c>
      <c r="H1357" s="2">
        <f>H1356*(1-H$1+IF(AND(WEEKDAY($A1357)&lt;&gt;1,WEEKDAY($A1357)&lt;&gt;7),-VLOOKUP($A1357,ETF_OP_Fee!$I$5:$J$14,2,1),0))^($A1357-$A1356)*(1+1*(B1357/B1356-1))</f>
        <v>0.16326380135077098</v>
      </c>
      <c r="I1357" s="9" t="str">
        <f>IFERROR(VLOOKUP(A1357,'BITO-IV'!$A$1:$J$10000,4,0),"")</f>
        <v/>
      </c>
      <c r="Q1357">
        <f>ROW()</f>
        <v>1357</v>
      </c>
      <c r="R1357" t="str">
        <f t="shared" si="9"/>
        <v/>
      </c>
      <c r="S1357" t="str">
        <f t="shared" si="7"/>
        <v/>
      </c>
      <c r="W1357">
        <f>VLOOKUP(A1357,Tbills!$B$4:$C$10000,2,1)</f>
        <v>2.0001758241743106E-2</v>
      </c>
    </row>
    <row r="1358" spans="1:23">
      <c r="A1358" s="1">
        <v>42139</v>
      </c>
      <c r="B1358">
        <f>IFERROR(VLOOKUP($A1358,'BTC-Web'!$A$2:$H$10000,2,0),"")</f>
        <v>236.95500200000001</v>
      </c>
      <c r="C1358">
        <f>VLOOKUP(A1358,H_SPBTFDUE!$B$2:$C$5828,2,0)</f>
        <v>1.74255269011912</v>
      </c>
      <c r="D1358" s="2">
        <f>D1357*(1-D$1+IF(AND(WEEKDAY($A1358)&lt;&gt;1,WEEKDAY($A1358)&lt;&gt;7),-VLOOKUP($A1358,ETF_OP_Fee!$G$5:$H$14,2,1),0))^($A1358-$A1357)*(1+2*(C1358/C1357-1))+IFERROR(VLOOKUP(A1358,BITXeom!$C$9:$D$100,2,0),0)-$D$3*IFERROR(VLOOKUP($A1358,Dividends!$C$10:$E$100,2,0),0)</f>
        <v>0.17716381504873771</v>
      </c>
      <c r="G1358" s="66">
        <f t="shared" si="8"/>
        <v>123494330.19592361</v>
      </c>
      <c r="H1358" s="2">
        <f>H1357*(1-H$1+IF(AND(WEEKDAY($A1358)&lt;&gt;1,WEEKDAY($A1358)&lt;&gt;7),-VLOOKUP($A1358,ETF_OP_Fee!$I$5:$J$14,2,1),0))^($A1358-$A1357)*(1+1*(B1358/B1357-1))</f>
        <v>0.1637716928561056</v>
      </c>
      <c r="I1358" s="9" t="str">
        <f>IFERROR(VLOOKUP(A1358,'BITO-IV'!$A$1:$J$10000,4,0),"")</f>
        <v/>
      </c>
      <c r="Q1358">
        <f>ROW()</f>
        <v>1358</v>
      </c>
      <c r="R1358" t="str">
        <f t="shared" si="9"/>
        <v/>
      </c>
      <c r="S1358" t="str">
        <f t="shared" si="7"/>
        <v/>
      </c>
      <c r="W1358">
        <f>VLOOKUP(A1358,Tbills!$B$4:$C$10000,2,1)</f>
        <v>2.0001758241743106E-2</v>
      </c>
    </row>
    <row r="1359" spans="1:23">
      <c r="A1359" s="1">
        <v>42142</v>
      </c>
      <c r="B1359">
        <f>IFERROR(VLOOKUP($A1359,'BTC-Web'!$A$2:$H$10000,2,0),"")</f>
        <v>236.88699299999999</v>
      </c>
      <c r="C1359">
        <f>VLOOKUP(A1359,H_SPBTFDUE!$B$2:$C$5828,2,0)</f>
        <v>1.7095282787562525</v>
      </c>
      <c r="D1359" s="2">
        <f>D1358*(1-D$1+IF(AND(WEEKDAY($A1359)&lt;&gt;1,WEEKDAY($A1359)&lt;&gt;7),-VLOOKUP($A1359,ETF_OP_Fee!$G$5:$H$14,2,1),0))^($A1359-$A1358)*(1+2*(C1359/C1358-1))+IFERROR(VLOOKUP(A1359,BITXeom!$C$9:$D$100,2,0),0)-$D$3*IFERROR(VLOOKUP($A1359,Dividends!$C$10:$E$100,2,0),0)</f>
        <v>0.17038705445303345</v>
      </c>
      <c r="G1359" s="66">
        <f t="shared" si="8"/>
        <v>128168767.42688055</v>
      </c>
      <c r="H1359" s="2">
        <f>H1358*(1-H$1+IF(AND(WEEKDAY($A1359)&lt;&gt;1,WEEKDAY($A1359)&lt;&gt;7),-VLOOKUP($A1359,ETF_OP_Fee!$I$5:$J$14,2,1),0))^($A1359-$A1358)*(1+1*(B1359/B1358-1))</f>
        <v>0.16371190471616201</v>
      </c>
      <c r="I1359" s="9" t="str">
        <f>IFERROR(VLOOKUP(A1359,'BITO-IV'!$A$1:$J$10000,4,0),"")</f>
        <v/>
      </c>
      <c r="Q1359">
        <f>ROW()</f>
        <v>1359</v>
      </c>
      <c r="R1359" t="str">
        <f t="shared" si="9"/>
        <v/>
      </c>
      <c r="S1359" t="str">
        <f t="shared" si="7"/>
        <v/>
      </c>
      <c r="W1359">
        <f>VLOOKUP(A1359,Tbills!$B$4:$C$10000,2,1)</f>
        <v>1.5001318681335439E-2</v>
      </c>
    </row>
    <row r="1360" spans="1:23">
      <c r="A1360" s="1">
        <v>42143</v>
      </c>
      <c r="B1360">
        <f>IFERROR(VLOOKUP($A1360,'BTC-Web'!$A$2:$H$10000,2,0),"")</f>
        <v>233.037003</v>
      </c>
      <c r="C1360">
        <f>VLOOKUP(A1360,H_SPBTFDUE!$B$2:$C$5828,2,0)</f>
        <v>1.7006806570974251</v>
      </c>
      <c r="D1360" s="2">
        <f>D1359*(1-D$1+IF(AND(WEEKDAY($A1360)&lt;&gt;1,WEEKDAY($A1360)&lt;&gt;7),-VLOOKUP($A1360,ETF_OP_Fee!$G$5:$H$14,2,1),0))^($A1360-$A1359)*(1+2*(C1360/C1359-1))+IFERROR(VLOOKUP(A1360,BITXeom!$C$9:$D$100,2,0),0)-$D$3*IFERROR(VLOOKUP($A1360,Dividends!$C$10:$E$100,2,0),0)</f>
        <v>0.16860305921145388</v>
      </c>
      <c r="G1360" s="66">
        <f t="shared" si="8"/>
        <v>129488764.24973278</v>
      </c>
      <c r="H1360" s="2">
        <f>H1359*(1-H$1+IF(AND(WEEKDAY($A1360)&lt;&gt;1,WEEKDAY($A1360)&lt;&gt;7),-VLOOKUP($A1360,ETF_OP_Fee!$I$5:$J$14,2,1),0))^($A1360-$A1359)*(1+1*(B1360/B1359-1))</f>
        <v>0.16104699619798274</v>
      </c>
      <c r="I1360" s="9" t="str">
        <f>IFERROR(VLOOKUP(A1360,'BITO-IV'!$A$1:$J$10000,4,0),"")</f>
        <v/>
      </c>
      <c r="Q1360">
        <f>ROW()</f>
        <v>1360</v>
      </c>
      <c r="R1360" t="str">
        <f t="shared" si="9"/>
        <v/>
      </c>
      <c r="S1360" t="str">
        <f t="shared" si="7"/>
        <v/>
      </c>
      <c r="W1360">
        <f>VLOOKUP(A1360,Tbills!$B$4:$C$10000,2,1)</f>
        <v>1.5001318681335439E-2</v>
      </c>
    </row>
    <row r="1361" spans="1:23">
      <c r="A1361" s="1">
        <v>42144</v>
      </c>
      <c r="B1361">
        <f>IFERROR(VLOOKUP($A1361,'BTC-Web'!$A$2:$H$10000,2,0),"")</f>
        <v>231.88999899999999</v>
      </c>
      <c r="C1361">
        <f>VLOOKUP(A1361,H_SPBTFDUE!$B$2:$C$5828,2,0)</f>
        <v>1.7156792494642266</v>
      </c>
      <c r="D1361" s="2">
        <f>D1360*(1-D$1+IF(AND(WEEKDAY($A1361)&lt;&gt;1,WEEKDAY($A1361)&lt;&gt;7),-VLOOKUP($A1361,ETF_OP_Fee!$G$5:$H$14,2,1),0))^($A1361-$A1360)*(1+2*(C1361/C1360-1))+IFERROR(VLOOKUP(A1361,BITXeom!$C$9:$D$100,2,0),0)-$D$3*IFERROR(VLOOKUP($A1361,Dividends!$C$10:$E$100,2,0),0)</f>
        <v>0.17155625415392312</v>
      </c>
      <c r="G1361" s="66">
        <f t="shared" si="8"/>
        <v>127198056.80705653</v>
      </c>
      <c r="H1361" s="2">
        <f>H1360*(1-H$1+IF(AND(WEEKDAY($A1361)&lt;&gt;1,WEEKDAY($A1361)&lt;&gt;7),-VLOOKUP($A1361,ETF_OP_Fee!$I$5:$J$14,2,1),0))^($A1361-$A1360)*(1+1*(B1361/B1360-1))</f>
        <v>0.16025015473300142</v>
      </c>
      <c r="I1361" s="9" t="str">
        <f>IFERROR(VLOOKUP(A1361,'BITO-IV'!$A$1:$J$10000,4,0),"")</f>
        <v/>
      </c>
      <c r="Q1361">
        <f>ROW()</f>
        <v>1361</v>
      </c>
      <c r="R1361" t="str">
        <f t="shared" si="9"/>
        <v/>
      </c>
      <c r="S1361" t="str">
        <f t="shared" si="7"/>
        <v/>
      </c>
      <c r="W1361">
        <f>VLOOKUP(A1361,Tbills!$B$4:$C$10000,2,1)</f>
        <v>1.5001318681335439E-2</v>
      </c>
    </row>
    <row r="1362" spans="1:23">
      <c r="A1362" s="1">
        <v>42145</v>
      </c>
      <c r="B1362">
        <f>IFERROR(VLOOKUP($A1362,'BTC-Web'!$A$2:$H$10000,2,0),"")</f>
        <v>234.016006</v>
      </c>
      <c r="C1362">
        <f>VLOOKUP(A1362,H_SPBTFDUE!$B$2:$C$5828,2,0)</f>
        <v>1.7252125835783279</v>
      </c>
      <c r="D1362" s="2">
        <f>D1361*(1-D$1+IF(AND(WEEKDAY($A1362)&lt;&gt;1,WEEKDAY($A1362)&lt;&gt;7),-VLOOKUP($A1362,ETF_OP_Fee!$G$5:$H$14,2,1),0))^($A1362-$A1361)*(1+2*(C1362/C1361-1))+IFERROR(VLOOKUP(A1362,BITXeom!$C$9:$D$100,2,0),0)-$D$3*IFERROR(VLOOKUP($A1362,Dividends!$C$10:$E$100,2,0),0)</f>
        <v>0.17344188069395933</v>
      </c>
      <c r="G1362" s="66">
        <f t="shared" si="8"/>
        <v>125777859.45810285</v>
      </c>
      <c r="H1362" s="2">
        <f>H1361*(1-H$1+IF(AND(WEEKDAY($A1362)&lt;&gt;1,WEEKDAY($A1362)&lt;&gt;7),-VLOOKUP($A1362,ETF_OP_Fee!$I$5:$J$14,2,1),0))^($A1362-$A1361)*(1+1*(B1362/B1361-1))</f>
        <v>0.16171514630711217</v>
      </c>
      <c r="I1362" s="9" t="str">
        <f>IFERROR(VLOOKUP(A1362,'BITO-IV'!$A$1:$J$10000,4,0),"")</f>
        <v/>
      </c>
      <c r="Q1362">
        <f>ROW()</f>
        <v>1362</v>
      </c>
      <c r="R1362" t="str">
        <f t="shared" si="9"/>
        <v/>
      </c>
      <c r="S1362" t="str">
        <f t="shared" si="7"/>
        <v/>
      </c>
      <c r="W1362">
        <f>VLOOKUP(A1362,Tbills!$B$4:$C$10000,2,1)</f>
        <v>1.5001318681335439E-2</v>
      </c>
    </row>
    <row r="1363" spans="1:23">
      <c r="A1363" s="1">
        <v>42146</v>
      </c>
      <c r="B1363">
        <f>IFERROR(VLOOKUP($A1363,'BTC-Web'!$A$2:$H$10000,2,0),"")</f>
        <v>235.320999</v>
      </c>
      <c r="C1363">
        <f>VLOOKUP(A1363,H_SPBTFDUE!$B$2:$C$5828,2,0)</f>
        <v>1.7617059347818578</v>
      </c>
      <c r="D1363" s="2">
        <f>D1362*(1-D$1+IF(AND(WEEKDAY($A1363)&lt;&gt;1,WEEKDAY($A1363)&lt;&gt;7),-VLOOKUP($A1363,ETF_OP_Fee!$G$5:$H$14,2,1),0))^($A1363-$A1362)*(1+2*(C1363/C1362-1))+IFERROR(VLOOKUP(A1363,BITXeom!$C$9:$D$100,2,0),0)-$D$3*IFERROR(VLOOKUP($A1363,Dividends!$C$10:$E$100,2,0),0)</f>
        <v>0.18075770611078934</v>
      </c>
      <c r="G1363" s="66">
        <f t="shared" si="8"/>
        <v>120450164.28615829</v>
      </c>
      <c r="H1363" s="2">
        <f>H1362*(1-H$1+IF(AND(WEEKDAY($A1363)&lt;&gt;1,WEEKDAY($A1363)&lt;&gt;7),-VLOOKUP($A1363,ETF_OP_Fee!$I$5:$J$14,2,1),0))^($A1363-$A1362)*(1+1*(B1363/B1362-1))</f>
        <v>0.16261272021967824</v>
      </c>
      <c r="I1363" s="9" t="str">
        <f>IFERROR(VLOOKUP(A1363,'BITO-IV'!$A$1:$J$10000,4,0),"")</f>
        <v/>
      </c>
      <c r="Q1363">
        <f>ROW()</f>
        <v>1363</v>
      </c>
      <c r="R1363" t="str">
        <f t="shared" si="9"/>
        <v/>
      </c>
      <c r="S1363" t="str">
        <f t="shared" si="7"/>
        <v/>
      </c>
      <c r="W1363">
        <f>VLOOKUP(A1363,Tbills!$B$4:$C$10000,2,1)</f>
        <v>1.5001318681335439E-2</v>
      </c>
    </row>
    <row r="1364" spans="1:23">
      <c r="A1364" s="1">
        <v>42150</v>
      </c>
      <c r="B1364">
        <f>IFERROR(VLOOKUP($A1364,'BTC-Web'!$A$2:$H$10000,2,0),"")</f>
        <v>237.104004</v>
      </c>
      <c r="C1364">
        <f>VLOOKUP(A1364,H_SPBTFDUE!$B$2:$C$5828,2,0)</f>
        <v>1.7378228423576236</v>
      </c>
      <c r="D1364" s="2">
        <f>D1363*(1-D$1+IF(AND(WEEKDAY($A1364)&lt;&gt;1,WEEKDAY($A1364)&lt;&gt;7),-VLOOKUP($A1364,ETF_OP_Fee!$G$5:$H$14,2,1),0))^($A1364-$A1363)*(1+2*(C1364/C1363-1))+IFERROR(VLOOKUP(A1364,BITXeom!$C$9:$D$100,2,0),0)-$D$3*IFERROR(VLOOKUP($A1364,Dividends!$C$10:$E$100,2,0),0)</f>
        <v>0.17577193317189491</v>
      </c>
      <c r="G1364" s="66">
        <f t="shared" si="8"/>
        <v>123709731.49750169</v>
      </c>
      <c r="H1364" s="2">
        <f>H1363*(1-H$1+IF(AND(WEEKDAY($A1364)&lt;&gt;1,WEEKDAY($A1364)&lt;&gt;7),-VLOOKUP($A1364,ETF_OP_Fee!$I$5:$J$14,2,1),0))^($A1364-$A1363)*(1+1*(B1364/B1363-1))</f>
        <v>0.16382776430242993</v>
      </c>
      <c r="I1364" s="9" t="str">
        <f>IFERROR(VLOOKUP(A1364,'BITO-IV'!$A$1:$J$10000,4,0),"")</f>
        <v/>
      </c>
      <c r="Q1364">
        <f>ROW()</f>
        <v>1364</v>
      </c>
      <c r="R1364" t="str">
        <f t="shared" si="9"/>
        <v/>
      </c>
      <c r="S1364" t="str">
        <f t="shared" si="7"/>
        <v/>
      </c>
      <c r="W1364">
        <f>VLOOKUP(A1364,Tbills!$B$4:$C$10000,2,1)</f>
        <v>1.5001318681335439E-2</v>
      </c>
    </row>
    <row r="1365" spans="1:23">
      <c r="A1365" s="1">
        <v>42151</v>
      </c>
      <c r="B1365">
        <f>IFERROR(VLOOKUP($A1365,'BTC-Web'!$A$2:$H$10000,2,0),"")</f>
        <v>237.06500199999999</v>
      </c>
      <c r="C1365">
        <f>VLOOKUP(A1365,H_SPBTFDUE!$B$2:$C$5828,2,0)</f>
        <v>1.7388563974396789</v>
      </c>
      <c r="D1365" s="2">
        <f>D1364*(1-D$1+IF(AND(WEEKDAY($A1365)&lt;&gt;1,WEEKDAY($A1365)&lt;&gt;7),-VLOOKUP($A1365,ETF_OP_Fee!$G$5:$H$14,2,1),0))^($A1365-$A1364)*(1+2*(C1365/C1364-1))+IFERROR(VLOOKUP(A1365,BITXeom!$C$9:$D$100,2,0),0)-$D$3*IFERROR(VLOOKUP($A1365,Dividends!$C$10:$E$100,2,0),0)</f>
        <v>0.1759597966919938</v>
      </c>
      <c r="G1365" s="66">
        <f t="shared" si="8"/>
        <v>123556141.23043865</v>
      </c>
      <c r="H1365" s="2">
        <f>H1364*(1-H$1+IF(AND(WEEKDAY($A1365)&lt;&gt;1,WEEKDAY($A1365)&lt;&gt;7),-VLOOKUP($A1365,ETF_OP_Fee!$I$5:$J$14,2,1),0))^($A1365-$A1364)*(1+1*(B1365/B1364-1))</f>
        <v>0.16379655243780653</v>
      </c>
      <c r="I1365" s="9" t="str">
        <f>IFERROR(VLOOKUP(A1365,'BITO-IV'!$A$1:$J$10000,4,0),"")</f>
        <v/>
      </c>
      <c r="Q1365">
        <f>ROW()</f>
        <v>1365</v>
      </c>
      <c r="R1365" t="str">
        <f t="shared" si="9"/>
        <v/>
      </c>
      <c r="S1365" t="str">
        <f t="shared" si="7"/>
        <v/>
      </c>
      <c r="W1365">
        <f>VLOOKUP(A1365,Tbills!$B$4:$C$10000,2,1)</f>
        <v>1.5001318681335439E-2</v>
      </c>
    </row>
    <row r="1366" spans="1:23">
      <c r="A1366" s="1">
        <v>42152</v>
      </c>
      <c r="B1366">
        <f>IFERROR(VLOOKUP($A1366,'BTC-Web'!$A$2:$H$10000,2,0),"")</f>
        <v>237.25700399999999</v>
      </c>
      <c r="C1366">
        <f>VLOOKUP(A1366,H_SPBTFDUE!$B$2:$C$5828,2,0)</f>
        <v>1.7395818623499317</v>
      </c>
      <c r="D1366" s="2">
        <f>D1365*(1-D$1+IF(AND(WEEKDAY($A1366)&lt;&gt;1,WEEKDAY($A1366)&lt;&gt;7),-VLOOKUP($A1366,ETF_OP_Fee!$G$5:$H$14,2,1),0))^($A1366-$A1365)*(1+2*(C1366/C1365-1))+IFERROR(VLOOKUP(A1366,BITXeom!$C$9:$D$100,2,0),0)-$D$3*IFERROR(VLOOKUP($A1366,Dividends!$C$10:$E$100,2,0),0)</f>
        <v>0.17608539109282725</v>
      </c>
      <c r="G1366" s="66">
        <f t="shared" si="8"/>
        <v>123446612.30406651</v>
      </c>
      <c r="H1366" s="2">
        <f>H1365*(1-H$1+IF(AND(WEEKDAY($A1366)&lt;&gt;1,WEEKDAY($A1366)&lt;&gt;7),-VLOOKUP($A1366,ETF_OP_Fee!$I$5:$J$14,2,1),0))^($A1366-$A1365)*(1+1*(B1366/B1365-1))</f>
        <v>0.16392494672559102</v>
      </c>
      <c r="I1366" s="9" t="str">
        <f>IFERROR(VLOOKUP(A1366,'BITO-IV'!$A$1:$J$10000,4,0),"")</f>
        <v/>
      </c>
      <c r="Q1366">
        <f>ROW()</f>
        <v>1366</v>
      </c>
      <c r="R1366" t="str">
        <f t="shared" si="9"/>
        <v/>
      </c>
      <c r="S1366" t="str">
        <f t="shared" si="7"/>
        <v/>
      </c>
      <c r="W1366">
        <f>VLOOKUP(A1366,Tbills!$B$4:$C$10000,2,1)</f>
        <v>1.5001318681335439E-2</v>
      </c>
    </row>
    <row r="1367" spans="1:23">
      <c r="A1367" s="1">
        <v>42153</v>
      </c>
      <c r="B1367">
        <f>IFERROR(VLOOKUP($A1367,'BTC-Web'!$A$2:$H$10000,2,0),"")</f>
        <v>237.37699900000001</v>
      </c>
      <c r="C1367">
        <f>VLOOKUP(A1367,H_SPBTFDUE!$B$2:$C$5828,2,0)</f>
        <v>1.7371049885545897</v>
      </c>
      <c r="D1367" s="2">
        <f>D1366*(1-D$1+IF(AND(WEEKDAY($A1367)&lt;&gt;1,WEEKDAY($A1367)&lt;&gt;7),-VLOOKUP($A1367,ETF_OP_Fee!$G$5:$H$14,2,1),0))^($A1367-$A1366)*(1+2*(C1367/C1366-1))+IFERROR(VLOOKUP(A1367,BITXeom!$C$9:$D$100,2,0),0)-$D$3*IFERROR(VLOOKUP($A1367,Dividends!$C$10:$E$100,2,0),0)</f>
        <v>0.17556279248002166</v>
      </c>
      <c r="G1367" s="66">
        <f t="shared" si="8"/>
        <v>123791720.99888255</v>
      </c>
      <c r="H1367" s="2">
        <f>H1366*(1-H$1+IF(AND(WEEKDAY($A1367)&lt;&gt;1,WEEKDAY($A1367)&lt;&gt;7),-VLOOKUP($A1367,ETF_OP_Fee!$I$5:$J$14,2,1),0))^($A1367-$A1366)*(1+1*(B1367/B1366-1))</f>
        <v>0.1640035846383838</v>
      </c>
      <c r="I1367" s="9" t="str">
        <f>IFERROR(VLOOKUP(A1367,'BITO-IV'!$A$1:$J$10000,4,0),"")</f>
        <v/>
      </c>
      <c r="Q1367">
        <f>ROW()</f>
        <v>1367</v>
      </c>
      <c r="R1367" t="str">
        <f t="shared" si="9"/>
        <v/>
      </c>
      <c r="S1367" t="str">
        <f t="shared" si="7"/>
        <v/>
      </c>
      <c r="W1367">
        <f>VLOOKUP(A1367,Tbills!$B$4:$C$10000,2,1)</f>
        <v>1.5001318681335439E-2</v>
      </c>
    </row>
    <row r="1368" spans="1:23">
      <c r="A1368" s="1">
        <v>42156</v>
      </c>
      <c r="B1368">
        <f>IFERROR(VLOOKUP($A1368,'BTC-Web'!$A$2:$H$10000,2,0),"")</f>
        <v>230.233002</v>
      </c>
      <c r="C1368">
        <f>VLOOKUP(A1368,H_SPBTFDUE!$B$2:$C$5828,2,0)</f>
        <v>1.6330968637721635</v>
      </c>
      <c r="D1368" s="2">
        <f>D1367*(1-D$1+IF(AND(WEEKDAY($A1368)&lt;&gt;1,WEEKDAY($A1368)&lt;&gt;7),-VLOOKUP($A1368,ETF_OP_Fee!$G$5:$H$14,2,1),0))^($A1368-$A1367)*(1+2*(C1368/C1367-1))+IFERROR(VLOOKUP(A1368,BITXeom!$C$9:$D$100,2,0),0)-$D$3*IFERROR(VLOOKUP($A1368,Dividends!$C$10:$E$100,2,0),0)</f>
        <v>0.15448347610317092</v>
      </c>
      <c r="G1368" s="66">
        <f t="shared" si="8"/>
        <v>138609187.92042771</v>
      </c>
      <c r="H1368" s="2">
        <f>H1367*(1-H$1+IF(AND(WEEKDAY($A1368)&lt;&gt;1,WEEKDAY($A1368)&lt;&gt;7),-VLOOKUP($A1368,ETF_OP_Fee!$I$5:$J$14,2,1),0))^($A1368-$A1367)*(1+1*(B1368/B1367-1))</f>
        <v>0.15905538260838245</v>
      </c>
      <c r="I1368" s="9" t="str">
        <f>IFERROR(VLOOKUP(A1368,'BITO-IV'!$A$1:$J$10000,4,0),"")</f>
        <v/>
      </c>
      <c r="Q1368">
        <f>ROW()</f>
        <v>1368</v>
      </c>
      <c r="R1368" t="str">
        <f t="shared" si="9"/>
        <v/>
      </c>
      <c r="S1368" t="str">
        <f t="shared" si="7"/>
        <v/>
      </c>
      <c r="W1368">
        <f>VLOOKUP(A1368,Tbills!$B$4:$C$10000,2,1)</f>
        <v>1.0000879120871553E-2</v>
      </c>
    </row>
    <row r="1369" spans="1:23">
      <c r="A1369" s="1">
        <v>42157</v>
      </c>
      <c r="B1369">
        <f>IFERROR(VLOOKUP($A1369,'BTC-Web'!$A$2:$H$10000,2,0),"")</f>
        <v>222.89399700000001</v>
      </c>
      <c r="C1369">
        <f>VLOOKUP(A1369,H_SPBTFDUE!$B$2:$C$5828,2,0)</f>
        <v>1.6539940278099741</v>
      </c>
      <c r="D1369" s="2">
        <f>D1368*(1-D$1+IF(AND(WEEKDAY($A1369)&lt;&gt;1,WEEKDAY($A1369)&lt;&gt;7),-VLOOKUP($A1369,ETF_OP_Fee!$G$5:$H$14,2,1),0))^($A1369-$A1368)*(1+2*(C1369/C1368-1))+IFERROR(VLOOKUP(A1369,BITXeom!$C$9:$D$100,2,0),0)-$D$3*IFERROR(VLOOKUP($A1369,Dividends!$C$10:$E$100,2,0),0)</f>
        <v>0.15841792866777507</v>
      </c>
      <c r="G1369" s="66">
        <f t="shared" si="8"/>
        <v>135054676.7077812</v>
      </c>
      <c r="H1369" s="2">
        <f>H1368*(1-H$1+IF(AND(WEEKDAY($A1369)&lt;&gt;1,WEEKDAY($A1369)&lt;&gt;7),-VLOOKUP($A1369,ETF_OP_Fee!$I$5:$J$14,2,1),0))^($A1369-$A1368)*(1+1*(B1369/B1368-1))</f>
        <v>0.15398125781249308</v>
      </c>
      <c r="I1369" s="9" t="str">
        <f>IFERROR(VLOOKUP(A1369,'BITO-IV'!$A$1:$J$10000,4,0),"")</f>
        <v/>
      </c>
      <c r="Q1369">
        <f>ROW()</f>
        <v>1369</v>
      </c>
      <c r="R1369" t="str">
        <f t="shared" si="9"/>
        <v/>
      </c>
      <c r="S1369" t="str">
        <f t="shared" si="7"/>
        <v/>
      </c>
      <c r="W1369">
        <f>VLOOKUP(A1369,Tbills!$B$4:$C$10000,2,1)</f>
        <v>1.0000879120871553E-2</v>
      </c>
    </row>
    <row r="1370" spans="1:23">
      <c r="A1370" s="1">
        <v>42158</v>
      </c>
      <c r="B1370">
        <f>IFERROR(VLOOKUP($A1370,'BTC-Web'!$A$2:$H$10000,2,0),"")</f>
        <v>225.73599200000001</v>
      </c>
      <c r="C1370">
        <f>VLOOKUP(A1370,H_SPBTFDUE!$B$2:$C$5828,2,0)</f>
        <v>1.6543328318083359</v>
      </c>
      <c r="D1370" s="2">
        <f>D1369*(1-D$1+IF(AND(WEEKDAY($A1370)&lt;&gt;1,WEEKDAY($A1370)&lt;&gt;7),-VLOOKUP($A1370,ETF_OP_Fee!$G$5:$H$14,2,1),0))^($A1370-$A1369)*(1+2*(C1370/C1369-1))+IFERROR(VLOOKUP(A1370,BITXeom!$C$9:$D$100,2,0),0)-$D$3*IFERROR(VLOOKUP($A1370,Dividends!$C$10:$E$100,2,0),0)</f>
        <v>0.15846372451887797</v>
      </c>
      <c r="G1370" s="66">
        <f t="shared" si="8"/>
        <v>134992317.28696704</v>
      </c>
      <c r="H1370" s="2">
        <f>H1369*(1-H$1+IF(AND(WEEKDAY($A1370)&lt;&gt;1,WEEKDAY($A1370)&lt;&gt;7),-VLOOKUP($A1370,ETF_OP_Fee!$I$5:$J$14,2,1),0))^($A1370-$A1369)*(1+1*(B1370/B1369-1))</f>
        <v>0.15594052670918238</v>
      </c>
      <c r="I1370" s="9" t="str">
        <f>IFERROR(VLOOKUP(A1370,'BITO-IV'!$A$1:$J$10000,4,0),"")</f>
        <v/>
      </c>
      <c r="Q1370">
        <f>ROW()</f>
        <v>1370</v>
      </c>
      <c r="R1370" t="str">
        <f t="shared" si="9"/>
        <v/>
      </c>
      <c r="S1370" t="str">
        <f t="shared" si="7"/>
        <v/>
      </c>
      <c r="W1370">
        <f>VLOOKUP(A1370,Tbills!$B$4:$C$10000,2,1)</f>
        <v>1.0000879120871553E-2</v>
      </c>
    </row>
    <row r="1371" spans="1:23">
      <c r="A1371" s="1">
        <v>42159</v>
      </c>
      <c r="B1371">
        <f>IFERROR(VLOOKUP($A1371,'BTC-Web'!$A$2:$H$10000,2,0),"")</f>
        <v>225.77200300000001</v>
      </c>
      <c r="C1371">
        <f>VLOOKUP(A1371,H_SPBTFDUE!$B$2:$C$5828,2,0)</f>
        <v>1.642799205367979</v>
      </c>
      <c r="D1371" s="2">
        <f>D1370*(1-D$1+IF(AND(WEEKDAY($A1371)&lt;&gt;1,WEEKDAY($A1371)&lt;&gt;7),-VLOOKUP($A1371,ETF_OP_Fee!$G$5:$H$14,2,1),0))^($A1371-$A1370)*(1+2*(C1371/C1370-1))+IFERROR(VLOOKUP(A1371,BITXeom!$C$9:$D$100,2,0),0)-$D$3*IFERROR(VLOOKUP($A1371,Dividends!$C$10:$E$100,2,0),0)</f>
        <v>0.15623534341732018</v>
      </c>
      <c r="G1371" s="66">
        <f t="shared" si="8"/>
        <v>136867560.80976853</v>
      </c>
      <c r="H1371" s="2">
        <f>H1370*(1-H$1+IF(AND(WEEKDAY($A1371)&lt;&gt;1,WEEKDAY($A1371)&lt;&gt;7),-VLOOKUP($A1371,ETF_OP_Fee!$I$5:$J$14,2,1),0))^($A1371-$A1370)*(1+1*(B1371/B1370-1))</f>
        <v>0.15596134407002296</v>
      </c>
      <c r="I1371" s="9" t="str">
        <f>IFERROR(VLOOKUP(A1371,'BITO-IV'!$A$1:$J$10000,4,0),"")</f>
        <v/>
      </c>
      <c r="Q1371">
        <f>ROW()</f>
        <v>1371</v>
      </c>
      <c r="R1371" t="str">
        <f t="shared" si="9"/>
        <v/>
      </c>
      <c r="S1371" t="str">
        <f t="shared" si="7"/>
        <v/>
      </c>
      <c r="W1371">
        <f>VLOOKUP(A1371,Tbills!$B$4:$C$10000,2,1)</f>
        <v>1.0000879120871553E-2</v>
      </c>
    </row>
    <row r="1372" spans="1:23">
      <c r="A1372" s="1">
        <v>42160</v>
      </c>
      <c r="B1372">
        <f>IFERROR(VLOOKUP($A1372,'BTC-Web'!$A$2:$H$10000,2,0),"")</f>
        <v>224.15400700000001</v>
      </c>
      <c r="C1372">
        <f>VLOOKUP(A1372,H_SPBTFDUE!$B$2:$C$5828,2,0)</f>
        <v>1.6472181592796535</v>
      </c>
      <c r="D1372" s="2">
        <f>D1371*(1-D$1+IF(AND(WEEKDAY($A1372)&lt;&gt;1,WEEKDAY($A1372)&lt;&gt;7),-VLOOKUP($A1372,ETF_OP_Fee!$G$5:$H$14,2,1),0))^($A1372-$A1371)*(1+2*(C1372/C1371-1))+IFERROR(VLOOKUP(A1372,BITXeom!$C$9:$D$100,2,0),0)-$D$3*IFERROR(VLOOKUP($A1372,Dividends!$C$10:$E$100,2,0),0)</f>
        <v>0.15705692092627499</v>
      </c>
      <c r="G1372" s="66">
        <f t="shared" si="8"/>
        <v>136124118.03805047</v>
      </c>
      <c r="H1372" s="2">
        <f>H1371*(1-H$1+IF(AND(WEEKDAY($A1372)&lt;&gt;1,WEEKDAY($A1372)&lt;&gt;7),-VLOOKUP($A1372,ETF_OP_Fee!$I$5:$J$14,2,1),0))^($A1372-$A1371)*(1+1*(B1372/B1371-1))</f>
        <v>0.15483961627095619</v>
      </c>
      <c r="I1372" s="9" t="str">
        <f>IFERROR(VLOOKUP(A1372,'BITO-IV'!$A$1:$J$10000,4,0),"")</f>
        <v/>
      </c>
      <c r="Q1372">
        <f>ROW()</f>
        <v>1372</v>
      </c>
      <c r="R1372" t="str">
        <f t="shared" si="9"/>
        <v/>
      </c>
      <c r="S1372" t="str">
        <f t="shared" si="7"/>
        <v/>
      </c>
      <c r="W1372">
        <f>VLOOKUP(A1372,Tbills!$B$4:$C$10000,2,1)</f>
        <v>1.0000879120871553E-2</v>
      </c>
    </row>
    <row r="1373" spans="1:23">
      <c r="A1373" s="1">
        <v>42163</v>
      </c>
      <c r="B1373">
        <f>IFERROR(VLOOKUP($A1373,'BTC-Web'!$A$2:$H$10000,2,0),"")</f>
        <v>222.878998</v>
      </c>
      <c r="C1373">
        <f>VLOOKUP(A1373,H_SPBTFDUE!$B$2:$C$5828,2,0)</f>
        <v>1.6729374520801288</v>
      </c>
      <c r="D1373" s="2">
        <f>D1372*(1-D$1+IF(AND(WEEKDAY($A1373)&lt;&gt;1,WEEKDAY($A1373)&lt;&gt;7),-VLOOKUP($A1373,ETF_OP_Fee!$G$5:$H$14,2,1),0))^($A1373-$A1372)*(1+2*(C1373/C1372-1))+IFERROR(VLOOKUP(A1373,BITXeom!$C$9:$D$100,2,0),0)-$D$3*IFERROR(VLOOKUP($A1373,Dividends!$C$10:$E$100,2,0),0)</f>
        <v>0.16190285831300927</v>
      </c>
      <c r="G1373" s="66">
        <f t="shared" si="8"/>
        <v>131866209.5739526</v>
      </c>
      <c r="H1373" s="2">
        <f>H1372*(1-H$1+IF(AND(WEEKDAY($A1373)&lt;&gt;1,WEEKDAY($A1373)&lt;&gt;7),-VLOOKUP($A1373,ETF_OP_Fee!$I$5:$J$14,2,1),0))^($A1373-$A1372)*(1+1*(B1373/B1372-1))</f>
        <v>0.15394685288826965</v>
      </c>
      <c r="I1373" s="9" t="str">
        <f>IFERROR(VLOOKUP(A1373,'BITO-IV'!$A$1:$J$10000,4,0),"")</f>
        <v/>
      </c>
      <c r="Q1373">
        <f>ROW()</f>
        <v>1373</v>
      </c>
      <c r="R1373" t="str">
        <f t="shared" si="9"/>
        <v/>
      </c>
      <c r="S1373" t="str">
        <f t="shared" si="7"/>
        <v/>
      </c>
      <c r="W1373">
        <f>VLOOKUP(A1373,Tbills!$B$4:$C$10000,2,1)</f>
        <v>1.5001318681335439E-2</v>
      </c>
    </row>
    <row r="1374" spans="1:23">
      <c r="A1374" s="1">
        <v>42164</v>
      </c>
      <c r="B1374">
        <f>IFERROR(VLOOKUP($A1374,'BTC-Web'!$A$2:$H$10000,2,0),"")</f>
        <v>228.537994</v>
      </c>
      <c r="C1374">
        <f>VLOOKUP(A1374,H_SPBTFDUE!$B$2:$C$5828,2,0)</f>
        <v>1.6768470140768061</v>
      </c>
      <c r="D1374" s="2">
        <f>D1373*(1-D$1+IF(AND(WEEKDAY($A1374)&lt;&gt;1,WEEKDAY($A1374)&lt;&gt;7),-VLOOKUP($A1374,ETF_OP_Fee!$G$5:$H$14,2,1),0))^($A1374-$A1373)*(1+2*(C1374/C1373-1))+IFERROR(VLOOKUP(A1374,BITXeom!$C$9:$D$100,2,0),0)-$D$3*IFERROR(VLOOKUP($A1374,Dividends!$C$10:$E$100,2,0),0)</f>
        <v>0.16263996602781172</v>
      </c>
      <c r="G1374" s="66">
        <f t="shared" si="8"/>
        <v>131243017.27608368</v>
      </c>
      <c r="H1374" s="2">
        <f>H1373*(1-H$1+IF(AND(WEEKDAY($A1374)&lt;&gt;1,WEEKDAY($A1374)&lt;&gt;7),-VLOOKUP($A1374,ETF_OP_Fee!$I$5:$J$14,2,1),0))^($A1374-$A1373)*(1+1*(B1374/B1373-1))</f>
        <v>0.15785152276869102</v>
      </c>
      <c r="I1374" s="9" t="str">
        <f>IFERROR(VLOOKUP(A1374,'BITO-IV'!$A$1:$J$10000,4,0),"")</f>
        <v/>
      </c>
      <c r="Q1374">
        <f>ROW()</f>
        <v>1374</v>
      </c>
      <c r="R1374" t="str">
        <f t="shared" si="9"/>
        <v/>
      </c>
      <c r="S1374" t="str">
        <f t="shared" si="7"/>
        <v/>
      </c>
      <c r="W1374">
        <f>VLOOKUP(A1374,Tbills!$B$4:$C$10000,2,1)</f>
        <v>1.5001318681335439E-2</v>
      </c>
    </row>
    <row r="1375" spans="1:23">
      <c r="A1375" s="1">
        <v>42165</v>
      </c>
      <c r="B1375">
        <f>IFERROR(VLOOKUP($A1375,'BTC-Web'!$A$2:$H$10000,2,0),"")</f>
        <v>228.99499499999999</v>
      </c>
      <c r="C1375">
        <f>VLOOKUP(A1375,H_SPBTFDUE!$B$2:$C$5828,2,0)</f>
        <v>1.6748695461691185</v>
      </c>
      <c r="D1375" s="2">
        <f>D1374*(1-D$1+IF(AND(WEEKDAY($A1375)&lt;&gt;1,WEEKDAY($A1375)&lt;&gt;7),-VLOOKUP($A1375,ETF_OP_Fee!$G$5:$H$14,2,1),0))^($A1375-$A1374)*(1+2*(C1375/C1374-1))+IFERROR(VLOOKUP(A1375,BITXeom!$C$9:$D$100,2,0),0)-$D$3*IFERROR(VLOOKUP($A1375,Dividends!$C$10:$E$100,2,0),0)</f>
        <v>0.16223681105975729</v>
      </c>
      <c r="G1375" s="66">
        <f t="shared" si="8"/>
        <v>131545729.31504853</v>
      </c>
      <c r="H1375" s="2">
        <f>H1374*(1-H$1+IF(AND(WEEKDAY($A1375)&lt;&gt;1,WEEKDAY($A1375)&lt;&gt;7),-VLOOKUP($A1375,ETF_OP_Fee!$I$5:$J$14,2,1),0))^($A1375-$A1374)*(1+1*(B1375/B1374-1))</f>
        <v>0.15816305734003666</v>
      </c>
      <c r="I1375" s="9" t="str">
        <f>IFERROR(VLOOKUP(A1375,'BITO-IV'!$A$1:$J$10000,4,0),"")</f>
        <v/>
      </c>
      <c r="Q1375">
        <f>ROW()</f>
        <v>1375</v>
      </c>
      <c r="R1375" t="str">
        <f t="shared" si="9"/>
        <v/>
      </c>
      <c r="S1375" t="str">
        <f t="shared" si="7"/>
        <v/>
      </c>
      <c r="W1375">
        <f>VLOOKUP(A1375,Tbills!$B$4:$C$10000,2,1)</f>
        <v>1.5001318681335439E-2</v>
      </c>
    </row>
    <row r="1376" spans="1:23">
      <c r="A1376" s="1">
        <v>42166</v>
      </c>
      <c r="B1376">
        <f>IFERROR(VLOOKUP($A1376,'BTC-Web'!$A$2:$H$10000,2,0),"")</f>
        <v>228.854996</v>
      </c>
      <c r="C1376">
        <f>VLOOKUP(A1376,H_SPBTFDUE!$B$2:$C$5828,2,0)</f>
        <v>1.6812888220766111</v>
      </c>
      <c r="D1376" s="2">
        <f>D1375*(1-D$1+IF(AND(WEEKDAY($A1376)&lt;&gt;1,WEEKDAY($A1376)&lt;&gt;7),-VLOOKUP($A1376,ETF_OP_Fee!$G$5:$H$14,2,1),0))^($A1376-$A1375)*(1+2*(C1376/C1375-1))+IFERROR(VLOOKUP(A1376,BITXeom!$C$9:$D$100,2,0),0)-$D$3*IFERROR(VLOOKUP($A1376,Dividends!$C$10:$E$100,2,0),0)</f>
        <v>0.16346071454060471</v>
      </c>
      <c r="G1376" s="66">
        <f t="shared" si="8"/>
        <v>130530530.56190082</v>
      </c>
      <c r="H1376" s="2">
        <f>H1375*(1-H$1+IF(AND(WEEKDAY($A1376)&lt;&gt;1,WEEKDAY($A1376)&lt;&gt;7),-VLOOKUP($A1376,ETF_OP_Fee!$I$5:$J$14,2,1),0))^($A1376-$A1375)*(1+1*(B1376/B1375-1))</f>
        <v>0.15806224828917018</v>
      </c>
      <c r="I1376" s="9" t="str">
        <f>IFERROR(VLOOKUP(A1376,'BITO-IV'!$A$1:$J$10000,4,0),"")</f>
        <v/>
      </c>
      <c r="Q1376">
        <f>ROW()</f>
        <v>1376</v>
      </c>
      <c r="R1376" t="str">
        <f t="shared" si="9"/>
        <v/>
      </c>
      <c r="S1376" t="str">
        <f t="shared" si="7"/>
        <v/>
      </c>
      <c r="W1376">
        <f>VLOOKUP(A1376,Tbills!$B$4:$C$10000,2,1)</f>
        <v>1.5001318681335439E-2</v>
      </c>
    </row>
    <row r="1377" spans="1:23">
      <c r="A1377" s="1">
        <v>42167</v>
      </c>
      <c r="B1377">
        <f>IFERROR(VLOOKUP($A1377,'BTC-Web'!$A$2:$H$10000,2,0),"")</f>
        <v>229.70500200000001</v>
      </c>
      <c r="C1377">
        <f>VLOOKUP(A1377,H_SPBTFDUE!$B$2:$C$5828,2,0)</f>
        <v>1.6831319769656021</v>
      </c>
      <c r="D1377" s="2">
        <f>D1376*(1-D$1+IF(AND(WEEKDAY($A1377)&lt;&gt;1,WEEKDAY($A1377)&lt;&gt;7),-VLOOKUP($A1377,ETF_OP_Fee!$G$5:$H$14,2,1),0))^($A1377-$A1376)*(1+2*(C1377/C1376-1))+IFERROR(VLOOKUP(A1377,BITXeom!$C$9:$D$100,2,0),0)-$D$3*IFERROR(VLOOKUP($A1377,Dividends!$C$10:$E$100,2,0),0)</f>
        <v>0.16379936227032929</v>
      </c>
      <c r="G1377" s="66">
        <f t="shared" si="8"/>
        <v>130237541.10941103</v>
      </c>
      <c r="H1377" s="2">
        <f>H1376*(1-H$1+IF(AND(WEEKDAY($A1377)&lt;&gt;1,WEEKDAY($A1377)&lt;&gt;7),-VLOOKUP($A1377,ETF_OP_Fee!$I$5:$J$14,2,1),0))^($A1377-$A1376)*(1+1*(B1377/B1376-1))</f>
        <v>0.15864518887209078</v>
      </c>
      <c r="I1377" s="9" t="str">
        <f>IFERROR(VLOOKUP(A1377,'BITO-IV'!$A$1:$J$10000,4,0),"")</f>
        <v/>
      </c>
      <c r="Q1377">
        <f>ROW()</f>
        <v>1377</v>
      </c>
      <c r="R1377" t="str">
        <f t="shared" si="9"/>
        <v/>
      </c>
      <c r="S1377" t="str">
        <f t="shared" si="7"/>
        <v/>
      </c>
      <c r="W1377">
        <f>VLOOKUP(A1377,Tbills!$B$4:$C$10000,2,1)</f>
        <v>1.5001318681335439E-2</v>
      </c>
    </row>
    <row r="1378" spans="1:23">
      <c r="A1378" s="1">
        <v>42170</v>
      </c>
      <c r="B1378">
        <f>IFERROR(VLOOKUP($A1378,'BTC-Web'!$A$2:$H$10000,2,0),"")</f>
        <v>233.421997</v>
      </c>
      <c r="C1378">
        <f>VLOOKUP(A1378,H_SPBTFDUE!$B$2:$C$5828,2,0)</f>
        <v>1.7330136647752508</v>
      </c>
      <c r="D1378" s="2">
        <f>D1377*(1-D$1+IF(AND(WEEKDAY($A1378)&lt;&gt;1,WEEKDAY($A1378)&lt;&gt;7),-VLOOKUP($A1378,ETF_OP_Fee!$G$5:$H$14,2,1),0))^($A1378-$A1377)*(1+2*(C1378/C1377-1))+IFERROR(VLOOKUP(A1378,BITXeom!$C$9:$D$100,2,0),0)-$D$3*IFERROR(VLOOKUP($A1378,Dividends!$C$10:$E$100,2,0),0)</f>
        <v>0.17344541310453931</v>
      </c>
      <c r="G1378" s="66">
        <f t="shared" si="8"/>
        <v>122511261.95531909</v>
      </c>
      <c r="H1378" s="2">
        <f>H1377*(1-H$1+IF(AND(WEEKDAY($A1378)&lt;&gt;1,WEEKDAY($A1378)&lt;&gt;7),-VLOOKUP($A1378,ETF_OP_Fee!$I$5:$J$14,2,1),0))^($A1378-$A1377)*(1+1*(B1378/B1377-1))</f>
        <v>0.16119973474920526</v>
      </c>
      <c r="I1378" s="9" t="str">
        <f>IFERROR(VLOOKUP(A1378,'BITO-IV'!$A$1:$J$10000,4,0),"")</f>
        <v/>
      </c>
      <c r="Q1378">
        <f>ROW()</f>
        <v>1378</v>
      </c>
      <c r="R1378" t="str">
        <f t="shared" si="9"/>
        <v/>
      </c>
      <c r="S1378" t="str">
        <f t="shared" si="7"/>
        <v/>
      </c>
      <c r="W1378">
        <f>VLOOKUP(A1378,Tbills!$B$4:$C$10000,2,1)</f>
        <v>1.0000879120871553E-2</v>
      </c>
    </row>
    <row r="1379" spans="1:23">
      <c r="A1379" s="1">
        <v>42171</v>
      </c>
      <c r="B1379">
        <f>IFERROR(VLOOKUP($A1379,'BTC-Web'!$A$2:$H$10000,2,0),"")</f>
        <v>236.76499899999999</v>
      </c>
      <c r="C1379">
        <f>VLOOKUP(A1379,H_SPBTFDUE!$B$2:$C$5828,2,0)</f>
        <v>1.8357992963862422</v>
      </c>
      <c r="D1379" s="2">
        <f>D1378*(1-D$1+IF(AND(WEEKDAY($A1379)&lt;&gt;1,WEEKDAY($A1379)&lt;&gt;7),-VLOOKUP($A1379,ETF_OP_Fee!$G$5:$H$14,2,1),0))^($A1379-$A1378)*(1+2*(C1379/C1378-1))+IFERROR(VLOOKUP(A1379,BITXeom!$C$9:$D$100,2,0),0)-$D$3*IFERROR(VLOOKUP($A1379,Dividends!$C$10:$E$100,2,0),0)</f>
        <v>0.19399623766862201</v>
      </c>
      <c r="G1379" s="66">
        <f t="shared" si="8"/>
        <v>107972515.1832885</v>
      </c>
      <c r="H1379" s="2">
        <f>H1378*(1-H$1+IF(AND(WEEKDAY($A1379)&lt;&gt;1,WEEKDAY($A1379)&lt;&gt;7),-VLOOKUP($A1379,ETF_OP_Fee!$I$5:$J$14,2,1),0))^($A1379-$A1378)*(1+1*(B1379/B1378-1))</f>
        <v>0.16350413480186526</v>
      </c>
      <c r="I1379" s="9" t="str">
        <f>IFERROR(VLOOKUP(A1379,'BITO-IV'!$A$1:$J$10000,4,0),"")</f>
        <v/>
      </c>
      <c r="Q1379">
        <f>ROW()</f>
        <v>1379</v>
      </c>
      <c r="R1379" t="str">
        <f t="shared" si="9"/>
        <v/>
      </c>
      <c r="S1379" t="str">
        <f t="shared" si="7"/>
        <v/>
      </c>
      <c r="W1379">
        <f>VLOOKUP(A1379,Tbills!$B$4:$C$10000,2,1)</f>
        <v>1.0000879120871553E-2</v>
      </c>
    </row>
    <row r="1380" spans="1:23">
      <c r="A1380" s="1">
        <v>42172</v>
      </c>
      <c r="B1380">
        <f>IFERROR(VLOOKUP($A1380,'BTC-Web'!$A$2:$H$10000,2,0),"")</f>
        <v>250.82299800000001</v>
      </c>
      <c r="C1380">
        <f>VLOOKUP(A1380,H_SPBTFDUE!$B$2:$C$5828,2,0)</f>
        <v>1.8238103711375331</v>
      </c>
      <c r="D1380" s="2">
        <f>D1379*(1-D$1+IF(AND(WEEKDAY($A1380)&lt;&gt;1,WEEKDAY($A1380)&lt;&gt;7),-VLOOKUP($A1380,ETF_OP_Fee!$G$5:$H$14,2,1),0))^($A1380-$A1379)*(1+2*(C1380/C1379-1))+IFERROR(VLOOKUP(A1380,BITXeom!$C$9:$D$100,2,0),0)-$D$3*IFERROR(VLOOKUP($A1380,Dividends!$C$10:$E$100,2,0),0)</f>
        <v>0.19143932212031237</v>
      </c>
      <c r="G1380" s="66">
        <f t="shared" si="8"/>
        <v>109377151.706313</v>
      </c>
      <c r="H1380" s="2">
        <f>H1379*(1-H$1+IF(AND(WEEKDAY($A1380)&lt;&gt;1,WEEKDAY($A1380)&lt;&gt;7),-VLOOKUP($A1380,ETF_OP_Fee!$I$5:$J$14,2,1),0))^($A1380-$A1379)*(1+1*(B1380/B1379-1))</f>
        <v>0.17320773784343346</v>
      </c>
      <c r="I1380" s="9" t="str">
        <f>IFERROR(VLOOKUP(A1380,'BITO-IV'!$A$1:$J$10000,4,0),"")</f>
        <v/>
      </c>
      <c r="Q1380">
        <f>ROW()</f>
        <v>1380</v>
      </c>
      <c r="R1380" t="str">
        <f t="shared" si="9"/>
        <v/>
      </c>
      <c r="S1380" t="str">
        <f t="shared" si="7"/>
        <v/>
      </c>
      <c r="W1380">
        <f>VLOOKUP(A1380,Tbills!$B$4:$C$10000,2,1)</f>
        <v>1.0000879120871553E-2</v>
      </c>
    </row>
    <row r="1381" spans="1:23">
      <c r="A1381" s="1">
        <v>42173</v>
      </c>
      <c r="B1381">
        <f>IFERROR(VLOOKUP($A1381,'BTC-Web'!$A$2:$H$10000,2,0),"")</f>
        <v>249.42799400000001</v>
      </c>
      <c r="C1381">
        <f>VLOOKUP(A1381,H_SPBTFDUE!$B$2:$C$5828,2,0)</f>
        <v>1.8215839666631759</v>
      </c>
      <c r="D1381" s="2">
        <f>D1380*(1-D$1+IF(AND(WEEKDAY($A1381)&lt;&gt;1,WEEKDAY($A1381)&lt;&gt;7),-VLOOKUP($A1381,ETF_OP_Fee!$G$5:$H$14,2,1),0))^($A1381-$A1380)*(1+2*(C1381/C1380-1))+IFERROR(VLOOKUP(A1381,BITXeom!$C$9:$D$100,2,0),0)-$D$3*IFERROR(VLOOKUP($A1381,Dividends!$C$10:$E$100,2,0),0)</f>
        <v>0.19094890426894143</v>
      </c>
      <c r="G1381" s="66">
        <f t="shared" si="8"/>
        <v>109638500.97338092</v>
      </c>
      <c r="H1381" s="2">
        <f>H1380*(1-H$1+IF(AND(WEEKDAY($A1381)&lt;&gt;1,WEEKDAY($A1381)&lt;&gt;7),-VLOOKUP($A1381,ETF_OP_Fee!$I$5:$J$14,2,1),0))^($A1381-$A1380)*(1+1*(B1381/B1380-1))</f>
        <v>0.17223992409819633</v>
      </c>
      <c r="I1381" s="9" t="str">
        <f>IFERROR(VLOOKUP(A1381,'BITO-IV'!$A$1:$J$10000,4,0),"")</f>
        <v/>
      </c>
      <c r="Q1381">
        <f>ROW()</f>
        <v>1381</v>
      </c>
      <c r="R1381" t="str">
        <f t="shared" si="9"/>
        <v/>
      </c>
      <c r="S1381" t="str">
        <f t="shared" si="7"/>
        <v/>
      </c>
      <c r="W1381">
        <f>VLOOKUP(A1381,Tbills!$B$4:$C$10000,2,1)</f>
        <v>1.0000879120871553E-2</v>
      </c>
    </row>
    <row r="1382" spans="1:23">
      <c r="A1382" s="1">
        <v>42174</v>
      </c>
      <c r="B1382">
        <f>IFERROR(VLOOKUP($A1382,'BTC-Web'!$A$2:$H$10000,2,0),"")</f>
        <v>249.04299900000001</v>
      </c>
      <c r="C1382">
        <f>VLOOKUP(A1382,H_SPBTFDUE!$B$2:$C$5828,2,0)</f>
        <v>1.7891892913653999</v>
      </c>
      <c r="D1382" s="2">
        <f>D1381*(1-D$1+IF(AND(WEEKDAY($A1382)&lt;&gt;1,WEEKDAY($A1382)&lt;&gt;7),-VLOOKUP($A1382,ETF_OP_Fee!$G$5:$H$14,2,1),0))^($A1382-$A1381)*(1+2*(C1382/C1381-1))+IFERROR(VLOOKUP(A1382,BITXeom!$C$9:$D$100,2,0),0)-$D$3*IFERROR(VLOOKUP($A1382,Dividends!$C$10:$E$100,2,0),0)</f>
        <v>0.1841351122587408</v>
      </c>
      <c r="G1382" s="66">
        <f t="shared" si="8"/>
        <v>113532370.94949532</v>
      </c>
      <c r="H1382" s="2">
        <f>H1381*(1-H$1+IF(AND(WEEKDAY($A1382)&lt;&gt;1,WEEKDAY($A1382)&lt;&gt;7),-VLOOKUP($A1382,ETF_OP_Fee!$I$5:$J$14,2,1),0))^($A1382-$A1381)*(1+1*(B1382/B1381-1))</f>
        <v>0.17196959374138773</v>
      </c>
      <c r="I1382" s="9" t="str">
        <f>IFERROR(VLOOKUP(A1382,'BITO-IV'!$A$1:$J$10000,4,0),"")</f>
        <v/>
      </c>
      <c r="Q1382">
        <f>ROW()</f>
        <v>1382</v>
      </c>
      <c r="R1382" t="str">
        <f t="shared" si="9"/>
        <v/>
      </c>
      <c r="S1382" t="str">
        <f t="shared" si="7"/>
        <v/>
      </c>
      <c r="W1382">
        <f>VLOOKUP(A1382,Tbills!$B$4:$C$10000,2,1)</f>
        <v>1.0000879120871553E-2</v>
      </c>
    </row>
    <row r="1383" spans="1:23">
      <c r="A1383" s="1">
        <v>42177</v>
      </c>
      <c r="B1383">
        <f>IFERROR(VLOOKUP($A1383,'BTC-Web'!$A$2:$H$10000,2,0),"")</f>
        <v>243.96899400000001</v>
      </c>
      <c r="C1383">
        <f>VLOOKUP(A1383,H_SPBTFDUE!$B$2:$C$5828,2,0)</f>
        <v>1.8064311805399953</v>
      </c>
      <c r="D1383" s="2">
        <f>D1382*(1-D$1+IF(AND(WEEKDAY($A1383)&lt;&gt;1,WEEKDAY($A1383)&lt;&gt;7),-VLOOKUP($A1383,ETF_OP_Fee!$G$5:$H$14,2,1),0))^($A1383-$A1382)*(1+2*(C1383/C1382-1))+IFERROR(VLOOKUP(A1383,BITXeom!$C$9:$D$100,2,0),0)-$D$3*IFERROR(VLOOKUP($A1383,Dividends!$C$10:$E$100,2,0),0)</f>
        <v>0.1876161571399631</v>
      </c>
      <c r="G1383" s="66">
        <f t="shared" si="8"/>
        <v>111338305.13901527</v>
      </c>
      <c r="H1383" s="2">
        <f>H1382*(1-H$1+IF(AND(WEEKDAY($A1383)&lt;&gt;1,WEEKDAY($A1383)&lt;&gt;7),-VLOOKUP($A1383,ETF_OP_Fee!$I$5:$J$14,2,1),0))^($A1383-$A1382)*(1+1*(B1383/B1382-1))</f>
        <v>0.16845272936645461</v>
      </c>
      <c r="I1383" s="9" t="str">
        <f>IFERROR(VLOOKUP(A1383,'BITO-IV'!$A$1:$J$10000,4,0),"")</f>
        <v/>
      </c>
      <c r="Q1383">
        <f>ROW()</f>
        <v>1383</v>
      </c>
      <c r="R1383" t="str">
        <f t="shared" si="9"/>
        <v/>
      </c>
      <c r="S1383" t="str">
        <f t="shared" ref="S1383:S1446" si="10">IF($A1383&gt;=$R$2,I1383*S$4,"")</f>
        <v/>
      </c>
      <c r="W1383">
        <f>VLOOKUP(A1383,Tbills!$B$4:$C$10000,2,1)</f>
        <v>1.0000879120871553E-2</v>
      </c>
    </row>
    <row r="1384" spans="1:23">
      <c r="A1384" s="1">
        <v>42178</v>
      </c>
      <c r="B1384">
        <f>IFERROR(VLOOKUP($A1384,'BTC-Web'!$A$2:$H$10000,2,0),"")</f>
        <v>246.92700199999999</v>
      </c>
      <c r="C1384">
        <f>VLOOKUP(A1384,H_SPBTFDUE!$B$2:$C$5828,2,0)</f>
        <v>1.7865298853772555</v>
      </c>
      <c r="D1384" s="2">
        <f>D1383*(1-D$1+IF(AND(WEEKDAY($A1384)&lt;&gt;1,WEEKDAY($A1384)&lt;&gt;7),-VLOOKUP($A1384,ETF_OP_Fee!$G$5:$H$14,2,1),0))^($A1384-$A1383)*(1+2*(C1384/C1383-1))+IFERROR(VLOOKUP(A1384,BITXeom!$C$9:$D$100,2,0),0)-$D$3*IFERROR(VLOOKUP($A1384,Dividends!$C$10:$E$100,2,0),0)</f>
        <v>0.18346013696858821</v>
      </c>
      <c r="G1384" s="66">
        <f t="shared" si="8"/>
        <v>113785718.2897566</v>
      </c>
      <c r="H1384" s="2">
        <f>H1383*(1-H$1+IF(AND(WEEKDAY($A1384)&lt;&gt;1,WEEKDAY($A1384)&lt;&gt;7),-VLOOKUP($A1384,ETF_OP_Fee!$I$5:$J$14,2,1),0))^($A1384-$A1383)*(1+1*(B1384/B1383-1))</f>
        <v>0.17049070103498079</v>
      </c>
      <c r="I1384" s="9" t="str">
        <f>IFERROR(VLOOKUP(A1384,'BITO-IV'!$A$1:$J$10000,4,0),"")</f>
        <v/>
      </c>
      <c r="Q1384">
        <f>ROW()</f>
        <v>1384</v>
      </c>
      <c r="R1384" t="str">
        <f t="shared" si="9"/>
        <v/>
      </c>
      <c r="S1384" t="str">
        <f t="shared" si="10"/>
        <v/>
      </c>
      <c r="W1384">
        <f>VLOOKUP(A1384,Tbills!$B$4:$C$10000,2,1)</f>
        <v>1.0000879120871553E-2</v>
      </c>
    </row>
    <row r="1385" spans="1:23">
      <c r="A1385" s="1">
        <v>42179</v>
      </c>
      <c r="B1385">
        <f>IFERROR(VLOOKUP($A1385,'BTC-Web'!$A$2:$H$10000,2,0),"")</f>
        <v>244.28199799999999</v>
      </c>
      <c r="C1385">
        <f>VLOOKUP(A1385,H_SPBTFDUE!$B$2:$C$5828,2,0)</f>
        <v>1.7586837096342787</v>
      </c>
      <c r="D1385" s="2">
        <f>D1384*(1-D$1+IF(AND(WEEKDAY($A1385)&lt;&gt;1,WEEKDAY($A1385)&lt;&gt;7),-VLOOKUP($A1385,ETF_OP_Fee!$G$5:$H$14,2,1),0))^($A1385-$A1384)*(1+2*(C1385/C1384-1))+IFERROR(VLOOKUP(A1385,BITXeom!$C$9:$D$100,2,0),0)-$D$3*IFERROR(VLOOKUP($A1385,Dividends!$C$10:$E$100,2,0),0)</f>
        <v>0.17771961996244476</v>
      </c>
      <c r="G1385" s="66">
        <f t="shared" ref="G1385:G1448" si="11">G1384*(1-G$1-2*(C1385/C1384-1))</f>
        <v>117326891.87305585</v>
      </c>
      <c r="H1385" s="2">
        <f>H1384*(1-H$1+IF(AND(WEEKDAY($A1385)&lt;&gt;1,WEEKDAY($A1385)&lt;&gt;7),-VLOOKUP($A1385,ETF_OP_Fee!$I$5:$J$14,2,1),0))^($A1385-$A1384)*(1+1*(B1385/B1384-1))</f>
        <v>0.16866006863507615</v>
      </c>
      <c r="I1385" s="9" t="str">
        <f>IFERROR(VLOOKUP(A1385,'BITO-IV'!$A$1:$J$10000,4,0),"")</f>
        <v/>
      </c>
      <c r="Q1385">
        <f>ROW()</f>
        <v>1385</v>
      </c>
      <c r="R1385" t="str">
        <f t="shared" ref="R1385:R1448" si="12">IF($A1385&gt;=$R$2,B1385*R$4,"")</f>
        <v/>
      </c>
      <c r="S1385" t="str">
        <f t="shared" si="10"/>
        <v/>
      </c>
      <c r="W1385">
        <f>VLOOKUP(A1385,Tbills!$B$4:$C$10000,2,1)</f>
        <v>1.0000879120871553E-2</v>
      </c>
    </row>
    <row r="1386" spans="1:23">
      <c r="A1386" s="1">
        <v>42180</v>
      </c>
      <c r="B1386">
        <f>IFERROR(VLOOKUP($A1386,'BTC-Web'!$A$2:$H$10000,2,0),"")</f>
        <v>240.365005</v>
      </c>
      <c r="C1386">
        <f>VLOOKUP(A1386,H_SPBTFDUE!$B$2:$C$5828,2,0)</f>
        <v>1.7751919244463188</v>
      </c>
      <c r="D1386" s="2">
        <f>D1385*(1-D$1+IF(AND(WEEKDAY($A1386)&lt;&gt;1,WEEKDAY($A1386)&lt;&gt;7),-VLOOKUP($A1386,ETF_OP_Fee!$G$5:$H$14,2,1),0))^($A1386-$A1385)*(1+2*(C1386/C1385-1))+IFERROR(VLOOKUP(A1386,BITXeom!$C$9:$D$100,2,0),0)-$D$3*IFERROR(VLOOKUP($A1386,Dividends!$C$10:$E$100,2,0),0)</f>
        <v>0.1810341911865799</v>
      </c>
      <c r="G1386" s="66">
        <f t="shared" si="11"/>
        <v>115118162.65126999</v>
      </c>
      <c r="H1386" s="2">
        <f>H1385*(1-H$1+IF(AND(WEEKDAY($A1386)&lt;&gt;1,WEEKDAY($A1386)&lt;&gt;7),-VLOOKUP($A1386,ETF_OP_Fee!$I$5:$J$14,2,1),0))^($A1386-$A1385)*(1+1*(B1386/B1385-1))</f>
        <v>0.16595133256872996</v>
      </c>
      <c r="I1386" s="9" t="str">
        <f>IFERROR(VLOOKUP(A1386,'BITO-IV'!$A$1:$J$10000,4,0),"")</f>
        <v/>
      </c>
      <c r="Q1386">
        <f>ROW()</f>
        <v>1386</v>
      </c>
      <c r="R1386" t="str">
        <f t="shared" si="12"/>
        <v/>
      </c>
      <c r="S1386" t="str">
        <f t="shared" si="10"/>
        <v/>
      </c>
      <c r="W1386">
        <f>VLOOKUP(A1386,Tbills!$B$4:$C$10000,2,1)</f>
        <v>1.0000879120871553E-2</v>
      </c>
    </row>
    <row r="1387" spans="1:23">
      <c r="A1387" s="1">
        <v>42181</v>
      </c>
      <c r="B1387">
        <f>IFERROR(VLOOKUP($A1387,'BTC-Web'!$A$2:$H$10000,2,0),"")</f>
        <v>242.604004</v>
      </c>
      <c r="C1387">
        <f>VLOOKUP(A1387,H_SPBTFDUE!$B$2:$C$5828,2,0)</f>
        <v>1.7808099029039479</v>
      </c>
      <c r="D1387" s="2">
        <f>D1386*(1-D$1+IF(AND(WEEKDAY($A1387)&lt;&gt;1,WEEKDAY($A1387)&lt;&gt;7),-VLOOKUP($A1387,ETF_OP_Fee!$G$5:$H$14,2,1),0))^($A1387-$A1386)*(1+2*(C1387/C1386-1))+IFERROR(VLOOKUP(A1387,BITXeom!$C$9:$D$100,2,0),0)-$D$3*IFERROR(VLOOKUP($A1387,Dividends!$C$10:$E$100,2,0),0)</f>
        <v>0.18215807339544568</v>
      </c>
      <c r="G1387" s="66">
        <f t="shared" si="11"/>
        <v>114383537.5942892</v>
      </c>
      <c r="H1387" s="2">
        <f>H1386*(1-H$1+IF(AND(WEEKDAY($A1387)&lt;&gt;1,WEEKDAY($A1387)&lt;&gt;7),-VLOOKUP($A1387,ETF_OP_Fee!$I$5:$J$14,2,1),0))^($A1387-$A1386)*(1+1*(B1387/B1386-1))</f>
        <v>0.1674928090109529</v>
      </c>
      <c r="I1387" s="9" t="str">
        <f>IFERROR(VLOOKUP(A1387,'BITO-IV'!$A$1:$J$10000,4,0),"")</f>
        <v/>
      </c>
      <c r="Q1387">
        <f>ROW()</f>
        <v>1387</v>
      </c>
      <c r="R1387" t="str">
        <f t="shared" si="12"/>
        <v/>
      </c>
      <c r="S1387" t="str">
        <f t="shared" si="10"/>
        <v/>
      </c>
      <c r="W1387">
        <f>VLOOKUP(A1387,Tbills!$B$4:$C$10000,2,1)</f>
        <v>1.0000879120871553E-2</v>
      </c>
    </row>
    <row r="1388" spans="1:23">
      <c r="A1388" s="1">
        <v>42184</v>
      </c>
      <c r="B1388">
        <f>IFERROR(VLOOKUP($A1388,'BTC-Web'!$A$2:$H$10000,2,0),"")</f>
        <v>248.72099299999999</v>
      </c>
      <c r="C1388">
        <f>VLOOKUP(A1388,H_SPBTFDUE!$B$2:$C$5828,2,0)</f>
        <v>1.8790880732558402</v>
      </c>
      <c r="D1388" s="2">
        <f>D1387*(1-D$1+IF(AND(WEEKDAY($A1388)&lt;&gt;1,WEEKDAY($A1388)&lt;&gt;7),-VLOOKUP($A1388,ETF_OP_Fee!$G$5:$H$14,2,1),0))^($A1388-$A1387)*(1+2*(C1388/C1387-1))+IFERROR(VLOOKUP(A1388,BITXeom!$C$9:$D$100,2,0),0)-$D$3*IFERROR(VLOOKUP($A1388,Dividends!$C$10:$E$100,2,0),0)</f>
        <v>0.20219057564100201</v>
      </c>
      <c r="G1388" s="66">
        <f t="shared" si="11"/>
        <v>101752535.89753729</v>
      </c>
      <c r="H1388" s="2">
        <f>H1387*(1-H$1+IF(AND(WEEKDAY($A1388)&lt;&gt;1,WEEKDAY($A1388)&lt;&gt;7),-VLOOKUP($A1388,ETF_OP_Fee!$I$5:$J$14,2,1),0))^($A1388-$A1387)*(1+1*(B1388/B1387-1))</f>
        <v>0.17170254551088587</v>
      </c>
      <c r="I1388" s="9" t="str">
        <f>IFERROR(VLOOKUP(A1388,'BITO-IV'!$A$1:$J$10000,4,0),"")</f>
        <v/>
      </c>
      <c r="Q1388">
        <f>ROW()</f>
        <v>1388</v>
      </c>
      <c r="R1388" t="str">
        <f t="shared" si="12"/>
        <v/>
      </c>
      <c r="S1388" t="str">
        <f t="shared" si="10"/>
        <v/>
      </c>
      <c r="W1388">
        <f>VLOOKUP(A1388,Tbills!$B$4:$C$10000,2,1)</f>
        <v>1.5001318681335439E-2</v>
      </c>
    </row>
    <row r="1389" spans="1:23">
      <c r="A1389" s="1">
        <v>42185</v>
      </c>
      <c r="B1389">
        <f>IFERROR(VLOOKUP($A1389,'BTC-Web'!$A$2:$H$10000,2,0),"")</f>
        <v>257.03601099999997</v>
      </c>
      <c r="C1389">
        <f>VLOOKUP(A1389,H_SPBTFDUE!$B$2:$C$5828,2,0)</f>
        <v>1.9227994342817194</v>
      </c>
      <c r="D1389" s="2">
        <f>D1388*(1-D$1+IF(AND(WEEKDAY($A1389)&lt;&gt;1,WEEKDAY($A1389)&lt;&gt;7),-VLOOKUP($A1389,ETF_OP_Fee!$G$5:$H$14,2,1),0))^($A1389-$A1388)*(1+2*(C1389/C1388-1))+IFERROR(VLOOKUP(A1389,BITXeom!$C$9:$D$100,2,0),0)-$D$3*IFERROR(VLOOKUP($A1389,Dividends!$C$10:$E$100,2,0),0)</f>
        <v>0.21157178543324667</v>
      </c>
      <c r="G1389" s="66">
        <f t="shared" si="11"/>
        <v>97013302.665107101</v>
      </c>
      <c r="H1389" s="2">
        <f>H1388*(1-H$1+IF(AND(WEEKDAY($A1389)&lt;&gt;1,WEEKDAY($A1389)&lt;&gt;7),-VLOOKUP($A1389,ETF_OP_Fee!$I$5:$J$14,2,1),0))^($A1389-$A1388)*(1+1*(B1389/B1388-1))</f>
        <v>0.17743813321921231</v>
      </c>
      <c r="I1389" s="9" t="str">
        <f>IFERROR(VLOOKUP(A1389,'BITO-IV'!$A$1:$J$10000,4,0),"")</f>
        <v/>
      </c>
      <c r="Q1389">
        <f>ROW()</f>
        <v>1389</v>
      </c>
      <c r="R1389" t="str">
        <f t="shared" si="12"/>
        <v/>
      </c>
      <c r="S1389" t="str">
        <f t="shared" si="10"/>
        <v/>
      </c>
      <c r="W1389">
        <f>VLOOKUP(A1389,Tbills!$B$4:$C$10000,2,1)</f>
        <v>1.5001318681335439E-2</v>
      </c>
    </row>
    <row r="1390" spans="1:23">
      <c r="A1390" s="1">
        <v>42186</v>
      </c>
      <c r="B1390">
        <f>IFERROR(VLOOKUP($A1390,'BTC-Web'!$A$2:$H$10000,2,0),"")</f>
        <v>263.34500100000002</v>
      </c>
      <c r="C1390">
        <f>VLOOKUP(A1390,H_SPBTFDUE!$B$2:$C$5828,2,0)</f>
        <v>1.8900563321540889</v>
      </c>
      <c r="D1390" s="2">
        <f>D1389*(1-D$1+IF(AND(WEEKDAY($A1390)&lt;&gt;1,WEEKDAY($A1390)&lt;&gt;7),-VLOOKUP($A1390,ETF_OP_Fee!$G$5:$H$14,2,1),0))^($A1390-$A1389)*(1+2*(C1390/C1389-1))+IFERROR(VLOOKUP(A1390,BITXeom!$C$9:$D$100,2,0),0)-$D$3*IFERROR(VLOOKUP($A1390,Dividends!$C$10:$E$100,2,0),0)</f>
        <v>0.2043414925411971</v>
      </c>
      <c r="G1390" s="66">
        <f t="shared" si="11"/>
        <v>100312306.54927509</v>
      </c>
      <c r="H1390" s="2">
        <f>H1389*(1-H$1+IF(AND(WEEKDAY($A1390)&lt;&gt;1,WEEKDAY($A1390)&lt;&gt;7),-VLOOKUP($A1390,ETF_OP_Fee!$I$5:$J$14,2,1),0))^($A1390-$A1389)*(1+1*(B1390/B1389-1))</f>
        <v>0.18178864896976638</v>
      </c>
      <c r="I1390" s="9" t="str">
        <f>IFERROR(VLOOKUP(A1390,'BITO-IV'!$A$1:$J$10000,4,0),"")</f>
        <v/>
      </c>
      <c r="Q1390">
        <f>ROW()</f>
        <v>1390</v>
      </c>
      <c r="R1390" t="str">
        <f t="shared" si="12"/>
        <v/>
      </c>
      <c r="S1390" t="str">
        <f t="shared" si="10"/>
        <v/>
      </c>
      <c r="W1390">
        <f>VLOOKUP(A1390,Tbills!$B$4:$C$10000,2,1)</f>
        <v>1.5001318681335439E-2</v>
      </c>
    </row>
    <row r="1391" spans="1:23">
      <c r="A1391" s="1">
        <v>42187</v>
      </c>
      <c r="B1391">
        <f>IFERROR(VLOOKUP($A1391,'BTC-Web'!$A$2:$H$10000,2,0),"")</f>
        <v>258.55200200000002</v>
      </c>
      <c r="C1391">
        <f>VLOOKUP(A1391,H_SPBTFDUE!$B$2:$C$5828,2,0)</f>
        <v>1.8663971673481747</v>
      </c>
      <c r="D1391" s="2">
        <f>D1390*(1-D$1+IF(AND(WEEKDAY($A1391)&lt;&gt;1,WEEKDAY($A1391)&lt;&gt;7),-VLOOKUP($A1391,ETF_OP_Fee!$G$5:$H$14,2,1),0))^($A1391-$A1390)*(1+2*(C1391/C1390-1))+IFERROR(VLOOKUP(A1391,BITXeom!$C$9:$D$100,2,0),0)-$D$3*IFERROR(VLOOKUP($A1391,Dividends!$C$10:$E$100,2,0),0)</f>
        <v>0.19920170384823147</v>
      </c>
      <c r="G1391" s="66">
        <f t="shared" si="11"/>
        <v>102818444.23876725</v>
      </c>
      <c r="H1391" s="2">
        <f>H1390*(1-H$1+IF(AND(WEEKDAY($A1391)&lt;&gt;1,WEEKDAY($A1391)&lt;&gt;7),-VLOOKUP($A1391,ETF_OP_Fee!$I$5:$J$14,2,1),0))^($A1391-$A1390)*(1+1*(B1391/B1390-1))</f>
        <v>0.17847536736415903</v>
      </c>
      <c r="I1391" s="9" t="str">
        <f>IFERROR(VLOOKUP(A1391,'BITO-IV'!$A$1:$J$10000,4,0),"")</f>
        <v/>
      </c>
      <c r="Q1391">
        <f>ROW()</f>
        <v>1391</v>
      </c>
      <c r="R1391" t="str">
        <f t="shared" si="12"/>
        <v/>
      </c>
      <c r="S1391" t="str">
        <f t="shared" si="10"/>
        <v/>
      </c>
      <c r="W1391">
        <f>VLOOKUP(A1391,Tbills!$B$4:$C$10000,2,1)</f>
        <v>1.5001318681335439E-2</v>
      </c>
    </row>
    <row r="1392" spans="1:23">
      <c r="A1392" s="1">
        <v>42191</v>
      </c>
      <c r="B1392">
        <f>IFERROR(VLOOKUP($A1392,'BTC-Web'!$A$2:$H$10000,2,0),"")</f>
        <v>271.108002</v>
      </c>
      <c r="C1392">
        <f>VLOOKUP(A1392,H_SPBTFDUE!$B$2:$C$5828,2,0)</f>
        <v>1.9657047478039251</v>
      </c>
      <c r="D1392" s="2">
        <f>D1391*(1-D$1+IF(AND(WEEKDAY($A1392)&lt;&gt;1,WEEKDAY($A1392)&lt;&gt;7),-VLOOKUP($A1392,ETF_OP_Fee!$G$5:$H$14,2,1),0))^($A1392-$A1391)*(1+2*(C1392/C1391-1))+IFERROR(VLOOKUP(A1392,BITXeom!$C$9:$D$100,2,0),0)-$D$3*IFERROR(VLOOKUP($A1392,Dividends!$C$10:$E$100,2,0),0)</f>
        <v>0.22029376480416199</v>
      </c>
      <c r="G1392" s="66">
        <f t="shared" si="11"/>
        <v>91871529.229239196</v>
      </c>
      <c r="H1392" s="2">
        <f>H1391*(1-H$1+IF(AND(WEEKDAY($A1392)&lt;&gt;1,WEEKDAY($A1392)&lt;&gt;7),-VLOOKUP($A1392,ETF_OP_Fee!$I$5:$J$14,2,1),0))^($A1392-$A1391)*(1+1*(B1392/B1391-1))</f>
        <v>0.18712314202836847</v>
      </c>
      <c r="I1392" s="9" t="str">
        <f>IFERROR(VLOOKUP(A1392,'BITO-IV'!$A$1:$J$10000,4,0),"")</f>
        <v/>
      </c>
      <c r="Q1392">
        <f>ROW()</f>
        <v>1392</v>
      </c>
      <c r="R1392" t="str">
        <f t="shared" si="12"/>
        <v/>
      </c>
      <c r="S1392" t="str">
        <f t="shared" si="10"/>
        <v/>
      </c>
      <c r="W1392">
        <f>VLOOKUP(A1392,Tbills!$B$4:$C$10000,2,1)</f>
        <v>1.5001318681335439E-2</v>
      </c>
    </row>
    <row r="1393" spans="1:23">
      <c r="A1393" s="1">
        <v>42192</v>
      </c>
      <c r="B1393">
        <f>IFERROR(VLOOKUP($A1393,'BTC-Web'!$A$2:$H$10000,2,0),"")</f>
        <v>269.96301299999999</v>
      </c>
      <c r="C1393">
        <f>VLOOKUP(A1393,H_SPBTFDUE!$B$2:$C$5828,2,0)</f>
        <v>1.9448627043376747</v>
      </c>
      <c r="D1393" s="2">
        <f>D1392*(1-D$1+IF(AND(WEEKDAY($A1393)&lt;&gt;1,WEEKDAY($A1393)&lt;&gt;7),-VLOOKUP($A1393,ETF_OP_Fee!$G$5:$H$14,2,1),0))^($A1393-$A1392)*(1+2*(C1393/C1392-1))+IFERROR(VLOOKUP(A1393,BITXeom!$C$9:$D$100,2,0),0)-$D$3*IFERROR(VLOOKUP($A1393,Dividends!$C$10:$E$100,2,0),0)</f>
        <v>0.21559629501876573</v>
      </c>
      <c r="G1393" s="66">
        <f t="shared" si="11"/>
        <v>93814944.241158277</v>
      </c>
      <c r="H1393" s="2">
        <f>H1392*(1-H$1+IF(AND(WEEKDAY($A1393)&lt;&gt;1,WEEKDAY($A1393)&lt;&gt;7),-VLOOKUP($A1393,ETF_OP_Fee!$I$5:$J$14,2,1),0))^($A1393-$A1392)*(1+1*(B1393/B1392-1))</f>
        <v>0.18632800228260504</v>
      </c>
      <c r="I1393" s="9" t="str">
        <f>IFERROR(VLOOKUP(A1393,'BITO-IV'!$A$1:$J$10000,4,0),"")</f>
        <v/>
      </c>
      <c r="Q1393">
        <f>ROW()</f>
        <v>1393</v>
      </c>
      <c r="R1393" t="str">
        <f t="shared" si="12"/>
        <v/>
      </c>
      <c r="S1393" t="str">
        <f t="shared" si="10"/>
        <v/>
      </c>
      <c r="W1393">
        <f>VLOOKUP(A1393,Tbills!$B$4:$C$10000,2,1)</f>
        <v>1.5001318681335439E-2</v>
      </c>
    </row>
    <row r="1394" spans="1:23">
      <c r="A1394" s="1">
        <v>42193</v>
      </c>
      <c r="B1394">
        <f>IFERROR(VLOOKUP($A1394,'BTC-Web'!$A$2:$H$10000,2,0),"")</f>
        <v>265.98199499999998</v>
      </c>
      <c r="C1394">
        <f>VLOOKUP(A1394,H_SPBTFDUE!$B$2:$C$5828,2,0)</f>
        <v>1.978095673653258</v>
      </c>
      <c r="D1394" s="2">
        <f>D1393*(1-D$1+IF(AND(WEEKDAY($A1394)&lt;&gt;1,WEEKDAY($A1394)&lt;&gt;7),-VLOOKUP($A1394,ETF_OP_Fee!$G$5:$H$14,2,1),0))^($A1394-$A1393)*(1+2*(C1394/C1393-1))+IFERROR(VLOOKUP(A1394,BITXeom!$C$9:$D$100,2,0),0)-$D$3*IFERROR(VLOOKUP($A1394,Dividends!$C$10:$E$100,2,0),0)</f>
        <v>0.22293744885617589</v>
      </c>
      <c r="G1394" s="66">
        <f t="shared" si="11"/>
        <v>90603922.669288263</v>
      </c>
      <c r="H1394" s="2">
        <f>H1393*(1-H$1+IF(AND(WEEKDAY($A1394)&lt;&gt;1,WEEKDAY($A1394)&lt;&gt;7),-VLOOKUP($A1394,ETF_OP_Fee!$I$5:$J$14,2,1),0))^($A1394-$A1393)*(1+1*(B1394/B1393-1))</f>
        <v>0.183575532461732</v>
      </c>
      <c r="I1394" s="9" t="str">
        <f>IFERROR(VLOOKUP(A1394,'BITO-IV'!$A$1:$J$10000,4,0),"")</f>
        <v/>
      </c>
      <c r="Q1394">
        <f>ROW()</f>
        <v>1394</v>
      </c>
      <c r="R1394" t="str">
        <f t="shared" si="12"/>
        <v/>
      </c>
      <c r="S1394" t="str">
        <f t="shared" si="10"/>
        <v/>
      </c>
      <c r="W1394">
        <f>VLOOKUP(A1394,Tbills!$B$4:$C$10000,2,1)</f>
        <v>1.5001318681335439E-2</v>
      </c>
    </row>
    <row r="1395" spans="1:23">
      <c r="A1395" s="1">
        <v>42194</v>
      </c>
      <c r="B1395">
        <f>IFERROR(VLOOKUP($A1395,'BTC-Web'!$A$2:$H$10000,2,0),"")</f>
        <v>270.82699600000001</v>
      </c>
      <c r="C1395">
        <f>VLOOKUP(A1395,H_SPBTFDUE!$B$2:$C$5828,2,0)</f>
        <v>1.9665048953987259</v>
      </c>
      <c r="D1395" s="2">
        <f>D1394*(1-D$1+IF(AND(WEEKDAY($A1395)&lt;&gt;1,WEEKDAY($A1395)&lt;&gt;7),-VLOOKUP($A1395,ETF_OP_Fee!$G$5:$H$14,2,1),0))^($A1395-$A1394)*(1+2*(C1395/C1394-1))+IFERROR(VLOOKUP(A1395,BITXeom!$C$9:$D$100,2,0),0)-$D$3*IFERROR(VLOOKUP($A1395,Dividends!$C$10:$E$100,2,0),0)</f>
        <v>0.22029825664038236</v>
      </c>
      <c r="G1395" s="66">
        <f t="shared" si="11"/>
        <v>91661005.272962883</v>
      </c>
      <c r="H1395" s="2">
        <f>H1394*(1-H$1+IF(AND(WEEKDAY($A1395)&lt;&gt;1,WEEKDAY($A1395)&lt;&gt;7),-VLOOKUP($A1395,ETF_OP_Fee!$I$5:$J$14,2,1),0))^($A1395-$A1394)*(1+1*(B1395/B1394-1))</f>
        <v>0.1869145916667635</v>
      </c>
      <c r="I1395" s="9" t="str">
        <f>IFERROR(VLOOKUP(A1395,'BITO-IV'!$A$1:$J$10000,4,0),"")</f>
        <v/>
      </c>
      <c r="Q1395">
        <f>ROW()</f>
        <v>1395</v>
      </c>
      <c r="R1395" t="str">
        <f t="shared" si="12"/>
        <v/>
      </c>
      <c r="S1395" t="str">
        <f t="shared" si="10"/>
        <v/>
      </c>
      <c r="W1395">
        <f>VLOOKUP(A1395,Tbills!$B$4:$C$10000,2,1)</f>
        <v>1.5001318681335439E-2</v>
      </c>
    </row>
    <row r="1396" spans="1:23">
      <c r="A1396" s="1">
        <v>42195</v>
      </c>
      <c r="B1396">
        <f>IFERROR(VLOOKUP($A1396,'BTC-Web'!$A$2:$H$10000,2,0),"")</f>
        <v>269.15600599999999</v>
      </c>
      <c r="C1396">
        <f>VLOOKUP(A1396,H_SPBTFDUE!$B$2:$C$5828,2,0)</f>
        <v>2.0807176626804025</v>
      </c>
      <c r="D1396" s="2">
        <f>D1395*(1-D$1+IF(AND(WEEKDAY($A1396)&lt;&gt;1,WEEKDAY($A1396)&lt;&gt;7),-VLOOKUP($A1396,ETF_OP_Fee!$G$5:$H$14,2,1),0))^($A1396-$A1395)*(1+2*(C1396/C1395-1))+IFERROR(VLOOKUP(A1396,BITXeom!$C$9:$D$100,2,0),0)-$D$3*IFERROR(VLOOKUP($A1396,Dividends!$C$10:$E$100,2,0),0)</f>
        <v>0.24585804928536109</v>
      </c>
      <c r="G1396" s="66">
        <f t="shared" si="11"/>
        <v>81009062.758949474</v>
      </c>
      <c r="H1396" s="2">
        <f>H1395*(1-H$1+IF(AND(WEEKDAY($A1396)&lt;&gt;1,WEEKDAY($A1396)&lt;&gt;7),-VLOOKUP($A1396,ETF_OP_Fee!$I$5:$J$14,2,1),0))^($A1396-$A1395)*(1+1*(B1396/B1395-1))</f>
        <v>0.18575650242416841</v>
      </c>
      <c r="I1396" s="9" t="str">
        <f>IFERROR(VLOOKUP(A1396,'BITO-IV'!$A$1:$J$10000,4,0),"")</f>
        <v/>
      </c>
      <c r="Q1396">
        <f>ROW()</f>
        <v>1396</v>
      </c>
      <c r="R1396" t="str">
        <f t="shared" si="12"/>
        <v/>
      </c>
      <c r="S1396" t="str">
        <f t="shared" si="10"/>
        <v/>
      </c>
      <c r="W1396">
        <f>VLOOKUP(A1396,Tbills!$B$4:$C$10000,2,1)</f>
        <v>1.5001318681335439E-2</v>
      </c>
    </row>
    <row r="1397" spans="1:23">
      <c r="A1397" s="1">
        <v>42198</v>
      </c>
      <c r="B1397">
        <f>IFERROR(VLOOKUP($A1397,'BTC-Web'!$A$2:$H$10000,2,0),"")</f>
        <v>310.82699600000001</v>
      </c>
      <c r="C1397">
        <f>VLOOKUP(A1397,H_SPBTFDUE!$B$2:$C$5828,2,0)</f>
        <v>2.1327823643270385</v>
      </c>
      <c r="D1397" s="2">
        <f>D1396*(1-D$1+IF(AND(WEEKDAY($A1397)&lt;&gt;1,WEEKDAY($A1397)&lt;&gt;7),-VLOOKUP($A1397,ETF_OP_Fee!$G$5:$H$14,2,1),0))^($A1397-$A1396)*(1+2*(C1397/C1396-1))+IFERROR(VLOOKUP(A1397,BITXeom!$C$9:$D$100,2,0),0)-$D$3*IFERROR(VLOOKUP($A1397,Dividends!$C$10:$E$100,2,0),0)</f>
        <v>0.25806865066945878</v>
      </c>
      <c r="G1397" s="66">
        <f t="shared" si="11"/>
        <v>76950751.668861717</v>
      </c>
      <c r="H1397" s="2">
        <f>H1396*(1-H$1+IF(AND(WEEKDAY($A1397)&lt;&gt;1,WEEKDAY($A1397)&lt;&gt;7),-VLOOKUP($A1397,ETF_OP_Fee!$I$5:$J$14,2,1),0))^($A1397-$A1396)*(1+1*(B1397/B1396-1))</f>
        <v>0.21449875219626349</v>
      </c>
      <c r="I1397" s="9" t="str">
        <f>IFERROR(VLOOKUP(A1397,'BITO-IV'!$A$1:$J$10000,4,0),"")</f>
        <v/>
      </c>
      <c r="Q1397">
        <f>ROW()</f>
        <v>1397</v>
      </c>
      <c r="R1397" t="str">
        <f t="shared" si="12"/>
        <v/>
      </c>
      <c r="S1397" t="str">
        <f t="shared" si="10"/>
        <v/>
      </c>
      <c r="W1397">
        <f>VLOOKUP(A1397,Tbills!$B$4:$C$10000,2,1)</f>
        <v>1.5001318681335439E-2</v>
      </c>
    </row>
    <row r="1398" spans="1:23">
      <c r="A1398" s="1">
        <v>42199</v>
      </c>
      <c r="B1398">
        <f>IFERROR(VLOOKUP($A1398,'BTC-Web'!$A$2:$H$10000,2,0),"")</f>
        <v>292.033997</v>
      </c>
      <c r="C1398">
        <f>VLOOKUP(A1398,H_SPBTFDUE!$B$2:$C$5828,2,0)</f>
        <v>2.0990292680494984</v>
      </c>
      <c r="D1398" s="2">
        <f>D1397*(1-D$1+IF(AND(WEEKDAY($A1398)&lt;&gt;1,WEEKDAY($A1398)&lt;&gt;7),-VLOOKUP($A1398,ETF_OP_Fee!$G$5:$H$14,2,1),0))^($A1398-$A1397)*(1+2*(C1398/C1397-1))+IFERROR(VLOOKUP(A1398,BITXeom!$C$9:$D$100,2,0),0)-$D$3*IFERROR(VLOOKUP($A1398,Dividends!$C$10:$E$100,2,0),0)</f>
        <v>0.2498702135824534</v>
      </c>
      <c r="G1398" s="66">
        <f t="shared" si="11"/>
        <v>79382368.300080106</v>
      </c>
      <c r="H1398" s="2">
        <f>H1397*(1-H$1+IF(AND(WEEKDAY($A1398)&lt;&gt;1,WEEKDAY($A1398)&lt;&gt;7),-VLOOKUP($A1398,ETF_OP_Fee!$I$5:$J$14,2,1),0))^($A1398-$A1397)*(1+1*(B1398/B1397-1))</f>
        <v>0.20152463711701124</v>
      </c>
      <c r="I1398" s="9" t="str">
        <f>IFERROR(VLOOKUP(A1398,'BITO-IV'!$A$1:$J$10000,4,0),"")</f>
        <v/>
      </c>
      <c r="Q1398">
        <f>ROW()</f>
        <v>1398</v>
      </c>
      <c r="R1398" t="str">
        <f t="shared" si="12"/>
        <v/>
      </c>
      <c r="S1398" t="str">
        <f t="shared" si="10"/>
        <v/>
      </c>
      <c r="W1398">
        <f>VLOOKUP(A1398,Tbills!$B$4:$C$10000,2,1)</f>
        <v>1.5001318681335439E-2</v>
      </c>
    </row>
    <row r="1399" spans="1:23">
      <c r="A1399" s="1">
        <v>42200</v>
      </c>
      <c r="B1399">
        <f>IFERROR(VLOOKUP($A1399,'BTC-Web'!$A$2:$H$10000,2,0),"")</f>
        <v>288.04501299999998</v>
      </c>
      <c r="C1399">
        <f>VLOOKUP(A1399,H_SPBTFDUE!$B$2:$C$5828,2,0)</f>
        <v>2.0868608072240602</v>
      </c>
      <c r="D1399" s="2">
        <f>D1398*(1-D$1+IF(AND(WEEKDAY($A1399)&lt;&gt;1,WEEKDAY($A1399)&lt;&gt;7),-VLOOKUP($A1399,ETF_OP_Fee!$G$5:$H$14,2,1),0))^($A1399-$A1398)*(1+2*(C1399/C1398-1))+IFERROR(VLOOKUP(A1399,BITXeom!$C$9:$D$100,2,0),0)-$D$3*IFERROR(VLOOKUP($A1399,Dividends!$C$10:$E$100,2,0),0)</f>
        <v>0.24694335380988541</v>
      </c>
      <c r="G1399" s="66">
        <f t="shared" si="11"/>
        <v>80298624.604514509</v>
      </c>
      <c r="H1399" s="2">
        <f>H1398*(1-H$1+IF(AND(WEEKDAY($A1399)&lt;&gt;1,WEEKDAY($A1399)&lt;&gt;7),-VLOOKUP($A1399,ETF_OP_Fee!$I$5:$J$14,2,1),0))^($A1399-$A1398)*(1+1*(B1399/B1398-1))</f>
        <v>0.19876677534737291</v>
      </c>
      <c r="I1399" s="9" t="str">
        <f>IFERROR(VLOOKUP(A1399,'BITO-IV'!$A$1:$J$10000,4,0),"")</f>
        <v/>
      </c>
      <c r="Q1399">
        <f>ROW()</f>
        <v>1399</v>
      </c>
      <c r="R1399" t="str">
        <f t="shared" si="12"/>
        <v/>
      </c>
      <c r="S1399" t="str">
        <f t="shared" si="10"/>
        <v/>
      </c>
      <c r="W1399">
        <f>VLOOKUP(A1399,Tbills!$B$4:$C$10000,2,1)</f>
        <v>1.5001318681335439E-2</v>
      </c>
    </row>
    <row r="1400" spans="1:23">
      <c r="A1400" s="1">
        <v>42201</v>
      </c>
      <c r="B1400">
        <f>IFERROR(VLOOKUP($A1400,'BTC-Web'!$A$2:$H$10000,2,0),"")</f>
        <v>286.04199199999999</v>
      </c>
      <c r="C1400">
        <f>VLOOKUP(A1400,H_SPBTFDUE!$B$2:$C$5828,2,0)</f>
        <v>2.0301215884496577</v>
      </c>
      <c r="D1400" s="2">
        <f>D1399*(1-D$1+IF(AND(WEEKDAY($A1400)&lt;&gt;1,WEEKDAY($A1400)&lt;&gt;7),-VLOOKUP($A1400,ETF_OP_Fee!$G$5:$H$14,2,1),0))^($A1400-$A1399)*(1+2*(C1400/C1399-1))+IFERROR(VLOOKUP(A1400,BITXeom!$C$9:$D$100,2,0),0)-$D$3*IFERROR(VLOOKUP($A1400,Dividends!$C$10:$E$100,2,0),0)</f>
        <v>0.23348702240691491</v>
      </c>
      <c r="G1400" s="66">
        <f t="shared" si="11"/>
        <v>84660889.446118504</v>
      </c>
      <c r="H1400" s="2">
        <f>H1399*(1-H$1+IF(AND(WEEKDAY($A1400)&lt;&gt;1,WEEKDAY($A1400)&lt;&gt;7),-VLOOKUP($A1400,ETF_OP_Fee!$I$5:$J$14,2,1),0))^($A1400-$A1399)*(1+1*(B1400/B1399-1))</f>
        <v>0.19737944416116898</v>
      </c>
      <c r="I1400" s="9" t="str">
        <f>IFERROR(VLOOKUP(A1400,'BITO-IV'!$A$1:$J$10000,4,0),"")</f>
        <v/>
      </c>
      <c r="Q1400">
        <f>ROW()</f>
        <v>1400</v>
      </c>
      <c r="R1400" t="str">
        <f t="shared" si="12"/>
        <v/>
      </c>
      <c r="S1400" t="str">
        <f t="shared" si="10"/>
        <v/>
      </c>
      <c r="W1400">
        <f>VLOOKUP(A1400,Tbills!$B$4:$C$10000,2,1)</f>
        <v>1.5001318681335439E-2</v>
      </c>
    </row>
    <row r="1401" spans="1:23">
      <c r="A1401" s="1">
        <v>42202</v>
      </c>
      <c r="B1401">
        <f>IFERROR(VLOOKUP($A1401,'BTC-Web'!$A$2:$H$10000,2,0),"")</f>
        <v>278.091003</v>
      </c>
      <c r="C1401">
        <f>VLOOKUP(A1401,H_SPBTFDUE!$B$2:$C$5828,2,0)</f>
        <v>2.0399953380874511</v>
      </c>
      <c r="D1401" s="2">
        <f>D1400*(1-D$1+IF(AND(WEEKDAY($A1401)&lt;&gt;1,WEEKDAY($A1401)&lt;&gt;7),-VLOOKUP($A1401,ETF_OP_Fee!$G$5:$H$14,2,1),0))^($A1401-$A1400)*(1+2*(C1401/C1400-1))+IFERROR(VLOOKUP(A1401,BITXeom!$C$9:$D$100,2,0),0)-$D$3*IFERROR(VLOOKUP($A1401,Dividends!$C$10:$E$100,2,0),0)</f>
        <v>0.23572978876920828</v>
      </c>
      <c r="G1401" s="66">
        <f t="shared" si="11"/>
        <v>83832964.843485966</v>
      </c>
      <c r="H1401" s="2">
        <f>H1400*(1-H$1+IF(AND(WEEKDAY($A1401)&lt;&gt;1,WEEKDAY($A1401)&lt;&gt;7),-VLOOKUP($A1401,ETF_OP_Fee!$I$5:$J$14,2,1),0))^($A1401-$A1400)*(1+1*(B1401/B1400-1))</f>
        <v>0.19188797625526233</v>
      </c>
      <c r="I1401" s="9" t="str">
        <f>IFERROR(VLOOKUP(A1401,'BITO-IV'!$A$1:$J$10000,4,0),"")</f>
        <v/>
      </c>
      <c r="Q1401">
        <f>ROW()</f>
        <v>1401</v>
      </c>
      <c r="R1401" t="str">
        <f t="shared" si="12"/>
        <v/>
      </c>
      <c r="S1401" t="str">
        <f t="shared" si="10"/>
        <v/>
      </c>
      <c r="W1401">
        <f>VLOOKUP(A1401,Tbills!$B$4:$C$10000,2,1)</f>
        <v>1.5001318681335439E-2</v>
      </c>
    </row>
    <row r="1402" spans="1:23">
      <c r="A1402" s="1">
        <v>42205</v>
      </c>
      <c r="B1402">
        <f>IFERROR(VLOOKUP($A1402,'BTC-Web'!$A$2:$H$10000,2,0),"")</f>
        <v>273.49899299999998</v>
      </c>
      <c r="C1402">
        <f>VLOOKUP(A1402,H_SPBTFDUE!$B$2:$C$5828,2,0)</f>
        <v>2.0361877626533453</v>
      </c>
      <c r="D1402" s="2">
        <f>D1401*(1-D$1+IF(AND(WEEKDAY($A1402)&lt;&gt;1,WEEKDAY($A1402)&lt;&gt;7),-VLOOKUP($A1402,ETF_OP_Fee!$G$5:$H$14,2,1),0))^($A1402-$A1401)*(1+2*(C1402/C1401-1))+IFERROR(VLOOKUP(A1402,BITXeom!$C$9:$D$100,2,0),0)-$D$3*IFERROR(VLOOKUP($A1402,Dividends!$C$10:$E$100,2,0),0)</f>
        <v>0.2347649052463584</v>
      </c>
      <c r="G1402" s="66">
        <f t="shared" si="11"/>
        <v>84141543.158237725</v>
      </c>
      <c r="H1402" s="2">
        <f>H1401*(1-H$1+IF(AND(WEEKDAY($A1402)&lt;&gt;1,WEEKDAY($A1402)&lt;&gt;7),-VLOOKUP($A1402,ETF_OP_Fee!$I$5:$J$14,2,1),0))^($A1402-$A1401)*(1+1*(B1402/B1401-1))</f>
        <v>0.18870466850965098</v>
      </c>
      <c r="I1402" s="9" t="str">
        <f>IFERROR(VLOOKUP(A1402,'BITO-IV'!$A$1:$J$10000,4,0),"")</f>
        <v/>
      </c>
      <c r="Q1402">
        <f>ROW()</f>
        <v>1402</v>
      </c>
      <c r="R1402" t="str">
        <f t="shared" si="12"/>
        <v/>
      </c>
      <c r="S1402" t="str">
        <f t="shared" si="10"/>
        <v/>
      </c>
      <c r="W1402">
        <f>VLOOKUP(A1402,Tbills!$B$4:$C$10000,2,1)</f>
        <v>2.9998681318668605E-2</v>
      </c>
    </row>
    <row r="1403" spans="1:23">
      <c r="A1403" s="1">
        <v>42206</v>
      </c>
      <c r="B1403">
        <f>IFERROR(VLOOKUP($A1403,'BTC-Web'!$A$2:$H$10000,2,0),"")</f>
        <v>278.88198899999998</v>
      </c>
      <c r="C1403">
        <f>VLOOKUP(A1403,H_SPBTFDUE!$B$2:$C$5828,2,0)</f>
        <v>2.0129885787403752</v>
      </c>
      <c r="D1403" s="2">
        <f>D1402*(1-D$1+IF(AND(WEEKDAY($A1403)&lt;&gt;1,WEEKDAY($A1403)&lt;&gt;7),-VLOOKUP($A1403,ETF_OP_Fee!$G$5:$H$14,2,1),0))^($A1403-$A1402)*(1+2*(C1403/C1402-1))+IFERROR(VLOOKUP(A1403,BITXeom!$C$9:$D$100,2,0),0)-$D$3*IFERROR(VLOOKUP($A1403,Dividends!$C$10:$E$100,2,0),0)</f>
        <v>0.22938768978693683</v>
      </c>
      <c r="G1403" s="66">
        <f t="shared" si="11"/>
        <v>86054486.50143975</v>
      </c>
      <c r="H1403" s="2">
        <f>H1402*(1-H$1+IF(AND(WEEKDAY($A1403)&lt;&gt;1,WEEKDAY($A1403)&lt;&gt;7),-VLOOKUP($A1403,ETF_OP_Fee!$I$5:$J$14,2,1),0))^($A1403-$A1402)*(1+1*(B1403/B1402-1))</f>
        <v>0.1924137379221513</v>
      </c>
      <c r="I1403" s="9" t="str">
        <f>IFERROR(VLOOKUP(A1403,'BITO-IV'!$A$1:$J$10000,4,0),"")</f>
        <v/>
      </c>
      <c r="Q1403">
        <f>ROW()</f>
        <v>1403</v>
      </c>
      <c r="R1403" t="str">
        <f t="shared" si="12"/>
        <v/>
      </c>
      <c r="S1403" t="str">
        <f t="shared" si="10"/>
        <v/>
      </c>
      <c r="W1403">
        <f>VLOOKUP(A1403,Tbills!$B$4:$C$10000,2,1)</f>
        <v>2.9998681318668605E-2</v>
      </c>
    </row>
    <row r="1404" spans="1:23">
      <c r="A1404" s="1">
        <v>42207</v>
      </c>
      <c r="B1404">
        <f>IFERROR(VLOOKUP($A1404,'BTC-Web'!$A$2:$H$10000,2,0),"")</f>
        <v>275.65701300000001</v>
      </c>
      <c r="C1404">
        <f>VLOOKUP(A1404,H_SPBTFDUE!$B$2:$C$5828,2,0)</f>
        <v>2.0229045263818062</v>
      </c>
      <c r="D1404" s="2">
        <f>D1403*(1-D$1+IF(AND(WEEKDAY($A1404)&lt;&gt;1,WEEKDAY($A1404)&lt;&gt;7),-VLOOKUP($A1404,ETF_OP_Fee!$G$5:$H$14,2,1),0))^($A1404-$A1403)*(1+2*(C1404/C1403-1))+IFERROR(VLOOKUP(A1404,BITXeom!$C$9:$D$100,2,0),0)-$D$3*IFERROR(VLOOKUP($A1404,Dividends!$C$10:$E$100,2,0),0)</f>
        <v>0.23161968489231008</v>
      </c>
      <c r="G1404" s="66">
        <f t="shared" si="11"/>
        <v>85202201.067120373</v>
      </c>
      <c r="H1404" s="2">
        <f>H1403*(1-H$1+IF(AND(WEEKDAY($A1404)&lt;&gt;1,WEEKDAY($A1404)&lt;&gt;7),-VLOOKUP($A1404,ETF_OP_Fee!$I$5:$J$14,2,1),0))^($A1404-$A1403)*(1+1*(B1404/B1403-1))</f>
        <v>0.19018372591112848</v>
      </c>
      <c r="I1404" s="9" t="str">
        <f>IFERROR(VLOOKUP(A1404,'BITO-IV'!$A$1:$J$10000,4,0),"")</f>
        <v/>
      </c>
      <c r="Q1404">
        <f>ROW()</f>
        <v>1404</v>
      </c>
      <c r="R1404" t="str">
        <f t="shared" si="12"/>
        <v/>
      </c>
      <c r="S1404" t="str">
        <f t="shared" si="10"/>
        <v/>
      </c>
      <c r="W1404">
        <f>VLOOKUP(A1404,Tbills!$B$4:$C$10000,2,1)</f>
        <v>2.9998681318668605E-2</v>
      </c>
    </row>
    <row r="1405" spans="1:23">
      <c r="A1405" s="1">
        <v>42208</v>
      </c>
      <c r="B1405">
        <f>IFERROR(VLOOKUP($A1405,'BTC-Web'!$A$2:$H$10000,2,0),"")</f>
        <v>277.341003</v>
      </c>
      <c r="C1405">
        <f>VLOOKUP(A1405,H_SPBTFDUE!$B$2:$C$5828,2,0)</f>
        <v>2.0141235804993536</v>
      </c>
      <c r="D1405" s="2">
        <f>D1404*(1-D$1+IF(AND(WEEKDAY($A1405)&lt;&gt;1,WEEKDAY($A1405)&lt;&gt;7),-VLOOKUP($A1405,ETF_OP_Fee!$G$5:$H$14,2,1),0))^($A1405-$A1404)*(1+2*(C1405/C1404-1))+IFERROR(VLOOKUP(A1405,BITXeom!$C$9:$D$100,2,0),0)-$D$3*IFERROR(VLOOKUP($A1405,Dividends!$C$10:$E$100,2,0),0)</f>
        <v>0.22958119443946448</v>
      </c>
      <c r="G1405" s="66">
        <f t="shared" si="11"/>
        <v>85937450.73509489</v>
      </c>
      <c r="H1405" s="2">
        <f>H1404*(1-H$1+IF(AND(WEEKDAY($A1405)&lt;&gt;1,WEEKDAY($A1405)&lt;&gt;7),-VLOOKUP($A1405,ETF_OP_Fee!$I$5:$J$14,2,1),0))^($A1405-$A1404)*(1+1*(B1405/B1404-1))</f>
        <v>0.19134057896797566</v>
      </c>
      <c r="I1405" s="9" t="str">
        <f>IFERROR(VLOOKUP(A1405,'BITO-IV'!$A$1:$J$10000,4,0),"")</f>
        <v/>
      </c>
      <c r="Q1405">
        <f>ROW()</f>
        <v>1405</v>
      </c>
      <c r="R1405" t="str">
        <f t="shared" si="12"/>
        <v/>
      </c>
      <c r="S1405" t="str">
        <f t="shared" si="10"/>
        <v/>
      </c>
      <c r="W1405">
        <f>VLOOKUP(A1405,Tbills!$B$4:$C$10000,2,1)</f>
        <v>2.9998681318668605E-2</v>
      </c>
    </row>
    <row r="1406" spans="1:23">
      <c r="A1406" s="1">
        <v>42209</v>
      </c>
      <c r="B1406">
        <f>IFERROR(VLOOKUP($A1406,'BTC-Web'!$A$2:$H$10000,2,0),"")</f>
        <v>276.00500499999998</v>
      </c>
      <c r="C1406">
        <f>VLOOKUP(A1406,H_SPBTFDUE!$B$2:$C$5828,2,0)</f>
        <v>2.1031287686534186</v>
      </c>
      <c r="D1406" s="2">
        <f>D1405*(1-D$1+IF(AND(WEEKDAY($A1406)&lt;&gt;1,WEEKDAY($A1406)&lt;&gt;7),-VLOOKUP($A1406,ETF_OP_Fee!$G$5:$H$14,2,1),0))^($A1406-$A1405)*(1+2*(C1406/C1405-1))+IFERROR(VLOOKUP(A1406,BITXeom!$C$9:$D$100,2,0),0)-$D$3*IFERROR(VLOOKUP($A1406,Dividends!$C$10:$E$100,2,0),0)</f>
        <v>0.2498417021445479</v>
      </c>
      <c r="G1406" s="66">
        <f t="shared" si="11"/>
        <v>78337734.319272652</v>
      </c>
      <c r="H1406" s="2">
        <f>H1405*(1-H$1+IF(AND(WEEKDAY($A1406)&lt;&gt;1,WEEKDAY($A1406)&lt;&gt;7),-VLOOKUP($A1406,ETF_OP_Fee!$I$5:$J$14,2,1),0))^($A1406-$A1405)*(1+1*(B1406/B1405-1))</f>
        <v>0.19041390328782232</v>
      </c>
      <c r="I1406" s="9" t="str">
        <f>IFERROR(VLOOKUP(A1406,'BITO-IV'!$A$1:$J$10000,4,0),"")</f>
        <v/>
      </c>
      <c r="Q1406">
        <f>ROW()</f>
        <v>1406</v>
      </c>
      <c r="R1406" t="str">
        <f t="shared" si="12"/>
        <v/>
      </c>
      <c r="S1406" t="str">
        <f t="shared" si="10"/>
        <v/>
      </c>
      <c r="W1406">
        <f>VLOOKUP(A1406,Tbills!$B$4:$C$10000,2,1)</f>
        <v>2.9998681318668605E-2</v>
      </c>
    </row>
    <row r="1407" spans="1:23">
      <c r="A1407" s="1">
        <v>42212</v>
      </c>
      <c r="B1407">
        <f>IFERROR(VLOOKUP($A1407,'BTC-Web'!$A$2:$H$10000,2,0),"")</f>
        <v>292.63900799999999</v>
      </c>
      <c r="C1407">
        <f>VLOOKUP(A1407,H_SPBTFDUE!$B$2:$C$5828,2,0)</f>
        <v>2.1418998065710761</v>
      </c>
      <c r="D1407" s="2">
        <f>D1406*(1-D$1+IF(AND(WEEKDAY($A1407)&lt;&gt;1,WEEKDAY($A1407)&lt;&gt;7),-VLOOKUP($A1407,ETF_OP_Fee!$G$5:$H$14,2,1),0))^($A1407-$A1406)*(1+2*(C1407/C1406-1))+IFERROR(VLOOKUP(A1407,BITXeom!$C$9:$D$100,2,0),0)-$D$3*IFERROR(VLOOKUP($A1407,Dividends!$C$10:$E$100,2,0),0)</f>
        <v>0.25895965847079522</v>
      </c>
      <c r="G1407" s="66">
        <f t="shared" si="11"/>
        <v>75445354.699215844</v>
      </c>
      <c r="H1407" s="2">
        <f>H1406*(1-H$1+IF(AND(WEEKDAY($A1407)&lt;&gt;1,WEEKDAY($A1407)&lt;&gt;7),-VLOOKUP($A1407,ETF_OP_Fee!$I$5:$J$14,2,1),0))^($A1407-$A1406)*(1+1*(B1407/B1406-1))</f>
        <v>0.20187382088623551</v>
      </c>
      <c r="I1407" s="9" t="str">
        <f>IFERROR(VLOOKUP(A1407,'BITO-IV'!$A$1:$J$10000,4,0),"")</f>
        <v/>
      </c>
      <c r="Q1407">
        <f>ROW()</f>
        <v>1407</v>
      </c>
      <c r="R1407" t="str">
        <f t="shared" si="12"/>
        <v/>
      </c>
      <c r="S1407" t="str">
        <f t="shared" si="10"/>
        <v/>
      </c>
      <c r="W1407">
        <f>VLOOKUP(A1407,Tbills!$B$4:$C$10000,2,1)</f>
        <v>5.0000439560411711E-2</v>
      </c>
    </row>
    <row r="1408" spans="1:23">
      <c r="A1408" s="1">
        <v>42213</v>
      </c>
      <c r="B1408">
        <f>IFERROR(VLOOKUP($A1408,'BTC-Web'!$A$2:$H$10000,2,0),"")</f>
        <v>293.63299599999999</v>
      </c>
      <c r="C1408">
        <f>VLOOKUP(A1408,H_SPBTFDUE!$B$2:$C$5828,2,0)</f>
        <v>2.147522789942617</v>
      </c>
      <c r="D1408" s="2">
        <f>D1407*(1-D$1+IF(AND(WEEKDAY($A1408)&lt;&gt;1,WEEKDAY($A1408)&lt;&gt;7),-VLOOKUP($A1408,ETF_OP_Fee!$G$5:$H$14,2,1),0))^($A1408-$A1407)*(1+2*(C1408/C1407-1))+IFERROR(VLOOKUP(A1408,BITXeom!$C$9:$D$100,2,0),0)-$D$3*IFERROR(VLOOKUP($A1408,Dividends!$C$10:$E$100,2,0),0)</f>
        <v>0.26028793574539461</v>
      </c>
      <c r="G1408" s="66">
        <f t="shared" si="11"/>
        <v>75045304.32610853</v>
      </c>
      <c r="H1408" s="2">
        <f>H1407*(1-H$1+IF(AND(WEEKDAY($A1408)&lt;&gt;1,WEEKDAY($A1408)&lt;&gt;7),-VLOOKUP($A1408,ETF_OP_Fee!$I$5:$J$14,2,1),0))^($A1408-$A1407)*(1+1*(B1408/B1407-1))</f>
        <v>0.20255424054603313</v>
      </c>
      <c r="I1408" s="9" t="str">
        <f>IFERROR(VLOOKUP(A1408,'BITO-IV'!$A$1:$J$10000,4,0),"")</f>
        <v/>
      </c>
      <c r="Q1408">
        <f>ROW()</f>
        <v>1408</v>
      </c>
      <c r="R1408" t="str">
        <f t="shared" si="12"/>
        <v/>
      </c>
      <c r="S1408" t="str">
        <f t="shared" si="10"/>
        <v/>
      </c>
      <c r="W1408">
        <f>VLOOKUP(A1408,Tbills!$B$4:$C$10000,2,1)</f>
        <v>5.0000439560411711E-2</v>
      </c>
    </row>
    <row r="1409" spans="1:23">
      <c r="A1409" s="1">
        <v>42214</v>
      </c>
      <c r="B1409">
        <f>IFERROR(VLOOKUP($A1409,'BTC-Web'!$A$2:$H$10000,2,0),"")</f>
        <v>294.48400900000001</v>
      </c>
      <c r="C1409">
        <f>VLOOKUP(A1409,H_SPBTFDUE!$B$2:$C$5828,2,0)</f>
        <v>2.1120067793150863</v>
      </c>
      <c r="D1409" s="2">
        <f>D1408*(1-D$1+IF(AND(WEEKDAY($A1409)&lt;&gt;1,WEEKDAY($A1409)&lt;&gt;7),-VLOOKUP($A1409,ETF_OP_Fee!$G$5:$H$14,2,1),0))^($A1409-$A1408)*(1+2*(C1409/C1408-1))+IFERROR(VLOOKUP(A1409,BITXeom!$C$9:$D$100,2,0),0)-$D$3*IFERROR(VLOOKUP($A1409,Dividends!$C$10:$E$100,2,0),0)</f>
        <v>0.25164824508081829</v>
      </c>
      <c r="G1409" s="66">
        <f t="shared" si="11"/>
        <v>77523615.824395895</v>
      </c>
      <c r="H1409" s="2">
        <f>H1408*(1-H$1+IF(AND(WEEKDAY($A1409)&lt;&gt;1,WEEKDAY($A1409)&lt;&gt;7),-VLOOKUP($A1409,ETF_OP_Fee!$I$5:$J$14,2,1),0))^($A1409-$A1408)*(1+1*(B1409/B1408-1))</f>
        <v>0.20313600004313798</v>
      </c>
      <c r="I1409" s="9" t="str">
        <f>IFERROR(VLOOKUP(A1409,'BITO-IV'!$A$1:$J$10000,4,0),"")</f>
        <v/>
      </c>
      <c r="Q1409">
        <f>ROW()</f>
        <v>1409</v>
      </c>
      <c r="R1409" t="str">
        <f t="shared" si="12"/>
        <v/>
      </c>
      <c r="S1409" t="str">
        <f t="shared" si="10"/>
        <v/>
      </c>
      <c r="W1409">
        <f>VLOOKUP(A1409,Tbills!$B$4:$C$10000,2,1)</f>
        <v>5.0000439560411711E-2</v>
      </c>
    </row>
    <row r="1410" spans="1:23">
      <c r="A1410" s="1">
        <v>42215</v>
      </c>
      <c r="B1410">
        <f>IFERROR(VLOOKUP($A1410,'BTC-Web'!$A$2:$H$10000,2,0),"")</f>
        <v>289.10299700000002</v>
      </c>
      <c r="C1410">
        <f>VLOOKUP(A1410,H_SPBTFDUE!$B$2:$C$5828,2,0)</f>
        <v>2.0981517485266443</v>
      </c>
      <c r="D1410" s="2">
        <f>D1409*(1-D$1+IF(AND(WEEKDAY($A1410)&lt;&gt;1,WEEKDAY($A1410)&lt;&gt;7),-VLOOKUP($A1410,ETF_OP_Fee!$G$5:$H$14,2,1),0))^($A1410-$A1409)*(1+2*(C1410/C1409-1))+IFERROR(VLOOKUP(A1410,BITXeom!$C$9:$D$100,2,0),0)-$D$3*IFERROR(VLOOKUP($A1410,Dividends!$C$10:$E$100,2,0),0)</f>
        <v>0.24831661897445584</v>
      </c>
      <c r="G1410" s="66">
        <f t="shared" si="11"/>
        <v>78536709.738994256</v>
      </c>
      <c r="H1410" s="2">
        <f>H1409*(1-H$1+IF(AND(WEEKDAY($A1410)&lt;&gt;1,WEEKDAY($A1410)&lt;&gt;7),-VLOOKUP($A1410,ETF_OP_Fee!$I$5:$J$14,2,1),0))^($A1410-$A1409)*(1+1*(B1410/B1409-1))</f>
        <v>0.19941897046848314</v>
      </c>
      <c r="I1410" s="9" t="str">
        <f>IFERROR(VLOOKUP(A1410,'BITO-IV'!$A$1:$J$10000,4,0),"")</f>
        <v/>
      </c>
      <c r="Q1410">
        <f>ROW()</f>
        <v>1410</v>
      </c>
      <c r="R1410" t="str">
        <f t="shared" si="12"/>
        <v/>
      </c>
      <c r="S1410" t="str">
        <f t="shared" si="10"/>
        <v/>
      </c>
      <c r="W1410">
        <f>VLOOKUP(A1410,Tbills!$B$4:$C$10000,2,1)</f>
        <v>5.0000439560411711E-2</v>
      </c>
    </row>
    <row r="1411" spans="1:23">
      <c r="A1411" s="1">
        <v>42216</v>
      </c>
      <c r="B1411">
        <f>IFERROR(VLOOKUP($A1411,'BTC-Web'!$A$2:$H$10000,2,0),"")</f>
        <v>287.69601399999999</v>
      </c>
      <c r="C1411">
        <f>VLOOKUP(A1411,H_SPBTFDUE!$B$2:$C$5828,2,0)</f>
        <v>2.0755199691682282</v>
      </c>
      <c r="D1411" s="2">
        <f>D1410*(1-D$1+IF(AND(WEEKDAY($A1411)&lt;&gt;1,WEEKDAY($A1411)&lt;&gt;7),-VLOOKUP($A1411,ETF_OP_Fee!$G$5:$H$14,2,1),0))^($A1411-$A1410)*(1+2*(C1411/C1410-1))+IFERROR(VLOOKUP(A1411,BITXeom!$C$9:$D$100,2,0),0)-$D$3*IFERROR(VLOOKUP($A1411,Dividends!$C$10:$E$100,2,0),0)</f>
        <v>0.24293038075514806</v>
      </c>
      <c r="G1411" s="66">
        <f t="shared" si="11"/>
        <v>80226898.871133104</v>
      </c>
      <c r="H1411" s="2">
        <f>H1410*(1-H$1+IF(AND(WEEKDAY($A1411)&lt;&gt;1,WEEKDAY($A1411)&lt;&gt;7),-VLOOKUP($A1411,ETF_OP_Fee!$I$5:$J$14,2,1),0))^($A1411-$A1410)*(1+1*(B1411/B1410-1))</f>
        <v>0.19844328931260991</v>
      </c>
      <c r="I1411" s="9" t="str">
        <f>IFERROR(VLOOKUP(A1411,'BITO-IV'!$A$1:$J$10000,4,0),"")</f>
        <v/>
      </c>
      <c r="Q1411">
        <f>ROW()</f>
        <v>1411</v>
      </c>
      <c r="R1411" t="str">
        <f t="shared" si="12"/>
        <v/>
      </c>
      <c r="S1411" t="str">
        <f t="shared" si="10"/>
        <v/>
      </c>
      <c r="W1411">
        <f>VLOOKUP(A1411,Tbills!$B$4:$C$10000,2,1)</f>
        <v>5.0000439560411711E-2</v>
      </c>
    </row>
    <row r="1412" spans="1:23">
      <c r="A1412" s="1">
        <v>42219</v>
      </c>
      <c r="B1412">
        <f>IFERROR(VLOOKUP($A1412,'BTC-Web'!$A$2:$H$10000,2,0),"")</f>
        <v>282.80599999999998</v>
      </c>
      <c r="C1412">
        <f>VLOOKUP(A1412,H_SPBTFDUE!$B$2:$C$5828,2,0)</f>
        <v>2.0503337469422624</v>
      </c>
      <c r="D1412" s="2">
        <f>D1411*(1-D$1+IF(AND(WEEKDAY($A1412)&lt;&gt;1,WEEKDAY($A1412)&lt;&gt;7),-VLOOKUP($A1412,ETF_OP_Fee!$G$5:$H$14,2,1),0))^($A1412-$A1411)*(1+2*(C1412/C1411-1))+IFERROR(VLOOKUP(A1412,BITXeom!$C$9:$D$100,2,0),0)-$D$3*IFERROR(VLOOKUP($A1412,Dividends!$C$10:$E$100,2,0),0)</f>
        <v>0.23694879844573224</v>
      </c>
      <c r="G1412" s="66">
        <f t="shared" si="11"/>
        <v>82169813.076378629</v>
      </c>
      <c r="H1412" s="2">
        <f>H1411*(1-H$1+IF(AND(WEEKDAY($A1412)&lt;&gt;1,WEEKDAY($A1412)&lt;&gt;7),-VLOOKUP($A1412,ETF_OP_Fee!$I$5:$J$14,2,1),0))^($A1412-$A1411)*(1+1*(B1412/B1411-1))</f>
        <v>0.19505508666654223</v>
      </c>
      <c r="I1412" s="9" t="str">
        <f>IFERROR(VLOOKUP(A1412,'BITO-IV'!$A$1:$J$10000,4,0),"")</f>
        <v/>
      </c>
      <c r="Q1412">
        <f>ROW()</f>
        <v>1412</v>
      </c>
      <c r="R1412" t="str">
        <f t="shared" si="12"/>
        <v/>
      </c>
      <c r="S1412" t="str">
        <f t="shared" si="10"/>
        <v/>
      </c>
      <c r="W1412">
        <f>VLOOKUP(A1412,Tbills!$B$4:$C$10000,2,1)</f>
        <v>7.4998681318672655E-2</v>
      </c>
    </row>
    <row r="1413" spans="1:23">
      <c r="A1413" s="1">
        <v>42220</v>
      </c>
      <c r="B1413">
        <f>IFERROR(VLOOKUP($A1413,'BTC-Web'!$A$2:$H$10000,2,0),"")</f>
        <v>281.22500600000001</v>
      </c>
      <c r="C1413">
        <f>VLOOKUP(A1413,H_SPBTFDUE!$B$2:$C$5828,2,0)</f>
        <v>2.0792061029882776</v>
      </c>
      <c r="D1413" s="2">
        <f>D1412*(1-D$1+IF(AND(WEEKDAY($A1413)&lt;&gt;1,WEEKDAY($A1413)&lt;&gt;7),-VLOOKUP($A1413,ETF_OP_Fee!$G$5:$H$14,2,1),0))^($A1413-$A1412)*(1+2*(C1413/C1412-1))+IFERROR(VLOOKUP(A1413,BITXeom!$C$9:$D$100,2,0),0)-$D$3*IFERROR(VLOOKUP($A1413,Dividends!$C$10:$E$100,2,0),0)</f>
        <v>0.24359275368759992</v>
      </c>
      <c r="G1413" s="66">
        <f t="shared" si="11"/>
        <v>79851340.698164523</v>
      </c>
      <c r="H1413" s="2">
        <f>H1412*(1-H$1+IF(AND(WEEKDAY($A1413)&lt;&gt;1,WEEKDAY($A1413)&lt;&gt;7),-VLOOKUP($A1413,ETF_OP_Fee!$I$5:$J$14,2,1),0))^($A1413-$A1412)*(1+1*(B1413/B1412-1))</f>
        <v>0.19395960553065916</v>
      </c>
      <c r="I1413" s="9" t="str">
        <f>IFERROR(VLOOKUP(A1413,'BITO-IV'!$A$1:$J$10000,4,0),"")</f>
        <v/>
      </c>
      <c r="Q1413">
        <f>ROW()</f>
        <v>1413</v>
      </c>
      <c r="R1413" t="str">
        <f t="shared" si="12"/>
        <v/>
      </c>
      <c r="S1413" t="str">
        <f t="shared" si="10"/>
        <v/>
      </c>
      <c r="W1413">
        <f>VLOOKUP(A1413,Tbills!$B$4:$C$10000,2,1)</f>
        <v>7.4998681318672655E-2</v>
      </c>
    </row>
    <row r="1414" spans="1:23">
      <c r="A1414" s="1">
        <v>42221</v>
      </c>
      <c r="B1414">
        <f>IFERROR(VLOOKUP($A1414,'BTC-Web'!$A$2:$H$10000,2,0),"")</f>
        <v>284.84698500000002</v>
      </c>
      <c r="C1414">
        <f>VLOOKUP(A1414,H_SPBTFDUE!$B$2:$C$5828,2,0)</f>
        <v>2.0546592056035871</v>
      </c>
      <c r="D1414" s="2">
        <f>D1413*(1-D$1+IF(AND(WEEKDAY($A1414)&lt;&gt;1,WEEKDAY($A1414)&lt;&gt;7),-VLOOKUP($A1414,ETF_OP_Fee!$G$5:$H$14,2,1),0))^($A1414-$A1413)*(1+2*(C1414/C1413-1))+IFERROR(VLOOKUP(A1414,BITXeom!$C$9:$D$100,2,0),0)-$D$3*IFERROR(VLOOKUP($A1414,Dividends!$C$10:$E$100,2,0),0)</f>
        <v>0.23781241950741142</v>
      </c>
      <c r="G1414" s="66">
        <f t="shared" si="11"/>
        <v>81732617.789813548</v>
      </c>
      <c r="H1414" s="2">
        <f>H1413*(1-H$1+IF(AND(WEEKDAY($A1414)&lt;&gt;1,WEEKDAY($A1414)&lt;&gt;7),-VLOOKUP($A1414,ETF_OP_Fee!$I$5:$J$14,2,1),0))^($A1414-$A1413)*(1+1*(B1414/B1413-1))</f>
        <v>0.19645255466543243</v>
      </c>
      <c r="I1414" s="9" t="str">
        <f>IFERROR(VLOOKUP(A1414,'BITO-IV'!$A$1:$J$10000,4,0),"")</f>
        <v/>
      </c>
      <c r="Q1414">
        <f>ROW()</f>
        <v>1414</v>
      </c>
      <c r="R1414" t="str">
        <f t="shared" si="12"/>
        <v/>
      </c>
      <c r="S1414" t="str">
        <f t="shared" si="10"/>
        <v/>
      </c>
      <c r="W1414">
        <f>VLOOKUP(A1414,Tbills!$B$4:$C$10000,2,1)</f>
        <v>7.4998681318672655E-2</v>
      </c>
    </row>
    <row r="1415" spans="1:23">
      <c r="A1415" s="1">
        <v>42222</v>
      </c>
      <c r="B1415">
        <f>IFERROR(VLOOKUP($A1415,'BTC-Web'!$A$2:$H$10000,2,0),"")</f>
        <v>281.90600599999999</v>
      </c>
      <c r="C1415">
        <f>VLOOKUP(A1415,H_SPBTFDUE!$B$2:$C$5828,2,0)</f>
        <v>2.030343692728279</v>
      </c>
      <c r="D1415" s="2">
        <f>D1414*(1-D$1+IF(AND(WEEKDAY($A1415)&lt;&gt;1,WEEKDAY($A1415)&lt;&gt;7),-VLOOKUP($A1415,ETF_OP_Fee!$G$5:$H$14,2,1),0))^($A1415-$A1414)*(1+2*(C1415/C1414-1))+IFERROR(VLOOKUP(A1415,BITXeom!$C$9:$D$100,2,0),0)-$D$3*IFERROR(VLOOKUP($A1415,Dividends!$C$10:$E$100,2,0),0)</f>
        <v>0.23215572944569177</v>
      </c>
      <c r="G1415" s="66">
        <f t="shared" si="11"/>
        <v>83662864.581430793</v>
      </c>
      <c r="H1415" s="2">
        <f>H1414*(1-H$1+IF(AND(WEEKDAY($A1415)&lt;&gt;1,WEEKDAY($A1415)&lt;&gt;7),-VLOOKUP($A1415,ETF_OP_Fee!$I$5:$J$14,2,1),0))^($A1415-$A1414)*(1+1*(B1415/B1414-1))</f>
        <v>0.19441916728346409</v>
      </c>
      <c r="I1415" s="9" t="str">
        <f>IFERROR(VLOOKUP(A1415,'BITO-IV'!$A$1:$J$10000,4,0),"")</f>
        <v/>
      </c>
      <c r="Q1415">
        <f>ROW()</f>
        <v>1415</v>
      </c>
      <c r="R1415" t="str">
        <f t="shared" si="12"/>
        <v/>
      </c>
      <c r="S1415" t="str">
        <f t="shared" si="10"/>
        <v/>
      </c>
      <c r="W1415">
        <f>VLOOKUP(A1415,Tbills!$B$4:$C$10000,2,1)</f>
        <v>7.4998681318672655E-2</v>
      </c>
    </row>
    <row r="1416" spans="1:23">
      <c r="A1416" s="1">
        <v>42223</v>
      </c>
      <c r="B1416">
        <f>IFERROR(VLOOKUP($A1416,'BTC-Web'!$A$2:$H$10000,2,0),"")</f>
        <v>278.74099699999999</v>
      </c>
      <c r="C1416">
        <f>VLOOKUP(A1416,H_SPBTFDUE!$B$2:$C$5828,2,0)</f>
        <v>2.0374677266045698</v>
      </c>
      <c r="D1416" s="2">
        <f>D1415*(1-D$1+IF(AND(WEEKDAY($A1416)&lt;&gt;1,WEEKDAY($A1416)&lt;&gt;7),-VLOOKUP($A1416,ETF_OP_Fee!$G$5:$H$14,2,1),0))^($A1416-$A1415)*(1+2*(C1416/C1415-1))+IFERROR(VLOOKUP(A1416,BITXeom!$C$9:$D$100,2,0),0)-$D$3*IFERROR(VLOOKUP($A1416,Dividends!$C$10:$E$100,2,0),0)</f>
        <v>0.2337567149543282</v>
      </c>
      <c r="G1416" s="66">
        <f t="shared" si="11"/>
        <v>83071399.982565761</v>
      </c>
      <c r="H1416" s="2">
        <f>H1415*(1-H$1+IF(AND(WEEKDAY($A1416)&lt;&gt;1,WEEKDAY($A1416)&lt;&gt;7),-VLOOKUP($A1416,ETF_OP_Fee!$I$5:$J$14,2,1),0))^($A1416-$A1415)*(1+1*(B1416/B1415-1))</f>
        <v>0.19223138520989283</v>
      </c>
      <c r="I1416" s="9" t="str">
        <f>IFERROR(VLOOKUP(A1416,'BITO-IV'!$A$1:$J$10000,4,0),"")</f>
        <v/>
      </c>
      <c r="Q1416">
        <f>ROW()</f>
        <v>1416</v>
      </c>
      <c r="R1416" t="str">
        <f t="shared" si="12"/>
        <v/>
      </c>
      <c r="S1416" t="str">
        <f t="shared" si="10"/>
        <v/>
      </c>
      <c r="W1416">
        <f>VLOOKUP(A1416,Tbills!$B$4:$C$10000,2,1)</f>
        <v>7.4998681318672655E-2</v>
      </c>
    </row>
    <row r="1417" spans="1:23">
      <c r="A1417" s="1">
        <v>42226</v>
      </c>
      <c r="B1417">
        <f>IFERROR(VLOOKUP($A1417,'BTC-Web'!$A$2:$H$10000,2,0),"")</f>
        <v>265.47799700000002</v>
      </c>
      <c r="C1417">
        <f>VLOOKUP(A1417,H_SPBTFDUE!$B$2:$C$5828,2,0)</f>
        <v>1.9270943796831546</v>
      </c>
      <c r="D1417" s="2">
        <f>D1416*(1-D$1+IF(AND(WEEKDAY($A1417)&lt;&gt;1,WEEKDAY($A1417)&lt;&gt;7),-VLOOKUP($A1417,ETF_OP_Fee!$G$5:$H$14,2,1),0))^($A1417-$A1416)*(1+2*(C1417/C1416-1))+IFERROR(VLOOKUP(A1417,BITXeom!$C$9:$D$100,2,0),0)-$D$3*IFERROR(VLOOKUP($A1417,Dividends!$C$10:$E$100,2,0),0)</f>
        <v>0.20835529025616684</v>
      </c>
      <c r="G1417" s="66">
        <f t="shared" si="11"/>
        <v>92067334.548809245</v>
      </c>
      <c r="H1417" s="2">
        <f>H1416*(1-H$1+IF(AND(WEEKDAY($A1417)&lt;&gt;1,WEEKDAY($A1417)&lt;&gt;7),-VLOOKUP($A1417,ETF_OP_Fee!$I$5:$J$14,2,1),0))^($A1417-$A1416)*(1+1*(B1417/B1416-1))</f>
        <v>0.18307037348158123</v>
      </c>
      <c r="I1417" s="9" t="str">
        <f>IFERROR(VLOOKUP(A1417,'BITO-IV'!$A$1:$J$10000,4,0),"")</f>
        <v/>
      </c>
      <c r="Q1417">
        <f>ROW()</f>
        <v>1417</v>
      </c>
      <c r="R1417" t="str">
        <f t="shared" si="12"/>
        <v/>
      </c>
      <c r="S1417" t="str">
        <f t="shared" si="10"/>
        <v/>
      </c>
      <c r="W1417">
        <f>VLOOKUP(A1417,Tbills!$B$4:$C$10000,2,1)</f>
        <v>0.12499912087914059</v>
      </c>
    </row>
    <row r="1418" spans="1:23">
      <c r="A1418" s="1">
        <v>42227</v>
      </c>
      <c r="B1418">
        <f>IFERROR(VLOOKUP($A1418,'BTC-Web'!$A$2:$H$10000,2,0),"")</f>
        <v>264.34201000000002</v>
      </c>
      <c r="C1418">
        <f>VLOOKUP(A1418,H_SPBTFDUE!$B$2:$C$5828,2,0)</f>
        <v>1.9699907701920112</v>
      </c>
      <c r="D1418" s="2">
        <f>D1417*(1-D$1+IF(AND(WEEKDAY($A1418)&lt;&gt;1,WEEKDAY($A1418)&lt;&gt;7),-VLOOKUP($A1418,ETF_OP_Fee!$G$5:$H$14,2,1),0))^($A1418-$A1417)*(1+2*(C1418/C1417-1))+IFERROR(VLOOKUP(A1418,BITXeom!$C$9:$D$100,2,0),0)-$D$3*IFERROR(VLOOKUP($A1418,Dividends!$C$10:$E$100,2,0),0)</f>
        <v>0.21760487485890376</v>
      </c>
      <c r="G1418" s="66">
        <f t="shared" si="11"/>
        <v>87963774.056903079</v>
      </c>
      <c r="H1418" s="2">
        <f>H1417*(1-H$1+IF(AND(WEEKDAY($A1418)&lt;&gt;1,WEEKDAY($A1418)&lt;&gt;7),-VLOOKUP($A1418,ETF_OP_Fee!$I$5:$J$14,2,1),0))^($A1418-$A1417)*(1+1*(B1418/B1417-1))</f>
        <v>0.18228226631067321</v>
      </c>
      <c r="I1418" s="9" t="str">
        <f>IFERROR(VLOOKUP(A1418,'BITO-IV'!$A$1:$J$10000,4,0),"")</f>
        <v/>
      </c>
      <c r="Q1418">
        <f>ROW()</f>
        <v>1418</v>
      </c>
      <c r="R1418" t="str">
        <f t="shared" si="12"/>
        <v/>
      </c>
      <c r="S1418" t="str">
        <f t="shared" si="10"/>
        <v/>
      </c>
      <c r="W1418">
        <f>VLOOKUP(A1418,Tbills!$B$4:$C$10000,2,1)</f>
        <v>0.12499912087914059</v>
      </c>
    </row>
    <row r="1419" spans="1:23">
      <c r="A1419" s="1">
        <v>42228</v>
      </c>
      <c r="B1419">
        <f>IFERROR(VLOOKUP($A1419,'BTC-Web'!$A$2:$H$10000,2,0),"")</f>
        <v>270.59799199999998</v>
      </c>
      <c r="C1419">
        <f>VLOOKUP(A1419,H_SPBTFDUE!$B$2:$C$5828,2,0)</f>
        <v>1.9405587896203285</v>
      </c>
      <c r="D1419" s="2">
        <f>D1418*(1-D$1+IF(AND(WEEKDAY($A1419)&lt;&gt;1,WEEKDAY($A1419)&lt;&gt;7),-VLOOKUP($A1419,ETF_OP_Fee!$G$5:$H$14,2,1),0))^($A1419-$A1418)*(1+2*(C1419/C1418-1))+IFERROR(VLOOKUP(A1419,BITXeom!$C$9:$D$100,2,0),0)-$D$3*IFERROR(VLOOKUP($A1419,Dividends!$C$10:$E$100,2,0),0)</f>
        <v>0.2110773228376753</v>
      </c>
      <c r="G1419" s="66">
        <f t="shared" si="11"/>
        <v>90587581.12965712</v>
      </c>
      <c r="H1419" s="2">
        <f>H1418*(1-H$1+IF(AND(WEEKDAY($A1419)&lt;&gt;1,WEEKDAY($A1419)&lt;&gt;7),-VLOOKUP($A1419,ETF_OP_Fee!$I$5:$J$14,2,1),0))^($A1419-$A1418)*(1+1*(B1419/B1418-1))</f>
        <v>0.18659134593818588</v>
      </c>
      <c r="I1419" s="9" t="str">
        <f>IFERROR(VLOOKUP(A1419,'BITO-IV'!$A$1:$J$10000,4,0),"")</f>
        <v/>
      </c>
      <c r="Q1419">
        <f>ROW()</f>
        <v>1419</v>
      </c>
      <c r="R1419" t="str">
        <f t="shared" si="12"/>
        <v/>
      </c>
      <c r="S1419" t="str">
        <f t="shared" si="10"/>
        <v/>
      </c>
      <c r="W1419">
        <f>VLOOKUP(A1419,Tbills!$B$4:$C$10000,2,1)</f>
        <v>0.12499912087914059</v>
      </c>
    </row>
    <row r="1420" spans="1:23">
      <c r="A1420" s="1">
        <v>42229</v>
      </c>
      <c r="B1420">
        <f>IFERROR(VLOOKUP($A1420,'BTC-Web'!$A$2:$H$10000,2,0),"")</f>
        <v>266.18301400000001</v>
      </c>
      <c r="C1420">
        <f>VLOOKUP(A1420,H_SPBTFDUE!$B$2:$C$5828,2,0)</f>
        <v>1.9236195373807101</v>
      </c>
      <c r="D1420" s="2">
        <f>D1419*(1-D$1+IF(AND(WEEKDAY($A1420)&lt;&gt;1,WEEKDAY($A1420)&lt;&gt;7),-VLOOKUP($A1420,ETF_OP_Fee!$G$5:$H$14,2,1),0))^($A1420-$A1419)*(1+2*(C1420/C1419-1))+IFERROR(VLOOKUP(A1420,BITXeom!$C$9:$D$100,2,0),0)-$D$3*IFERROR(VLOOKUP($A1420,Dividends!$C$10:$E$100,2,0),0)</f>
        <v>0.20736730929595279</v>
      </c>
      <c r="G1420" s="66">
        <f t="shared" si="11"/>
        <v>92164354.299158543</v>
      </c>
      <c r="H1420" s="2">
        <f>H1419*(1-H$1+IF(AND(WEEKDAY($A1420)&lt;&gt;1,WEEKDAY($A1420)&lt;&gt;7),-VLOOKUP($A1420,ETF_OP_Fee!$I$5:$J$14,2,1),0))^($A1420-$A1419)*(1+1*(B1420/B1419-1))</f>
        <v>0.18354221244100349</v>
      </c>
      <c r="I1420" s="9" t="str">
        <f>IFERROR(VLOOKUP(A1420,'BITO-IV'!$A$1:$J$10000,4,0),"")</f>
        <v/>
      </c>
      <c r="Q1420">
        <f>ROW()</f>
        <v>1420</v>
      </c>
      <c r="R1420" t="str">
        <f t="shared" si="12"/>
        <v/>
      </c>
      <c r="S1420" t="str">
        <f t="shared" si="10"/>
        <v/>
      </c>
      <c r="W1420">
        <f>VLOOKUP(A1420,Tbills!$B$4:$C$10000,2,1)</f>
        <v>0.12499912087914059</v>
      </c>
    </row>
    <row r="1421" spans="1:23">
      <c r="A1421" s="1">
        <v>42230</v>
      </c>
      <c r="B1421">
        <f>IFERROR(VLOOKUP($A1421,'BTC-Web'!$A$2:$H$10000,2,0),"")</f>
        <v>264.13198899999998</v>
      </c>
      <c r="C1421">
        <f>VLOOKUP(A1421,H_SPBTFDUE!$B$2:$C$5828,2,0)</f>
        <v>1.9350635425178206</v>
      </c>
      <c r="D1421" s="2">
        <f>D1420*(1-D$1+IF(AND(WEEKDAY($A1421)&lt;&gt;1,WEEKDAY($A1421)&lt;&gt;7),-VLOOKUP($A1421,ETF_OP_Fee!$G$5:$H$14,2,1),0))^($A1421-$A1420)*(1+2*(C1421/C1420-1))+IFERROR(VLOOKUP(A1421,BITXeom!$C$9:$D$100,2,0),0)-$D$3*IFERROR(VLOOKUP($A1421,Dividends!$C$10:$E$100,2,0),0)</f>
        <v>0.20980935503149437</v>
      </c>
      <c r="G1421" s="66">
        <f t="shared" si="11"/>
        <v>91062947.603420138</v>
      </c>
      <c r="H1421" s="2">
        <f>H1420*(1-H$1+IF(AND(WEEKDAY($A1421)&lt;&gt;1,WEEKDAY($A1421)&lt;&gt;7),-VLOOKUP($A1421,ETF_OP_Fee!$I$5:$J$14,2,1),0))^($A1421-$A1420)*(1+1*(B1421/B1420-1))</f>
        <v>0.1821232208516893</v>
      </c>
      <c r="I1421" s="9" t="str">
        <f>IFERROR(VLOOKUP(A1421,'BITO-IV'!$A$1:$J$10000,4,0),"")</f>
        <v/>
      </c>
      <c r="Q1421">
        <f>ROW()</f>
        <v>1421</v>
      </c>
      <c r="R1421" t="str">
        <f t="shared" si="12"/>
        <v/>
      </c>
      <c r="S1421" t="str">
        <f t="shared" si="10"/>
        <v/>
      </c>
      <c r="W1421">
        <f>VLOOKUP(A1421,Tbills!$B$4:$C$10000,2,1)</f>
        <v>0.12499912087914059</v>
      </c>
    </row>
    <row r="1422" spans="1:23">
      <c r="A1422" s="1">
        <v>42233</v>
      </c>
      <c r="B1422">
        <f>IFERROR(VLOOKUP($A1422,'BTC-Web'!$A$2:$H$10000,2,0),"")</f>
        <v>258.48998999999998</v>
      </c>
      <c r="C1422">
        <f>VLOOKUP(A1422,H_SPBTFDUE!$B$2:$C$5828,2,0)</f>
        <v>1.8787400262917049</v>
      </c>
      <c r="D1422" s="2">
        <f>D1421*(1-D$1+IF(AND(WEEKDAY($A1422)&lt;&gt;1,WEEKDAY($A1422)&lt;&gt;7),-VLOOKUP($A1422,ETF_OP_Fee!$G$5:$H$14,2,1),0))^($A1422-$A1421)*(1+2*(C1422/C1421-1))+IFERROR(VLOOKUP(A1422,BITXeom!$C$9:$D$100,2,0),0)-$D$3*IFERROR(VLOOKUP($A1422,Dividends!$C$10:$E$100,2,0),0)</f>
        <v>0.19752414465831319</v>
      </c>
      <c r="G1422" s="66">
        <f t="shared" si="11"/>
        <v>96359310.166470453</v>
      </c>
      <c r="H1422" s="2">
        <f>H1421*(1-H$1+IF(AND(WEEKDAY($A1422)&lt;&gt;1,WEEKDAY($A1422)&lt;&gt;7),-VLOOKUP($A1422,ETF_OP_Fee!$I$5:$J$14,2,1),0))^($A1422-$A1421)*(1+1*(B1422/B1421-1))</f>
        <v>0.17821905605967664</v>
      </c>
      <c r="I1422" s="9" t="str">
        <f>IFERROR(VLOOKUP(A1422,'BITO-IV'!$A$1:$J$10000,4,0),"")</f>
        <v/>
      </c>
      <c r="Q1422">
        <f>ROW()</f>
        <v>1422</v>
      </c>
      <c r="R1422" t="str">
        <f t="shared" si="12"/>
        <v/>
      </c>
      <c r="S1422" t="str">
        <f t="shared" si="10"/>
        <v/>
      </c>
      <c r="W1422">
        <f>VLOOKUP(A1422,Tbills!$B$4:$C$10000,2,1)</f>
        <v>0.10500131868134352</v>
      </c>
    </row>
    <row r="1423" spans="1:23">
      <c r="A1423" s="1">
        <v>42234</v>
      </c>
      <c r="B1423">
        <f>IFERROR(VLOOKUP($A1423,'BTC-Web'!$A$2:$H$10000,2,0),"")</f>
        <v>257.925995</v>
      </c>
      <c r="C1423">
        <f>VLOOKUP(A1423,H_SPBTFDUE!$B$2:$C$5828,2,0)</f>
        <v>1.5370012021643369</v>
      </c>
      <c r="D1423" s="2">
        <f>D1422*(1-D$1+IF(AND(WEEKDAY($A1423)&lt;&gt;1,WEEKDAY($A1423)&lt;&gt;7),-VLOOKUP($A1423,ETF_OP_Fee!$G$5:$H$14,2,1),0))^($A1423-$A1422)*(1+2*(C1423/C1422-1))+IFERROR(VLOOKUP(A1423,BITXeom!$C$9:$D$100,2,0),0)-$D$3*IFERROR(VLOOKUP($A1423,Dividends!$C$10:$E$100,2,0),0)</f>
        <v>0.12565055037570788</v>
      </c>
      <c r="G1423" s="66">
        <f t="shared" si="11"/>
        <v>131409402.29523402</v>
      </c>
      <c r="H1423" s="2">
        <f>H1422*(1-H$1+IF(AND(WEEKDAY($A1423)&lt;&gt;1,WEEKDAY($A1423)&lt;&gt;7),-VLOOKUP($A1423,ETF_OP_Fee!$I$5:$J$14,2,1),0))^($A1423-$A1422)*(1+1*(B1423/B1422-1))</f>
        <v>0.17782557441494207</v>
      </c>
      <c r="I1423" s="9" t="str">
        <f>IFERROR(VLOOKUP(A1423,'BITO-IV'!$A$1:$J$10000,4,0),"")</f>
        <v/>
      </c>
      <c r="Q1423">
        <f>ROW()</f>
        <v>1423</v>
      </c>
      <c r="R1423" t="str">
        <f t="shared" si="12"/>
        <v/>
      </c>
      <c r="S1423" t="str">
        <f t="shared" si="10"/>
        <v/>
      </c>
      <c r="W1423">
        <f>VLOOKUP(A1423,Tbills!$B$4:$C$10000,2,1)</f>
        <v>0.10500131868134352</v>
      </c>
    </row>
    <row r="1424" spans="1:23">
      <c r="A1424" s="1">
        <v>42235</v>
      </c>
      <c r="B1424">
        <f>IFERROR(VLOOKUP($A1424,'BTC-Web'!$A$2:$H$10000,2,0),"")</f>
        <v>225.67100500000001</v>
      </c>
      <c r="C1424">
        <f>VLOOKUP(A1424,H_SPBTFDUE!$B$2:$C$5828,2,0)</f>
        <v>1.6504628322049799</v>
      </c>
      <c r="D1424" s="2">
        <f>D1423*(1-D$1+IF(AND(WEEKDAY($A1424)&lt;&gt;1,WEEKDAY($A1424)&lt;&gt;7),-VLOOKUP($A1424,ETF_OP_Fee!$G$5:$H$14,2,1),0))^($A1424-$A1423)*(1+2*(C1424/C1423-1))+IFERROR(VLOOKUP(A1424,BITXeom!$C$9:$D$100,2,0),0)-$D$3*IFERROR(VLOOKUP($A1424,Dividends!$C$10:$E$100,2,0),0)</f>
        <v>0.14418424733514229</v>
      </c>
      <c r="G1424" s="66">
        <f t="shared" si="11"/>
        <v>112001243.2302663</v>
      </c>
      <c r="H1424" s="2">
        <f>H1423*(1-H$1+IF(AND(WEEKDAY($A1424)&lt;&gt;1,WEEKDAY($A1424)&lt;&gt;7),-VLOOKUP($A1424,ETF_OP_Fee!$I$5:$J$14,2,1),0))^($A1424-$A1423)*(1+1*(B1424/B1423-1))</f>
        <v>0.15558350995792303</v>
      </c>
      <c r="I1424" s="9" t="str">
        <f>IFERROR(VLOOKUP(A1424,'BITO-IV'!$A$1:$J$10000,4,0),"")</f>
        <v/>
      </c>
      <c r="Q1424">
        <f>ROW()</f>
        <v>1424</v>
      </c>
      <c r="R1424" t="str">
        <f t="shared" si="12"/>
        <v/>
      </c>
      <c r="S1424" t="str">
        <f t="shared" si="10"/>
        <v/>
      </c>
      <c r="W1424">
        <f>VLOOKUP(A1424,Tbills!$B$4:$C$10000,2,1)</f>
        <v>0.10500131868134352</v>
      </c>
    </row>
    <row r="1425" spans="1:23">
      <c r="A1425" s="1">
        <v>42236</v>
      </c>
      <c r="B1425">
        <f>IFERROR(VLOOKUP($A1425,'BTC-Web'!$A$2:$H$10000,2,0),"")</f>
        <v>226.899002</v>
      </c>
      <c r="C1425">
        <f>VLOOKUP(A1425,H_SPBTFDUE!$B$2:$C$5828,2,0)</f>
        <v>1.7133782104053767</v>
      </c>
      <c r="D1425" s="2">
        <f>D1424*(1-D$1+IF(AND(WEEKDAY($A1425)&lt;&gt;1,WEEKDAY($A1425)&lt;&gt;7),-VLOOKUP($A1425,ETF_OP_Fee!$G$5:$H$14,2,1),0))^($A1425-$A1424)*(1+2*(C1425/C1424-1))+IFERROR(VLOOKUP(A1425,BITXeom!$C$9:$D$100,2,0),0)-$D$3*IFERROR(VLOOKUP($A1425,Dividends!$C$10:$E$100,2,0),0)</f>
        <v>0.15515810181229797</v>
      </c>
      <c r="G1425" s="66">
        <f t="shared" si="11"/>
        <v>103456474.2057699</v>
      </c>
      <c r="H1425" s="2">
        <f>H1424*(1-H$1+IF(AND(WEEKDAY($A1425)&lt;&gt;1,WEEKDAY($A1425)&lt;&gt;7),-VLOOKUP($A1425,ETF_OP_Fee!$I$5:$J$14,2,1),0))^($A1425-$A1424)*(1+1*(B1425/B1424-1))</f>
        <v>0.15642605182981831</v>
      </c>
      <c r="I1425" s="9" t="str">
        <f>IFERROR(VLOOKUP(A1425,'BITO-IV'!$A$1:$J$10000,4,0),"")</f>
        <v/>
      </c>
      <c r="Q1425">
        <f>ROW()</f>
        <v>1425</v>
      </c>
      <c r="R1425" t="str">
        <f t="shared" si="12"/>
        <v/>
      </c>
      <c r="S1425" t="str">
        <f t="shared" si="10"/>
        <v/>
      </c>
      <c r="W1425">
        <f>VLOOKUP(A1425,Tbills!$B$4:$C$10000,2,1)</f>
        <v>0.10500131868134352</v>
      </c>
    </row>
    <row r="1426" spans="1:23">
      <c r="A1426" s="1">
        <v>42237</v>
      </c>
      <c r="B1426">
        <f>IFERROR(VLOOKUP($A1426,'BTC-Web'!$A$2:$H$10000,2,0),"")</f>
        <v>235.354996</v>
      </c>
      <c r="C1426">
        <f>VLOOKUP(A1426,H_SPBTFDUE!$B$2:$C$5828,2,0)</f>
        <v>1.6929443627860949</v>
      </c>
      <c r="D1426" s="2">
        <f>D1425*(1-D$1+IF(AND(WEEKDAY($A1426)&lt;&gt;1,WEEKDAY($A1426)&lt;&gt;7),-VLOOKUP($A1426,ETF_OP_Fee!$G$5:$H$14,2,1),0))^($A1426-$A1425)*(1+2*(C1426/C1425-1))+IFERROR(VLOOKUP(A1426,BITXeom!$C$9:$D$100,2,0),0)-$D$3*IFERROR(VLOOKUP($A1426,Dividends!$C$10:$E$100,2,0),0)</f>
        <v>0.15143899496215518</v>
      </c>
      <c r="G1426" s="66">
        <f t="shared" si="11"/>
        <v>105918744.58847213</v>
      </c>
      <c r="H1426" s="2">
        <f>H1425*(1-H$1+IF(AND(WEEKDAY($A1426)&lt;&gt;1,WEEKDAY($A1426)&lt;&gt;7),-VLOOKUP($A1426,ETF_OP_Fee!$I$5:$J$14,2,1),0))^($A1426-$A1425)*(1+1*(B1426/B1425-1))</f>
        <v>0.16225146105791063</v>
      </c>
      <c r="I1426" s="9" t="str">
        <f>IFERROR(VLOOKUP(A1426,'BITO-IV'!$A$1:$J$10000,4,0),"")</f>
        <v/>
      </c>
      <c r="Q1426">
        <f>ROW()</f>
        <v>1426</v>
      </c>
      <c r="R1426" t="str">
        <f t="shared" si="12"/>
        <v/>
      </c>
      <c r="S1426" t="str">
        <f t="shared" si="10"/>
        <v/>
      </c>
      <c r="W1426">
        <f>VLOOKUP(A1426,Tbills!$B$4:$C$10000,2,1)</f>
        <v>0.10500131868134352</v>
      </c>
    </row>
    <row r="1427" spans="1:23">
      <c r="A1427" s="1">
        <v>42240</v>
      </c>
      <c r="B1427">
        <f>IFERROR(VLOOKUP($A1427,'BTC-Web'!$A$2:$H$10000,2,0),"")</f>
        <v>228.11199999999999</v>
      </c>
      <c r="C1427">
        <f>VLOOKUP(A1427,H_SPBTFDUE!$B$2:$C$5828,2,0)</f>
        <v>1.5320750705544242</v>
      </c>
      <c r="D1427" s="2">
        <f>D1426*(1-D$1+IF(AND(WEEKDAY($A1427)&lt;&gt;1,WEEKDAY($A1427)&lt;&gt;7),-VLOOKUP($A1427,ETF_OP_Fee!$G$5:$H$14,2,1),0))^($A1427-$A1426)*(1+2*(C1427/C1426-1))+IFERROR(VLOOKUP(A1427,BITXeom!$C$9:$D$100,2,0),0)-$D$3*IFERROR(VLOOKUP($A1427,Dividends!$C$10:$E$100,2,0),0)</f>
        <v>0.12261415187219603</v>
      </c>
      <c r="G1427" s="66">
        <f t="shared" si="11"/>
        <v>126042744.83284296</v>
      </c>
      <c r="H1427" s="2">
        <f>H1426*(1-H$1+IF(AND(WEEKDAY($A1427)&lt;&gt;1,WEEKDAY($A1427)&lt;&gt;7),-VLOOKUP($A1427,ETF_OP_Fee!$I$5:$J$14,2,1),0))^($A1427-$A1426)*(1+1*(B1427/B1426-1))</f>
        <v>0.15724593082615212</v>
      </c>
      <c r="I1427" s="9" t="str">
        <f>IFERROR(VLOOKUP(A1427,'BITO-IV'!$A$1:$J$10000,4,0),"")</f>
        <v/>
      </c>
      <c r="Q1427">
        <f>ROW()</f>
        <v>1427</v>
      </c>
      <c r="R1427" t="str">
        <f t="shared" si="12"/>
        <v/>
      </c>
      <c r="S1427" t="str">
        <f t="shared" si="10"/>
        <v/>
      </c>
      <c r="W1427">
        <f>VLOOKUP(A1427,Tbills!$B$4:$C$10000,2,1)</f>
        <v>5.0550329670318958E-2</v>
      </c>
    </row>
    <row r="1428" spans="1:23">
      <c r="A1428" s="1">
        <v>42241</v>
      </c>
      <c r="B1428">
        <f>IFERROR(VLOOKUP($A1428,'BTC-Web'!$A$2:$H$10000,2,0),"")</f>
        <v>210.067993</v>
      </c>
      <c r="C1428">
        <f>VLOOKUP(A1428,H_SPBTFDUE!$B$2:$C$5828,2,0)</f>
        <v>1.6127997404171355</v>
      </c>
      <c r="D1428" s="2">
        <f>D1427*(1-D$1+IF(AND(WEEKDAY($A1428)&lt;&gt;1,WEEKDAY($A1428)&lt;&gt;7),-VLOOKUP($A1428,ETF_OP_Fee!$G$5:$H$14,2,1),0))^($A1428-$A1427)*(1+2*(C1428/C1427-1))+IFERROR(VLOOKUP(A1428,BITXeom!$C$9:$D$100,2,0),0)-$D$3*IFERROR(VLOOKUP($A1428,Dividends!$C$10:$E$100,2,0),0)</f>
        <v>0.13551883419017197</v>
      </c>
      <c r="G1428" s="66">
        <f t="shared" si="11"/>
        <v>112753859.40927763</v>
      </c>
      <c r="H1428" s="2">
        <f>H1427*(1-H$1+IF(AND(WEEKDAY($A1428)&lt;&gt;1,WEEKDAY($A1428)&lt;&gt;7),-VLOOKUP($A1428,ETF_OP_Fee!$I$5:$J$14,2,1),0))^($A1428-$A1427)*(1+1*(B1428/B1427-1))</f>
        <v>0.14480376898324757</v>
      </c>
      <c r="I1428" s="9" t="str">
        <f>IFERROR(VLOOKUP(A1428,'BITO-IV'!$A$1:$J$10000,4,0),"")</f>
        <v/>
      </c>
      <c r="Q1428">
        <f>ROW()</f>
        <v>1428</v>
      </c>
      <c r="R1428" t="str">
        <f t="shared" si="12"/>
        <v/>
      </c>
      <c r="S1428" t="str">
        <f t="shared" si="10"/>
        <v/>
      </c>
      <c r="W1428">
        <f>VLOOKUP(A1428,Tbills!$B$4:$C$10000,2,1)</f>
        <v>5.0550329670318958E-2</v>
      </c>
    </row>
    <row r="1429" spans="1:23">
      <c r="A1429" s="1">
        <v>42242</v>
      </c>
      <c r="B1429">
        <f>IFERROR(VLOOKUP($A1429,'BTC-Web'!$A$2:$H$10000,2,0),"")</f>
        <v>222.07600400000001</v>
      </c>
      <c r="C1429">
        <f>VLOOKUP(A1429,H_SPBTFDUE!$B$2:$C$5828,2,0)</f>
        <v>1.6433493677628777</v>
      </c>
      <c r="D1429" s="2">
        <f>D1428*(1-D$1+IF(AND(WEEKDAY($A1429)&lt;&gt;1,WEEKDAY($A1429)&lt;&gt;7),-VLOOKUP($A1429,ETF_OP_Fee!$G$5:$H$14,2,1),0))^($A1429-$A1428)*(1+2*(C1429/C1428-1))+IFERROR(VLOOKUP(A1429,BITXeom!$C$9:$D$100,2,0),0)-$D$3*IFERROR(VLOOKUP($A1429,Dividends!$C$10:$E$100,2,0),0)</f>
        <v>0.14063587003750963</v>
      </c>
      <c r="G1429" s="66">
        <f t="shared" si="11"/>
        <v>108476426.36318159</v>
      </c>
      <c r="H1429" s="2">
        <f>H1428*(1-H$1+IF(AND(WEEKDAY($A1429)&lt;&gt;1,WEEKDAY($A1429)&lt;&gt;7),-VLOOKUP($A1429,ETF_OP_Fee!$I$5:$J$14,2,1),0))^($A1429-$A1428)*(1+1*(B1429/B1428-1))</f>
        <v>0.15307712967682358</v>
      </c>
      <c r="I1429" s="9" t="str">
        <f>IFERROR(VLOOKUP(A1429,'BITO-IV'!$A$1:$J$10000,4,0),"")</f>
        <v/>
      </c>
      <c r="Q1429">
        <f>ROW()</f>
        <v>1429</v>
      </c>
      <c r="R1429" t="str">
        <f t="shared" si="12"/>
        <v/>
      </c>
      <c r="S1429" t="str">
        <f t="shared" si="10"/>
        <v/>
      </c>
      <c r="W1429">
        <f>VLOOKUP(A1429,Tbills!$B$4:$C$10000,2,1)</f>
        <v>5.0550329670318958E-2</v>
      </c>
    </row>
    <row r="1430" spans="1:23">
      <c r="A1430" s="1">
        <v>42243</v>
      </c>
      <c r="B1430">
        <f>IFERROR(VLOOKUP($A1430,'BTC-Web'!$A$2:$H$10000,2,0),"")</f>
        <v>226.050003</v>
      </c>
      <c r="C1430">
        <f>VLOOKUP(A1430,H_SPBTFDUE!$B$2:$C$5828,2,0)</f>
        <v>1.6354412296173189</v>
      </c>
      <c r="D1430" s="2">
        <f>D1429*(1-D$1+IF(AND(WEEKDAY($A1430)&lt;&gt;1,WEEKDAY($A1430)&lt;&gt;7),-VLOOKUP($A1430,ETF_OP_Fee!$G$5:$H$14,2,1),0))^($A1430-$A1429)*(1+2*(C1430/C1429-1))+IFERROR(VLOOKUP(A1430,BITXeom!$C$9:$D$100,2,0),0)-$D$3*IFERROR(VLOOKUP($A1430,Dividends!$C$10:$E$100,2,0),0)</f>
        <v>0.13926554186266607</v>
      </c>
      <c r="G1430" s="66">
        <f t="shared" si="11"/>
        <v>109514801.78919449</v>
      </c>
      <c r="H1430" s="2">
        <f>H1429*(1-H$1+IF(AND(WEEKDAY($A1430)&lt;&gt;1,WEEKDAY($A1430)&lt;&gt;7),-VLOOKUP($A1430,ETF_OP_Fee!$I$5:$J$14,2,1),0))^($A1430-$A1429)*(1+1*(B1430/B1429-1))</f>
        <v>0.1558123541993372</v>
      </c>
      <c r="I1430" s="9" t="str">
        <f>IFERROR(VLOOKUP(A1430,'BITO-IV'!$A$1:$J$10000,4,0),"")</f>
        <v/>
      </c>
      <c r="Q1430">
        <f>ROW()</f>
        <v>1430</v>
      </c>
      <c r="R1430" t="str">
        <f t="shared" si="12"/>
        <v/>
      </c>
      <c r="S1430" t="str">
        <f t="shared" si="10"/>
        <v/>
      </c>
      <c r="W1430">
        <f>VLOOKUP(A1430,Tbills!$B$4:$C$10000,2,1)</f>
        <v>5.0550329670318958E-2</v>
      </c>
    </row>
    <row r="1431" spans="1:23">
      <c r="A1431" s="1">
        <v>42244</v>
      </c>
      <c r="B1431">
        <f>IFERROR(VLOOKUP($A1431,'BTC-Web'!$A$2:$H$10000,2,0),"")</f>
        <v>224.70100400000001</v>
      </c>
      <c r="C1431">
        <f>VLOOKUP(A1431,H_SPBTFDUE!$B$2:$C$5828,2,0)</f>
        <v>1.6834806967638916</v>
      </c>
      <c r="D1431" s="2">
        <f>D1430*(1-D$1+IF(AND(WEEKDAY($A1431)&lt;&gt;1,WEEKDAY($A1431)&lt;&gt;7),-VLOOKUP($A1431,ETF_OP_Fee!$G$5:$H$14,2,1),0))^($A1431-$A1430)*(1+2*(C1431/C1430-1))+IFERROR(VLOOKUP(A1431,BITXeom!$C$9:$D$100,2,0),0)-$D$3*IFERROR(VLOOKUP($A1431,Dividends!$C$10:$E$100,2,0),0)</f>
        <v>0.14742934227368756</v>
      </c>
      <c r="G1431" s="66">
        <f t="shared" si="11"/>
        <v>103075323.23769797</v>
      </c>
      <c r="H1431" s="2">
        <f>H1430*(1-H$1+IF(AND(WEEKDAY($A1431)&lt;&gt;1,WEEKDAY($A1431)&lt;&gt;7),-VLOOKUP($A1431,ETF_OP_Fee!$I$5:$J$14,2,1),0))^($A1431-$A1430)*(1+1*(B1431/B1430-1))</f>
        <v>0.15487848135078724</v>
      </c>
      <c r="I1431" s="9" t="str">
        <f>IFERROR(VLOOKUP(A1431,'BITO-IV'!$A$1:$J$10000,4,0),"")</f>
        <v/>
      </c>
      <c r="Q1431">
        <f>ROW()</f>
        <v>1431</v>
      </c>
      <c r="R1431" t="str">
        <f t="shared" si="12"/>
        <v/>
      </c>
      <c r="S1431" t="str">
        <f t="shared" si="10"/>
        <v/>
      </c>
      <c r="W1431">
        <f>VLOOKUP(A1431,Tbills!$B$4:$C$10000,2,1)</f>
        <v>5.0550329670318958E-2</v>
      </c>
    </row>
    <row r="1432" spans="1:23">
      <c r="A1432" s="1">
        <v>42247</v>
      </c>
      <c r="B1432">
        <f>IFERROR(VLOOKUP($A1432,'BTC-Web'!$A$2:$H$10000,2,0),"")</f>
        <v>229.11399800000001</v>
      </c>
      <c r="C1432">
        <f>VLOOKUP(A1432,H_SPBTFDUE!$B$2:$C$5828,2,0)</f>
        <v>1.6735473015179414</v>
      </c>
      <c r="D1432" s="2">
        <f>D1431*(1-D$1+IF(AND(WEEKDAY($A1432)&lt;&gt;1,WEEKDAY($A1432)&lt;&gt;7),-VLOOKUP($A1432,ETF_OP_Fee!$G$5:$H$14,2,1),0))^($A1432-$A1431)*(1+2*(C1432/C1431-1))+IFERROR(VLOOKUP(A1432,BITXeom!$C$9:$D$100,2,0),0)-$D$3*IFERROR(VLOOKUP($A1432,Dividends!$C$10:$E$100,2,0),0)</f>
        <v>0.14563684419117434</v>
      </c>
      <c r="G1432" s="66">
        <f t="shared" si="11"/>
        <v>104286351.6925223</v>
      </c>
      <c r="H1432" s="2">
        <f>H1431*(1-H$1+IF(AND(WEEKDAY($A1432)&lt;&gt;1,WEEKDAY($A1432)&lt;&gt;7),-VLOOKUP($A1432,ETF_OP_Fee!$I$5:$J$14,2,1),0))^($A1432-$A1431)*(1+1*(B1432/B1431-1))</f>
        <v>0.15790787212241941</v>
      </c>
      <c r="I1432" s="9" t="str">
        <f>IFERROR(VLOOKUP(A1432,'BITO-IV'!$A$1:$J$10000,4,0),"")</f>
        <v/>
      </c>
      <c r="Q1432">
        <f>ROW()</f>
        <v>1432</v>
      </c>
      <c r="R1432" t="str">
        <f t="shared" si="12"/>
        <v/>
      </c>
      <c r="S1432" t="str">
        <f t="shared" si="10"/>
        <v/>
      </c>
      <c r="W1432">
        <f>VLOOKUP(A1432,Tbills!$B$4:$C$10000,2,1)</f>
        <v>9.5000439560415761E-2</v>
      </c>
    </row>
    <row r="1433" spans="1:23">
      <c r="A1433" s="1">
        <v>42248</v>
      </c>
      <c r="B1433">
        <f>IFERROR(VLOOKUP($A1433,'BTC-Web'!$A$2:$H$10000,2,0),"")</f>
        <v>230.25599700000001</v>
      </c>
      <c r="C1433">
        <f>VLOOKUP(A1433,H_SPBTFDUE!$B$2:$C$5828,2,0)</f>
        <v>1.6592877146608285</v>
      </c>
      <c r="D1433" s="2">
        <f>D1432*(1-D$1+IF(AND(WEEKDAY($A1433)&lt;&gt;1,WEEKDAY($A1433)&lt;&gt;7),-VLOOKUP($A1433,ETF_OP_Fee!$G$5:$H$14,2,1),0))^($A1433-$A1432)*(1+2*(C1433/C1432-1))+IFERROR(VLOOKUP(A1433,BITXeom!$C$9:$D$100,2,0),0)-$D$3*IFERROR(VLOOKUP($A1433,Dividends!$C$10:$E$100,2,0),0)</f>
        <v>0.14313776756847604</v>
      </c>
      <c r="G1433" s="66">
        <f t="shared" si="11"/>
        <v>106058082.64429086</v>
      </c>
      <c r="H1433" s="2">
        <f>H1432*(1-H$1+IF(AND(WEEKDAY($A1433)&lt;&gt;1,WEEKDAY($A1433)&lt;&gt;7),-VLOOKUP($A1433,ETF_OP_Fee!$I$5:$J$14,2,1),0))^($A1433-$A1432)*(1+1*(B1433/B1432-1))</f>
        <v>0.15869081990116993</v>
      </c>
      <c r="I1433" s="9" t="str">
        <f>IFERROR(VLOOKUP(A1433,'BITO-IV'!$A$1:$J$10000,4,0),"")</f>
        <v/>
      </c>
      <c r="Q1433">
        <f>ROW()</f>
        <v>1433</v>
      </c>
      <c r="R1433" t="str">
        <f t="shared" si="12"/>
        <v/>
      </c>
      <c r="S1433" t="str">
        <f t="shared" si="10"/>
        <v/>
      </c>
      <c r="W1433">
        <f>VLOOKUP(A1433,Tbills!$B$4:$C$10000,2,1)</f>
        <v>9.5000439560415761E-2</v>
      </c>
    </row>
    <row r="1434" spans="1:23">
      <c r="A1434" s="1">
        <v>42249</v>
      </c>
      <c r="B1434">
        <f>IFERROR(VLOOKUP($A1434,'BTC-Web'!$A$2:$H$10000,2,0),"")</f>
        <v>228.026993</v>
      </c>
      <c r="C1434">
        <f>VLOOKUP(A1434,H_SPBTFDUE!$B$2:$C$5828,2,0)</f>
        <v>1.6675651719457163</v>
      </c>
      <c r="D1434" s="2">
        <f>D1433*(1-D$1+IF(AND(WEEKDAY($A1434)&lt;&gt;1,WEEKDAY($A1434)&lt;&gt;7),-VLOOKUP($A1434,ETF_OP_Fee!$G$5:$H$14,2,1),0))^($A1434-$A1433)*(1+2*(C1434/C1433-1))+IFERROR(VLOOKUP(A1434,BITXeom!$C$9:$D$100,2,0),0)-$D$3*IFERROR(VLOOKUP($A1434,Dividends!$C$10:$E$100,2,0),0)</f>
        <v>0.14454844329956545</v>
      </c>
      <c r="G1434" s="66">
        <f t="shared" si="11"/>
        <v>104994407.47196878</v>
      </c>
      <c r="H1434" s="2">
        <f>H1433*(1-H$1+IF(AND(WEEKDAY($A1434)&lt;&gt;1,WEEKDAY($A1434)&lt;&gt;7),-VLOOKUP($A1434,ETF_OP_Fee!$I$5:$J$14,2,1),0))^($A1434-$A1433)*(1+1*(B1434/B1433-1))</f>
        <v>0.15715051563597002</v>
      </c>
      <c r="I1434" s="9" t="str">
        <f>IFERROR(VLOOKUP(A1434,'BITO-IV'!$A$1:$J$10000,4,0),"")</f>
        <v/>
      </c>
      <c r="Q1434">
        <f>ROW()</f>
        <v>1434</v>
      </c>
      <c r="R1434" t="str">
        <f t="shared" si="12"/>
        <v/>
      </c>
      <c r="S1434" t="str">
        <f t="shared" si="10"/>
        <v/>
      </c>
      <c r="W1434">
        <f>VLOOKUP(A1434,Tbills!$B$4:$C$10000,2,1)</f>
        <v>9.5000439560415761E-2</v>
      </c>
    </row>
    <row r="1435" spans="1:23">
      <c r="A1435" s="1">
        <v>42250</v>
      </c>
      <c r="B1435">
        <f>IFERROR(VLOOKUP($A1435,'BTC-Web'!$A$2:$H$10000,2,0),"")</f>
        <v>229.324005</v>
      </c>
      <c r="C1435">
        <f>VLOOKUP(A1435,H_SPBTFDUE!$B$2:$C$5828,2,0)</f>
        <v>1.6521020254990055</v>
      </c>
      <c r="D1435" s="2">
        <f>D1434*(1-D$1+IF(AND(WEEKDAY($A1435)&lt;&gt;1,WEEKDAY($A1435)&lt;&gt;7),-VLOOKUP($A1435,ETF_OP_Fee!$G$5:$H$14,2,1),0))^($A1435-$A1434)*(1+2*(C1435/C1434-1))+IFERROR(VLOOKUP(A1435,BITXeom!$C$9:$D$100,2,0),0)-$D$3*IFERROR(VLOOKUP($A1435,Dividends!$C$10:$E$100,2,0),0)</f>
        <v>0.14185057815336699</v>
      </c>
      <c r="G1435" s="66">
        <f t="shared" si="11"/>
        <v>106936144.94498158</v>
      </c>
      <c r="H1435" s="2">
        <f>H1434*(1-H$1+IF(AND(WEEKDAY($A1435)&lt;&gt;1,WEEKDAY($A1435)&lt;&gt;7),-VLOOKUP($A1435,ETF_OP_Fee!$I$5:$J$14,2,1),0))^($A1435-$A1434)*(1+1*(B1435/B1434-1))</f>
        <v>0.15804027046954155</v>
      </c>
      <c r="I1435" s="9" t="str">
        <f>IFERROR(VLOOKUP(A1435,'BITO-IV'!$A$1:$J$10000,4,0),"")</f>
        <v/>
      </c>
      <c r="Q1435">
        <f>ROW()</f>
        <v>1435</v>
      </c>
      <c r="R1435" t="str">
        <f t="shared" si="12"/>
        <v/>
      </c>
      <c r="S1435" t="str">
        <f t="shared" si="10"/>
        <v/>
      </c>
      <c r="W1435">
        <f>VLOOKUP(A1435,Tbills!$B$4:$C$10000,2,1)</f>
        <v>9.5000439560415761E-2</v>
      </c>
    </row>
    <row r="1436" spans="1:23">
      <c r="A1436" s="1">
        <v>42251</v>
      </c>
      <c r="B1436">
        <f>IFERROR(VLOOKUP($A1436,'BTC-Web'!$A$2:$H$10000,2,0),"")</f>
        <v>227.21499600000001</v>
      </c>
      <c r="C1436">
        <f>VLOOKUP(A1436,H_SPBTFDUE!$B$2:$C$5828,2,0)</f>
        <v>1.6745736633116917</v>
      </c>
      <c r="D1436" s="2">
        <f>D1435*(1-D$1+IF(AND(WEEKDAY($A1436)&lt;&gt;1,WEEKDAY($A1436)&lt;&gt;7),-VLOOKUP($A1436,ETF_OP_Fee!$G$5:$H$14,2,1),0))^($A1436-$A1435)*(1+2*(C1436/C1435-1))+IFERROR(VLOOKUP(A1436,BITXeom!$C$9:$D$100,2,0),0)-$D$3*IFERROR(VLOOKUP($A1436,Dividends!$C$10:$E$100,2,0),0)</f>
        <v>0.14569187270154549</v>
      </c>
      <c r="G1436" s="66">
        <f t="shared" si="11"/>
        <v>104021520.39232093</v>
      </c>
      <c r="H1436" s="2">
        <f>H1435*(1-H$1+IF(AND(WEEKDAY($A1436)&lt;&gt;1,WEEKDAY($A1436)&lt;&gt;7),-VLOOKUP($A1436,ETF_OP_Fee!$I$5:$J$14,2,1),0))^($A1436-$A1435)*(1+1*(B1436/B1435-1))</f>
        <v>0.15658275635670729</v>
      </c>
      <c r="I1436" s="9" t="str">
        <f>IFERROR(VLOOKUP(A1436,'BITO-IV'!$A$1:$J$10000,4,0),"")</f>
        <v/>
      </c>
      <c r="Q1436">
        <f>ROW()</f>
        <v>1436</v>
      </c>
      <c r="R1436" t="str">
        <f t="shared" si="12"/>
        <v/>
      </c>
      <c r="S1436" t="str">
        <f t="shared" si="10"/>
        <v/>
      </c>
      <c r="W1436">
        <f>VLOOKUP(A1436,Tbills!$B$4:$C$10000,2,1)</f>
        <v>9.5000439560415761E-2</v>
      </c>
    </row>
    <row r="1437" spans="1:23">
      <c r="A1437" s="1">
        <v>42255</v>
      </c>
      <c r="B1437">
        <f>IFERROR(VLOOKUP($A1437,'BTC-Web'!$A$2:$H$10000,2,0),"")</f>
        <v>239.84599299999999</v>
      </c>
      <c r="C1437">
        <f>VLOOKUP(A1437,H_SPBTFDUE!$B$2:$C$5828,2,0)</f>
        <v>1.771164264651033</v>
      </c>
      <c r="D1437" s="2">
        <f>D1436*(1-D$1+IF(AND(WEEKDAY($A1437)&lt;&gt;1,WEEKDAY($A1437)&lt;&gt;7),-VLOOKUP($A1437,ETF_OP_Fee!$G$5:$H$14,2,1),0))^($A1437-$A1436)*(1+2*(C1437/C1436-1))+IFERROR(VLOOKUP(A1437,BITXeom!$C$9:$D$100,2,0),0)-$D$3*IFERROR(VLOOKUP($A1437,Dividends!$C$10:$E$100,2,0),0)</f>
        <v>0.16242075306599263</v>
      </c>
      <c r="G1437" s="66">
        <f t="shared" si="11"/>
        <v>92016034.83657293</v>
      </c>
      <c r="H1437" s="2">
        <f>H1436*(1-H$1+IF(AND(WEEKDAY($A1437)&lt;&gt;1,WEEKDAY($A1437)&lt;&gt;7),-VLOOKUP($A1437,ETF_OP_Fee!$I$5:$J$14,2,1),0))^($A1437-$A1436)*(1+1*(B1437/B1436-1))</f>
        <v>0.16527006397210972</v>
      </c>
      <c r="I1437" s="9" t="str">
        <f>IFERROR(VLOOKUP(A1437,'BITO-IV'!$A$1:$J$10000,4,0),"")</f>
        <v/>
      </c>
      <c r="Q1437">
        <f>ROW()</f>
        <v>1437</v>
      </c>
      <c r="R1437" t="str">
        <f t="shared" si="12"/>
        <v/>
      </c>
      <c r="S1437" t="str">
        <f t="shared" si="10"/>
        <v/>
      </c>
      <c r="W1437">
        <f>VLOOKUP(A1437,Tbills!$B$4:$C$10000,2,1)</f>
        <v>7.4998681318672655E-2</v>
      </c>
    </row>
    <row r="1438" spans="1:23">
      <c r="A1438" s="1">
        <v>42256</v>
      </c>
      <c r="B1438">
        <f>IFERROR(VLOOKUP($A1438,'BTC-Web'!$A$2:$H$10000,2,0),"")</f>
        <v>243.41499300000001</v>
      </c>
      <c r="C1438">
        <f>VLOOKUP(A1438,H_SPBTFDUE!$B$2:$C$5828,2,0)</f>
        <v>1.7314255062643138</v>
      </c>
      <c r="D1438" s="2">
        <f>D1437*(1-D$1+IF(AND(WEEKDAY($A1438)&lt;&gt;1,WEEKDAY($A1438)&lt;&gt;7),-VLOOKUP($A1438,ETF_OP_Fee!$G$5:$H$14,2,1),0))^($A1438-$A1437)*(1+2*(C1438/C1437-1))+IFERROR(VLOOKUP(A1438,BITXeom!$C$9:$D$100,2,0),0)-$D$3*IFERROR(VLOOKUP($A1438,Dividends!$C$10:$E$100,2,0),0)</f>
        <v>0.15511373996455355</v>
      </c>
      <c r="G1438" s="66">
        <f t="shared" si="11"/>
        <v>96140283.750754789</v>
      </c>
      <c r="H1438" s="2">
        <f>H1437*(1-H$1+IF(AND(WEEKDAY($A1438)&lt;&gt;1,WEEKDAY($A1438)&lt;&gt;7),-VLOOKUP($A1438,ETF_OP_Fee!$I$5:$J$14,2,1),0))^($A1438-$A1437)*(1+1*(B1438/B1437-1))</f>
        <v>0.16772498010092826</v>
      </c>
      <c r="I1438" s="9" t="str">
        <f>IFERROR(VLOOKUP(A1438,'BITO-IV'!$A$1:$J$10000,4,0),"")</f>
        <v/>
      </c>
      <c r="Q1438">
        <f>ROW()</f>
        <v>1438</v>
      </c>
      <c r="R1438" t="str">
        <f t="shared" si="12"/>
        <v/>
      </c>
      <c r="S1438" t="str">
        <f t="shared" si="10"/>
        <v/>
      </c>
      <c r="W1438">
        <f>VLOOKUP(A1438,Tbills!$B$4:$C$10000,2,1)</f>
        <v>7.4998681318672655E-2</v>
      </c>
    </row>
    <row r="1439" spans="1:23">
      <c r="A1439" s="1">
        <v>42257</v>
      </c>
      <c r="B1439">
        <f>IFERROR(VLOOKUP($A1439,'BTC-Web'!$A$2:$H$10000,2,0),"")</f>
        <v>238.33599899999999</v>
      </c>
      <c r="C1439">
        <f>VLOOKUP(A1439,H_SPBTFDUE!$B$2:$C$5828,2,0)</f>
        <v>1.7334821621665455</v>
      </c>
      <c r="D1439" s="2">
        <f>D1438*(1-D$1+IF(AND(WEEKDAY($A1439)&lt;&gt;1,WEEKDAY($A1439)&lt;&gt;7),-VLOOKUP($A1439,ETF_OP_Fee!$G$5:$H$14,2,1),0))^($A1439-$A1438)*(1+2*(C1439/C1438-1))+IFERROR(VLOOKUP(A1439,BITXeom!$C$9:$D$100,2,0),0)-$D$3*IFERROR(VLOOKUP($A1439,Dividends!$C$10:$E$100,2,0),0)</f>
        <v>0.15546349740737583</v>
      </c>
      <c r="G1439" s="66">
        <f t="shared" si="11"/>
        <v>95906880.702163815</v>
      </c>
      <c r="H1439" s="2">
        <f>H1438*(1-H$1+IF(AND(WEEKDAY($A1439)&lt;&gt;1,WEEKDAY($A1439)&lt;&gt;7),-VLOOKUP($A1439,ETF_OP_Fee!$I$5:$J$14,2,1),0))^($A1439-$A1438)*(1+1*(B1439/B1438-1))</f>
        <v>0.16422102744915618</v>
      </c>
      <c r="I1439" s="9" t="str">
        <f>IFERROR(VLOOKUP(A1439,'BITO-IV'!$A$1:$J$10000,4,0),"")</f>
        <v/>
      </c>
      <c r="Q1439">
        <f>ROW()</f>
        <v>1439</v>
      </c>
      <c r="R1439" t="str">
        <f t="shared" si="12"/>
        <v/>
      </c>
      <c r="S1439" t="str">
        <f t="shared" si="10"/>
        <v/>
      </c>
      <c r="W1439">
        <f>VLOOKUP(A1439,Tbills!$B$4:$C$10000,2,1)</f>
        <v>7.4998681318672655E-2</v>
      </c>
    </row>
    <row r="1440" spans="1:23">
      <c r="A1440" s="1">
        <v>42258</v>
      </c>
      <c r="B1440">
        <f>IFERROR(VLOOKUP($A1440,'BTC-Web'!$A$2:$H$10000,2,0),"")</f>
        <v>238.32899499999999</v>
      </c>
      <c r="C1440">
        <f>VLOOKUP(A1440,H_SPBTFDUE!$B$2:$C$5828,2,0)</f>
        <v>1.7451405397042823</v>
      </c>
      <c r="D1440" s="2">
        <f>D1439*(1-D$1+IF(AND(WEEKDAY($A1440)&lt;&gt;1,WEEKDAY($A1440)&lt;&gt;7),-VLOOKUP($A1440,ETF_OP_Fee!$G$5:$H$14,2,1),0))^($A1440-$A1439)*(1+2*(C1440/C1439-1))+IFERROR(VLOOKUP(A1440,BITXeom!$C$9:$D$100,2,0),0)-$D$3*IFERROR(VLOOKUP($A1440,Dividends!$C$10:$E$100,2,0),0)</f>
        <v>0.15753561591219475</v>
      </c>
      <c r="G1440" s="66">
        <f t="shared" si="11"/>
        <v>94611862.180943161</v>
      </c>
      <c r="H1440" s="2">
        <f>H1439*(1-H$1+IF(AND(WEEKDAY($A1440)&lt;&gt;1,WEEKDAY($A1440)&lt;&gt;7),-VLOOKUP($A1440,ETF_OP_Fee!$I$5:$J$14,2,1),0))^($A1440-$A1439)*(1+1*(B1440/B1439-1))</f>
        <v>0.1642119273517314</v>
      </c>
      <c r="I1440" s="9" t="str">
        <f>IFERROR(VLOOKUP(A1440,'BITO-IV'!$A$1:$J$10000,4,0),"")</f>
        <v/>
      </c>
      <c r="Q1440">
        <f>ROW()</f>
        <v>1440</v>
      </c>
      <c r="R1440" t="str">
        <f t="shared" si="12"/>
        <v/>
      </c>
      <c r="S1440" t="str">
        <f t="shared" si="10"/>
        <v/>
      </c>
      <c r="W1440">
        <f>VLOOKUP(A1440,Tbills!$B$4:$C$10000,2,1)</f>
        <v>7.4998681318672655E-2</v>
      </c>
    </row>
    <row r="1441" spans="1:23">
      <c r="A1441" s="1">
        <v>42261</v>
      </c>
      <c r="B1441">
        <f>IFERROR(VLOOKUP($A1441,'BTC-Web'!$A$2:$H$10000,2,0),"")</f>
        <v>230.608994</v>
      </c>
      <c r="C1441">
        <f>VLOOKUP(A1441,H_SPBTFDUE!$B$2:$C$5828,2,0)</f>
        <v>1.6761705312030815</v>
      </c>
      <c r="D1441" s="2">
        <f>D1440*(1-D$1+IF(AND(WEEKDAY($A1441)&lt;&gt;1,WEEKDAY($A1441)&lt;&gt;7),-VLOOKUP($A1441,ETF_OP_Fee!$G$5:$H$14,2,1),0))^($A1441-$A1440)*(1+2*(C1441/C1440-1))+IFERROR(VLOOKUP(A1441,BITXeom!$C$9:$D$100,2,0),0)-$D$3*IFERROR(VLOOKUP($A1441,Dividends!$C$10:$E$100,2,0),0)</f>
        <v>0.14503116765428359</v>
      </c>
      <c r="G1441" s="66">
        <f t="shared" si="11"/>
        <v>102085281.52005062</v>
      </c>
      <c r="H1441" s="2">
        <f>H1440*(1-H$1+IF(AND(WEEKDAY($A1441)&lt;&gt;1,WEEKDAY($A1441)&lt;&gt;7),-VLOOKUP($A1441,ETF_OP_Fee!$I$5:$J$14,2,1),0))^($A1441-$A1440)*(1+1*(B1441/B1440-1))</f>
        <v>0.15888033502406346</v>
      </c>
      <c r="I1441" s="9" t="str">
        <f>IFERROR(VLOOKUP(A1441,'BITO-IV'!$A$1:$J$10000,4,0),"")</f>
        <v/>
      </c>
      <c r="Q1441">
        <f>ROW()</f>
        <v>1441</v>
      </c>
      <c r="R1441" t="str">
        <f t="shared" si="12"/>
        <v/>
      </c>
      <c r="S1441" t="str">
        <f t="shared" si="10"/>
        <v/>
      </c>
      <c r="W1441">
        <f>VLOOKUP(A1441,Tbills!$B$4:$C$10000,2,1)</f>
        <v>5.5000879120875604E-2</v>
      </c>
    </row>
    <row r="1442" spans="1:23">
      <c r="A1442" s="1">
        <v>42262</v>
      </c>
      <c r="B1442">
        <f>IFERROR(VLOOKUP($A1442,'BTC-Web'!$A$2:$H$10000,2,0),"")</f>
        <v>230.49200400000001</v>
      </c>
      <c r="C1442">
        <f>VLOOKUP(A1442,H_SPBTFDUE!$B$2:$C$5828,2,0)</f>
        <v>1.6735159715287296</v>
      </c>
      <c r="D1442" s="2">
        <f>D1441*(1-D$1+IF(AND(WEEKDAY($A1442)&lt;&gt;1,WEEKDAY($A1442)&lt;&gt;7),-VLOOKUP($A1442,ETF_OP_Fee!$G$5:$H$14,2,1),0))^($A1442-$A1441)*(1+2*(C1442/C1441-1))+IFERROR(VLOOKUP(A1442,BITXeom!$C$9:$D$100,2,0),0)-$D$3*IFERROR(VLOOKUP($A1442,Dividends!$C$10:$E$100,2,0),0)</f>
        <v>0.1445543666467641</v>
      </c>
      <c r="G1442" s="66">
        <f t="shared" si="11"/>
        <v>102403313.43606688</v>
      </c>
      <c r="H1442" s="2">
        <f>H1441*(1-H$1+IF(AND(WEEKDAY($A1442)&lt;&gt;1,WEEKDAY($A1442)&lt;&gt;7),-VLOOKUP($A1442,ETF_OP_Fee!$I$5:$J$14,2,1),0))^($A1442-$A1441)*(1+1*(B1442/B1441-1))</f>
        <v>0.15879560046892693</v>
      </c>
      <c r="I1442" s="9" t="str">
        <f>IFERROR(VLOOKUP(A1442,'BITO-IV'!$A$1:$J$10000,4,0),"")</f>
        <v/>
      </c>
      <c r="Q1442">
        <f>ROW()</f>
        <v>1442</v>
      </c>
      <c r="R1442" t="str">
        <f t="shared" si="12"/>
        <v/>
      </c>
      <c r="S1442" t="str">
        <f t="shared" si="10"/>
        <v/>
      </c>
      <c r="W1442">
        <f>VLOOKUP(A1442,Tbills!$B$4:$C$10000,2,1)</f>
        <v>5.5000879120875604E-2</v>
      </c>
    </row>
    <row r="1443" spans="1:23">
      <c r="A1443" s="1">
        <v>42263</v>
      </c>
      <c r="B1443">
        <f>IFERROR(VLOOKUP($A1443,'BTC-Web'!$A$2:$H$10000,2,0),"")</f>
        <v>230.25</v>
      </c>
      <c r="C1443">
        <f>VLOOKUP(A1443,H_SPBTFDUE!$B$2:$C$5828,2,0)</f>
        <v>1.6645182596203374</v>
      </c>
      <c r="D1443" s="2">
        <f>D1442*(1-D$1+IF(AND(WEEKDAY($A1443)&lt;&gt;1,WEEKDAY($A1443)&lt;&gt;7),-VLOOKUP($A1443,ETF_OP_Fee!$G$5:$H$14,2,1),0))^($A1443-$A1442)*(1+2*(C1443/C1442-1))+IFERROR(VLOOKUP(A1443,BITXeom!$C$9:$D$100,2,0),0)-$D$3*IFERROR(VLOOKUP($A1443,Dividends!$C$10:$E$100,2,0),0)</f>
        <v>0.14298272598465436</v>
      </c>
      <c r="G1443" s="66">
        <f t="shared" si="11"/>
        <v>103499132.20338157</v>
      </c>
      <c r="H1443" s="2">
        <f>H1442*(1-H$1+IF(AND(WEEKDAY($A1443)&lt;&gt;1,WEEKDAY($A1443)&lt;&gt;7),-VLOOKUP($A1443,ETF_OP_Fee!$I$5:$J$14,2,1),0))^($A1443-$A1442)*(1+1*(B1443/B1442-1))</f>
        <v>0.15862474507528149</v>
      </c>
      <c r="I1443" s="9" t="str">
        <f>IFERROR(VLOOKUP(A1443,'BITO-IV'!$A$1:$J$10000,4,0),"")</f>
        <v/>
      </c>
      <c r="Q1443">
        <f>ROW()</f>
        <v>1443</v>
      </c>
      <c r="R1443" t="str">
        <f t="shared" si="12"/>
        <v/>
      </c>
      <c r="S1443" t="str">
        <f t="shared" si="10"/>
        <v/>
      </c>
      <c r="W1443">
        <f>VLOOKUP(A1443,Tbills!$B$4:$C$10000,2,1)</f>
        <v>5.5000879120875604E-2</v>
      </c>
    </row>
    <row r="1444" spans="1:23">
      <c r="A1444" s="1">
        <v>42264</v>
      </c>
      <c r="B1444">
        <f>IFERROR(VLOOKUP($A1444,'BTC-Web'!$A$2:$H$10000,2,0),"")</f>
        <v>229.07600400000001</v>
      </c>
      <c r="C1444">
        <f>VLOOKUP(A1444,H_SPBTFDUE!$B$2:$C$5828,2,0)</f>
        <v>1.6695598855375224</v>
      </c>
      <c r="D1444" s="2">
        <f>D1443*(1-D$1+IF(AND(WEEKDAY($A1444)&lt;&gt;1,WEEKDAY($A1444)&lt;&gt;7),-VLOOKUP($A1444,ETF_OP_Fee!$G$5:$H$14,2,1),0))^($A1444-$A1443)*(1+2*(C1444/C1443-1))+IFERROR(VLOOKUP(A1444,BITXeom!$C$9:$D$100,2,0),0)-$D$3*IFERROR(VLOOKUP($A1444,Dividends!$C$10:$E$100,2,0),0)</f>
        <v>0.14383154031019016</v>
      </c>
      <c r="G1444" s="66">
        <f t="shared" si="11"/>
        <v>102866771.69275656</v>
      </c>
      <c r="H1444" s="2">
        <f>H1443*(1-H$1+IF(AND(WEEKDAY($A1444)&lt;&gt;1,WEEKDAY($A1444)&lt;&gt;7),-VLOOKUP($A1444,ETF_OP_Fee!$I$5:$J$14,2,1),0))^($A1444-$A1443)*(1+1*(B1444/B1443-1))</f>
        <v>0.15781184354673347</v>
      </c>
      <c r="I1444" s="9" t="str">
        <f>IFERROR(VLOOKUP(A1444,'BITO-IV'!$A$1:$J$10000,4,0),"")</f>
        <v/>
      </c>
      <c r="Q1444">
        <f>ROW()</f>
        <v>1444</v>
      </c>
      <c r="R1444" t="str">
        <f t="shared" si="12"/>
        <v/>
      </c>
      <c r="S1444" t="str">
        <f t="shared" si="10"/>
        <v/>
      </c>
      <c r="W1444">
        <f>VLOOKUP(A1444,Tbills!$B$4:$C$10000,2,1)</f>
        <v>5.5000879120875604E-2</v>
      </c>
    </row>
    <row r="1445" spans="1:23">
      <c r="A1445" s="1">
        <v>42265</v>
      </c>
      <c r="B1445">
        <f>IFERROR(VLOOKUP($A1445,'BTC-Web'!$A$2:$H$10000,2,0),"")</f>
        <v>233.520996</v>
      </c>
      <c r="C1445">
        <f>VLOOKUP(A1445,H_SPBTFDUE!$B$2:$C$5828,2,0)</f>
        <v>1.6923705689117989</v>
      </c>
      <c r="D1445" s="2">
        <f>D1444*(1-D$1+IF(AND(WEEKDAY($A1445)&lt;&gt;1,WEEKDAY($A1445)&lt;&gt;7),-VLOOKUP($A1445,ETF_OP_Fee!$G$5:$H$14,2,1),0))^($A1445-$A1444)*(1+2*(C1445/C1444-1))+IFERROR(VLOOKUP(A1445,BITXeom!$C$9:$D$100,2,0),0)-$D$3*IFERROR(VLOOKUP($A1445,Dividends!$C$10:$E$100,2,0),0)</f>
        <v>0.14774398015208259</v>
      </c>
      <c r="G1445" s="66">
        <f t="shared" si="11"/>
        <v>100050542.83798602</v>
      </c>
      <c r="H1445" s="2">
        <f>H1444*(1-H$1+IF(AND(WEEKDAY($A1445)&lt;&gt;1,WEEKDAY($A1445)&lt;&gt;7),-VLOOKUP($A1445,ETF_OP_Fee!$I$5:$J$14,2,1),0))^($A1445-$A1444)*(1+1*(B1445/B1444-1))</f>
        <v>0.16086983826609846</v>
      </c>
      <c r="I1445" s="9" t="str">
        <f>IFERROR(VLOOKUP(A1445,'BITO-IV'!$A$1:$J$10000,4,0),"")</f>
        <v/>
      </c>
      <c r="Q1445">
        <f>ROW()</f>
        <v>1445</v>
      </c>
      <c r="R1445" t="str">
        <f t="shared" si="12"/>
        <v/>
      </c>
      <c r="S1445" t="str">
        <f t="shared" si="10"/>
        <v/>
      </c>
      <c r="W1445">
        <f>VLOOKUP(A1445,Tbills!$B$4:$C$10000,2,1)</f>
        <v>5.5000879120875604E-2</v>
      </c>
    </row>
    <row r="1446" spans="1:23">
      <c r="A1446" s="1">
        <v>42268</v>
      </c>
      <c r="B1446">
        <f>IFERROR(VLOOKUP($A1446,'BTC-Web'!$A$2:$H$10000,2,0),"")</f>
        <v>231.216995</v>
      </c>
      <c r="C1446">
        <f>VLOOKUP(A1446,H_SPBTFDUE!$B$2:$C$5828,2,0)</f>
        <v>1.6493991364723701</v>
      </c>
      <c r="D1446" s="2">
        <f>D1445*(1-D$1+IF(AND(WEEKDAY($A1446)&lt;&gt;1,WEEKDAY($A1446)&lt;&gt;7),-VLOOKUP($A1446,ETF_OP_Fee!$G$5:$H$14,2,1),0))^($A1446-$A1445)*(1+2*(C1446/C1445-1))+IFERROR(VLOOKUP(A1446,BITXeom!$C$9:$D$100,2,0),0)-$D$3*IFERROR(VLOOKUP($A1446,Dividends!$C$10:$E$100,2,0),0)</f>
        <v>0.1401904553110247</v>
      </c>
      <c r="G1446" s="66">
        <f t="shared" si="11"/>
        <v>105126154.75722481</v>
      </c>
      <c r="H1446" s="2">
        <f>H1445*(1-H$1+IF(AND(WEEKDAY($A1446)&lt;&gt;1,WEEKDAY($A1446)&lt;&gt;7),-VLOOKUP($A1446,ETF_OP_Fee!$I$5:$J$14,2,1),0))^($A1446-$A1445)*(1+1*(B1446/B1445-1))</f>
        <v>0.15927020255110794</v>
      </c>
      <c r="I1446" s="9" t="str">
        <f>IFERROR(VLOOKUP(A1446,'BITO-IV'!$A$1:$J$10000,4,0),"")</f>
        <v/>
      </c>
      <c r="Q1446">
        <f>ROW()</f>
        <v>1446</v>
      </c>
      <c r="R1446" t="str">
        <f t="shared" si="12"/>
        <v/>
      </c>
      <c r="S1446" t="str">
        <f t="shared" si="10"/>
        <v/>
      </c>
      <c r="W1446">
        <f>VLOOKUP(A1446,Tbills!$B$4:$C$10000,2,1)</f>
        <v>5.000439560463886E-3</v>
      </c>
    </row>
    <row r="1447" spans="1:23">
      <c r="A1447" s="1">
        <v>42269</v>
      </c>
      <c r="B1447">
        <f>IFERROR(VLOOKUP($A1447,'BTC-Web'!$A$2:$H$10000,2,0),"")</f>
        <v>226.96899400000001</v>
      </c>
      <c r="C1447">
        <f>VLOOKUP(A1447,H_SPBTFDUE!$B$2:$C$5828,2,0)</f>
        <v>1.6748797355169469</v>
      </c>
      <c r="D1447" s="2">
        <f>D1446*(1-D$1+IF(AND(WEEKDAY($A1447)&lt;&gt;1,WEEKDAY($A1447)&lt;&gt;7),-VLOOKUP($A1447,ETF_OP_Fee!$G$5:$H$14,2,1),0))^($A1447-$A1446)*(1+2*(C1447/C1446-1))+IFERROR(VLOOKUP(A1447,BITXeom!$C$9:$D$100,2,0),0)-$D$3*IFERROR(VLOOKUP($A1447,Dividends!$C$10:$E$100,2,0),0)</f>
        <v>0.14450447359512758</v>
      </c>
      <c r="G1447" s="66">
        <f t="shared" si="11"/>
        <v>101872617.92748687</v>
      </c>
      <c r="H1447" s="2">
        <f>H1446*(1-H$1+IF(AND(WEEKDAY($A1447)&lt;&gt;1,WEEKDAY($A1447)&lt;&gt;7),-VLOOKUP($A1447,ETF_OP_Fee!$I$5:$J$14,2,1),0))^($A1447-$A1446)*(1+1*(B1447/B1446-1))</f>
        <v>0.15633996442375664</v>
      </c>
      <c r="I1447" s="9" t="str">
        <f>IFERROR(VLOOKUP(A1447,'BITO-IV'!$A$1:$J$10000,4,0),"")</f>
        <v/>
      </c>
      <c r="Q1447">
        <f>ROW()</f>
        <v>1447</v>
      </c>
      <c r="R1447" t="str">
        <f t="shared" si="12"/>
        <v/>
      </c>
      <c r="S1447" t="str">
        <f t="shared" ref="S1447:S1510" si="13">IF($A1447&gt;=$R$2,I1447*S$4,"")</f>
        <v/>
      </c>
      <c r="W1447">
        <f>VLOOKUP(A1447,Tbills!$B$4:$C$10000,2,1)</f>
        <v>5.000439560463886E-3</v>
      </c>
    </row>
    <row r="1448" spans="1:23">
      <c r="A1448" s="1">
        <v>42270</v>
      </c>
      <c r="B1448">
        <f>IFERROR(VLOOKUP($A1448,'BTC-Web'!$A$2:$H$10000,2,0),"")</f>
        <v>230.93600499999999</v>
      </c>
      <c r="C1448">
        <f>VLOOKUP(A1448,H_SPBTFDUE!$B$2:$C$5828,2,0)</f>
        <v>1.6722632908902428</v>
      </c>
      <c r="D1448" s="2">
        <f>D1447*(1-D$1+IF(AND(WEEKDAY($A1448)&lt;&gt;1,WEEKDAY($A1448)&lt;&gt;7),-VLOOKUP($A1448,ETF_OP_Fee!$G$5:$H$14,2,1),0))^($A1448-$A1447)*(1+2*(C1448/C1447-1))+IFERROR(VLOOKUP(A1448,BITXeom!$C$9:$D$100,2,0),0)-$D$3*IFERROR(VLOOKUP($A1448,Dividends!$C$10:$E$100,2,0),0)</f>
        <v>0.14403562758400545</v>
      </c>
      <c r="G1448" s="66">
        <f t="shared" si="11"/>
        <v>102185599.3907147</v>
      </c>
      <c r="H1448" s="2">
        <f>H1447*(1-H$1+IF(AND(WEEKDAY($A1448)&lt;&gt;1,WEEKDAY($A1448)&lt;&gt;7),-VLOOKUP($A1448,ETF_OP_Fee!$I$5:$J$14,2,1),0))^($A1448-$A1447)*(1+1*(B1448/B1447-1))</f>
        <v>0.15906836639987224</v>
      </c>
      <c r="I1448" s="9" t="str">
        <f>IFERROR(VLOOKUP(A1448,'BITO-IV'!$A$1:$J$10000,4,0),"")</f>
        <v/>
      </c>
      <c r="Q1448">
        <f>ROW()</f>
        <v>1448</v>
      </c>
      <c r="R1448" t="str">
        <f t="shared" si="12"/>
        <v/>
      </c>
      <c r="S1448" t="str">
        <f t="shared" si="13"/>
        <v/>
      </c>
      <c r="W1448">
        <f>VLOOKUP(A1448,Tbills!$B$4:$C$10000,2,1)</f>
        <v>5.000439560463886E-3</v>
      </c>
    </row>
    <row r="1449" spans="1:23">
      <c r="A1449" s="1">
        <v>42271</v>
      </c>
      <c r="B1449">
        <f>IFERROR(VLOOKUP($A1449,'BTC-Web'!$A$2:$H$10000,2,0),"")</f>
        <v>230.358002</v>
      </c>
      <c r="C1449">
        <f>VLOOKUP(A1449,H_SPBTFDUE!$B$2:$C$5828,2,0)</f>
        <v>1.7029135388998324</v>
      </c>
      <c r="D1449" s="2">
        <f>D1448*(1-D$1+IF(AND(WEEKDAY($A1449)&lt;&gt;1,WEEKDAY($A1449)&lt;&gt;7),-VLOOKUP($A1449,ETF_OP_Fee!$G$5:$H$14,2,1),0))^($A1449-$A1448)*(1+2*(C1449/C1448-1))+IFERROR(VLOOKUP(A1449,BITXeom!$C$9:$D$100,2,0),0)-$D$3*IFERROR(VLOOKUP($A1449,Dividends!$C$10:$E$100,2,0),0)</f>
        <v>0.149297571232687</v>
      </c>
      <c r="G1449" s="66">
        <f t="shared" ref="G1449:G1512" si="14">G1448*(1-G$1-2*(C1449/C1448-1))</f>
        <v>98434441.812847421</v>
      </c>
      <c r="H1449" s="2">
        <f>H1448*(1-H$1+IF(AND(WEEKDAY($A1449)&lt;&gt;1,WEEKDAY($A1449)&lt;&gt;7),-VLOOKUP($A1449,ETF_OP_Fee!$I$5:$J$14,2,1),0))^($A1449-$A1448)*(1+1*(B1449/B1448-1))</f>
        <v>0.15866610904575926</v>
      </c>
      <c r="I1449" s="9" t="str">
        <f>IFERROR(VLOOKUP(A1449,'BITO-IV'!$A$1:$J$10000,4,0),"")</f>
        <v/>
      </c>
      <c r="Q1449">
        <f>ROW()</f>
        <v>1449</v>
      </c>
      <c r="R1449" t="str">
        <f t="shared" ref="R1449:R1512" si="15">IF($A1449&gt;=$R$2,B1449*R$4,"")</f>
        <v/>
      </c>
      <c r="S1449" t="str">
        <f t="shared" si="13"/>
        <v/>
      </c>
      <c r="W1449">
        <f>VLOOKUP(A1449,Tbills!$B$4:$C$10000,2,1)</f>
        <v>5.000439560463886E-3</v>
      </c>
    </row>
    <row r="1450" spans="1:23">
      <c r="A1450" s="1">
        <v>42272</v>
      </c>
      <c r="B1450">
        <f>IFERROR(VLOOKUP($A1450,'BTC-Web'!$A$2:$H$10000,2,0),"")</f>
        <v>234.36199999999999</v>
      </c>
      <c r="C1450">
        <f>VLOOKUP(A1450,H_SPBTFDUE!$B$2:$C$5828,2,0)</f>
        <v>1.707192356482474</v>
      </c>
      <c r="D1450" s="2">
        <f>D1449*(1-D$1+IF(AND(WEEKDAY($A1450)&lt;&gt;1,WEEKDAY($A1450)&lt;&gt;7),-VLOOKUP($A1450,ETF_OP_Fee!$G$5:$H$14,2,1),0))^($A1450-$A1449)*(1+2*(C1450/C1449-1))+IFERROR(VLOOKUP(A1450,BITXeom!$C$9:$D$100,2,0),0)-$D$3*IFERROR(VLOOKUP($A1450,Dividends!$C$10:$E$100,2,0),0)</f>
        <v>0.15002974693527948</v>
      </c>
      <c r="G1450" s="66">
        <f t="shared" si="14"/>
        <v>97934656.166593775</v>
      </c>
      <c r="H1450" s="2">
        <f>H1449*(1-H$1+IF(AND(WEEKDAY($A1450)&lt;&gt;1,WEEKDAY($A1450)&lt;&gt;7),-VLOOKUP($A1450,ETF_OP_Fee!$I$5:$J$14,2,1),0))^($A1450-$A1449)*(1+1*(B1450/B1449-1))</f>
        <v>0.16141978350478073</v>
      </c>
      <c r="I1450" s="9" t="str">
        <f>IFERROR(VLOOKUP(A1450,'BITO-IV'!$A$1:$J$10000,4,0),"")</f>
        <v/>
      </c>
      <c r="Q1450">
        <f>ROW()</f>
        <v>1450</v>
      </c>
      <c r="R1450" t="str">
        <f t="shared" si="15"/>
        <v/>
      </c>
      <c r="S1450" t="str">
        <f t="shared" si="13"/>
        <v/>
      </c>
      <c r="W1450">
        <f>VLOOKUP(A1450,Tbills!$B$4:$C$10000,2,1)</f>
        <v>5.000439560463886E-3</v>
      </c>
    </row>
    <row r="1451" spans="1:23">
      <c r="A1451" s="1">
        <v>42275</v>
      </c>
      <c r="B1451">
        <f>IFERROR(VLOOKUP($A1451,'BTC-Web'!$A$2:$H$10000,2,0),"")</f>
        <v>232.83599899999999</v>
      </c>
      <c r="C1451">
        <f>VLOOKUP(A1451,H_SPBTFDUE!$B$2:$C$5828,2,0)</f>
        <v>1.73603155223002</v>
      </c>
      <c r="D1451" s="2">
        <f>D1450*(1-D$1+IF(AND(WEEKDAY($A1451)&lt;&gt;1,WEEKDAY($A1451)&lt;&gt;7),-VLOOKUP($A1451,ETF_OP_Fee!$G$5:$H$14,2,1),0))^($A1451-$A1450)*(1+2*(C1451/C1450-1))+IFERROR(VLOOKUP(A1451,BITXeom!$C$9:$D$100,2,0),0)-$D$3*IFERROR(VLOOKUP($A1451,Dividends!$C$10:$E$100,2,0),0)</f>
        <v>0.15504249714464877</v>
      </c>
      <c r="G1451" s="66">
        <f t="shared" si="14"/>
        <v>94620784.340420544</v>
      </c>
      <c r="H1451" s="2">
        <f>H1450*(1-H$1+IF(AND(WEEKDAY($A1451)&lt;&gt;1,WEEKDAY($A1451)&lt;&gt;7),-VLOOKUP($A1451,ETF_OP_Fee!$I$5:$J$14,2,1),0))^($A1451-$A1450)*(1+1*(B1451/B1450-1))</f>
        <v>0.16035620945249621</v>
      </c>
      <c r="I1451" s="9" t="str">
        <f>IFERROR(VLOOKUP(A1451,'BITO-IV'!$A$1:$J$10000,4,0),"")</f>
        <v/>
      </c>
      <c r="Q1451">
        <f>ROW()</f>
        <v>1451</v>
      </c>
      <c r="R1451" t="str">
        <f t="shared" si="15"/>
        <v/>
      </c>
      <c r="S1451" t="str">
        <f t="shared" si="13"/>
        <v/>
      </c>
      <c r="W1451">
        <f>VLOOKUP(A1451,Tbills!$B$4:$C$10000,2,1)</f>
        <v>1.5001318681335439E-2</v>
      </c>
    </row>
    <row r="1452" spans="1:23">
      <c r="A1452" s="1">
        <v>42276</v>
      </c>
      <c r="B1452">
        <f>IFERROR(VLOOKUP($A1452,'BTC-Web'!$A$2:$H$10000,2,0),"")</f>
        <v>239.016006</v>
      </c>
      <c r="C1452">
        <f>VLOOKUP(A1452,H_SPBTFDUE!$B$2:$C$5828,2,0)</f>
        <v>1.7180194182600264</v>
      </c>
      <c r="D1452" s="2">
        <f>D1451*(1-D$1+IF(AND(WEEKDAY($A1452)&lt;&gt;1,WEEKDAY($A1452)&lt;&gt;7),-VLOOKUP($A1452,ETF_OP_Fee!$G$5:$H$14,2,1),0))^($A1452-$A1451)*(1+2*(C1452/C1451-1))+IFERROR(VLOOKUP(A1452,BITXeom!$C$9:$D$100,2,0),0)-$D$3*IFERROR(VLOOKUP($A1452,Dividends!$C$10:$E$100,2,0),0)</f>
        <v>0.15180691903507035</v>
      </c>
      <c r="G1452" s="66">
        <f t="shared" si="14"/>
        <v>96579328.077664271</v>
      </c>
      <c r="H1452" s="2">
        <f>H1451*(1-H$1+IF(AND(WEEKDAY($A1452)&lt;&gt;1,WEEKDAY($A1452)&lt;&gt;7),-VLOOKUP($A1452,ETF_OP_Fee!$I$5:$J$14,2,1),0))^($A1452-$A1451)*(1+1*(B1452/B1451-1))</f>
        <v>0.1646081504361461</v>
      </c>
      <c r="I1452" s="9" t="str">
        <f>IFERROR(VLOOKUP(A1452,'BITO-IV'!$A$1:$J$10000,4,0),"")</f>
        <v/>
      </c>
      <c r="Q1452">
        <f>ROW()</f>
        <v>1452</v>
      </c>
      <c r="R1452" t="str">
        <f t="shared" si="15"/>
        <v/>
      </c>
      <c r="S1452" t="str">
        <f t="shared" si="13"/>
        <v/>
      </c>
      <c r="W1452">
        <f>VLOOKUP(A1452,Tbills!$B$4:$C$10000,2,1)</f>
        <v>1.5001318681335439E-2</v>
      </c>
    </row>
    <row r="1453" spans="1:23">
      <c r="A1453" s="1">
        <v>42277</v>
      </c>
      <c r="B1453">
        <f>IFERROR(VLOOKUP($A1453,'BTC-Web'!$A$2:$H$10000,2,0),"")</f>
        <v>236.63999899999999</v>
      </c>
      <c r="C1453">
        <f>VLOOKUP(A1453,H_SPBTFDUE!$B$2:$C$5828,2,0)</f>
        <v>1.7132800060284934</v>
      </c>
      <c r="D1453" s="2">
        <f>D1452*(1-D$1+IF(AND(WEEKDAY($A1453)&lt;&gt;1,WEEKDAY($A1453)&lt;&gt;7),-VLOOKUP($A1453,ETF_OP_Fee!$G$5:$H$14,2,1),0))^($A1453-$A1452)*(1+2*(C1453/C1452-1))+IFERROR(VLOOKUP(A1453,BITXeom!$C$9:$D$100,2,0),0)-$D$3*IFERROR(VLOOKUP($A1453,Dividends!$C$10:$E$100,2,0),0)</f>
        <v>0.15095115603505749</v>
      </c>
      <c r="G1453" s="66">
        <f t="shared" si="14"/>
        <v>97107157.558406532</v>
      </c>
      <c r="H1453" s="2">
        <f>H1452*(1-H$1+IF(AND(WEEKDAY($A1453)&lt;&gt;1,WEEKDAY($A1453)&lt;&gt;7),-VLOOKUP($A1453,ETF_OP_Fee!$I$5:$J$14,2,1),0))^($A1453-$A1452)*(1+1*(B1453/B1452-1))</f>
        <v>0.16296757428334338</v>
      </c>
      <c r="I1453" s="9" t="str">
        <f>IFERROR(VLOOKUP(A1453,'BITO-IV'!$A$1:$J$10000,4,0),"")</f>
        <v/>
      </c>
      <c r="Q1453">
        <f>ROW()</f>
        <v>1453</v>
      </c>
      <c r="R1453" t="str">
        <f t="shared" si="15"/>
        <v/>
      </c>
      <c r="S1453" t="str">
        <f t="shared" si="13"/>
        <v/>
      </c>
      <c r="W1453">
        <f>VLOOKUP(A1453,Tbills!$B$4:$C$10000,2,1)</f>
        <v>1.5001318681335439E-2</v>
      </c>
    </row>
    <row r="1454" spans="1:23">
      <c r="A1454" s="1">
        <v>42278</v>
      </c>
      <c r="B1454">
        <f>IFERROR(VLOOKUP($A1454,'BTC-Web'!$A$2:$H$10000,2,0),"")</f>
        <v>236.003998</v>
      </c>
      <c r="C1454">
        <f>VLOOKUP(A1454,H_SPBTFDUE!$B$2:$C$5828,2,0)</f>
        <v>1.7238991226698637</v>
      </c>
      <c r="D1454" s="2">
        <f>D1453*(1-D$1+IF(AND(WEEKDAY($A1454)&lt;&gt;1,WEEKDAY($A1454)&lt;&gt;7),-VLOOKUP($A1454,ETF_OP_Fee!$G$5:$H$14,2,1),0))^($A1454-$A1453)*(1+2*(C1454/C1453-1))+IFERROR(VLOOKUP(A1454,BITXeom!$C$9:$D$100,2,0),0)-$D$3*IFERROR(VLOOKUP($A1454,Dividends!$C$10:$E$100,2,0),0)</f>
        <v>0.15280396064601084</v>
      </c>
      <c r="G1454" s="66">
        <f t="shared" si="14"/>
        <v>95898338.856443271</v>
      </c>
      <c r="H1454" s="2">
        <f>H1453*(1-H$1+IF(AND(WEEKDAY($A1454)&lt;&gt;1,WEEKDAY($A1454)&lt;&gt;7),-VLOOKUP($A1454,ETF_OP_Fee!$I$5:$J$14,2,1),0))^($A1454-$A1453)*(1+1*(B1454/B1453-1))</f>
        <v>0.16252534735486143</v>
      </c>
      <c r="I1454" s="9" t="str">
        <f>IFERROR(VLOOKUP(A1454,'BITO-IV'!$A$1:$J$10000,4,0),"")</f>
        <v/>
      </c>
      <c r="Q1454">
        <f>ROW()</f>
        <v>1454</v>
      </c>
      <c r="R1454" t="str">
        <f t="shared" si="15"/>
        <v/>
      </c>
      <c r="S1454" t="str">
        <f t="shared" si="13"/>
        <v/>
      </c>
      <c r="W1454">
        <f>VLOOKUP(A1454,Tbills!$B$4:$C$10000,2,1)</f>
        <v>1.5001318681335439E-2</v>
      </c>
    </row>
    <row r="1455" spans="1:23">
      <c r="A1455" s="1">
        <v>42279</v>
      </c>
      <c r="B1455">
        <f>IFERROR(VLOOKUP($A1455,'BTC-Web'!$A$2:$H$10000,2,0),"")</f>
        <v>237.26400799999999</v>
      </c>
      <c r="C1455">
        <f>VLOOKUP(A1455,H_SPBTFDUE!$B$2:$C$5828,2,0)</f>
        <v>1.7218524254598493</v>
      </c>
      <c r="D1455" s="2">
        <f>D1454*(1-D$1+IF(AND(WEEKDAY($A1455)&lt;&gt;1,WEEKDAY($A1455)&lt;&gt;7),-VLOOKUP($A1455,ETF_OP_Fee!$G$5:$H$14,2,1),0))^($A1455-$A1454)*(1+2*(C1455/C1454-1))+IFERROR(VLOOKUP(A1455,BITXeom!$C$9:$D$100,2,0),0)-$D$3*IFERROR(VLOOKUP($A1455,Dividends!$C$10:$E$100,2,0),0)</f>
        <v>0.15242275153540991</v>
      </c>
      <c r="G1455" s="66">
        <f t="shared" si="14"/>
        <v>96121057.268618226</v>
      </c>
      <c r="H1455" s="2">
        <f>H1454*(1-H$1+IF(AND(WEEKDAY($A1455)&lt;&gt;1,WEEKDAY($A1455)&lt;&gt;7),-VLOOKUP($A1455,ETF_OP_Fee!$I$5:$J$14,2,1),0))^($A1455-$A1454)*(1+1*(B1455/B1454-1))</f>
        <v>0.16338880692068319</v>
      </c>
      <c r="I1455" s="9" t="str">
        <f>IFERROR(VLOOKUP(A1455,'BITO-IV'!$A$1:$J$10000,4,0),"")</f>
        <v/>
      </c>
      <c r="Q1455">
        <f>ROW()</f>
        <v>1455</v>
      </c>
      <c r="R1455" t="str">
        <f t="shared" si="15"/>
        <v/>
      </c>
      <c r="S1455" t="str">
        <f t="shared" si="13"/>
        <v/>
      </c>
      <c r="W1455">
        <f>VLOOKUP(A1455,Tbills!$B$4:$C$10000,2,1)</f>
        <v>1.5001318681335439E-2</v>
      </c>
    </row>
    <row r="1456" spans="1:23">
      <c r="A1456" s="1">
        <v>42282</v>
      </c>
      <c r="B1456">
        <f>IFERROR(VLOOKUP($A1456,'BTC-Web'!$A$2:$H$10000,2,0),"")</f>
        <v>238.14700300000001</v>
      </c>
      <c r="C1456">
        <f>VLOOKUP(A1456,H_SPBTFDUE!$B$2:$C$5828,2,0)</f>
        <v>1.7440854562468455</v>
      </c>
      <c r="D1456" s="2">
        <f>D1455*(1-D$1+IF(AND(WEEKDAY($A1456)&lt;&gt;1,WEEKDAY($A1456)&lt;&gt;7),-VLOOKUP($A1456,ETF_OP_Fee!$G$5:$H$14,2,1),0))^($A1456-$A1455)*(1+2*(C1456/C1455-1))+IFERROR(VLOOKUP(A1456,BITXeom!$C$9:$D$100,2,0),0)-$D$3*IFERROR(VLOOKUP($A1456,Dividends!$C$10:$E$100,2,0),0)</f>
        <v>0.15630246083171187</v>
      </c>
      <c r="G1456" s="66">
        <f t="shared" si="14"/>
        <v>93633770.795686126</v>
      </c>
      <c r="H1456" s="2">
        <f>H1455*(1-H$1+IF(AND(WEEKDAY($A1456)&lt;&gt;1,WEEKDAY($A1456)&lt;&gt;7),-VLOOKUP($A1456,ETF_OP_Fee!$I$5:$J$14,2,1),0))^($A1456-$A1455)*(1+1*(B1456/B1455-1))</f>
        <v>0.16398406516671893</v>
      </c>
      <c r="I1456" s="9" t="str">
        <f>IFERROR(VLOOKUP(A1456,'BITO-IV'!$A$1:$J$10000,4,0),"")</f>
        <v/>
      </c>
      <c r="Q1456">
        <f>ROW()</f>
        <v>1456</v>
      </c>
      <c r="R1456" t="str">
        <f t="shared" si="15"/>
        <v/>
      </c>
      <c r="S1456" t="str">
        <f t="shared" si="13"/>
        <v/>
      </c>
      <c r="W1456">
        <f>VLOOKUP(A1456,Tbills!$B$4:$C$10000,2,1)</f>
        <v>0</v>
      </c>
    </row>
    <row r="1457" spans="1:23">
      <c r="A1457" s="1">
        <v>42283</v>
      </c>
      <c r="B1457">
        <f>IFERROR(VLOOKUP($A1457,'BTC-Web'!$A$2:$H$10000,2,0),"")</f>
        <v>240.36399800000001</v>
      </c>
      <c r="C1457">
        <f>VLOOKUP(A1457,H_SPBTFDUE!$B$2:$C$5828,2,0)</f>
        <v>1.7851053056893864</v>
      </c>
      <c r="D1457" s="2">
        <f>D1456*(1-D$1+IF(AND(WEEKDAY($A1457)&lt;&gt;1,WEEKDAY($A1457)&lt;&gt;7),-VLOOKUP($A1457,ETF_OP_Fee!$G$5:$H$14,2,1),0))^($A1457-$A1456)*(1+2*(C1457/C1456-1))+IFERROR(VLOOKUP(A1457,BITXeom!$C$9:$D$100,2,0),0)-$D$3*IFERROR(VLOOKUP($A1457,Dividends!$C$10:$E$100,2,0),0)</f>
        <v>0.16363501385217116</v>
      </c>
      <c r="G1457" s="66">
        <f t="shared" si="14"/>
        <v>89224475.85103029</v>
      </c>
      <c r="H1457" s="2">
        <f>H1456*(1-H$1+IF(AND(WEEKDAY($A1457)&lt;&gt;1,WEEKDAY($A1457)&lt;&gt;7),-VLOOKUP($A1457,ETF_OP_Fee!$I$5:$J$14,2,1),0))^($A1457-$A1456)*(1+1*(B1457/B1456-1))</f>
        <v>0.16550634323697561</v>
      </c>
      <c r="I1457" s="9" t="str">
        <f>IFERROR(VLOOKUP(A1457,'BITO-IV'!$A$1:$J$10000,4,0),"")</f>
        <v/>
      </c>
      <c r="Q1457">
        <f>ROW()</f>
        <v>1457</v>
      </c>
      <c r="R1457" t="str">
        <f t="shared" si="15"/>
        <v/>
      </c>
      <c r="S1457" t="str">
        <f t="shared" si="13"/>
        <v/>
      </c>
      <c r="W1457">
        <f>VLOOKUP(A1457,Tbills!$B$4:$C$10000,2,1)</f>
        <v>0</v>
      </c>
    </row>
    <row r="1458" spans="1:23">
      <c r="A1458" s="1">
        <v>42284</v>
      </c>
      <c r="B1458">
        <f>IFERROR(VLOOKUP($A1458,'BTC-Web'!$A$2:$H$10000,2,0),"")</f>
        <v>246.16999799999999</v>
      </c>
      <c r="C1458">
        <f>VLOOKUP(A1458,H_SPBTFDUE!$B$2:$C$5828,2,0)</f>
        <v>1.7624636635717326</v>
      </c>
      <c r="D1458" s="2">
        <f>D1457*(1-D$1+IF(AND(WEEKDAY($A1458)&lt;&gt;1,WEEKDAY($A1458)&lt;&gt;7),-VLOOKUP($A1458,ETF_OP_Fee!$G$5:$H$14,2,1),0))^($A1458-$A1457)*(1+2*(C1458/C1457-1))+IFERROR(VLOOKUP(A1458,BITXeom!$C$9:$D$100,2,0),0)-$D$3*IFERROR(VLOOKUP($A1458,Dividends!$C$10:$E$100,2,0),0)</f>
        <v>0.15946481150435499</v>
      </c>
      <c r="G1458" s="66">
        <f t="shared" si="14"/>
        <v>91483214.456547484</v>
      </c>
      <c r="H1458" s="2">
        <f>H1457*(1-H$1+IF(AND(WEEKDAY($A1458)&lt;&gt;1,WEEKDAY($A1458)&lt;&gt;7),-VLOOKUP($A1458,ETF_OP_Fee!$I$5:$J$14,2,1),0))^($A1458-$A1457)*(1+1*(B1458/B1457-1))</f>
        <v>0.1694997424584965</v>
      </c>
      <c r="I1458" s="9" t="str">
        <f>IFERROR(VLOOKUP(A1458,'BITO-IV'!$A$1:$J$10000,4,0),"")</f>
        <v/>
      </c>
      <c r="Q1458">
        <f>ROW()</f>
        <v>1458</v>
      </c>
      <c r="R1458" t="str">
        <f t="shared" si="15"/>
        <v/>
      </c>
      <c r="S1458" t="str">
        <f t="shared" si="13"/>
        <v/>
      </c>
      <c r="W1458">
        <f>VLOOKUP(A1458,Tbills!$B$4:$C$10000,2,1)</f>
        <v>0</v>
      </c>
    </row>
    <row r="1459" spans="1:23">
      <c r="A1459" s="1">
        <v>42285</v>
      </c>
      <c r="B1459">
        <f>IFERROR(VLOOKUP($A1459,'BTC-Web'!$A$2:$H$10000,2,0),"")</f>
        <v>243.074997</v>
      </c>
      <c r="C1459">
        <f>VLOOKUP(A1459,H_SPBTFDUE!$B$2:$C$5828,2,0)</f>
        <v>1.7574467491126096</v>
      </c>
      <c r="D1459" s="2">
        <f>D1458*(1-D$1+IF(AND(WEEKDAY($A1459)&lt;&gt;1,WEEKDAY($A1459)&lt;&gt;7),-VLOOKUP($A1459,ETF_OP_Fee!$G$5:$H$14,2,1),0))^($A1459-$A1458)*(1+2*(C1459/C1458-1))+IFERROR(VLOOKUP(A1459,BITXeom!$C$9:$D$100,2,0),0)-$D$3*IFERROR(VLOOKUP($A1459,Dividends!$C$10:$E$100,2,0),0)</f>
        <v>0.15853785346155924</v>
      </c>
      <c r="G1459" s="66">
        <f t="shared" si="14"/>
        <v>91999272.655623436</v>
      </c>
      <c r="H1459" s="2">
        <f>H1458*(1-H$1+IF(AND(WEEKDAY($A1459)&lt;&gt;1,WEEKDAY($A1459)&lt;&gt;7),-VLOOKUP($A1459,ETF_OP_Fee!$I$5:$J$14,2,1),0))^($A1459-$A1458)*(1+1*(B1459/B1458-1))</f>
        <v>0.16736433101371298</v>
      </c>
      <c r="I1459" s="9" t="str">
        <f>IFERROR(VLOOKUP(A1459,'BITO-IV'!$A$1:$J$10000,4,0),"")</f>
        <v/>
      </c>
      <c r="Q1459">
        <f>ROW()</f>
        <v>1459</v>
      </c>
      <c r="R1459" t="str">
        <f t="shared" si="15"/>
        <v/>
      </c>
      <c r="S1459" t="str">
        <f t="shared" si="13"/>
        <v/>
      </c>
      <c r="W1459">
        <f>VLOOKUP(A1459,Tbills!$B$4:$C$10000,2,1)</f>
        <v>0</v>
      </c>
    </row>
    <row r="1460" spans="1:23">
      <c r="A1460" s="1">
        <v>42286</v>
      </c>
      <c r="B1460">
        <f>IFERROR(VLOOKUP($A1460,'BTC-Web'!$A$2:$H$10000,2,0),"")</f>
        <v>242.49800099999999</v>
      </c>
      <c r="C1460">
        <f>VLOOKUP(A1460,H_SPBTFDUE!$B$2:$C$5828,2,0)</f>
        <v>1.7690548822483771</v>
      </c>
      <c r="D1460" s="2">
        <f>D1459*(1-D$1+IF(AND(WEEKDAY($A1460)&lt;&gt;1,WEEKDAY($A1460)&lt;&gt;7),-VLOOKUP($A1460,ETF_OP_Fee!$G$5:$H$14,2,1),0))^($A1460-$A1459)*(1+2*(C1460/C1459-1))+IFERROR(VLOOKUP(A1460,BITXeom!$C$9:$D$100,2,0),0)-$D$3*IFERROR(VLOOKUP($A1460,Dividends!$C$10:$E$100,2,0),0)</f>
        <v>0.16061281023425331</v>
      </c>
      <c r="G1460" s="66">
        <f t="shared" si="14"/>
        <v>90779152.59792693</v>
      </c>
      <c r="H1460" s="2">
        <f>H1459*(1-H$1+IF(AND(WEEKDAY($A1460)&lt;&gt;1,WEEKDAY($A1460)&lt;&gt;7),-VLOOKUP($A1460,ETF_OP_Fee!$I$5:$J$14,2,1),0))^($A1460-$A1459)*(1+1*(B1460/B1459-1))</f>
        <v>0.16696270646950706</v>
      </c>
      <c r="I1460" s="9" t="str">
        <f>IFERROR(VLOOKUP(A1460,'BITO-IV'!$A$1:$J$10000,4,0),"")</f>
        <v/>
      </c>
      <c r="Q1460">
        <f>ROW()</f>
        <v>1460</v>
      </c>
      <c r="R1460" t="str">
        <f t="shared" si="15"/>
        <v/>
      </c>
      <c r="S1460" t="str">
        <f t="shared" si="13"/>
        <v/>
      </c>
      <c r="W1460">
        <f>VLOOKUP(A1460,Tbills!$B$4:$C$10000,2,1)</f>
        <v>0</v>
      </c>
    </row>
    <row r="1461" spans="1:23">
      <c r="A1461" s="1">
        <v>42289</v>
      </c>
      <c r="B1461">
        <f>IFERROR(VLOOKUP($A1461,'BTC-Web'!$A$2:$H$10000,2,0),"")</f>
        <v>246.875</v>
      </c>
      <c r="C1461">
        <f>VLOOKUP(A1461,H_SPBTFDUE!$B$2:$C$5828,2,0)</f>
        <v>1.778847389711083</v>
      </c>
      <c r="D1461" s="2">
        <f>D1460*(1-D$1+IF(AND(WEEKDAY($A1461)&lt;&gt;1,WEEKDAY($A1461)&lt;&gt;7),-VLOOKUP($A1461,ETF_OP_Fee!$G$5:$H$14,2,1),0))^($A1461-$A1460)*(1+2*(C1461/C1460-1))+IFERROR(VLOOKUP(A1461,BITXeom!$C$9:$D$100,2,0),0)-$D$3*IFERROR(VLOOKUP($A1461,Dividends!$C$10:$E$100,2,0),0)</f>
        <v>0.16233221665186087</v>
      </c>
      <c r="G1461" s="66">
        <f t="shared" si="14"/>
        <v>89769420.945242926</v>
      </c>
      <c r="H1461" s="2">
        <f>H1460*(1-H$1+IF(AND(WEEKDAY($A1461)&lt;&gt;1,WEEKDAY($A1461)&lt;&gt;7),-VLOOKUP($A1461,ETF_OP_Fee!$I$5:$J$14,2,1),0))^($A1461-$A1460)*(1+1*(B1461/B1460-1))</f>
        <v>0.16996304963336301</v>
      </c>
      <c r="I1461" s="9" t="str">
        <f>IFERROR(VLOOKUP(A1461,'BITO-IV'!$A$1:$J$10000,4,0),"")</f>
        <v/>
      </c>
      <c r="Q1461">
        <f>ROW()</f>
        <v>1461</v>
      </c>
      <c r="R1461" t="str">
        <f t="shared" si="15"/>
        <v/>
      </c>
      <c r="S1461" t="str">
        <f t="shared" si="13"/>
        <v/>
      </c>
      <c r="W1461">
        <f>VLOOKUP(A1461,Tbills!$B$4:$C$10000,2,1)</f>
        <v>0</v>
      </c>
    </row>
    <row r="1462" spans="1:23">
      <c r="A1462" s="1">
        <v>42290</v>
      </c>
      <c r="B1462">
        <f>IFERROR(VLOOKUP($A1462,'BTC-Web'!$A$2:$H$10000,2,0),"")</f>
        <v>245.199997</v>
      </c>
      <c r="C1462">
        <f>VLOOKUP(A1462,H_SPBTFDUE!$B$2:$C$5828,2,0)</f>
        <v>1.8091086647387387</v>
      </c>
      <c r="D1462" s="2">
        <f>D1461*(1-D$1+IF(AND(WEEKDAY($A1462)&lt;&gt;1,WEEKDAY($A1462)&lt;&gt;7),-VLOOKUP($A1462,ETF_OP_Fee!$G$5:$H$14,2,1),0))^($A1462-$A1461)*(1+2*(C1462/C1461-1))+IFERROR(VLOOKUP(A1462,BITXeom!$C$9:$D$100,2,0),0)-$D$3*IFERROR(VLOOKUP($A1462,Dividends!$C$10:$E$100,2,0),0)</f>
        <v>0.16783508636073075</v>
      </c>
      <c r="G1462" s="66">
        <f t="shared" si="14"/>
        <v>86710481.358183518</v>
      </c>
      <c r="H1462" s="2">
        <f>H1461*(1-H$1+IF(AND(WEEKDAY($A1462)&lt;&gt;1,WEEKDAY($A1462)&lt;&gt;7),-VLOOKUP($A1462,ETF_OP_Fee!$I$5:$J$14,2,1),0))^($A1462-$A1461)*(1+1*(B1462/B1461-1))</f>
        <v>0.16880548686586952</v>
      </c>
      <c r="I1462" s="9" t="str">
        <f>IFERROR(VLOOKUP(A1462,'BITO-IV'!$A$1:$J$10000,4,0),"")</f>
        <v/>
      </c>
      <c r="Q1462">
        <f>ROW()</f>
        <v>1462</v>
      </c>
      <c r="R1462" t="str">
        <f t="shared" si="15"/>
        <v/>
      </c>
      <c r="S1462" t="str">
        <f t="shared" si="13"/>
        <v/>
      </c>
      <c r="W1462">
        <f>VLOOKUP(A1462,Tbills!$B$4:$C$10000,2,1)</f>
        <v>0</v>
      </c>
    </row>
    <row r="1463" spans="1:23">
      <c r="A1463" s="1">
        <v>42291</v>
      </c>
      <c r="B1463">
        <f>IFERROR(VLOOKUP($A1463,'BTC-Web'!$A$2:$H$10000,2,0),"")</f>
        <v>249.49299600000001</v>
      </c>
      <c r="C1463">
        <f>VLOOKUP(A1463,H_SPBTFDUE!$B$2:$C$5828,2,0)</f>
        <v>1.8268994177791722</v>
      </c>
      <c r="D1463" s="2">
        <f>D1462*(1-D$1+IF(AND(WEEKDAY($A1463)&lt;&gt;1,WEEKDAY($A1463)&lt;&gt;7),-VLOOKUP($A1463,ETF_OP_Fee!$G$5:$H$14,2,1),0))^($A1463-$A1462)*(1+2*(C1463/C1462-1))+IFERROR(VLOOKUP(A1463,BITXeom!$C$9:$D$100,2,0),0)-$D$3*IFERROR(VLOOKUP($A1463,Dividends!$C$10:$E$100,2,0),0)</f>
        <v>0.17111543273661148</v>
      </c>
      <c r="G1463" s="66">
        <f t="shared" si="14"/>
        <v>85000547.982105255</v>
      </c>
      <c r="H1463" s="2">
        <f>H1462*(1-H$1+IF(AND(WEEKDAY($A1463)&lt;&gt;1,WEEKDAY($A1463)&lt;&gt;7),-VLOOKUP($A1463,ETF_OP_Fee!$I$5:$J$14,2,1),0))^($A1463-$A1462)*(1+1*(B1463/B1462-1))</f>
        <v>0.17175648862301626</v>
      </c>
      <c r="I1463" s="9" t="str">
        <f>IFERROR(VLOOKUP(A1463,'BITO-IV'!$A$1:$J$10000,4,0),"")</f>
        <v/>
      </c>
      <c r="Q1463">
        <f>ROW()</f>
        <v>1463</v>
      </c>
      <c r="R1463" t="str">
        <f t="shared" si="15"/>
        <v/>
      </c>
      <c r="S1463" t="str">
        <f t="shared" si="13"/>
        <v/>
      </c>
      <c r="W1463">
        <f>VLOOKUP(A1463,Tbills!$B$4:$C$10000,2,1)</f>
        <v>0</v>
      </c>
    </row>
    <row r="1464" spans="1:23">
      <c r="A1464" s="1">
        <v>42292</v>
      </c>
      <c r="B1464">
        <f>IFERROR(VLOOKUP($A1464,'BTC-Web'!$A$2:$H$10000,2,0),"")</f>
        <v>252.10699500000001</v>
      </c>
      <c r="C1464">
        <f>VLOOKUP(A1464,H_SPBTFDUE!$B$2:$C$5828,2,0)</f>
        <v>1.8435988323007306</v>
      </c>
      <c r="D1464" s="2">
        <f>D1463*(1-D$1+IF(AND(WEEKDAY($A1464)&lt;&gt;1,WEEKDAY($A1464)&lt;&gt;7),-VLOOKUP($A1464,ETF_OP_Fee!$G$5:$H$14,2,1),0))^($A1464-$A1463)*(1+2*(C1464/C1463-1))+IFERROR(VLOOKUP(A1464,BITXeom!$C$9:$D$100,2,0),0)-$D$3*IFERROR(VLOOKUP($A1464,Dividends!$C$10:$E$100,2,0),0)</f>
        <v>0.17422270920490449</v>
      </c>
      <c r="G1464" s="66">
        <f t="shared" si="14"/>
        <v>83442168.68694289</v>
      </c>
      <c r="H1464" s="2">
        <f>H1463*(1-H$1+IF(AND(WEEKDAY($A1464)&lt;&gt;1,WEEKDAY($A1464)&lt;&gt;7),-VLOOKUP($A1464,ETF_OP_Fee!$I$5:$J$14,2,1),0))^($A1464-$A1463)*(1+1*(B1464/B1463-1))</f>
        <v>0.17355150605451677</v>
      </c>
      <c r="I1464" s="9" t="str">
        <f>IFERROR(VLOOKUP(A1464,'BITO-IV'!$A$1:$J$10000,4,0),"")</f>
        <v/>
      </c>
      <c r="Q1464">
        <f>ROW()</f>
        <v>1464</v>
      </c>
      <c r="R1464" t="str">
        <f t="shared" si="15"/>
        <v/>
      </c>
      <c r="S1464" t="str">
        <f t="shared" si="13"/>
        <v/>
      </c>
      <c r="W1464">
        <f>VLOOKUP(A1464,Tbills!$B$4:$C$10000,2,1)</f>
        <v>0</v>
      </c>
    </row>
    <row r="1465" spans="1:23">
      <c r="A1465" s="1">
        <v>42293</v>
      </c>
      <c r="B1465">
        <f>IFERROR(VLOOKUP($A1465,'BTC-Web'!$A$2:$H$10000,2,0),"")</f>
        <v>254.29600500000001</v>
      </c>
      <c r="C1465">
        <f>VLOOKUP(A1465,H_SPBTFDUE!$B$2:$C$5828,2,0)</f>
        <v>1.9053694700522141</v>
      </c>
      <c r="D1465" s="2">
        <f>D1464*(1-D$1+IF(AND(WEEKDAY($A1465)&lt;&gt;1,WEEKDAY($A1465)&lt;&gt;7),-VLOOKUP($A1465,ETF_OP_Fee!$G$5:$H$14,2,1),0))^($A1465-$A1464)*(1+2*(C1465/C1464-1))+IFERROR(VLOOKUP(A1465,BITXeom!$C$9:$D$100,2,0),0)-$D$3*IFERROR(VLOOKUP($A1465,Dividends!$C$10:$E$100,2,0),0)</f>
        <v>0.18587512571269107</v>
      </c>
      <c r="G1465" s="66">
        <f t="shared" si="14"/>
        <v>77846287.652073011</v>
      </c>
      <c r="H1465" s="2">
        <f>H1464*(1-H$1+IF(AND(WEEKDAY($A1465)&lt;&gt;1,WEEKDAY($A1465)&lt;&gt;7),-VLOOKUP($A1465,ETF_OP_Fee!$I$5:$J$14,2,1),0))^($A1465-$A1464)*(1+1*(B1465/B1464-1))</f>
        <v>0.17505387334627601</v>
      </c>
      <c r="I1465" s="9" t="str">
        <f>IFERROR(VLOOKUP(A1465,'BITO-IV'!$A$1:$J$10000,4,0),"")</f>
        <v/>
      </c>
      <c r="Q1465">
        <f>ROW()</f>
        <v>1465</v>
      </c>
      <c r="R1465" t="str">
        <f t="shared" si="15"/>
        <v/>
      </c>
      <c r="S1465" t="str">
        <f t="shared" si="13"/>
        <v/>
      </c>
      <c r="W1465">
        <f>VLOOKUP(A1465,Tbills!$B$4:$C$10000,2,1)</f>
        <v>0</v>
      </c>
    </row>
    <row r="1466" spans="1:23">
      <c r="A1466" s="1">
        <v>42296</v>
      </c>
      <c r="B1466">
        <f>IFERROR(VLOOKUP($A1466,'BTC-Web'!$A$2:$H$10000,2,0),"")</f>
        <v>261.86099200000001</v>
      </c>
      <c r="C1466">
        <f>VLOOKUP(A1466,H_SPBTFDUE!$B$2:$C$5828,2,0)</f>
        <v>1.9092779057703897</v>
      </c>
      <c r="D1466" s="2">
        <f>D1465*(1-D$1+IF(AND(WEEKDAY($A1466)&lt;&gt;1,WEEKDAY($A1466)&lt;&gt;7),-VLOOKUP($A1466,ETF_OP_Fee!$G$5:$H$14,2,1),0))^($A1466-$A1465)*(1+2*(C1466/C1465-1))+IFERROR(VLOOKUP(A1466,BITXeom!$C$9:$D$100,2,0),0)-$D$3*IFERROR(VLOOKUP($A1466,Dividends!$C$10:$E$100,2,0),0)</f>
        <v>0.18657019927352023</v>
      </c>
      <c r="G1466" s="66">
        <f t="shared" si="14"/>
        <v>77522867.177262157</v>
      </c>
      <c r="H1466" s="2">
        <f>H1465*(1-H$1+IF(AND(WEEKDAY($A1466)&lt;&gt;1,WEEKDAY($A1466)&lt;&gt;7),-VLOOKUP($A1466,ETF_OP_Fee!$I$5:$J$14,2,1),0))^($A1466-$A1465)*(1+1*(B1466/B1465-1))</f>
        <v>0.18024743153354247</v>
      </c>
      <c r="I1466" s="9" t="str">
        <f>IFERROR(VLOOKUP(A1466,'BITO-IV'!$A$1:$J$10000,4,0),"")</f>
        <v/>
      </c>
      <c r="Q1466">
        <f>ROW()</f>
        <v>1466</v>
      </c>
      <c r="R1466" t="str">
        <f t="shared" si="15"/>
        <v/>
      </c>
      <c r="S1466" t="str">
        <f t="shared" si="13"/>
        <v/>
      </c>
      <c r="W1466">
        <f>VLOOKUP(A1466,Tbills!$B$4:$C$10000,2,1)</f>
        <v>1.5001318681335439E-2</v>
      </c>
    </row>
    <row r="1467" spans="1:23">
      <c r="A1467" s="1">
        <v>42297</v>
      </c>
      <c r="B1467">
        <f>IFERROR(VLOOKUP($A1467,'BTC-Web'!$A$2:$H$10000,2,0),"")</f>
        <v>263.57199100000003</v>
      </c>
      <c r="C1467">
        <f>VLOOKUP(A1467,H_SPBTFDUE!$B$2:$C$5828,2,0)</f>
        <v>1.9527425275144399</v>
      </c>
      <c r="D1467" s="2">
        <f>D1466*(1-D$1+IF(AND(WEEKDAY($A1467)&lt;&gt;1,WEEKDAY($A1467)&lt;&gt;7),-VLOOKUP($A1467,ETF_OP_Fee!$G$5:$H$14,2,1),0))^($A1467-$A1466)*(1+2*(C1467/C1466-1))+IFERROR(VLOOKUP(A1467,BITXeom!$C$9:$D$100,2,0),0)-$D$3*IFERROR(VLOOKUP($A1467,Dividends!$C$10:$E$100,2,0),0)</f>
        <v>0.19504120824857124</v>
      </c>
      <c r="G1467" s="66">
        <f t="shared" si="14"/>
        <v>73989222.888543457</v>
      </c>
      <c r="H1467" s="2">
        <f>H1466*(1-H$1+IF(AND(WEEKDAY($A1467)&lt;&gt;1,WEEKDAY($A1467)&lt;&gt;7),-VLOOKUP($A1467,ETF_OP_Fee!$I$5:$J$14,2,1),0))^($A1467-$A1466)*(1+1*(B1467/B1466-1))</f>
        <v>0.18142044572947963</v>
      </c>
      <c r="I1467" s="9" t="str">
        <f>IFERROR(VLOOKUP(A1467,'BITO-IV'!$A$1:$J$10000,4,0),"")</f>
        <v/>
      </c>
      <c r="Q1467">
        <f>ROW()</f>
        <v>1467</v>
      </c>
      <c r="R1467" t="str">
        <f t="shared" si="15"/>
        <v/>
      </c>
      <c r="S1467" t="str">
        <f t="shared" si="13"/>
        <v/>
      </c>
      <c r="W1467">
        <f>VLOOKUP(A1467,Tbills!$B$4:$C$10000,2,1)</f>
        <v>1.5001318681335439E-2</v>
      </c>
    </row>
    <row r="1468" spans="1:23">
      <c r="A1468" s="1">
        <v>42298</v>
      </c>
      <c r="B1468">
        <f>IFERROR(VLOOKUP($A1468,'BTC-Web'!$A$2:$H$10000,2,0),"")</f>
        <v>269.30599999999998</v>
      </c>
      <c r="C1468">
        <f>VLOOKUP(A1468,H_SPBTFDUE!$B$2:$C$5828,2,0)</f>
        <v>1.929403941165144</v>
      </c>
      <c r="D1468" s="2">
        <f>D1467*(1-D$1+IF(AND(WEEKDAY($A1468)&lt;&gt;1,WEEKDAY($A1468)&lt;&gt;7),-VLOOKUP($A1468,ETF_OP_Fee!$G$5:$H$14,2,1),0))^($A1468-$A1467)*(1+2*(C1468/C1467-1))+IFERROR(VLOOKUP(A1468,BITXeom!$C$9:$D$100,2,0),0)-$D$3*IFERROR(VLOOKUP($A1468,Dividends!$C$10:$E$100,2,0),0)</f>
        <v>0.19035611172844863</v>
      </c>
      <c r="G1468" s="66">
        <f t="shared" si="14"/>
        <v>75753964.891301572</v>
      </c>
      <c r="H1468" s="2">
        <f>H1467*(1-H$1+IF(AND(WEEKDAY($A1468)&lt;&gt;1,WEEKDAY($A1468)&lt;&gt;7),-VLOOKUP($A1468,ETF_OP_Fee!$I$5:$J$14,2,1),0))^($A1468-$A1467)*(1+1*(B1468/B1467-1))</f>
        <v>0.18536242313046061</v>
      </c>
      <c r="I1468" s="9" t="str">
        <f>IFERROR(VLOOKUP(A1468,'BITO-IV'!$A$1:$J$10000,4,0),"")</f>
        <v/>
      </c>
      <c r="Q1468">
        <f>ROW()</f>
        <v>1468</v>
      </c>
      <c r="R1468" t="str">
        <f t="shared" si="15"/>
        <v/>
      </c>
      <c r="S1468" t="str">
        <f t="shared" si="13"/>
        <v/>
      </c>
      <c r="W1468">
        <f>VLOOKUP(A1468,Tbills!$B$4:$C$10000,2,1)</f>
        <v>1.5001318681335439E-2</v>
      </c>
    </row>
    <row r="1469" spans="1:23">
      <c r="A1469" s="1">
        <v>42299</v>
      </c>
      <c r="B1469">
        <f>IFERROR(VLOOKUP($A1469,'BTC-Web'!$A$2:$H$10000,2,0),"")</f>
        <v>266.49600199999998</v>
      </c>
      <c r="C1469">
        <f>VLOOKUP(A1469,H_SPBTFDUE!$B$2:$C$5828,2,0)</f>
        <v>1.9853562092474712</v>
      </c>
      <c r="D1469" s="2">
        <f>D1468*(1-D$1+IF(AND(WEEKDAY($A1469)&lt;&gt;1,WEEKDAY($A1469)&lt;&gt;7),-VLOOKUP($A1469,ETF_OP_Fee!$G$5:$H$14,2,1),0))^($A1469-$A1468)*(1+2*(C1469/C1468-1))+IFERROR(VLOOKUP(A1469,BITXeom!$C$9:$D$100,2,0),0)-$D$3*IFERROR(VLOOKUP($A1469,Dividends!$C$10:$E$100,2,0),0)</f>
        <v>0.20137240020601185</v>
      </c>
      <c r="G1469" s="66">
        <f t="shared" si="14"/>
        <v>71356326.609628096</v>
      </c>
      <c r="H1469" s="2">
        <f>H1468*(1-H$1+IF(AND(WEEKDAY($A1469)&lt;&gt;1,WEEKDAY($A1469)&lt;&gt;7),-VLOOKUP($A1469,ETF_OP_Fee!$I$5:$J$14,2,1),0))^($A1469-$A1468)*(1+1*(B1469/B1468-1))</f>
        <v>0.18342353670159206</v>
      </c>
      <c r="I1469" s="9" t="str">
        <f>IFERROR(VLOOKUP(A1469,'BITO-IV'!$A$1:$J$10000,4,0),"")</f>
        <v/>
      </c>
      <c r="Q1469">
        <f>ROW()</f>
        <v>1469</v>
      </c>
      <c r="R1469" t="str">
        <f t="shared" si="15"/>
        <v/>
      </c>
      <c r="S1469" t="str">
        <f t="shared" si="13"/>
        <v/>
      </c>
      <c r="W1469">
        <f>VLOOKUP(A1469,Tbills!$B$4:$C$10000,2,1)</f>
        <v>1.5001318681335439E-2</v>
      </c>
    </row>
    <row r="1470" spans="1:23">
      <c r="A1470" s="1">
        <v>42300</v>
      </c>
      <c r="B1470">
        <f>IFERROR(VLOOKUP($A1470,'BTC-Web'!$A$2:$H$10000,2,0),"")</f>
        <v>273.64898699999998</v>
      </c>
      <c r="C1470">
        <f>VLOOKUP(A1470,H_SPBTFDUE!$B$2:$C$5828,2,0)</f>
        <v>2.0030559999937294</v>
      </c>
      <c r="D1470" s="2">
        <f>D1469*(1-D$1+IF(AND(WEEKDAY($A1470)&lt;&gt;1,WEEKDAY($A1470)&lt;&gt;7),-VLOOKUP($A1470,ETF_OP_Fee!$G$5:$H$14,2,1),0))^($A1470-$A1469)*(1+2*(C1470/C1469-1))+IFERROR(VLOOKUP(A1470,BITXeom!$C$9:$D$100,2,0),0)-$D$3*IFERROR(VLOOKUP($A1470,Dividends!$C$10:$E$100,2,0),0)</f>
        <v>0.20493823124071789</v>
      </c>
      <c r="G1470" s="66">
        <f t="shared" si="14"/>
        <v>70080304.41703783</v>
      </c>
      <c r="H1470" s="2">
        <f>H1469*(1-H$1+IF(AND(WEEKDAY($A1470)&lt;&gt;1,WEEKDAY($A1470)&lt;&gt;7),-VLOOKUP($A1470,ETF_OP_Fee!$I$5:$J$14,2,1),0))^($A1470-$A1469)*(1+1*(B1470/B1469-1))</f>
        <v>0.18834188214158956</v>
      </c>
      <c r="I1470" s="9" t="str">
        <f>IFERROR(VLOOKUP(A1470,'BITO-IV'!$A$1:$J$10000,4,0),"")</f>
        <v/>
      </c>
      <c r="Q1470">
        <f>ROW()</f>
        <v>1470</v>
      </c>
      <c r="R1470" t="str">
        <f t="shared" si="15"/>
        <v/>
      </c>
      <c r="S1470" t="str">
        <f t="shared" si="13"/>
        <v/>
      </c>
      <c r="W1470">
        <f>VLOOKUP(A1470,Tbills!$B$4:$C$10000,2,1)</f>
        <v>1.5001318681335439E-2</v>
      </c>
    </row>
    <row r="1471" spans="1:23">
      <c r="A1471" s="1">
        <v>42303</v>
      </c>
      <c r="B1471">
        <f>IFERROR(VLOOKUP($A1471,'BTC-Web'!$A$2:$H$10000,2,0),"")</f>
        <v>283.62799100000001</v>
      </c>
      <c r="C1471">
        <f>VLOOKUP(A1471,H_SPBTFDUE!$B$2:$C$5828,2,0)</f>
        <v>2.0666163494777763</v>
      </c>
      <c r="D1471" s="2">
        <f>D1470*(1-D$1+IF(AND(WEEKDAY($A1471)&lt;&gt;1,WEEKDAY($A1471)&lt;&gt;7),-VLOOKUP($A1471,ETF_OP_Fee!$G$5:$H$14,2,1),0))^($A1471-$A1470)*(1+2*(C1471/C1470-1))+IFERROR(VLOOKUP(A1471,BITXeom!$C$9:$D$100,2,0),0)-$D$3*IFERROR(VLOOKUP($A1471,Dividends!$C$10:$E$100,2,0),0)</f>
        <v>0.21786549484965417</v>
      </c>
      <c r="G1471" s="66">
        <f t="shared" si="14"/>
        <v>65629123.59061677</v>
      </c>
      <c r="H1471" s="2">
        <f>H1470*(1-H$1+IF(AND(WEEKDAY($A1471)&lt;&gt;1,WEEKDAY($A1471)&lt;&gt;7),-VLOOKUP($A1471,ETF_OP_Fee!$I$5:$J$14,2,1),0))^($A1471-$A1470)*(1+1*(B1471/B1470-1))</f>
        <v>0.19519479780358548</v>
      </c>
      <c r="I1471" s="9" t="str">
        <f>IFERROR(VLOOKUP(A1471,'BITO-IV'!$A$1:$J$10000,4,0),"")</f>
        <v/>
      </c>
      <c r="Q1471">
        <f>ROW()</f>
        <v>1471</v>
      </c>
      <c r="R1471" t="str">
        <f t="shared" si="15"/>
        <v/>
      </c>
      <c r="S1471" t="str">
        <f t="shared" si="13"/>
        <v/>
      </c>
      <c r="W1471">
        <f>VLOOKUP(A1471,Tbills!$B$4:$C$10000,2,1)</f>
        <v>2.0001758241743106E-2</v>
      </c>
    </row>
    <row r="1472" spans="1:23">
      <c r="A1472" s="1">
        <v>42304</v>
      </c>
      <c r="B1472">
        <f>IFERROR(VLOOKUP($A1472,'BTC-Web'!$A$2:$H$10000,2,0),"")</f>
        <v>285.18099999999998</v>
      </c>
      <c r="C1472">
        <f>VLOOKUP(A1472,H_SPBTFDUE!$B$2:$C$5828,2,0)</f>
        <v>2.1278741076084118</v>
      </c>
      <c r="D1472" s="2">
        <f>D1471*(1-D$1+IF(AND(WEEKDAY($A1472)&lt;&gt;1,WEEKDAY($A1472)&lt;&gt;7),-VLOOKUP($A1472,ETF_OP_Fee!$G$5:$H$14,2,1),0))^($A1472-$A1471)*(1+2*(C1472/C1471-1))+IFERROR(VLOOKUP(A1472,BITXeom!$C$9:$D$100,2,0),0)-$D$3*IFERROR(VLOOKUP($A1472,Dividends!$C$10:$E$100,2,0),0)</f>
        <v>0.23075342631943527</v>
      </c>
      <c r="G1472" s="66">
        <f t="shared" si="14"/>
        <v>61735006.444134325</v>
      </c>
      <c r="H1472" s="2">
        <f>H1471*(1-H$1+IF(AND(WEEKDAY($A1472)&lt;&gt;1,WEEKDAY($A1472)&lt;&gt;7),-VLOOKUP($A1472,ETF_OP_Fee!$I$5:$J$14,2,1),0))^($A1472-$A1471)*(1+1*(B1472/B1471-1))</f>
        <v>0.19625848139683136</v>
      </c>
      <c r="I1472" s="9" t="str">
        <f>IFERROR(VLOOKUP(A1472,'BITO-IV'!$A$1:$J$10000,4,0),"")</f>
        <v/>
      </c>
      <c r="Q1472">
        <f>ROW()</f>
        <v>1472</v>
      </c>
      <c r="R1472" t="str">
        <f t="shared" si="15"/>
        <v/>
      </c>
      <c r="S1472" t="str">
        <f t="shared" si="13"/>
        <v/>
      </c>
      <c r="W1472">
        <f>VLOOKUP(A1472,Tbills!$B$4:$C$10000,2,1)</f>
        <v>2.0001758241743106E-2</v>
      </c>
    </row>
    <row r="1473" spans="1:23">
      <c r="A1473" s="1">
        <v>42305</v>
      </c>
      <c r="B1473">
        <f>IFERROR(VLOOKUP($A1473,'BTC-Web'!$A$2:$H$10000,2,0),"")</f>
        <v>293.70300300000002</v>
      </c>
      <c r="C1473">
        <f>VLOOKUP(A1473,H_SPBTFDUE!$B$2:$C$5828,2,0)</f>
        <v>2.2060815371553297</v>
      </c>
      <c r="D1473" s="2">
        <f>D1472*(1-D$1+IF(AND(WEEKDAY($A1473)&lt;&gt;1,WEEKDAY($A1473)&lt;&gt;7),-VLOOKUP($A1473,ETF_OP_Fee!$G$5:$H$14,2,1),0))^($A1473-$A1472)*(1+2*(C1473/C1472-1))+IFERROR(VLOOKUP(A1473,BITXeom!$C$9:$D$100,2,0),0)-$D$3*IFERROR(VLOOKUP($A1473,Dividends!$C$10:$E$100,2,0),0)</f>
        <v>0.24768568880978833</v>
      </c>
      <c r="G1473" s="66">
        <f t="shared" si="14"/>
        <v>57193802.412213087</v>
      </c>
      <c r="H1473" s="2">
        <f>H1472*(1-H$1+IF(AND(WEEKDAY($A1473)&lt;&gt;1,WEEKDAY($A1473)&lt;&gt;7),-VLOOKUP($A1473,ETF_OP_Fee!$I$5:$J$14,2,1),0))^($A1473-$A1472)*(1+1*(B1473/B1472-1))</f>
        <v>0.20211797099703382</v>
      </c>
      <c r="I1473" s="9" t="str">
        <f>IFERROR(VLOOKUP(A1473,'BITO-IV'!$A$1:$J$10000,4,0),"")</f>
        <v/>
      </c>
      <c r="Q1473">
        <f>ROW()</f>
        <v>1473</v>
      </c>
      <c r="R1473" t="str">
        <f t="shared" si="15"/>
        <v/>
      </c>
      <c r="S1473" t="str">
        <f t="shared" si="13"/>
        <v/>
      </c>
      <c r="W1473">
        <f>VLOOKUP(A1473,Tbills!$B$4:$C$10000,2,1)</f>
        <v>2.0001758241743106E-2</v>
      </c>
    </row>
    <row r="1474" spans="1:23">
      <c r="A1474" s="1">
        <v>42306</v>
      </c>
      <c r="B1474">
        <f>IFERROR(VLOOKUP($A1474,'BTC-Web'!$A$2:$H$10000,2,0),"")</f>
        <v>304.324005</v>
      </c>
      <c r="C1474">
        <f>VLOOKUP(A1474,H_SPBTFDUE!$B$2:$C$5828,2,0)</f>
        <v>2.272735278090543</v>
      </c>
      <c r="D1474" s="2">
        <f>D1473*(1-D$1+IF(AND(WEEKDAY($A1474)&lt;&gt;1,WEEKDAY($A1474)&lt;&gt;7),-VLOOKUP($A1474,ETF_OP_Fee!$G$5:$H$14,2,1),0))^($A1474-$A1473)*(1+2*(C1474/C1473-1))+IFERROR(VLOOKUP(A1474,BITXeom!$C$9:$D$100,2,0),0)-$D$3*IFERROR(VLOOKUP($A1474,Dividends!$C$10:$E$100,2,0),0)</f>
        <v>0.26262099624804341</v>
      </c>
      <c r="G1474" s="66">
        <f t="shared" si="14"/>
        <v>53734759.932930492</v>
      </c>
      <c r="H1474" s="2">
        <f>H1473*(1-H$1+IF(AND(WEEKDAY($A1474)&lt;&gt;1,WEEKDAY($A1474)&lt;&gt;7),-VLOOKUP($A1474,ETF_OP_Fee!$I$5:$J$14,2,1),0))^($A1474-$A1473)*(1+1*(B1474/B1473-1))</f>
        <v>0.20942158867879423</v>
      </c>
      <c r="I1474" s="9" t="str">
        <f>IFERROR(VLOOKUP(A1474,'BITO-IV'!$A$1:$J$10000,4,0),"")</f>
        <v/>
      </c>
      <c r="Q1474">
        <f>ROW()</f>
        <v>1474</v>
      </c>
      <c r="R1474" t="str">
        <f t="shared" si="15"/>
        <v/>
      </c>
      <c r="S1474" t="str">
        <f t="shared" si="13"/>
        <v/>
      </c>
      <c r="W1474">
        <f>VLOOKUP(A1474,Tbills!$B$4:$C$10000,2,1)</f>
        <v>2.0001758241743106E-2</v>
      </c>
    </row>
    <row r="1475" spans="1:23">
      <c r="A1475" s="1">
        <v>42307</v>
      </c>
      <c r="B1475">
        <f>IFERROR(VLOOKUP($A1475,'BTC-Web'!$A$2:$H$10000,2,0),"")</f>
        <v>313.942993</v>
      </c>
      <c r="C1475">
        <f>VLOOKUP(A1475,H_SPBTFDUE!$B$2:$C$5828,2,0)</f>
        <v>2.3750238145651346</v>
      </c>
      <c r="D1475" s="2">
        <f>D1474*(1-D$1+IF(AND(WEEKDAY($A1475)&lt;&gt;1,WEEKDAY($A1475)&lt;&gt;7),-VLOOKUP($A1475,ETF_OP_Fee!$G$5:$H$14,2,1),0))^($A1475-$A1474)*(1+2*(C1475/C1474-1))+IFERROR(VLOOKUP(A1475,BITXeom!$C$9:$D$100,2,0),0)-$D$3*IFERROR(VLOOKUP($A1475,Dividends!$C$10:$E$100,2,0),0)</f>
        <v>0.28622594814283026</v>
      </c>
      <c r="G1475" s="66">
        <f t="shared" si="14"/>
        <v>48895103.861010544</v>
      </c>
      <c r="H1475" s="2">
        <f>H1474*(1-H$1+IF(AND(WEEKDAY($A1475)&lt;&gt;1,WEEKDAY($A1475)&lt;&gt;7),-VLOOKUP($A1475,ETF_OP_Fee!$I$5:$J$14,2,1),0))^($A1475-$A1474)*(1+1*(B1475/B1474-1))</f>
        <v>0.2160353046744182</v>
      </c>
      <c r="I1475" s="9" t="str">
        <f>IFERROR(VLOOKUP(A1475,'BITO-IV'!$A$1:$J$10000,4,0),"")</f>
        <v/>
      </c>
      <c r="Q1475">
        <f>ROW()</f>
        <v>1475</v>
      </c>
      <c r="R1475" t="str">
        <f t="shared" si="15"/>
        <v/>
      </c>
      <c r="S1475" t="str">
        <f t="shared" si="13"/>
        <v/>
      </c>
      <c r="W1475">
        <f>VLOOKUP(A1475,Tbills!$B$4:$C$10000,2,1)</f>
        <v>2.0001758241743106E-2</v>
      </c>
    </row>
    <row r="1476" spans="1:23">
      <c r="A1476" s="1">
        <v>42310</v>
      </c>
      <c r="B1476">
        <f>IFERROR(VLOOKUP($A1476,'BTC-Web'!$A$2:$H$10000,2,0),"")</f>
        <v>325.94198599999999</v>
      </c>
      <c r="C1476">
        <f>VLOOKUP(A1476,H_SPBTFDUE!$B$2:$C$5828,2,0)</f>
        <v>2.6149628853324329</v>
      </c>
      <c r="D1476" s="2">
        <f>D1475*(1-D$1+IF(AND(WEEKDAY($A1476)&lt;&gt;1,WEEKDAY($A1476)&lt;&gt;7),-VLOOKUP($A1476,ETF_OP_Fee!$G$5:$H$14,2,1),0))^($A1476-$A1475)*(1+2*(C1476/C1475-1))+IFERROR(VLOOKUP(A1476,BITXeom!$C$9:$D$100,2,0),0)-$D$3*IFERROR(VLOOKUP($A1476,Dividends!$C$10:$E$100,2,0),0)</f>
        <v>0.34393404127998956</v>
      </c>
      <c r="G1476" s="66">
        <f t="shared" si="14"/>
        <v>39013208.615988828</v>
      </c>
      <c r="H1476" s="2">
        <f>H1475*(1-H$1+IF(AND(WEEKDAY($A1476)&lt;&gt;1,WEEKDAY($A1476)&lt;&gt;7),-VLOOKUP($A1476,ETF_OP_Fee!$I$5:$J$14,2,1),0))^($A1476-$A1475)*(1+1*(B1476/B1475-1))</f>
        <v>0.22427472442143803</v>
      </c>
      <c r="I1476" s="9" t="str">
        <f>IFERROR(VLOOKUP(A1476,'BITO-IV'!$A$1:$J$10000,4,0),"")</f>
        <v/>
      </c>
      <c r="Q1476">
        <f>ROW()</f>
        <v>1476</v>
      </c>
      <c r="R1476" t="str">
        <f t="shared" si="15"/>
        <v/>
      </c>
      <c r="S1476" t="str">
        <f t="shared" si="13"/>
        <v/>
      </c>
      <c r="W1476">
        <f>VLOOKUP(A1476,Tbills!$B$4:$C$10000,2,1)</f>
        <v>0.11000175824175121</v>
      </c>
    </row>
    <row r="1477" spans="1:23">
      <c r="A1477" s="1">
        <v>42311</v>
      </c>
      <c r="B1477">
        <f>IFERROR(VLOOKUP($A1477,'BTC-Web'!$A$2:$H$10000,2,0),"")</f>
        <v>361.87298600000003</v>
      </c>
      <c r="C1477">
        <f>VLOOKUP(A1477,H_SPBTFDUE!$B$2:$C$5828,2,0)</f>
        <v>2.9204016999510194</v>
      </c>
      <c r="D1477" s="2">
        <f>D1476*(1-D$1+IF(AND(WEEKDAY($A1477)&lt;&gt;1,WEEKDAY($A1477)&lt;&gt;7),-VLOOKUP($A1477,ETF_OP_Fee!$G$5:$H$14,2,1),0))^($A1477-$A1476)*(1+2*(C1477/C1476-1))+IFERROR(VLOOKUP(A1477,BITXeom!$C$9:$D$100,2,0),0)-$D$3*IFERROR(VLOOKUP($A1477,Dividends!$C$10:$E$100,2,0),0)</f>
        <v>0.4242288201591814</v>
      </c>
      <c r="G1477" s="66">
        <f t="shared" si="14"/>
        <v>29897359.5716969</v>
      </c>
      <c r="H1477" s="2">
        <f>H1476*(1-H$1+IF(AND(WEEKDAY($A1477)&lt;&gt;1,WEEKDAY($A1477)&lt;&gt;7),-VLOOKUP($A1477,ETF_OP_Fee!$I$5:$J$14,2,1),0))^($A1477-$A1476)*(1+1*(B1477/B1476-1))</f>
        <v>0.24899170815664778</v>
      </c>
      <c r="I1477" s="9" t="str">
        <f>IFERROR(VLOOKUP(A1477,'BITO-IV'!$A$1:$J$10000,4,0),"")</f>
        <v/>
      </c>
      <c r="Q1477">
        <f>ROW()</f>
        <v>1477</v>
      </c>
      <c r="R1477" t="str">
        <f t="shared" si="15"/>
        <v/>
      </c>
      <c r="S1477" t="str">
        <f t="shared" si="13"/>
        <v/>
      </c>
      <c r="W1477">
        <f>VLOOKUP(A1477,Tbills!$B$4:$C$10000,2,1)</f>
        <v>0.11000175824175121</v>
      </c>
    </row>
    <row r="1478" spans="1:23">
      <c r="A1478" s="1">
        <v>42312</v>
      </c>
      <c r="B1478">
        <f>IFERROR(VLOOKUP($A1478,'BTC-Web'!$A$2:$H$10000,2,0),"")</f>
        <v>403.66400099999998</v>
      </c>
      <c r="C1478">
        <f>VLOOKUP(A1478,H_SPBTFDUE!$B$2:$C$5828,2,0)</f>
        <v>2.9790518555933647</v>
      </c>
      <c r="D1478" s="2">
        <f>D1477*(1-D$1+IF(AND(WEEKDAY($A1478)&lt;&gt;1,WEEKDAY($A1478)&lt;&gt;7),-VLOOKUP($A1478,ETF_OP_Fee!$G$5:$H$14,2,1),0))^($A1478-$A1477)*(1+2*(C1478/C1477-1))+IFERROR(VLOOKUP(A1478,BITXeom!$C$9:$D$100,2,0),0)-$D$3*IFERROR(VLOOKUP($A1478,Dividends!$C$10:$E$100,2,0),0)</f>
        <v>0.44121512202518209</v>
      </c>
      <c r="G1478" s="66">
        <f t="shared" si="14"/>
        <v>28694951.489195727</v>
      </c>
      <c r="H1478" s="2">
        <f>H1477*(1-H$1+IF(AND(WEEKDAY($A1478)&lt;&gt;1,WEEKDAY($A1478)&lt;&gt;7),-VLOOKUP($A1478,ETF_OP_Fee!$I$5:$J$14,2,1),0))^($A1478-$A1477)*(1+1*(B1478/B1477-1))</f>
        <v>0.27773936444912867</v>
      </c>
      <c r="I1478" s="9" t="str">
        <f>IFERROR(VLOOKUP(A1478,'BITO-IV'!$A$1:$J$10000,4,0),"")</f>
        <v/>
      </c>
      <c r="Q1478">
        <f>ROW()</f>
        <v>1478</v>
      </c>
      <c r="R1478" t="str">
        <f t="shared" si="15"/>
        <v/>
      </c>
      <c r="S1478" t="str">
        <f t="shared" si="13"/>
        <v/>
      </c>
      <c r="W1478">
        <f>VLOOKUP(A1478,Tbills!$B$4:$C$10000,2,1)</f>
        <v>0.11000175824175121</v>
      </c>
    </row>
    <row r="1479" spans="1:23">
      <c r="A1479" s="1">
        <v>42313</v>
      </c>
      <c r="B1479">
        <f>IFERROR(VLOOKUP($A1479,'BTC-Web'!$A$2:$H$10000,2,0),"")</f>
        <v>408.07699600000001</v>
      </c>
      <c r="C1479">
        <f>VLOOKUP(A1479,H_SPBTFDUE!$B$2:$C$5828,2,0)</f>
        <v>2.7962530220825754</v>
      </c>
      <c r="D1479" s="2">
        <f>D1478*(1-D$1+IF(AND(WEEKDAY($A1479)&lt;&gt;1,WEEKDAY($A1479)&lt;&gt;7),-VLOOKUP($A1479,ETF_OP_Fee!$G$5:$H$14,2,1),0))^($A1479-$A1478)*(1+2*(C1479/C1478-1))+IFERROR(VLOOKUP(A1479,BITXeom!$C$9:$D$100,2,0),0)-$D$3*IFERROR(VLOOKUP($A1479,Dividends!$C$10:$E$100,2,0),0)</f>
        <v>0.38702129446285771</v>
      </c>
      <c r="G1479" s="66">
        <f t="shared" si="14"/>
        <v>32214983.361449495</v>
      </c>
      <c r="H1479" s="2">
        <f>H1478*(1-H$1+IF(AND(WEEKDAY($A1479)&lt;&gt;1,WEEKDAY($A1479)&lt;&gt;7),-VLOOKUP($A1479,ETF_OP_Fee!$I$5:$J$14,2,1),0))^($A1479-$A1478)*(1+1*(B1479/B1478-1))</f>
        <v>0.28076839974389217</v>
      </c>
      <c r="I1479" s="9" t="str">
        <f>IFERROR(VLOOKUP(A1479,'BITO-IV'!$A$1:$J$10000,4,0),"")</f>
        <v/>
      </c>
      <c r="Q1479">
        <f>ROW()</f>
        <v>1479</v>
      </c>
      <c r="R1479" t="str">
        <f t="shared" si="15"/>
        <v/>
      </c>
      <c r="S1479" t="str">
        <f t="shared" si="13"/>
        <v/>
      </c>
      <c r="W1479">
        <f>VLOOKUP(A1479,Tbills!$B$4:$C$10000,2,1)</f>
        <v>0.11000175824175121</v>
      </c>
    </row>
    <row r="1480" spans="1:23">
      <c r="A1480" s="1">
        <v>42314</v>
      </c>
      <c r="B1480">
        <f>IFERROR(VLOOKUP($A1480,'BTC-Web'!$A$2:$H$10000,2,0),"")</f>
        <v>388.04699699999998</v>
      </c>
      <c r="C1480">
        <f>VLOOKUP(A1480,H_SPBTFDUE!$B$2:$C$5828,2,0)</f>
        <v>2.7099356220511082</v>
      </c>
      <c r="D1480" s="2">
        <f>D1479*(1-D$1+IF(AND(WEEKDAY($A1480)&lt;&gt;1,WEEKDAY($A1480)&lt;&gt;7),-VLOOKUP($A1480,ETF_OP_Fee!$G$5:$H$14,2,1),0))^($A1480-$A1479)*(1+2*(C1480/C1479-1))+IFERROR(VLOOKUP(A1480,BITXeom!$C$9:$D$100,2,0),0)-$D$3*IFERROR(VLOOKUP($A1480,Dividends!$C$10:$E$100,2,0),0)</f>
        <v>0.36308363675556882</v>
      </c>
      <c r="G1480" s="66">
        <f t="shared" si="14"/>
        <v>34202191.960626714</v>
      </c>
      <c r="H1480" s="2">
        <f>H1479*(1-H$1+IF(AND(WEEKDAY($A1480)&lt;&gt;1,WEEKDAY($A1480)&lt;&gt;7),-VLOOKUP($A1480,ETF_OP_Fee!$I$5:$J$14,2,1),0))^($A1480-$A1479)*(1+1*(B1480/B1479-1))</f>
        <v>0.26698025059332464</v>
      </c>
      <c r="I1480" s="9" t="str">
        <f>IFERROR(VLOOKUP(A1480,'BITO-IV'!$A$1:$J$10000,4,0),"")</f>
        <v/>
      </c>
      <c r="Q1480">
        <f>ROW()</f>
        <v>1480</v>
      </c>
      <c r="R1480" t="str">
        <f t="shared" si="15"/>
        <v/>
      </c>
      <c r="S1480" t="str">
        <f t="shared" si="13"/>
        <v/>
      </c>
      <c r="W1480">
        <f>VLOOKUP(A1480,Tbills!$B$4:$C$10000,2,1)</f>
        <v>0.11000175824175121</v>
      </c>
    </row>
    <row r="1481" spans="1:23">
      <c r="A1481" s="1">
        <v>42317</v>
      </c>
      <c r="B1481">
        <f>IFERROR(VLOOKUP($A1481,'BTC-Web'!$A$2:$H$10000,2,0),"")</f>
        <v>374.324005</v>
      </c>
      <c r="C1481">
        <f>VLOOKUP(A1481,H_SPBTFDUE!$B$2:$C$5828,2,0)</f>
        <v>2.7515174712389183</v>
      </c>
      <c r="D1481" s="2">
        <f>D1480*(1-D$1+IF(AND(WEEKDAY($A1481)&lt;&gt;1,WEEKDAY($A1481)&lt;&gt;7),-VLOOKUP($A1481,ETF_OP_Fee!$G$5:$H$14,2,1),0))^($A1481-$A1480)*(1+2*(C1481/C1480-1))+IFERROR(VLOOKUP(A1481,BITXeom!$C$9:$D$100,2,0),0)-$D$3*IFERROR(VLOOKUP($A1481,Dividends!$C$10:$E$100,2,0),0)</f>
        <v>0.37409078712514032</v>
      </c>
      <c r="G1481" s="66">
        <f t="shared" si="14"/>
        <v>33150799.636071522</v>
      </c>
      <c r="H1481" s="2">
        <f>H1480*(1-H$1+IF(AND(WEEKDAY($A1481)&lt;&gt;1,WEEKDAY($A1481)&lt;&gt;7),-VLOOKUP($A1481,ETF_OP_Fee!$I$5:$J$14,2,1),0))^($A1481-$A1480)*(1+1*(B1481/B1480-1))</f>
        <v>0.25751858492538737</v>
      </c>
      <c r="I1481" s="9" t="str">
        <f>IFERROR(VLOOKUP(A1481,'BITO-IV'!$A$1:$J$10000,4,0),"")</f>
        <v/>
      </c>
      <c r="Q1481">
        <f>ROW()</f>
        <v>1481</v>
      </c>
      <c r="R1481" t="str">
        <f t="shared" si="15"/>
        <v/>
      </c>
      <c r="S1481" t="str">
        <f t="shared" si="13"/>
        <v/>
      </c>
      <c r="W1481">
        <f>VLOOKUP(A1481,Tbills!$B$4:$C$10000,2,1)</f>
        <v>0.13500000000001214</v>
      </c>
    </row>
    <row r="1482" spans="1:23">
      <c r="A1482" s="1">
        <v>42318</v>
      </c>
      <c r="B1482">
        <f>IFERROR(VLOOKUP($A1482,'BTC-Web'!$A$2:$H$10000,2,0),"")</f>
        <v>379.98400900000001</v>
      </c>
      <c r="C1482">
        <f>VLOOKUP(A1482,H_SPBTFDUE!$B$2:$C$5828,2,0)</f>
        <v>2.4369011713614466</v>
      </c>
      <c r="D1482" s="2">
        <f>D1481*(1-D$1+IF(AND(WEEKDAY($A1482)&lt;&gt;1,WEEKDAY($A1482)&lt;&gt;7),-VLOOKUP($A1482,ETF_OP_Fee!$G$5:$H$14,2,1),0))^($A1482-$A1481)*(1+2*(C1482/C1481-1))+IFERROR(VLOOKUP(A1482,BITXeom!$C$9:$D$100,2,0),0)-$D$3*IFERROR(VLOOKUP($A1482,Dividends!$C$10:$E$100,2,0),0)</f>
        <v>0.28850680400186557</v>
      </c>
      <c r="G1482" s="66">
        <f t="shared" si="14"/>
        <v>40730186.602951251</v>
      </c>
      <c r="H1482" s="2">
        <f>H1481*(1-H$1+IF(AND(WEEKDAY($A1482)&lt;&gt;1,WEEKDAY($A1482)&lt;&gt;7),-VLOOKUP($A1482,ETF_OP_Fee!$I$5:$J$14,2,1),0))^($A1482-$A1481)*(1+1*(B1482/B1481-1))</f>
        <v>0.26140561686526487</v>
      </c>
      <c r="I1482" s="9" t="str">
        <f>IFERROR(VLOOKUP(A1482,'BITO-IV'!$A$1:$J$10000,4,0),"")</f>
        <v/>
      </c>
      <c r="Q1482">
        <f>ROW()</f>
        <v>1482</v>
      </c>
      <c r="R1482" t="str">
        <f t="shared" si="15"/>
        <v/>
      </c>
      <c r="S1482" t="str">
        <f t="shared" si="13"/>
        <v/>
      </c>
      <c r="W1482">
        <f>VLOOKUP(A1482,Tbills!$B$4:$C$10000,2,1)</f>
        <v>0.13500000000001214</v>
      </c>
    </row>
    <row r="1483" spans="1:23">
      <c r="A1483" s="1">
        <v>42319</v>
      </c>
      <c r="B1483">
        <f>IFERROR(VLOOKUP($A1483,'BTC-Web'!$A$2:$H$10000,2,0),"")</f>
        <v>339.82000699999998</v>
      </c>
      <c r="C1483">
        <f>VLOOKUP(A1483,H_SPBTFDUE!$B$2:$C$5828,2,0)</f>
        <v>2.2504402971639292</v>
      </c>
      <c r="D1483" s="2">
        <f>D1482*(1-D$1+IF(AND(WEEKDAY($A1483)&lt;&gt;1,WEEKDAY($A1483)&lt;&gt;7),-VLOOKUP($A1483,ETF_OP_Fee!$G$5:$H$14,2,1),0))^($A1483-$A1482)*(1+2*(C1483/C1482-1))+IFERROR(VLOOKUP(A1483,BITXeom!$C$9:$D$100,2,0),0)-$D$3*IFERROR(VLOOKUP($A1483,Dividends!$C$10:$E$100,2,0),0)</f>
        <v>0.24432682412562054</v>
      </c>
      <c r="G1483" s="66">
        <f t="shared" si="14"/>
        <v>46961053.023537517</v>
      </c>
      <c r="H1483" s="2">
        <f>H1482*(1-H$1+IF(AND(WEEKDAY($A1483)&lt;&gt;1,WEEKDAY($A1483)&lt;&gt;7),-VLOOKUP($A1483,ETF_OP_Fee!$I$5:$J$14,2,1),0))^($A1483-$A1482)*(1+1*(B1483/B1482-1))</f>
        <v>0.23376917031513575</v>
      </c>
      <c r="I1483" s="9" t="str">
        <f>IFERROR(VLOOKUP(A1483,'BITO-IV'!$A$1:$J$10000,4,0),"")</f>
        <v/>
      </c>
      <c r="Q1483">
        <f>ROW()</f>
        <v>1483</v>
      </c>
      <c r="R1483" t="str">
        <f t="shared" si="15"/>
        <v/>
      </c>
      <c r="S1483" t="str">
        <f t="shared" si="13"/>
        <v/>
      </c>
      <c r="W1483">
        <f>VLOOKUP(A1483,Tbills!$B$4:$C$10000,2,1)</f>
        <v>0.13500000000001214</v>
      </c>
    </row>
    <row r="1484" spans="1:23">
      <c r="A1484" s="1">
        <v>42320</v>
      </c>
      <c r="B1484">
        <f>IFERROR(VLOOKUP($A1484,'BTC-Web'!$A$2:$H$10000,2,0),"")</f>
        <v>314.07900999999998</v>
      </c>
      <c r="C1484">
        <f>VLOOKUP(A1484,H_SPBTFDUE!$B$2:$C$5828,2,0)</f>
        <v>2.4460086279657247</v>
      </c>
      <c r="D1484" s="2">
        <f>D1483*(1-D$1+IF(AND(WEEKDAY($A1484)&lt;&gt;1,WEEKDAY($A1484)&lt;&gt;7),-VLOOKUP($A1484,ETF_OP_Fee!$G$5:$H$14,2,1),0))^($A1484-$A1483)*(1+2*(C1484/C1483-1))+IFERROR(VLOOKUP(A1484,BITXeom!$C$9:$D$100,2,0),0)-$D$3*IFERROR(VLOOKUP($A1484,Dividends!$C$10:$E$100,2,0),0)</f>
        <v>0.28675735464343871</v>
      </c>
      <c r="G1484" s="66">
        <f t="shared" si="14"/>
        <v>38796565.906318314</v>
      </c>
      <c r="H1484" s="2">
        <f>H1483*(1-H$1+IF(AND(WEEKDAY($A1484)&lt;&gt;1,WEEKDAY($A1484)&lt;&gt;7),-VLOOKUP($A1484,ETF_OP_Fee!$I$5:$J$14,2,1),0))^($A1484-$A1483)*(1+1*(B1484/B1483-1))</f>
        <v>0.2160557856671716</v>
      </c>
      <c r="I1484" s="9" t="str">
        <f>IFERROR(VLOOKUP(A1484,'BITO-IV'!$A$1:$J$10000,4,0),"")</f>
        <v/>
      </c>
      <c r="Q1484">
        <f>ROW()</f>
        <v>1484</v>
      </c>
      <c r="R1484" t="str">
        <f t="shared" si="15"/>
        <v/>
      </c>
      <c r="S1484" t="str">
        <f t="shared" si="13"/>
        <v/>
      </c>
      <c r="W1484">
        <f>VLOOKUP(A1484,Tbills!$B$4:$C$10000,2,1)</f>
        <v>0.13500000000001214</v>
      </c>
    </row>
    <row r="1485" spans="1:23">
      <c r="A1485" s="1">
        <v>42321</v>
      </c>
      <c r="B1485">
        <f>IFERROR(VLOOKUP($A1485,'BTC-Web'!$A$2:$H$10000,2,0),"")</f>
        <v>338.49798600000003</v>
      </c>
      <c r="C1485">
        <f>VLOOKUP(A1485,H_SPBTFDUE!$B$2:$C$5828,2,0)</f>
        <v>2.4356208403544648</v>
      </c>
      <c r="D1485" s="2">
        <f>D1484*(1-D$1+IF(AND(WEEKDAY($A1485)&lt;&gt;1,WEEKDAY($A1485)&lt;&gt;7),-VLOOKUP($A1485,ETF_OP_Fee!$G$5:$H$14,2,1),0))^($A1485-$A1484)*(1+2*(C1485/C1484-1))+IFERROR(VLOOKUP(A1485,BITXeom!$C$9:$D$100,2,0),0)-$D$3*IFERROR(VLOOKUP($A1485,Dividends!$C$10:$E$100,2,0),0)</f>
        <v>0.28428745964672891</v>
      </c>
      <c r="G1485" s="66">
        <f t="shared" si="14"/>
        <v>39124071.350970119</v>
      </c>
      <c r="H1485" s="2">
        <f>H1484*(1-H$1+IF(AND(WEEKDAY($A1485)&lt;&gt;1,WEEKDAY($A1485)&lt;&gt;7),-VLOOKUP($A1485,ETF_OP_Fee!$I$5:$J$14,2,1),0))^($A1485-$A1484)*(1+1*(B1485/B1484-1))</f>
        <v>0.23284760357798387</v>
      </c>
      <c r="I1485" s="9" t="str">
        <f>IFERROR(VLOOKUP(A1485,'BITO-IV'!$A$1:$J$10000,4,0),"")</f>
        <v/>
      </c>
      <c r="Q1485">
        <f>ROW()</f>
        <v>1485</v>
      </c>
      <c r="R1485" t="str">
        <f t="shared" si="15"/>
        <v/>
      </c>
      <c r="S1485" t="str">
        <f t="shared" si="13"/>
        <v/>
      </c>
      <c r="W1485">
        <f>VLOOKUP(A1485,Tbills!$B$4:$C$10000,2,1)</f>
        <v>0.13500000000001214</v>
      </c>
    </row>
    <row r="1486" spans="1:23">
      <c r="A1486" s="1">
        <v>42324</v>
      </c>
      <c r="B1486">
        <f>IFERROR(VLOOKUP($A1486,'BTC-Web'!$A$2:$H$10000,2,0),"")</f>
        <v>319.73498499999999</v>
      </c>
      <c r="C1486">
        <f>VLOOKUP(A1486,H_SPBTFDUE!$B$2:$C$5828,2,0)</f>
        <v>2.3919435964287126</v>
      </c>
      <c r="D1486" s="2">
        <f>D1485*(1-D$1+IF(AND(WEEKDAY($A1486)&lt;&gt;1,WEEKDAY($A1486)&lt;&gt;7),-VLOOKUP($A1486,ETF_OP_Fee!$G$5:$H$14,2,1),0))^($A1486-$A1485)*(1+2*(C1486/C1485-1))+IFERROR(VLOOKUP(A1486,BITXeom!$C$9:$D$100,2,0),0)-$D$3*IFERROR(VLOOKUP($A1486,Dividends!$C$10:$E$100,2,0),0)</f>
        <v>0.27399226793144921</v>
      </c>
      <c r="G1486" s="66">
        <f t="shared" si="14"/>
        <v>40525234.776966296</v>
      </c>
      <c r="H1486" s="2">
        <f>H1485*(1-H$1+IF(AND(WEEKDAY($A1486)&lt;&gt;1,WEEKDAY($A1486)&lt;&gt;7),-VLOOKUP($A1486,ETF_OP_Fee!$I$5:$J$14,2,1),0))^($A1486-$A1485)*(1+1*(B1486/B1485-1))</f>
        <v>0.21992364825030694</v>
      </c>
      <c r="I1486" s="9" t="str">
        <f>IFERROR(VLOOKUP(A1486,'BITO-IV'!$A$1:$J$10000,4,0),"")</f>
        <v/>
      </c>
      <c r="Q1486">
        <f>ROW()</f>
        <v>1486</v>
      </c>
      <c r="R1486" t="str">
        <f t="shared" si="15"/>
        <v/>
      </c>
      <c r="S1486" t="str">
        <f t="shared" si="13"/>
        <v/>
      </c>
      <c r="W1486">
        <f>VLOOKUP(A1486,Tbills!$B$4:$C$10000,2,1)</f>
        <v>0.14500087912088369</v>
      </c>
    </row>
    <row r="1487" spans="1:23">
      <c r="A1487" s="1">
        <v>42325</v>
      </c>
      <c r="B1487">
        <f>IFERROR(VLOOKUP($A1487,'BTC-Web'!$A$2:$H$10000,2,0),"")</f>
        <v>330.36200000000002</v>
      </c>
      <c r="C1487">
        <f>VLOOKUP(A1487,H_SPBTFDUE!$B$2:$C$5828,2,0)</f>
        <v>2.4230893214552567</v>
      </c>
      <c r="D1487" s="2">
        <f>D1486*(1-D$1+IF(AND(WEEKDAY($A1487)&lt;&gt;1,WEEKDAY($A1487)&lt;&gt;7),-VLOOKUP($A1487,ETF_OP_Fee!$G$5:$H$14,2,1),0))^($A1487-$A1486)*(1+2*(C1487/C1486-1))+IFERROR(VLOOKUP(A1487,BITXeom!$C$9:$D$100,2,0),0)-$D$3*IFERROR(VLOOKUP($A1487,Dividends!$C$10:$E$100,2,0),0)</f>
        <v>0.28109373732475734</v>
      </c>
      <c r="G1487" s="66">
        <f t="shared" si="14"/>
        <v>39467759.372791052</v>
      </c>
      <c r="H1487" s="2">
        <f>H1486*(1-H$1+IF(AND(WEEKDAY($A1487)&lt;&gt;1,WEEKDAY($A1487)&lt;&gt;7),-VLOOKUP($A1487,ETF_OP_Fee!$I$5:$J$14,2,1),0))^($A1487-$A1486)*(1+1*(B1487/B1486-1))</f>
        <v>0.22722732477308541</v>
      </c>
      <c r="I1487" s="9" t="str">
        <f>IFERROR(VLOOKUP(A1487,'BITO-IV'!$A$1:$J$10000,4,0),"")</f>
        <v/>
      </c>
      <c r="Q1487">
        <f>ROW()</f>
        <v>1487</v>
      </c>
      <c r="R1487" t="str">
        <f t="shared" si="15"/>
        <v/>
      </c>
      <c r="S1487" t="str">
        <f t="shared" si="13"/>
        <v/>
      </c>
      <c r="W1487">
        <f>VLOOKUP(A1487,Tbills!$B$4:$C$10000,2,1)</f>
        <v>0.14500087912088369</v>
      </c>
    </row>
    <row r="1488" spans="1:23">
      <c r="A1488" s="1">
        <v>42326</v>
      </c>
      <c r="B1488">
        <f>IFERROR(VLOOKUP($A1488,'BTC-Web'!$A$2:$H$10000,2,0),"")</f>
        <v>334.59298699999999</v>
      </c>
      <c r="C1488">
        <f>VLOOKUP(A1488,H_SPBTFDUE!$B$2:$C$5828,2,0)</f>
        <v>2.4191793308059397</v>
      </c>
      <c r="D1488" s="2">
        <f>D1487*(1-D$1+IF(AND(WEEKDAY($A1488)&lt;&gt;1,WEEKDAY($A1488)&lt;&gt;7),-VLOOKUP($A1488,ETF_OP_Fee!$G$5:$H$14,2,1),0))^($A1488-$A1487)*(1+2*(C1488/C1487-1))+IFERROR(VLOOKUP(A1488,BITXeom!$C$9:$D$100,2,0),0)-$D$3*IFERROR(VLOOKUP($A1488,Dividends!$C$10:$E$100,2,0),0)</f>
        <v>0.28015279395611098</v>
      </c>
      <c r="G1488" s="66">
        <f t="shared" si="14"/>
        <v>39593078.292801537</v>
      </c>
      <c r="H1488" s="2">
        <f>H1487*(1-H$1+IF(AND(WEEKDAY($A1488)&lt;&gt;1,WEEKDAY($A1488)&lt;&gt;7),-VLOOKUP($A1488,ETF_OP_Fee!$I$5:$J$14,2,1),0))^($A1488-$A1487)*(1+1*(B1488/B1487-1))</f>
        <v>0.23013146335070642</v>
      </c>
      <c r="I1488" s="9" t="str">
        <f>IFERROR(VLOOKUP(A1488,'BITO-IV'!$A$1:$J$10000,4,0),"")</f>
        <v/>
      </c>
      <c r="Q1488">
        <f>ROW()</f>
        <v>1488</v>
      </c>
      <c r="R1488" t="str">
        <f t="shared" si="15"/>
        <v/>
      </c>
      <c r="S1488" t="str">
        <f t="shared" si="13"/>
        <v/>
      </c>
      <c r="W1488">
        <f>VLOOKUP(A1488,Tbills!$B$4:$C$10000,2,1)</f>
        <v>0.14500087912088369</v>
      </c>
    </row>
    <row r="1489" spans="1:23">
      <c r="A1489" s="1">
        <v>42327</v>
      </c>
      <c r="B1489">
        <f>IFERROR(VLOOKUP($A1489,'BTC-Web'!$A$2:$H$10000,2,0),"")</f>
        <v>334.67898600000001</v>
      </c>
      <c r="C1489">
        <f>VLOOKUP(A1489,H_SPBTFDUE!$B$2:$C$5828,2,0)</f>
        <v>2.357883357352947</v>
      </c>
      <c r="D1489" s="2">
        <f>D1488*(1-D$1+IF(AND(WEEKDAY($A1489)&lt;&gt;1,WEEKDAY($A1489)&lt;&gt;7),-VLOOKUP($A1489,ETF_OP_Fee!$G$5:$H$14,2,1),0))^($A1489-$A1488)*(1+2*(C1489/C1488-1))+IFERROR(VLOOKUP(A1489,BITXeom!$C$9:$D$100,2,0),0)-$D$3*IFERROR(VLOOKUP($A1489,Dividends!$C$10:$E$100,2,0),0)</f>
        <v>0.26592398669326428</v>
      </c>
      <c r="G1489" s="66">
        <f t="shared" si="14"/>
        <v>41597397.087383963</v>
      </c>
      <c r="H1489" s="2">
        <f>H1488*(1-H$1+IF(AND(WEEKDAY($A1489)&lt;&gt;1,WEEKDAY($A1489)&lt;&gt;7),-VLOOKUP($A1489,ETF_OP_Fee!$I$5:$J$14,2,1),0))^($A1489-$A1488)*(1+1*(B1489/B1488-1))</f>
        <v>0.23018462179090518</v>
      </c>
      <c r="I1489" s="9" t="str">
        <f>IFERROR(VLOOKUP(A1489,'BITO-IV'!$A$1:$J$10000,4,0),"")</f>
        <v/>
      </c>
      <c r="Q1489">
        <f>ROW()</f>
        <v>1489</v>
      </c>
      <c r="R1489" t="str">
        <f t="shared" si="15"/>
        <v/>
      </c>
      <c r="S1489" t="str">
        <f t="shared" si="13"/>
        <v/>
      </c>
      <c r="W1489">
        <f>VLOOKUP(A1489,Tbills!$B$4:$C$10000,2,1)</f>
        <v>0.14500087912088369</v>
      </c>
    </row>
    <row r="1490" spans="1:23">
      <c r="A1490" s="1">
        <v>42328</v>
      </c>
      <c r="B1490">
        <f>IFERROR(VLOOKUP($A1490,'BTC-Web'!$A$2:$H$10000,2,0),"")</f>
        <v>326.41101099999997</v>
      </c>
      <c r="C1490">
        <f>VLOOKUP(A1490,H_SPBTFDUE!$B$2:$C$5828,2,0)</f>
        <v>2.3277890643019759</v>
      </c>
      <c r="D1490" s="2">
        <f>D1489*(1-D$1+IF(AND(WEEKDAY($A1490)&lt;&gt;1,WEEKDAY($A1490)&lt;&gt;7),-VLOOKUP($A1490,ETF_OP_Fee!$G$5:$H$14,2,1),0))^($A1490-$A1489)*(1+2*(C1490/C1489-1))+IFERROR(VLOOKUP(A1490,BITXeom!$C$9:$D$100,2,0),0)-$D$3*IFERROR(VLOOKUP($A1490,Dividends!$C$10:$E$100,2,0),0)</f>
        <v>0.25910463111354487</v>
      </c>
      <c r="G1490" s="66">
        <f t="shared" si="14"/>
        <v>42657069.051197402</v>
      </c>
      <c r="H1490" s="2">
        <f>H1489*(1-H$1+IF(AND(WEEKDAY($A1490)&lt;&gt;1,WEEKDAY($A1490)&lt;&gt;7),-VLOOKUP($A1490,ETF_OP_Fee!$I$5:$J$14,2,1),0))^($A1490-$A1489)*(1+1*(B1490/B1489-1))</f>
        <v>0.22449225286066044</v>
      </c>
      <c r="I1490" s="9" t="str">
        <f>IFERROR(VLOOKUP(A1490,'BITO-IV'!$A$1:$J$10000,4,0),"")</f>
        <v/>
      </c>
      <c r="Q1490">
        <f>ROW()</f>
        <v>1490</v>
      </c>
      <c r="R1490" t="str">
        <f t="shared" si="15"/>
        <v/>
      </c>
      <c r="S1490" t="str">
        <f t="shared" si="13"/>
        <v/>
      </c>
      <c r="W1490">
        <f>VLOOKUP(A1490,Tbills!$B$4:$C$10000,2,1)</f>
        <v>0.14500087912088369</v>
      </c>
    </row>
    <row r="1491" spans="1:23">
      <c r="A1491" s="1">
        <v>42331</v>
      </c>
      <c r="B1491">
        <f>IFERROR(VLOOKUP($A1491,'BTC-Web'!$A$2:$H$10000,2,0),"")</f>
        <v>324.35000600000001</v>
      </c>
      <c r="C1491">
        <f>VLOOKUP(A1491,H_SPBTFDUE!$B$2:$C$5828,2,0)</f>
        <v>2.3349360227426321</v>
      </c>
      <c r="D1491" s="2">
        <f>D1490*(1-D$1+IF(AND(WEEKDAY($A1491)&lt;&gt;1,WEEKDAY($A1491)&lt;&gt;7),-VLOOKUP($A1491,ETF_OP_Fee!$G$5:$H$14,2,1),0))^($A1491-$A1490)*(1+2*(C1491/C1490-1))+IFERROR(VLOOKUP(A1491,BITXeom!$C$9:$D$100,2,0),0)-$D$3*IFERROR(VLOOKUP($A1491,Dividends!$C$10:$E$100,2,0),0)</f>
        <v>0.26060140974317136</v>
      </c>
      <c r="G1491" s="66">
        <f t="shared" si="14"/>
        <v>42392910.465687521</v>
      </c>
      <c r="H1491" s="2">
        <f>H1490*(1-H$1+IF(AND(WEEKDAY($A1491)&lt;&gt;1,WEEKDAY($A1491)&lt;&gt;7),-VLOOKUP($A1491,ETF_OP_Fee!$I$5:$J$14,2,1),0))^($A1491-$A1490)*(1+1*(B1491/B1490-1))</f>
        <v>0.22305735950987976</v>
      </c>
      <c r="I1491" s="9" t="str">
        <f>IFERROR(VLOOKUP(A1491,'BITO-IV'!$A$1:$J$10000,4,0),"")</f>
        <v/>
      </c>
      <c r="Q1491">
        <f>ROW()</f>
        <v>1491</v>
      </c>
      <c r="R1491" t="str">
        <f t="shared" si="15"/>
        <v/>
      </c>
      <c r="S1491" t="str">
        <f t="shared" si="13"/>
        <v/>
      </c>
      <c r="W1491">
        <f>VLOOKUP(A1491,Tbills!$B$4:$C$10000,2,1)</f>
        <v>0.13846153846152498</v>
      </c>
    </row>
    <row r="1492" spans="1:23">
      <c r="A1492" s="1">
        <v>42332</v>
      </c>
      <c r="B1492">
        <f>IFERROR(VLOOKUP($A1492,'BTC-Web'!$A$2:$H$10000,2,0),"")</f>
        <v>323.01400799999999</v>
      </c>
      <c r="C1492">
        <f>VLOOKUP(A1492,H_SPBTFDUE!$B$2:$C$5828,2,0)</f>
        <v>2.3129965144564415</v>
      </c>
      <c r="D1492" s="2">
        <f>D1491*(1-D$1+IF(AND(WEEKDAY($A1492)&lt;&gt;1,WEEKDAY($A1492)&lt;&gt;7),-VLOOKUP($A1492,ETF_OP_Fee!$G$5:$H$14,2,1),0))^($A1492-$A1491)*(1+2*(C1492/C1491-1))+IFERROR(VLOOKUP(A1492,BITXeom!$C$9:$D$100,2,0),0)-$D$3*IFERROR(VLOOKUP($A1492,Dividends!$C$10:$E$100,2,0),0)</f>
        <v>0.25567326313047739</v>
      </c>
      <c r="G1492" s="66">
        <f t="shared" si="14"/>
        <v>43187367.604054935</v>
      </c>
      <c r="H1492" s="2">
        <f>H1491*(1-H$1+IF(AND(WEEKDAY($A1492)&lt;&gt;1,WEEKDAY($A1492)&lt;&gt;7),-VLOOKUP($A1492,ETF_OP_Fee!$I$5:$J$14,2,1),0))^($A1492-$A1491)*(1+1*(B1492/B1491-1))</f>
        <v>0.22213280433313229</v>
      </c>
      <c r="I1492" s="9" t="str">
        <f>IFERROR(VLOOKUP(A1492,'BITO-IV'!$A$1:$J$10000,4,0),"")</f>
        <v/>
      </c>
      <c r="Q1492">
        <f>ROW()</f>
        <v>1492</v>
      </c>
      <c r="R1492" t="str">
        <f t="shared" si="15"/>
        <v/>
      </c>
      <c r="S1492" t="str">
        <f t="shared" si="13"/>
        <v/>
      </c>
      <c r="W1492">
        <f>VLOOKUP(A1492,Tbills!$B$4:$C$10000,2,1)</f>
        <v>0.13846153846152498</v>
      </c>
    </row>
    <row r="1493" spans="1:23">
      <c r="A1493" s="1">
        <v>42333</v>
      </c>
      <c r="B1493">
        <f>IFERROR(VLOOKUP($A1493,'BTC-Web'!$A$2:$H$10000,2,0),"")</f>
        <v>320.04501299999998</v>
      </c>
      <c r="C1493">
        <f>VLOOKUP(A1493,H_SPBTFDUE!$B$2:$C$5828,2,0)</f>
        <v>2.3717159998967161</v>
      </c>
      <c r="D1493" s="2">
        <f>D1492*(1-D$1+IF(AND(WEEKDAY($A1493)&lt;&gt;1,WEEKDAY($A1493)&lt;&gt;7),-VLOOKUP($A1493,ETF_OP_Fee!$G$5:$H$14,2,1),0))^($A1493-$A1492)*(1+2*(C1493/C1492-1))+IFERROR(VLOOKUP(A1493,BITXeom!$C$9:$D$100,2,0),0)-$D$3*IFERROR(VLOOKUP($A1493,Dividends!$C$10:$E$100,2,0),0)</f>
        <v>0.2686223084663627</v>
      </c>
      <c r="G1493" s="66">
        <f t="shared" si="14"/>
        <v>40992344.894650415</v>
      </c>
      <c r="H1493" s="2">
        <f>H1492*(1-H$1+IF(AND(WEEKDAY($A1493)&lt;&gt;1,WEEKDAY($A1493)&lt;&gt;7),-VLOOKUP($A1493,ETF_OP_Fee!$I$5:$J$14,2,1),0))^($A1493-$A1492)*(1+1*(B1493/B1492-1))</f>
        <v>0.22008533418736947</v>
      </c>
      <c r="I1493" s="9" t="str">
        <f>IFERROR(VLOOKUP(A1493,'BITO-IV'!$A$1:$J$10000,4,0),"")</f>
        <v/>
      </c>
      <c r="Q1493">
        <f>ROW()</f>
        <v>1493</v>
      </c>
      <c r="R1493" t="str">
        <f t="shared" si="15"/>
        <v/>
      </c>
      <c r="S1493" t="str">
        <f t="shared" si="13"/>
        <v/>
      </c>
      <c r="W1493">
        <f>VLOOKUP(A1493,Tbills!$B$4:$C$10000,2,1)</f>
        <v>0.13846153846152498</v>
      </c>
    </row>
    <row r="1494" spans="1:23">
      <c r="A1494" s="1">
        <v>42335</v>
      </c>
      <c r="B1494">
        <f>IFERROR(VLOOKUP($A1494,'BTC-Web'!$A$2:$H$10000,2,0),"")</f>
        <v>351.86099200000001</v>
      </c>
      <c r="C1494">
        <f>VLOOKUP(A1494,H_SPBTFDUE!$B$2:$C$5828,2,0)</f>
        <v>2.5870600513822293</v>
      </c>
      <c r="D1494" s="2">
        <f>D1493*(1-D$1+IF(AND(WEEKDAY($A1494)&lt;&gt;1,WEEKDAY($A1494)&lt;&gt;7),-VLOOKUP($A1494,ETF_OP_Fee!$G$5:$H$14,2,1),0))^($A1494-$A1493)*(1+2*(C1494/C1493-1))+IFERROR(VLOOKUP(A1494,BITXeom!$C$9:$D$100,2,0),0)-$D$3*IFERROR(VLOOKUP($A1494,Dividends!$C$10:$E$100,2,0),0)</f>
        <v>0.31732584178898499</v>
      </c>
      <c r="G1494" s="66">
        <f t="shared" si="14"/>
        <v>33546269.503904883</v>
      </c>
      <c r="H1494" s="2">
        <f>H1493*(1-H$1+IF(AND(WEEKDAY($A1494)&lt;&gt;1,WEEKDAY($A1494)&lt;&gt;7),-VLOOKUP($A1494,ETF_OP_Fee!$I$5:$J$14,2,1),0))^($A1494-$A1493)*(1+1*(B1494/B1493-1))</f>
        <v>0.24195163125361044</v>
      </c>
      <c r="I1494" s="9" t="str">
        <f>IFERROR(VLOOKUP(A1494,'BITO-IV'!$A$1:$J$10000,4,0),"")</f>
        <v/>
      </c>
      <c r="Q1494">
        <f>ROW()</f>
        <v>1494</v>
      </c>
      <c r="R1494" t="str">
        <f t="shared" si="15"/>
        <v/>
      </c>
      <c r="S1494" t="str">
        <f t="shared" si="13"/>
        <v/>
      </c>
      <c r="W1494">
        <f>VLOOKUP(A1494,Tbills!$B$4:$C$10000,2,1)</f>
        <v>0.13846153846152498</v>
      </c>
    </row>
    <row r="1495" spans="1:23">
      <c r="A1495" s="1">
        <v>42338</v>
      </c>
      <c r="B1495">
        <f>IFERROR(VLOOKUP($A1495,'BTC-Web'!$A$2:$H$10000,2,0),"")</f>
        <v>371.43701199999998</v>
      </c>
      <c r="C1495">
        <f>VLOOKUP(A1495,H_SPBTFDUE!$B$2:$C$5828,2,0)</f>
        <v>2.7260785996104491</v>
      </c>
      <c r="D1495" s="2">
        <f>D1494*(1-D$1+IF(AND(WEEKDAY($A1495)&lt;&gt;1,WEEKDAY($A1495)&lt;&gt;7),-VLOOKUP($A1495,ETF_OP_Fee!$G$5:$H$14,2,1),0))^($A1495-$A1494)*(1+2*(C1495/C1494-1))+IFERROR(VLOOKUP(A1495,BITXeom!$C$9:$D$100,2,0),0)-$D$3*IFERROR(VLOOKUP($A1495,Dividends!$C$10:$E$100,2,0),0)</f>
        <v>0.35130247861755792</v>
      </c>
      <c r="G1495" s="66">
        <f t="shared" si="14"/>
        <v>29939231.080754682</v>
      </c>
      <c r="H1495" s="2">
        <f>H1494*(1-H$1+IF(AND(WEEKDAY($A1495)&lt;&gt;1,WEEKDAY($A1495)&lt;&gt;7),-VLOOKUP($A1495,ETF_OP_Fee!$I$5:$J$14,2,1),0))^($A1495-$A1494)*(1+1*(B1495/B1494-1))</f>
        <v>0.25539282829553428</v>
      </c>
      <c r="I1495" s="9" t="str">
        <f>IFERROR(VLOOKUP(A1495,'BITO-IV'!$A$1:$J$10000,4,0),"")</f>
        <v/>
      </c>
      <c r="Q1495">
        <f>ROW()</f>
        <v>1495</v>
      </c>
      <c r="R1495" t="str">
        <f t="shared" si="15"/>
        <v/>
      </c>
      <c r="S1495" t="str">
        <f t="shared" si="13"/>
        <v/>
      </c>
      <c r="W1495">
        <f>VLOOKUP(A1495,Tbills!$B$4:$C$10000,2,1)</f>
        <v>0.21499912087914866</v>
      </c>
    </row>
    <row r="1496" spans="1:23">
      <c r="A1496" s="1">
        <v>42339</v>
      </c>
      <c r="B1496">
        <f>IFERROR(VLOOKUP($A1496,'BTC-Web'!$A$2:$H$10000,2,0),"")</f>
        <v>377.41400099999998</v>
      </c>
      <c r="C1496">
        <f>VLOOKUP(A1496,H_SPBTFDUE!$B$2:$C$5828,2,0)</f>
        <v>2.6186139594962565</v>
      </c>
      <c r="D1496" s="2">
        <f>D1495*(1-D$1+IF(AND(WEEKDAY($A1496)&lt;&gt;1,WEEKDAY($A1496)&lt;&gt;7),-VLOOKUP($A1496,ETF_OP_Fee!$G$5:$H$14,2,1),0))^($A1496-$A1495)*(1+2*(C1496/C1495-1))+IFERROR(VLOOKUP(A1496,BITXeom!$C$9:$D$100,2,0),0)-$D$3*IFERROR(VLOOKUP($A1496,Dividends!$C$10:$E$100,2,0),0)</f>
        <v>0.32356610556412208</v>
      </c>
      <c r="G1496" s="66">
        <f t="shared" si="14"/>
        <v>32298139.164805464</v>
      </c>
      <c r="H1496" s="2">
        <f>H1495*(1-H$1+IF(AND(WEEKDAY($A1496)&lt;&gt;1,WEEKDAY($A1496)&lt;&gt;7),-VLOOKUP($A1496,ETF_OP_Fee!$I$5:$J$14,2,1),0))^($A1496-$A1495)*(1+1*(B1496/B1495-1))</f>
        <v>0.25949573491447253</v>
      </c>
      <c r="I1496" s="9" t="str">
        <f>IFERROR(VLOOKUP(A1496,'BITO-IV'!$A$1:$J$10000,4,0),"")</f>
        <v/>
      </c>
      <c r="Q1496">
        <f>ROW()</f>
        <v>1496</v>
      </c>
      <c r="R1496" t="str">
        <f t="shared" si="15"/>
        <v/>
      </c>
      <c r="S1496" t="str">
        <f t="shared" si="13"/>
        <v/>
      </c>
      <c r="W1496">
        <f>VLOOKUP(A1496,Tbills!$B$4:$C$10000,2,1)</f>
        <v>0.21499912087914866</v>
      </c>
    </row>
    <row r="1497" spans="1:23">
      <c r="A1497" s="1">
        <v>42340</v>
      </c>
      <c r="B1497">
        <f>IFERROR(VLOOKUP($A1497,'BTC-Web'!$A$2:$H$10000,2,0),"")</f>
        <v>361.84500100000002</v>
      </c>
      <c r="C1497">
        <f>VLOOKUP(A1497,H_SPBTFDUE!$B$2:$C$5828,2,0)</f>
        <v>2.5944805947875111</v>
      </c>
      <c r="D1497" s="2">
        <f>D1496*(1-D$1+IF(AND(WEEKDAY($A1497)&lt;&gt;1,WEEKDAY($A1497)&lt;&gt;7),-VLOOKUP($A1497,ETF_OP_Fee!$G$5:$H$14,2,1),0))^($A1497-$A1496)*(1+2*(C1497/C1496-1))+IFERROR(VLOOKUP(A1497,BITXeom!$C$9:$D$100,2,0),0)-$D$3*IFERROR(VLOOKUP($A1497,Dividends!$C$10:$E$100,2,0),0)</f>
        <v>0.31756379484104846</v>
      </c>
      <c r="G1497" s="66">
        <f t="shared" si="14"/>
        <v>32891782.581841964</v>
      </c>
      <c r="H1497" s="2">
        <f>H1496*(1-H$1+IF(AND(WEEKDAY($A1497)&lt;&gt;1,WEEKDAY($A1497)&lt;&gt;7),-VLOOKUP($A1497,ETF_OP_Fee!$I$5:$J$14,2,1),0))^($A1497-$A1496)*(1+1*(B1497/B1496-1))</f>
        <v>0.24878459810768955</v>
      </c>
      <c r="I1497" s="9" t="str">
        <f>IFERROR(VLOOKUP(A1497,'BITO-IV'!$A$1:$J$10000,4,0),"")</f>
        <v/>
      </c>
      <c r="Q1497">
        <f>ROW()</f>
        <v>1497</v>
      </c>
      <c r="R1497" t="str">
        <f t="shared" si="15"/>
        <v/>
      </c>
      <c r="S1497" t="str">
        <f t="shared" si="13"/>
        <v/>
      </c>
      <c r="W1497">
        <f>VLOOKUP(A1497,Tbills!$B$4:$C$10000,2,1)</f>
        <v>0.21499912087914866</v>
      </c>
    </row>
    <row r="1498" spans="1:23">
      <c r="A1498" s="1">
        <v>42341</v>
      </c>
      <c r="B1498">
        <f>IFERROR(VLOOKUP($A1498,'BTC-Web'!$A$2:$H$10000,2,0),"")</f>
        <v>359.33099399999998</v>
      </c>
      <c r="C1498">
        <f>VLOOKUP(A1498,H_SPBTFDUE!$B$2:$C$5828,2,0)</f>
        <v>2.6076240430553312</v>
      </c>
      <c r="D1498" s="2">
        <f>D1497*(1-D$1+IF(AND(WEEKDAY($A1498)&lt;&gt;1,WEEKDAY($A1498)&lt;&gt;7),-VLOOKUP($A1498,ETF_OP_Fee!$G$5:$H$14,2,1),0))^($A1498-$A1497)*(1+2*(C1498/C1497-1))+IFERROR(VLOOKUP(A1498,BITXeom!$C$9:$D$100,2,0),0)-$D$3*IFERROR(VLOOKUP($A1498,Dividends!$C$10:$E$100,2,0),0)</f>
        <v>0.3207426350672099</v>
      </c>
      <c r="G1498" s="66">
        <f t="shared" si="14"/>
        <v>32556815.694011778</v>
      </c>
      <c r="H1498" s="2">
        <f>H1497*(1-H$1+IF(AND(WEEKDAY($A1498)&lt;&gt;1,WEEKDAY($A1498)&lt;&gt;7),-VLOOKUP($A1498,ETF_OP_Fee!$I$5:$J$14,2,1),0))^($A1498-$A1497)*(1+1*(B1498/B1497-1))</f>
        <v>0.24704967579275874</v>
      </c>
      <c r="I1498" s="9" t="str">
        <f>IFERROR(VLOOKUP(A1498,'BITO-IV'!$A$1:$J$10000,4,0),"")</f>
        <v/>
      </c>
      <c r="Q1498">
        <f>ROW()</f>
        <v>1498</v>
      </c>
      <c r="R1498" t="str">
        <f t="shared" si="15"/>
        <v/>
      </c>
      <c r="S1498" t="str">
        <f t="shared" si="13"/>
        <v/>
      </c>
      <c r="W1498">
        <f>VLOOKUP(A1498,Tbills!$B$4:$C$10000,2,1)</f>
        <v>0.21499912087914866</v>
      </c>
    </row>
    <row r="1499" spans="1:23">
      <c r="A1499" s="1">
        <v>42342</v>
      </c>
      <c r="B1499">
        <f>IFERROR(VLOOKUP($A1499,'BTC-Web'!$A$2:$H$10000,2,0),"")</f>
        <v>361.26199300000002</v>
      </c>
      <c r="C1499">
        <f>VLOOKUP(A1499,H_SPBTFDUE!$B$2:$C$5828,2,0)</f>
        <v>2.6227727506394056</v>
      </c>
      <c r="D1499" s="2">
        <f>D1498*(1-D$1+IF(AND(WEEKDAY($A1499)&lt;&gt;1,WEEKDAY($A1499)&lt;&gt;7),-VLOOKUP($A1499,ETF_OP_Fee!$G$5:$H$14,2,1),0))^($A1499-$A1498)*(1+2*(C1499/C1498-1))+IFERROR(VLOOKUP(A1499,BITXeom!$C$9:$D$100,2,0),0)-$D$3*IFERROR(VLOOKUP($A1499,Dividends!$C$10:$E$100,2,0),0)</f>
        <v>0.3244301597024149</v>
      </c>
      <c r="G1499" s="66">
        <f t="shared" si="14"/>
        <v>32176850.413071688</v>
      </c>
      <c r="H1499" s="2">
        <f>H1498*(1-H$1+IF(AND(WEEKDAY($A1499)&lt;&gt;1,WEEKDAY($A1499)&lt;&gt;7),-VLOOKUP($A1499,ETF_OP_Fee!$I$5:$J$14,2,1),0))^($A1499-$A1498)*(1+1*(B1499/B1498-1))</f>
        <v>0.24837082467365826</v>
      </c>
      <c r="I1499" s="9" t="str">
        <f>IFERROR(VLOOKUP(A1499,'BITO-IV'!$A$1:$J$10000,4,0),"")</f>
        <v/>
      </c>
      <c r="Q1499">
        <f>ROW()</f>
        <v>1499</v>
      </c>
      <c r="R1499" t="str">
        <f t="shared" si="15"/>
        <v/>
      </c>
      <c r="S1499" t="str">
        <f t="shared" si="13"/>
        <v/>
      </c>
      <c r="W1499">
        <f>VLOOKUP(A1499,Tbills!$B$4:$C$10000,2,1)</f>
        <v>0.21499912087914866</v>
      </c>
    </row>
    <row r="1500" spans="1:23">
      <c r="A1500" s="1">
        <v>42345</v>
      </c>
      <c r="B1500">
        <f>IFERROR(VLOOKUP($A1500,'BTC-Web'!$A$2:$H$10000,2,0),"")</f>
        <v>389.97799700000002</v>
      </c>
      <c r="C1500">
        <f>VLOOKUP(A1500,H_SPBTFDUE!$B$2:$C$5828,2,0)</f>
        <v>2.856126643875728</v>
      </c>
      <c r="D1500" s="2">
        <f>D1499*(1-D$1+IF(AND(WEEKDAY($A1500)&lt;&gt;1,WEEKDAY($A1500)&lt;&gt;7),-VLOOKUP($A1500,ETF_OP_Fee!$G$5:$H$14,2,1),0))^($A1500-$A1499)*(1+2*(C1500/C1499-1))+IFERROR(VLOOKUP(A1500,BITXeom!$C$9:$D$100,2,0),0)-$D$3*IFERROR(VLOOKUP($A1500,Dividends!$C$10:$E$100,2,0),0)</f>
        <v>0.38202250820772332</v>
      </c>
      <c r="G1500" s="66">
        <f t="shared" si="14"/>
        <v>26449484.339899555</v>
      </c>
      <c r="H1500" s="2">
        <f>H1499*(1-H$1+IF(AND(WEEKDAY($A1500)&lt;&gt;1,WEEKDAY($A1500)&lt;&gt;7),-VLOOKUP($A1500,ETF_OP_Fee!$I$5:$J$14,2,1),0))^($A1500-$A1499)*(1+1*(B1500/B1499-1))</f>
        <v>0.26809239781020522</v>
      </c>
      <c r="I1500" s="9" t="str">
        <f>IFERROR(VLOOKUP(A1500,'BITO-IV'!$A$1:$J$10000,4,0),"")</f>
        <v/>
      </c>
      <c r="Q1500">
        <f>ROW()</f>
        <v>1500</v>
      </c>
      <c r="R1500" t="str">
        <f t="shared" si="15"/>
        <v/>
      </c>
      <c r="S1500" t="str">
        <f t="shared" si="13"/>
        <v/>
      </c>
      <c r="W1500">
        <f>VLOOKUP(A1500,Tbills!$B$4:$C$10000,2,1)</f>
        <v>0.28000087912089583</v>
      </c>
    </row>
    <row r="1501" spans="1:23">
      <c r="A1501" s="1">
        <v>42346</v>
      </c>
      <c r="B1501">
        <f>IFERROR(VLOOKUP($A1501,'BTC-Web'!$A$2:$H$10000,2,0),"")</f>
        <v>395.75399800000002</v>
      </c>
      <c r="C1501">
        <f>VLOOKUP(A1501,H_SPBTFDUE!$B$2:$C$5828,2,0)</f>
        <v>3.0004264754359133</v>
      </c>
      <c r="D1501" s="2">
        <f>D1500*(1-D$1+IF(AND(WEEKDAY($A1501)&lt;&gt;1,WEEKDAY($A1501)&lt;&gt;7),-VLOOKUP($A1501,ETF_OP_Fee!$G$5:$H$14,2,1),0))^($A1501-$A1500)*(1+2*(C1501/C1500-1))+IFERROR(VLOOKUP(A1501,BITXeom!$C$9:$D$100,2,0),0)-$D$3*IFERROR(VLOOKUP($A1501,Dividends!$C$10:$E$100,2,0),0)</f>
        <v>0.42057358099859099</v>
      </c>
      <c r="G1501" s="66">
        <f t="shared" si="14"/>
        <v>23775497.643292002</v>
      </c>
      <c r="H1501" s="2">
        <f>H1500*(1-H$1+IF(AND(WEEKDAY($A1501)&lt;&gt;1,WEEKDAY($A1501)&lt;&gt;7),-VLOOKUP($A1501,ETF_OP_Fee!$I$5:$J$14,2,1),0))^($A1501-$A1500)*(1+1*(B1501/B1500-1))</f>
        <v>0.27205605857652587</v>
      </c>
      <c r="I1501" s="9" t="str">
        <f>IFERROR(VLOOKUP(A1501,'BITO-IV'!$A$1:$J$10000,4,0),"")</f>
        <v/>
      </c>
      <c r="Q1501">
        <f>ROW()</f>
        <v>1501</v>
      </c>
      <c r="R1501" t="str">
        <f t="shared" si="15"/>
        <v/>
      </c>
      <c r="S1501" t="str">
        <f t="shared" si="13"/>
        <v/>
      </c>
      <c r="W1501">
        <f>VLOOKUP(A1501,Tbills!$B$4:$C$10000,2,1)</f>
        <v>0.28000087912089583</v>
      </c>
    </row>
    <row r="1502" spans="1:23">
      <c r="A1502" s="1">
        <v>42347</v>
      </c>
      <c r="B1502">
        <f>IFERROR(VLOOKUP($A1502,'BTC-Web'!$A$2:$H$10000,2,0),"")</f>
        <v>414.44101000000001</v>
      </c>
      <c r="C1502">
        <f>VLOOKUP(A1502,H_SPBTFDUE!$B$2:$C$5828,2,0)</f>
        <v>3.0145379585321432</v>
      </c>
      <c r="D1502" s="2">
        <f>D1501*(1-D$1+IF(AND(WEEKDAY($A1502)&lt;&gt;1,WEEKDAY($A1502)&lt;&gt;7),-VLOOKUP($A1502,ETF_OP_Fee!$G$5:$H$14,2,1),0))^($A1502-$A1501)*(1+2*(C1502/C1501-1))+IFERROR(VLOOKUP(A1502,BITXeom!$C$9:$D$100,2,0),0)-$D$3*IFERROR(VLOOKUP($A1502,Dividends!$C$10:$E$100,2,0),0)</f>
        <v>0.42447845375744769</v>
      </c>
      <c r="G1502" s="66">
        <f t="shared" si="14"/>
        <v>23550620.118223153</v>
      </c>
      <c r="H1502" s="2">
        <f>H1501*(1-H$1+IF(AND(WEEKDAY($A1502)&lt;&gt;1,WEEKDAY($A1502)&lt;&gt;7),-VLOOKUP($A1502,ETF_OP_Fee!$I$5:$J$14,2,1),0))^($A1502-$A1501)*(1+1*(B1502/B1501-1))</f>
        <v>0.28489479232783615</v>
      </c>
      <c r="I1502" s="9" t="str">
        <f>IFERROR(VLOOKUP(A1502,'BITO-IV'!$A$1:$J$10000,4,0),"")</f>
        <v/>
      </c>
      <c r="Q1502">
        <f>ROW()</f>
        <v>1502</v>
      </c>
      <c r="R1502" t="str">
        <f t="shared" si="15"/>
        <v/>
      </c>
      <c r="S1502" t="str">
        <f t="shared" si="13"/>
        <v/>
      </c>
      <c r="W1502">
        <f>VLOOKUP(A1502,Tbills!$B$4:$C$10000,2,1)</f>
        <v>0.28000087912089583</v>
      </c>
    </row>
    <row r="1503" spans="1:23">
      <c r="A1503" s="1">
        <v>42348</v>
      </c>
      <c r="B1503">
        <f>IFERROR(VLOOKUP($A1503,'BTC-Web'!$A$2:$H$10000,2,0),"")</f>
        <v>417.98800699999998</v>
      </c>
      <c r="C1503">
        <f>VLOOKUP(A1503,H_SPBTFDUE!$B$2:$C$5828,2,0)</f>
        <v>2.9991625653541614</v>
      </c>
      <c r="D1503" s="2">
        <f>D1502*(1-D$1+IF(AND(WEEKDAY($A1503)&lt;&gt;1,WEEKDAY($A1503)&lt;&gt;7),-VLOOKUP($A1503,ETF_OP_Fee!$G$5:$H$14,2,1),0))^($A1503-$A1502)*(1+2*(C1503/C1502-1))+IFERROR(VLOOKUP(A1503,BITXeom!$C$9:$D$100,2,0),0)-$D$3*IFERROR(VLOOKUP($A1503,Dividends!$C$10:$E$100,2,0),0)</f>
        <v>0.42009777358969763</v>
      </c>
      <c r="G1503" s="66">
        <f t="shared" si="14"/>
        <v>23789630.04519394</v>
      </c>
      <c r="H1503" s="2">
        <f>H1502*(1-H$1+IF(AND(WEEKDAY($A1503)&lt;&gt;1,WEEKDAY($A1503)&lt;&gt;7),-VLOOKUP($A1503,ETF_OP_Fee!$I$5:$J$14,2,1),0))^($A1503-$A1502)*(1+1*(B1503/B1502-1))</f>
        <v>0.28732558836174604</v>
      </c>
      <c r="I1503" s="9" t="str">
        <f>IFERROR(VLOOKUP(A1503,'BITO-IV'!$A$1:$J$10000,4,0),"")</f>
        <v/>
      </c>
      <c r="Q1503">
        <f>ROW()</f>
        <v>1503</v>
      </c>
      <c r="R1503" t="str">
        <f t="shared" si="15"/>
        <v/>
      </c>
      <c r="S1503" t="str">
        <f t="shared" si="13"/>
        <v/>
      </c>
      <c r="W1503">
        <f>VLOOKUP(A1503,Tbills!$B$4:$C$10000,2,1)</f>
        <v>0.28000087912089583</v>
      </c>
    </row>
    <row r="1504" spans="1:23">
      <c r="A1504" s="1">
        <v>42349</v>
      </c>
      <c r="B1504">
        <f>IFERROR(VLOOKUP($A1504,'BTC-Web'!$A$2:$H$10000,2,0),"")</f>
        <v>415.28100599999999</v>
      </c>
      <c r="C1504">
        <f>VLOOKUP(A1504,H_SPBTFDUE!$B$2:$C$5828,2,0)</f>
        <v>3.262015468209257</v>
      </c>
      <c r="D1504" s="2">
        <f>D1503*(1-D$1+IF(AND(WEEKDAY($A1504)&lt;&gt;1,WEEKDAY($A1504)&lt;&gt;7),-VLOOKUP($A1504,ETF_OP_Fee!$G$5:$H$14,2,1),0))^($A1504-$A1503)*(1+2*(C1504/C1503-1))+IFERROR(VLOOKUP(A1504,BITXeom!$C$9:$D$100,2,0),0)-$D$3*IFERROR(VLOOKUP($A1504,Dividends!$C$10:$E$100,2,0),0)</f>
        <v>0.49367475637054209</v>
      </c>
      <c r="G1504" s="66">
        <f t="shared" si="14"/>
        <v>19618445.451590303</v>
      </c>
      <c r="H1504" s="2">
        <f>H1503*(1-H$1+IF(AND(WEEKDAY($A1504)&lt;&gt;1,WEEKDAY($A1504)&lt;&gt;7),-VLOOKUP($A1504,ETF_OP_Fee!$I$5:$J$14,2,1),0))^($A1504-$A1503)*(1+1*(B1504/B1503-1))</f>
        <v>0.28545736187354093</v>
      </c>
      <c r="I1504" s="9" t="str">
        <f>IFERROR(VLOOKUP(A1504,'BITO-IV'!$A$1:$J$10000,4,0),"")</f>
        <v/>
      </c>
      <c r="Q1504">
        <f>ROW()</f>
        <v>1504</v>
      </c>
      <c r="R1504" t="str">
        <f t="shared" si="15"/>
        <v/>
      </c>
      <c r="S1504" t="str">
        <f t="shared" si="13"/>
        <v/>
      </c>
      <c r="W1504">
        <f>VLOOKUP(A1504,Tbills!$B$4:$C$10000,2,1)</f>
        <v>0.28000087912089583</v>
      </c>
    </row>
    <row r="1505" spans="1:23">
      <c r="A1505" s="1">
        <v>42352</v>
      </c>
      <c r="B1505">
        <f>IFERROR(VLOOKUP($A1505,'BTC-Web'!$A$2:$H$10000,2,0),"")</f>
        <v>433.27200299999998</v>
      </c>
      <c r="C1505">
        <f>VLOOKUP(A1505,H_SPBTFDUE!$B$2:$C$5828,2,0)</f>
        <v>3.2056765677857082</v>
      </c>
      <c r="D1505" s="2">
        <f>D1504*(1-D$1+IF(AND(WEEKDAY($A1505)&lt;&gt;1,WEEKDAY($A1505)&lt;&gt;7),-VLOOKUP($A1505,ETF_OP_Fee!$G$5:$H$14,2,1),0))^($A1505-$A1504)*(1+2*(C1505/C1504-1))+IFERROR(VLOOKUP(A1505,BITXeom!$C$9:$D$100,2,0),0)-$D$3*IFERROR(VLOOKUP($A1505,Dividends!$C$10:$E$100,2,0),0)</f>
        <v>0.47644970521276225</v>
      </c>
      <c r="G1505" s="66">
        <f t="shared" si="14"/>
        <v>20295092.15343814</v>
      </c>
      <c r="H1505" s="2">
        <f>H1504*(1-H$1+IF(AND(WEEKDAY($A1505)&lt;&gt;1,WEEKDAY($A1505)&lt;&gt;7),-VLOOKUP($A1505,ETF_OP_Fee!$I$5:$J$14,2,1),0))^($A1505-$A1504)*(1+1*(B1505/B1504-1))</f>
        <v>0.29780082439549455</v>
      </c>
      <c r="I1505" s="9" t="str">
        <f>IFERROR(VLOOKUP(A1505,'BITO-IV'!$A$1:$J$10000,4,0),"")</f>
        <v/>
      </c>
      <c r="Q1505">
        <f>ROW()</f>
        <v>1505</v>
      </c>
      <c r="R1505" t="str">
        <f t="shared" si="15"/>
        <v/>
      </c>
      <c r="S1505" t="str">
        <f t="shared" si="13"/>
        <v/>
      </c>
      <c r="W1505">
        <f>VLOOKUP(A1505,Tbills!$B$4:$C$10000,2,1)</f>
        <v>0.28000087912089583</v>
      </c>
    </row>
    <row r="1506" spans="1:23">
      <c r="A1506" s="1">
        <v>42353</v>
      </c>
      <c r="B1506">
        <f>IFERROR(VLOOKUP($A1506,'BTC-Web'!$A$2:$H$10000,2,0),"")</f>
        <v>443.87799100000001</v>
      </c>
      <c r="C1506">
        <f>VLOOKUP(A1506,H_SPBTFDUE!$B$2:$C$5828,2,0)</f>
        <v>3.3578861892538749</v>
      </c>
      <c r="D1506" s="2">
        <f>D1505*(1-D$1+IF(AND(WEEKDAY($A1506)&lt;&gt;1,WEEKDAY($A1506)&lt;&gt;7),-VLOOKUP($A1506,ETF_OP_Fee!$G$5:$H$14,2,1),0))^($A1506-$A1505)*(1+2*(C1506/C1505-1))+IFERROR(VLOOKUP(A1506,BITXeom!$C$9:$D$100,2,0),0)-$D$3*IFERROR(VLOOKUP($A1506,Dividends!$C$10:$E$100,2,0),0)</f>
        <v>0.52163169816396726</v>
      </c>
      <c r="G1506" s="66">
        <f t="shared" si="14"/>
        <v>18366761.856561869</v>
      </c>
      <c r="H1506" s="2">
        <f>H1505*(1-H$1+IF(AND(WEEKDAY($A1506)&lt;&gt;1,WEEKDAY($A1506)&lt;&gt;7),-VLOOKUP($A1506,ETF_OP_Fee!$I$5:$J$14,2,1),0))^($A1506-$A1505)*(1+1*(B1506/B1505-1))</f>
        <v>0.30508269688781392</v>
      </c>
      <c r="I1506" s="9" t="str">
        <f>IFERROR(VLOOKUP(A1506,'BITO-IV'!$A$1:$J$10000,4,0),"")</f>
        <v/>
      </c>
      <c r="Q1506">
        <f>ROW()</f>
        <v>1506</v>
      </c>
      <c r="R1506" t="str">
        <f t="shared" si="15"/>
        <v/>
      </c>
      <c r="S1506" t="str">
        <f t="shared" si="13"/>
        <v/>
      </c>
      <c r="W1506">
        <f>VLOOKUP(A1506,Tbills!$B$4:$C$10000,2,1)</f>
        <v>0.28000087912089583</v>
      </c>
    </row>
    <row r="1507" spans="1:23">
      <c r="A1507" s="1">
        <v>42354</v>
      </c>
      <c r="B1507">
        <f>IFERROR(VLOOKUP($A1507,'BTC-Web'!$A$2:$H$10000,2,0),"")</f>
        <v>465.20800800000001</v>
      </c>
      <c r="C1507">
        <f>VLOOKUP(A1507,H_SPBTFDUE!$B$2:$C$5828,2,0)</f>
        <v>3.2825625401772274</v>
      </c>
      <c r="D1507" s="2">
        <f>D1506*(1-D$1+IF(AND(WEEKDAY($A1507)&lt;&gt;1,WEEKDAY($A1507)&lt;&gt;7),-VLOOKUP($A1507,ETF_OP_Fee!$G$5:$H$14,2,1),0))^($A1507-$A1506)*(1+2*(C1507/C1506-1))+IFERROR(VLOOKUP(A1507,BITXeom!$C$9:$D$100,2,0),0)-$D$3*IFERROR(VLOOKUP($A1507,Dividends!$C$10:$E$100,2,0),0)</f>
        <v>0.49816929416144601</v>
      </c>
      <c r="G1507" s="66">
        <f t="shared" si="14"/>
        <v>19189807.216824535</v>
      </c>
      <c r="H1507" s="2">
        <f>H1506*(1-H$1+IF(AND(WEEKDAY($A1507)&lt;&gt;1,WEEKDAY($A1507)&lt;&gt;7),-VLOOKUP($A1507,ETF_OP_Fee!$I$5:$J$14,2,1),0))^($A1507-$A1506)*(1+1*(B1507/B1506-1))</f>
        <v>0.31973475275615337</v>
      </c>
      <c r="I1507" s="9" t="str">
        <f>IFERROR(VLOOKUP(A1507,'BITO-IV'!$A$1:$J$10000,4,0),"")</f>
        <v/>
      </c>
      <c r="Q1507">
        <f>ROW()</f>
        <v>1507</v>
      </c>
      <c r="R1507" t="str">
        <f t="shared" si="15"/>
        <v/>
      </c>
      <c r="S1507" t="str">
        <f t="shared" si="13"/>
        <v/>
      </c>
      <c r="W1507">
        <f>VLOOKUP(A1507,Tbills!$B$4:$C$10000,2,1)</f>
        <v>0.28000087912089583</v>
      </c>
    </row>
    <row r="1508" spans="1:23">
      <c r="A1508" s="1">
        <v>42355</v>
      </c>
      <c r="B1508">
        <f>IFERROR(VLOOKUP($A1508,'BTC-Web'!$A$2:$H$10000,2,0),"")</f>
        <v>454.77700800000002</v>
      </c>
      <c r="C1508">
        <f>VLOOKUP(A1508,H_SPBTFDUE!$B$2:$C$5828,2,0)</f>
        <v>3.290457398735358</v>
      </c>
      <c r="D1508" s="2">
        <f>D1507*(1-D$1+IF(AND(WEEKDAY($A1508)&lt;&gt;1,WEEKDAY($A1508)&lt;&gt;7),-VLOOKUP($A1508,ETF_OP_Fee!$G$5:$H$14,2,1),0))^($A1508-$A1507)*(1+2*(C1508/C1507-1))+IFERROR(VLOOKUP(A1508,BITXeom!$C$9:$D$100,2,0),0)-$D$3*IFERROR(VLOOKUP($A1508,Dividends!$C$10:$E$100,2,0),0)</f>
        <v>0.50050523605122499</v>
      </c>
      <c r="G1508" s="66">
        <f t="shared" si="14"/>
        <v>19096501.865921509</v>
      </c>
      <c r="H1508" s="2">
        <f>H1507*(1-H$1+IF(AND(WEEKDAY($A1508)&lt;&gt;1,WEEKDAY($A1508)&lt;&gt;7),-VLOOKUP($A1508,ETF_OP_Fee!$I$5:$J$14,2,1),0))^($A1508-$A1507)*(1+1*(B1508/B1507-1))</f>
        <v>0.31255745197729368</v>
      </c>
      <c r="I1508" s="9" t="str">
        <f>IFERROR(VLOOKUP(A1508,'BITO-IV'!$A$1:$J$10000,4,0),"")</f>
        <v/>
      </c>
      <c r="Q1508">
        <f>ROW()</f>
        <v>1508</v>
      </c>
      <c r="R1508" t="str">
        <f t="shared" si="15"/>
        <v/>
      </c>
      <c r="S1508" t="str">
        <f t="shared" si="13"/>
        <v/>
      </c>
      <c r="W1508">
        <f>VLOOKUP(A1508,Tbills!$B$4:$C$10000,2,1)</f>
        <v>0.28000087912089583</v>
      </c>
    </row>
    <row r="1509" spans="1:23">
      <c r="A1509" s="1">
        <v>42356</v>
      </c>
      <c r="B1509">
        <f>IFERROR(VLOOKUP($A1509,'BTC-Web'!$A$2:$H$10000,2,0),"")</f>
        <v>455.84698500000002</v>
      </c>
      <c r="C1509">
        <f>VLOOKUP(A1509,H_SPBTFDUE!$B$2:$C$5828,2,0)</f>
        <v>3.3444810243404119</v>
      </c>
      <c r="D1509" s="2">
        <f>D1508*(1-D$1+IF(AND(WEEKDAY($A1509)&lt;&gt;1,WEEKDAY($A1509)&lt;&gt;7),-VLOOKUP($A1509,ETF_OP_Fee!$G$5:$H$14,2,1),0))^($A1509-$A1508)*(1+2*(C1509/C1508-1))+IFERROR(VLOOKUP(A1509,BITXeom!$C$9:$D$100,2,0),0)-$D$3*IFERROR(VLOOKUP($A1509,Dividends!$C$10:$E$100,2,0),0)</f>
        <v>0.51687778250317085</v>
      </c>
      <c r="G1509" s="66">
        <f t="shared" si="14"/>
        <v>18468444.665739831</v>
      </c>
      <c r="H1509" s="2">
        <f>H1508*(1-H$1+IF(AND(WEEKDAY($A1509)&lt;&gt;1,WEEKDAY($A1509)&lt;&gt;7),-VLOOKUP($A1509,ETF_OP_Fee!$I$5:$J$14,2,1),0))^($A1509-$A1508)*(1+1*(B1509/B1508-1))</f>
        <v>0.31328466759678264</v>
      </c>
      <c r="I1509" s="9" t="str">
        <f>IFERROR(VLOOKUP(A1509,'BITO-IV'!$A$1:$J$10000,4,0),"")</f>
        <v/>
      </c>
      <c r="Q1509">
        <f>ROW()</f>
        <v>1509</v>
      </c>
      <c r="R1509" t="str">
        <f t="shared" si="15"/>
        <v/>
      </c>
      <c r="S1509" t="str">
        <f t="shared" si="13"/>
        <v/>
      </c>
      <c r="W1509">
        <f>VLOOKUP(A1509,Tbills!$B$4:$C$10000,2,1)</f>
        <v>0.28000087912089583</v>
      </c>
    </row>
    <row r="1510" spans="1:23">
      <c r="A1510" s="1">
        <v>42359</v>
      </c>
      <c r="B1510">
        <f>IFERROR(VLOOKUP($A1510,'BTC-Web'!$A$2:$H$10000,2,0),"")</f>
        <v>442.83801299999999</v>
      </c>
      <c r="C1510">
        <f>VLOOKUP(A1510,H_SPBTFDUE!$B$2:$C$5828,2,0)</f>
        <v>3.1639329196105073</v>
      </c>
      <c r="D1510" s="2">
        <f>D1509*(1-D$1+IF(AND(WEEKDAY($A1510)&lt;&gt;1,WEEKDAY($A1510)&lt;&gt;7),-VLOOKUP($A1510,ETF_OP_Fee!$G$5:$H$14,2,1),0))^($A1510-$A1509)*(1+2*(C1510/C1509-1))+IFERROR(VLOOKUP(A1510,BITXeom!$C$9:$D$100,2,0),0)-$D$3*IFERROR(VLOOKUP($A1510,Dividends!$C$10:$E$100,2,0),0)</f>
        <v>0.46090490939760093</v>
      </c>
      <c r="G1510" s="66">
        <f t="shared" si="14"/>
        <v>20461480.364710879</v>
      </c>
      <c r="H1510" s="2">
        <f>H1509*(1-H$1+IF(AND(WEEKDAY($A1510)&lt;&gt;1,WEEKDAY($A1510)&lt;&gt;7),-VLOOKUP($A1510,ETF_OP_Fee!$I$5:$J$14,2,1),0))^($A1510-$A1509)*(1+1*(B1510/B1509-1))</f>
        <v>0.30432037913114185</v>
      </c>
      <c r="I1510" s="9" t="str">
        <f>IFERROR(VLOOKUP(A1510,'BITO-IV'!$A$1:$J$10000,4,0),"")</f>
        <v/>
      </c>
      <c r="Q1510">
        <f>ROW()</f>
        <v>1510</v>
      </c>
      <c r="R1510" t="str">
        <f t="shared" si="15"/>
        <v/>
      </c>
      <c r="S1510" t="str">
        <f t="shared" si="13"/>
        <v/>
      </c>
      <c r="W1510">
        <f>VLOOKUP(A1510,Tbills!$B$4:$C$10000,2,1)</f>
        <v>0.24999824175822496</v>
      </c>
    </row>
    <row r="1511" spans="1:23">
      <c r="A1511" s="1">
        <v>42360</v>
      </c>
      <c r="B1511">
        <f>IFERROR(VLOOKUP($A1511,'BTC-Web'!$A$2:$H$10000,2,0),"")</f>
        <v>437.43600500000002</v>
      </c>
      <c r="C1511">
        <f>VLOOKUP(A1511,H_SPBTFDUE!$B$2:$C$5828,2,0)</f>
        <v>3.1486766533994612</v>
      </c>
      <c r="D1511" s="2">
        <f>D1510*(1-D$1+IF(AND(WEEKDAY($A1511)&lt;&gt;1,WEEKDAY($A1511)&lt;&gt;7),-VLOOKUP($A1511,ETF_OP_Fee!$G$5:$H$14,2,1),0))^($A1511-$A1510)*(1+2*(C1511/C1510-1))+IFERROR(VLOOKUP(A1511,BITXeom!$C$9:$D$100,2,0),0)-$D$3*IFERROR(VLOOKUP($A1511,Dividends!$C$10:$E$100,2,0),0)</f>
        <v>0.45640498074509428</v>
      </c>
      <c r="G1511" s="66">
        <f t="shared" si="14"/>
        <v>20657742.939301662</v>
      </c>
      <c r="H1511" s="2">
        <f>H1510*(1-H$1+IF(AND(WEEKDAY($A1511)&lt;&gt;1,WEEKDAY($A1511)&lt;&gt;7),-VLOOKUP($A1511,ETF_OP_Fee!$I$5:$J$14,2,1),0))^($A1511-$A1510)*(1+1*(B1511/B1510-1))</f>
        <v>0.30060026961169384</v>
      </c>
      <c r="I1511" s="9" t="str">
        <f>IFERROR(VLOOKUP(A1511,'BITO-IV'!$A$1:$J$10000,4,0),"")</f>
        <v/>
      </c>
      <c r="Q1511">
        <f>ROW()</f>
        <v>1511</v>
      </c>
      <c r="R1511" t="str">
        <f t="shared" si="15"/>
        <v/>
      </c>
      <c r="S1511" t="str">
        <f t="shared" ref="S1511:S1574" si="16">IF($A1511&gt;=$R$2,I1511*S$4,"")</f>
        <v/>
      </c>
      <c r="W1511">
        <f>VLOOKUP(A1511,Tbills!$B$4:$C$10000,2,1)</f>
        <v>0.24999824175822496</v>
      </c>
    </row>
    <row r="1512" spans="1:23">
      <c r="A1512" s="1">
        <v>42361</v>
      </c>
      <c r="B1512">
        <f>IFERROR(VLOOKUP($A1512,'BTC-Web'!$A$2:$H$10000,2,0),"")</f>
        <v>436.72000100000002</v>
      </c>
      <c r="C1512">
        <f>VLOOKUP(A1512,H_SPBTFDUE!$B$2:$C$5828,2,0)</f>
        <v>3.1903720079910585</v>
      </c>
      <c r="D1512" s="2">
        <f>D1511*(1-D$1+IF(AND(WEEKDAY($A1512)&lt;&gt;1,WEEKDAY($A1512)&lt;&gt;7),-VLOOKUP($A1512,ETF_OP_Fee!$G$5:$H$14,2,1),0))^($A1512-$A1511)*(1+2*(C1512/C1511-1))+IFERROR(VLOOKUP(A1512,BITXeom!$C$9:$D$100,2,0),0)-$D$3*IFERROR(VLOOKUP($A1512,Dividends!$C$10:$E$100,2,0),0)</f>
        <v>0.4684361021019916</v>
      </c>
      <c r="G1512" s="66">
        <f t="shared" si="14"/>
        <v>20109560.35192639</v>
      </c>
      <c r="H1512" s="2">
        <f>H1511*(1-H$1+IF(AND(WEEKDAY($A1512)&lt;&gt;1,WEEKDAY($A1512)&lt;&gt;7),-VLOOKUP($A1512,ETF_OP_Fee!$I$5:$J$14,2,1),0))^($A1512-$A1511)*(1+1*(B1512/B1511-1))</f>
        <v>0.3001004300431474</v>
      </c>
      <c r="I1512" s="9" t="str">
        <f>IFERROR(VLOOKUP(A1512,'BITO-IV'!$A$1:$J$10000,4,0),"")</f>
        <v/>
      </c>
      <c r="Q1512">
        <f>ROW()</f>
        <v>1512</v>
      </c>
      <c r="R1512" t="str">
        <f t="shared" si="15"/>
        <v/>
      </c>
      <c r="S1512" t="str">
        <f t="shared" si="16"/>
        <v/>
      </c>
      <c r="W1512">
        <f>VLOOKUP(A1512,Tbills!$B$4:$C$10000,2,1)</f>
        <v>0.24999824175822496</v>
      </c>
    </row>
    <row r="1513" spans="1:23">
      <c r="A1513" s="1">
        <v>42362</v>
      </c>
      <c r="B1513">
        <f>IFERROR(VLOOKUP($A1513,'BTC-Web'!$A$2:$H$10000,2,0),"")</f>
        <v>443.091003</v>
      </c>
      <c r="C1513">
        <f>VLOOKUP(A1513,H_SPBTFDUE!$B$2:$C$5828,2,0)</f>
        <v>3.2807716988477349</v>
      </c>
      <c r="D1513" s="2">
        <f>D1512*(1-D$1+IF(AND(WEEKDAY($A1513)&lt;&gt;1,WEEKDAY($A1513)&lt;&gt;7),-VLOOKUP($A1513,ETF_OP_Fee!$G$5:$H$14,2,1),0))^($A1513-$A1512)*(1+2*(C1513/C1512-1))+IFERROR(VLOOKUP(A1513,BITXeom!$C$9:$D$100,2,0),0)-$D$3*IFERROR(VLOOKUP($A1513,Dividends!$C$10:$E$100,2,0),0)</f>
        <v>0.49492285371313094</v>
      </c>
      <c r="G1513" s="66">
        <f t="shared" ref="G1513:G1576" si="17">G1512*(1-G$1-2*(C1513/C1512-1))</f>
        <v>18968898.464419134</v>
      </c>
      <c r="H1513" s="2">
        <f>H1512*(1-H$1+IF(AND(WEEKDAY($A1513)&lt;&gt;1,WEEKDAY($A1513)&lt;&gt;7),-VLOOKUP($A1513,ETF_OP_Fee!$I$5:$J$14,2,1),0))^($A1513-$A1512)*(1+1*(B1513/B1512-1))</f>
        <v>0.30447046009846523</v>
      </c>
      <c r="I1513" s="9" t="str">
        <f>IFERROR(VLOOKUP(A1513,'BITO-IV'!$A$1:$J$10000,4,0),"")</f>
        <v/>
      </c>
      <c r="Q1513">
        <f>ROW()</f>
        <v>1513</v>
      </c>
      <c r="R1513" t="str">
        <f t="shared" ref="R1513:R1576" si="18">IF($A1513&gt;=$R$2,B1513*R$4,"")</f>
        <v/>
      </c>
      <c r="S1513" t="str">
        <f t="shared" si="16"/>
        <v/>
      </c>
      <c r="W1513">
        <f>VLOOKUP(A1513,Tbills!$B$4:$C$10000,2,1)</f>
        <v>0.24999824175822496</v>
      </c>
    </row>
    <row r="1514" spans="1:23">
      <c r="A1514" s="1">
        <v>42366</v>
      </c>
      <c r="B1514">
        <f>IFERROR(VLOOKUP($A1514,'BTC-Web'!$A$2:$H$10000,2,0),"")</f>
        <v>423.34298699999999</v>
      </c>
      <c r="C1514">
        <f>VLOOKUP(A1514,H_SPBTFDUE!$B$2:$C$5828,2,0)</f>
        <v>3.0445782341714636</v>
      </c>
      <c r="D1514" s="2">
        <f>D1513*(1-D$1+IF(AND(WEEKDAY($A1514)&lt;&gt;1,WEEKDAY($A1514)&lt;&gt;7),-VLOOKUP($A1514,ETF_OP_Fee!$G$5:$H$14,2,1),0))^($A1514-$A1513)*(1+2*(C1514/C1513-1))+IFERROR(VLOOKUP(A1514,BITXeom!$C$9:$D$100,2,0),0)-$D$3*IFERROR(VLOOKUP($A1514,Dividends!$C$10:$E$100,2,0),0)</f>
        <v>0.42345638114787426</v>
      </c>
      <c r="G1514" s="66">
        <f t="shared" si="17"/>
        <v>21699176.891117875</v>
      </c>
      <c r="H1514" s="2">
        <f>H1513*(1-H$1+IF(AND(WEEKDAY($A1514)&lt;&gt;1,WEEKDAY($A1514)&lt;&gt;7),-VLOOKUP($A1514,ETF_OP_Fee!$I$5:$J$14,2,1),0))^($A1514-$A1513)*(1+1*(B1514/B1513-1))</f>
        <v>0.29087030526904073</v>
      </c>
      <c r="I1514" s="9" t="str">
        <f>IFERROR(VLOOKUP(A1514,'BITO-IV'!$A$1:$J$10000,4,0),"")</f>
        <v/>
      </c>
      <c r="Q1514">
        <f>ROW()</f>
        <v>1514</v>
      </c>
      <c r="R1514" t="str">
        <f t="shared" si="18"/>
        <v/>
      </c>
      <c r="S1514" t="str">
        <f t="shared" si="16"/>
        <v/>
      </c>
      <c r="W1514">
        <f>VLOOKUP(A1514,Tbills!$B$4:$C$10000,2,1)</f>
        <v>0.25999912087909655</v>
      </c>
    </row>
    <row r="1515" spans="1:23">
      <c r="A1515" s="1">
        <v>42367</v>
      </c>
      <c r="B1515">
        <f>IFERROR(VLOOKUP($A1515,'BTC-Web'!$A$2:$H$10000,2,0),"")</f>
        <v>422.09799199999998</v>
      </c>
      <c r="C1515">
        <f>VLOOKUP(A1515,H_SPBTFDUE!$B$2:$C$5828,2,0)</f>
        <v>3.1214191428504066</v>
      </c>
      <c r="D1515" s="2">
        <f>D1514*(1-D$1+IF(AND(WEEKDAY($A1515)&lt;&gt;1,WEEKDAY($A1515)&lt;&gt;7),-VLOOKUP($A1515,ETF_OP_Fee!$G$5:$H$14,2,1),0))^($A1515-$A1514)*(1+2*(C1515/C1514-1))+IFERROR(VLOOKUP(A1515,BITXeom!$C$9:$D$100,2,0),0)-$D$3*IFERROR(VLOOKUP($A1515,Dividends!$C$10:$E$100,2,0),0)</f>
        <v>0.4447776546719357</v>
      </c>
      <c r="G1515" s="66">
        <f t="shared" si="17"/>
        <v>20602733.418558061</v>
      </c>
      <c r="H1515" s="2">
        <f>H1514*(1-H$1+IF(AND(WEEKDAY($A1515)&lt;&gt;1,WEEKDAY($A1515)&lt;&gt;7),-VLOOKUP($A1515,ETF_OP_Fee!$I$5:$J$14,2,1),0))^($A1515-$A1514)*(1+1*(B1515/B1514-1))</f>
        <v>0.29000734634279624</v>
      </c>
      <c r="I1515" s="9" t="str">
        <f>IFERROR(VLOOKUP(A1515,'BITO-IV'!$A$1:$J$10000,4,0),"")</f>
        <v/>
      </c>
      <c r="Q1515">
        <f>ROW()</f>
        <v>1515</v>
      </c>
      <c r="R1515" t="str">
        <f t="shared" si="18"/>
        <v/>
      </c>
      <c r="S1515" t="str">
        <f t="shared" si="16"/>
        <v/>
      </c>
      <c r="W1515">
        <f>VLOOKUP(A1515,Tbills!$B$4:$C$10000,2,1)</f>
        <v>0.25999912087909655</v>
      </c>
    </row>
    <row r="1516" spans="1:23">
      <c r="A1516" s="1">
        <v>42368</v>
      </c>
      <c r="B1516">
        <f>IFERROR(VLOOKUP($A1516,'BTC-Web'!$A$2:$H$10000,2,0),"")</f>
        <v>433.29998799999998</v>
      </c>
      <c r="C1516">
        <f>VLOOKUP(A1516,H_SPBTFDUE!$B$2:$C$5828,2,0)</f>
        <v>3.0752054954298274</v>
      </c>
      <c r="D1516" s="2">
        <f>D1515*(1-D$1+IF(AND(WEEKDAY($A1516)&lt;&gt;1,WEEKDAY($A1516)&lt;&gt;7),-VLOOKUP($A1516,ETF_OP_Fee!$G$5:$H$14,2,1),0))^($A1516-$A1515)*(1+2*(C1516/C1515-1))+IFERROR(VLOOKUP(A1516,BITXeom!$C$9:$D$100,2,0),0)-$D$3*IFERROR(VLOOKUP($A1516,Dividends!$C$10:$E$100,2,0),0)</f>
        <v>0.43155546338899325</v>
      </c>
      <c r="G1516" s="66">
        <f t="shared" si="17"/>
        <v>21211721.573476214</v>
      </c>
      <c r="H1516" s="2">
        <f>H1515*(1-H$1+IF(AND(WEEKDAY($A1516)&lt;&gt;1,WEEKDAY($A1516)&lt;&gt;7),-VLOOKUP($A1516,ETF_OP_Fee!$I$5:$J$14,2,1),0))^($A1516-$A1515)*(1+1*(B1516/B1515-1))</f>
        <v>0.29769605983538733</v>
      </c>
      <c r="I1516" s="9" t="str">
        <f>IFERROR(VLOOKUP(A1516,'BITO-IV'!$A$1:$J$10000,4,0),"")</f>
        <v/>
      </c>
      <c r="Q1516">
        <f>ROW()</f>
        <v>1516</v>
      </c>
      <c r="R1516" t="str">
        <f t="shared" si="18"/>
        <v/>
      </c>
      <c r="S1516" t="str">
        <f t="shared" si="16"/>
        <v/>
      </c>
      <c r="W1516">
        <f>VLOOKUP(A1516,Tbills!$B$4:$C$10000,2,1)</f>
        <v>0.25999912087909655</v>
      </c>
    </row>
    <row r="1517" spans="1:23">
      <c r="A1517" s="1">
        <v>42369</v>
      </c>
      <c r="B1517">
        <f>IFERROR(VLOOKUP($A1517,'BTC-Web'!$A$2:$H$10000,2,0),"")</f>
        <v>425.875</v>
      </c>
      <c r="C1517">
        <f>VLOOKUP(A1517,H_SPBTFDUE!$B$2:$C$5828,2,0)</f>
        <v>3.1033195872503576</v>
      </c>
      <c r="D1517" s="2">
        <f>D1516*(1-D$1+IF(AND(WEEKDAY($A1517)&lt;&gt;1,WEEKDAY($A1517)&lt;&gt;7),-VLOOKUP($A1517,ETF_OP_Fee!$G$5:$H$14,2,1),0))^($A1517-$A1516)*(1+2*(C1517/C1516-1))+IFERROR(VLOOKUP(A1517,BITXeom!$C$9:$D$100,2,0),0)-$D$3*IFERROR(VLOOKUP($A1517,Dividends!$C$10:$E$100,2,0),0)</f>
        <v>0.43939320721420017</v>
      </c>
      <c r="G1517" s="66">
        <f t="shared" si="17"/>
        <v>20822774.515152577</v>
      </c>
      <c r="H1517" s="2">
        <f>H1516*(1-H$1+IF(AND(WEEKDAY($A1517)&lt;&gt;1,WEEKDAY($A1517)&lt;&gt;7),-VLOOKUP($A1517,ETF_OP_Fee!$I$5:$J$14,2,1),0))^($A1517-$A1516)*(1+1*(B1517/B1516-1))</f>
        <v>0.29258715256389184</v>
      </c>
      <c r="I1517" s="9" t="str">
        <f>IFERROR(VLOOKUP(A1517,'BITO-IV'!$A$1:$J$10000,4,0),"")</f>
        <v/>
      </c>
      <c r="Q1517">
        <f>ROW()</f>
        <v>1517</v>
      </c>
      <c r="R1517" t="str">
        <f t="shared" si="18"/>
        <v/>
      </c>
      <c r="S1517" t="str">
        <f t="shared" si="16"/>
        <v/>
      </c>
      <c r="W1517">
        <f>VLOOKUP(A1517,Tbills!$B$4:$C$10000,2,1)</f>
        <v>0.25999912087909655</v>
      </c>
    </row>
    <row r="1518" spans="1:23">
      <c r="A1518" s="1">
        <v>42373</v>
      </c>
      <c r="B1518">
        <f>IFERROR(VLOOKUP($A1518,'BTC-Web'!$A$2:$H$10000,2,0),"")</f>
        <v>430.06100500000002</v>
      </c>
      <c r="C1518">
        <f>VLOOKUP(A1518,H_SPBTFDUE!$B$2:$C$5828,2,0)</f>
        <v>3.1211713970657109</v>
      </c>
      <c r="D1518" s="2">
        <f>D1517*(1-D$1+IF(AND(WEEKDAY($A1518)&lt;&gt;1,WEEKDAY($A1518)&lt;&gt;7),-VLOOKUP($A1518,ETF_OP_Fee!$G$5:$H$14,2,1),0))^($A1518-$A1517)*(1+2*(C1518/C1517-1))+IFERROR(VLOOKUP(A1518,BITXeom!$C$9:$D$100,2,0),0)-$D$3*IFERROR(VLOOKUP($A1518,Dividends!$C$10:$E$100,2,0),0)</f>
        <v>0.4442341452132203</v>
      </c>
      <c r="G1518" s="66">
        <f t="shared" si="17"/>
        <v>20582125.053695664</v>
      </c>
      <c r="H1518" s="2">
        <f>H1517*(1-H$1+IF(AND(WEEKDAY($A1518)&lt;&gt;1,WEEKDAY($A1518)&lt;&gt;7),-VLOOKUP($A1518,ETF_OP_Fee!$I$5:$J$14,2,1),0))^($A1518-$A1517)*(1+1*(B1518/B1517-1))</f>
        <v>0.29543228705544677</v>
      </c>
      <c r="I1518" s="9" t="str">
        <f>IFERROR(VLOOKUP(A1518,'BITO-IV'!$A$1:$J$10000,4,0),"")</f>
        <v/>
      </c>
      <c r="Q1518">
        <f>ROW()</f>
        <v>1518</v>
      </c>
      <c r="R1518" t="str">
        <f t="shared" si="18"/>
        <v/>
      </c>
      <c r="S1518" t="str">
        <f t="shared" si="16"/>
        <v/>
      </c>
      <c r="W1518">
        <f>VLOOKUP(A1518,Tbills!$B$4:$C$10000,2,1)</f>
        <v>0.21499912087914866</v>
      </c>
    </row>
    <row r="1519" spans="1:23">
      <c r="A1519" s="1">
        <v>42374</v>
      </c>
      <c r="B1519">
        <f>IFERROR(VLOOKUP($A1519,'BTC-Web'!$A$2:$H$10000,2,0),"")</f>
        <v>433.06900000000002</v>
      </c>
      <c r="C1519">
        <f>VLOOKUP(A1519,H_SPBTFDUE!$B$2:$C$5828,2,0)</f>
        <v>3.1126784489276877</v>
      </c>
      <c r="D1519" s="2">
        <f>D1518*(1-D$1+IF(AND(WEEKDAY($A1519)&lt;&gt;1,WEEKDAY($A1519)&lt;&gt;7),-VLOOKUP($A1519,ETF_OP_Fee!$G$5:$H$14,2,1),0))^($A1519-$A1518)*(1+2*(C1519/C1518-1))+IFERROR(VLOOKUP(A1519,BITXeom!$C$9:$D$100,2,0),0)-$D$3*IFERROR(VLOOKUP($A1519,Dividends!$C$10:$E$100,2,0),0)</f>
        <v>0.44176329438088613</v>
      </c>
      <c r="G1519" s="66">
        <f t="shared" si="17"/>
        <v>20693064.755350355</v>
      </c>
      <c r="H1519" s="2">
        <f>H1518*(1-H$1+IF(AND(WEEKDAY($A1519)&lt;&gt;1,WEEKDAY($A1519)&lt;&gt;7),-VLOOKUP($A1519,ETF_OP_Fee!$I$5:$J$14,2,1),0))^($A1519-$A1518)*(1+1*(B1519/B1518-1))</f>
        <v>0.29749089925241262</v>
      </c>
      <c r="I1519" s="9" t="str">
        <f>IFERROR(VLOOKUP(A1519,'BITO-IV'!$A$1:$J$10000,4,0),"")</f>
        <v/>
      </c>
      <c r="Q1519">
        <f>ROW()</f>
        <v>1519</v>
      </c>
      <c r="R1519" t="str">
        <f t="shared" si="18"/>
        <v/>
      </c>
      <c r="S1519" t="str">
        <f t="shared" si="16"/>
        <v/>
      </c>
      <c r="W1519">
        <f>VLOOKUP(A1519,Tbills!$B$4:$C$10000,2,1)</f>
        <v>0.21499912087914866</v>
      </c>
    </row>
    <row r="1520" spans="1:23">
      <c r="A1520" s="1">
        <v>42375</v>
      </c>
      <c r="B1520">
        <f>IFERROR(VLOOKUP($A1520,'BTC-Web'!$A$2:$H$10000,2,0),"")</f>
        <v>431.85598800000002</v>
      </c>
      <c r="C1520">
        <f>VLOOKUP(A1520,H_SPBTFDUE!$B$2:$C$5828,2,0)</f>
        <v>3.0917645144626285</v>
      </c>
      <c r="D1520" s="2">
        <f>D1519*(1-D$1+IF(AND(WEEKDAY($A1520)&lt;&gt;1,WEEKDAY($A1520)&lt;&gt;7),-VLOOKUP($A1520,ETF_OP_Fee!$G$5:$H$14,2,1),0))^($A1520-$A1519)*(1+2*(C1520/C1519-1))+IFERROR(VLOOKUP(A1520,BITXeom!$C$9:$D$100,2,0),0)-$D$3*IFERROR(VLOOKUP($A1520,Dividends!$C$10:$E$100,2,0),0)</f>
        <v>0.43577438434533405</v>
      </c>
      <c r="G1520" s="66">
        <f t="shared" si="17"/>
        <v>20970058.964866448</v>
      </c>
      <c r="H1520" s="2">
        <f>H1519*(1-H$1+IF(AND(WEEKDAY($A1520)&lt;&gt;1,WEEKDAY($A1520)&lt;&gt;7),-VLOOKUP($A1520,ETF_OP_Fee!$I$5:$J$14,2,1),0))^($A1520-$A1519)*(1+1*(B1520/B1519-1))</f>
        <v>0.2966499158193337</v>
      </c>
      <c r="I1520" s="9" t="str">
        <f>IFERROR(VLOOKUP(A1520,'BITO-IV'!$A$1:$J$10000,4,0),"")</f>
        <v/>
      </c>
      <c r="Q1520">
        <f>ROW()</f>
        <v>1520</v>
      </c>
      <c r="R1520" t="str">
        <f t="shared" si="18"/>
        <v/>
      </c>
      <c r="S1520" t="str">
        <f t="shared" si="16"/>
        <v/>
      </c>
      <c r="W1520">
        <f>VLOOKUP(A1520,Tbills!$B$4:$C$10000,2,1)</f>
        <v>0.21499912087914866</v>
      </c>
    </row>
    <row r="1521" spans="1:23">
      <c r="A1521" s="1">
        <v>42376</v>
      </c>
      <c r="B1521">
        <f>IFERROR(VLOOKUP($A1521,'BTC-Web'!$A$2:$H$10000,2,0),"")</f>
        <v>430.010986</v>
      </c>
      <c r="C1521">
        <f>VLOOKUP(A1521,H_SPBTFDUE!$B$2:$C$5828,2,0)</f>
        <v>3.2999641987921748</v>
      </c>
      <c r="D1521" s="2">
        <f>D1520*(1-D$1+IF(AND(WEEKDAY($A1521)&lt;&gt;1,WEEKDAY($A1521)&lt;&gt;7),-VLOOKUP($A1521,ETF_OP_Fee!$G$5:$H$14,2,1),0))^($A1521-$A1520)*(1+2*(C1521/C1520-1))+IFERROR(VLOOKUP(A1521,BITXeom!$C$9:$D$100,2,0),0)-$D$3*IFERROR(VLOOKUP($A1521,Dividends!$C$10:$E$100,2,0),0)</f>
        <v>0.49440494557838266</v>
      </c>
      <c r="G1521" s="66">
        <f t="shared" si="17"/>
        <v>18144716.278318372</v>
      </c>
      <c r="H1521" s="2">
        <f>H1520*(1-H$1+IF(AND(WEEKDAY($A1521)&lt;&gt;1,WEEKDAY($A1521)&lt;&gt;7),-VLOOKUP($A1521,ETF_OP_Fee!$I$5:$J$14,2,1),0))^($A1521-$A1520)*(1+1*(B1521/B1520-1))</f>
        <v>0.29537486156757142</v>
      </c>
      <c r="I1521" s="9" t="str">
        <f>IFERROR(VLOOKUP(A1521,'BITO-IV'!$A$1:$J$10000,4,0),"")</f>
        <v/>
      </c>
      <c r="Q1521">
        <f>ROW()</f>
        <v>1521</v>
      </c>
      <c r="R1521" t="str">
        <f t="shared" si="18"/>
        <v/>
      </c>
      <c r="S1521" t="str">
        <f t="shared" si="16"/>
        <v/>
      </c>
      <c r="W1521">
        <f>VLOOKUP(A1521,Tbills!$B$4:$C$10000,2,1)</f>
        <v>0.21499912087914866</v>
      </c>
    </row>
    <row r="1522" spans="1:23">
      <c r="A1522" s="1">
        <v>42377</v>
      </c>
      <c r="B1522">
        <f>IFERROR(VLOOKUP($A1522,'BTC-Web'!$A$2:$H$10000,2,0),"")</f>
        <v>457.53799400000003</v>
      </c>
      <c r="C1522">
        <f>VLOOKUP(A1522,H_SPBTFDUE!$B$2:$C$5828,2,0)</f>
        <v>3.2648917768851038</v>
      </c>
      <c r="D1522" s="2">
        <f>D1521*(1-D$1+IF(AND(WEEKDAY($A1522)&lt;&gt;1,WEEKDAY($A1522)&lt;&gt;7),-VLOOKUP($A1522,ETF_OP_Fee!$G$5:$H$14,2,1),0))^($A1522-$A1521)*(1+2*(C1522/C1521-1))+IFERROR(VLOOKUP(A1522,BITXeom!$C$9:$D$100,2,0),0)-$D$3*IFERROR(VLOOKUP($A1522,Dividends!$C$10:$E$100,2,0),0)</f>
        <v>0.48383742083951464</v>
      </c>
      <c r="G1522" s="66">
        <f t="shared" si="17"/>
        <v>18529460.273237601</v>
      </c>
      <c r="H1522" s="2">
        <f>H1521*(1-H$1+IF(AND(WEEKDAY($A1522)&lt;&gt;1,WEEKDAY($A1522)&lt;&gt;7),-VLOOKUP($A1522,ETF_OP_Fee!$I$5:$J$14,2,1),0))^($A1522-$A1521)*(1+1*(B1522/B1521-1))</f>
        <v>0.31427500357231075</v>
      </c>
      <c r="I1522" s="9" t="str">
        <f>IFERROR(VLOOKUP(A1522,'BITO-IV'!$A$1:$J$10000,4,0),"")</f>
        <v/>
      </c>
      <c r="Q1522">
        <f>ROW()</f>
        <v>1522</v>
      </c>
      <c r="R1522" t="str">
        <f t="shared" si="18"/>
        <v/>
      </c>
      <c r="S1522" t="str">
        <f t="shared" si="16"/>
        <v/>
      </c>
      <c r="W1522">
        <f>VLOOKUP(A1522,Tbills!$B$4:$C$10000,2,1)</f>
        <v>0.21499912087914866</v>
      </c>
    </row>
    <row r="1523" spans="1:23">
      <c r="A1523" s="1">
        <v>42380</v>
      </c>
      <c r="B1523">
        <f>IFERROR(VLOOKUP($A1523,'BTC-Web'!$A$2:$H$10000,2,0),"")</f>
        <v>448.69799799999998</v>
      </c>
      <c r="C1523">
        <f>VLOOKUP(A1523,H_SPBTFDUE!$B$2:$C$5828,2,0)</f>
        <v>3.2299422358006291</v>
      </c>
      <c r="D1523" s="2">
        <f>D1522*(1-D$1+IF(AND(WEEKDAY($A1523)&lt;&gt;1,WEEKDAY($A1523)&lt;&gt;7),-VLOOKUP($A1523,ETF_OP_Fee!$G$5:$H$14,2,1),0))^($A1523-$A1522)*(1+2*(C1523/C1522-1))+IFERROR(VLOOKUP(A1523,BITXeom!$C$9:$D$100,2,0),0)-$D$3*IFERROR(VLOOKUP($A1523,Dividends!$C$10:$E$100,2,0),0)</f>
        <v>0.47330758516369542</v>
      </c>
      <c r="G1523" s="66">
        <f t="shared" si="17"/>
        <v>18925198.696470276</v>
      </c>
      <c r="H1523" s="2">
        <f>H1522*(1-H$1+IF(AND(WEEKDAY($A1523)&lt;&gt;1,WEEKDAY($A1523)&lt;&gt;7),-VLOOKUP($A1523,ETF_OP_Fee!$I$5:$J$14,2,1),0))^($A1523-$A1522)*(1+1*(B1523/B1522-1))</f>
        <v>0.30817889734554899</v>
      </c>
      <c r="I1523" s="9" t="str">
        <f>IFERROR(VLOOKUP(A1523,'BITO-IV'!$A$1:$J$10000,4,0),"")</f>
        <v/>
      </c>
      <c r="Q1523">
        <f>ROW()</f>
        <v>1523</v>
      </c>
      <c r="R1523" t="str">
        <f t="shared" si="18"/>
        <v/>
      </c>
      <c r="S1523" t="str">
        <f t="shared" si="16"/>
        <v/>
      </c>
      <c r="W1523">
        <f>VLOOKUP(A1523,Tbills!$B$4:$C$10000,2,1)</f>
        <v>0.21499912087914866</v>
      </c>
    </row>
    <row r="1524" spans="1:23">
      <c r="A1524" s="1">
        <v>42381</v>
      </c>
      <c r="B1524">
        <f>IFERROR(VLOOKUP($A1524,'BTC-Web'!$A$2:$H$10000,2,0),"")</f>
        <v>448.182007</v>
      </c>
      <c r="C1524">
        <f>VLOOKUP(A1524,H_SPBTFDUE!$B$2:$C$5828,2,0)</f>
        <v>3.1378388114580678</v>
      </c>
      <c r="D1524" s="2">
        <f>D1523*(1-D$1+IF(AND(WEEKDAY($A1524)&lt;&gt;1,WEEKDAY($A1524)&lt;&gt;7),-VLOOKUP($A1524,ETF_OP_Fee!$G$5:$H$14,2,1),0))^($A1524-$A1523)*(1+2*(C1524/C1523-1))+IFERROR(VLOOKUP(A1524,BITXeom!$C$9:$D$100,2,0),0)-$D$3*IFERROR(VLOOKUP($A1524,Dividends!$C$10:$E$100,2,0),0)</f>
        <v>0.4462605760828553</v>
      </c>
      <c r="G1524" s="66">
        <f t="shared" si="17"/>
        <v>20003536.632376269</v>
      </c>
      <c r="H1524" s="2">
        <f>H1523*(1-H$1+IF(AND(WEEKDAY($A1524)&lt;&gt;1,WEEKDAY($A1524)&lt;&gt;7),-VLOOKUP($A1524,ETF_OP_Fee!$I$5:$J$14,2,1),0))^($A1524-$A1523)*(1+1*(B1524/B1523-1))</f>
        <v>0.30781648777738502</v>
      </c>
      <c r="I1524" s="9" t="str">
        <f>IFERROR(VLOOKUP(A1524,'BITO-IV'!$A$1:$J$10000,4,0),"")</f>
        <v/>
      </c>
      <c r="Q1524">
        <f>ROW()</f>
        <v>1524</v>
      </c>
      <c r="R1524" t="str">
        <f t="shared" si="18"/>
        <v/>
      </c>
      <c r="S1524" t="str">
        <f t="shared" si="16"/>
        <v/>
      </c>
      <c r="W1524">
        <f>VLOOKUP(A1524,Tbills!$B$4:$C$10000,2,1)</f>
        <v>0.21499912087914866</v>
      </c>
    </row>
    <row r="1525" spans="1:23">
      <c r="A1525" s="1">
        <v>42382</v>
      </c>
      <c r="B1525">
        <f>IFERROR(VLOOKUP($A1525,'BTC-Web'!$A$2:$H$10000,2,0),"")</f>
        <v>434.665009</v>
      </c>
      <c r="C1525">
        <f>VLOOKUP(A1525,H_SPBTFDUE!$B$2:$C$5828,2,0)</f>
        <v>3.1135915051523728</v>
      </c>
      <c r="D1525" s="2">
        <f>D1524*(1-D$1+IF(AND(WEEKDAY($A1525)&lt;&gt;1,WEEKDAY($A1525)&lt;&gt;7),-VLOOKUP($A1525,ETF_OP_Fee!$G$5:$H$14,2,1),0))^($A1525-$A1524)*(1+2*(C1525/C1524-1))+IFERROR(VLOOKUP(A1525,BITXeom!$C$9:$D$100,2,0),0)-$D$3*IFERROR(VLOOKUP($A1525,Dividends!$C$10:$E$100,2,0),0)</f>
        <v>0.43931075207981568</v>
      </c>
      <c r="G1525" s="66">
        <f t="shared" si="17"/>
        <v>20311645.63643064</v>
      </c>
      <c r="H1525" s="2">
        <f>H1524*(1-H$1+IF(AND(WEEKDAY($A1525)&lt;&gt;1,WEEKDAY($A1525)&lt;&gt;7),-VLOOKUP($A1525,ETF_OP_Fee!$I$5:$J$14,2,1),0))^($A1525-$A1524)*(1+1*(B1525/B1524-1))</f>
        <v>0.29852509014482925</v>
      </c>
      <c r="I1525" s="9" t="str">
        <f>IFERROR(VLOOKUP(A1525,'BITO-IV'!$A$1:$J$10000,4,0),"")</f>
        <v/>
      </c>
      <c r="Q1525">
        <f>ROW()</f>
        <v>1525</v>
      </c>
      <c r="R1525" t="str">
        <f t="shared" si="18"/>
        <v/>
      </c>
      <c r="S1525" t="str">
        <f t="shared" si="16"/>
        <v/>
      </c>
      <c r="W1525">
        <f>VLOOKUP(A1525,Tbills!$B$4:$C$10000,2,1)</f>
        <v>0.21499912087914866</v>
      </c>
    </row>
    <row r="1526" spans="1:23">
      <c r="A1526" s="1">
        <v>42383</v>
      </c>
      <c r="B1526">
        <f>IFERROR(VLOOKUP($A1526,'BTC-Web'!$A$2:$H$10000,2,0),"")</f>
        <v>432.28799400000003</v>
      </c>
      <c r="C1526">
        <f>VLOOKUP(A1526,H_SPBTFDUE!$B$2:$C$5828,2,0)</f>
        <v>3.0983797903386185</v>
      </c>
      <c r="D1526" s="2">
        <f>D1525*(1-D$1+IF(AND(WEEKDAY($A1526)&lt;&gt;1,WEEKDAY($A1526)&lt;&gt;7),-VLOOKUP($A1526,ETF_OP_Fee!$G$5:$H$14,2,1),0))^($A1526-$A1525)*(1+2*(C1526/C1525-1))+IFERROR(VLOOKUP(A1526,BITXeom!$C$9:$D$100,2,0),0)-$D$3*IFERROR(VLOOKUP($A1526,Dividends!$C$10:$E$100,2,0),0)</f>
        <v>0.43496573181329112</v>
      </c>
      <c r="G1526" s="66">
        <f t="shared" si="17"/>
        <v>20509056.845511019</v>
      </c>
      <c r="H1526" s="2">
        <f>H1525*(1-H$1+IF(AND(WEEKDAY($A1526)&lt;&gt;1,WEEKDAY($A1526)&lt;&gt;7),-VLOOKUP($A1526,ETF_OP_Fee!$I$5:$J$14,2,1),0))^($A1526-$A1525)*(1+1*(B1526/B1525-1))</f>
        <v>0.29688484442204477</v>
      </c>
      <c r="I1526" s="9" t="str">
        <f>IFERROR(VLOOKUP(A1526,'BITO-IV'!$A$1:$J$10000,4,0),"")</f>
        <v/>
      </c>
      <c r="Q1526">
        <f>ROW()</f>
        <v>1526</v>
      </c>
      <c r="R1526" t="str">
        <f t="shared" si="18"/>
        <v/>
      </c>
      <c r="S1526" t="str">
        <f t="shared" si="16"/>
        <v/>
      </c>
      <c r="W1526">
        <f>VLOOKUP(A1526,Tbills!$B$4:$C$10000,2,1)</f>
        <v>0.21499912087914866</v>
      </c>
    </row>
    <row r="1527" spans="1:23">
      <c r="A1527" s="1">
        <v>42384</v>
      </c>
      <c r="B1527">
        <f>IFERROR(VLOOKUP($A1527,'BTC-Web'!$A$2:$H$10000,2,0),"")</f>
        <v>430.25500499999998</v>
      </c>
      <c r="C1527">
        <f>VLOOKUP(A1527,H_SPBTFDUE!$B$2:$C$5828,2,0)</f>
        <v>2.6229931236366064</v>
      </c>
      <c r="D1527" s="2">
        <f>D1526*(1-D$1+IF(AND(WEEKDAY($A1527)&lt;&gt;1,WEEKDAY($A1527)&lt;&gt;7),-VLOOKUP($A1527,ETF_OP_Fee!$G$5:$H$14,2,1),0))^($A1527-$A1526)*(1+2*(C1527/C1526-1))+IFERROR(VLOOKUP(A1527,BITXeom!$C$9:$D$100,2,0),0)-$D$3*IFERROR(VLOOKUP($A1527,Dividends!$C$10:$E$100,2,0),0)</f>
        <v>0.30145516989859156</v>
      </c>
      <c r="G1527" s="66">
        <f t="shared" si="17"/>
        <v>26801428.293583896</v>
      </c>
      <c r="H1527" s="2">
        <f>H1526*(1-H$1+IF(AND(WEEKDAY($A1527)&lt;&gt;1,WEEKDAY($A1527)&lt;&gt;7),-VLOOKUP($A1527,ETF_OP_Fee!$I$5:$J$14,2,1),0))^($A1527-$A1526)*(1+1*(B1527/B1526-1))</f>
        <v>0.2954809463911775</v>
      </c>
      <c r="I1527" s="9" t="str">
        <f>IFERROR(VLOOKUP(A1527,'BITO-IV'!$A$1:$J$10000,4,0),"")</f>
        <v/>
      </c>
      <c r="Q1527">
        <f>ROW()</f>
        <v>1527</v>
      </c>
      <c r="R1527" t="str">
        <f t="shared" si="18"/>
        <v/>
      </c>
      <c r="S1527" t="str">
        <f t="shared" si="16"/>
        <v/>
      </c>
      <c r="W1527">
        <f>VLOOKUP(A1527,Tbills!$B$4:$C$10000,2,1)</f>
        <v>0.21499912087914866</v>
      </c>
    </row>
    <row r="1528" spans="1:23">
      <c r="A1528" s="1">
        <v>42388</v>
      </c>
      <c r="B1528">
        <f>IFERROR(VLOOKUP($A1528,'BTC-Web'!$A$2:$H$10000,2,0),"")</f>
        <v>387.02600100000001</v>
      </c>
      <c r="C1528">
        <f>VLOOKUP(A1528,H_SPBTFDUE!$B$2:$C$5828,2,0)</f>
        <v>2.7365869713519939</v>
      </c>
      <c r="D1528" s="2">
        <f>D1527*(1-D$1+IF(AND(WEEKDAY($A1528)&lt;&gt;1,WEEKDAY($A1528)&lt;&gt;7),-VLOOKUP($A1528,ETF_OP_Fee!$G$5:$H$14,2,1),0))^($A1528-$A1527)*(1+2*(C1528/C1527-1))+IFERROR(VLOOKUP(A1528,BITXeom!$C$9:$D$100,2,0),0)-$D$3*IFERROR(VLOOKUP($A1528,Dividends!$C$10:$E$100,2,0),0)</f>
        <v>0.32740746066194315</v>
      </c>
      <c r="G1528" s="66">
        <f t="shared" si="17"/>
        <v>24478656.600645442</v>
      </c>
      <c r="H1528" s="2">
        <f>H1527*(1-H$1+IF(AND(WEEKDAY($A1528)&lt;&gt;1,WEEKDAY($A1528)&lt;&gt;7),-VLOOKUP($A1528,ETF_OP_Fee!$I$5:$J$14,2,1),0))^($A1528-$A1527)*(1+1*(B1528/B1527-1))</f>
        <v>0.26576542362283118</v>
      </c>
      <c r="I1528" s="9" t="str">
        <f>IFERROR(VLOOKUP(A1528,'BITO-IV'!$A$1:$J$10000,4,0),"")</f>
        <v/>
      </c>
      <c r="Q1528">
        <f>ROW()</f>
        <v>1528</v>
      </c>
      <c r="R1528" t="str">
        <f t="shared" si="18"/>
        <v/>
      </c>
      <c r="S1528" t="str">
        <f t="shared" si="16"/>
        <v/>
      </c>
      <c r="W1528">
        <f>VLOOKUP(A1528,Tbills!$B$4:$C$10000,2,1)</f>
        <v>0.25499868131868886</v>
      </c>
    </row>
    <row r="1529" spans="1:23">
      <c r="A1529" s="1">
        <v>42389</v>
      </c>
      <c r="B1529">
        <f>IFERROR(VLOOKUP($A1529,'BTC-Web'!$A$2:$H$10000,2,0),"")</f>
        <v>379.73998999999998</v>
      </c>
      <c r="C1529">
        <f>VLOOKUP(A1529,H_SPBTFDUE!$B$2:$C$5828,2,0)</f>
        <v>3.0248192307152655</v>
      </c>
      <c r="D1529" s="2">
        <f>D1528*(1-D$1+IF(AND(WEEKDAY($A1529)&lt;&gt;1,WEEKDAY($A1529)&lt;&gt;7),-VLOOKUP($A1529,ETF_OP_Fee!$G$5:$H$14,2,1),0))^($A1529-$A1528)*(1+2*(C1529/C1528-1))+IFERROR(VLOOKUP(A1529,BITXeom!$C$9:$D$100,2,0),0)-$D$3*IFERROR(VLOOKUP($A1529,Dividends!$C$10:$E$100,2,0),0)</f>
        <v>0.39632835581837694</v>
      </c>
      <c r="G1529" s="66">
        <f t="shared" si="17"/>
        <v>19320931.2335083</v>
      </c>
      <c r="H1529" s="2">
        <f>H1528*(1-H$1+IF(AND(WEEKDAY($A1529)&lt;&gt;1,WEEKDAY($A1529)&lt;&gt;7),-VLOOKUP($A1529,ETF_OP_Fee!$I$5:$J$14,2,1),0))^($A1529-$A1528)*(1+1*(B1529/B1528-1))</f>
        <v>0.26075543327167294</v>
      </c>
      <c r="I1529" s="9" t="str">
        <f>IFERROR(VLOOKUP(A1529,'BITO-IV'!$A$1:$J$10000,4,0),"")</f>
        <v/>
      </c>
      <c r="Q1529">
        <f>ROW()</f>
        <v>1529</v>
      </c>
      <c r="R1529" t="str">
        <f t="shared" si="18"/>
        <v/>
      </c>
      <c r="S1529" t="str">
        <f t="shared" si="16"/>
        <v/>
      </c>
      <c r="W1529">
        <f>VLOOKUP(A1529,Tbills!$B$4:$C$10000,2,1)</f>
        <v>0.25499868131868886</v>
      </c>
    </row>
    <row r="1530" spans="1:23">
      <c r="A1530" s="1">
        <v>42390</v>
      </c>
      <c r="B1530">
        <f>IFERROR(VLOOKUP($A1530,'BTC-Web'!$A$2:$H$10000,2,0),"")</f>
        <v>419.63198899999998</v>
      </c>
      <c r="C1530">
        <f>VLOOKUP(A1530,H_SPBTFDUE!$B$2:$C$5828,2,0)</f>
        <v>2.9527378644452256</v>
      </c>
      <c r="D1530" s="2">
        <f>D1529*(1-D$1+IF(AND(WEEKDAY($A1530)&lt;&gt;1,WEEKDAY($A1530)&lt;&gt;7),-VLOOKUP($A1530,ETF_OP_Fee!$G$5:$H$14,2,1),0))^($A1530-$A1529)*(1+2*(C1530/C1529-1))+IFERROR(VLOOKUP(A1530,BITXeom!$C$9:$D$100,2,0),0)-$D$3*IFERROR(VLOOKUP($A1530,Dividends!$C$10:$E$100,2,0),0)</f>
        <v>0.37739386675534869</v>
      </c>
      <c r="G1530" s="66">
        <f t="shared" si="17"/>
        <v>20240760.098123867</v>
      </c>
      <c r="H1530" s="2">
        <f>H1529*(1-H$1+IF(AND(WEEKDAY($A1530)&lt;&gt;1,WEEKDAY($A1530)&lt;&gt;7),-VLOOKUP($A1530,ETF_OP_Fee!$I$5:$J$14,2,1),0))^($A1530-$A1529)*(1+1*(B1530/B1529-1))</f>
        <v>0.28814050675609831</v>
      </c>
      <c r="I1530" s="9" t="str">
        <f>IFERROR(VLOOKUP(A1530,'BITO-IV'!$A$1:$J$10000,4,0),"")</f>
        <v/>
      </c>
      <c r="Q1530">
        <f>ROW()</f>
        <v>1530</v>
      </c>
      <c r="R1530" t="str">
        <f t="shared" si="18"/>
        <v/>
      </c>
      <c r="S1530" t="str">
        <f t="shared" si="16"/>
        <v/>
      </c>
      <c r="W1530">
        <f>VLOOKUP(A1530,Tbills!$B$4:$C$10000,2,1)</f>
        <v>0.25499868131868886</v>
      </c>
    </row>
    <row r="1531" spans="1:23">
      <c r="A1531" s="1">
        <v>42391</v>
      </c>
      <c r="B1531">
        <f>IFERROR(VLOOKUP($A1531,'BTC-Web'!$A$2:$H$10000,2,0),"")</f>
        <v>409.75100700000002</v>
      </c>
      <c r="C1531">
        <f>VLOOKUP(A1531,H_SPBTFDUE!$B$2:$C$5828,2,0)</f>
        <v>2.7525480950877137</v>
      </c>
      <c r="D1531" s="2">
        <f>D1530*(1-D$1+IF(AND(WEEKDAY($A1531)&lt;&gt;1,WEEKDAY($A1531)&lt;&gt;7),-VLOOKUP($A1531,ETF_OP_Fee!$G$5:$H$14,2,1),0))^($A1531-$A1530)*(1+2*(C1531/C1530-1))+IFERROR(VLOOKUP(A1531,BITXeom!$C$9:$D$100,2,0),0)-$D$3*IFERROR(VLOOKUP($A1531,Dividends!$C$10:$E$100,2,0),0)</f>
        <v>0.3261814305832394</v>
      </c>
      <c r="G1531" s="66">
        <f t="shared" si="17"/>
        <v>22984273.228695948</v>
      </c>
      <c r="H1531" s="2">
        <f>H1530*(1-H$1+IF(AND(WEEKDAY($A1531)&lt;&gt;1,WEEKDAY($A1531)&lt;&gt;7),-VLOOKUP($A1531,ETF_OP_Fee!$I$5:$J$14,2,1),0))^($A1531-$A1530)*(1+1*(B1531/B1530-1))</f>
        <v>0.28134840276365969</v>
      </c>
      <c r="I1531" s="9" t="str">
        <f>IFERROR(VLOOKUP(A1531,'BITO-IV'!$A$1:$J$10000,4,0),"")</f>
        <v/>
      </c>
      <c r="Q1531">
        <f>ROW()</f>
        <v>1531</v>
      </c>
      <c r="R1531" t="str">
        <f t="shared" si="18"/>
        <v/>
      </c>
      <c r="S1531" t="str">
        <f t="shared" si="16"/>
        <v/>
      </c>
      <c r="W1531">
        <f>VLOOKUP(A1531,Tbills!$B$4:$C$10000,2,1)</f>
        <v>0.25499868131868886</v>
      </c>
    </row>
    <row r="1532" spans="1:23">
      <c r="A1532" s="1">
        <v>42394</v>
      </c>
      <c r="B1532">
        <f>IFERROR(VLOOKUP($A1532,'BTC-Web'!$A$2:$H$10000,2,0),"")</f>
        <v>402.31698599999999</v>
      </c>
      <c r="C1532">
        <f>VLOOKUP(A1532,H_SPBTFDUE!$B$2:$C$5828,2,0)</f>
        <v>2.818697649188707</v>
      </c>
      <c r="D1532" s="2">
        <f>D1531*(1-D$1+IF(AND(WEEKDAY($A1532)&lt;&gt;1,WEEKDAY($A1532)&lt;&gt;7),-VLOOKUP($A1532,ETF_OP_Fee!$G$5:$H$14,2,1),0))^($A1532-$A1531)*(1+2*(C1532/C1531-1))+IFERROR(VLOOKUP(A1532,BITXeom!$C$9:$D$100,2,0),0)-$D$3*IFERROR(VLOOKUP($A1532,Dividends!$C$10:$E$100,2,0),0)</f>
        <v>0.34173547396638904</v>
      </c>
      <c r="G1532" s="66">
        <f t="shared" si="17"/>
        <v>21878355.363223515</v>
      </c>
      <c r="H1532" s="2">
        <f>H1531*(1-H$1+IF(AND(WEEKDAY($A1532)&lt;&gt;1,WEEKDAY($A1532)&lt;&gt;7),-VLOOKUP($A1532,ETF_OP_Fee!$I$5:$J$14,2,1),0))^($A1532-$A1531)*(1+1*(B1532/B1531-1))</f>
        <v>0.27622239236035201</v>
      </c>
      <c r="I1532" s="9" t="str">
        <f>IFERROR(VLOOKUP(A1532,'BITO-IV'!$A$1:$J$10000,4,0),"")</f>
        <v/>
      </c>
      <c r="Q1532">
        <f>ROW()</f>
        <v>1532</v>
      </c>
      <c r="R1532" t="str">
        <f t="shared" si="18"/>
        <v/>
      </c>
      <c r="S1532" t="str">
        <f t="shared" si="16"/>
        <v/>
      </c>
      <c r="W1532">
        <f>VLOOKUP(A1532,Tbills!$B$4:$C$10000,2,1)</f>
        <v>0.30499912087910053</v>
      </c>
    </row>
    <row r="1533" spans="1:23">
      <c r="A1533" s="1">
        <v>42395</v>
      </c>
      <c r="B1533">
        <f>IFERROR(VLOOKUP($A1533,'BTC-Web'!$A$2:$H$10000,2,0),"")</f>
        <v>392.00201399999997</v>
      </c>
      <c r="C1533">
        <f>VLOOKUP(A1533,H_SPBTFDUE!$B$2:$C$5828,2,0)</f>
        <v>2.8214612798126244</v>
      </c>
      <c r="D1533" s="2">
        <f>D1532*(1-D$1+IF(AND(WEEKDAY($A1533)&lt;&gt;1,WEEKDAY($A1533)&lt;&gt;7),-VLOOKUP($A1533,ETF_OP_Fee!$G$5:$H$14,2,1),0))^($A1533-$A1532)*(1+2*(C1533/C1532-1))+IFERROR(VLOOKUP(A1533,BITXeom!$C$9:$D$100,2,0),0)-$D$3*IFERROR(VLOOKUP($A1533,Dividends!$C$10:$E$100,2,0),0)</f>
        <v>0.34236431610542489</v>
      </c>
      <c r="G1533" s="66">
        <f t="shared" si="17"/>
        <v>21834314.625021387</v>
      </c>
      <c r="H1533" s="2">
        <f>H1532*(1-H$1+IF(AND(WEEKDAY($A1533)&lt;&gt;1,WEEKDAY($A1533)&lt;&gt;7),-VLOOKUP($A1533,ETF_OP_Fee!$I$5:$J$14,2,1),0))^($A1533-$A1532)*(1+1*(B1533/B1532-1))</f>
        <v>0.26913334421704255</v>
      </c>
      <c r="I1533" s="9" t="str">
        <f>IFERROR(VLOOKUP(A1533,'BITO-IV'!$A$1:$J$10000,4,0),"")</f>
        <v/>
      </c>
      <c r="Q1533">
        <f>ROW()</f>
        <v>1533</v>
      </c>
      <c r="R1533" t="str">
        <f t="shared" si="18"/>
        <v/>
      </c>
      <c r="S1533" t="str">
        <f t="shared" si="16"/>
        <v/>
      </c>
      <c r="W1533">
        <f>VLOOKUP(A1533,Tbills!$B$4:$C$10000,2,1)</f>
        <v>0.30499912087910053</v>
      </c>
    </row>
    <row r="1534" spans="1:23">
      <c r="A1534" s="1">
        <v>42396</v>
      </c>
      <c r="B1534">
        <f>IFERROR(VLOOKUP($A1534,'BTC-Web'!$A$2:$H$10000,2,0),"")</f>
        <v>392.44400000000002</v>
      </c>
      <c r="C1534">
        <f>VLOOKUP(A1534,H_SPBTFDUE!$B$2:$C$5828,2,0)</f>
        <v>2.8414339950726561</v>
      </c>
      <c r="D1534" s="2">
        <f>D1533*(1-D$1+IF(AND(WEEKDAY($A1534)&lt;&gt;1,WEEKDAY($A1534)&lt;&gt;7),-VLOOKUP($A1534,ETF_OP_Fee!$G$5:$H$14,2,1),0))^($A1534-$A1533)*(1+2*(C1534/C1533-1))+IFERROR(VLOOKUP(A1534,BITXeom!$C$9:$D$100,2,0),0)-$D$3*IFERROR(VLOOKUP($A1534,Dividends!$C$10:$E$100,2,0),0)</f>
        <v>0.34716955517830478</v>
      </c>
      <c r="G1534" s="66">
        <f t="shared" si="17"/>
        <v>21524054.150181722</v>
      </c>
      <c r="H1534" s="2">
        <f>H1533*(1-H$1+IF(AND(WEEKDAY($A1534)&lt;&gt;1,WEEKDAY($A1534)&lt;&gt;7),-VLOOKUP($A1534,ETF_OP_Fee!$I$5:$J$14,2,1),0))^($A1534-$A1533)*(1+1*(B1534/B1533-1))</f>
        <v>0.26942978188449113</v>
      </c>
      <c r="I1534" s="9" t="str">
        <f>IFERROR(VLOOKUP(A1534,'BITO-IV'!$A$1:$J$10000,4,0),"")</f>
        <v/>
      </c>
      <c r="Q1534">
        <f>ROW()</f>
        <v>1534</v>
      </c>
      <c r="R1534" t="str">
        <f t="shared" si="18"/>
        <v/>
      </c>
      <c r="S1534" t="str">
        <f t="shared" si="16"/>
        <v/>
      </c>
      <c r="W1534">
        <f>VLOOKUP(A1534,Tbills!$B$4:$C$10000,2,1)</f>
        <v>0.30499912087910053</v>
      </c>
    </row>
    <row r="1535" spans="1:23">
      <c r="A1535" s="1">
        <v>42397</v>
      </c>
      <c r="B1535">
        <f>IFERROR(VLOOKUP($A1535,'BTC-Web'!$A$2:$H$10000,2,0),"")</f>
        <v>395.14599600000003</v>
      </c>
      <c r="C1535">
        <f>VLOOKUP(A1535,H_SPBTFDUE!$B$2:$C$5828,2,0)</f>
        <v>2.7354930123882131</v>
      </c>
      <c r="D1535" s="2">
        <f>D1534*(1-D$1+IF(AND(WEEKDAY($A1535)&lt;&gt;1,WEEKDAY($A1535)&lt;&gt;7),-VLOOKUP($A1535,ETF_OP_Fee!$G$5:$H$14,2,1),0))^($A1535-$A1534)*(1+2*(C1535/C1534-1))+IFERROR(VLOOKUP(A1535,BITXeom!$C$9:$D$100,2,0),0)-$D$3*IFERROR(VLOOKUP($A1535,Dividends!$C$10:$E$100,2,0),0)</f>
        <v>0.32124285194902358</v>
      </c>
      <c r="G1535" s="66">
        <f t="shared" si="17"/>
        <v>23127953.897789743</v>
      </c>
      <c r="H1535" s="2">
        <f>H1534*(1-H$1+IF(AND(WEEKDAY($A1535)&lt;&gt;1,WEEKDAY($A1535)&lt;&gt;7),-VLOOKUP($A1535,ETF_OP_Fee!$I$5:$J$14,2,1),0))^($A1535-$A1534)*(1+1*(B1535/B1534-1))</f>
        <v>0.27127775818052507</v>
      </c>
      <c r="I1535" s="9" t="str">
        <f>IFERROR(VLOOKUP(A1535,'BITO-IV'!$A$1:$J$10000,4,0),"")</f>
        <v/>
      </c>
      <c r="Q1535">
        <f>ROW()</f>
        <v>1535</v>
      </c>
      <c r="R1535" t="str">
        <f t="shared" si="18"/>
        <v/>
      </c>
      <c r="S1535" t="str">
        <f t="shared" si="16"/>
        <v/>
      </c>
      <c r="W1535">
        <f>VLOOKUP(A1535,Tbills!$B$4:$C$10000,2,1)</f>
        <v>0.30499912087910053</v>
      </c>
    </row>
    <row r="1536" spans="1:23">
      <c r="A1536" s="1">
        <v>42398</v>
      </c>
      <c r="B1536">
        <f>IFERROR(VLOOKUP($A1536,'BTC-Web'!$A$2:$H$10000,2,0),"")</f>
        <v>380.108002</v>
      </c>
      <c r="C1536">
        <f>VLOOKUP(A1536,H_SPBTFDUE!$B$2:$C$5828,2,0)</f>
        <v>2.7293307638667095</v>
      </c>
      <c r="D1536" s="2">
        <f>D1535*(1-D$1+IF(AND(WEEKDAY($A1536)&lt;&gt;1,WEEKDAY($A1536)&lt;&gt;7),-VLOOKUP($A1536,ETF_OP_Fee!$G$5:$H$14,2,1),0))^($A1536-$A1535)*(1+2*(C1536/C1535-1))+IFERROR(VLOOKUP(A1536,BITXeom!$C$9:$D$100,2,0),0)-$D$3*IFERROR(VLOOKUP($A1536,Dividends!$C$10:$E$100,2,0),0)</f>
        <v>0.31975697290910265</v>
      </c>
      <c r="G1536" s="66">
        <f t="shared" si="17"/>
        <v>23230950.718096733</v>
      </c>
      <c r="H1536" s="2">
        <f>H1535*(1-H$1+IF(AND(WEEKDAY($A1536)&lt;&gt;1,WEEKDAY($A1536)&lt;&gt;7),-VLOOKUP($A1536,ETF_OP_Fee!$I$5:$J$14,2,1),0))^($A1536-$A1535)*(1+1*(B1536/B1535-1))</f>
        <v>0.26094700156840606</v>
      </c>
      <c r="I1536" s="9" t="str">
        <f>IFERROR(VLOOKUP(A1536,'BITO-IV'!$A$1:$J$10000,4,0),"")</f>
        <v/>
      </c>
      <c r="Q1536">
        <f>ROW()</f>
        <v>1536</v>
      </c>
      <c r="R1536" t="str">
        <f t="shared" si="18"/>
        <v/>
      </c>
      <c r="S1536" t="str">
        <f t="shared" si="16"/>
        <v/>
      </c>
      <c r="W1536">
        <f>VLOOKUP(A1536,Tbills!$B$4:$C$10000,2,1)</f>
        <v>0.30499912087910053</v>
      </c>
    </row>
    <row r="1537" spans="1:23">
      <c r="A1537" s="1">
        <v>42401</v>
      </c>
      <c r="B1537">
        <f>IFERROR(VLOOKUP($A1537,'BTC-Web'!$A$2:$H$10000,2,0),"")</f>
        <v>369.35000600000001</v>
      </c>
      <c r="C1537">
        <f>VLOOKUP(A1537,H_SPBTFDUE!$B$2:$C$5828,2,0)</f>
        <v>2.6828708097409826</v>
      </c>
      <c r="D1537" s="2">
        <f>D1536*(1-D$1+IF(AND(WEEKDAY($A1537)&lt;&gt;1,WEEKDAY($A1537)&lt;&gt;7),-VLOOKUP($A1537,ETF_OP_Fee!$G$5:$H$14,2,1),0))^($A1537-$A1536)*(1+2*(C1537/C1536-1))+IFERROR(VLOOKUP(A1537,BITXeom!$C$9:$D$100,2,0),0)-$D$3*IFERROR(VLOOKUP($A1537,Dividends!$C$10:$E$100,2,0),0)</f>
        <v>0.30875917745108516</v>
      </c>
      <c r="G1537" s="66">
        <f t="shared" si="17"/>
        <v>24020637.811463892</v>
      </c>
      <c r="H1537" s="2">
        <f>H1536*(1-H$1+IF(AND(WEEKDAY($A1537)&lt;&gt;1,WEEKDAY($A1537)&lt;&gt;7),-VLOOKUP($A1537,ETF_OP_Fee!$I$5:$J$14,2,1),0))^($A1537-$A1536)*(1+1*(B1537/B1536-1))</f>
        <v>0.25354175829363718</v>
      </c>
      <c r="I1537" s="9" t="str">
        <f>IFERROR(VLOOKUP(A1537,'BITO-IV'!$A$1:$J$10000,4,0),"")</f>
        <v/>
      </c>
      <c r="Q1537">
        <f>ROW()</f>
        <v>1537</v>
      </c>
      <c r="R1537" t="str">
        <f t="shared" si="18"/>
        <v/>
      </c>
      <c r="S1537" t="str">
        <f t="shared" si="16"/>
        <v/>
      </c>
      <c r="W1537">
        <f>VLOOKUP(A1537,Tbills!$B$4:$C$10000,2,1)</f>
        <v>0.34999912087910462</v>
      </c>
    </row>
    <row r="1538" spans="1:23">
      <c r="A1538" s="1">
        <v>42402</v>
      </c>
      <c r="B1538">
        <f>IFERROR(VLOOKUP($A1538,'BTC-Web'!$A$2:$H$10000,2,0),"")</f>
        <v>372.92001299999998</v>
      </c>
      <c r="C1538">
        <f>VLOOKUP(A1538,H_SPBTFDUE!$B$2:$C$5828,2,0)</f>
        <v>2.6925874940949974</v>
      </c>
      <c r="D1538" s="2">
        <f>D1537*(1-D$1+IF(AND(WEEKDAY($A1538)&lt;&gt;1,WEEKDAY($A1538)&lt;&gt;7),-VLOOKUP($A1538,ETF_OP_Fee!$G$5:$H$14,2,1),0))^($A1538-$A1537)*(1+2*(C1538/C1537-1))+IFERROR(VLOOKUP(A1538,BITXeom!$C$9:$D$100,2,0),0)-$D$3*IFERROR(VLOOKUP($A1538,Dividends!$C$10:$E$100,2,0),0)</f>
        <v>0.31095818397271996</v>
      </c>
      <c r="G1538" s="66">
        <f t="shared" si="17"/>
        <v>23845393.98585188</v>
      </c>
      <c r="H1538" s="2">
        <f>H1537*(1-H$1+IF(AND(WEEKDAY($A1538)&lt;&gt;1,WEEKDAY($A1538)&lt;&gt;7),-VLOOKUP($A1538,ETF_OP_Fee!$I$5:$J$14,2,1),0))^($A1538-$A1537)*(1+1*(B1538/B1537-1))</f>
        <v>0.25598574076585362</v>
      </c>
      <c r="I1538" s="9" t="str">
        <f>IFERROR(VLOOKUP(A1538,'BITO-IV'!$A$1:$J$10000,4,0),"")</f>
        <v/>
      </c>
      <c r="Q1538">
        <f>ROW()</f>
        <v>1538</v>
      </c>
      <c r="R1538" t="str">
        <f t="shared" si="18"/>
        <v/>
      </c>
      <c r="S1538" t="str">
        <f t="shared" si="16"/>
        <v/>
      </c>
      <c r="W1538">
        <f>VLOOKUP(A1538,Tbills!$B$4:$C$10000,2,1)</f>
        <v>0.34999912087910462</v>
      </c>
    </row>
    <row r="1539" spans="1:23">
      <c r="A1539" s="1">
        <v>42403</v>
      </c>
      <c r="B1539">
        <f>IFERROR(VLOOKUP($A1539,'BTC-Web'!$A$2:$H$10000,2,0),"")</f>
        <v>374.64599600000003</v>
      </c>
      <c r="C1539">
        <f>VLOOKUP(A1539,H_SPBTFDUE!$B$2:$C$5828,2,0)</f>
        <v>2.6599409750856768</v>
      </c>
      <c r="D1539" s="2">
        <f>D1538*(1-D$1+IF(AND(WEEKDAY($A1539)&lt;&gt;1,WEEKDAY($A1539)&lt;&gt;7),-VLOOKUP($A1539,ETF_OP_Fee!$G$5:$H$14,2,1),0))^($A1539-$A1538)*(1+2*(C1539/C1538-1))+IFERROR(VLOOKUP(A1539,BITXeom!$C$9:$D$100,2,0),0)-$D$3*IFERROR(VLOOKUP($A1539,Dividends!$C$10:$E$100,2,0),0)</f>
        <v>0.30338112670784434</v>
      </c>
      <c r="G1539" s="66">
        <f t="shared" si="17"/>
        <v>24422383.962692779</v>
      </c>
      <c r="H1539" s="2">
        <f>H1538*(1-H$1+IF(AND(WEEKDAY($A1539)&lt;&gt;1,WEEKDAY($A1539)&lt;&gt;7),-VLOOKUP($A1539,ETF_OP_Fee!$I$5:$J$14,2,1),0))^($A1539-$A1538)*(1+1*(B1539/B1538-1))</f>
        <v>0.25716382423986511</v>
      </c>
      <c r="I1539" s="9" t="str">
        <f>IFERROR(VLOOKUP(A1539,'BITO-IV'!$A$1:$J$10000,4,0),"")</f>
        <v/>
      </c>
      <c r="Q1539">
        <f>ROW()</f>
        <v>1539</v>
      </c>
      <c r="R1539" t="str">
        <f t="shared" si="18"/>
        <v/>
      </c>
      <c r="S1539" t="str">
        <f t="shared" si="16"/>
        <v/>
      </c>
      <c r="W1539">
        <f>VLOOKUP(A1539,Tbills!$B$4:$C$10000,2,1)</f>
        <v>0.34999912087910462</v>
      </c>
    </row>
    <row r="1540" spans="1:23">
      <c r="A1540" s="1">
        <v>42404</v>
      </c>
      <c r="B1540">
        <f>IFERROR(VLOOKUP($A1540,'BTC-Web'!$A$2:$H$10000,2,0),"")</f>
        <v>370.17401100000001</v>
      </c>
      <c r="C1540">
        <f>VLOOKUP(A1540,H_SPBTFDUE!$B$2:$C$5828,2,0)</f>
        <v>2.8008973507363204</v>
      </c>
      <c r="D1540" s="2">
        <f>D1539*(1-D$1+IF(AND(WEEKDAY($A1540)&lt;&gt;1,WEEKDAY($A1540)&lt;&gt;7),-VLOOKUP($A1540,ETF_OP_Fee!$G$5:$H$14,2,1),0))^($A1540-$A1539)*(1+2*(C1540/C1539-1))+IFERROR(VLOOKUP(A1540,BITXeom!$C$9:$D$100,2,0),0)-$D$3*IFERROR(VLOOKUP($A1540,Dividends!$C$10:$E$100,2,0),0)</f>
        <v>0.33549440272889708</v>
      </c>
      <c r="G1540" s="66">
        <f t="shared" si="17"/>
        <v>21832716.331141442</v>
      </c>
      <c r="H1540" s="2">
        <f>H1539*(1-H$1+IF(AND(WEEKDAY($A1540)&lt;&gt;1,WEEKDAY($A1540)&lt;&gt;7),-VLOOKUP($A1540,ETF_OP_Fee!$I$5:$J$14,2,1),0))^($A1540-$A1539)*(1+1*(B1540/B1539-1))</f>
        <v>0.25408755900705221</v>
      </c>
      <c r="I1540" s="9" t="str">
        <f>IFERROR(VLOOKUP(A1540,'BITO-IV'!$A$1:$J$10000,4,0),"")</f>
        <v/>
      </c>
      <c r="Q1540">
        <f>ROW()</f>
        <v>1540</v>
      </c>
      <c r="R1540" t="str">
        <f t="shared" si="18"/>
        <v/>
      </c>
      <c r="S1540" t="str">
        <f t="shared" si="16"/>
        <v/>
      </c>
      <c r="W1540">
        <f>VLOOKUP(A1540,Tbills!$B$4:$C$10000,2,1)</f>
        <v>0.34999912087910462</v>
      </c>
    </row>
    <row r="1541" spans="1:23">
      <c r="A1541" s="1">
        <v>42405</v>
      </c>
      <c r="B1541">
        <f>IFERROR(VLOOKUP($A1541,'BTC-Web'!$A$2:$H$10000,2,0),"")</f>
        <v>388.89801</v>
      </c>
      <c r="C1541">
        <f>VLOOKUP(A1541,H_SPBTFDUE!$B$2:$C$5828,2,0)</f>
        <v>2.7786991908217993</v>
      </c>
      <c r="D1541" s="2">
        <f>D1540*(1-D$1+IF(AND(WEEKDAY($A1541)&lt;&gt;1,WEEKDAY($A1541)&lt;&gt;7),-VLOOKUP($A1541,ETF_OP_Fee!$G$5:$H$14,2,1),0))^($A1541-$A1540)*(1+2*(C1541/C1540-1))+IFERROR(VLOOKUP(A1541,BITXeom!$C$9:$D$100,2,0),0)-$D$3*IFERROR(VLOOKUP($A1541,Dividends!$C$10:$E$100,2,0),0)</f>
        <v>0.33013676317987506</v>
      </c>
      <c r="G1541" s="66">
        <f t="shared" si="17"/>
        <v>22177644.73192998</v>
      </c>
      <c r="H1541" s="2">
        <f>H1540*(1-H$1+IF(AND(WEEKDAY($A1541)&lt;&gt;1,WEEKDAY($A1541)&lt;&gt;7),-VLOOKUP($A1541,ETF_OP_Fee!$I$5:$J$14,2,1),0))^($A1541-$A1540)*(1+1*(B1541/B1540-1))</f>
        <v>0.26693277013595007</v>
      </c>
      <c r="I1541" s="9" t="str">
        <f>IFERROR(VLOOKUP(A1541,'BITO-IV'!$A$1:$J$10000,4,0),"")</f>
        <v/>
      </c>
      <c r="Q1541">
        <f>ROW()</f>
        <v>1541</v>
      </c>
      <c r="R1541" t="str">
        <f t="shared" si="18"/>
        <v/>
      </c>
      <c r="S1541" t="str">
        <f t="shared" si="16"/>
        <v/>
      </c>
      <c r="W1541">
        <f>VLOOKUP(A1541,Tbills!$B$4:$C$10000,2,1)</f>
        <v>0.34999912087910462</v>
      </c>
    </row>
    <row r="1542" spans="1:23">
      <c r="A1542" s="1">
        <v>42408</v>
      </c>
      <c r="B1542">
        <f>IFERROR(VLOOKUP($A1542,'BTC-Web'!$A$2:$H$10000,2,0),"")</f>
        <v>376.75698899999998</v>
      </c>
      <c r="C1542">
        <f>VLOOKUP(A1542,H_SPBTFDUE!$B$2:$C$5828,2,0)</f>
        <v>2.6842110889329196</v>
      </c>
      <c r="D1542" s="2">
        <f>D1541*(1-D$1+IF(AND(WEEKDAY($A1542)&lt;&gt;1,WEEKDAY($A1542)&lt;&gt;7),-VLOOKUP($A1542,ETF_OP_Fee!$G$5:$H$14,2,1),0))^($A1542-$A1541)*(1+2*(C1542/C1541-1))+IFERROR(VLOOKUP(A1542,BITXeom!$C$9:$D$100,2,0),0)-$D$3*IFERROR(VLOOKUP($A1542,Dividends!$C$10:$E$100,2,0),0)</f>
        <v>0.30757327477393603</v>
      </c>
      <c r="G1542" s="66">
        <f t="shared" si="17"/>
        <v>23684766.930371478</v>
      </c>
      <c r="H1542" s="2">
        <f>H1541*(1-H$1+IF(AND(WEEKDAY($A1542)&lt;&gt;1,WEEKDAY($A1542)&lt;&gt;7),-VLOOKUP($A1542,ETF_OP_Fee!$I$5:$J$14,2,1),0))^($A1542-$A1541)*(1+1*(B1542/B1541-1))</f>
        <v>0.2585791948766667</v>
      </c>
      <c r="I1542" s="9" t="str">
        <f>IFERROR(VLOOKUP(A1542,'BITO-IV'!$A$1:$J$10000,4,0),"")</f>
        <v/>
      </c>
      <c r="Q1542">
        <f>ROW()</f>
        <v>1542</v>
      </c>
      <c r="R1542" t="str">
        <f t="shared" si="18"/>
        <v/>
      </c>
      <c r="S1542" t="str">
        <f t="shared" si="16"/>
        <v/>
      </c>
      <c r="W1542">
        <f>VLOOKUP(A1542,Tbills!$B$4:$C$10000,2,1)</f>
        <v>0.31499999999997214</v>
      </c>
    </row>
    <row r="1543" spans="1:23">
      <c r="A1543" s="1">
        <v>42409</v>
      </c>
      <c r="B1543">
        <f>IFERROR(VLOOKUP($A1543,'BTC-Web'!$A$2:$H$10000,2,0),"")</f>
        <v>373.42300399999999</v>
      </c>
      <c r="C1543">
        <f>VLOOKUP(A1543,H_SPBTFDUE!$B$2:$C$5828,2,0)</f>
        <v>2.7024754816547185</v>
      </c>
      <c r="D1543" s="2">
        <f>D1542*(1-D$1+IF(AND(WEEKDAY($A1543)&lt;&gt;1,WEEKDAY($A1543)&lt;&gt;7),-VLOOKUP($A1543,ETF_OP_Fee!$G$5:$H$14,2,1),0))^($A1543-$A1542)*(1+2*(C1543/C1542-1))+IFERROR(VLOOKUP(A1543,BITXeom!$C$9:$D$100,2,0),0)-$D$3*IFERROR(VLOOKUP($A1543,Dividends!$C$10:$E$100,2,0),0)</f>
        <v>0.31172138385830728</v>
      </c>
      <c r="G1543" s="66">
        <f t="shared" si="17"/>
        <v>23361213.707546111</v>
      </c>
      <c r="H1543" s="2">
        <f>H1542*(1-H$1+IF(AND(WEEKDAY($A1543)&lt;&gt;1,WEEKDAY($A1543)&lt;&gt;7),-VLOOKUP($A1543,ETF_OP_Fee!$I$5:$J$14,2,1),0))^($A1543-$A1542)*(1+1*(B1543/B1542-1))</f>
        <v>0.25628431416402986</v>
      </c>
      <c r="I1543" s="9" t="str">
        <f>IFERROR(VLOOKUP(A1543,'BITO-IV'!$A$1:$J$10000,4,0),"")</f>
        <v/>
      </c>
      <c r="Q1543">
        <f>ROW()</f>
        <v>1543</v>
      </c>
      <c r="R1543" t="str">
        <f t="shared" si="18"/>
        <v/>
      </c>
      <c r="S1543" t="str">
        <f t="shared" si="16"/>
        <v/>
      </c>
      <c r="W1543">
        <f>VLOOKUP(A1543,Tbills!$B$4:$C$10000,2,1)</f>
        <v>0.31499999999997214</v>
      </c>
    </row>
    <row r="1544" spans="1:23">
      <c r="A1544" s="1">
        <v>42410</v>
      </c>
      <c r="B1544">
        <f>IFERROR(VLOOKUP($A1544,'BTC-Web'!$A$2:$H$10000,2,0),"")</f>
        <v>376.14599600000003</v>
      </c>
      <c r="C1544">
        <f>VLOOKUP(A1544,H_SPBTFDUE!$B$2:$C$5828,2,0)</f>
        <v>2.7425695532051195</v>
      </c>
      <c r="D1544" s="2">
        <f>D1543*(1-D$1+IF(AND(WEEKDAY($A1544)&lt;&gt;1,WEEKDAY($A1544)&lt;&gt;7),-VLOOKUP($A1544,ETF_OP_Fee!$G$5:$H$14,2,1),0))^($A1544-$A1543)*(1+2*(C1544/C1543-1))+IFERROR(VLOOKUP(A1544,BITXeom!$C$9:$D$100,2,0),0)-$D$3*IFERROR(VLOOKUP($A1544,Dividends!$C$10:$E$100,2,0),0)</f>
        <v>0.32093212190879788</v>
      </c>
      <c r="G1544" s="66">
        <f t="shared" si="17"/>
        <v>22666821.199101854</v>
      </c>
      <c r="H1544" s="2">
        <f>H1543*(1-H$1+IF(AND(WEEKDAY($A1544)&lt;&gt;1,WEEKDAY($A1544)&lt;&gt;7),-VLOOKUP($A1544,ETF_OP_Fee!$I$5:$J$14,2,1),0))^($A1544-$A1543)*(1+1*(B1544/B1543-1))</f>
        <v>0.25814641446411113</v>
      </c>
      <c r="I1544" s="9" t="str">
        <f>IFERROR(VLOOKUP(A1544,'BITO-IV'!$A$1:$J$10000,4,0),"")</f>
        <v/>
      </c>
      <c r="Q1544">
        <f>ROW()</f>
        <v>1544</v>
      </c>
      <c r="R1544" t="str">
        <f t="shared" si="18"/>
        <v/>
      </c>
      <c r="S1544" t="str">
        <f t="shared" si="16"/>
        <v/>
      </c>
      <c r="W1544">
        <f>VLOOKUP(A1544,Tbills!$B$4:$C$10000,2,1)</f>
        <v>0.31499999999997214</v>
      </c>
    </row>
    <row r="1545" spans="1:23">
      <c r="A1545" s="1">
        <v>42411</v>
      </c>
      <c r="B1545">
        <f>IFERROR(VLOOKUP($A1545,'BTC-Web'!$A$2:$H$10000,2,0),"")</f>
        <v>382.114014</v>
      </c>
      <c r="C1545">
        <f>VLOOKUP(A1545,H_SPBTFDUE!$B$2:$C$5828,2,0)</f>
        <v>2.7279327548277137</v>
      </c>
      <c r="D1545" s="2">
        <f>D1544*(1-D$1+IF(AND(WEEKDAY($A1545)&lt;&gt;1,WEEKDAY($A1545)&lt;&gt;7),-VLOOKUP($A1545,ETF_OP_Fee!$G$5:$H$14,2,1),0))^($A1545-$A1544)*(1+2*(C1545/C1544-1))+IFERROR(VLOOKUP(A1545,BITXeom!$C$9:$D$100,2,0),0)-$D$3*IFERROR(VLOOKUP($A1545,Dividends!$C$10:$E$100,2,0),0)</f>
        <v>0.31746828679381001</v>
      </c>
      <c r="G1545" s="66">
        <f t="shared" si="17"/>
        <v>22907582.050199609</v>
      </c>
      <c r="H1545" s="2">
        <f>H1544*(1-H$1+IF(AND(WEEKDAY($A1545)&lt;&gt;1,WEEKDAY($A1545)&lt;&gt;7),-VLOOKUP($A1545,ETF_OP_Fee!$I$5:$J$14,2,1),0))^($A1545-$A1544)*(1+1*(B1545/B1544-1))</f>
        <v>0.26223539875899055</v>
      </c>
      <c r="I1545" s="9" t="str">
        <f>IFERROR(VLOOKUP(A1545,'BITO-IV'!$A$1:$J$10000,4,0),"")</f>
        <v/>
      </c>
      <c r="Q1545">
        <f>ROW()</f>
        <v>1545</v>
      </c>
      <c r="R1545" t="str">
        <f t="shared" si="18"/>
        <v/>
      </c>
      <c r="S1545" t="str">
        <f t="shared" si="16"/>
        <v/>
      </c>
      <c r="W1545">
        <f>VLOOKUP(A1545,Tbills!$B$4:$C$10000,2,1)</f>
        <v>0.31499999999997214</v>
      </c>
    </row>
    <row r="1546" spans="1:23">
      <c r="A1546" s="1">
        <v>42412</v>
      </c>
      <c r="B1546">
        <f>IFERROR(VLOOKUP($A1546,'BTC-Web'!$A$2:$H$10000,2,0),"")</f>
        <v>379.68600500000002</v>
      </c>
      <c r="C1546">
        <f>VLOOKUP(A1546,H_SPBTFDUE!$B$2:$C$5828,2,0)</f>
        <v>2.7607509682784253</v>
      </c>
      <c r="D1546" s="2">
        <f>D1545*(1-D$1+IF(AND(WEEKDAY($A1546)&lt;&gt;1,WEEKDAY($A1546)&lt;&gt;7),-VLOOKUP($A1546,ETF_OP_Fee!$G$5:$H$14,2,1),0))^($A1546-$A1545)*(1+2*(C1546/C1545-1))+IFERROR(VLOOKUP(A1546,BITXeom!$C$9:$D$100,2,0),0)-$D$3*IFERROR(VLOOKUP($A1546,Dividends!$C$10:$E$100,2,0),0)</f>
        <v>0.32506765802184251</v>
      </c>
      <c r="G1546" s="66">
        <f t="shared" si="17"/>
        <v>22355213.318219226</v>
      </c>
      <c r="H1546" s="2">
        <f>H1545*(1-H$1+IF(AND(WEEKDAY($A1546)&lt;&gt;1,WEEKDAY($A1546)&lt;&gt;7),-VLOOKUP($A1546,ETF_OP_Fee!$I$5:$J$14,2,1),0))^($A1546-$A1545)*(1+1*(B1546/B1545-1))</f>
        <v>0.26056233428704606</v>
      </c>
      <c r="I1546" s="9" t="str">
        <f>IFERROR(VLOOKUP(A1546,'BITO-IV'!$A$1:$J$10000,4,0),"")</f>
        <v/>
      </c>
      <c r="Q1546">
        <f>ROW()</f>
        <v>1546</v>
      </c>
      <c r="R1546" t="str">
        <f t="shared" si="18"/>
        <v/>
      </c>
      <c r="S1546" t="str">
        <f t="shared" si="16"/>
        <v/>
      </c>
      <c r="W1546">
        <f>VLOOKUP(A1546,Tbills!$B$4:$C$10000,2,1)</f>
        <v>0.31499999999997214</v>
      </c>
    </row>
    <row r="1547" spans="1:23">
      <c r="A1547" s="1">
        <v>42416</v>
      </c>
      <c r="B1547">
        <f>IFERROR(VLOOKUP($A1547,'BTC-Web'!$A$2:$H$10000,2,0),"")</f>
        <v>401.432007</v>
      </c>
      <c r="C1547">
        <f>VLOOKUP(A1547,H_SPBTFDUE!$B$2:$C$5828,2,0)</f>
        <v>2.9273092956263085</v>
      </c>
      <c r="D1547" s="2">
        <f>D1546*(1-D$1+IF(AND(WEEKDAY($A1547)&lt;&gt;1,WEEKDAY($A1547)&lt;&gt;7),-VLOOKUP($A1547,ETF_OP_Fee!$G$5:$H$14,2,1),0))^($A1547-$A1546)*(1+2*(C1547/C1546-1))+IFERROR(VLOOKUP(A1547,BITXeom!$C$9:$D$100,2,0),0)-$D$3*IFERROR(VLOOKUP($A1547,Dividends!$C$10:$E$100,2,0),0)</f>
        <v>0.36411521847767808</v>
      </c>
      <c r="G1547" s="66">
        <f t="shared" si="17"/>
        <v>19656633.607069578</v>
      </c>
      <c r="H1547" s="2">
        <f>H1546*(1-H$1+IF(AND(WEEKDAY($A1547)&lt;&gt;1,WEEKDAY($A1547)&lt;&gt;7),-VLOOKUP($A1547,ETF_OP_Fee!$I$5:$J$14,2,1),0))^($A1547-$A1546)*(1+1*(B1547/B1546-1))</f>
        <v>0.27545700970849896</v>
      </c>
      <c r="I1547" s="9" t="str">
        <f>IFERROR(VLOOKUP(A1547,'BITO-IV'!$A$1:$J$10000,4,0),"")</f>
        <v/>
      </c>
      <c r="Q1547">
        <f>ROW()</f>
        <v>1547</v>
      </c>
      <c r="R1547" t="str">
        <f t="shared" si="18"/>
        <v/>
      </c>
      <c r="S1547" t="str">
        <f t="shared" si="16"/>
        <v/>
      </c>
      <c r="W1547">
        <f>VLOOKUP(A1547,Tbills!$B$4:$C$10000,2,1)</f>
        <v>0.29999868131869289</v>
      </c>
    </row>
    <row r="1548" spans="1:23">
      <c r="A1548" s="1">
        <v>42417</v>
      </c>
      <c r="B1548">
        <f>IFERROR(VLOOKUP($A1548,'BTC-Web'!$A$2:$H$10000,2,0),"")</f>
        <v>407.65600599999999</v>
      </c>
      <c r="C1548">
        <f>VLOOKUP(A1548,H_SPBTFDUE!$B$2:$C$5828,2,0)</f>
        <v>2.9904500027658467</v>
      </c>
      <c r="D1548" s="2">
        <f>D1547*(1-D$1+IF(AND(WEEKDAY($A1548)&lt;&gt;1,WEEKDAY($A1548)&lt;&gt;7),-VLOOKUP($A1548,ETF_OP_Fee!$G$5:$H$14,2,1),0))^($A1548-$A1547)*(1+2*(C1548/C1547-1))+IFERROR(VLOOKUP(A1548,BITXeom!$C$9:$D$100,2,0),0)-$D$3*IFERROR(VLOOKUP($A1548,Dividends!$C$10:$E$100,2,0),0)</f>
        <v>0.3797770252156451</v>
      </c>
      <c r="G1548" s="66">
        <f t="shared" si="17"/>
        <v>18807641.40015788</v>
      </c>
      <c r="H1548" s="2">
        <f>H1547*(1-H$1+IF(AND(WEEKDAY($A1548)&lt;&gt;1,WEEKDAY($A1548)&lt;&gt;7),-VLOOKUP($A1548,ETF_OP_Fee!$I$5:$J$14,2,1),0))^($A1548-$A1547)*(1+1*(B1548/B1547-1))</f>
        <v>0.27972054989045847</v>
      </c>
      <c r="I1548" s="9" t="str">
        <f>IFERROR(VLOOKUP(A1548,'BITO-IV'!$A$1:$J$10000,4,0),"")</f>
        <v/>
      </c>
      <c r="Q1548">
        <f>ROW()</f>
        <v>1548</v>
      </c>
      <c r="R1548" t="str">
        <f t="shared" si="18"/>
        <v/>
      </c>
      <c r="S1548" t="str">
        <f t="shared" si="16"/>
        <v/>
      </c>
      <c r="W1548">
        <f>VLOOKUP(A1548,Tbills!$B$4:$C$10000,2,1)</f>
        <v>0.29999868131869289</v>
      </c>
    </row>
    <row r="1549" spans="1:23">
      <c r="A1549" s="1">
        <v>42418</v>
      </c>
      <c r="B1549">
        <f>IFERROR(VLOOKUP($A1549,'BTC-Web'!$A$2:$H$10000,2,0),"")</f>
        <v>416.57199100000003</v>
      </c>
      <c r="C1549">
        <f>VLOOKUP(A1549,H_SPBTFDUE!$B$2:$C$5828,2,0)</f>
        <v>3.0335867121676512</v>
      </c>
      <c r="D1549" s="2">
        <f>D1548*(1-D$1+IF(AND(WEEKDAY($A1549)&lt;&gt;1,WEEKDAY($A1549)&lt;&gt;7),-VLOOKUP($A1549,ETF_OP_Fee!$G$5:$H$14,2,1),0))^($A1549-$A1548)*(1+2*(C1549/C1548-1))+IFERROR(VLOOKUP(A1549,BITXeom!$C$9:$D$100,2,0),0)-$D$3*IFERROR(VLOOKUP($A1549,Dividends!$C$10:$E$100,2,0),0)</f>
        <v>0.3906863551817425</v>
      </c>
      <c r="G1549" s="66">
        <f t="shared" si="17"/>
        <v>18264068.608192734</v>
      </c>
      <c r="H1549" s="2">
        <f>H1548*(1-H$1+IF(AND(WEEKDAY($A1549)&lt;&gt;1,WEEKDAY($A1549)&lt;&gt;7),-VLOOKUP($A1549,ETF_OP_Fee!$I$5:$J$14,2,1),0))^($A1549-$A1548)*(1+1*(B1549/B1548-1))</f>
        <v>0.28583097480880859</v>
      </c>
      <c r="I1549" s="9" t="str">
        <f>IFERROR(VLOOKUP(A1549,'BITO-IV'!$A$1:$J$10000,4,0),"")</f>
        <v/>
      </c>
      <c r="Q1549">
        <f>ROW()</f>
        <v>1549</v>
      </c>
      <c r="R1549" t="str">
        <f t="shared" si="18"/>
        <v/>
      </c>
      <c r="S1549" t="str">
        <f t="shared" si="16"/>
        <v/>
      </c>
      <c r="W1549">
        <f>VLOOKUP(A1549,Tbills!$B$4:$C$10000,2,1)</f>
        <v>0.29999868131869289</v>
      </c>
    </row>
    <row r="1550" spans="1:23">
      <c r="A1550" s="1">
        <v>42419</v>
      </c>
      <c r="B1550">
        <f>IFERROR(VLOOKUP($A1550,'BTC-Web'!$A$2:$H$10000,2,0),"")</f>
        <v>422.73001099999999</v>
      </c>
      <c r="C1550">
        <f>VLOOKUP(A1550,H_SPBTFDUE!$B$2:$C$5828,2,0)</f>
        <v>3.0218489868548852</v>
      </c>
      <c r="D1550" s="2">
        <f>D1549*(1-D$1+IF(AND(WEEKDAY($A1550)&lt;&gt;1,WEEKDAY($A1550)&lt;&gt;7),-VLOOKUP($A1550,ETF_OP_Fee!$G$5:$H$14,2,1),0))^($A1550-$A1549)*(1+2*(C1550/C1549-1))+IFERROR(VLOOKUP(A1550,BITXeom!$C$9:$D$100,2,0),0)-$D$3*IFERROR(VLOOKUP($A1550,Dividends!$C$10:$E$100,2,0),0)</f>
        <v>0.38761629170863027</v>
      </c>
      <c r="G1550" s="66">
        <f t="shared" si="17"/>
        <v>18404454.610720985</v>
      </c>
      <c r="H1550" s="2">
        <f>H1549*(1-H$1+IF(AND(WEEKDAY($A1550)&lt;&gt;1,WEEKDAY($A1550)&lt;&gt;7),-VLOOKUP($A1550,ETF_OP_Fee!$I$5:$J$14,2,1),0))^($A1550-$A1549)*(1+1*(B1550/B1549-1))</f>
        <v>0.29004875234654576</v>
      </c>
      <c r="I1550" s="9" t="str">
        <f>IFERROR(VLOOKUP(A1550,'BITO-IV'!$A$1:$J$10000,4,0),"")</f>
        <v/>
      </c>
      <c r="Q1550">
        <f>ROW()</f>
        <v>1550</v>
      </c>
      <c r="R1550" t="str">
        <f t="shared" si="18"/>
        <v/>
      </c>
      <c r="S1550" t="str">
        <f t="shared" si="16"/>
        <v/>
      </c>
      <c r="W1550">
        <f>VLOOKUP(A1550,Tbills!$B$4:$C$10000,2,1)</f>
        <v>0.29999868131869289</v>
      </c>
    </row>
    <row r="1551" spans="1:23">
      <c r="A1551" s="1">
        <v>42422</v>
      </c>
      <c r="B1551">
        <f>IFERROR(VLOOKUP($A1551,'BTC-Web'!$A$2:$H$10000,2,0),"")</f>
        <v>438.989014</v>
      </c>
      <c r="C1551">
        <f>VLOOKUP(A1551,H_SPBTFDUE!$B$2:$C$5828,2,0)</f>
        <v>3.1433367339891229</v>
      </c>
      <c r="D1551" s="2">
        <f>D1550*(1-D$1+IF(AND(WEEKDAY($A1551)&lt;&gt;1,WEEKDAY($A1551)&lt;&gt;7),-VLOOKUP($A1551,ETF_OP_Fee!$G$5:$H$14,2,1),0))^($A1551-$A1550)*(1+2*(C1551/C1550-1))+IFERROR(VLOOKUP(A1551,BITXeom!$C$9:$D$100,2,0),0)-$D$3*IFERROR(VLOOKUP($A1551,Dividends!$C$10:$E$100,2,0),0)</f>
        <v>0.41863162558872757</v>
      </c>
      <c r="G1551" s="66">
        <f t="shared" si="17"/>
        <v>16923663.701657854</v>
      </c>
      <c r="H1551" s="2">
        <f>H1550*(1-H$1+IF(AND(WEEKDAY($A1551)&lt;&gt;1,WEEKDAY($A1551)&lt;&gt;7),-VLOOKUP($A1551,ETF_OP_Fee!$I$5:$J$14,2,1),0))^($A1551-$A1550)*(1+1*(B1551/B1550-1))</f>
        <v>0.30118106281585627</v>
      </c>
      <c r="I1551" s="9" t="str">
        <f>IFERROR(VLOOKUP(A1551,'BITO-IV'!$A$1:$J$10000,4,0),"")</f>
        <v/>
      </c>
      <c r="Q1551">
        <f>ROW()</f>
        <v>1551</v>
      </c>
      <c r="R1551" t="str">
        <f t="shared" si="18"/>
        <v/>
      </c>
      <c r="S1551" t="str">
        <f t="shared" si="16"/>
        <v/>
      </c>
      <c r="W1551">
        <f>VLOOKUP(A1551,Tbills!$B$4:$C$10000,2,1)</f>
        <v>0.320000439560436</v>
      </c>
    </row>
    <row r="1552" spans="1:23">
      <c r="A1552" s="1">
        <v>42423</v>
      </c>
      <c r="B1552">
        <f>IFERROR(VLOOKUP($A1552,'BTC-Web'!$A$2:$H$10000,2,0),"")</f>
        <v>438.25500499999998</v>
      </c>
      <c r="C1552">
        <f>VLOOKUP(A1552,H_SPBTFDUE!$B$2:$C$5828,2,0)</f>
        <v>3.0208342423174734</v>
      </c>
      <c r="D1552" s="2">
        <f>D1551*(1-D$1+IF(AND(WEEKDAY($A1552)&lt;&gt;1,WEEKDAY($A1552)&lt;&gt;7),-VLOOKUP($A1552,ETF_OP_Fee!$G$5:$H$14,2,1),0))^($A1552-$A1551)*(1+2*(C1552/C1551-1))+IFERROR(VLOOKUP(A1552,BITXeom!$C$9:$D$100,2,0),0)-$D$3*IFERROR(VLOOKUP($A1552,Dividends!$C$10:$E$100,2,0),0)</f>
        <v>0.38595517123887862</v>
      </c>
      <c r="G1552" s="66">
        <f t="shared" si="17"/>
        <v>18241884.798175599</v>
      </c>
      <c r="H1552" s="2">
        <f>H1551*(1-H$1+IF(AND(WEEKDAY($A1552)&lt;&gt;1,WEEKDAY($A1552)&lt;&gt;7),-VLOOKUP($A1552,ETF_OP_Fee!$I$5:$J$14,2,1),0))^($A1552-$A1551)*(1+1*(B1552/B1551-1))</f>
        <v>0.3006696489383639</v>
      </c>
      <c r="I1552" s="9" t="str">
        <f>IFERROR(VLOOKUP(A1552,'BITO-IV'!$A$1:$J$10000,4,0),"")</f>
        <v/>
      </c>
      <c r="Q1552">
        <f>ROW()</f>
        <v>1552</v>
      </c>
      <c r="R1552" t="str">
        <f t="shared" si="18"/>
        <v/>
      </c>
      <c r="S1552" t="str">
        <f t="shared" si="16"/>
        <v/>
      </c>
      <c r="W1552">
        <f>VLOOKUP(A1552,Tbills!$B$4:$C$10000,2,1)</f>
        <v>0.320000439560436</v>
      </c>
    </row>
    <row r="1553" spans="1:23">
      <c r="A1553" s="1">
        <v>42424</v>
      </c>
      <c r="B1553">
        <f>IFERROR(VLOOKUP($A1553,'BTC-Web'!$A$2:$H$10000,2,0),"")</f>
        <v>420.95599399999998</v>
      </c>
      <c r="C1553">
        <f>VLOOKUP(A1553,H_SPBTFDUE!$B$2:$C$5828,2,0)</f>
        <v>3.0507950728994335</v>
      </c>
      <c r="D1553" s="2">
        <f>D1552*(1-D$1+IF(AND(WEEKDAY($A1553)&lt;&gt;1,WEEKDAY($A1553)&lt;&gt;7),-VLOOKUP($A1553,ETF_OP_Fee!$G$5:$H$14,2,1),0))^($A1553-$A1552)*(1+2*(C1553/C1552-1))+IFERROR(VLOOKUP(A1553,BITXeom!$C$9:$D$100,2,0),0)-$D$3*IFERROR(VLOOKUP($A1553,Dividends!$C$10:$E$100,2,0),0)</f>
        <v>0.3935635792433621</v>
      </c>
      <c r="G1553" s="66">
        <f t="shared" si="17"/>
        <v>17879086.819743536</v>
      </c>
      <c r="H1553" s="2">
        <f>H1552*(1-H$1+IF(AND(WEEKDAY($A1553)&lt;&gt;1,WEEKDAY($A1553)&lt;&gt;7),-VLOOKUP($A1553,ETF_OP_Fee!$I$5:$J$14,2,1),0))^($A1553-$A1552)*(1+1*(B1553/B1552-1))</f>
        <v>0.2887939561143868</v>
      </c>
      <c r="I1553" s="9" t="str">
        <f>IFERROR(VLOOKUP(A1553,'BITO-IV'!$A$1:$J$10000,4,0),"")</f>
        <v/>
      </c>
      <c r="Q1553">
        <f>ROW()</f>
        <v>1553</v>
      </c>
      <c r="R1553" t="str">
        <f t="shared" si="18"/>
        <v/>
      </c>
      <c r="S1553" t="str">
        <f t="shared" si="16"/>
        <v/>
      </c>
      <c r="W1553">
        <f>VLOOKUP(A1553,Tbills!$B$4:$C$10000,2,1)</f>
        <v>0.320000439560436</v>
      </c>
    </row>
    <row r="1554" spans="1:23">
      <c r="A1554" s="1">
        <v>42425</v>
      </c>
      <c r="B1554">
        <f>IFERROR(VLOOKUP($A1554,'BTC-Web'!$A$2:$H$10000,2,0),"")</f>
        <v>425.03698700000001</v>
      </c>
      <c r="C1554">
        <f>VLOOKUP(A1554,H_SPBTFDUE!$B$2:$C$5828,2,0)</f>
        <v>3.0475102647938508</v>
      </c>
      <c r="D1554" s="2">
        <f>D1553*(1-D$1+IF(AND(WEEKDAY($A1554)&lt;&gt;1,WEEKDAY($A1554)&lt;&gt;7),-VLOOKUP($A1554,ETF_OP_Fee!$G$5:$H$14,2,1),0))^($A1554-$A1553)*(1+2*(C1554/C1553-1))+IFERROR(VLOOKUP(A1554,BITXeom!$C$9:$D$100,2,0),0)-$D$3*IFERROR(VLOOKUP($A1554,Dividends!$C$10:$E$100,2,0),0)</f>
        <v>0.39266873391674934</v>
      </c>
      <c r="G1554" s="66">
        <f t="shared" si="17"/>
        <v>17916657.152959451</v>
      </c>
      <c r="H1554" s="2">
        <f>H1553*(1-H$1+IF(AND(WEEKDAY($A1554)&lt;&gt;1,WEEKDAY($A1554)&lt;&gt;7),-VLOOKUP($A1554,ETF_OP_Fee!$I$5:$J$14,2,1),0))^($A1554-$A1553)*(1+1*(B1554/B1553-1))</f>
        <v>0.29158610378825001</v>
      </c>
      <c r="I1554" s="9" t="str">
        <f>IFERROR(VLOOKUP(A1554,'BITO-IV'!$A$1:$J$10000,4,0),"")</f>
        <v/>
      </c>
      <c r="Q1554">
        <f>ROW()</f>
        <v>1554</v>
      </c>
      <c r="R1554" t="str">
        <f t="shared" si="18"/>
        <v/>
      </c>
      <c r="S1554" t="str">
        <f t="shared" si="16"/>
        <v/>
      </c>
      <c r="W1554">
        <f>VLOOKUP(A1554,Tbills!$B$4:$C$10000,2,1)</f>
        <v>0.320000439560436</v>
      </c>
    </row>
    <row r="1555" spans="1:23">
      <c r="A1555" s="1">
        <v>42426</v>
      </c>
      <c r="B1555">
        <f>IFERROR(VLOOKUP($A1555,'BTC-Web'!$A$2:$H$10000,2,0),"")</f>
        <v>424.62899800000002</v>
      </c>
      <c r="C1555">
        <f>VLOOKUP(A1555,H_SPBTFDUE!$B$2:$C$5828,2,0)</f>
        <v>3.1017889198205753</v>
      </c>
      <c r="D1555" s="2">
        <f>D1554*(1-D$1+IF(AND(WEEKDAY($A1555)&lt;&gt;1,WEEKDAY($A1555)&lt;&gt;7),-VLOOKUP($A1555,ETF_OP_Fee!$G$5:$H$14,2,1),0))^($A1555-$A1554)*(1+2*(C1555/C1554-1))+IFERROR(VLOOKUP(A1555,BITXeom!$C$9:$D$100,2,0),0)-$D$3*IFERROR(VLOOKUP($A1555,Dividends!$C$10:$E$100,2,0),0)</f>
        <v>0.40660721617135098</v>
      </c>
      <c r="G1555" s="66">
        <f t="shared" si="17"/>
        <v>17277503.814496223</v>
      </c>
      <c r="H1555" s="2">
        <f>H1554*(1-H$1+IF(AND(WEEKDAY($A1555)&lt;&gt;1,WEEKDAY($A1555)&lt;&gt;7),-VLOOKUP($A1555,ETF_OP_Fee!$I$5:$J$14,2,1),0))^($A1555-$A1554)*(1+1*(B1555/B1554-1))</f>
        <v>0.29129863109141513</v>
      </c>
      <c r="I1555" s="9" t="str">
        <f>IFERROR(VLOOKUP(A1555,'BITO-IV'!$A$1:$J$10000,4,0),"")</f>
        <v/>
      </c>
      <c r="Q1555">
        <f>ROW()</f>
        <v>1555</v>
      </c>
      <c r="R1555" t="str">
        <f t="shared" si="18"/>
        <v/>
      </c>
      <c r="S1555" t="str">
        <f t="shared" si="16"/>
        <v/>
      </c>
      <c r="W1555">
        <f>VLOOKUP(A1555,Tbills!$B$4:$C$10000,2,1)</f>
        <v>0.320000439560436</v>
      </c>
    </row>
    <row r="1556" spans="1:23">
      <c r="A1556" s="1">
        <v>42429</v>
      </c>
      <c r="B1556">
        <f>IFERROR(VLOOKUP($A1556,'BTC-Web'!$A$2:$H$10000,2,0),"")</f>
        <v>433.43798800000002</v>
      </c>
      <c r="C1556">
        <f>VLOOKUP(A1556,H_SPBTFDUE!$B$2:$C$5828,2,0)</f>
        <v>3.1412483426804321</v>
      </c>
      <c r="D1556" s="2">
        <f>D1555*(1-D$1+IF(AND(WEEKDAY($A1556)&lt;&gt;1,WEEKDAY($A1556)&lt;&gt;7),-VLOOKUP($A1556,ETF_OP_Fee!$G$5:$H$14,2,1),0))^($A1556-$A1555)*(1+2*(C1556/C1555-1))+IFERROR(VLOOKUP(A1556,BITXeom!$C$9:$D$100,2,0),0)-$D$3*IFERROR(VLOOKUP($A1556,Dividends!$C$10:$E$100,2,0),0)</f>
        <v>0.41680175740070718</v>
      </c>
      <c r="G1556" s="66">
        <f t="shared" si="17"/>
        <v>16837012.739631604</v>
      </c>
      <c r="H1556" s="2">
        <f>H1555*(1-H$1+IF(AND(WEEKDAY($A1556)&lt;&gt;1,WEEKDAY($A1556)&lt;&gt;7),-VLOOKUP($A1556,ETF_OP_Fee!$I$5:$J$14,2,1),0))^($A1556-$A1555)*(1+1*(B1556/B1555-1))</f>
        <v>0.29731844685478659</v>
      </c>
      <c r="I1556" s="9" t="str">
        <f>IFERROR(VLOOKUP(A1556,'BITO-IV'!$A$1:$J$10000,4,0),"")</f>
        <v/>
      </c>
      <c r="Q1556">
        <f>ROW()</f>
        <v>1556</v>
      </c>
      <c r="R1556" t="str">
        <f t="shared" si="18"/>
        <v/>
      </c>
      <c r="S1556" t="str">
        <f t="shared" si="16"/>
        <v/>
      </c>
      <c r="W1556">
        <f>VLOOKUP(A1556,Tbills!$B$4:$C$10000,2,1)</f>
        <v>0.32500087912089987</v>
      </c>
    </row>
    <row r="1557" spans="1:23">
      <c r="A1557" s="1">
        <v>42430</v>
      </c>
      <c r="B1557">
        <f>IFERROR(VLOOKUP($A1557,'BTC-Web'!$A$2:$H$10000,2,0),"")</f>
        <v>437.91699199999999</v>
      </c>
      <c r="C1557">
        <f>VLOOKUP(A1557,H_SPBTFDUE!$B$2:$C$5828,2,0)</f>
        <v>3.1224310678982201</v>
      </c>
      <c r="D1557" s="2">
        <f>D1556*(1-D$1+IF(AND(WEEKDAY($A1557)&lt;&gt;1,WEEKDAY($A1557)&lt;&gt;7),-VLOOKUP($A1557,ETF_OP_Fee!$G$5:$H$14,2,1),0))^($A1557-$A1556)*(1+2*(C1557/C1556-1))+IFERROR(VLOOKUP(A1557,BITXeom!$C$9:$D$100,2,0),0)-$D$3*IFERROR(VLOOKUP($A1557,Dividends!$C$10:$E$100,2,0),0)</f>
        <v>0.41175851201270641</v>
      </c>
      <c r="G1557" s="66">
        <f t="shared" si="17"/>
        <v>17037856.539040592</v>
      </c>
      <c r="H1557" s="2">
        <f>H1556*(1-H$1+IF(AND(WEEKDAY($A1557)&lt;&gt;1,WEEKDAY($A1557)&lt;&gt;7),-VLOOKUP($A1557,ETF_OP_Fee!$I$5:$J$14,2,1),0))^($A1557-$A1556)*(1+1*(B1557/B1556-1))</f>
        <v>0.30038301840035547</v>
      </c>
      <c r="I1557" s="9" t="str">
        <f>IFERROR(VLOOKUP(A1557,'BITO-IV'!$A$1:$J$10000,4,0),"")</f>
        <v/>
      </c>
      <c r="Q1557">
        <f>ROW()</f>
        <v>1557</v>
      </c>
      <c r="R1557" t="str">
        <f t="shared" si="18"/>
        <v/>
      </c>
      <c r="S1557" t="str">
        <f t="shared" si="16"/>
        <v/>
      </c>
      <c r="W1557">
        <f>VLOOKUP(A1557,Tbills!$B$4:$C$10000,2,1)</f>
        <v>0.32500087912089987</v>
      </c>
    </row>
    <row r="1558" spans="1:23">
      <c r="A1558" s="1">
        <v>42431</v>
      </c>
      <c r="B1558">
        <f>IFERROR(VLOOKUP($A1558,'BTC-Web'!$A$2:$H$10000,2,0),"")</f>
        <v>435.131012</v>
      </c>
      <c r="C1558">
        <f>VLOOKUP(A1558,H_SPBTFDUE!$B$2:$C$5828,2,0)</f>
        <v>3.0421917943417602</v>
      </c>
      <c r="D1558" s="2">
        <f>D1557*(1-D$1+IF(AND(WEEKDAY($A1558)&lt;&gt;1,WEEKDAY($A1558)&lt;&gt;7),-VLOOKUP($A1558,ETF_OP_Fee!$G$5:$H$14,2,1),0))^($A1558-$A1557)*(1+2*(C1558/C1557-1))+IFERROR(VLOOKUP(A1558,BITXeom!$C$9:$D$100,2,0),0)-$D$3*IFERROR(VLOOKUP($A1558,Dividends!$C$10:$E$100,2,0),0)</f>
        <v>0.39054893918064354</v>
      </c>
      <c r="G1558" s="66">
        <f t="shared" si="17"/>
        <v>17912636.834640432</v>
      </c>
      <c r="H1558" s="2">
        <f>H1557*(1-H$1+IF(AND(WEEKDAY($A1558)&lt;&gt;1,WEEKDAY($A1558)&lt;&gt;7),-VLOOKUP($A1558,ETF_OP_Fee!$I$5:$J$14,2,1),0))^($A1558-$A1557)*(1+1*(B1558/B1557-1))</f>
        <v>0.29846424604606236</v>
      </c>
      <c r="I1558" s="9" t="str">
        <f>IFERROR(VLOOKUP(A1558,'BITO-IV'!$A$1:$J$10000,4,0),"")</f>
        <v/>
      </c>
      <c r="Q1558">
        <f>ROW()</f>
        <v>1558</v>
      </c>
      <c r="R1558" t="str">
        <f t="shared" si="18"/>
        <v/>
      </c>
      <c r="S1558" t="str">
        <f t="shared" si="16"/>
        <v/>
      </c>
      <c r="W1558">
        <f>VLOOKUP(A1558,Tbills!$B$4:$C$10000,2,1)</f>
        <v>0.32500087912089987</v>
      </c>
    </row>
    <row r="1559" spans="1:23">
      <c r="A1559" s="1">
        <v>42432</v>
      </c>
      <c r="B1559">
        <f>IFERROR(VLOOKUP($A1559,'BTC-Web'!$A$2:$H$10000,2,0),"")</f>
        <v>423.91198700000001</v>
      </c>
      <c r="C1559">
        <f>VLOOKUP(A1559,H_SPBTFDUE!$B$2:$C$5828,2,0)</f>
        <v>3.0250827707697048</v>
      </c>
      <c r="D1559" s="2">
        <f>D1558*(1-D$1+IF(AND(WEEKDAY($A1559)&lt;&gt;1,WEEKDAY($A1559)&lt;&gt;7),-VLOOKUP($A1559,ETF_OP_Fee!$G$5:$H$14,2,1),0))^($A1559-$A1558)*(1+2*(C1559/C1558-1))+IFERROR(VLOOKUP(A1559,BITXeom!$C$9:$D$100,2,0),0)-$D$3*IFERROR(VLOOKUP($A1559,Dividends!$C$10:$E$100,2,0),0)</f>
        <v>0.38610956193380319</v>
      </c>
      <c r="G1559" s="66">
        <f t="shared" si="17"/>
        <v>18113182.637068029</v>
      </c>
      <c r="H1559" s="2">
        <f>H1558*(1-H$1+IF(AND(WEEKDAY($A1559)&lt;&gt;1,WEEKDAY($A1559)&lt;&gt;7),-VLOOKUP($A1559,ETF_OP_Fee!$I$5:$J$14,2,1),0))^($A1559-$A1558)*(1+1*(B1559/B1558-1))</f>
        <v>0.29076134554300631</v>
      </c>
      <c r="I1559" s="9" t="str">
        <f>IFERROR(VLOOKUP(A1559,'BITO-IV'!$A$1:$J$10000,4,0),"")</f>
        <v/>
      </c>
      <c r="Q1559">
        <f>ROW()</f>
        <v>1559</v>
      </c>
      <c r="R1559" t="str">
        <f t="shared" si="18"/>
        <v/>
      </c>
      <c r="S1559" t="str">
        <f t="shared" si="16"/>
        <v/>
      </c>
      <c r="W1559">
        <f>VLOOKUP(A1559,Tbills!$B$4:$C$10000,2,1)</f>
        <v>0.32500087912089987</v>
      </c>
    </row>
    <row r="1560" spans="1:23">
      <c r="A1560" s="1">
        <v>42433</v>
      </c>
      <c r="B1560">
        <f>IFERROR(VLOOKUP($A1560,'BTC-Web'!$A$2:$H$10000,2,0),"")</f>
        <v>421.83599900000002</v>
      </c>
      <c r="C1560">
        <f>VLOOKUP(A1560,H_SPBTFDUE!$B$2:$C$5828,2,0)</f>
        <v>2.9478992973916043</v>
      </c>
      <c r="D1560" s="2">
        <f>D1559*(1-D$1+IF(AND(WEEKDAY($A1560)&lt;&gt;1,WEEKDAY($A1560)&lt;&gt;7),-VLOOKUP($A1560,ETF_OP_Fee!$G$5:$H$14,2,1),0))^($A1560-$A1559)*(1+2*(C1560/C1559-1))+IFERROR(VLOOKUP(A1560,BITXeom!$C$9:$D$100,2,0),0)-$D$3*IFERROR(VLOOKUP($A1560,Dividends!$C$10:$E$100,2,0),0)</f>
        <v>0.36636260776308954</v>
      </c>
      <c r="G1560" s="66">
        <f t="shared" si="17"/>
        <v>19036537.344158351</v>
      </c>
      <c r="H1560" s="2">
        <f>H1559*(1-H$1+IF(AND(WEEKDAY($A1560)&lt;&gt;1,WEEKDAY($A1560)&lt;&gt;7),-VLOOKUP($A1560,ETF_OP_Fee!$I$5:$J$14,2,1),0))^($A1560-$A1559)*(1+1*(B1560/B1559-1))</f>
        <v>0.28932989411709237</v>
      </c>
      <c r="I1560" s="9" t="str">
        <f>IFERROR(VLOOKUP(A1560,'BITO-IV'!$A$1:$J$10000,4,0),"")</f>
        <v/>
      </c>
      <c r="Q1560">
        <f>ROW()</f>
        <v>1560</v>
      </c>
      <c r="R1560" t="str">
        <f t="shared" si="18"/>
        <v/>
      </c>
      <c r="S1560" t="str">
        <f t="shared" si="16"/>
        <v/>
      </c>
      <c r="W1560">
        <f>VLOOKUP(A1560,Tbills!$B$4:$C$10000,2,1)</f>
        <v>0.32500087912089987</v>
      </c>
    </row>
    <row r="1561" spans="1:23">
      <c r="A1561" s="1">
        <v>42436</v>
      </c>
      <c r="B1561">
        <f>IFERROR(VLOOKUP($A1561,'BTC-Web'!$A$2:$H$10000,2,0),"")</f>
        <v>407.75698899999998</v>
      </c>
      <c r="C1561">
        <f>VLOOKUP(A1561,H_SPBTFDUE!$B$2:$C$5828,2,0)</f>
        <v>2.9718373871001664</v>
      </c>
      <c r="D1561" s="2">
        <f>D1560*(1-D$1+IF(AND(WEEKDAY($A1561)&lt;&gt;1,WEEKDAY($A1561)&lt;&gt;7),-VLOOKUP($A1561,ETF_OP_Fee!$G$5:$H$14,2,1),0))^($A1561-$A1560)*(1+2*(C1561/C1560-1))+IFERROR(VLOOKUP(A1561,BITXeom!$C$9:$D$100,2,0),0)-$D$3*IFERROR(VLOOKUP($A1561,Dividends!$C$10:$E$100,2,0),0)</f>
        <v>0.37217799337842716</v>
      </c>
      <c r="G1561" s="66">
        <f t="shared" si="17"/>
        <v>18726378.215429086</v>
      </c>
      <c r="H1561" s="2">
        <f>H1560*(1-H$1+IF(AND(WEEKDAY($A1561)&lt;&gt;1,WEEKDAY($A1561)&lt;&gt;7),-VLOOKUP($A1561,ETF_OP_Fee!$I$5:$J$14,2,1),0))^($A1561-$A1560)*(1+1*(B1561/B1560-1))</f>
        <v>0.2796515117848164</v>
      </c>
      <c r="I1561" s="9" t="str">
        <f>IFERROR(VLOOKUP(A1561,'BITO-IV'!$A$1:$J$10000,4,0),"")</f>
        <v/>
      </c>
      <c r="Q1561">
        <f>ROW()</f>
        <v>1561</v>
      </c>
      <c r="R1561" t="str">
        <f t="shared" si="18"/>
        <v/>
      </c>
      <c r="S1561" t="str">
        <f t="shared" si="16"/>
        <v/>
      </c>
      <c r="W1561">
        <f>VLOOKUP(A1561,Tbills!$B$4:$C$10000,2,1)</f>
        <v>0.31499999999997214</v>
      </c>
    </row>
    <row r="1562" spans="1:23">
      <c r="A1562" s="1">
        <v>42437</v>
      </c>
      <c r="B1562">
        <f>IFERROR(VLOOKUP($A1562,'BTC-Web'!$A$2:$H$10000,2,0),"")</f>
        <v>414.46499599999999</v>
      </c>
      <c r="C1562">
        <f>VLOOKUP(A1562,H_SPBTFDUE!$B$2:$C$5828,2,0)</f>
        <v>2.969008194770971</v>
      </c>
      <c r="D1562" s="2">
        <f>D1561*(1-D$1+IF(AND(WEEKDAY($A1562)&lt;&gt;1,WEEKDAY($A1562)&lt;&gt;7),-VLOOKUP($A1562,ETF_OP_Fee!$G$5:$H$14,2,1),0))^($A1562-$A1561)*(1+2*(C1562/C1561-1))+IFERROR(VLOOKUP(A1562,BITXeom!$C$9:$D$100,2,0),0)-$D$3*IFERROR(VLOOKUP($A1562,Dividends!$C$10:$E$100,2,0),0)</f>
        <v>0.37142458582465043</v>
      </c>
      <c r="G1562" s="66">
        <f t="shared" si="17"/>
        <v>18761058.481311288</v>
      </c>
      <c r="H1562" s="2">
        <f>H1561*(1-H$1+IF(AND(WEEKDAY($A1562)&lt;&gt;1,WEEKDAY($A1562)&lt;&gt;7),-VLOOKUP($A1562,ETF_OP_Fee!$I$5:$J$14,2,1),0))^($A1562-$A1561)*(1+1*(B1562/B1561-1))</f>
        <v>0.28424465825147877</v>
      </c>
      <c r="I1562" s="9" t="str">
        <f>IFERROR(VLOOKUP(A1562,'BITO-IV'!$A$1:$J$10000,4,0),"")</f>
        <v/>
      </c>
      <c r="Q1562">
        <f>ROW()</f>
        <v>1562</v>
      </c>
      <c r="R1562" t="str">
        <f t="shared" si="18"/>
        <v/>
      </c>
      <c r="S1562" t="str">
        <f t="shared" si="16"/>
        <v/>
      </c>
      <c r="W1562">
        <f>VLOOKUP(A1562,Tbills!$B$4:$C$10000,2,1)</f>
        <v>0.31499999999997214</v>
      </c>
    </row>
    <row r="1563" spans="1:23">
      <c r="A1563" s="1">
        <v>42438</v>
      </c>
      <c r="B1563">
        <f>IFERROR(VLOOKUP($A1563,'BTC-Web'!$A$2:$H$10000,2,0),"")</f>
        <v>413.89401199999998</v>
      </c>
      <c r="C1563">
        <f>VLOOKUP(A1563,H_SPBTFDUE!$B$2:$C$5828,2,0)</f>
        <v>2.9750515624088445</v>
      </c>
      <c r="D1563" s="2">
        <f>D1562*(1-D$1+IF(AND(WEEKDAY($A1563)&lt;&gt;1,WEEKDAY($A1563)&lt;&gt;7),-VLOOKUP($A1563,ETF_OP_Fee!$G$5:$H$14,2,1),0))^($A1563-$A1562)*(1+2*(C1563/C1562-1))+IFERROR(VLOOKUP(A1563,BITXeom!$C$9:$D$100,2,0),0)-$D$3*IFERROR(VLOOKUP($A1563,Dividends!$C$10:$E$100,2,0),0)</f>
        <v>0.37289168642210824</v>
      </c>
      <c r="G1563" s="66">
        <f t="shared" si="17"/>
        <v>18683706.222667392</v>
      </c>
      <c r="H1563" s="2">
        <f>H1562*(1-H$1+IF(AND(WEEKDAY($A1563)&lt;&gt;1,WEEKDAY($A1563)&lt;&gt;7),-VLOOKUP($A1563,ETF_OP_Fee!$I$5:$J$14,2,1),0))^($A1563-$A1562)*(1+1*(B1563/B1562-1))</f>
        <v>0.28384568318008624</v>
      </c>
      <c r="I1563" s="9" t="str">
        <f>IFERROR(VLOOKUP(A1563,'BITO-IV'!$A$1:$J$10000,4,0),"")</f>
        <v/>
      </c>
      <c r="Q1563">
        <f>ROW()</f>
        <v>1563</v>
      </c>
      <c r="R1563" t="str">
        <f t="shared" si="18"/>
        <v/>
      </c>
      <c r="S1563" t="str">
        <f t="shared" si="16"/>
        <v/>
      </c>
      <c r="W1563">
        <f>VLOOKUP(A1563,Tbills!$B$4:$C$10000,2,1)</f>
        <v>0.31499999999997214</v>
      </c>
    </row>
    <row r="1564" spans="1:23">
      <c r="A1564" s="1">
        <v>42439</v>
      </c>
      <c r="B1564">
        <f>IFERROR(VLOOKUP($A1564,'BTC-Web'!$A$2:$H$10000,2,0),"")</f>
        <v>414.743988</v>
      </c>
      <c r="C1564">
        <f>VLOOKUP(A1564,H_SPBTFDUE!$B$2:$C$5828,2,0)</f>
        <v>2.991011559995131</v>
      </c>
      <c r="D1564" s="2">
        <f>D1563*(1-D$1+IF(AND(WEEKDAY($A1564)&lt;&gt;1,WEEKDAY($A1564)&lt;&gt;7),-VLOOKUP($A1564,ETF_OP_Fee!$G$5:$H$14,2,1),0))^($A1564-$A1563)*(1+2*(C1564/C1563-1))+IFERROR(VLOOKUP(A1564,BITXeom!$C$9:$D$100,2,0),0)-$D$3*IFERROR(VLOOKUP($A1564,Dividends!$C$10:$E$100,2,0),0)</f>
        <v>0.37684709130270455</v>
      </c>
      <c r="G1564" s="66">
        <f t="shared" si="17"/>
        <v>18482271.973524772</v>
      </c>
      <c r="H1564" s="2">
        <f>H1563*(1-H$1+IF(AND(WEEKDAY($A1564)&lt;&gt;1,WEEKDAY($A1564)&lt;&gt;7),-VLOOKUP($A1564,ETF_OP_Fee!$I$5:$J$14,2,1),0))^($A1564-$A1563)*(1+1*(B1564/B1563-1))</f>
        <v>0.2844211879727358</v>
      </c>
      <c r="I1564" s="9" t="str">
        <f>IFERROR(VLOOKUP(A1564,'BITO-IV'!$A$1:$J$10000,4,0),"")</f>
        <v/>
      </c>
      <c r="Q1564">
        <f>ROW()</f>
        <v>1564</v>
      </c>
      <c r="R1564" t="str">
        <f t="shared" si="18"/>
        <v/>
      </c>
      <c r="S1564" t="str">
        <f t="shared" si="16"/>
        <v/>
      </c>
      <c r="W1564">
        <f>VLOOKUP(A1564,Tbills!$B$4:$C$10000,2,1)</f>
        <v>0.29499999999999998</v>
      </c>
    </row>
    <row r="1565" spans="1:23">
      <c r="A1565" s="1">
        <v>42440</v>
      </c>
      <c r="B1565">
        <f>IFERROR(VLOOKUP($A1565,'BTC-Web'!$A$2:$H$10000,2,0),"")</f>
        <v>417.23800699999998</v>
      </c>
      <c r="C1565">
        <f>VLOOKUP(A1565,H_SPBTFDUE!$B$2:$C$5828,2,0)</f>
        <v>3.023373727585537</v>
      </c>
      <c r="D1565" s="2">
        <f>D1564*(1-D$1+IF(AND(WEEKDAY($A1565)&lt;&gt;1,WEEKDAY($A1565)&lt;&gt;7),-VLOOKUP($A1565,ETF_OP_Fee!$G$5:$H$14,2,1),0))^($A1565-$A1564)*(1+2*(C1565/C1564-1))+IFERROR(VLOOKUP(A1565,BITXeom!$C$9:$D$100,2,0),0)-$D$3*IFERROR(VLOOKUP($A1565,Dividends!$C$10:$E$100,2,0),0)</f>
        <v>0.38495550564922121</v>
      </c>
      <c r="G1565" s="66">
        <f t="shared" si="17"/>
        <v>18081360.65406708</v>
      </c>
      <c r="H1565" s="2">
        <f>H1564*(1-H$1+IF(AND(WEEKDAY($A1565)&lt;&gt;1,WEEKDAY($A1565)&lt;&gt;7),-VLOOKUP($A1565,ETF_OP_Fee!$I$5:$J$14,2,1),0))^($A1565-$A1564)*(1+1*(B1565/B1564-1))</f>
        <v>0.28612407737294865</v>
      </c>
      <c r="I1565" s="9" t="str">
        <f>IFERROR(VLOOKUP(A1565,'BITO-IV'!$A$1:$J$10000,4,0),"")</f>
        <v/>
      </c>
      <c r="Q1565">
        <f>ROW()</f>
        <v>1565</v>
      </c>
      <c r="R1565" t="str">
        <f t="shared" si="18"/>
        <v/>
      </c>
      <c r="S1565" t="str">
        <f t="shared" si="16"/>
        <v/>
      </c>
      <c r="W1565">
        <f>VLOOKUP(A1565,Tbills!$B$4:$C$10000,2,1)</f>
        <v>0.29499999999999998</v>
      </c>
    </row>
    <row r="1566" spans="1:23">
      <c r="A1566" s="1">
        <v>42443</v>
      </c>
      <c r="B1566">
        <f>IFERROR(VLOOKUP($A1566,'BTC-Web'!$A$2:$H$10000,2,0),"")</f>
        <v>414.20098899999999</v>
      </c>
      <c r="C1566">
        <f>VLOOKUP(A1566,H_SPBTFDUE!$B$2:$C$5828,2,0)</f>
        <v>2.9853872469049239</v>
      </c>
      <c r="D1566" s="2">
        <f>D1565*(1-D$1+IF(AND(WEEKDAY($A1566)&lt;&gt;1,WEEKDAY($A1566)&lt;&gt;7),-VLOOKUP($A1566,ETF_OP_Fee!$G$5:$H$14,2,1),0))^($A1566-$A1565)*(1+2*(C1566/C1565-1))+IFERROR(VLOOKUP(A1566,BITXeom!$C$9:$D$100,2,0),0)-$D$3*IFERROR(VLOOKUP($A1566,Dividends!$C$10:$E$100,2,0),0)</f>
        <v>0.37514643451643842</v>
      </c>
      <c r="G1566" s="66">
        <f t="shared" si="17"/>
        <v>18534777.589402042</v>
      </c>
      <c r="H1566" s="2">
        <f>H1565*(1-H$1+IF(AND(WEEKDAY($A1566)&lt;&gt;1,WEEKDAY($A1566)&lt;&gt;7),-VLOOKUP($A1566,ETF_OP_Fee!$I$5:$J$14,2,1),0))^($A1566-$A1565)*(1+1*(B1566/B1565-1))</f>
        <v>0.28401924161318798</v>
      </c>
      <c r="I1566" s="9" t="str">
        <f>IFERROR(VLOOKUP(A1566,'BITO-IV'!$A$1:$J$10000,4,0),"")</f>
        <v/>
      </c>
      <c r="Q1566">
        <f>ROW()</f>
        <v>1566</v>
      </c>
      <c r="R1566" t="str">
        <f t="shared" si="18"/>
        <v/>
      </c>
      <c r="S1566" t="str">
        <f t="shared" si="16"/>
        <v/>
      </c>
      <c r="W1566">
        <f>VLOOKUP(A1566,Tbills!$B$4:$C$10000,2,1)</f>
        <v>0.29499999999999998</v>
      </c>
    </row>
    <row r="1567" spans="1:23">
      <c r="A1567" s="1">
        <v>42444</v>
      </c>
      <c r="B1567">
        <f>IFERROR(VLOOKUP($A1567,'BTC-Web'!$A$2:$H$10000,2,0),"")</f>
        <v>416.38799999999998</v>
      </c>
      <c r="C1567">
        <f>VLOOKUP(A1567,H_SPBTFDUE!$B$2:$C$5828,2,0)</f>
        <v>2.987870268648011</v>
      </c>
      <c r="D1567" s="2">
        <f>D1566*(1-D$1+IF(AND(WEEKDAY($A1567)&lt;&gt;1,WEEKDAY($A1567)&lt;&gt;7),-VLOOKUP($A1567,ETF_OP_Fee!$G$5:$H$14,2,1),0))^($A1567-$A1566)*(1+2*(C1567/C1566-1))+IFERROR(VLOOKUP(A1567,BITXeom!$C$9:$D$100,2,0),0)-$D$3*IFERROR(VLOOKUP($A1567,Dividends!$C$10:$E$100,2,0),0)</f>
        <v>0.37572517362916402</v>
      </c>
      <c r="G1567" s="66">
        <f t="shared" si="17"/>
        <v>18502981.082937028</v>
      </c>
      <c r="H1567" s="2">
        <f>H1566*(1-H$1+IF(AND(WEEKDAY($A1567)&lt;&gt;1,WEEKDAY($A1567)&lt;&gt;7),-VLOOKUP($A1567,ETF_OP_Fee!$I$5:$J$14,2,1),0))^($A1567-$A1566)*(1+1*(B1567/B1566-1))</f>
        <v>0.28551145231444225</v>
      </c>
      <c r="I1567" s="9" t="str">
        <f>IFERROR(VLOOKUP(A1567,'BITO-IV'!$A$1:$J$10000,4,0),"")</f>
        <v/>
      </c>
      <c r="Q1567">
        <f>ROW()</f>
        <v>1567</v>
      </c>
      <c r="R1567" t="str">
        <f t="shared" si="18"/>
        <v/>
      </c>
      <c r="S1567" t="str">
        <f t="shared" si="16"/>
        <v/>
      </c>
      <c r="W1567">
        <f>VLOOKUP(A1567,Tbills!$B$4:$C$10000,2,1)</f>
        <v>0.29499999999999998</v>
      </c>
    </row>
    <row r="1568" spans="1:23">
      <c r="A1568" s="1">
        <v>42445</v>
      </c>
      <c r="B1568">
        <f>IFERROR(VLOOKUP($A1568,'BTC-Web'!$A$2:$H$10000,2,0),"")</f>
        <v>416.88799999999998</v>
      </c>
      <c r="C1568">
        <f>VLOOKUP(A1568,H_SPBTFDUE!$B$2:$C$5828,2,0)</f>
        <v>2.9888402459379124</v>
      </c>
      <c r="D1568" s="2">
        <f>D1567*(1-D$1+IF(AND(WEEKDAY($A1568)&lt;&gt;1,WEEKDAY($A1568)&lt;&gt;7),-VLOOKUP($A1568,ETF_OP_Fee!$G$5:$H$14,2,1),0))^($A1568-$A1567)*(1+2*(C1568/C1567-1))+IFERROR(VLOOKUP(A1568,BITXeom!$C$9:$D$100,2,0),0)-$D$3*IFERROR(VLOOKUP($A1568,Dividends!$C$10:$E$100,2,0),0)</f>
        <v>0.37592380092873051</v>
      </c>
      <c r="G1568" s="66">
        <f t="shared" si="17"/>
        <v>18490004.35936445</v>
      </c>
      <c r="H1568" s="2">
        <f>H1567*(1-H$1+IF(AND(WEEKDAY($A1568)&lt;&gt;1,WEEKDAY($A1568)&lt;&gt;7),-VLOOKUP($A1568,ETF_OP_Fee!$I$5:$J$14,2,1),0))^($A1568-$A1567)*(1+1*(B1568/B1567-1))</f>
        <v>0.28584685530733855</v>
      </c>
      <c r="I1568" s="9" t="str">
        <f>IFERROR(VLOOKUP(A1568,'BITO-IV'!$A$1:$J$10000,4,0),"")</f>
        <v/>
      </c>
      <c r="Q1568">
        <f>ROW()</f>
        <v>1568</v>
      </c>
      <c r="R1568" t="str">
        <f t="shared" si="18"/>
        <v/>
      </c>
      <c r="S1568" t="str">
        <f t="shared" si="16"/>
        <v/>
      </c>
      <c r="W1568">
        <f>VLOOKUP(A1568,Tbills!$B$4:$C$10000,2,1)</f>
        <v>0.29499999999999998</v>
      </c>
    </row>
    <row r="1569" spans="1:23">
      <c r="A1569" s="1">
        <v>42446</v>
      </c>
      <c r="B1569">
        <f>IFERROR(VLOOKUP($A1569,'BTC-Web'!$A$2:$H$10000,2,0),"")</f>
        <v>417.88900799999999</v>
      </c>
      <c r="C1569">
        <f>VLOOKUP(A1569,H_SPBTFDUE!$B$2:$C$5828,2,0)</f>
        <v>3.0143867470220407</v>
      </c>
      <c r="D1569" s="2">
        <f>D1568*(1-D$1+IF(AND(WEEKDAY($A1569)&lt;&gt;1,WEEKDAY($A1569)&lt;&gt;7),-VLOOKUP($A1569,ETF_OP_Fee!$G$5:$H$14,2,1),0))^($A1569-$A1568)*(1+2*(C1569/C1568-1))+IFERROR(VLOOKUP(A1569,BITXeom!$C$9:$D$100,2,0),0)-$D$3*IFERROR(VLOOKUP($A1569,Dividends!$C$10:$E$100,2,0),0)</f>
        <v>0.38230397311354869</v>
      </c>
      <c r="G1569" s="66">
        <f t="shared" si="17"/>
        <v>18172962.800165903</v>
      </c>
      <c r="H1569" s="2">
        <f>H1568*(1-H$1+IF(AND(WEEKDAY($A1569)&lt;&gt;1,WEEKDAY($A1569)&lt;&gt;7),-VLOOKUP($A1569,ETF_OP_Fee!$I$5:$J$14,2,1),0))^($A1569-$A1568)*(1+1*(B1569/B1568-1))</f>
        <v>0.28652575697287935</v>
      </c>
      <c r="I1569" s="9" t="str">
        <f>IFERROR(VLOOKUP(A1569,'BITO-IV'!$A$1:$J$10000,4,0),"")</f>
        <v/>
      </c>
      <c r="Q1569">
        <f>ROW()</f>
        <v>1569</v>
      </c>
      <c r="R1569" t="str">
        <f t="shared" si="18"/>
        <v/>
      </c>
      <c r="S1569" t="str">
        <f t="shared" si="16"/>
        <v/>
      </c>
      <c r="W1569">
        <f>VLOOKUP(A1569,Tbills!$B$4:$C$10000,2,1)</f>
        <v>0.315</v>
      </c>
    </row>
    <row r="1570" spans="1:23">
      <c r="A1570" s="1">
        <v>42447</v>
      </c>
      <c r="B1570">
        <f>IFERROR(VLOOKUP($A1570,'BTC-Web'!$A$2:$H$10000,2,0),"")</f>
        <v>420.54699699999998</v>
      </c>
      <c r="C1570">
        <f>VLOOKUP(A1570,H_SPBTFDUE!$B$2:$C$5828,2,0)</f>
        <v>2.9347015962995044</v>
      </c>
      <c r="D1570" s="2">
        <f>D1569*(1-D$1+IF(AND(WEEKDAY($A1570)&lt;&gt;1,WEEKDAY($A1570)&lt;&gt;7),-VLOOKUP($A1570,ETF_OP_Fee!$G$5:$H$14,2,1),0))^($A1570-$A1569)*(1+2*(C1570/C1569-1))+IFERROR(VLOOKUP(A1570,BITXeom!$C$9:$D$100,2,0),0)-$D$3*IFERROR(VLOOKUP($A1570,Dividends!$C$10:$E$100,2,0),0)</f>
        <v>0.36204795398520473</v>
      </c>
      <c r="G1570" s="66">
        <f t="shared" si="17"/>
        <v>19132819.388979927</v>
      </c>
      <c r="H1570" s="2">
        <f>H1569*(1-H$1+IF(AND(WEEKDAY($A1570)&lt;&gt;1,WEEKDAY($A1570)&lt;&gt;7),-VLOOKUP($A1570,ETF_OP_Fee!$I$5:$J$14,2,1),0))^($A1570-$A1569)*(1+1*(B1570/B1569-1))</f>
        <v>0.288340703186384</v>
      </c>
      <c r="I1570" s="9" t="str">
        <f>IFERROR(VLOOKUP(A1570,'BITO-IV'!$A$1:$J$10000,4,0),"")</f>
        <v/>
      </c>
      <c r="Q1570">
        <f>ROW()</f>
        <v>1570</v>
      </c>
      <c r="R1570" t="str">
        <f t="shared" si="18"/>
        <v/>
      </c>
      <c r="S1570" t="str">
        <f t="shared" si="16"/>
        <v/>
      </c>
      <c r="W1570">
        <f>VLOOKUP(A1570,Tbills!$B$4:$C$10000,2,1)</f>
        <v>0.315</v>
      </c>
    </row>
    <row r="1571" spans="1:23">
      <c r="A1571" s="1">
        <v>42450</v>
      </c>
      <c r="B1571">
        <f>IFERROR(VLOOKUP($A1571,'BTC-Web'!$A$2:$H$10000,2,0),"")</f>
        <v>413.41799900000001</v>
      </c>
      <c r="C1571">
        <f>VLOOKUP(A1571,H_SPBTFDUE!$B$2:$C$5828,2,0)</f>
        <v>2.961315904757142</v>
      </c>
      <c r="D1571" s="2">
        <f>D1570*(1-D$1+IF(AND(WEEKDAY($A1571)&lt;&gt;1,WEEKDAY($A1571)&lt;&gt;7),-VLOOKUP($A1571,ETF_OP_Fee!$G$5:$H$14,2,1),0))^($A1571-$A1570)*(1+2*(C1571/C1570-1))+IFERROR(VLOOKUP(A1571,BITXeom!$C$9:$D$100,2,0),0)-$D$3*IFERROR(VLOOKUP($A1571,Dividends!$C$10:$E$100,2,0),0)</f>
        <v>0.36848136517902286</v>
      </c>
      <c r="G1571" s="66">
        <f t="shared" si="17"/>
        <v>18784798.879593823</v>
      </c>
      <c r="H1571" s="2">
        <f>H1570*(1-H$1+IF(AND(WEEKDAY($A1571)&lt;&gt;1,WEEKDAY($A1571)&lt;&gt;7),-VLOOKUP($A1571,ETF_OP_Fee!$I$5:$J$14,2,1),0))^($A1571-$A1570)*(1+1*(B1571/B1570-1))</f>
        <v>0.28343069818111849</v>
      </c>
      <c r="I1571" s="9" t="str">
        <f>IFERROR(VLOOKUP(A1571,'BITO-IV'!$A$1:$J$10000,4,0),"")</f>
        <v/>
      </c>
      <c r="Q1571">
        <f>ROW()</f>
        <v>1571</v>
      </c>
      <c r="R1571" t="str">
        <f t="shared" si="18"/>
        <v/>
      </c>
      <c r="S1571" t="str">
        <f t="shared" si="16"/>
        <v/>
      </c>
      <c r="W1571">
        <f>VLOOKUP(A1571,Tbills!$B$4:$C$10000,2,1)</f>
        <v>0.315</v>
      </c>
    </row>
    <row r="1572" spans="1:23">
      <c r="A1572" s="1">
        <v>42451</v>
      </c>
      <c r="B1572">
        <f>IFERROR(VLOOKUP($A1572,'BTC-Web'!$A$2:$H$10000,2,0),"")</f>
        <v>413.13198899999998</v>
      </c>
      <c r="C1572">
        <f>VLOOKUP(A1572,H_SPBTFDUE!$B$2:$C$5828,2,0)</f>
        <v>2.9952539447947664</v>
      </c>
      <c r="D1572" s="2">
        <f>D1571*(1-D$1+IF(AND(WEEKDAY($A1572)&lt;&gt;1,WEEKDAY($A1572)&lt;&gt;7),-VLOOKUP($A1572,ETF_OP_Fee!$G$5:$H$14,2,1),0))^($A1572-$A1571)*(1+2*(C1572/C1571-1))+IFERROR(VLOOKUP(A1572,BITXeom!$C$9:$D$100,2,0),0)-$D$3*IFERROR(VLOOKUP($A1572,Dividends!$C$10:$E$100,2,0),0)</f>
        <v>0.37688185865441837</v>
      </c>
      <c r="G1572" s="66">
        <f t="shared" si="17"/>
        <v>18353256.19932045</v>
      </c>
      <c r="H1572" s="2">
        <f>H1571*(1-H$1+IF(AND(WEEKDAY($A1572)&lt;&gt;1,WEEKDAY($A1572)&lt;&gt;7),-VLOOKUP($A1572,ETF_OP_Fee!$I$5:$J$14,2,1),0))^($A1572-$A1571)*(1+1*(B1572/B1571-1))</f>
        <v>0.28322724387157439</v>
      </c>
      <c r="I1572" s="9" t="str">
        <f>IFERROR(VLOOKUP(A1572,'BITO-IV'!$A$1:$J$10000,4,0),"")</f>
        <v/>
      </c>
      <c r="Q1572">
        <f>ROW()</f>
        <v>1572</v>
      </c>
      <c r="R1572" t="str">
        <f t="shared" si="18"/>
        <v/>
      </c>
      <c r="S1572" t="str">
        <f t="shared" si="16"/>
        <v/>
      </c>
      <c r="W1572">
        <f>VLOOKUP(A1572,Tbills!$B$4:$C$10000,2,1)</f>
        <v>0.315</v>
      </c>
    </row>
    <row r="1573" spans="1:23">
      <c r="A1573" s="1">
        <v>42452</v>
      </c>
      <c r="B1573">
        <f>IFERROR(VLOOKUP($A1573,'BTC-Web'!$A$2:$H$10000,2,0),"")</f>
        <v>418.16101099999997</v>
      </c>
      <c r="C1573">
        <f>VLOOKUP(A1573,H_SPBTFDUE!$B$2:$C$5828,2,0)</f>
        <v>2.994581789733691</v>
      </c>
      <c r="D1573" s="2">
        <f>D1572*(1-D$1+IF(AND(WEEKDAY($A1573)&lt;&gt;1,WEEKDAY($A1573)&lt;&gt;7),-VLOOKUP($A1573,ETF_OP_Fee!$G$5:$H$14,2,1),0))^($A1573-$A1572)*(1+2*(C1573/C1572-1))+IFERROR(VLOOKUP(A1573,BITXeom!$C$9:$D$100,2,0),0)-$D$3*IFERROR(VLOOKUP($A1573,Dividends!$C$10:$E$100,2,0),0)</f>
        <v>0.37666729708110352</v>
      </c>
      <c r="G1573" s="66">
        <f t="shared" si="17"/>
        <v>18360538.011749998</v>
      </c>
      <c r="H1573" s="2">
        <f>H1572*(1-H$1+IF(AND(WEEKDAY($A1573)&lt;&gt;1,WEEKDAY($A1573)&lt;&gt;7),-VLOOKUP($A1573,ETF_OP_Fee!$I$5:$J$14,2,1),0))^($A1573-$A1572)*(1+1*(B1573/B1572-1))</f>
        <v>0.2866674846036702</v>
      </c>
      <c r="I1573" s="9" t="str">
        <f>IFERROR(VLOOKUP(A1573,'BITO-IV'!$A$1:$J$10000,4,0),"")</f>
        <v/>
      </c>
      <c r="Q1573">
        <f>ROW()</f>
        <v>1573</v>
      </c>
      <c r="R1573" t="str">
        <f t="shared" si="18"/>
        <v/>
      </c>
      <c r="S1573" t="str">
        <f t="shared" si="16"/>
        <v/>
      </c>
      <c r="W1573">
        <f>VLOOKUP(A1573,Tbills!$B$4:$C$10000,2,1)</f>
        <v>0.315</v>
      </c>
    </row>
    <row r="1574" spans="1:23">
      <c r="A1574" s="1">
        <v>42453</v>
      </c>
      <c r="B1574">
        <f>IFERROR(VLOOKUP($A1574,'BTC-Web'!$A$2:$H$10000,2,0),"")</f>
        <v>418.42401100000001</v>
      </c>
      <c r="C1574">
        <f>VLOOKUP(A1574,H_SPBTFDUE!$B$2:$C$5828,2,0)</f>
        <v>2.9824557412240247</v>
      </c>
      <c r="D1574" s="2">
        <f>D1573*(1-D$1+IF(AND(WEEKDAY($A1574)&lt;&gt;1,WEEKDAY($A1574)&lt;&gt;7),-VLOOKUP($A1574,ETF_OP_Fee!$G$5:$H$14,2,1),0))^($A1574-$A1573)*(1+2*(C1574/C1573-1))+IFERROR(VLOOKUP(A1574,BITXeom!$C$9:$D$100,2,0),0)-$D$3*IFERROR(VLOOKUP($A1574,Dividends!$C$10:$E$100,2,0),0)</f>
        <v>0.37357175831612821</v>
      </c>
      <c r="G1574" s="66">
        <f t="shared" si="17"/>
        <v>18508277.995703921</v>
      </c>
      <c r="H1574" s="2">
        <f>H1573*(1-H$1+IF(AND(WEEKDAY($A1574)&lt;&gt;1,WEEKDAY($A1574)&lt;&gt;7),-VLOOKUP($A1574,ETF_OP_Fee!$I$5:$J$14,2,1),0))^($A1574-$A1573)*(1+1*(B1574/B1573-1))</f>
        <v>0.286840316593647</v>
      </c>
      <c r="I1574" s="9" t="str">
        <f>IFERROR(VLOOKUP(A1574,'BITO-IV'!$A$1:$J$10000,4,0),"")</f>
        <v/>
      </c>
      <c r="Q1574">
        <f>ROW()</f>
        <v>1574</v>
      </c>
      <c r="R1574" t="str">
        <f t="shared" si="18"/>
        <v/>
      </c>
      <c r="S1574" t="str">
        <f t="shared" si="16"/>
        <v/>
      </c>
      <c r="W1574">
        <f>VLOOKUP(A1574,Tbills!$B$4:$C$10000,2,1)</f>
        <v>0.28999999999999998</v>
      </c>
    </row>
    <row r="1575" spans="1:23">
      <c r="A1575" s="1">
        <v>42457</v>
      </c>
      <c r="B1575">
        <f>IFERROR(VLOOKUP($A1575,'BTC-Web'!$A$2:$H$10000,2,0),"")</f>
        <v>426.54800399999999</v>
      </c>
      <c r="C1575">
        <f>VLOOKUP(A1575,H_SPBTFDUE!$B$2:$C$5828,2,0)</f>
        <v>3.038261870316584</v>
      </c>
      <c r="D1575" s="2">
        <f>D1574*(1-D$1+IF(AND(WEEKDAY($A1575)&lt;&gt;1,WEEKDAY($A1575)&lt;&gt;7),-VLOOKUP($A1575,ETF_OP_Fee!$G$5:$H$14,2,1),0))^($A1575-$A1574)*(1+2*(C1575/C1574-1))+IFERROR(VLOOKUP(A1575,BITXeom!$C$9:$D$100,2,0),0)-$D$3*IFERROR(VLOOKUP($A1575,Dividends!$C$10:$E$100,2,0),0)</f>
        <v>0.38736507074531257</v>
      </c>
      <c r="G1575" s="66">
        <f t="shared" si="17"/>
        <v>17814680.399425112</v>
      </c>
      <c r="H1575" s="2">
        <f>H1574*(1-H$1+IF(AND(WEEKDAY($A1575)&lt;&gt;1,WEEKDAY($A1575)&lt;&gt;7),-VLOOKUP($A1575,ETF_OP_Fee!$I$5:$J$14,2,1),0))^($A1575-$A1574)*(1+1*(B1575/B1574-1))</f>
        <v>0.29237907926270151</v>
      </c>
      <c r="I1575" s="9" t="str">
        <f>IFERROR(VLOOKUP(A1575,'BITO-IV'!$A$1:$J$10000,4,0),"")</f>
        <v/>
      </c>
      <c r="Q1575">
        <f>ROW()</f>
        <v>1575</v>
      </c>
      <c r="R1575" t="str">
        <f t="shared" si="18"/>
        <v/>
      </c>
      <c r="S1575" t="str">
        <f t="shared" ref="S1575:S1638" si="19">IF($A1575&gt;=$R$2,I1575*S$4,"")</f>
        <v/>
      </c>
      <c r="W1575">
        <f>VLOOKUP(A1575,Tbills!$B$4:$C$10000,2,1)</f>
        <v>0.28999999999999998</v>
      </c>
    </row>
    <row r="1576" spans="1:23">
      <c r="A1576" s="1">
        <v>42458</v>
      </c>
      <c r="B1576">
        <f>IFERROR(VLOOKUP($A1576,'BTC-Web'!$A$2:$H$10000,2,0),"")</f>
        <v>424.30398600000001</v>
      </c>
      <c r="C1576">
        <f>VLOOKUP(A1576,H_SPBTFDUE!$B$2:$C$5828,2,0)</f>
        <v>2.9826755649347043</v>
      </c>
      <c r="D1576" s="2">
        <f>D1575*(1-D$1+IF(AND(WEEKDAY($A1576)&lt;&gt;1,WEEKDAY($A1576)&lt;&gt;7),-VLOOKUP($A1576,ETF_OP_Fee!$G$5:$H$14,2,1),0))^($A1576-$A1575)*(1+2*(C1576/C1575-1))+IFERROR(VLOOKUP(A1576,BITXeom!$C$9:$D$100,2,0),0)-$D$3*IFERROR(VLOOKUP($A1576,Dividends!$C$10:$E$100,2,0),0)</f>
        <v>0.37314606276547752</v>
      </c>
      <c r="G1576" s="66">
        <f t="shared" si="17"/>
        <v>18465607.513022576</v>
      </c>
      <c r="H1576" s="2">
        <f>H1575*(1-H$1+IF(AND(WEEKDAY($A1576)&lt;&gt;1,WEEKDAY($A1576)&lt;&gt;7),-VLOOKUP($A1576,ETF_OP_Fee!$I$5:$J$14,2,1),0))^($A1576-$A1575)*(1+1*(B1576/B1575-1))</f>
        <v>0.29083333808662715</v>
      </c>
      <c r="I1576" s="9" t="str">
        <f>IFERROR(VLOOKUP(A1576,'BITO-IV'!$A$1:$J$10000,4,0),"")</f>
        <v/>
      </c>
      <c r="Q1576">
        <f>ROW()</f>
        <v>1576</v>
      </c>
      <c r="R1576" t="str">
        <f t="shared" si="18"/>
        <v/>
      </c>
      <c r="S1576" t="str">
        <f t="shared" si="19"/>
        <v/>
      </c>
      <c r="W1576">
        <f>VLOOKUP(A1576,Tbills!$B$4:$C$10000,2,1)</f>
        <v>0.28999999999999998</v>
      </c>
    </row>
    <row r="1577" spans="1:23">
      <c r="A1577" s="1">
        <v>42459</v>
      </c>
      <c r="B1577">
        <f>IFERROR(VLOOKUP($A1577,'BTC-Web'!$A$2:$H$10000,2,0),"")</f>
        <v>416.83401500000002</v>
      </c>
      <c r="C1577">
        <f>VLOOKUP(A1577,H_SPBTFDUE!$B$2:$C$5828,2,0)</f>
        <v>2.9701751138543249</v>
      </c>
      <c r="D1577" s="2">
        <f>D1576*(1-D$1+IF(AND(WEEKDAY($A1577)&lt;&gt;1,WEEKDAY($A1577)&lt;&gt;7),-VLOOKUP($A1577,ETF_OP_Fee!$G$5:$H$14,2,1),0))^($A1577-$A1576)*(1+2*(C1577/C1576-1))+IFERROR(VLOOKUP(A1577,BITXeom!$C$9:$D$100,2,0),0)-$D$3*IFERROR(VLOOKUP($A1577,Dividends!$C$10:$E$100,2,0),0)</f>
        <v>0.36997373305803272</v>
      </c>
      <c r="G1577" s="66">
        <f t="shared" ref="G1577:G1640" si="20">G1576*(1-G$1-2*(C1577/C1576-1))</f>
        <v>18619425.727314409</v>
      </c>
      <c r="H1577" s="2">
        <f>H1576*(1-H$1+IF(AND(WEEKDAY($A1577)&lt;&gt;1,WEEKDAY($A1577)&lt;&gt;7),-VLOOKUP($A1577,ETF_OP_Fee!$I$5:$J$14,2,1),0))^($A1577-$A1576)*(1+1*(B1577/B1576-1))</f>
        <v>0.28570571271801398</v>
      </c>
      <c r="I1577" s="9" t="str">
        <f>IFERROR(VLOOKUP(A1577,'BITO-IV'!$A$1:$J$10000,4,0),"")</f>
        <v/>
      </c>
      <c r="Q1577">
        <f>ROW()</f>
        <v>1577</v>
      </c>
      <c r="R1577" t="str">
        <f t="shared" ref="R1577:R1640" si="21">IF($A1577&gt;=$R$2,B1577*R$4,"")</f>
        <v/>
      </c>
      <c r="S1577" t="str">
        <f t="shared" si="19"/>
        <v/>
      </c>
      <c r="W1577">
        <f>VLOOKUP(A1577,Tbills!$B$4:$C$10000,2,1)</f>
        <v>0.28999999999999998</v>
      </c>
    </row>
    <row r="1578" spans="1:23">
      <c r="A1578" s="1">
        <v>42460</v>
      </c>
      <c r="B1578">
        <f>IFERROR(VLOOKUP($A1578,'BTC-Web'!$A$2:$H$10000,2,0),"")</f>
        <v>415.25698899999998</v>
      </c>
      <c r="C1578">
        <f>VLOOKUP(A1578,H_SPBTFDUE!$B$2:$C$5828,2,0)</f>
        <v>2.9835470787492264</v>
      </c>
      <c r="D1578" s="2">
        <f>D1577*(1-D$1+IF(AND(WEEKDAY($A1578)&lt;&gt;1,WEEKDAY($A1578)&lt;&gt;7),-VLOOKUP($A1578,ETF_OP_Fee!$G$5:$H$14,2,1),0))^($A1578-$A1577)*(1+2*(C1578/C1577-1))+IFERROR(VLOOKUP(A1578,BITXeom!$C$9:$D$100,2,0),0)-$D$3*IFERROR(VLOOKUP($A1578,Dividends!$C$10:$E$100,2,0),0)</f>
        <v>0.37326003432184857</v>
      </c>
      <c r="G1578" s="66">
        <f t="shared" si="20"/>
        <v>18450804.222138893</v>
      </c>
      <c r="H1578" s="2">
        <f>H1577*(1-H$1+IF(AND(WEEKDAY($A1578)&lt;&gt;1,WEEKDAY($A1578)&lt;&gt;7),-VLOOKUP($A1578,ETF_OP_Fee!$I$5:$J$14,2,1),0))^($A1578-$A1577)*(1+1*(B1578/B1577-1))</f>
        <v>0.28461738200345998</v>
      </c>
      <c r="I1578" s="9" t="str">
        <f>IFERROR(VLOOKUP(A1578,'BITO-IV'!$A$1:$J$10000,4,0),"")</f>
        <v/>
      </c>
      <c r="Q1578">
        <f>ROW()</f>
        <v>1578</v>
      </c>
      <c r="R1578" t="str">
        <f t="shared" si="21"/>
        <v/>
      </c>
      <c r="S1578" t="str">
        <f t="shared" si="19"/>
        <v/>
      </c>
      <c r="W1578">
        <f>VLOOKUP(A1578,Tbills!$B$4:$C$10000,2,1)</f>
        <v>0.28500000000000003</v>
      </c>
    </row>
    <row r="1579" spans="1:23">
      <c r="A1579" s="1">
        <v>42461</v>
      </c>
      <c r="B1579">
        <f>IFERROR(VLOOKUP($A1579,'BTC-Web'!$A$2:$H$10000,2,0),"")</f>
        <v>416.76001000000002</v>
      </c>
      <c r="C1579">
        <f>VLOOKUP(A1579,H_SPBTFDUE!$B$2:$C$5828,2,0)</f>
        <v>2.9920332945522752</v>
      </c>
      <c r="D1579" s="2">
        <f>D1578*(1-D$1+IF(AND(WEEKDAY($A1579)&lt;&gt;1,WEEKDAY($A1579)&lt;&gt;7),-VLOOKUP($A1579,ETF_OP_Fee!$G$5:$H$14,2,1),0))^($A1579-$A1578)*(1+2*(C1579/C1578-1))+IFERROR(VLOOKUP(A1579,BITXeom!$C$9:$D$100,2,0),0)-$D$3*IFERROR(VLOOKUP($A1579,Dividends!$C$10:$E$100,2,0),0)</f>
        <v>0.37533813789250658</v>
      </c>
      <c r="G1579" s="66">
        <f t="shared" si="20"/>
        <v>18344883.128685545</v>
      </c>
      <c r="H1579" s="2">
        <f>H1578*(1-H$1+IF(AND(WEEKDAY($A1579)&lt;&gt;1,WEEKDAY($A1579)&lt;&gt;7),-VLOOKUP($A1579,ETF_OP_Fee!$I$5:$J$14,2,1),0))^($A1579-$A1578)*(1+1*(B1579/B1578-1))</f>
        <v>0.28564011880949669</v>
      </c>
      <c r="I1579" s="9" t="str">
        <f>IFERROR(VLOOKUP(A1579,'BITO-IV'!$A$1:$J$10000,4,0),"")</f>
        <v/>
      </c>
      <c r="Q1579">
        <f>ROW()</f>
        <v>1579</v>
      </c>
      <c r="R1579" t="str">
        <f t="shared" si="21"/>
        <v/>
      </c>
      <c r="S1579" t="str">
        <f t="shared" si="19"/>
        <v/>
      </c>
      <c r="W1579">
        <f>VLOOKUP(A1579,Tbills!$B$4:$C$10000,2,1)</f>
        <v>0.28500000000000003</v>
      </c>
    </row>
    <row r="1580" spans="1:23">
      <c r="A1580" s="1">
        <v>42464</v>
      </c>
      <c r="B1580">
        <f>IFERROR(VLOOKUP($A1580,'BTC-Web'!$A$2:$H$10000,2,0),"")</f>
        <v>421.29901100000001</v>
      </c>
      <c r="C1580">
        <f>VLOOKUP(A1580,H_SPBTFDUE!$B$2:$C$5828,2,0)</f>
        <v>3.0166462349049521</v>
      </c>
      <c r="D1580" s="2">
        <f>D1579*(1-D$1+IF(AND(WEEKDAY($A1580)&lt;&gt;1,WEEKDAY($A1580)&lt;&gt;7),-VLOOKUP($A1580,ETF_OP_Fee!$G$5:$H$14,2,1),0))^($A1580-$A1579)*(1+2*(C1580/C1579-1))+IFERROR(VLOOKUP(A1580,BITXeom!$C$9:$D$100,2,0),0)-$D$3*IFERROR(VLOOKUP($A1580,Dividends!$C$10:$E$100,2,0),0)</f>
        <v>0.38137536466930599</v>
      </c>
      <c r="G1580" s="66">
        <f t="shared" si="20"/>
        <v>18042112.354128208</v>
      </c>
      <c r="H1580" s="2">
        <f>H1579*(1-H$1+IF(AND(WEEKDAY($A1580)&lt;&gt;1,WEEKDAY($A1580)&lt;&gt;7),-VLOOKUP($A1580,ETF_OP_Fee!$I$5:$J$14,2,1),0))^($A1580-$A1579)*(1+1*(B1580/B1579-1))</f>
        <v>0.28872852603542548</v>
      </c>
      <c r="I1580" s="9" t="str">
        <f>IFERROR(VLOOKUP(A1580,'BITO-IV'!$A$1:$J$10000,4,0),"")</f>
        <v/>
      </c>
      <c r="Q1580">
        <f>ROW()</f>
        <v>1580</v>
      </c>
      <c r="R1580" t="str">
        <f t="shared" si="21"/>
        <v/>
      </c>
      <c r="S1580" t="str">
        <f t="shared" si="19"/>
        <v/>
      </c>
      <c r="W1580">
        <f>VLOOKUP(A1580,Tbills!$B$4:$C$10000,2,1)</f>
        <v>0.28500000000000003</v>
      </c>
    </row>
    <row r="1581" spans="1:23">
      <c r="A1581" s="1">
        <v>42465</v>
      </c>
      <c r="B1581">
        <f>IFERROR(VLOOKUP($A1581,'BTC-Web'!$A$2:$H$10000,2,0),"")</f>
        <v>421.016998</v>
      </c>
      <c r="C1581">
        <f>VLOOKUP(A1581,H_SPBTFDUE!$B$2:$C$5828,2,0)</f>
        <v>3.034825918085243</v>
      </c>
      <c r="D1581" s="2">
        <f>D1580*(1-D$1+IF(AND(WEEKDAY($A1581)&lt;&gt;1,WEEKDAY($A1581)&lt;&gt;7),-VLOOKUP($A1581,ETF_OP_Fee!$G$5:$H$14,2,1),0))^($A1581-$A1580)*(1+2*(C1581/C1580-1))+IFERROR(VLOOKUP(A1581,BITXeom!$C$9:$D$100,2,0),0)-$D$3*IFERROR(VLOOKUP($A1581,Dividends!$C$10:$E$100,2,0),0)</f>
        <v>0.38592551957842647</v>
      </c>
      <c r="G1581" s="66">
        <f t="shared" si="20"/>
        <v>17823713.214541219</v>
      </c>
      <c r="H1581" s="2">
        <f>H1580*(1-H$1+IF(AND(WEEKDAY($A1581)&lt;&gt;1,WEEKDAY($A1581)&lt;&gt;7),-VLOOKUP($A1581,ETF_OP_Fee!$I$5:$J$14,2,1),0))^($A1581-$A1580)*(1+1*(B1581/B1580-1))</f>
        <v>0.28852774446211604</v>
      </c>
      <c r="I1581" s="9" t="str">
        <f>IFERROR(VLOOKUP(A1581,'BITO-IV'!$A$1:$J$10000,4,0),"")</f>
        <v/>
      </c>
      <c r="Q1581">
        <f>ROW()</f>
        <v>1581</v>
      </c>
      <c r="R1581" t="str">
        <f t="shared" si="21"/>
        <v/>
      </c>
      <c r="S1581" t="str">
        <f t="shared" si="19"/>
        <v/>
      </c>
      <c r="W1581">
        <f>VLOOKUP(A1581,Tbills!$B$4:$C$10000,2,1)</f>
        <v>0.28500000000000003</v>
      </c>
    </row>
    <row r="1582" spans="1:23">
      <c r="A1582" s="1">
        <v>42466</v>
      </c>
      <c r="B1582">
        <f>IFERROR(VLOOKUP($A1582,'BTC-Web'!$A$2:$H$10000,2,0),"")</f>
        <v>424.283997</v>
      </c>
      <c r="C1582">
        <f>VLOOKUP(A1582,H_SPBTFDUE!$B$2:$C$5828,2,0)</f>
        <v>3.0300773667555956</v>
      </c>
      <c r="D1582" s="2">
        <f>D1581*(1-D$1+IF(AND(WEEKDAY($A1582)&lt;&gt;1,WEEKDAY($A1582)&lt;&gt;7),-VLOOKUP($A1582,ETF_OP_Fee!$G$5:$H$14,2,1),0))^($A1582-$A1581)*(1+2*(C1582/C1581-1))+IFERROR(VLOOKUP(A1582,BITXeom!$C$9:$D$100,2,0),0)-$D$3*IFERROR(VLOOKUP($A1582,Dividends!$C$10:$E$100,2,0),0)</f>
        <v>0.3846714376881622</v>
      </c>
      <c r="G1582" s="66">
        <f t="shared" si="20"/>
        <v>17878562.453887645</v>
      </c>
      <c r="H1582" s="2">
        <f>H1581*(1-H$1+IF(AND(WEEKDAY($A1582)&lt;&gt;1,WEEKDAY($A1582)&lt;&gt;7),-VLOOKUP($A1582,ETF_OP_Fee!$I$5:$J$14,2,1),0))^($A1582-$A1581)*(1+1*(B1582/B1581-1))</f>
        <v>0.29075908819137547</v>
      </c>
      <c r="I1582" s="9" t="str">
        <f>IFERROR(VLOOKUP(A1582,'BITO-IV'!$A$1:$J$10000,4,0),"")</f>
        <v/>
      </c>
      <c r="Q1582">
        <f>ROW()</f>
        <v>1582</v>
      </c>
      <c r="R1582" t="str">
        <f t="shared" si="21"/>
        <v/>
      </c>
      <c r="S1582" t="str">
        <f t="shared" si="19"/>
        <v/>
      </c>
      <c r="W1582">
        <f>VLOOKUP(A1582,Tbills!$B$4:$C$10000,2,1)</f>
        <v>0.28500000000000003</v>
      </c>
    </row>
    <row r="1583" spans="1:23">
      <c r="A1583" s="1">
        <v>42467</v>
      </c>
      <c r="B1583">
        <f>IFERROR(VLOOKUP($A1583,'BTC-Web'!$A$2:$H$10000,2,0),"")</f>
        <v>423.61999500000002</v>
      </c>
      <c r="C1583">
        <f>VLOOKUP(A1583,H_SPBTFDUE!$B$2:$C$5828,2,0)</f>
        <v>3.0249648912618388</v>
      </c>
      <c r="D1583" s="2">
        <f>D1582*(1-D$1+IF(AND(WEEKDAY($A1583)&lt;&gt;1,WEEKDAY($A1583)&lt;&gt;7),-VLOOKUP($A1583,ETF_OP_Fee!$G$5:$H$14,2,1),0))^($A1583-$A1582)*(1+2*(C1583/C1582-1))+IFERROR(VLOOKUP(A1583,BITXeom!$C$9:$D$100,2,0),0)-$D$3*IFERROR(VLOOKUP($A1583,Dividends!$C$10:$E$100,2,0),0)</f>
        <v>0.38332715477351692</v>
      </c>
      <c r="G1583" s="66">
        <f t="shared" si="20"/>
        <v>17937962.731966011</v>
      </c>
      <c r="H1583" s="2">
        <f>H1582*(1-H$1+IF(AND(WEEKDAY($A1583)&lt;&gt;1,WEEKDAY($A1583)&lt;&gt;7),-VLOOKUP($A1583,ETF_OP_Fee!$I$5:$J$14,2,1),0))^($A1583-$A1582)*(1+1*(B1583/B1582-1))</f>
        <v>0.29029649604207552</v>
      </c>
      <c r="I1583" s="9" t="str">
        <f>IFERROR(VLOOKUP(A1583,'BITO-IV'!$A$1:$J$10000,4,0),"")</f>
        <v/>
      </c>
      <c r="Q1583">
        <f>ROW()</f>
        <v>1583</v>
      </c>
      <c r="R1583" t="str">
        <f t="shared" si="21"/>
        <v/>
      </c>
      <c r="S1583" t="str">
        <f t="shared" si="19"/>
        <v/>
      </c>
      <c r="W1583">
        <f>VLOOKUP(A1583,Tbills!$B$4:$C$10000,2,1)</f>
        <v>0.22499999999999998</v>
      </c>
    </row>
    <row r="1584" spans="1:23">
      <c r="A1584" s="1">
        <v>42468</v>
      </c>
      <c r="B1584">
        <f>IFERROR(VLOOKUP($A1584,'BTC-Web'!$A$2:$H$10000,2,0),"")</f>
        <v>422.90701300000001</v>
      </c>
      <c r="C1584">
        <f>VLOOKUP(A1584,H_SPBTFDUE!$B$2:$C$5828,2,0)</f>
        <v>3.0074887647510216</v>
      </c>
      <c r="D1584" s="2">
        <f>D1583*(1-D$1+IF(AND(WEEKDAY($A1584)&lt;&gt;1,WEEKDAY($A1584)&lt;&gt;7),-VLOOKUP($A1584,ETF_OP_Fee!$G$5:$H$14,2,1),0))^($A1584-$A1583)*(1+2*(C1584/C1583-1))+IFERROR(VLOOKUP(A1584,BITXeom!$C$9:$D$100,2,0),0)-$D$3*IFERROR(VLOOKUP($A1584,Dividends!$C$10:$E$100,2,0),0)</f>
        <v>0.37885228825974238</v>
      </c>
      <c r="G1584" s="66">
        <f t="shared" si="20"/>
        <v>18144294.92176095</v>
      </c>
      <c r="H1584" s="2">
        <f>H1583*(1-H$1+IF(AND(WEEKDAY($A1584)&lt;&gt;1,WEEKDAY($A1584)&lt;&gt;7),-VLOOKUP($A1584,ETF_OP_Fee!$I$5:$J$14,2,1),0))^($A1584-$A1583)*(1+1*(B1584/B1583-1))</f>
        <v>0.28980036384490621</v>
      </c>
      <c r="I1584" s="9" t="str">
        <f>IFERROR(VLOOKUP(A1584,'BITO-IV'!$A$1:$J$10000,4,0),"")</f>
        <v/>
      </c>
      <c r="Q1584">
        <f>ROW()</f>
        <v>1584</v>
      </c>
      <c r="R1584" t="str">
        <f t="shared" si="21"/>
        <v/>
      </c>
      <c r="S1584" t="str">
        <f t="shared" si="19"/>
        <v/>
      </c>
      <c r="W1584">
        <f>VLOOKUP(A1584,Tbills!$B$4:$C$10000,2,1)</f>
        <v>0.22499999999999998</v>
      </c>
    </row>
    <row r="1585" spans="1:23">
      <c r="A1585" s="1">
        <v>42471</v>
      </c>
      <c r="B1585">
        <f>IFERROR(VLOOKUP($A1585,'BTC-Web'!$A$2:$H$10000,2,0),"")</f>
        <v>421.87200899999999</v>
      </c>
      <c r="C1585">
        <f>VLOOKUP(A1585,H_SPBTFDUE!$B$2:$C$5828,2,0)</f>
        <v>3.0224274184778932</v>
      </c>
      <c r="D1585" s="2">
        <f>D1584*(1-D$1+IF(AND(WEEKDAY($A1585)&lt;&gt;1,WEEKDAY($A1585)&lt;&gt;7),-VLOOKUP($A1585,ETF_OP_Fee!$G$5:$H$14,2,1),0))^($A1585-$A1584)*(1+2*(C1585/C1584-1))+IFERROR(VLOOKUP(A1585,BITXeom!$C$9:$D$100,2,0),0)-$D$3*IFERROR(VLOOKUP($A1585,Dividends!$C$10:$E$100,2,0),0)</f>
        <v>0.38247756802573923</v>
      </c>
      <c r="G1585" s="66">
        <f t="shared" si="20"/>
        <v>17963099.483876918</v>
      </c>
      <c r="H1585" s="2">
        <f>H1584*(1-H$1+IF(AND(WEEKDAY($A1585)&lt;&gt;1,WEEKDAY($A1585)&lt;&gt;7),-VLOOKUP($A1585,ETF_OP_Fee!$I$5:$J$14,2,1),0))^($A1585-$A1584)*(1+1*(B1585/B1584-1))</f>
        <v>0.2890685469157086</v>
      </c>
      <c r="I1585" s="9" t="str">
        <f>IFERROR(VLOOKUP(A1585,'BITO-IV'!$A$1:$J$10000,4,0),"")</f>
        <v/>
      </c>
      <c r="Q1585">
        <f>ROW()</f>
        <v>1585</v>
      </c>
      <c r="R1585" t="str">
        <f t="shared" si="21"/>
        <v/>
      </c>
      <c r="S1585" t="str">
        <f t="shared" si="19"/>
        <v/>
      </c>
      <c r="W1585">
        <f>VLOOKUP(A1585,Tbills!$B$4:$C$10000,2,1)</f>
        <v>0.22499999999999998</v>
      </c>
    </row>
    <row r="1586" spans="1:23">
      <c r="A1586" s="1">
        <v>42472</v>
      </c>
      <c r="B1586">
        <f>IFERROR(VLOOKUP($A1586,'BTC-Web'!$A$2:$H$10000,2,0),"")</f>
        <v>422.84298699999999</v>
      </c>
      <c r="C1586">
        <f>VLOOKUP(A1586,H_SPBTFDUE!$B$2:$C$5828,2,0)</f>
        <v>3.0414619691796365</v>
      </c>
      <c r="D1586" s="2">
        <f>D1585*(1-D$1+IF(AND(WEEKDAY($A1586)&lt;&gt;1,WEEKDAY($A1586)&lt;&gt;7),-VLOOKUP($A1586,ETF_OP_Fee!$G$5:$H$14,2,1),0))^($A1586-$A1585)*(1+2*(C1586/C1585-1))+IFERROR(VLOOKUP(A1586,BITXeom!$C$9:$D$100,2,0),0)-$D$3*IFERROR(VLOOKUP($A1586,Dividends!$C$10:$E$100,2,0),0)</f>
        <v>0.38724839139531242</v>
      </c>
      <c r="G1586" s="66">
        <f t="shared" si="20"/>
        <v>17735909.504380103</v>
      </c>
      <c r="H1586" s="2">
        <f>H1585*(1-H$1+IF(AND(WEEKDAY($A1586)&lt;&gt;1,WEEKDAY($A1586)&lt;&gt;7),-VLOOKUP($A1586,ETF_OP_Fee!$I$5:$J$14,2,1),0))^($A1586-$A1585)*(1+1*(B1586/B1585-1))</f>
        <v>0.2897263242724421</v>
      </c>
      <c r="I1586" s="9" t="str">
        <f>IFERROR(VLOOKUP(A1586,'BITO-IV'!$A$1:$J$10000,4,0),"")</f>
        <v/>
      </c>
      <c r="Q1586">
        <f>ROW()</f>
        <v>1586</v>
      </c>
      <c r="R1586" t="str">
        <f t="shared" si="21"/>
        <v/>
      </c>
      <c r="S1586" t="str">
        <f t="shared" si="19"/>
        <v/>
      </c>
      <c r="W1586">
        <f>VLOOKUP(A1586,Tbills!$B$4:$C$10000,2,1)</f>
        <v>0.22499999999999998</v>
      </c>
    </row>
    <row r="1587" spans="1:23">
      <c r="A1587" s="1">
        <v>42473</v>
      </c>
      <c r="B1587">
        <f>IFERROR(VLOOKUP($A1587,'BTC-Web'!$A$2:$H$10000,2,0),"")</f>
        <v>425.63198899999998</v>
      </c>
      <c r="C1587">
        <f>VLOOKUP(A1587,H_SPBTFDUE!$B$2:$C$5828,2,0)</f>
        <v>3.0307136736460065</v>
      </c>
      <c r="D1587" s="2">
        <f>D1586*(1-D$1+IF(AND(WEEKDAY($A1587)&lt;&gt;1,WEEKDAY($A1587)&lt;&gt;7),-VLOOKUP($A1587,ETF_OP_Fee!$G$5:$H$14,2,1),0))^($A1587-$A1586)*(1+2*(C1587/C1586-1))+IFERROR(VLOOKUP(A1587,BITXeom!$C$9:$D$100,2,0),0)-$D$3*IFERROR(VLOOKUP($A1587,Dividends!$C$10:$E$100,2,0),0)</f>
        <v>0.38446502654827425</v>
      </c>
      <c r="G1587" s="66">
        <f t="shared" si="20"/>
        <v>17860340.978772949</v>
      </c>
      <c r="H1587" s="2">
        <f>H1586*(1-H$1+IF(AND(WEEKDAY($A1587)&lt;&gt;1,WEEKDAY($A1587)&lt;&gt;7),-VLOOKUP($A1587,ETF_OP_Fee!$I$5:$J$14,2,1),0))^($A1587-$A1586)*(1+1*(B1587/B1586-1))</f>
        <v>0.29162972034963169</v>
      </c>
      <c r="I1587" s="9" t="str">
        <f>IFERROR(VLOOKUP(A1587,'BITO-IV'!$A$1:$J$10000,4,0),"")</f>
        <v/>
      </c>
      <c r="Q1587">
        <f>ROW()</f>
        <v>1587</v>
      </c>
      <c r="R1587" t="str">
        <f t="shared" si="21"/>
        <v/>
      </c>
      <c r="S1587" t="str">
        <f t="shared" si="19"/>
        <v/>
      </c>
      <c r="W1587">
        <f>VLOOKUP(A1587,Tbills!$B$4:$C$10000,2,1)</f>
        <v>0.22499999999999998</v>
      </c>
    </row>
    <row r="1588" spans="1:23">
      <c r="A1588" s="1">
        <v>42474</v>
      </c>
      <c r="B1588">
        <f>IFERROR(VLOOKUP($A1588,'BTC-Web'!$A$2:$H$10000,2,0),"")</f>
        <v>423.93499800000001</v>
      </c>
      <c r="C1588">
        <f>VLOOKUP(A1588,H_SPBTFDUE!$B$2:$C$5828,2,0)</f>
        <v>3.0343010825720209</v>
      </c>
      <c r="D1588" s="2">
        <f>D1587*(1-D$1+IF(AND(WEEKDAY($A1588)&lt;&gt;1,WEEKDAY($A1588)&lt;&gt;7),-VLOOKUP($A1588,ETF_OP_Fee!$G$5:$H$14,2,1),0))^($A1588-$A1587)*(1+2*(C1588/C1587-1))+IFERROR(VLOOKUP(A1588,BITXeom!$C$9:$D$100,2,0),0)-$D$3*IFERROR(VLOOKUP($A1588,Dividends!$C$10:$E$100,2,0),0)</f>
        <v>0.38532874097767272</v>
      </c>
      <c r="G1588" s="66">
        <f t="shared" si="20"/>
        <v>17817129.243338734</v>
      </c>
      <c r="H1588" s="2">
        <f>H1587*(1-H$1+IF(AND(WEEKDAY($A1588)&lt;&gt;1,WEEKDAY($A1588)&lt;&gt;7),-VLOOKUP($A1588,ETF_OP_Fee!$I$5:$J$14,2,1),0))^($A1588-$A1587)*(1+1*(B1588/B1587-1))</f>
        <v>0.29045943511735117</v>
      </c>
      <c r="I1588" s="9" t="str">
        <f>IFERROR(VLOOKUP(A1588,'BITO-IV'!$A$1:$J$10000,4,0),"")</f>
        <v/>
      </c>
      <c r="Q1588">
        <f>ROW()</f>
        <v>1588</v>
      </c>
      <c r="R1588" t="str">
        <f t="shared" si="21"/>
        <v/>
      </c>
      <c r="S1588" t="str">
        <f t="shared" si="19"/>
        <v/>
      </c>
      <c r="W1588">
        <f>VLOOKUP(A1588,Tbills!$B$4:$C$10000,2,1)</f>
        <v>0.22</v>
      </c>
    </row>
    <row r="1589" spans="1:23">
      <c r="A1589" s="1">
        <v>42475</v>
      </c>
      <c r="B1589">
        <f>IFERROR(VLOOKUP($A1589,'BTC-Web'!$A$2:$H$10000,2,0),"")</f>
        <v>424.42700200000002</v>
      </c>
      <c r="C1589">
        <f>VLOOKUP(A1589,H_SPBTFDUE!$B$2:$C$5828,2,0)</f>
        <v>3.0728089707601387</v>
      </c>
      <c r="D1589" s="2">
        <f>D1588*(1-D$1+IF(AND(WEEKDAY($A1589)&lt;&gt;1,WEEKDAY($A1589)&lt;&gt;7),-VLOOKUP($A1589,ETF_OP_Fee!$G$5:$H$14,2,1),0))^($A1589-$A1588)*(1+2*(C1589/C1588-1))+IFERROR(VLOOKUP(A1589,BITXeom!$C$9:$D$100,2,0),0)-$D$3*IFERROR(VLOOKUP($A1589,Dividends!$C$10:$E$100,2,0),0)</f>
        <v>0.39506141708509207</v>
      </c>
      <c r="G1589" s="66">
        <f t="shared" si="20"/>
        <v>17363972.414737772</v>
      </c>
      <c r="H1589" s="2">
        <f>H1588*(1-H$1+IF(AND(WEEKDAY($A1589)&lt;&gt;1,WEEKDAY($A1589)&lt;&gt;7),-VLOOKUP($A1589,ETF_OP_Fee!$I$5:$J$14,2,1),0))^($A1589-$A1588)*(1+1*(B1589/B1588-1))</f>
        <v>0.29078896341193389</v>
      </c>
      <c r="I1589" s="9" t="str">
        <f>IFERROR(VLOOKUP(A1589,'BITO-IV'!$A$1:$J$10000,4,0),"")</f>
        <v/>
      </c>
      <c r="Q1589">
        <f>ROW()</f>
        <v>1589</v>
      </c>
      <c r="R1589" t="str">
        <f t="shared" si="21"/>
        <v/>
      </c>
      <c r="S1589" t="str">
        <f t="shared" si="19"/>
        <v/>
      </c>
      <c r="W1589">
        <f>VLOOKUP(A1589,Tbills!$B$4:$C$10000,2,1)</f>
        <v>0.22</v>
      </c>
    </row>
    <row r="1590" spans="1:23">
      <c r="A1590" s="1">
        <v>42478</v>
      </c>
      <c r="B1590">
        <f>IFERROR(VLOOKUP($A1590,'BTC-Web'!$A$2:$H$10000,2,0),"")</f>
        <v>427.61099200000001</v>
      </c>
      <c r="C1590">
        <f>VLOOKUP(A1590,H_SPBTFDUE!$B$2:$C$5828,2,0)</f>
        <v>3.0644489106644208</v>
      </c>
      <c r="D1590" s="2">
        <f>D1589*(1-D$1+IF(AND(WEEKDAY($A1590)&lt;&gt;1,WEEKDAY($A1590)&lt;&gt;7),-VLOOKUP($A1590,ETF_OP_Fee!$G$5:$H$14,2,1),0))^($A1590-$A1589)*(1+2*(C1590/C1589-1))+IFERROR(VLOOKUP(A1590,BITXeom!$C$9:$D$100,2,0),0)-$D$3*IFERROR(VLOOKUP($A1590,Dividends!$C$10:$E$100,2,0),0)</f>
        <v>0.39276968665557715</v>
      </c>
      <c r="G1590" s="66">
        <f t="shared" si="20"/>
        <v>17457551.372634295</v>
      </c>
      <c r="H1590" s="2">
        <f>H1589*(1-H$1+IF(AND(WEEKDAY($A1590)&lt;&gt;1,WEEKDAY($A1590)&lt;&gt;7),-VLOOKUP($A1590,ETF_OP_Fee!$I$5:$J$14,2,1),0))^($A1590-$A1589)*(1+1*(B1590/B1589-1))</f>
        <v>0.29294754499237563</v>
      </c>
      <c r="I1590" s="9" t="str">
        <f>IFERROR(VLOOKUP(A1590,'BITO-IV'!$A$1:$J$10000,4,0),"")</f>
        <v/>
      </c>
      <c r="Q1590">
        <f>ROW()</f>
        <v>1590</v>
      </c>
      <c r="R1590" t="str">
        <f t="shared" si="21"/>
        <v/>
      </c>
      <c r="S1590" t="str">
        <f t="shared" si="19"/>
        <v/>
      </c>
      <c r="W1590">
        <f>VLOOKUP(A1590,Tbills!$B$4:$C$10000,2,1)</f>
        <v>0.22</v>
      </c>
    </row>
    <row r="1591" spans="1:23">
      <c r="A1591" s="1">
        <v>42479</v>
      </c>
      <c r="B1591">
        <f>IFERROR(VLOOKUP($A1591,'BTC-Web'!$A$2:$H$10000,2,0),"")</f>
        <v>428.70300300000002</v>
      </c>
      <c r="C1591">
        <f>VLOOKUP(A1591,H_SPBTFDUE!$B$2:$C$5828,2,0)</f>
        <v>3.1135771557570804</v>
      </c>
      <c r="D1591" s="2">
        <f>D1590*(1-D$1+IF(AND(WEEKDAY($A1591)&lt;&gt;1,WEEKDAY($A1591)&lt;&gt;7),-VLOOKUP($A1591,ETF_OP_Fee!$G$5:$H$14,2,1),0))^($A1591-$A1590)*(1+2*(C1591/C1590-1))+IFERROR(VLOOKUP(A1591,BITXeom!$C$9:$D$100,2,0),0)-$D$3*IFERROR(VLOOKUP($A1591,Dividends!$C$10:$E$100,2,0),0)</f>
        <v>0.40531433188866339</v>
      </c>
      <c r="G1591" s="66">
        <f t="shared" si="20"/>
        <v>16896895.087984327</v>
      </c>
      <c r="H1591" s="2">
        <f>H1590*(1-H$1+IF(AND(WEEKDAY($A1591)&lt;&gt;1,WEEKDAY($A1591)&lt;&gt;7),-VLOOKUP($A1591,ETF_OP_Fee!$I$5:$J$14,2,1),0))^($A1591-$A1590)*(1+1*(B1591/B1590-1))</f>
        <v>0.29368801526074212</v>
      </c>
      <c r="I1591" s="9" t="str">
        <f>IFERROR(VLOOKUP(A1591,'BITO-IV'!$A$1:$J$10000,4,0),"")</f>
        <v/>
      </c>
      <c r="Q1591">
        <f>ROW()</f>
        <v>1591</v>
      </c>
      <c r="R1591" t="str">
        <f t="shared" si="21"/>
        <v/>
      </c>
      <c r="S1591" t="str">
        <f t="shared" si="19"/>
        <v/>
      </c>
      <c r="W1591">
        <f>VLOOKUP(A1591,Tbills!$B$4:$C$10000,2,1)</f>
        <v>0.22</v>
      </c>
    </row>
    <row r="1592" spans="1:23">
      <c r="A1592" s="1">
        <v>42480</v>
      </c>
      <c r="B1592">
        <f>IFERROR(VLOOKUP($A1592,'BTC-Web'!$A$2:$H$10000,2,0),"")</f>
        <v>435.324005</v>
      </c>
      <c r="C1592">
        <f>VLOOKUP(A1592,H_SPBTFDUE!$B$2:$C$5828,2,0)</f>
        <v>3.1552737622062224</v>
      </c>
      <c r="D1592" s="2">
        <f>D1591*(1-D$1+IF(AND(WEEKDAY($A1592)&lt;&gt;1,WEEKDAY($A1592)&lt;&gt;7),-VLOOKUP($A1592,ETF_OP_Fee!$G$5:$H$14,2,1),0))^($A1592-$A1591)*(1+2*(C1592/C1591-1))+IFERROR(VLOOKUP(A1592,BITXeom!$C$9:$D$100,2,0),0)-$D$3*IFERROR(VLOOKUP($A1592,Dividends!$C$10:$E$100,2,0),0)</f>
        <v>0.41611999345492023</v>
      </c>
      <c r="G1592" s="66">
        <f t="shared" si="20"/>
        <v>16443453.631295089</v>
      </c>
      <c r="H1592" s="2">
        <f>H1591*(1-H$1+IF(AND(WEEKDAY($A1592)&lt;&gt;1,WEEKDAY($A1592)&lt;&gt;7),-VLOOKUP($A1592,ETF_OP_Fee!$I$5:$J$14,2,1),0))^($A1592-$A1591)*(1+1*(B1592/B1591-1))</f>
        <v>0.29821604826865244</v>
      </c>
      <c r="I1592" s="9" t="str">
        <f>IFERROR(VLOOKUP(A1592,'BITO-IV'!$A$1:$J$10000,4,0),"")</f>
        <v/>
      </c>
      <c r="Q1592">
        <f>ROW()</f>
        <v>1592</v>
      </c>
      <c r="R1592" t="str">
        <f t="shared" si="21"/>
        <v/>
      </c>
      <c r="S1592" t="str">
        <f t="shared" si="19"/>
        <v/>
      </c>
      <c r="W1592">
        <f>VLOOKUP(A1592,Tbills!$B$4:$C$10000,2,1)</f>
        <v>0.22</v>
      </c>
    </row>
    <row r="1593" spans="1:23">
      <c r="A1593" s="1">
        <v>42481</v>
      </c>
      <c r="B1593">
        <f>IFERROR(VLOOKUP($A1593,'BTC-Web'!$A$2:$H$10000,2,0),"")</f>
        <v>441.41598499999998</v>
      </c>
      <c r="C1593">
        <f>VLOOKUP(A1593,H_SPBTFDUE!$B$2:$C$5828,2,0)</f>
        <v>3.2123732626184101</v>
      </c>
      <c r="D1593" s="2">
        <f>D1592*(1-D$1+IF(AND(WEEKDAY($A1593)&lt;&gt;1,WEEKDAY($A1593)&lt;&gt;7),-VLOOKUP($A1593,ETF_OP_Fee!$G$5:$H$14,2,1),0))^($A1593-$A1592)*(1+2*(C1593/C1592-1))+IFERROR(VLOOKUP(A1593,BITXeom!$C$9:$D$100,2,0),0)-$D$3*IFERROR(VLOOKUP($A1593,Dividends!$C$10:$E$100,2,0),0)</f>
        <v>0.43112866985221215</v>
      </c>
      <c r="G1593" s="66">
        <f t="shared" si="20"/>
        <v>15847458.828136215</v>
      </c>
      <c r="H1593" s="2">
        <f>H1592*(1-H$1+IF(AND(WEEKDAY($A1593)&lt;&gt;1,WEEKDAY($A1593)&lt;&gt;7),-VLOOKUP($A1593,ETF_OP_Fee!$I$5:$J$14,2,1),0))^($A1593-$A1592)*(1+1*(B1593/B1592-1))</f>
        <v>0.30238145151727763</v>
      </c>
      <c r="I1593" s="9" t="str">
        <f>IFERROR(VLOOKUP(A1593,'BITO-IV'!$A$1:$J$10000,4,0),"")</f>
        <v/>
      </c>
      <c r="Q1593">
        <f>ROW()</f>
        <v>1593</v>
      </c>
      <c r="R1593" t="str">
        <f t="shared" si="21"/>
        <v/>
      </c>
      <c r="S1593" t="str">
        <f t="shared" si="19"/>
        <v/>
      </c>
      <c r="W1593">
        <f>VLOOKUP(A1593,Tbills!$B$4:$C$10000,2,1)</f>
        <v>0.21</v>
      </c>
    </row>
    <row r="1594" spans="1:23">
      <c r="A1594" s="1">
        <v>42482</v>
      </c>
      <c r="B1594">
        <f>IFERROR(VLOOKUP($A1594,'BTC-Web'!$A$2:$H$10000,2,0),"")</f>
        <v>449.68798800000002</v>
      </c>
      <c r="C1594">
        <f>VLOOKUP(A1594,H_SPBTFDUE!$B$2:$C$5828,2,0)</f>
        <v>3.1856604399130917</v>
      </c>
      <c r="D1594" s="2">
        <f>D1593*(1-D$1+IF(AND(WEEKDAY($A1594)&lt;&gt;1,WEEKDAY($A1594)&lt;&gt;7),-VLOOKUP($A1594,ETF_OP_Fee!$G$5:$H$14,2,1),0))^($A1594-$A1593)*(1+2*(C1594/C1593-1))+IFERROR(VLOOKUP(A1594,BITXeom!$C$9:$D$100,2,0),0)-$D$3*IFERROR(VLOOKUP($A1594,Dividends!$C$10:$E$100,2,0),0)</f>
        <v>0.42390737228023212</v>
      </c>
      <c r="G1594" s="66">
        <f t="shared" si="20"/>
        <v>16110196.263663808</v>
      </c>
      <c r="H1594" s="2">
        <f>H1593*(1-H$1+IF(AND(WEEKDAY($A1594)&lt;&gt;1,WEEKDAY($A1594)&lt;&gt;7),-VLOOKUP($A1594,ETF_OP_Fee!$I$5:$J$14,2,1),0))^($A1594-$A1593)*(1+1*(B1594/B1593-1))</f>
        <v>0.30803997142502304</v>
      </c>
      <c r="I1594" s="9" t="str">
        <f>IFERROR(VLOOKUP(A1594,'BITO-IV'!$A$1:$J$10000,4,0),"")</f>
        <v/>
      </c>
      <c r="Q1594">
        <f>ROW()</f>
        <v>1594</v>
      </c>
      <c r="R1594" t="str">
        <f t="shared" si="21"/>
        <v/>
      </c>
      <c r="S1594" t="str">
        <f t="shared" si="19"/>
        <v/>
      </c>
      <c r="W1594">
        <f>VLOOKUP(A1594,Tbills!$B$4:$C$10000,2,1)</f>
        <v>0.21</v>
      </c>
    </row>
    <row r="1595" spans="1:23">
      <c r="A1595" s="1">
        <v>42485</v>
      </c>
      <c r="B1595">
        <f>IFERROR(VLOOKUP($A1595,'BTC-Web'!$A$2:$H$10000,2,0),"")</f>
        <v>459.12100199999998</v>
      </c>
      <c r="C1595">
        <f>VLOOKUP(A1595,H_SPBTFDUE!$B$2:$C$5828,2,0)</f>
        <v>3.2974398029039116</v>
      </c>
      <c r="D1595" s="2">
        <f>D1594*(1-D$1+IF(AND(WEEKDAY($A1595)&lt;&gt;1,WEEKDAY($A1595)&lt;&gt;7),-VLOOKUP($A1595,ETF_OP_Fee!$G$5:$H$14,2,1),0))^($A1595-$A1594)*(1+2*(C1595/C1594-1))+IFERROR(VLOOKUP(A1595,BITXeom!$C$9:$D$100,2,0),0)-$D$3*IFERROR(VLOOKUP($A1595,Dividends!$C$10:$E$100,2,0),0)</f>
        <v>0.45349169605560363</v>
      </c>
      <c r="G1595" s="66">
        <f t="shared" si="20"/>
        <v>14978799.319099272</v>
      </c>
      <c r="H1595" s="2">
        <f>H1594*(1-H$1+IF(AND(WEEKDAY($A1595)&lt;&gt;1,WEEKDAY($A1595)&lt;&gt;7),-VLOOKUP($A1595,ETF_OP_Fee!$I$5:$J$14,2,1),0))^($A1595-$A1594)*(1+1*(B1595/B1594-1))</f>
        <v>0.314477107281663</v>
      </c>
      <c r="I1595" s="9" t="str">
        <f>IFERROR(VLOOKUP(A1595,'BITO-IV'!$A$1:$J$10000,4,0),"")</f>
        <v/>
      </c>
      <c r="Q1595">
        <f>ROW()</f>
        <v>1595</v>
      </c>
      <c r="R1595" t="str">
        <f t="shared" si="21"/>
        <v/>
      </c>
      <c r="S1595" t="str">
        <f t="shared" si="19"/>
        <v/>
      </c>
      <c r="W1595">
        <f>VLOOKUP(A1595,Tbills!$B$4:$C$10000,2,1)</f>
        <v>0.21</v>
      </c>
    </row>
    <row r="1596" spans="1:23">
      <c r="A1596" s="1">
        <v>42486</v>
      </c>
      <c r="B1596">
        <f>IFERROR(VLOOKUP($A1596,'BTC-Web'!$A$2:$H$10000,2,0),"")</f>
        <v>461.64801</v>
      </c>
      <c r="C1596">
        <f>VLOOKUP(A1596,H_SPBTFDUE!$B$2:$C$5828,2,0)</f>
        <v>3.3304011006558918</v>
      </c>
      <c r="D1596" s="2">
        <f>D1595*(1-D$1+IF(AND(WEEKDAY($A1596)&lt;&gt;1,WEEKDAY($A1596)&lt;&gt;7),-VLOOKUP($A1596,ETF_OP_Fee!$G$5:$H$14,2,1),0))^($A1596-$A1595)*(1+2*(C1596/C1595-1))+IFERROR(VLOOKUP(A1596,BITXeom!$C$9:$D$100,2,0),0)-$D$3*IFERROR(VLOOKUP($A1596,Dividends!$C$10:$E$100,2,0),0)</f>
        <v>0.4625021662482291</v>
      </c>
      <c r="G1596" s="66">
        <f t="shared" si="20"/>
        <v>14678562.631836046</v>
      </c>
      <c r="H1596" s="2">
        <f>H1595*(1-H$1+IF(AND(WEEKDAY($A1596)&lt;&gt;1,WEEKDAY($A1596)&lt;&gt;7),-VLOOKUP($A1596,ETF_OP_Fee!$I$5:$J$14,2,1),0))^($A1596-$A1595)*(1+1*(B1596/B1595-1))</f>
        <v>0.3161997633222281</v>
      </c>
      <c r="I1596" s="9" t="str">
        <f>IFERROR(VLOOKUP(A1596,'BITO-IV'!$A$1:$J$10000,4,0),"")</f>
        <v/>
      </c>
      <c r="Q1596">
        <f>ROW()</f>
        <v>1596</v>
      </c>
      <c r="R1596" t="str">
        <f t="shared" si="21"/>
        <v/>
      </c>
      <c r="S1596" t="str">
        <f t="shared" si="19"/>
        <v/>
      </c>
      <c r="W1596">
        <f>VLOOKUP(A1596,Tbills!$B$4:$C$10000,2,1)</f>
        <v>0.21</v>
      </c>
    </row>
    <row r="1597" spans="1:23">
      <c r="A1597" s="1">
        <v>42487</v>
      </c>
      <c r="B1597">
        <f>IFERROR(VLOOKUP($A1597,'BTC-Web'!$A$2:$H$10000,2,0),"")</f>
        <v>466.26199300000002</v>
      </c>
      <c r="C1597">
        <f>VLOOKUP(A1597,H_SPBTFDUE!$B$2:$C$5828,2,0)</f>
        <v>3.1771100328816826</v>
      </c>
      <c r="D1597" s="2">
        <f>D1596*(1-D$1+IF(AND(WEEKDAY($A1597)&lt;&gt;1,WEEKDAY($A1597)&lt;&gt;7),-VLOOKUP($A1597,ETF_OP_Fee!$G$5:$H$14,2,1),0))^($A1597-$A1596)*(1+2*(C1597/C1596-1))+IFERROR(VLOOKUP(A1597,BITXeom!$C$9:$D$100,2,0),0)-$D$3*IFERROR(VLOOKUP($A1597,Dividends!$C$10:$E$100,2,0),0)</f>
        <v>0.41987562170118553</v>
      </c>
      <c r="G1597" s="66">
        <f t="shared" si="20"/>
        <v>16029042.714504344</v>
      </c>
      <c r="H1597" s="2">
        <f>H1596*(1-H$1+IF(AND(WEEKDAY($A1597)&lt;&gt;1,WEEKDAY($A1597)&lt;&gt;7),-VLOOKUP($A1597,ETF_OP_Fee!$I$5:$J$14,2,1),0))^($A1597-$A1596)*(1+1*(B1597/B1596-1))</f>
        <v>0.3193517384885764</v>
      </c>
      <c r="I1597" s="9" t="str">
        <f>IFERROR(VLOOKUP(A1597,'BITO-IV'!$A$1:$J$10000,4,0),"")</f>
        <v/>
      </c>
      <c r="Q1597">
        <f>ROW()</f>
        <v>1597</v>
      </c>
      <c r="R1597" t="str">
        <f t="shared" si="21"/>
        <v/>
      </c>
      <c r="S1597" t="str">
        <f t="shared" si="19"/>
        <v/>
      </c>
      <c r="W1597">
        <f>VLOOKUP(A1597,Tbills!$B$4:$C$10000,2,1)</f>
        <v>0.21</v>
      </c>
    </row>
    <row r="1598" spans="1:23">
      <c r="A1598" s="1">
        <v>42488</v>
      </c>
      <c r="B1598">
        <f>IFERROR(VLOOKUP($A1598,'BTC-Web'!$A$2:$H$10000,2,0),"")</f>
        <v>445.03799400000003</v>
      </c>
      <c r="C1598">
        <f>VLOOKUP(A1598,H_SPBTFDUE!$B$2:$C$5828,2,0)</f>
        <v>3.2076549133687609</v>
      </c>
      <c r="D1598" s="2">
        <f>D1597*(1-D$1+IF(AND(WEEKDAY($A1598)&lt;&gt;1,WEEKDAY($A1598)&lt;&gt;7),-VLOOKUP($A1598,ETF_OP_Fee!$G$5:$H$14,2,1),0))^($A1598-$A1597)*(1+2*(C1598/C1597-1))+IFERROR(VLOOKUP(A1598,BITXeom!$C$9:$D$100,2,0),0)-$D$3*IFERROR(VLOOKUP($A1598,Dividends!$C$10:$E$100,2,0),0)</f>
        <v>0.42789744000706198</v>
      </c>
      <c r="G1598" s="66">
        <f t="shared" si="20"/>
        <v>15720000.433291087</v>
      </c>
      <c r="H1598" s="2">
        <f>H1597*(1-H$1+IF(AND(WEEKDAY($A1598)&lt;&gt;1,WEEKDAY($A1598)&lt;&gt;7),-VLOOKUP($A1598,ETF_OP_Fee!$I$5:$J$14,2,1),0))^($A1598-$A1597)*(1+1*(B1598/B1597-1))</f>
        <v>0.30480708293220415</v>
      </c>
      <c r="I1598" s="9" t="str">
        <f>IFERROR(VLOOKUP(A1598,'BITO-IV'!$A$1:$J$10000,4,0),"")</f>
        <v/>
      </c>
      <c r="Q1598">
        <f>ROW()</f>
        <v>1598</v>
      </c>
      <c r="R1598" t="str">
        <f t="shared" si="21"/>
        <v/>
      </c>
      <c r="S1598" t="str">
        <f t="shared" si="19"/>
        <v/>
      </c>
      <c r="W1598">
        <f>VLOOKUP(A1598,Tbills!$B$4:$C$10000,2,1)</f>
        <v>0.22999999999999998</v>
      </c>
    </row>
    <row r="1599" spans="1:23">
      <c r="A1599" s="1">
        <v>42489</v>
      </c>
      <c r="B1599">
        <f>IFERROR(VLOOKUP($A1599,'BTC-Web'!$A$2:$H$10000,2,0),"")</f>
        <v>449.40798999999998</v>
      </c>
      <c r="C1599">
        <f>VLOOKUP(A1599,H_SPBTFDUE!$B$2:$C$5828,2,0)</f>
        <v>3.2507806878800727</v>
      </c>
      <c r="D1599" s="2">
        <f>D1598*(1-D$1+IF(AND(WEEKDAY($A1599)&lt;&gt;1,WEEKDAY($A1599)&lt;&gt;7),-VLOOKUP($A1599,ETF_OP_Fee!$G$5:$H$14,2,1),0))^($A1599-$A1598)*(1+2*(C1599/C1598-1))+IFERROR(VLOOKUP(A1599,BITXeom!$C$9:$D$100,2,0),0)-$D$3*IFERROR(VLOOKUP($A1599,Dividends!$C$10:$E$100,2,0),0)</f>
        <v>0.43935032730785228</v>
      </c>
      <c r="G1599" s="66">
        <f t="shared" si="20"/>
        <v>15296482.550856862</v>
      </c>
      <c r="H1599" s="2">
        <f>H1598*(1-H$1+IF(AND(WEEKDAY($A1599)&lt;&gt;1,WEEKDAY($A1599)&lt;&gt;7),-VLOOKUP($A1599,ETF_OP_Fee!$I$5:$J$14,2,1),0))^($A1599-$A1598)*(1+1*(B1599/B1598-1))</f>
        <v>0.30779208746427383</v>
      </c>
      <c r="I1599" s="9" t="str">
        <f>IFERROR(VLOOKUP(A1599,'BITO-IV'!$A$1:$J$10000,4,0),"")</f>
        <v/>
      </c>
      <c r="Q1599">
        <f>ROW()</f>
        <v>1599</v>
      </c>
      <c r="R1599" t="str">
        <f t="shared" si="21"/>
        <v/>
      </c>
      <c r="S1599" t="str">
        <f t="shared" si="19"/>
        <v/>
      </c>
      <c r="W1599">
        <f>VLOOKUP(A1599,Tbills!$B$4:$C$10000,2,1)</f>
        <v>0.22999999999999998</v>
      </c>
    </row>
    <row r="1600" spans="1:23">
      <c r="A1600" s="1">
        <v>42492</v>
      </c>
      <c r="B1600">
        <f>IFERROR(VLOOKUP($A1600,'BTC-Web'!$A$2:$H$10000,2,0),"")</f>
        <v>451.93301400000001</v>
      </c>
      <c r="C1600">
        <f>VLOOKUP(A1600,H_SPBTFDUE!$B$2:$C$5828,2,0)</f>
        <v>3.1759368586692722</v>
      </c>
      <c r="D1600" s="2">
        <f>D1599*(1-D$1+IF(AND(WEEKDAY($A1600)&lt;&gt;1,WEEKDAY($A1600)&lt;&gt;7),-VLOOKUP($A1600,ETF_OP_Fee!$G$5:$H$14,2,1),0))^($A1600-$A1599)*(1+2*(C1600/C1599-1))+IFERROR(VLOOKUP(A1600,BITXeom!$C$9:$D$100,2,0),0)-$D$3*IFERROR(VLOOKUP($A1600,Dividends!$C$10:$E$100,2,0),0)</f>
        <v>0.41896814954678924</v>
      </c>
      <c r="G1600" s="66">
        <f t="shared" si="20"/>
        <v>16000038.53432958</v>
      </c>
      <c r="H1600" s="2">
        <f>H1599*(1-H$1+IF(AND(WEEKDAY($A1600)&lt;&gt;1,WEEKDAY($A1600)&lt;&gt;7),-VLOOKUP($A1600,ETF_OP_Fee!$I$5:$J$14,2,1),0))^($A1600-$A1599)*(1+1*(B1600/B1599-1))</f>
        <v>0.3094972670893732</v>
      </c>
      <c r="I1600" s="9" t="str">
        <f>IFERROR(VLOOKUP(A1600,'BITO-IV'!$A$1:$J$10000,4,0),"")</f>
        <v/>
      </c>
      <c r="Q1600">
        <f>ROW()</f>
        <v>1600</v>
      </c>
      <c r="R1600" t="str">
        <f t="shared" si="21"/>
        <v/>
      </c>
      <c r="S1600" t="str">
        <f t="shared" si="19"/>
        <v/>
      </c>
      <c r="W1600">
        <f>VLOOKUP(A1600,Tbills!$B$4:$C$10000,2,1)</f>
        <v>0.22999999999999998</v>
      </c>
    </row>
    <row r="1601" spans="1:23">
      <c r="A1601" s="1">
        <v>42493</v>
      </c>
      <c r="B1601">
        <f>IFERROR(VLOOKUP($A1601,'BTC-Web'!$A$2:$H$10000,2,0),"")</f>
        <v>444.72699</v>
      </c>
      <c r="C1601">
        <f>VLOOKUP(A1601,H_SPBTFDUE!$B$2:$C$5828,2,0)</f>
        <v>3.215835242271214</v>
      </c>
      <c r="D1601" s="2">
        <f>D1600*(1-D$1+IF(AND(WEEKDAY($A1601)&lt;&gt;1,WEEKDAY($A1601)&lt;&gt;7),-VLOOKUP($A1601,ETF_OP_Fee!$G$5:$H$14,2,1),0))^($A1601-$A1600)*(1+2*(C1601/C1600-1))+IFERROR(VLOOKUP(A1601,BITXeom!$C$9:$D$100,2,0),0)-$D$3*IFERROR(VLOOKUP($A1601,Dividends!$C$10:$E$100,2,0),0)</f>
        <v>0.42944312814636598</v>
      </c>
      <c r="G1601" s="66">
        <f t="shared" si="20"/>
        <v>15597197.867990533</v>
      </c>
      <c r="H1601" s="2">
        <f>H1600*(1-H$1+IF(AND(WEEKDAY($A1601)&lt;&gt;1,WEEKDAY($A1601)&lt;&gt;7),-VLOOKUP($A1601,ETF_OP_Fee!$I$5:$J$14,2,1),0))^($A1601-$A1600)*(1+1*(B1601/B1600-1))</f>
        <v>0.30455443900893453</v>
      </c>
      <c r="I1601" s="9" t="str">
        <f>IFERROR(VLOOKUP(A1601,'BITO-IV'!$A$1:$J$10000,4,0),"")</f>
        <v/>
      </c>
      <c r="Q1601">
        <f>ROW()</f>
        <v>1601</v>
      </c>
      <c r="R1601" t="str">
        <f t="shared" si="21"/>
        <v/>
      </c>
      <c r="S1601" t="str">
        <f t="shared" si="19"/>
        <v/>
      </c>
      <c r="W1601">
        <f>VLOOKUP(A1601,Tbills!$B$4:$C$10000,2,1)</f>
        <v>0.22999999999999998</v>
      </c>
    </row>
    <row r="1602" spans="1:23">
      <c r="A1602" s="1">
        <v>42494</v>
      </c>
      <c r="B1602">
        <f>IFERROR(VLOOKUP($A1602,'BTC-Web'!$A$2:$H$10000,2,0),"")</f>
        <v>450.18301400000001</v>
      </c>
      <c r="C1602">
        <f>VLOOKUP(A1602,H_SPBTFDUE!$B$2:$C$5828,2,0)</f>
        <v>3.1899020467348915</v>
      </c>
      <c r="D1602" s="2">
        <f>D1601*(1-D$1+IF(AND(WEEKDAY($A1602)&lt;&gt;1,WEEKDAY($A1602)&lt;&gt;7),-VLOOKUP($A1602,ETF_OP_Fee!$G$5:$H$14,2,1),0))^($A1602-$A1601)*(1+2*(C1602/C1601-1))+IFERROR(VLOOKUP(A1602,BITXeom!$C$9:$D$100,2,0),0)-$D$3*IFERROR(VLOOKUP($A1602,Dividends!$C$10:$E$100,2,0),0)</f>
        <v>0.42246594883932409</v>
      </c>
      <c r="G1602" s="66">
        <f t="shared" si="20"/>
        <v>15847944.357831895</v>
      </c>
      <c r="H1602" s="2">
        <f>H1601*(1-H$1+IF(AND(WEEKDAY($A1602)&lt;&gt;1,WEEKDAY($A1602)&lt;&gt;7),-VLOOKUP($A1602,ETF_OP_Fee!$I$5:$J$14,2,1),0))^($A1602-$A1601)*(1+1*(B1602/B1601-1))</f>
        <v>0.30828276643991454</v>
      </c>
      <c r="I1602" s="9" t="str">
        <f>IFERROR(VLOOKUP(A1602,'BITO-IV'!$A$1:$J$10000,4,0),"")</f>
        <v/>
      </c>
      <c r="Q1602">
        <f>ROW()</f>
        <v>1602</v>
      </c>
      <c r="R1602" t="str">
        <f t="shared" si="21"/>
        <v/>
      </c>
      <c r="S1602" t="str">
        <f t="shared" si="19"/>
        <v/>
      </c>
      <c r="W1602">
        <f>VLOOKUP(A1602,Tbills!$B$4:$C$10000,2,1)</f>
        <v>0.22999999999999998</v>
      </c>
    </row>
    <row r="1603" spans="1:23">
      <c r="A1603" s="1">
        <v>42495</v>
      </c>
      <c r="B1603">
        <f>IFERROR(VLOOKUP($A1603,'BTC-Web'!$A$2:$H$10000,2,0),"")</f>
        <v>446.71099900000002</v>
      </c>
      <c r="C1603">
        <f>VLOOKUP(A1603,H_SPBTFDUE!$B$2:$C$5828,2,0)</f>
        <v>3.1985070903592256</v>
      </c>
      <c r="D1603" s="2">
        <f>D1602*(1-D$1+IF(AND(WEEKDAY($A1603)&lt;&gt;1,WEEKDAY($A1603)&lt;&gt;7),-VLOOKUP($A1603,ETF_OP_Fee!$G$5:$H$14,2,1),0))^($A1603-$A1602)*(1+2*(C1603/C1602-1))+IFERROR(VLOOKUP(A1603,BITXeom!$C$9:$D$100,2,0),0)-$D$3*IFERROR(VLOOKUP($A1603,Dividends!$C$10:$E$100,2,0),0)</f>
        <v>0.42469402539023832</v>
      </c>
      <c r="G1603" s="66">
        <f t="shared" si="20"/>
        <v>15761616.926013594</v>
      </c>
      <c r="H1603" s="2">
        <f>H1602*(1-H$1+IF(AND(WEEKDAY($A1603)&lt;&gt;1,WEEKDAY($A1603)&lt;&gt;7),-VLOOKUP($A1603,ETF_OP_Fee!$I$5:$J$14,2,1),0))^($A1603-$A1602)*(1+1*(B1603/B1602-1))</f>
        <v>0.30589718840885416</v>
      </c>
      <c r="I1603" s="9" t="str">
        <f>IFERROR(VLOOKUP(A1603,'BITO-IV'!$A$1:$J$10000,4,0),"")</f>
        <v/>
      </c>
      <c r="Q1603">
        <f>ROW()</f>
        <v>1603</v>
      </c>
      <c r="R1603" t="str">
        <f t="shared" si="21"/>
        <v/>
      </c>
      <c r="S1603" t="str">
        <f t="shared" si="19"/>
        <v/>
      </c>
      <c r="W1603">
        <f>VLOOKUP(A1603,Tbills!$B$4:$C$10000,2,1)</f>
        <v>0.21</v>
      </c>
    </row>
    <row r="1604" spans="1:23">
      <c r="A1604" s="1">
        <v>42496</v>
      </c>
      <c r="B1604">
        <f>IFERROR(VLOOKUP($A1604,'BTC-Web'!$A$2:$H$10000,2,0),"")</f>
        <v>447.94198599999999</v>
      </c>
      <c r="C1604">
        <f>VLOOKUP(A1604,H_SPBTFDUE!$B$2:$C$5828,2,0)</f>
        <v>3.2811721539858834</v>
      </c>
      <c r="D1604" s="2">
        <f>D1603*(1-D$1+IF(AND(WEEKDAY($A1604)&lt;&gt;1,WEEKDAY($A1604)&lt;&gt;7),-VLOOKUP($A1604,ETF_OP_Fee!$G$5:$H$14,2,1),0))^($A1604-$A1603)*(1+2*(C1604/C1603-1))+IFERROR(VLOOKUP(A1604,BITXeom!$C$9:$D$100,2,0),0)-$D$3*IFERROR(VLOOKUP($A1604,Dividends!$C$10:$E$100,2,0),0)</f>
        <v>0.44659252375185982</v>
      </c>
      <c r="G1604" s="66">
        <f t="shared" si="20"/>
        <v>14946081.949770676</v>
      </c>
      <c r="H1604" s="2">
        <f>H1603*(1-H$1+IF(AND(WEEKDAY($A1604)&lt;&gt;1,WEEKDAY($A1604)&lt;&gt;7),-VLOOKUP($A1604,ETF_OP_Fee!$I$5:$J$14,2,1),0))^($A1604-$A1603)*(1+1*(B1604/B1603-1))</f>
        <v>0.30673215571426865</v>
      </c>
      <c r="I1604" s="9" t="str">
        <f>IFERROR(VLOOKUP(A1604,'BITO-IV'!$A$1:$J$10000,4,0),"")</f>
        <v/>
      </c>
      <c r="Q1604">
        <f>ROW()</f>
        <v>1604</v>
      </c>
      <c r="R1604" t="str">
        <f t="shared" si="21"/>
        <v/>
      </c>
      <c r="S1604" t="str">
        <f t="shared" si="19"/>
        <v/>
      </c>
      <c r="W1604">
        <f>VLOOKUP(A1604,Tbills!$B$4:$C$10000,2,1)</f>
        <v>0.21</v>
      </c>
    </row>
    <row r="1605" spans="1:23">
      <c r="A1605" s="1">
        <v>42499</v>
      </c>
      <c r="B1605">
        <f>IFERROR(VLOOKUP($A1605,'BTC-Web'!$A$2:$H$10000,2,0),"")</f>
        <v>458.20599399999998</v>
      </c>
      <c r="C1605">
        <f>VLOOKUP(A1605,H_SPBTFDUE!$B$2:$C$5828,2,0)</f>
        <v>3.2870950562277454</v>
      </c>
      <c r="D1605" s="2">
        <f>D1604*(1-D$1+IF(AND(WEEKDAY($A1605)&lt;&gt;1,WEEKDAY($A1605)&lt;&gt;7),-VLOOKUP($A1605,ETF_OP_Fee!$G$5:$H$14,2,1),0))^($A1605-$A1604)*(1+2*(C1605/C1604-1))+IFERROR(VLOOKUP(A1605,BITXeom!$C$9:$D$100,2,0),0)-$D$3*IFERROR(VLOOKUP($A1605,Dividends!$C$10:$E$100,2,0),0)</f>
        <v>0.44804275700062113</v>
      </c>
      <c r="G1605" s="66">
        <f t="shared" si="20"/>
        <v>14891345.057575777</v>
      </c>
      <c r="H1605" s="2">
        <f>H1604*(1-H$1+IF(AND(WEEKDAY($A1605)&lt;&gt;1,WEEKDAY($A1605)&lt;&gt;7),-VLOOKUP($A1605,ETF_OP_Fee!$I$5:$J$14,2,1),0))^($A1605-$A1604)*(1+1*(B1605/B1604-1))</f>
        <v>0.31373602564399594</v>
      </c>
      <c r="I1605" s="9" t="str">
        <f>IFERROR(VLOOKUP(A1605,'BITO-IV'!$A$1:$J$10000,4,0),"")</f>
        <v/>
      </c>
      <c r="Q1605">
        <f>ROW()</f>
        <v>1605</v>
      </c>
      <c r="R1605" t="str">
        <f t="shared" si="21"/>
        <v/>
      </c>
      <c r="S1605" t="str">
        <f t="shared" si="19"/>
        <v/>
      </c>
      <c r="W1605">
        <f>VLOOKUP(A1605,Tbills!$B$4:$C$10000,2,1)</f>
        <v>0.21</v>
      </c>
    </row>
    <row r="1606" spans="1:23">
      <c r="A1606" s="1">
        <v>42500</v>
      </c>
      <c r="B1606">
        <f>IFERROR(VLOOKUP($A1606,'BTC-Web'!$A$2:$H$10000,2,0),"")</f>
        <v>460.51800500000002</v>
      </c>
      <c r="C1606">
        <f>VLOOKUP(A1606,H_SPBTFDUE!$B$2:$C$5828,2,0)</f>
        <v>3.2182921045462507</v>
      </c>
      <c r="D1606" s="2">
        <f>D1605*(1-D$1+IF(AND(WEEKDAY($A1606)&lt;&gt;1,WEEKDAY($A1606)&lt;&gt;7),-VLOOKUP($A1606,ETF_OP_Fee!$G$5:$H$14,2,1),0))^($A1606-$A1605)*(1+2*(C1606/C1605-1))+IFERROR(VLOOKUP(A1606,BITXeom!$C$9:$D$100,2,0),0)-$D$3*IFERROR(VLOOKUP($A1606,Dividends!$C$10:$E$100,2,0),0)</f>
        <v>0.4292348329309395</v>
      </c>
      <c r="G1606" s="66">
        <f t="shared" si="20"/>
        <v>15513958.310283275</v>
      </c>
      <c r="H1606" s="2">
        <f>H1605*(1-H$1+IF(AND(WEEKDAY($A1606)&lt;&gt;1,WEEKDAY($A1606)&lt;&gt;7),-VLOOKUP($A1606,ETF_OP_Fee!$I$5:$J$14,2,1),0))^($A1606-$A1605)*(1+1*(B1606/B1605-1))</f>
        <v>0.31531086465776698</v>
      </c>
      <c r="I1606" s="9" t="str">
        <f>IFERROR(VLOOKUP(A1606,'BITO-IV'!$A$1:$J$10000,4,0),"")</f>
        <v/>
      </c>
      <c r="Q1606">
        <f>ROW()</f>
        <v>1606</v>
      </c>
      <c r="R1606" t="str">
        <f t="shared" si="21"/>
        <v/>
      </c>
      <c r="S1606" t="str">
        <f t="shared" si="19"/>
        <v/>
      </c>
      <c r="W1606">
        <f>VLOOKUP(A1606,Tbills!$B$4:$C$10000,2,1)</f>
        <v>0.21</v>
      </c>
    </row>
    <row r="1607" spans="1:23">
      <c r="A1607" s="1">
        <v>42501</v>
      </c>
      <c r="B1607">
        <f>IFERROR(VLOOKUP($A1607,'BTC-Web'!$A$2:$H$10000,2,0),"")</f>
        <v>450.864014</v>
      </c>
      <c r="C1607">
        <f>VLOOKUP(A1607,H_SPBTFDUE!$B$2:$C$5828,2,0)</f>
        <v>3.2310226279833598</v>
      </c>
      <c r="D1607" s="2">
        <f>D1606*(1-D$1+IF(AND(WEEKDAY($A1607)&lt;&gt;1,WEEKDAY($A1607)&lt;&gt;7),-VLOOKUP($A1607,ETF_OP_Fee!$G$5:$H$14,2,1),0))^($A1607-$A1606)*(1+2*(C1607/C1606-1))+IFERROR(VLOOKUP(A1607,BITXeom!$C$9:$D$100,2,0),0)-$D$3*IFERROR(VLOOKUP($A1607,Dividends!$C$10:$E$100,2,0),0)</f>
        <v>0.43257850874069625</v>
      </c>
      <c r="G1607" s="66">
        <f t="shared" si="20"/>
        <v>15390414.324216044</v>
      </c>
      <c r="H1607" s="2">
        <f>H1606*(1-H$1+IF(AND(WEEKDAY($A1607)&lt;&gt;1,WEEKDAY($A1607)&lt;&gt;7),-VLOOKUP($A1607,ETF_OP_Fee!$I$5:$J$14,2,1),0))^($A1607-$A1606)*(1+1*(B1607/B1606-1))</f>
        <v>0.30869286420664244</v>
      </c>
      <c r="I1607" s="9" t="str">
        <f>IFERROR(VLOOKUP(A1607,'BITO-IV'!$A$1:$J$10000,4,0),"")</f>
        <v/>
      </c>
      <c r="Q1607">
        <f>ROW()</f>
        <v>1607</v>
      </c>
      <c r="R1607" t="str">
        <f t="shared" si="21"/>
        <v/>
      </c>
      <c r="S1607" t="str">
        <f t="shared" si="19"/>
        <v/>
      </c>
      <c r="W1607">
        <f>VLOOKUP(A1607,Tbills!$B$4:$C$10000,2,1)</f>
        <v>0.21</v>
      </c>
    </row>
    <row r="1608" spans="1:23">
      <c r="A1608" s="1">
        <v>42502</v>
      </c>
      <c r="B1608">
        <f>IFERROR(VLOOKUP($A1608,'BTC-Web'!$A$2:$H$10000,2,0),"")</f>
        <v>452.44699100000003</v>
      </c>
      <c r="C1608">
        <f>VLOOKUP(A1608,H_SPBTFDUE!$B$2:$C$5828,2,0)</f>
        <v>3.245213269446098</v>
      </c>
      <c r="D1608" s="2">
        <f>D1607*(1-D$1+IF(AND(WEEKDAY($A1608)&lt;&gt;1,WEEKDAY($A1608)&lt;&gt;7),-VLOOKUP($A1608,ETF_OP_Fee!$G$5:$H$14,2,1),0))^($A1608-$A1607)*(1+2*(C1608/C1607-1))+IFERROR(VLOOKUP(A1608,BITXeom!$C$9:$D$100,2,0),0)-$D$3*IFERROR(VLOOKUP($A1608,Dividends!$C$10:$E$100,2,0),0)</f>
        <v>0.4363256712009404</v>
      </c>
      <c r="G1608" s="66">
        <f t="shared" si="20"/>
        <v>15254423.874435233</v>
      </c>
      <c r="H1608" s="2">
        <f>H1607*(1-H$1+IF(AND(WEEKDAY($A1608)&lt;&gt;1,WEEKDAY($A1608)&lt;&gt;7),-VLOOKUP($A1608,ETF_OP_Fee!$I$5:$J$14,2,1),0))^($A1608-$A1607)*(1+1*(B1608/B1607-1))</f>
        <v>0.30976861768540503</v>
      </c>
      <c r="I1608" s="9" t="str">
        <f>IFERROR(VLOOKUP(A1608,'BITO-IV'!$A$1:$J$10000,4,0),"")</f>
        <v/>
      </c>
      <c r="Q1608">
        <f>ROW()</f>
        <v>1608</v>
      </c>
      <c r="R1608" t="str">
        <f t="shared" si="21"/>
        <v/>
      </c>
      <c r="S1608" t="str">
        <f t="shared" si="19"/>
        <v/>
      </c>
      <c r="W1608">
        <f>VLOOKUP(A1608,Tbills!$B$4:$C$10000,2,1)</f>
        <v>0.215</v>
      </c>
    </row>
    <row r="1609" spans="1:23">
      <c r="A1609" s="1">
        <v>42503</v>
      </c>
      <c r="B1609">
        <f>IFERROR(VLOOKUP($A1609,'BTC-Web'!$A$2:$H$10000,2,0),"")</f>
        <v>454.85000600000001</v>
      </c>
      <c r="C1609">
        <f>VLOOKUP(A1609,H_SPBTFDUE!$B$2:$C$5828,2,0)</f>
        <v>3.2513087369048299</v>
      </c>
      <c r="D1609" s="2">
        <f>D1608*(1-D$1+IF(AND(WEEKDAY($A1609)&lt;&gt;1,WEEKDAY($A1609)&lt;&gt;7),-VLOOKUP($A1609,ETF_OP_Fee!$G$5:$H$14,2,1),0))^($A1609-$A1608)*(1+2*(C1609/C1608-1))+IFERROR(VLOOKUP(A1609,BITXeom!$C$9:$D$100,2,0),0)-$D$3*IFERROR(VLOOKUP($A1609,Dividends!$C$10:$E$100,2,0),0)</f>
        <v>0.43791197199394571</v>
      </c>
      <c r="G1609" s="66">
        <f t="shared" si="20"/>
        <v>15196325.19610543</v>
      </c>
      <c r="H1609" s="2">
        <f>H1608*(1-H$1+IF(AND(WEEKDAY($A1609)&lt;&gt;1,WEEKDAY($A1609)&lt;&gt;7),-VLOOKUP($A1609,ETF_OP_Fee!$I$5:$J$14,2,1),0))^($A1609-$A1608)*(1+1*(B1609/B1608-1))</f>
        <v>0.31140574078410438</v>
      </c>
      <c r="I1609" s="9" t="str">
        <f>IFERROR(VLOOKUP(A1609,'BITO-IV'!$A$1:$J$10000,4,0),"")</f>
        <v/>
      </c>
      <c r="Q1609">
        <f>ROW()</f>
        <v>1609</v>
      </c>
      <c r="R1609" t="str">
        <f t="shared" si="21"/>
        <v/>
      </c>
      <c r="S1609" t="str">
        <f t="shared" si="19"/>
        <v/>
      </c>
      <c r="W1609">
        <f>VLOOKUP(A1609,Tbills!$B$4:$C$10000,2,1)</f>
        <v>0.215</v>
      </c>
    </row>
    <row r="1610" spans="1:23">
      <c r="A1610" s="1">
        <v>42506</v>
      </c>
      <c r="B1610">
        <f>IFERROR(VLOOKUP($A1610,'BTC-Web'!$A$2:$H$10000,2,0),"")</f>
        <v>457.58599900000002</v>
      </c>
      <c r="C1610">
        <f>VLOOKUP(A1610,H_SPBTFDUE!$B$2:$C$5828,2,0)</f>
        <v>3.2401995072432088</v>
      </c>
      <c r="D1610" s="2">
        <f>D1609*(1-D$1+IF(AND(WEEKDAY($A1610)&lt;&gt;1,WEEKDAY($A1610)&lt;&gt;7),-VLOOKUP($A1610,ETF_OP_Fee!$G$5:$H$14,2,1),0))^($A1610-$A1609)*(1+2*(C1610/C1609-1))+IFERROR(VLOOKUP(A1610,BITXeom!$C$9:$D$100,2,0),0)-$D$3*IFERROR(VLOOKUP($A1610,Dividends!$C$10:$E$100,2,0),0)</f>
        <v>0.43476214722360323</v>
      </c>
      <c r="G1610" s="66">
        <f t="shared" si="20"/>
        <v>15299381.239049247</v>
      </c>
      <c r="H1610" s="2">
        <f>H1609*(1-H$1+IF(AND(WEEKDAY($A1610)&lt;&gt;1,WEEKDAY($A1610)&lt;&gt;7),-VLOOKUP($A1610,ETF_OP_Fee!$I$5:$J$14,2,1),0))^($A1610-$A1609)*(1+1*(B1610/B1609-1))</f>
        <v>0.31325443351969634</v>
      </c>
      <c r="I1610" s="9" t="str">
        <f>IFERROR(VLOOKUP(A1610,'BITO-IV'!$A$1:$J$10000,4,0),"")</f>
        <v/>
      </c>
      <c r="Q1610">
        <f>ROW()</f>
        <v>1610</v>
      </c>
      <c r="R1610" t="str">
        <f t="shared" si="21"/>
        <v/>
      </c>
      <c r="S1610" t="str">
        <f t="shared" si="19"/>
        <v/>
      </c>
      <c r="W1610">
        <f>VLOOKUP(A1610,Tbills!$B$4:$C$10000,2,1)</f>
        <v>0.215</v>
      </c>
    </row>
    <row r="1611" spans="1:23">
      <c r="A1611" s="1">
        <v>42507</v>
      </c>
      <c r="B1611">
        <f>IFERROR(VLOOKUP($A1611,'BTC-Web'!$A$2:$H$10000,2,0),"")</f>
        <v>454.00900300000001</v>
      </c>
      <c r="C1611">
        <f>VLOOKUP(A1611,H_SPBTFDUE!$B$2:$C$5828,2,0)</f>
        <v>3.237133300415254</v>
      </c>
      <c r="D1611" s="2">
        <f>D1610*(1-D$1+IF(AND(WEEKDAY($A1611)&lt;&gt;1,WEEKDAY($A1611)&lt;&gt;7),-VLOOKUP($A1611,ETF_OP_Fee!$G$5:$H$14,2,1),0))^($A1611-$A1610)*(1+2*(C1611/C1610-1))+IFERROR(VLOOKUP(A1611,BITXeom!$C$9:$D$100,2,0),0)-$D$3*IFERROR(VLOOKUP($A1611,Dividends!$C$10:$E$100,2,0),0)</f>
        <v>0.43388700427170679</v>
      </c>
      <c r="G1611" s="66">
        <f t="shared" si="20"/>
        <v>15327540.498819912</v>
      </c>
      <c r="H1611" s="2">
        <f>H1610*(1-H$1+IF(AND(WEEKDAY($A1611)&lt;&gt;1,WEEKDAY($A1611)&lt;&gt;7),-VLOOKUP($A1611,ETF_OP_Fee!$I$5:$J$14,2,1),0))^($A1611-$A1610)*(1+1*(B1611/B1610-1))</f>
        <v>0.31079760249067495</v>
      </c>
      <c r="I1611" s="9" t="str">
        <f>IFERROR(VLOOKUP(A1611,'BITO-IV'!$A$1:$J$10000,4,0),"")</f>
        <v/>
      </c>
      <c r="Q1611">
        <f>ROW()</f>
        <v>1611</v>
      </c>
      <c r="R1611" t="str">
        <f t="shared" si="21"/>
        <v/>
      </c>
      <c r="S1611" t="str">
        <f t="shared" si="19"/>
        <v/>
      </c>
      <c r="W1611">
        <f>VLOOKUP(A1611,Tbills!$B$4:$C$10000,2,1)</f>
        <v>0.215</v>
      </c>
    </row>
    <row r="1612" spans="1:23">
      <c r="A1612" s="1">
        <v>42508</v>
      </c>
      <c r="B1612">
        <f>IFERROR(VLOOKUP($A1612,'BTC-Web'!$A$2:$H$10000,2,0),"")</f>
        <v>453.69101000000001</v>
      </c>
      <c r="C1612">
        <f>VLOOKUP(A1612,H_SPBTFDUE!$B$2:$C$5828,2,0)</f>
        <v>3.2427422710872271</v>
      </c>
      <c r="D1612" s="2">
        <f>D1611*(1-D$1+IF(AND(WEEKDAY($A1612)&lt;&gt;1,WEEKDAY($A1612)&lt;&gt;7),-VLOOKUP($A1612,ETF_OP_Fee!$G$5:$H$14,2,1),0))^($A1612-$A1611)*(1+2*(C1612/C1611-1))+IFERROR(VLOOKUP(A1612,BITXeom!$C$9:$D$100,2,0),0)-$D$3*IFERROR(VLOOKUP($A1612,Dividends!$C$10:$E$100,2,0),0)</f>
        <v>0.43533810812122209</v>
      </c>
      <c r="G1612" s="66">
        <f t="shared" si="20"/>
        <v>15273626.664574137</v>
      </c>
      <c r="H1612" s="2">
        <f>H1611*(1-H$1+IF(AND(WEEKDAY($A1612)&lt;&gt;1,WEEKDAY($A1612)&lt;&gt;7),-VLOOKUP($A1612,ETF_OP_Fee!$I$5:$J$14,2,1),0))^($A1612-$A1611)*(1+1*(B1612/B1611-1))</f>
        <v>0.31057183277565958</v>
      </c>
      <c r="I1612" s="9" t="str">
        <f>IFERROR(VLOOKUP(A1612,'BITO-IV'!$A$1:$J$10000,4,0),"")</f>
        <v/>
      </c>
      <c r="Q1612">
        <f>ROW()</f>
        <v>1612</v>
      </c>
      <c r="R1612" t="str">
        <f t="shared" si="21"/>
        <v/>
      </c>
      <c r="S1612" t="str">
        <f t="shared" si="19"/>
        <v/>
      </c>
      <c r="W1612">
        <f>VLOOKUP(A1612,Tbills!$B$4:$C$10000,2,1)</f>
        <v>0.215</v>
      </c>
    </row>
    <row r="1613" spans="1:23">
      <c r="A1613" s="1">
        <v>42509</v>
      </c>
      <c r="B1613">
        <f>IFERROR(VLOOKUP($A1613,'BTC-Web'!$A$2:$H$10000,2,0),"")</f>
        <v>454.52398699999998</v>
      </c>
      <c r="C1613">
        <f>VLOOKUP(A1613,H_SPBTFDUE!$B$2:$C$5828,2,0)</f>
        <v>3.1289456501685731</v>
      </c>
      <c r="D1613" s="2">
        <f>D1612*(1-D$1+IF(AND(WEEKDAY($A1613)&lt;&gt;1,WEEKDAY($A1613)&lt;&gt;7),-VLOOKUP($A1613,ETF_OP_Fee!$G$5:$H$14,2,1),0))^($A1613-$A1612)*(1+2*(C1613/C1612-1))+IFERROR(VLOOKUP(A1613,BITXeom!$C$9:$D$100,2,0),0)-$D$3*IFERROR(VLOOKUP($A1613,Dividends!$C$10:$E$100,2,0),0)</f>
        <v>0.40473492249086768</v>
      </c>
      <c r="G1613" s="66">
        <f t="shared" si="20"/>
        <v>16344817.565459756</v>
      </c>
      <c r="H1613" s="2">
        <f>H1612*(1-H$1+IF(AND(WEEKDAY($A1613)&lt;&gt;1,WEEKDAY($A1613)&lt;&gt;7),-VLOOKUP($A1613,ETF_OP_Fee!$I$5:$J$14,2,1),0))^($A1613-$A1612)*(1+1*(B1613/B1612-1))</f>
        <v>0.31113394465230582</v>
      </c>
      <c r="I1613" s="9" t="str">
        <f>IFERROR(VLOOKUP(A1613,'BITO-IV'!$A$1:$J$10000,4,0),"")</f>
        <v/>
      </c>
      <c r="Q1613">
        <f>ROW()</f>
        <v>1613</v>
      </c>
      <c r="R1613" t="str">
        <f t="shared" si="21"/>
        <v/>
      </c>
      <c r="S1613" t="str">
        <f t="shared" si="19"/>
        <v/>
      </c>
      <c r="W1613">
        <f>VLOOKUP(A1613,Tbills!$B$4:$C$10000,2,1)</f>
        <v>0.26</v>
      </c>
    </row>
    <row r="1614" spans="1:23">
      <c r="A1614" s="1">
        <v>42510</v>
      </c>
      <c r="B1614">
        <f>IFERROR(VLOOKUP($A1614,'BTC-Web'!$A$2:$H$10000,2,0),"")</f>
        <v>437.79299900000001</v>
      </c>
      <c r="C1614">
        <f>VLOOKUP(A1614,H_SPBTFDUE!$B$2:$C$5828,2,0)</f>
        <v>3.1568528704391015</v>
      </c>
      <c r="D1614" s="2">
        <f>D1613*(1-D$1+IF(AND(WEEKDAY($A1614)&lt;&gt;1,WEEKDAY($A1614)&lt;&gt;7),-VLOOKUP($A1614,ETF_OP_Fee!$G$5:$H$14,2,1),0))^($A1614-$A1613)*(1+2*(C1614/C1613-1))+IFERROR(VLOOKUP(A1614,BITXeom!$C$9:$D$100,2,0),0)-$D$3*IFERROR(VLOOKUP($A1614,Dividends!$C$10:$E$100,2,0),0)</f>
        <v>0.41190496359951784</v>
      </c>
      <c r="G1614" s="66">
        <f t="shared" si="20"/>
        <v>16052406.274519239</v>
      </c>
      <c r="H1614" s="2">
        <f>H1613*(1-H$1+IF(AND(WEEKDAY($A1614)&lt;&gt;1,WEEKDAY($A1614)&lt;&gt;7),-VLOOKUP($A1614,ETF_OP_Fee!$I$5:$J$14,2,1),0))^($A1614-$A1613)*(1+1*(B1614/B1613-1))</f>
        <v>0.29967333158449888</v>
      </c>
      <c r="I1614" s="9" t="str">
        <f>IFERROR(VLOOKUP(A1614,'BITO-IV'!$A$1:$J$10000,4,0),"")</f>
        <v/>
      </c>
      <c r="Q1614">
        <f>ROW()</f>
        <v>1614</v>
      </c>
      <c r="R1614" t="str">
        <f t="shared" si="21"/>
        <v/>
      </c>
      <c r="S1614" t="str">
        <f t="shared" si="19"/>
        <v/>
      </c>
      <c r="W1614">
        <f>VLOOKUP(A1614,Tbills!$B$4:$C$10000,2,1)</f>
        <v>0.26</v>
      </c>
    </row>
    <row r="1615" spans="1:23">
      <c r="A1615" s="1">
        <v>42513</v>
      </c>
      <c r="B1615">
        <f>IFERROR(VLOOKUP($A1615,'BTC-Web'!$A$2:$H$10000,2,0),"")</f>
        <v>439.34799199999998</v>
      </c>
      <c r="C1615">
        <f>VLOOKUP(A1615,H_SPBTFDUE!$B$2:$C$5828,2,0)</f>
        <v>3.1670541269907337</v>
      </c>
      <c r="D1615" s="2">
        <f>D1614*(1-D$1+IF(AND(WEEKDAY($A1615)&lt;&gt;1,WEEKDAY($A1615)&lt;&gt;7),-VLOOKUP($A1615,ETF_OP_Fee!$G$5:$H$14,2,1),0))^($A1615-$A1614)*(1+2*(C1615/C1614-1))+IFERROR(VLOOKUP(A1615,BITXeom!$C$9:$D$100,2,0),0)-$D$3*IFERROR(VLOOKUP($A1615,Dividends!$C$10:$E$100,2,0),0)</f>
        <v>0.41441716820570046</v>
      </c>
      <c r="G1615" s="66">
        <f t="shared" si="20"/>
        <v>15947825.122329915</v>
      </c>
      <c r="H1615" s="2">
        <f>H1614*(1-H$1+IF(AND(WEEKDAY($A1615)&lt;&gt;1,WEEKDAY($A1615)&lt;&gt;7),-VLOOKUP($A1615,ETF_OP_Fee!$I$5:$J$14,2,1),0))^($A1615-$A1614)*(1+1*(B1615/B1614-1))</f>
        <v>0.30071425693438453</v>
      </c>
      <c r="I1615" s="9" t="str">
        <f>IFERROR(VLOOKUP(A1615,'BITO-IV'!$A$1:$J$10000,4,0),"")</f>
        <v/>
      </c>
      <c r="Q1615">
        <f>ROW()</f>
        <v>1615</v>
      </c>
      <c r="R1615" t="str">
        <f t="shared" si="21"/>
        <v/>
      </c>
      <c r="S1615" t="str">
        <f t="shared" si="19"/>
        <v/>
      </c>
      <c r="W1615">
        <f>VLOOKUP(A1615,Tbills!$B$4:$C$10000,2,1)</f>
        <v>0.26</v>
      </c>
    </row>
    <row r="1616" spans="1:23">
      <c r="A1616" s="1">
        <v>42514</v>
      </c>
      <c r="B1616">
        <f>IFERROR(VLOOKUP($A1616,'BTC-Web'!$A$2:$H$10000,2,0),"")</f>
        <v>444.29098499999998</v>
      </c>
      <c r="C1616">
        <f>VLOOKUP(A1616,H_SPBTFDUE!$B$2:$C$5828,2,0)</f>
        <v>3.1797272955245326</v>
      </c>
      <c r="D1616" s="2">
        <f>D1615*(1-D$1+IF(AND(WEEKDAY($A1616)&lt;&gt;1,WEEKDAY($A1616)&lt;&gt;7),-VLOOKUP($A1616,ETF_OP_Fee!$G$5:$H$14,2,1),0))^($A1616-$A1615)*(1+2*(C1616/C1615-1))+IFERROR(VLOOKUP(A1616,BITXeom!$C$9:$D$100,2,0),0)-$D$3*IFERROR(VLOOKUP($A1616,Dividends!$C$10:$E$100,2,0),0)</f>
        <v>0.41768344457053308</v>
      </c>
      <c r="G1616" s="66">
        <f t="shared" si="20"/>
        <v>15819362.488351308</v>
      </c>
      <c r="H1616" s="2">
        <f>H1615*(1-H$1+IF(AND(WEEKDAY($A1616)&lt;&gt;1,WEEKDAY($A1616)&lt;&gt;7),-VLOOKUP($A1616,ETF_OP_Fee!$I$5:$J$14,2,1),0))^($A1616-$A1615)*(1+1*(B1616/B1615-1))</f>
        <v>0.30408960202110363</v>
      </c>
      <c r="I1616" s="9" t="str">
        <f>IFERROR(VLOOKUP(A1616,'BITO-IV'!$A$1:$J$10000,4,0),"")</f>
        <v/>
      </c>
      <c r="Q1616">
        <f>ROW()</f>
        <v>1616</v>
      </c>
      <c r="R1616" t="str">
        <f t="shared" si="21"/>
        <v/>
      </c>
      <c r="S1616" t="str">
        <f t="shared" si="19"/>
        <v/>
      </c>
      <c r="W1616">
        <f>VLOOKUP(A1616,Tbills!$B$4:$C$10000,2,1)</f>
        <v>0.26</v>
      </c>
    </row>
    <row r="1617" spans="1:23">
      <c r="A1617" s="1">
        <v>42515</v>
      </c>
      <c r="B1617">
        <f>IFERROR(VLOOKUP($A1617,'BTC-Web'!$A$2:$H$10000,2,0),"")</f>
        <v>446.06201199999998</v>
      </c>
      <c r="C1617">
        <f>VLOOKUP(A1617,H_SPBTFDUE!$B$2:$C$5828,2,0)</f>
        <v>3.2051743003212576</v>
      </c>
      <c r="D1617" s="2">
        <f>D1616*(1-D$1+IF(AND(WEEKDAY($A1617)&lt;&gt;1,WEEKDAY($A1617)&lt;&gt;7),-VLOOKUP($A1617,ETF_OP_Fee!$G$5:$H$14,2,1),0))^($A1617-$A1616)*(1+2*(C1617/C1616-1))+IFERROR(VLOOKUP(A1617,BITXeom!$C$9:$D$100,2,0),0)-$D$3*IFERROR(VLOOKUP($A1617,Dividends!$C$10:$E$100,2,0),0)</f>
        <v>0.42431763632522651</v>
      </c>
      <c r="G1617" s="66">
        <f t="shared" si="20"/>
        <v>15565337.808603723</v>
      </c>
      <c r="H1617" s="2">
        <f>H1616*(1-H$1+IF(AND(WEEKDAY($A1617)&lt;&gt;1,WEEKDAY($A1617)&lt;&gt;7),-VLOOKUP($A1617,ETF_OP_Fee!$I$5:$J$14,2,1),0))^($A1617-$A1616)*(1+1*(B1617/B1616-1))</f>
        <v>0.30529381386448518</v>
      </c>
      <c r="I1617" s="9" t="str">
        <f>IFERROR(VLOOKUP(A1617,'BITO-IV'!$A$1:$J$10000,4,0),"")</f>
        <v/>
      </c>
      <c r="Q1617">
        <f>ROW()</f>
        <v>1617</v>
      </c>
      <c r="R1617" t="str">
        <f t="shared" si="21"/>
        <v/>
      </c>
      <c r="S1617" t="str">
        <f t="shared" si="19"/>
        <v/>
      </c>
      <c r="W1617">
        <f>VLOOKUP(A1617,Tbills!$B$4:$C$10000,2,1)</f>
        <v>0.26</v>
      </c>
    </row>
    <row r="1618" spans="1:23">
      <c r="A1618" s="1">
        <v>42516</v>
      </c>
      <c r="B1618">
        <f>IFERROR(VLOOKUP($A1618,'BTC-Web'!$A$2:$H$10000,2,0),"")</f>
        <v>449.67199699999998</v>
      </c>
      <c r="C1618">
        <f>VLOOKUP(A1618,H_SPBTFDUE!$B$2:$C$5828,2,0)</f>
        <v>3.2318061990494287</v>
      </c>
      <c r="D1618" s="2">
        <f>D1617*(1-D$1+IF(AND(WEEKDAY($A1618)&lt;&gt;1,WEEKDAY($A1618)&lt;&gt;7),-VLOOKUP($A1618,ETF_OP_Fee!$G$5:$H$14,2,1),0))^($A1618-$A1617)*(1+2*(C1618/C1617-1))+IFERROR(VLOOKUP(A1618,BITXeom!$C$9:$D$100,2,0),0)-$D$3*IFERROR(VLOOKUP($A1618,Dividends!$C$10:$E$100,2,0),0)</f>
        <v>0.43131697408663705</v>
      </c>
      <c r="G1618" s="66">
        <f t="shared" si="20"/>
        <v>15305861.750078937</v>
      </c>
      <c r="H1618" s="2">
        <f>H1617*(1-H$1+IF(AND(WEEKDAY($A1618)&lt;&gt;1,WEEKDAY($A1618)&lt;&gt;7),-VLOOKUP($A1618,ETF_OP_Fee!$I$5:$J$14,2,1),0))^($A1618-$A1617)*(1+1*(B1618/B1617-1))</f>
        <v>0.30775654990540585</v>
      </c>
      <c r="I1618" s="9" t="str">
        <f>IFERROR(VLOOKUP(A1618,'BITO-IV'!$A$1:$J$10000,4,0),"")</f>
        <v/>
      </c>
      <c r="Q1618">
        <f>ROW()</f>
        <v>1618</v>
      </c>
      <c r="R1618" t="str">
        <f t="shared" si="21"/>
        <v/>
      </c>
      <c r="S1618" t="str">
        <f t="shared" si="19"/>
        <v/>
      </c>
      <c r="W1618">
        <f>VLOOKUP(A1618,Tbills!$B$4:$C$10000,2,1)</f>
        <v>0.33</v>
      </c>
    </row>
    <row r="1619" spans="1:23">
      <c r="A1619" s="1">
        <v>42517</v>
      </c>
      <c r="B1619">
        <f>IFERROR(VLOOKUP($A1619,'BTC-Web'!$A$2:$H$10000,2,0),"")</f>
        <v>453.52099600000003</v>
      </c>
      <c r="C1619">
        <f>VLOOKUP(A1619,H_SPBTFDUE!$B$2:$C$5828,2,0)</f>
        <v>3.3745859344283704</v>
      </c>
      <c r="D1619" s="2">
        <f>D1618*(1-D$1+IF(AND(WEEKDAY($A1619)&lt;&gt;1,WEEKDAY($A1619)&lt;&gt;7),-VLOOKUP($A1619,ETF_OP_Fee!$G$5:$H$14,2,1),0))^($A1619-$A1618)*(1+2*(C1619/C1618-1))+IFERROR(VLOOKUP(A1619,BITXeom!$C$9:$D$100,2,0),0)-$D$3*IFERROR(VLOOKUP($A1619,Dividends!$C$10:$E$100,2,0),0)</f>
        <v>0.4693711629967714</v>
      </c>
      <c r="G1619" s="66">
        <f t="shared" si="20"/>
        <v>13952652.9151318</v>
      </c>
      <c r="H1619" s="2">
        <f>H1618*(1-H$1+IF(AND(WEEKDAY($A1619)&lt;&gt;1,WEEKDAY($A1619)&lt;&gt;7),-VLOOKUP($A1619,ETF_OP_Fee!$I$5:$J$14,2,1),0))^($A1619-$A1618)*(1+1*(B1619/B1618-1))</f>
        <v>0.31038273501650493</v>
      </c>
      <c r="I1619" s="9" t="str">
        <f>IFERROR(VLOOKUP(A1619,'BITO-IV'!$A$1:$J$10000,4,0),"")</f>
        <v/>
      </c>
      <c r="Q1619">
        <f>ROW()</f>
        <v>1619</v>
      </c>
      <c r="R1619" t="str">
        <f t="shared" si="21"/>
        <v/>
      </c>
      <c r="S1619" t="str">
        <f t="shared" si="19"/>
        <v/>
      </c>
      <c r="W1619">
        <f>VLOOKUP(A1619,Tbills!$B$4:$C$10000,2,1)</f>
        <v>0.33</v>
      </c>
    </row>
    <row r="1620" spans="1:23">
      <c r="A1620" s="1">
        <v>42521</v>
      </c>
      <c r="B1620">
        <f>IFERROR(VLOOKUP($A1620,'BTC-Web'!$A$2:$H$10000,2,0),"")</f>
        <v>534.19097899999997</v>
      </c>
      <c r="C1620">
        <f>VLOOKUP(A1620,H_SPBTFDUE!$B$2:$C$5828,2,0)</f>
        <v>3.7870516458105969</v>
      </c>
      <c r="D1620" s="2">
        <f>D1619*(1-D$1+IF(AND(WEEKDAY($A1620)&lt;&gt;1,WEEKDAY($A1620)&lt;&gt;7),-VLOOKUP($A1620,ETF_OP_Fee!$G$5:$H$14,2,1),0))^($A1620-$A1619)*(1+2*(C1620/C1619-1))+IFERROR(VLOOKUP(A1620,BITXeom!$C$9:$D$100,2,0),0)-$D$3*IFERROR(VLOOKUP($A1620,Dividends!$C$10:$E$100,2,0),0)</f>
        <v>0.58382927336511792</v>
      </c>
      <c r="G1620" s="66">
        <f t="shared" si="20"/>
        <v>10541143.173062282</v>
      </c>
      <c r="H1620" s="2">
        <f>H1619*(1-H$1+IF(AND(WEEKDAY($A1620)&lt;&gt;1,WEEKDAY($A1620)&lt;&gt;7),-VLOOKUP($A1620,ETF_OP_Fee!$I$5:$J$14,2,1),0))^($A1620-$A1619)*(1+1*(B1620/B1619-1))</f>
        <v>0.36555395994603485</v>
      </c>
      <c r="I1620" s="9" t="str">
        <f>IFERROR(VLOOKUP(A1620,'BITO-IV'!$A$1:$J$10000,4,0),"")</f>
        <v/>
      </c>
      <c r="Q1620">
        <f>ROW()</f>
        <v>1620</v>
      </c>
      <c r="R1620" t="str">
        <f t="shared" si="21"/>
        <v/>
      </c>
      <c r="S1620" t="str">
        <f t="shared" si="19"/>
        <v/>
      </c>
      <c r="W1620">
        <f>VLOOKUP(A1620,Tbills!$B$4:$C$10000,2,1)</f>
        <v>0.33</v>
      </c>
    </row>
    <row r="1621" spans="1:23">
      <c r="A1621" s="1">
        <v>42522</v>
      </c>
      <c r="B1621">
        <f>IFERROR(VLOOKUP($A1621,'BTC-Web'!$A$2:$H$10000,2,0),"")</f>
        <v>531.10699499999998</v>
      </c>
      <c r="C1621">
        <f>VLOOKUP(A1621,H_SPBTFDUE!$B$2:$C$5828,2,0)</f>
        <v>3.8260760038518438</v>
      </c>
      <c r="D1621" s="2">
        <f>D1620*(1-D$1+IF(AND(WEEKDAY($A1621)&lt;&gt;1,WEEKDAY($A1621)&lt;&gt;7),-VLOOKUP($A1621,ETF_OP_Fee!$G$5:$H$14,2,1),0))^($A1621-$A1620)*(1+2*(C1621/C1620-1))+IFERROR(VLOOKUP(A1621,BITXeom!$C$9:$D$100,2,0),0)-$D$3*IFERROR(VLOOKUP($A1621,Dividends!$C$10:$E$100,2,0),0)</f>
        <v>0.59578979197299009</v>
      </c>
      <c r="G1621" s="66">
        <f t="shared" si="20"/>
        <v>10323348.226592978</v>
      </c>
      <c r="H1621" s="2">
        <f>H1620*(1-H$1+IF(AND(WEEKDAY($A1621)&lt;&gt;1,WEEKDAY($A1621)&lt;&gt;7),-VLOOKUP($A1621,ETF_OP_Fee!$I$5:$J$14,2,1),0))^($A1621-$A1620)*(1+1*(B1621/B1620-1))</f>
        <v>0.36343408937136645</v>
      </c>
      <c r="I1621" s="9" t="str">
        <f>IFERROR(VLOOKUP(A1621,'BITO-IV'!$A$1:$J$10000,4,0),"")</f>
        <v/>
      </c>
      <c r="Q1621">
        <f>ROW()</f>
        <v>1621</v>
      </c>
      <c r="R1621" t="str">
        <f t="shared" si="21"/>
        <v/>
      </c>
      <c r="S1621" t="str">
        <f t="shared" si="19"/>
        <v/>
      </c>
      <c r="W1621">
        <f>VLOOKUP(A1621,Tbills!$B$4:$C$10000,2,1)</f>
        <v>0.33</v>
      </c>
    </row>
    <row r="1622" spans="1:23">
      <c r="A1622" s="1">
        <v>42523</v>
      </c>
      <c r="B1622">
        <f>IFERROR(VLOOKUP($A1622,'BTC-Web'!$A$2:$H$10000,2,0),"")</f>
        <v>536.51501499999995</v>
      </c>
      <c r="C1622">
        <f>VLOOKUP(A1622,H_SPBTFDUE!$B$2:$C$5828,2,0)</f>
        <v>3.8331532431558348</v>
      </c>
      <c r="D1622" s="2">
        <f>D1621*(1-D$1+IF(AND(WEEKDAY($A1622)&lt;&gt;1,WEEKDAY($A1622)&lt;&gt;7),-VLOOKUP($A1622,ETF_OP_Fee!$G$5:$H$14,2,1),0))^($A1622-$A1621)*(1+2*(C1622/C1621-1))+IFERROR(VLOOKUP(A1622,BITXeom!$C$9:$D$100,2,0),0)-$D$3*IFERROR(VLOOKUP($A1622,Dividends!$C$10:$E$100,2,0),0)</f>
        <v>0.59792181542480694</v>
      </c>
      <c r="G1622" s="66">
        <f t="shared" si="20"/>
        <v>10284619.861727117</v>
      </c>
      <c r="H1622" s="2">
        <f>H1621*(1-H$1+IF(AND(WEEKDAY($A1622)&lt;&gt;1,WEEKDAY($A1622)&lt;&gt;7),-VLOOKUP($A1622,ETF_OP_Fee!$I$5:$J$14,2,1),0))^($A1622-$A1621)*(1+1*(B1622/B1621-1))</f>
        <v>0.36712521717862806</v>
      </c>
      <c r="I1622" s="9" t="str">
        <f>IFERROR(VLOOKUP(A1622,'BITO-IV'!$A$1:$J$10000,4,0),"")</f>
        <v/>
      </c>
      <c r="Q1622">
        <f>ROW()</f>
        <v>1622</v>
      </c>
      <c r="R1622" t="str">
        <f t="shared" si="21"/>
        <v/>
      </c>
      <c r="S1622" t="str">
        <f t="shared" si="19"/>
        <v/>
      </c>
      <c r="W1622">
        <f>VLOOKUP(A1622,Tbills!$B$4:$C$10000,2,1)</f>
        <v>0.32500000000000001</v>
      </c>
    </row>
    <row r="1623" spans="1:23">
      <c r="A1623" s="1">
        <v>42524</v>
      </c>
      <c r="B1623">
        <f>IFERROR(VLOOKUP($A1623,'BTC-Web'!$A$2:$H$10000,2,0),"")</f>
        <v>537.682007</v>
      </c>
      <c r="C1623">
        <f>VLOOKUP(A1623,H_SPBTFDUE!$B$2:$C$5828,2,0)</f>
        <v>4.0551957837433674</v>
      </c>
      <c r="D1623" s="2">
        <f>D1622*(1-D$1+IF(AND(WEEKDAY($A1623)&lt;&gt;1,WEEKDAY($A1623)&lt;&gt;7),-VLOOKUP($A1623,ETF_OP_Fee!$G$5:$H$14,2,1),0))^($A1623-$A1622)*(1+2*(C1623/C1622-1))+IFERROR(VLOOKUP(A1623,BITXeom!$C$9:$D$100,2,0),0)-$D$3*IFERROR(VLOOKUP($A1623,Dividends!$C$10:$E$100,2,0),0)</f>
        <v>0.66711285613669113</v>
      </c>
      <c r="G1623" s="66">
        <f t="shared" si="20"/>
        <v>9092572.9782132711</v>
      </c>
      <c r="H1623" s="2">
        <f>H1622*(1-H$1+IF(AND(WEEKDAY($A1623)&lt;&gt;1,WEEKDAY($A1623)&lt;&gt;7),-VLOOKUP($A1623,ETF_OP_Fee!$I$5:$J$14,2,1),0))^($A1623-$A1622)*(1+1*(B1623/B1622-1))</f>
        <v>0.36791418758816197</v>
      </c>
      <c r="I1623" s="9" t="str">
        <f>IFERROR(VLOOKUP(A1623,'BITO-IV'!$A$1:$J$10000,4,0),"")</f>
        <v/>
      </c>
      <c r="Q1623">
        <f>ROW()</f>
        <v>1623</v>
      </c>
      <c r="R1623" t="str">
        <f t="shared" si="21"/>
        <v/>
      </c>
      <c r="S1623" t="str">
        <f t="shared" si="19"/>
        <v/>
      </c>
      <c r="W1623">
        <f>VLOOKUP(A1623,Tbills!$B$4:$C$10000,2,1)</f>
        <v>0.32500000000000001</v>
      </c>
    </row>
    <row r="1624" spans="1:23">
      <c r="A1624" s="1">
        <v>42527</v>
      </c>
      <c r="B1624">
        <f>IFERROR(VLOOKUP($A1624,'BTC-Web'!$A$2:$H$10000,2,0),"")</f>
        <v>574.60199</v>
      </c>
      <c r="C1624">
        <f>VLOOKUP(A1624,H_SPBTFDUE!$B$2:$C$5828,2,0)</f>
        <v>4.1711864379941606</v>
      </c>
      <c r="D1624" s="2">
        <f>D1623*(1-D$1+IF(AND(WEEKDAY($A1624)&lt;&gt;1,WEEKDAY($A1624)&lt;&gt;7),-VLOOKUP($A1624,ETF_OP_Fee!$G$5:$H$14,2,1),0))^($A1624-$A1623)*(1+2*(C1624/C1623-1))+IFERROR(VLOOKUP(A1624,BITXeom!$C$9:$D$100,2,0),0)-$D$3*IFERROR(VLOOKUP($A1624,Dividends!$C$10:$E$100,2,0),0)</f>
        <v>0.70502064989004132</v>
      </c>
      <c r="G1624" s="66">
        <f t="shared" si="20"/>
        <v>8571950.4330588263</v>
      </c>
      <c r="H1624" s="2">
        <f>H1623*(1-H$1+IF(AND(WEEKDAY($A1624)&lt;&gt;1,WEEKDAY($A1624)&lt;&gt;7),-VLOOKUP($A1624,ETF_OP_Fee!$I$5:$J$14,2,1),0))^($A1624-$A1623)*(1+1*(B1624/B1623-1))</f>
        <v>0.39314634878944571</v>
      </c>
      <c r="I1624" s="9" t="str">
        <f>IFERROR(VLOOKUP(A1624,'BITO-IV'!$A$1:$J$10000,4,0),"")</f>
        <v/>
      </c>
      <c r="Q1624">
        <f>ROW()</f>
        <v>1624</v>
      </c>
      <c r="R1624" t="str">
        <f t="shared" si="21"/>
        <v/>
      </c>
      <c r="S1624" t="str">
        <f t="shared" si="19"/>
        <v/>
      </c>
      <c r="W1624">
        <f>VLOOKUP(A1624,Tbills!$B$4:$C$10000,2,1)</f>
        <v>0.32500000000000001</v>
      </c>
    </row>
    <row r="1625" spans="1:23">
      <c r="A1625" s="1">
        <v>42528</v>
      </c>
      <c r="B1625">
        <f>IFERROR(VLOOKUP($A1625,'BTC-Web'!$A$2:$H$10000,2,0),"")</f>
        <v>585.44500700000003</v>
      </c>
      <c r="C1625">
        <f>VLOOKUP(A1625,H_SPBTFDUE!$B$2:$C$5828,2,0)</f>
        <v>4.1070434812795975</v>
      </c>
      <c r="D1625" s="2">
        <f>D1624*(1-D$1+IF(AND(WEEKDAY($A1625)&lt;&gt;1,WEEKDAY($A1625)&lt;&gt;7),-VLOOKUP($A1625,ETF_OP_Fee!$G$5:$H$14,2,1),0))^($A1625-$A1624)*(1+2*(C1625/C1624-1))+IFERROR(VLOOKUP(A1625,BITXeom!$C$9:$D$100,2,0),0)-$D$3*IFERROR(VLOOKUP($A1625,Dividends!$C$10:$E$100,2,0),0)</f>
        <v>0.68325518324559509</v>
      </c>
      <c r="G1625" s="66">
        <f t="shared" si="20"/>
        <v>8835136.7657072321</v>
      </c>
      <c r="H1625" s="2">
        <f>H1624*(1-H$1+IF(AND(WEEKDAY($A1625)&lt;&gt;1,WEEKDAY($A1625)&lt;&gt;7),-VLOOKUP($A1625,ETF_OP_Fee!$I$5:$J$14,2,1),0))^($A1625-$A1624)*(1+1*(B1625/B1624-1))</f>
        <v>0.4005547845534187</v>
      </c>
      <c r="I1625" s="9" t="str">
        <f>IFERROR(VLOOKUP(A1625,'BITO-IV'!$A$1:$J$10000,4,0),"")</f>
        <v/>
      </c>
      <c r="Q1625">
        <f>ROW()</f>
        <v>1625</v>
      </c>
      <c r="R1625" t="str">
        <f t="shared" si="21"/>
        <v/>
      </c>
      <c r="S1625" t="str">
        <f t="shared" si="19"/>
        <v/>
      </c>
      <c r="W1625">
        <f>VLOOKUP(A1625,Tbills!$B$4:$C$10000,2,1)</f>
        <v>0.32500000000000001</v>
      </c>
    </row>
    <row r="1626" spans="1:23">
      <c r="A1626" s="1">
        <v>42529</v>
      </c>
      <c r="B1626">
        <f>IFERROR(VLOOKUP($A1626,'BTC-Web'!$A$2:$H$10000,2,0),"")</f>
        <v>577.16699200000005</v>
      </c>
      <c r="C1626">
        <f>VLOOKUP(A1626,H_SPBTFDUE!$B$2:$C$5828,2,0)</f>
        <v>4.14255004997543</v>
      </c>
      <c r="D1626" s="2">
        <f>D1625*(1-D$1+IF(AND(WEEKDAY($A1626)&lt;&gt;1,WEEKDAY($A1626)&lt;&gt;7),-VLOOKUP($A1626,ETF_OP_Fee!$G$5:$H$14,2,1),0))^($A1626-$A1625)*(1+2*(C1626/C1625-1))+IFERROR(VLOOKUP(A1626,BITXeom!$C$9:$D$100,2,0),0)-$D$3*IFERROR(VLOOKUP($A1626,Dividends!$C$10:$E$100,2,0),0)</f>
        <v>0.69498526809921857</v>
      </c>
      <c r="G1626" s="66">
        <f t="shared" si="20"/>
        <v>8681912.2723946199</v>
      </c>
      <c r="H1626" s="2">
        <f>H1625*(1-H$1+IF(AND(WEEKDAY($A1626)&lt;&gt;1,WEEKDAY($A1626)&lt;&gt;7),-VLOOKUP($A1626,ETF_OP_Fee!$I$5:$J$14,2,1),0))^($A1626-$A1625)*(1+1*(B1626/B1625-1))</f>
        <v>0.39488078328766218</v>
      </c>
      <c r="I1626" s="9" t="str">
        <f>IFERROR(VLOOKUP(A1626,'BITO-IV'!$A$1:$J$10000,4,0),"")</f>
        <v/>
      </c>
      <c r="Q1626">
        <f>ROW()</f>
        <v>1626</v>
      </c>
      <c r="R1626" t="str">
        <f t="shared" si="21"/>
        <v/>
      </c>
      <c r="S1626" t="str">
        <f t="shared" si="19"/>
        <v/>
      </c>
      <c r="W1626">
        <f>VLOOKUP(A1626,Tbills!$B$4:$C$10000,2,1)</f>
        <v>0.32500000000000001</v>
      </c>
    </row>
    <row r="1627" spans="1:23">
      <c r="A1627" s="1">
        <v>42530</v>
      </c>
      <c r="B1627">
        <f>IFERROR(VLOOKUP($A1627,'BTC-Web'!$A$2:$H$10000,2,0),"")</f>
        <v>582.20300299999997</v>
      </c>
      <c r="C1627">
        <f>VLOOKUP(A1627,H_SPBTFDUE!$B$2:$C$5828,2,0)</f>
        <v>4.092134239946299</v>
      </c>
      <c r="D1627" s="2">
        <f>D1626*(1-D$1+IF(AND(WEEKDAY($A1627)&lt;&gt;1,WEEKDAY($A1627)&lt;&gt;7),-VLOOKUP($A1627,ETF_OP_Fee!$G$5:$H$14,2,1),0))^($A1627-$A1626)*(1+2*(C1627/C1626-1))+IFERROR(VLOOKUP(A1627,BITXeom!$C$9:$D$100,2,0),0)-$D$3*IFERROR(VLOOKUP($A1627,Dividends!$C$10:$E$100,2,0),0)</f>
        <v>0.67798725939348981</v>
      </c>
      <c r="G1627" s="66">
        <f t="shared" si="20"/>
        <v>8892782.1725947019</v>
      </c>
      <c r="H1627" s="2">
        <f>H1626*(1-H$1+IF(AND(WEEKDAY($A1627)&lt;&gt;1,WEEKDAY($A1627)&lt;&gt;7),-VLOOKUP($A1627,ETF_OP_Fee!$I$5:$J$14,2,1),0))^($A1627-$A1626)*(1+1*(B1627/B1626-1))</f>
        <v>0.39831590739720152</v>
      </c>
      <c r="I1627" s="9" t="str">
        <f>IFERROR(VLOOKUP(A1627,'BITO-IV'!$A$1:$J$10000,4,0),"")</f>
        <v/>
      </c>
      <c r="Q1627">
        <f>ROW()</f>
        <v>1627</v>
      </c>
      <c r="R1627" t="str">
        <f t="shared" si="21"/>
        <v/>
      </c>
      <c r="S1627" t="str">
        <f t="shared" si="19"/>
        <v/>
      </c>
      <c r="W1627">
        <f>VLOOKUP(A1627,Tbills!$B$4:$C$10000,2,1)</f>
        <v>0.26500000000000001</v>
      </c>
    </row>
    <row r="1628" spans="1:23">
      <c r="A1628" s="1">
        <v>42531</v>
      </c>
      <c r="B1628">
        <f>IFERROR(VLOOKUP($A1628,'BTC-Web'!$A$2:$H$10000,2,0),"")</f>
        <v>575.83697500000005</v>
      </c>
      <c r="C1628">
        <f>VLOOKUP(A1628,H_SPBTFDUE!$B$2:$C$5828,2,0)</f>
        <v>4.1119101434348861</v>
      </c>
      <c r="D1628" s="2">
        <f>D1627*(1-D$1+IF(AND(WEEKDAY($A1628)&lt;&gt;1,WEEKDAY($A1628)&lt;&gt;7),-VLOOKUP($A1628,ETF_OP_Fee!$G$5:$H$14,2,1),0))^($A1628-$A1627)*(1+2*(C1628/C1627-1))+IFERROR(VLOOKUP(A1628,BITXeom!$C$9:$D$100,2,0),0)-$D$3*IFERROR(VLOOKUP($A1628,Dividends!$C$10:$E$100,2,0),0)</f>
        <v>0.68445770661813532</v>
      </c>
      <c r="G1628" s="66">
        <f t="shared" si="20"/>
        <v>8806367.631653212</v>
      </c>
      <c r="H1628" s="2">
        <f>H1627*(1-H$1+IF(AND(WEEKDAY($A1628)&lt;&gt;1,WEEKDAY($A1628)&lt;&gt;7),-VLOOKUP($A1628,ETF_OP_Fee!$I$5:$J$14,2,1),0))^($A1628-$A1627)*(1+1*(B1628/B1627-1))</f>
        <v>0.39395031673394487</v>
      </c>
      <c r="I1628" s="9" t="str">
        <f>IFERROR(VLOOKUP(A1628,'BITO-IV'!$A$1:$J$10000,4,0),"")</f>
        <v/>
      </c>
      <c r="Q1628">
        <f>ROW()</f>
        <v>1628</v>
      </c>
      <c r="R1628" t="str">
        <f t="shared" si="21"/>
        <v/>
      </c>
      <c r="S1628" t="str">
        <f t="shared" si="19"/>
        <v/>
      </c>
      <c r="W1628">
        <f>VLOOKUP(A1628,Tbills!$B$4:$C$10000,2,1)</f>
        <v>0.26500000000000001</v>
      </c>
    </row>
    <row r="1629" spans="1:23">
      <c r="A1629" s="1">
        <v>42534</v>
      </c>
      <c r="B1629">
        <f>IFERROR(VLOOKUP($A1629,'BTC-Web'!$A$2:$H$10000,2,0),"")</f>
        <v>671.65399200000002</v>
      </c>
      <c r="C1629">
        <f>VLOOKUP(A1629,H_SPBTFDUE!$B$2:$C$5828,2,0)</f>
        <v>5.0151014777745706</v>
      </c>
      <c r="D1629" s="2">
        <f>D1628*(1-D$1+IF(AND(WEEKDAY($A1629)&lt;&gt;1,WEEKDAY($A1629)&lt;&gt;7),-VLOOKUP($A1629,ETF_OP_Fee!$G$5:$H$14,2,1),0))^($A1629-$A1628)*(1+2*(C1629/C1628-1))+IFERROR(VLOOKUP(A1629,BITXeom!$C$9:$D$100,2,0),0)-$D$3*IFERROR(VLOOKUP($A1629,Dividends!$C$10:$E$100,2,0),0)</f>
        <v>0.9847871685232652</v>
      </c>
      <c r="G1629" s="66">
        <f t="shared" si="20"/>
        <v>4937227.9217286156</v>
      </c>
      <c r="H1629" s="2">
        <f>H1628*(1-H$1+IF(AND(WEEKDAY($A1629)&lt;&gt;1,WEEKDAY($A1629)&lt;&gt;7),-VLOOKUP($A1629,ETF_OP_Fee!$I$5:$J$14,2,1),0))^($A1629-$A1628)*(1+1*(B1629/B1628-1))</f>
        <v>0.45946622827809885</v>
      </c>
      <c r="I1629" s="9" t="str">
        <f>IFERROR(VLOOKUP(A1629,'BITO-IV'!$A$1:$J$10000,4,0),"")</f>
        <v/>
      </c>
      <c r="Q1629">
        <f>ROW()</f>
        <v>1629</v>
      </c>
      <c r="R1629" t="str">
        <f t="shared" si="21"/>
        <v/>
      </c>
      <c r="S1629" t="str">
        <f t="shared" si="19"/>
        <v/>
      </c>
      <c r="W1629">
        <f>VLOOKUP(A1629,Tbills!$B$4:$C$10000,2,1)</f>
        <v>0.26500000000000001</v>
      </c>
    </row>
    <row r="1630" spans="1:23">
      <c r="A1630" s="1">
        <v>42535</v>
      </c>
      <c r="B1630">
        <f>IFERROR(VLOOKUP($A1630,'BTC-Web'!$A$2:$H$10000,2,0),"")</f>
        <v>704.50402799999995</v>
      </c>
      <c r="C1630">
        <f>VLOOKUP(A1630,H_SPBTFDUE!$B$2:$C$5828,2,0)</f>
        <v>4.880576632964523</v>
      </c>
      <c r="D1630" s="2">
        <f>D1629*(1-D$1+IF(AND(WEEKDAY($A1630)&lt;&gt;1,WEEKDAY($A1630)&lt;&gt;7),-VLOOKUP($A1630,ETF_OP_Fee!$G$5:$H$14,2,1),0))^($A1630-$A1629)*(1+2*(C1630/C1629-1))+IFERROR(VLOOKUP(A1630,BITXeom!$C$9:$D$100,2,0),0)-$D$3*IFERROR(VLOOKUP($A1630,Dividends!$C$10:$E$100,2,0),0)</f>
        <v>0.93184305436481996</v>
      </c>
      <c r="G1630" s="66">
        <f t="shared" si="20"/>
        <v>5201842.8517963095</v>
      </c>
      <c r="H1630" s="2">
        <f>H1629*(1-H$1+IF(AND(WEEKDAY($A1630)&lt;&gt;1,WEEKDAY($A1630)&lt;&gt;7),-VLOOKUP($A1630,ETF_OP_Fee!$I$5:$J$14,2,1),0))^($A1630-$A1629)*(1+1*(B1630/B1629-1))</f>
        <v>0.48192579430464755</v>
      </c>
      <c r="I1630" s="9" t="str">
        <f>IFERROR(VLOOKUP(A1630,'BITO-IV'!$A$1:$J$10000,4,0),"")</f>
        <v/>
      </c>
      <c r="Q1630">
        <f>ROW()</f>
        <v>1630</v>
      </c>
      <c r="R1630" t="str">
        <f t="shared" si="21"/>
        <v/>
      </c>
      <c r="S1630" t="str">
        <f t="shared" si="19"/>
        <v/>
      </c>
      <c r="W1630">
        <f>VLOOKUP(A1630,Tbills!$B$4:$C$10000,2,1)</f>
        <v>0.26500000000000001</v>
      </c>
    </row>
    <row r="1631" spans="1:23">
      <c r="A1631" s="1">
        <v>42536</v>
      </c>
      <c r="B1631">
        <f>IFERROR(VLOOKUP($A1631,'BTC-Web'!$A$2:$H$10000,2,0),"")</f>
        <v>685.68499799999995</v>
      </c>
      <c r="C1631">
        <f>VLOOKUP(A1631,H_SPBTFDUE!$B$2:$C$5828,2,0)</f>
        <v>4.9434729382760798</v>
      </c>
      <c r="D1631" s="2">
        <f>D1630*(1-D$1+IF(AND(WEEKDAY($A1631)&lt;&gt;1,WEEKDAY($A1631)&lt;&gt;7),-VLOOKUP($A1631,ETF_OP_Fee!$G$5:$H$14,2,1),0))^($A1631-$A1630)*(1+2*(C1631/C1630-1))+IFERROR(VLOOKUP(A1631,BITXeom!$C$9:$D$100,2,0),0)-$D$3*IFERROR(VLOOKUP($A1631,Dividends!$C$10:$E$100,2,0),0)</f>
        <v>0.95574527022512967</v>
      </c>
      <c r="G1631" s="66">
        <f t="shared" si="20"/>
        <v>5067499.1034179246</v>
      </c>
      <c r="H1631" s="2">
        <f>H1630*(1-H$1+IF(AND(WEEKDAY($A1631)&lt;&gt;1,WEEKDAY($A1631)&lt;&gt;7),-VLOOKUP($A1631,ETF_OP_Fee!$I$5:$J$14,2,1),0))^($A1631-$A1630)*(1+1*(B1631/B1630-1))</f>
        <v>0.4690401664659547</v>
      </c>
      <c r="I1631" s="9" t="str">
        <f>IFERROR(VLOOKUP(A1631,'BITO-IV'!$A$1:$J$10000,4,0),"")</f>
        <v/>
      </c>
      <c r="Q1631">
        <f>ROW()</f>
        <v>1631</v>
      </c>
      <c r="R1631" t="str">
        <f t="shared" si="21"/>
        <v/>
      </c>
      <c r="S1631" t="str">
        <f t="shared" si="19"/>
        <v/>
      </c>
      <c r="W1631">
        <f>VLOOKUP(A1631,Tbills!$B$4:$C$10000,2,1)</f>
        <v>0.26500000000000001</v>
      </c>
    </row>
    <row r="1632" spans="1:23">
      <c r="A1632" s="1">
        <v>42537</v>
      </c>
      <c r="B1632">
        <f>IFERROR(VLOOKUP($A1632,'BTC-Web'!$A$2:$H$10000,2,0),"")</f>
        <v>696.52301</v>
      </c>
      <c r="C1632">
        <f>VLOOKUP(A1632,H_SPBTFDUE!$B$2:$C$5828,2,0)</f>
        <v>5.4543062111843881</v>
      </c>
      <c r="D1632" s="2">
        <f>D1631*(1-D$1+IF(AND(WEEKDAY($A1632)&lt;&gt;1,WEEKDAY($A1632)&lt;&gt;7),-VLOOKUP($A1632,ETF_OP_Fee!$G$5:$H$14,2,1),0))^($A1632-$A1631)*(1+2*(C1632/C1631-1))+IFERROR(VLOOKUP(A1632,BITXeom!$C$9:$D$100,2,0),0)-$D$3*IFERROR(VLOOKUP($A1632,Dividends!$C$10:$E$100,2,0),0)</f>
        <v>1.1531299264603589</v>
      </c>
      <c r="G1632" s="66">
        <f t="shared" si="20"/>
        <v>4019936.30767474</v>
      </c>
      <c r="H1632" s="2">
        <f>H1631*(1-H$1+IF(AND(WEEKDAY($A1632)&lt;&gt;1,WEEKDAY($A1632)&lt;&gt;7),-VLOOKUP($A1632,ETF_OP_Fee!$I$5:$J$14,2,1),0))^($A1632-$A1631)*(1+1*(B1632/B1631-1))</f>
        <v>0.4764414657328922</v>
      </c>
      <c r="I1632" s="9" t="str">
        <f>IFERROR(VLOOKUP(A1632,'BITO-IV'!$A$1:$J$10000,4,0),"")</f>
        <v/>
      </c>
      <c r="Q1632">
        <f>ROW()</f>
        <v>1632</v>
      </c>
      <c r="R1632" t="str">
        <f t="shared" si="21"/>
        <v/>
      </c>
      <c r="S1632" t="str">
        <f t="shared" si="19"/>
        <v/>
      </c>
      <c r="W1632">
        <f>VLOOKUP(A1632,Tbills!$B$4:$C$10000,2,1)</f>
        <v>0.25</v>
      </c>
    </row>
    <row r="1633" spans="1:23">
      <c r="A1633" s="1">
        <v>42538</v>
      </c>
      <c r="B1633">
        <f>IFERROR(VLOOKUP($A1633,'BTC-Web'!$A$2:$H$10000,2,0),"")</f>
        <v>768.48699999999997</v>
      </c>
      <c r="C1633">
        <f>VLOOKUP(A1633,H_SPBTFDUE!$B$2:$C$5828,2,0)</f>
        <v>5.3298687180738558</v>
      </c>
      <c r="D1633" s="2">
        <f>D1632*(1-D$1+IF(AND(WEEKDAY($A1633)&lt;&gt;1,WEEKDAY($A1633)&lt;&gt;7),-VLOOKUP($A1633,ETF_OP_Fee!$G$5:$H$14,2,1),0))^($A1633-$A1632)*(1+2*(C1633/C1632-1))+IFERROR(VLOOKUP(A1633,BITXeom!$C$9:$D$100,2,0),0)-$D$3*IFERROR(VLOOKUP($A1633,Dividends!$C$10:$E$100,2,0),0)</f>
        <v>1.1003810016467435</v>
      </c>
      <c r="G1633" s="66">
        <f t="shared" si="20"/>
        <v>4203153.0547661604</v>
      </c>
      <c r="H1633" s="2">
        <f>H1632*(1-H$1+IF(AND(WEEKDAY($A1633)&lt;&gt;1,WEEKDAY($A1633)&lt;&gt;7),-VLOOKUP($A1633,ETF_OP_Fee!$I$5:$J$14,2,1),0))^($A1633-$A1632)*(1+1*(B1633/B1632-1))</f>
        <v>0.52565319131320021</v>
      </c>
      <c r="I1633" s="9" t="str">
        <f>IFERROR(VLOOKUP(A1633,'BITO-IV'!$A$1:$J$10000,4,0),"")</f>
        <v/>
      </c>
      <c r="Q1633">
        <f>ROW()</f>
        <v>1633</v>
      </c>
      <c r="R1633" t="str">
        <f t="shared" si="21"/>
        <v/>
      </c>
      <c r="S1633" t="str">
        <f t="shared" si="19"/>
        <v/>
      </c>
      <c r="W1633">
        <f>VLOOKUP(A1633,Tbills!$B$4:$C$10000,2,1)</f>
        <v>0.25</v>
      </c>
    </row>
    <row r="1634" spans="1:23">
      <c r="A1634" s="1">
        <v>42541</v>
      </c>
      <c r="B1634">
        <f>IFERROR(VLOOKUP($A1634,'BTC-Web'!$A$2:$H$10000,2,0),"")</f>
        <v>763.92700200000002</v>
      </c>
      <c r="C1634">
        <f>VLOOKUP(A1634,H_SPBTFDUE!$B$2:$C$5828,2,0)</f>
        <v>5.2461386449162148</v>
      </c>
      <c r="D1634" s="2">
        <f>D1633*(1-D$1+IF(AND(WEEKDAY($A1634)&lt;&gt;1,WEEKDAY($A1634)&lt;&gt;7),-VLOOKUP($A1634,ETF_OP_Fee!$G$5:$H$14,2,1),0))^($A1634-$A1633)*(1+2*(C1634/C1633-1))+IFERROR(VLOOKUP(A1634,BITXeom!$C$9:$D$100,2,0),0)-$D$3*IFERROR(VLOOKUP($A1634,Dividends!$C$10:$E$100,2,0),0)</f>
        <v>1.0654225278778804</v>
      </c>
      <c r="G1634" s="66">
        <f t="shared" si="20"/>
        <v>4334993.9157663323</v>
      </c>
      <c r="H1634" s="2">
        <f>H1633*(1-H$1+IF(AND(WEEKDAY($A1634)&lt;&gt;1,WEEKDAY($A1634)&lt;&gt;7),-VLOOKUP($A1634,ETF_OP_Fee!$I$5:$J$14,2,1),0))^($A1634-$A1633)*(1+1*(B1634/B1633-1))</f>
        <v>0.5224933051707118</v>
      </c>
      <c r="I1634" s="9" t="str">
        <f>IFERROR(VLOOKUP(A1634,'BITO-IV'!$A$1:$J$10000,4,0),"")</f>
        <v/>
      </c>
      <c r="Q1634">
        <f>ROW()</f>
        <v>1634</v>
      </c>
      <c r="R1634" t="str">
        <f t="shared" si="21"/>
        <v/>
      </c>
      <c r="S1634" t="str">
        <f t="shared" si="19"/>
        <v/>
      </c>
      <c r="W1634">
        <f>VLOOKUP(A1634,Tbills!$B$4:$C$10000,2,1)</f>
        <v>0.25</v>
      </c>
    </row>
    <row r="1635" spans="1:23">
      <c r="A1635" s="1">
        <v>42542</v>
      </c>
      <c r="B1635">
        <f>IFERROR(VLOOKUP($A1635,'BTC-Web'!$A$2:$H$10000,2,0),"")</f>
        <v>735.88299600000005</v>
      </c>
      <c r="C1635">
        <f>VLOOKUP(A1635,H_SPBTFDUE!$B$2:$C$5828,2,0)</f>
        <v>4.7433552226400879</v>
      </c>
      <c r="D1635" s="2">
        <f>D1634*(1-D$1+IF(AND(WEEKDAY($A1635)&lt;&gt;1,WEEKDAY($A1635)&lt;&gt;7),-VLOOKUP($A1635,ETF_OP_Fee!$G$5:$H$14,2,1),0))^($A1635-$A1634)*(1+2*(C1635/C1634-1))+IFERROR(VLOOKUP(A1635,BITXeom!$C$9:$D$100,2,0),0)-$D$3*IFERROR(VLOOKUP($A1635,Dividends!$C$10:$E$100,2,0),0)</f>
        <v>0.86110116358914357</v>
      </c>
      <c r="G1635" s="66">
        <f t="shared" si="20"/>
        <v>5165689.141140149</v>
      </c>
      <c r="H1635" s="2">
        <f>H1634*(1-H$1+IF(AND(WEEKDAY($A1635)&lt;&gt;1,WEEKDAY($A1635)&lt;&gt;7),-VLOOKUP($A1635,ETF_OP_Fee!$I$5:$J$14,2,1),0))^($A1635-$A1634)*(1+1*(B1635/B1634-1))</f>
        <v>0.50329930793894939</v>
      </c>
      <c r="I1635" s="9" t="str">
        <f>IFERROR(VLOOKUP(A1635,'BITO-IV'!$A$1:$J$10000,4,0),"")</f>
        <v/>
      </c>
      <c r="Q1635">
        <f>ROW()</f>
        <v>1635</v>
      </c>
      <c r="R1635" t="str">
        <f t="shared" si="21"/>
        <v/>
      </c>
      <c r="S1635" t="str">
        <f t="shared" si="19"/>
        <v/>
      </c>
      <c r="W1635">
        <f>VLOOKUP(A1635,Tbills!$B$4:$C$10000,2,1)</f>
        <v>0.25</v>
      </c>
    </row>
    <row r="1636" spans="1:23">
      <c r="A1636" s="1">
        <v>42543</v>
      </c>
      <c r="B1636">
        <f>IFERROR(VLOOKUP($A1636,'BTC-Web'!$A$2:$H$10000,2,0),"")</f>
        <v>665.91497800000002</v>
      </c>
      <c r="C1636">
        <f>VLOOKUP(A1636,H_SPBTFDUE!$B$2:$C$5828,2,0)</f>
        <v>4.2409587448166839</v>
      </c>
      <c r="D1636" s="2">
        <f>D1635*(1-D$1+IF(AND(WEEKDAY($A1636)&lt;&gt;1,WEEKDAY($A1636)&lt;&gt;7),-VLOOKUP($A1636,ETF_OP_Fee!$G$5:$H$14,2,1),0))^($A1636-$A1635)*(1+2*(C1636/C1635-1))+IFERROR(VLOOKUP(A1636,BITXeom!$C$9:$D$100,2,0),0)-$D$3*IFERROR(VLOOKUP($A1636,Dividends!$C$10:$E$100,2,0),0)</f>
        <v>0.67861083337532135</v>
      </c>
      <c r="G1636" s="66">
        <f t="shared" si="20"/>
        <v>6259676.9058286948</v>
      </c>
      <c r="H1636" s="2">
        <f>H1635*(1-H$1+IF(AND(WEEKDAY($A1636)&lt;&gt;1,WEEKDAY($A1636)&lt;&gt;7),-VLOOKUP($A1636,ETF_OP_Fee!$I$5:$J$14,2,1),0))^($A1636-$A1635)*(1+1*(B1636/B1635-1))</f>
        <v>0.45543357598254303</v>
      </c>
      <c r="I1636" s="9" t="str">
        <f>IFERROR(VLOOKUP(A1636,'BITO-IV'!$A$1:$J$10000,4,0),"")</f>
        <v/>
      </c>
      <c r="Q1636">
        <f>ROW()</f>
        <v>1636</v>
      </c>
      <c r="R1636" t="str">
        <f t="shared" si="21"/>
        <v/>
      </c>
      <c r="S1636" t="str">
        <f t="shared" si="19"/>
        <v/>
      </c>
      <c r="W1636">
        <f>VLOOKUP(A1636,Tbills!$B$4:$C$10000,2,1)</f>
        <v>0.25</v>
      </c>
    </row>
    <row r="1637" spans="1:23">
      <c r="A1637" s="1">
        <v>42544</v>
      </c>
      <c r="B1637">
        <f>IFERROR(VLOOKUP($A1637,'BTC-Web'!$A$2:$H$10000,2,0),"")</f>
        <v>597.442993</v>
      </c>
      <c r="C1637">
        <f>VLOOKUP(A1637,H_SPBTFDUE!$B$2:$C$5828,2,0)</f>
        <v>4.4387057142984974</v>
      </c>
      <c r="D1637" s="2">
        <f>D1636*(1-D$1+IF(AND(WEEKDAY($A1637)&lt;&gt;1,WEEKDAY($A1637)&lt;&gt;7),-VLOOKUP($A1637,ETF_OP_Fee!$G$5:$H$14,2,1),0))^($A1637-$A1636)*(1+2*(C1637/C1636-1))+IFERROR(VLOOKUP(A1637,BITXeom!$C$9:$D$100,2,0),0)-$D$3*IFERROR(VLOOKUP($A1637,Dividends!$C$10:$E$100,2,0),0)</f>
        <v>0.74180578573707989</v>
      </c>
      <c r="G1637" s="66">
        <f t="shared" si="20"/>
        <v>5675599.9728889773</v>
      </c>
      <c r="H1637" s="2">
        <f>H1636*(1-H$1+IF(AND(WEEKDAY($A1637)&lt;&gt;1,WEEKDAY($A1637)&lt;&gt;7),-VLOOKUP($A1637,ETF_OP_Fee!$I$5:$J$14,2,1),0))^($A1637-$A1636)*(1+1*(B1637/B1636-1))</f>
        <v>0.40859347784104355</v>
      </c>
      <c r="I1637" s="9" t="str">
        <f>IFERROR(VLOOKUP(A1637,'BITO-IV'!$A$1:$J$10000,4,0),"")</f>
        <v/>
      </c>
      <c r="Q1637">
        <f>ROW()</f>
        <v>1637</v>
      </c>
      <c r="R1637" t="str">
        <f t="shared" si="21"/>
        <v/>
      </c>
      <c r="S1637" t="str">
        <f t="shared" si="19"/>
        <v/>
      </c>
      <c r="W1637">
        <f>VLOOKUP(A1637,Tbills!$B$4:$C$10000,2,1)</f>
        <v>0.25</v>
      </c>
    </row>
    <row r="1638" spans="1:23">
      <c r="A1638" s="1">
        <v>42545</v>
      </c>
      <c r="B1638">
        <f>IFERROR(VLOOKUP($A1638,'BTC-Web'!$A$2:$H$10000,2,0),"")</f>
        <v>625.57501200000002</v>
      </c>
      <c r="C1638">
        <f>VLOOKUP(A1638,H_SPBTFDUE!$B$2:$C$5828,2,0)</f>
        <v>4.7321664834625414</v>
      </c>
      <c r="D1638" s="2">
        <f>D1637*(1-D$1+IF(AND(WEEKDAY($A1638)&lt;&gt;1,WEEKDAY($A1638)&lt;&gt;7),-VLOOKUP($A1638,ETF_OP_Fee!$G$5:$H$14,2,1),0))^($A1638-$A1637)*(1+2*(C1638/C1637-1))+IFERROR(VLOOKUP(A1638,BITXeom!$C$9:$D$100,2,0),0)-$D$3*IFERROR(VLOOKUP($A1638,Dividends!$C$10:$E$100,2,0),0)</f>
        <v>0.83979209377691477</v>
      </c>
      <c r="G1638" s="66">
        <f t="shared" si="20"/>
        <v>4924830.8382679056</v>
      </c>
      <c r="H1638" s="2">
        <f>H1637*(1-H$1+IF(AND(WEEKDAY($A1638)&lt;&gt;1,WEEKDAY($A1638)&lt;&gt;7),-VLOOKUP($A1638,ETF_OP_Fee!$I$5:$J$14,2,1),0))^($A1638-$A1637)*(1+1*(B1638/B1637-1))</f>
        <v>0.42782193454902079</v>
      </c>
      <c r="I1638" s="9" t="str">
        <f>IFERROR(VLOOKUP(A1638,'BITO-IV'!$A$1:$J$10000,4,0),"")</f>
        <v/>
      </c>
      <c r="Q1638">
        <f>ROW()</f>
        <v>1638</v>
      </c>
      <c r="R1638" t="str">
        <f t="shared" si="21"/>
        <v/>
      </c>
      <c r="S1638" t="str">
        <f t="shared" si="19"/>
        <v/>
      </c>
      <c r="W1638">
        <f>VLOOKUP(A1638,Tbills!$B$4:$C$10000,2,1)</f>
        <v>0.25</v>
      </c>
    </row>
    <row r="1639" spans="1:23">
      <c r="A1639" s="1">
        <v>42548</v>
      </c>
      <c r="B1639">
        <f>IFERROR(VLOOKUP($A1639,'BTC-Web'!$A$2:$H$10000,2,0),"")</f>
        <v>629.34899900000005</v>
      </c>
      <c r="C1639">
        <f>VLOOKUP(A1639,H_SPBTFDUE!$B$2:$C$5828,2,0)</f>
        <v>4.6603488581200043</v>
      </c>
      <c r="D1639" s="2">
        <f>D1638*(1-D$1+IF(AND(WEEKDAY($A1639)&lt;&gt;1,WEEKDAY($A1639)&lt;&gt;7),-VLOOKUP($A1639,ETF_OP_Fee!$G$5:$H$14,2,1),0))^($A1639-$A1638)*(1+2*(C1639/C1638-1))+IFERROR(VLOOKUP(A1639,BITXeom!$C$9:$D$100,2,0),0)-$D$3*IFERROR(VLOOKUP($A1639,Dividends!$C$10:$E$100,2,0),0)</f>
        <v>0.81400746782560751</v>
      </c>
      <c r="G1639" s="66">
        <f t="shared" si="20"/>
        <v>5074057.6609718073</v>
      </c>
      <c r="H1639" s="2">
        <f>H1638*(1-H$1+IF(AND(WEEKDAY($A1639)&lt;&gt;1,WEEKDAY($A1639)&lt;&gt;7),-VLOOKUP($A1639,ETF_OP_Fee!$I$5:$J$14,2,1),0))^($A1639-$A1638)*(1+1*(B1639/B1638-1))</f>
        <v>0.43036930514399419</v>
      </c>
      <c r="I1639" s="9" t="str">
        <f>IFERROR(VLOOKUP(A1639,'BITO-IV'!$A$1:$J$10000,4,0),"")</f>
        <v/>
      </c>
      <c r="Q1639">
        <f>ROW()</f>
        <v>1639</v>
      </c>
      <c r="R1639" t="str">
        <f t="shared" si="21"/>
        <v/>
      </c>
      <c r="S1639" t="str">
        <f t="shared" ref="S1639:S1702" si="22">IF($A1639&gt;=$R$2,I1639*S$4,"")</f>
        <v/>
      </c>
      <c r="W1639">
        <f>VLOOKUP(A1639,Tbills!$B$4:$C$10000,2,1)</f>
        <v>0.25</v>
      </c>
    </row>
    <row r="1640" spans="1:23">
      <c r="A1640" s="1">
        <v>42549</v>
      </c>
      <c r="B1640">
        <f>IFERROR(VLOOKUP($A1640,'BTC-Web'!$A$2:$H$10000,2,0),"")</f>
        <v>658.10199</v>
      </c>
      <c r="C1640">
        <f>VLOOKUP(A1640,H_SPBTFDUE!$B$2:$C$5828,2,0)</f>
        <v>4.6009926974294242</v>
      </c>
      <c r="D1640" s="2">
        <f>D1639*(1-D$1+IF(AND(WEEKDAY($A1640)&lt;&gt;1,WEEKDAY($A1640)&lt;&gt;7),-VLOOKUP($A1640,ETF_OP_Fee!$G$5:$H$14,2,1),0))^($A1640-$A1639)*(1+2*(C1640/C1639-1))+IFERROR(VLOOKUP(A1640,BITXeom!$C$9:$D$100,2,0),0)-$D$3*IFERROR(VLOOKUP($A1640,Dividends!$C$10:$E$100,2,0),0)</f>
        <v>0.79317675838251789</v>
      </c>
      <c r="G1640" s="66">
        <f t="shared" si="20"/>
        <v>5203044.1915166387</v>
      </c>
      <c r="H1640" s="2">
        <f>H1639*(1-H$1+IF(AND(WEEKDAY($A1640)&lt;&gt;1,WEEKDAY($A1640)&lt;&gt;7),-VLOOKUP($A1640,ETF_OP_Fee!$I$5:$J$14,2,1),0))^($A1640-$A1639)*(1+1*(B1640/B1639-1))</f>
        <v>0.45001982197677071</v>
      </c>
      <c r="I1640" s="9" t="str">
        <f>IFERROR(VLOOKUP(A1640,'BITO-IV'!$A$1:$J$10000,4,0),"")</f>
        <v/>
      </c>
      <c r="Q1640">
        <f>ROW()</f>
        <v>1640</v>
      </c>
      <c r="R1640" t="str">
        <f t="shared" si="21"/>
        <v/>
      </c>
      <c r="S1640" t="str">
        <f t="shared" si="22"/>
        <v/>
      </c>
      <c r="W1640">
        <f>VLOOKUP(A1640,Tbills!$B$4:$C$10000,2,1)</f>
        <v>0.25</v>
      </c>
    </row>
    <row r="1641" spans="1:23">
      <c r="A1641" s="1">
        <v>42550</v>
      </c>
      <c r="B1641">
        <f>IFERROR(VLOOKUP($A1641,'BTC-Web'!$A$2:$H$10000,2,0),"")</f>
        <v>644.12200900000005</v>
      </c>
      <c r="C1641">
        <f>VLOOKUP(A1641,H_SPBTFDUE!$B$2:$C$5828,2,0)</f>
        <v>4.5499205735974426</v>
      </c>
      <c r="D1641" s="2">
        <f>D1640*(1-D$1+IF(AND(WEEKDAY($A1641)&lt;&gt;1,WEEKDAY($A1641)&lt;&gt;7),-VLOOKUP($A1641,ETF_OP_Fee!$G$5:$H$14,2,1),0))^($A1641-$A1640)*(1+2*(C1641/C1640-1))+IFERROR(VLOOKUP(A1641,BITXeom!$C$9:$D$100,2,0),0)-$D$3*IFERROR(VLOOKUP($A1641,Dividends!$C$10:$E$100,2,0),0)</f>
        <v>0.77547436028559558</v>
      </c>
      <c r="G1641" s="66">
        <f t="shared" ref="G1641:G1704" si="23">G1640*(1-G$1-2*(C1641/C1640-1))</f>
        <v>5318283.4281084863</v>
      </c>
      <c r="H1641" s="2">
        <f>H1640*(1-H$1+IF(AND(WEEKDAY($A1641)&lt;&gt;1,WEEKDAY($A1641)&lt;&gt;7),-VLOOKUP($A1641,ETF_OP_Fee!$I$5:$J$14,2,1),0))^($A1641-$A1640)*(1+1*(B1641/B1640-1))</f>
        <v>0.44044864128195771</v>
      </c>
      <c r="I1641" s="9" t="str">
        <f>IFERROR(VLOOKUP(A1641,'BITO-IV'!$A$1:$J$10000,4,0),"")</f>
        <v/>
      </c>
      <c r="Q1641">
        <f>ROW()</f>
        <v>1641</v>
      </c>
      <c r="R1641" t="str">
        <f t="shared" ref="R1641:R1704" si="24">IF($A1641&gt;=$R$2,B1641*R$4,"")</f>
        <v/>
      </c>
      <c r="S1641" t="str">
        <f t="shared" si="22"/>
        <v/>
      </c>
      <c r="W1641">
        <f>VLOOKUP(A1641,Tbills!$B$4:$C$10000,2,1)</f>
        <v>0.25</v>
      </c>
    </row>
    <row r="1642" spans="1:23">
      <c r="A1642" s="1">
        <v>42551</v>
      </c>
      <c r="B1642">
        <f>IFERROR(VLOOKUP($A1642,'BTC-Web'!$A$2:$H$10000,2,0),"")</f>
        <v>640.591003</v>
      </c>
      <c r="C1642">
        <f>VLOOKUP(A1642,H_SPBTFDUE!$B$2:$C$5828,2,0)</f>
        <v>4.7872456528959955</v>
      </c>
      <c r="D1642" s="2">
        <f>D1641*(1-D$1+IF(AND(WEEKDAY($A1642)&lt;&gt;1,WEEKDAY($A1642)&lt;&gt;7),-VLOOKUP($A1642,ETF_OP_Fee!$G$5:$H$14,2,1),0))^($A1642-$A1641)*(1+2*(C1642/C1641-1))+IFERROR(VLOOKUP(A1642,BITXeom!$C$9:$D$100,2,0),0)-$D$3*IFERROR(VLOOKUP($A1642,Dividends!$C$10:$E$100,2,0),0)</f>
        <v>0.85626902824309814</v>
      </c>
      <c r="G1642" s="66">
        <f t="shared" si="23"/>
        <v>4763200.4015892157</v>
      </c>
      <c r="H1642" s="2">
        <f>H1641*(1-H$1+IF(AND(WEEKDAY($A1642)&lt;&gt;1,WEEKDAY($A1642)&lt;&gt;7),-VLOOKUP($A1642,ETF_OP_Fee!$I$5:$J$14,2,1),0))^($A1642-$A1641)*(1+1*(B1642/B1641-1))</f>
        <v>0.43802274939090086</v>
      </c>
      <c r="I1642" s="9" t="str">
        <f>IFERROR(VLOOKUP(A1642,'BITO-IV'!$A$1:$J$10000,4,0),"")</f>
        <v/>
      </c>
      <c r="Q1642">
        <f>ROW()</f>
        <v>1642</v>
      </c>
      <c r="R1642" t="str">
        <f t="shared" si="24"/>
        <v/>
      </c>
      <c r="S1642" t="str">
        <f t="shared" si="22"/>
        <v/>
      </c>
      <c r="W1642">
        <f>VLOOKUP(A1642,Tbills!$B$4:$C$10000,2,1)</f>
        <v>0.22999999999999998</v>
      </c>
    </row>
    <row r="1643" spans="1:23">
      <c r="A1643" s="1">
        <v>42552</v>
      </c>
      <c r="B1643">
        <f>IFERROR(VLOOKUP($A1643,'BTC-Web'!$A$2:$H$10000,2,0),"")</f>
        <v>672.51501499999995</v>
      </c>
      <c r="C1643">
        <f>VLOOKUP(A1643,H_SPBTFDUE!$B$2:$C$5828,2,0)</f>
        <v>4.8077590482157184</v>
      </c>
      <c r="D1643" s="2">
        <f>D1642*(1-D$1+IF(AND(WEEKDAY($A1643)&lt;&gt;1,WEEKDAY($A1643)&lt;&gt;7),-VLOOKUP($A1643,ETF_OP_Fee!$G$5:$H$14,2,1),0))^($A1643-$A1642)*(1+2*(C1643/C1642-1))+IFERROR(VLOOKUP(A1643,BITXeom!$C$9:$D$100,2,0),0)-$D$3*IFERROR(VLOOKUP($A1643,Dividends!$C$10:$E$100,2,0),0)</f>
        <v>0.86350316479581002</v>
      </c>
      <c r="G1643" s="66">
        <f t="shared" si="23"/>
        <v>4722131.7318144469</v>
      </c>
      <c r="H1643" s="2">
        <f>H1642*(1-H$1+IF(AND(WEEKDAY($A1643)&lt;&gt;1,WEEKDAY($A1643)&lt;&gt;7),-VLOOKUP($A1643,ETF_OP_Fee!$I$5:$J$14,2,1),0))^($A1643-$A1642)*(1+1*(B1643/B1642-1))</f>
        <v>0.45983975333414218</v>
      </c>
      <c r="I1643" s="9" t="str">
        <f>IFERROR(VLOOKUP(A1643,'BITO-IV'!$A$1:$J$10000,4,0),"")</f>
        <v/>
      </c>
      <c r="Q1643">
        <f>ROW()</f>
        <v>1643</v>
      </c>
      <c r="R1643" t="str">
        <f t="shared" si="24"/>
        <v/>
      </c>
      <c r="S1643" t="str">
        <f t="shared" si="22"/>
        <v/>
      </c>
      <c r="W1643">
        <f>VLOOKUP(A1643,Tbills!$B$4:$C$10000,2,1)</f>
        <v>0.22999999999999998</v>
      </c>
    </row>
    <row r="1644" spans="1:23">
      <c r="A1644" s="1">
        <v>42556</v>
      </c>
      <c r="B1644">
        <f>IFERROR(VLOOKUP($A1644,'BTC-Web'!$A$2:$H$10000,2,0),"")</f>
        <v>683.20898399999999</v>
      </c>
      <c r="C1644">
        <f>VLOOKUP(A1644,H_SPBTFDUE!$B$2:$C$5828,2,0)</f>
        <v>4.7669314458996039</v>
      </c>
      <c r="D1644" s="2">
        <f>D1643*(1-D$1+IF(AND(WEEKDAY($A1644)&lt;&gt;1,WEEKDAY($A1644)&lt;&gt;7),-VLOOKUP($A1644,ETF_OP_Fee!$G$5:$H$14,2,1),0))^($A1644-$A1643)*(1+2*(C1644/C1643-1))+IFERROR(VLOOKUP(A1644,BITXeom!$C$9:$D$100,2,0),0)-$D$3*IFERROR(VLOOKUP($A1644,Dividends!$C$10:$E$100,2,0),0)</f>
        <v>0.84842815823500062</v>
      </c>
      <c r="G1644" s="66">
        <f t="shared" si="23"/>
        <v>4802086.8285013754</v>
      </c>
      <c r="H1644" s="2">
        <f>H1643*(1-H$1+IF(AND(WEEKDAY($A1644)&lt;&gt;1,WEEKDAY($A1644)&lt;&gt;7),-VLOOKUP($A1644,ETF_OP_Fee!$I$5:$J$14,2,1),0))^($A1644-$A1643)*(1+1*(B1644/B1643-1))</f>
        <v>0.46710324258598457</v>
      </c>
      <c r="I1644" s="9" t="str">
        <f>IFERROR(VLOOKUP(A1644,'BITO-IV'!$A$1:$J$10000,4,0),"")</f>
        <v/>
      </c>
      <c r="Q1644">
        <f>ROW()</f>
        <v>1644</v>
      </c>
      <c r="R1644" t="str">
        <f t="shared" si="24"/>
        <v/>
      </c>
      <c r="S1644" t="str">
        <f t="shared" si="22"/>
        <v/>
      </c>
      <c r="W1644">
        <f>VLOOKUP(A1644,Tbills!$B$4:$C$10000,2,1)</f>
        <v>0.22999999999999998</v>
      </c>
    </row>
    <row r="1645" spans="1:23">
      <c r="A1645" s="1">
        <v>42557</v>
      </c>
      <c r="B1645">
        <f>IFERROR(VLOOKUP($A1645,'BTC-Web'!$A$2:$H$10000,2,0),"")</f>
        <v>670.41803000000004</v>
      </c>
      <c r="C1645">
        <f>VLOOKUP(A1645,H_SPBTFDUE!$B$2:$C$5828,2,0)</f>
        <v>4.8140620782059003</v>
      </c>
      <c r="D1645" s="2">
        <f>D1644*(1-D$1+IF(AND(WEEKDAY($A1645)&lt;&gt;1,WEEKDAY($A1645)&lt;&gt;7),-VLOOKUP($A1645,ETF_OP_Fee!$G$5:$H$14,2,1),0))^($A1645-$A1644)*(1+2*(C1645/C1644-1))+IFERROR(VLOOKUP(A1645,BITXeom!$C$9:$D$100,2,0),0)-$D$3*IFERROR(VLOOKUP($A1645,Dividends!$C$10:$E$100,2,0),0)</f>
        <v>0.86510067122715917</v>
      </c>
      <c r="G1645" s="66">
        <f t="shared" si="23"/>
        <v>4706880.4299888471</v>
      </c>
      <c r="H1645" s="2">
        <f>H1644*(1-H$1+IF(AND(WEEKDAY($A1645)&lt;&gt;1,WEEKDAY($A1645)&lt;&gt;7),-VLOOKUP($A1645,ETF_OP_Fee!$I$5:$J$14,2,1),0))^($A1645-$A1644)*(1+1*(B1645/B1644-1))</f>
        <v>0.4583462636466239</v>
      </c>
      <c r="I1645" s="9" t="str">
        <f>IFERROR(VLOOKUP(A1645,'BITO-IV'!$A$1:$J$10000,4,0),"")</f>
        <v/>
      </c>
      <c r="Q1645">
        <f>ROW()</f>
        <v>1645</v>
      </c>
      <c r="R1645" t="str">
        <f t="shared" si="24"/>
        <v/>
      </c>
      <c r="S1645" t="str">
        <f t="shared" si="22"/>
        <v/>
      </c>
      <c r="W1645">
        <f>VLOOKUP(A1645,Tbills!$B$4:$C$10000,2,1)</f>
        <v>0.22999999999999998</v>
      </c>
    </row>
    <row r="1646" spans="1:23">
      <c r="A1646" s="1">
        <v>42558</v>
      </c>
      <c r="B1646">
        <f>IFERROR(VLOOKUP($A1646,'BTC-Web'!$A$2:$H$10000,2,0),"")</f>
        <v>678.09002699999996</v>
      </c>
      <c r="C1646">
        <f>VLOOKUP(A1646,H_SPBTFDUE!$B$2:$C$5828,2,0)</f>
        <v>4.5522026594990166</v>
      </c>
      <c r="D1646" s="2">
        <f>D1645*(1-D$1+IF(AND(WEEKDAY($A1646)&lt;&gt;1,WEEKDAY($A1646)&lt;&gt;7),-VLOOKUP($A1646,ETF_OP_Fee!$G$5:$H$14,2,1),0))^($A1646-$A1645)*(1+2*(C1646/C1645-1))+IFERROR(VLOOKUP(A1646,BITXeom!$C$9:$D$100,2,0),0)-$D$3*IFERROR(VLOOKUP($A1646,Dividends!$C$10:$E$100,2,0),0)</f>
        <v>0.77089396312631975</v>
      </c>
      <c r="G1646" s="66">
        <f t="shared" si="23"/>
        <v>5218694.0264596287</v>
      </c>
      <c r="H1646" s="2">
        <f>H1645*(1-H$1+IF(AND(WEEKDAY($A1646)&lt;&gt;1,WEEKDAY($A1646)&lt;&gt;7),-VLOOKUP($A1646,ETF_OP_Fee!$I$5:$J$14,2,1),0))^($A1646-$A1645)*(1+1*(B1646/B1645-1))</f>
        <v>0.46357932971407606</v>
      </c>
      <c r="I1646" s="9" t="str">
        <f>IFERROR(VLOOKUP(A1646,'BITO-IV'!$A$1:$J$10000,4,0),"")</f>
        <v/>
      </c>
      <c r="Q1646">
        <f>ROW()</f>
        <v>1646</v>
      </c>
      <c r="R1646" t="str">
        <f t="shared" si="24"/>
        <v/>
      </c>
      <c r="S1646" t="str">
        <f t="shared" si="22"/>
        <v/>
      </c>
      <c r="W1646">
        <f>VLOOKUP(A1646,Tbills!$B$4:$C$10000,2,1)</f>
        <v>0.25</v>
      </c>
    </row>
    <row r="1647" spans="1:23">
      <c r="A1647" s="1">
        <v>42559</v>
      </c>
      <c r="B1647">
        <f>IFERROR(VLOOKUP($A1647,'BTC-Web'!$A$2:$H$10000,2,0),"")</f>
        <v>640.68798800000002</v>
      </c>
      <c r="C1647">
        <f>VLOOKUP(A1647,H_SPBTFDUE!$B$2:$C$5828,2,0)</f>
        <v>4.7361975948582113</v>
      </c>
      <c r="D1647" s="2">
        <f>D1646*(1-D$1+IF(AND(WEEKDAY($A1647)&lt;&gt;1,WEEKDAY($A1647)&lt;&gt;7),-VLOOKUP($A1647,ETF_OP_Fee!$G$5:$H$14,2,1),0))^($A1647-$A1646)*(1+2*(C1647/C1646-1))+IFERROR(VLOOKUP(A1647,BITXeom!$C$9:$D$100,2,0),0)-$D$3*IFERROR(VLOOKUP($A1647,Dividends!$C$10:$E$100,2,0),0)</f>
        <v>0.83311086318110894</v>
      </c>
      <c r="G1647" s="66">
        <f t="shared" si="23"/>
        <v>4796554.8278495464</v>
      </c>
      <c r="H1647" s="2">
        <f>H1646*(1-H$1+IF(AND(WEEKDAY($A1647)&lt;&gt;1,WEEKDAY($A1647)&lt;&gt;7),-VLOOKUP($A1647,ETF_OP_Fee!$I$5:$J$14,2,1),0))^($A1647-$A1646)*(1+1*(B1647/B1646-1))</f>
        <v>0.43799785547242515</v>
      </c>
      <c r="I1647" s="9" t="str">
        <f>IFERROR(VLOOKUP(A1647,'BITO-IV'!$A$1:$J$10000,4,0),"")</f>
        <v/>
      </c>
      <c r="Q1647">
        <f>ROW()</f>
        <v>1647</v>
      </c>
      <c r="R1647" t="str">
        <f t="shared" si="24"/>
        <v/>
      </c>
      <c r="S1647" t="str">
        <f t="shared" si="22"/>
        <v/>
      </c>
      <c r="W1647">
        <f>VLOOKUP(A1647,Tbills!$B$4:$C$10000,2,1)</f>
        <v>0.25</v>
      </c>
    </row>
    <row r="1648" spans="1:23">
      <c r="A1648" s="1">
        <v>42562</v>
      </c>
      <c r="B1648">
        <f>IFERROR(VLOOKUP($A1648,'BTC-Web'!$A$2:$H$10000,2,0),"")</f>
        <v>648.48400900000001</v>
      </c>
      <c r="C1648">
        <f>VLOOKUP(A1648,H_SPBTFDUE!$B$2:$C$5828,2,0)</f>
        <v>4.6016341354426702</v>
      </c>
      <c r="D1648" s="2">
        <f>D1647*(1-D$1+IF(AND(WEEKDAY($A1648)&lt;&gt;1,WEEKDAY($A1648)&lt;&gt;7),-VLOOKUP($A1648,ETF_OP_Fee!$G$5:$H$14,2,1),0))^($A1648-$A1647)*(1+2*(C1648/C1647-1))+IFERROR(VLOOKUP(A1648,BITXeom!$C$9:$D$100,2,0),0)-$D$3*IFERROR(VLOOKUP($A1648,Dividends!$C$10:$E$100,2,0),0)</f>
        <v>0.7854865244625242</v>
      </c>
      <c r="G1648" s="66">
        <f t="shared" si="23"/>
        <v>5068861.767069743</v>
      </c>
      <c r="H1648" s="2">
        <f>H1647*(1-H$1+IF(AND(WEEKDAY($A1648)&lt;&gt;1,WEEKDAY($A1648)&lt;&gt;7),-VLOOKUP($A1648,ETF_OP_Fee!$I$5:$J$14,2,1),0))^($A1648-$A1647)*(1+1*(B1648/B1647-1))</f>
        <v>0.44329288686909651</v>
      </c>
      <c r="I1648" s="9" t="str">
        <f>IFERROR(VLOOKUP(A1648,'BITO-IV'!$A$1:$J$10000,4,0),"")</f>
        <v/>
      </c>
      <c r="Q1648">
        <f>ROW()</f>
        <v>1648</v>
      </c>
      <c r="R1648" t="str">
        <f t="shared" si="24"/>
        <v/>
      </c>
      <c r="S1648" t="str">
        <f t="shared" si="22"/>
        <v/>
      </c>
      <c r="W1648">
        <f>VLOOKUP(A1648,Tbills!$B$4:$C$10000,2,1)</f>
        <v>0.25</v>
      </c>
    </row>
    <row r="1649" spans="1:23">
      <c r="A1649" s="1">
        <v>42563</v>
      </c>
      <c r="B1649">
        <f>IFERROR(VLOOKUP($A1649,'BTC-Web'!$A$2:$H$10000,2,0),"")</f>
        <v>648.28301999999996</v>
      </c>
      <c r="C1649">
        <f>VLOOKUP(A1649,H_SPBTFDUE!$B$2:$C$5828,2,0)</f>
        <v>4.7211481481012534</v>
      </c>
      <c r="D1649" s="2">
        <f>D1648*(1-D$1+IF(AND(WEEKDAY($A1649)&lt;&gt;1,WEEKDAY($A1649)&lt;&gt;7),-VLOOKUP($A1649,ETF_OP_Fee!$G$5:$H$14,2,1),0))^($A1649-$A1648)*(1+2*(C1649/C1648-1))+IFERROR(VLOOKUP(A1649,BITXeom!$C$9:$D$100,2,0),0)-$D$3*IFERROR(VLOOKUP($A1649,Dividends!$C$10:$E$100,2,0),0)</f>
        <v>0.82618835579392669</v>
      </c>
      <c r="G1649" s="66">
        <f t="shared" si="23"/>
        <v>4805300.135780273</v>
      </c>
      <c r="H1649" s="2">
        <f>H1648*(1-H$1+IF(AND(WEEKDAY($A1649)&lt;&gt;1,WEEKDAY($A1649)&lt;&gt;7),-VLOOKUP($A1649,ETF_OP_Fee!$I$5:$J$14,2,1),0))^($A1649-$A1648)*(1+1*(B1649/B1648-1))</f>
        <v>0.44314395994624206</v>
      </c>
      <c r="I1649" s="9" t="str">
        <f>IFERROR(VLOOKUP(A1649,'BITO-IV'!$A$1:$J$10000,4,0),"")</f>
        <v/>
      </c>
      <c r="Q1649">
        <f>ROW()</f>
        <v>1649</v>
      </c>
      <c r="R1649" t="str">
        <f t="shared" si="24"/>
        <v/>
      </c>
      <c r="S1649" t="str">
        <f t="shared" si="22"/>
        <v/>
      </c>
      <c r="W1649">
        <f>VLOOKUP(A1649,Tbills!$B$4:$C$10000,2,1)</f>
        <v>0.25</v>
      </c>
    </row>
    <row r="1650" spans="1:23">
      <c r="A1650" s="1">
        <v>42564</v>
      </c>
      <c r="B1650">
        <f>IFERROR(VLOOKUP($A1650,'BTC-Web'!$A$2:$H$10000,2,0),"")</f>
        <v>664.79699700000003</v>
      </c>
      <c r="C1650">
        <f>VLOOKUP(A1650,H_SPBTFDUE!$B$2:$C$5828,2,0)</f>
        <v>4.6489983846013487</v>
      </c>
      <c r="D1650" s="2">
        <f>D1649*(1-D$1+IF(AND(WEEKDAY($A1650)&lt;&gt;1,WEEKDAY($A1650)&lt;&gt;7),-VLOOKUP($A1650,ETF_OP_Fee!$G$5:$H$14,2,1),0))^($A1650-$A1649)*(1+2*(C1650/C1649-1))+IFERROR(VLOOKUP(A1650,BITXeom!$C$9:$D$100,2,0),0)-$D$3*IFERROR(VLOOKUP($A1650,Dividends!$C$10:$E$100,2,0),0)</f>
        <v>0.80083977154054364</v>
      </c>
      <c r="G1650" s="66">
        <f t="shared" si="23"/>
        <v>4951921.5871969871</v>
      </c>
      <c r="H1650" s="2">
        <f>H1649*(1-H$1+IF(AND(WEEKDAY($A1650)&lt;&gt;1,WEEKDAY($A1650)&lt;&gt;7),-VLOOKUP($A1650,ETF_OP_Fee!$I$5:$J$14,2,1),0))^($A1650-$A1649)*(1+1*(B1650/B1649-1))</f>
        <v>0.4544205185561962</v>
      </c>
      <c r="I1650" s="9" t="str">
        <f>IFERROR(VLOOKUP(A1650,'BITO-IV'!$A$1:$J$10000,4,0),"")</f>
        <v/>
      </c>
      <c r="Q1650">
        <f>ROW()</f>
        <v>1650</v>
      </c>
      <c r="R1650" t="str">
        <f t="shared" si="24"/>
        <v/>
      </c>
      <c r="S1650" t="str">
        <f t="shared" si="22"/>
        <v/>
      </c>
      <c r="W1650">
        <f>VLOOKUP(A1650,Tbills!$B$4:$C$10000,2,1)</f>
        <v>0.25</v>
      </c>
    </row>
    <row r="1651" spans="1:23">
      <c r="A1651" s="1">
        <v>42565</v>
      </c>
      <c r="B1651">
        <f>IFERROR(VLOOKUP($A1651,'BTC-Web'!$A$2:$H$10000,2,0),"")</f>
        <v>652.92297399999995</v>
      </c>
      <c r="C1651">
        <f>VLOOKUP(A1651,H_SPBTFDUE!$B$2:$C$5828,2,0)</f>
        <v>4.6741323500353902</v>
      </c>
      <c r="D1651" s="2">
        <f>D1650*(1-D$1+IF(AND(WEEKDAY($A1651)&lt;&gt;1,WEEKDAY($A1651)&lt;&gt;7),-VLOOKUP($A1651,ETF_OP_Fee!$G$5:$H$14,2,1),0))^($A1651-$A1650)*(1+2*(C1651/C1650-1))+IFERROR(VLOOKUP(A1651,BITXeom!$C$9:$D$100,2,0),0)-$D$3*IFERROR(VLOOKUP($A1651,Dividends!$C$10:$E$100,2,0),0)</f>
        <v>0.80940137766323694</v>
      </c>
      <c r="G1651" s="66">
        <f t="shared" si="23"/>
        <v>4898120.4865099108</v>
      </c>
      <c r="H1651" s="2">
        <f>H1650*(1-H$1+IF(AND(WEEKDAY($A1651)&lt;&gt;1,WEEKDAY($A1651)&lt;&gt;7),-VLOOKUP($A1651,ETF_OP_Fee!$I$5:$J$14,2,1),0))^($A1651-$A1650)*(1+1*(B1651/B1650-1))</f>
        <v>0.44629244023497883</v>
      </c>
      <c r="I1651" s="9" t="str">
        <f>IFERROR(VLOOKUP(A1651,'BITO-IV'!$A$1:$J$10000,4,0),"")</f>
        <v/>
      </c>
      <c r="Q1651">
        <f>ROW()</f>
        <v>1651</v>
      </c>
      <c r="R1651" t="str">
        <f t="shared" si="24"/>
        <v/>
      </c>
      <c r="S1651" t="str">
        <f t="shared" si="22"/>
        <v/>
      </c>
      <c r="W1651">
        <f>VLOOKUP(A1651,Tbills!$B$4:$C$10000,2,1)</f>
        <v>0.28999999999999998</v>
      </c>
    </row>
    <row r="1652" spans="1:23">
      <c r="A1652" s="1">
        <v>42566</v>
      </c>
      <c r="B1652">
        <f>IFERROR(VLOOKUP($A1652,'BTC-Web'!$A$2:$H$10000,2,0),"")</f>
        <v>659.171021</v>
      </c>
      <c r="C1652">
        <f>VLOOKUP(A1652,H_SPBTFDUE!$B$2:$C$5828,2,0)</f>
        <v>4.7103908219748467</v>
      </c>
      <c r="D1652" s="2">
        <f>D1651*(1-D$1+IF(AND(WEEKDAY($A1652)&lt;&gt;1,WEEKDAY($A1652)&lt;&gt;7),-VLOOKUP($A1652,ETF_OP_Fee!$G$5:$H$14,2,1),0))^($A1652-$A1651)*(1+2*(C1652/C1651-1))+IFERROR(VLOOKUP(A1652,BITXeom!$C$9:$D$100,2,0),0)-$D$3*IFERROR(VLOOKUP($A1652,Dividends!$C$10:$E$100,2,0),0)</f>
        <v>0.82185977023885359</v>
      </c>
      <c r="G1652" s="66">
        <f t="shared" si="23"/>
        <v>4821873.5023998646</v>
      </c>
      <c r="H1652" s="2">
        <f>H1651*(1-H$1+IF(AND(WEEKDAY($A1652)&lt;&gt;1,WEEKDAY($A1652)&lt;&gt;7),-VLOOKUP($A1652,ETF_OP_Fee!$I$5:$J$14,2,1),0))^($A1652-$A1651)*(1+1*(B1652/B1651-1))</f>
        <v>0.45055144081257625</v>
      </c>
      <c r="I1652" s="9" t="str">
        <f>IFERROR(VLOOKUP(A1652,'BITO-IV'!$A$1:$J$10000,4,0),"")</f>
        <v/>
      </c>
      <c r="Q1652">
        <f>ROW()</f>
        <v>1652</v>
      </c>
      <c r="R1652" t="str">
        <f t="shared" si="24"/>
        <v/>
      </c>
      <c r="S1652" t="str">
        <f t="shared" si="22"/>
        <v/>
      </c>
      <c r="W1652">
        <f>VLOOKUP(A1652,Tbills!$B$4:$C$10000,2,1)</f>
        <v>0.28999999999999998</v>
      </c>
    </row>
    <row r="1653" spans="1:23">
      <c r="A1653" s="1">
        <v>42569</v>
      </c>
      <c r="B1653">
        <f>IFERROR(VLOOKUP($A1653,'BTC-Web'!$A$2:$H$10000,2,0),"")</f>
        <v>679.80902100000003</v>
      </c>
      <c r="C1653">
        <f>VLOOKUP(A1653,H_SPBTFDUE!$B$2:$C$5828,2,0)</f>
        <v>4.779835822551167</v>
      </c>
      <c r="D1653" s="2">
        <f>D1652*(1-D$1+IF(AND(WEEKDAY($A1653)&lt;&gt;1,WEEKDAY($A1653)&lt;&gt;7),-VLOOKUP($A1653,ETF_OP_Fee!$G$5:$H$14,2,1),0))^($A1653-$A1652)*(1+2*(C1653/C1652-1))+IFERROR(VLOOKUP(A1653,BITXeom!$C$9:$D$100,2,0),0)-$D$3*IFERROR(VLOOKUP($A1653,Dividends!$C$10:$E$100,2,0),0)</f>
        <v>0.84578707832617461</v>
      </c>
      <c r="G1653" s="66">
        <f t="shared" si="23"/>
        <v>4679445.3350870358</v>
      </c>
      <c r="H1653" s="2">
        <f>H1652*(1-H$1+IF(AND(WEEKDAY($A1653)&lt;&gt;1,WEEKDAY($A1653)&lt;&gt;7),-VLOOKUP($A1653,ETF_OP_Fee!$I$5:$J$14,2,1),0))^($A1653-$A1652)*(1+1*(B1653/B1652-1))</f>
        <v>0.46462148523382812</v>
      </c>
      <c r="I1653" s="9" t="str">
        <f>IFERROR(VLOOKUP(A1653,'BITO-IV'!$A$1:$J$10000,4,0),"")</f>
        <v/>
      </c>
      <c r="Q1653">
        <f>ROW()</f>
        <v>1653</v>
      </c>
      <c r="R1653" t="str">
        <f t="shared" si="24"/>
        <v/>
      </c>
      <c r="S1653" t="str">
        <f t="shared" si="22"/>
        <v/>
      </c>
      <c r="W1653">
        <f>VLOOKUP(A1653,Tbills!$B$4:$C$10000,2,1)</f>
        <v>0.28999999999999998</v>
      </c>
    </row>
    <row r="1654" spans="1:23">
      <c r="A1654" s="1">
        <v>42570</v>
      </c>
      <c r="B1654">
        <f>IFERROR(VLOOKUP($A1654,'BTC-Web'!$A$2:$H$10000,2,0),"")</f>
        <v>672.737976</v>
      </c>
      <c r="C1654">
        <f>VLOOKUP(A1654,H_SPBTFDUE!$B$2:$C$5828,2,0)</f>
        <v>4.77759349497817</v>
      </c>
      <c r="D1654" s="2">
        <f>D1653*(1-D$1+IF(AND(WEEKDAY($A1654)&lt;&gt;1,WEEKDAY($A1654)&lt;&gt;7),-VLOOKUP($A1654,ETF_OP_Fee!$G$5:$H$14,2,1),0))^($A1654-$A1653)*(1+2*(C1654/C1653-1))+IFERROR(VLOOKUP(A1654,BITXeom!$C$9:$D$100,2,0),0)-$D$3*IFERROR(VLOOKUP($A1654,Dividends!$C$10:$E$100,2,0),0)</f>
        <v>0.84489166093485735</v>
      </c>
      <c r="G1654" s="66">
        <f t="shared" si="23"/>
        <v>4683592.2118349588</v>
      </c>
      <c r="H1654" s="2">
        <f>H1653*(1-H$1+IF(AND(WEEKDAY($A1654)&lt;&gt;1,WEEKDAY($A1654)&lt;&gt;7),-VLOOKUP($A1654,ETF_OP_Fee!$I$5:$J$14,2,1),0))^($A1654-$A1653)*(1+1*(B1654/B1653-1))</f>
        <v>0.459776749913622</v>
      </c>
      <c r="I1654" s="9" t="str">
        <f>IFERROR(VLOOKUP(A1654,'BITO-IV'!$A$1:$J$10000,4,0),"")</f>
        <v/>
      </c>
      <c r="Q1654">
        <f>ROW()</f>
        <v>1654</v>
      </c>
      <c r="R1654" t="str">
        <f t="shared" si="24"/>
        <v/>
      </c>
      <c r="S1654" t="str">
        <f t="shared" si="22"/>
        <v/>
      </c>
      <c r="W1654">
        <f>VLOOKUP(A1654,Tbills!$B$4:$C$10000,2,1)</f>
        <v>0.28999999999999998</v>
      </c>
    </row>
    <row r="1655" spans="1:23">
      <c r="A1655" s="1">
        <v>42571</v>
      </c>
      <c r="B1655">
        <f>IFERROR(VLOOKUP($A1655,'BTC-Web'!$A$2:$H$10000,2,0),"")</f>
        <v>672.80602999999996</v>
      </c>
      <c r="C1655">
        <f>VLOOKUP(A1655,H_SPBTFDUE!$B$2:$C$5828,2,0)</f>
        <v>4.7260961461760189</v>
      </c>
      <c r="D1655" s="2">
        <f>D1654*(1-D$1+IF(AND(WEEKDAY($A1655)&lt;&gt;1,WEEKDAY($A1655)&lt;&gt;7),-VLOOKUP($A1655,ETF_OP_Fee!$G$5:$H$14,2,1),0))^($A1655-$A1654)*(1+2*(C1655/C1654-1))+IFERROR(VLOOKUP(A1655,BITXeom!$C$9:$D$100,2,0),0)-$D$3*IFERROR(VLOOKUP($A1655,Dividends!$C$10:$E$100,2,0),0)</f>
        <v>0.82657794946292462</v>
      </c>
      <c r="G1655" s="66">
        <f t="shared" si="23"/>
        <v>4784316.6393910963</v>
      </c>
      <c r="H1655" s="2">
        <f>H1654*(1-H$1+IF(AND(WEEKDAY($A1655)&lt;&gt;1,WEEKDAY($A1655)&lt;&gt;7),-VLOOKUP($A1655,ETF_OP_Fee!$I$5:$J$14,2,1),0))^($A1655-$A1654)*(1+1*(B1655/B1654-1))</f>
        <v>0.45981129280828359</v>
      </c>
      <c r="I1655" s="9" t="str">
        <f>IFERROR(VLOOKUP(A1655,'BITO-IV'!$A$1:$J$10000,4,0),"")</f>
        <v/>
      </c>
      <c r="Q1655">
        <f>ROW()</f>
        <v>1655</v>
      </c>
      <c r="R1655" t="str">
        <f t="shared" si="24"/>
        <v/>
      </c>
      <c r="S1655" t="str">
        <f t="shared" si="22"/>
        <v/>
      </c>
      <c r="W1655">
        <f>VLOOKUP(A1655,Tbills!$B$4:$C$10000,2,1)</f>
        <v>0.28999999999999998</v>
      </c>
    </row>
    <row r="1656" spans="1:23">
      <c r="A1656" s="1">
        <v>42572</v>
      </c>
      <c r="B1656">
        <f>IFERROR(VLOOKUP($A1656,'BTC-Web'!$A$2:$H$10000,2,0),"")</f>
        <v>665.228027</v>
      </c>
      <c r="C1656">
        <f>VLOOKUP(A1656,H_SPBTFDUE!$B$2:$C$5828,2,0)</f>
        <v>4.7208003726981254</v>
      </c>
      <c r="D1656" s="2">
        <f>D1655*(1-D$1+IF(AND(WEEKDAY($A1656)&lt;&gt;1,WEEKDAY($A1656)&lt;&gt;7),-VLOOKUP($A1656,ETF_OP_Fee!$G$5:$H$14,2,1),0))^($A1656-$A1655)*(1+2*(C1656/C1655-1))+IFERROR(VLOOKUP(A1656,BITXeom!$C$9:$D$100,2,0),0)-$D$3*IFERROR(VLOOKUP($A1656,Dividends!$C$10:$E$100,2,0),0)</f>
        <v>0.82462610538752978</v>
      </c>
      <c r="G1656" s="66">
        <f t="shared" si="23"/>
        <v>4794789.616355069</v>
      </c>
      <c r="H1656" s="2">
        <f>H1655*(1-H$1+IF(AND(WEEKDAY($A1656)&lt;&gt;1,WEEKDAY($A1656)&lt;&gt;7),-VLOOKUP($A1656,ETF_OP_Fee!$I$5:$J$14,2,1),0))^($A1656-$A1655)*(1+1*(B1656/B1655-1))</f>
        <v>0.45462047637055297</v>
      </c>
      <c r="I1656" s="9" t="str">
        <f>IFERROR(VLOOKUP(A1656,'BITO-IV'!$A$1:$J$10000,4,0),"")</f>
        <v/>
      </c>
      <c r="Q1656">
        <f>ROW()</f>
        <v>1656</v>
      </c>
      <c r="R1656" t="str">
        <f t="shared" si="24"/>
        <v/>
      </c>
      <c r="S1656" t="str">
        <f t="shared" si="22"/>
        <v/>
      </c>
      <c r="W1656">
        <f>VLOOKUP(A1656,Tbills!$B$4:$C$10000,2,1)</f>
        <v>0.31</v>
      </c>
    </row>
    <row r="1657" spans="1:23">
      <c r="A1657" s="1">
        <v>42573</v>
      </c>
      <c r="B1657">
        <f>IFERROR(VLOOKUP($A1657,'BTC-Web'!$A$2:$H$10000,2,0),"")</f>
        <v>664.92199700000003</v>
      </c>
      <c r="C1657">
        <f>VLOOKUP(A1657,H_SPBTFDUE!$B$2:$C$5828,2,0)</f>
        <v>4.6181096790941236</v>
      </c>
      <c r="D1657" s="2">
        <f>D1656*(1-D$1+IF(AND(WEEKDAY($A1657)&lt;&gt;1,WEEKDAY($A1657)&lt;&gt;7),-VLOOKUP($A1657,ETF_OP_Fee!$G$5:$H$14,2,1),0))^($A1657-$A1656)*(1+2*(C1657/C1656-1))+IFERROR(VLOOKUP(A1657,BITXeom!$C$9:$D$100,2,0),0)-$D$3*IFERROR(VLOOKUP($A1657,Dividends!$C$10:$E$100,2,0),0)</f>
        <v>0.78865514618093557</v>
      </c>
      <c r="G1657" s="66">
        <f t="shared" si="23"/>
        <v>5003140.3603219008</v>
      </c>
      <c r="H1657" s="2">
        <f>H1656*(1-H$1+IF(AND(WEEKDAY($A1657)&lt;&gt;1,WEEKDAY($A1657)&lt;&gt;7),-VLOOKUP($A1657,ETF_OP_Fee!$I$5:$J$14,2,1),0))^($A1657-$A1656)*(1+1*(B1657/B1656-1))</f>
        <v>0.45439950664846063</v>
      </c>
      <c r="I1657" s="9" t="str">
        <f>IFERROR(VLOOKUP(A1657,'BITO-IV'!$A$1:$J$10000,4,0),"")</f>
        <v/>
      </c>
      <c r="Q1657">
        <f>ROW()</f>
        <v>1657</v>
      </c>
      <c r="R1657" t="str">
        <f t="shared" si="24"/>
        <v/>
      </c>
      <c r="S1657" t="str">
        <f t="shared" si="22"/>
        <v/>
      </c>
      <c r="W1657">
        <f>VLOOKUP(A1657,Tbills!$B$4:$C$10000,2,1)</f>
        <v>0.31</v>
      </c>
    </row>
    <row r="1658" spans="1:23">
      <c r="A1658" s="1">
        <v>42576</v>
      </c>
      <c r="B1658">
        <f>IFERROR(VLOOKUP($A1658,'BTC-Web'!$A$2:$H$10000,2,0),"")</f>
        <v>661.26300000000003</v>
      </c>
      <c r="C1658">
        <f>VLOOKUP(A1658,H_SPBTFDUE!$B$2:$C$5828,2,0)</f>
        <v>4.6422902724511905</v>
      </c>
      <c r="D1658" s="2">
        <f>D1657*(1-D$1+IF(AND(WEEKDAY($A1658)&lt;&gt;1,WEEKDAY($A1658)&lt;&gt;7),-VLOOKUP($A1658,ETF_OP_Fee!$G$5:$H$14,2,1),0))^($A1658-$A1657)*(1+2*(C1658/C1657-1))+IFERROR(VLOOKUP(A1658,BITXeom!$C$9:$D$100,2,0),0)-$D$3*IFERROR(VLOOKUP($A1658,Dividends!$C$10:$E$100,2,0),0)</f>
        <v>0.79662583700733469</v>
      </c>
      <c r="G1658" s="66">
        <f t="shared" si="23"/>
        <v>4950486.666343702</v>
      </c>
      <c r="H1658" s="2">
        <f>H1657*(1-H$1+IF(AND(WEEKDAY($A1658)&lt;&gt;1,WEEKDAY($A1658)&lt;&gt;7),-VLOOKUP($A1658,ETF_OP_Fee!$I$5:$J$14,2,1),0))^($A1658-$A1657)*(1+1*(B1658/B1657-1))</f>
        <v>0.45186370880045706</v>
      </c>
      <c r="I1658" s="9" t="str">
        <f>IFERROR(VLOOKUP(A1658,'BITO-IV'!$A$1:$J$10000,4,0),"")</f>
        <v/>
      </c>
      <c r="Q1658">
        <f>ROW()</f>
        <v>1658</v>
      </c>
      <c r="R1658" t="str">
        <f t="shared" si="24"/>
        <v/>
      </c>
      <c r="S1658" t="str">
        <f t="shared" si="22"/>
        <v/>
      </c>
      <c r="W1658">
        <f>VLOOKUP(A1658,Tbills!$B$4:$C$10000,2,1)</f>
        <v>0.31</v>
      </c>
    </row>
    <row r="1659" spans="1:23">
      <c r="A1659" s="1">
        <v>42577</v>
      </c>
      <c r="B1659">
        <f>IFERROR(VLOOKUP($A1659,'BTC-Web'!$A$2:$H$10000,2,0),"")</f>
        <v>654.22601299999997</v>
      </c>
      <c r="C1659">
        <f>VLOOKUP(A1659,H_SPBTFDUE!$B$2:$C$5828,2,0)</f>
        <v>4.6253656726528209</v>
      </c>
      <c r="D1659" s="2">
        <f>D1658*(1-D$1+IF(AND(WEEKDAY($A1659)&lt;&gt;1,WEEKDAY($A1659)&lt;&gt;7),-VLOOKUP($A1659,ETF_OP_Fee!$G$5:$H$14,2,1),0))^($A1659-$A1658)*(1+2*(C1659/C1658-1))+IFERROR(VLOOKUP(A1659,BITXeom!$C$9:$D$100,2,0),0)-$D$3*IFERROR(VLOOKUP($A1659,Dividends!$C$10:$E$100,2,0),0)</f>
        <v>0.79072191860549135</v>
      </c>
      <c r="G1659" s="66">
        <f t="shared" si="23"/>
        <v>4986325.3794019744</v>
      </c>
      <c r="H1659" s="2">
        <f>H1658*(1-H$1+IF(AND(WEEKDAY($A1659)&lt;&gt;1,WEEKDAY($A1659)&lt;&gt;7),-VLOOKUP($A1659,ETF_OP_Fee!$I$5:$J$14,2,1),0))^($A1659-$A1658)*(1+1*(B1659/B1658-1))</f>
        <v>0.44704345832581344</v>
      </c>
      <c r="I1659" s="9" t="str">
        <f>IFERROR(VLOOKUP(A1659,'BITO-IV'!$A$1:$J$10000,4,0),"")</f>
        <v/>
      </c>
      <c r="Q1659">
        <f>ROW()</f>
        <v>1659</v>
      </c>
      <c r="R1659" t="str">
        <f t="shared" si="24"/>
        <v/>
      </c>
      <c r="S1659" t="str">
        <f t="shared" si="22"/>
        <v/>
      </c>
      <c r="W1659">
        <f>VLOOKUP(A1659,Tbills!$B$4:$C$10000,2,1)</f>
        <v>0.31</v>
      </c>
    </row>
    <row r="1660" spans="1:23">
      <c r="A1660" s="1">
        <v>42578</v>
      </c>
      <c r="B1660">
        <f>IFERROR(VLOOKUP($A1660,'BTC-Web'!$A$2:$H$10000,2,0),"")</f>
        <v>651.62701400000003</v>
      </c>
      <c r="C1660">
        <f>VLOOKUP(A1660,H_SPBTFDUE!$B$2:$C$5828,2,0)</f>
        <v>4.6430824689091033</v>
      </c>
      <c r="D1660" s="2">
        <f>D1659*(1-D$1+IF(AND(WEEKDAY($A1660)&lt;&gt;1,WEEKDAY($A1660)&lt;&gt;7),-VLOOKUP($A1660,ETF_OP_Fee!$G$5:$H$14,2,1),0))^($A1660-$A1659)*(1+2*(C1660/C1659-1))+IFERROR(VLOOKUP(A1660,BITXeom!$C$9:$D$100,2,0),0)-$D$3*IFERROR(VLOOKUP($A1660,Dividends!$C$10:$E$100,2,0),0)</f>
        <v>0.79668336106744475</v>
      </c>
      <c r="G1660" s="66">
        <f t="shared" si="23"/>
        <v>4947867.0165298581</v>
      </c>
      <c r="H1660" s="2">
        <f>H1659*(1-H$1+IF(AND(WEEKDAY($A1660)&lt;&gt;1,WEEKDAY($A1660)&lt;&gt;7),-VLOOKUP($A1660,ETF_OP_Fee!$I$5:$J$14,2,1),0))^($A1660-$A1659)*(1+1*(B1660/B1659-1))</f>
        <v>0.44525593015615428</v>
      </c>
      <c r="I1660" s="9" t="str">
        <f>IFERROR(VLOOKUP(A1660,'BITO-IV'!$A$1:$J$10000,4,0),"")</f>
        <v/>
      </c>
      <c r="Q1660">
        <f>ROW()</f>
        <v>1660</v>
      </c>
      <c r="R1660" t="str">
        <f t="shared" si="24"/>
        <v/>
      </c>
      <c r="S1660" t="str">
        <f t="shared" si="22"/>
        <v/>
      </c>
      <c r="W1660">
        <f>VLOOKUP(A1660,Tbills!$B$4:$C$10000,2,1)</f>
        <v>0.31</v>
      </c>
    </row>
    <row r="1661" spans="1:23">
      <c r="A1661" s="1">
        <v>42579</v>
      </c>
      <c r="B1661">
        <f>IFERROR(VLOOKUP($A1661,'BTC-Web'!$A$2:$H$10000,2,0),"")</f>
        <v>654.49200399999995</v>
      </c>
      <c r="C1661">
        <f>VLOOKUP(A1661,H_SPBTFDUE!$B$2:$C$5828,2,0)</f>
        <v>4.6474198773512478</v>
      </c>
      <c r="D1661" s="2">
        <f>D1660*(1-D$1+IF(AND(WEEKDAY($A1661)&lt;&gt;1,WEEKDAY($A1661)&lt;&gt;7),-VLOOKUP($A1661,ETF_OP_Fee!$G$5:$H$14,2,1),0))^($A1661-$A1660)*(1+2*(C1661/C1660-1))+IFERROR(VLOOKUP(A1661,BITXeom!$C$9:$D$100,2,0),0)-$D$3*IFERROR(VLOOKUP($A1661,Dividends!$C$10:$E$100,2,0),0)</f>
        <v>0.79807561165250662</v>
      </c>
      <c r="G1661" s="66">
        <f t="shared" si="23"/>
        <v>4938365.2008966152</v>
      </c>
      <c r="H1661" s="2">
        <f>H1660*(1-H$1+IF(AND(WEEKDAY($A1661)&lt;&gt;1,WEEKDAY($A1661)&lt;&gt;7),-VLOOKUP($A1661,ETF_OP_Fee!$I$5:$J$14,2,1),0))^($A1661-$A1660)*(1+1*(B1661/B1660-1))</f>
        <v>0.44720193446304335</v>
      </c>
      <c r="I1661" s="9" t="str">
        <f>IFERROR(VLOOKUP(A1661,'BITO-IV'!$A$1:$J$10000,4,0),"")</f>
        <v/>
      </c>
      <c r="Q1661">
        <f>ROW()</f>
        <v>1661</v>
      </c>
      <c r="R1661" t="str">
        <f t="shared" si="24"/>
        <v/>
      </c>
      <c r="S1661" t="str">
        <f t="shared" si="22"/>
        <v/>
      </c>
      <c r="W1661">
        <f>VLOOKUP(A1661,Tbills!$B$4:$C$10000,2,1)</f>
        <v>0.3</v>
      </c>
    </row>
    <row r="1662" spans="1:23">
      <c r="A1662" s="1">
        <v>42580</v>
      </c>
      <c r="B1662">
        <f>IFERROR(VLOOKUP($A1662,'BTC-Web'!$A$2:$H$10000,2,0),"")</f>
        <v>655.11102300000005</v>
      </c>
      <c r="C1662">
        <f>VLOOKUP(A1662,H_SPBTFDUE!$B$2:$C$5828,2,0)</f>
        <v>4.660795546896499</v>
      </c>
      <c r="D1662" s="2">
        <f>D1661*(1-D$1+IF(AND(WEEKDAY($A1662)&lt;&gt;1,WEEKDAY($A1662)&lt;&gt;7),-VLOOKUP($A1662,ETF_OP_Fee!$G$5:$H$14,2,1),0))^($A1662-$A1661)*(1+2*(C1662/C1661-1))+IFERROR(VLOOKUP(A1662,BITXeom!$C$9:$D$100,2,0),0)-$D$3*IFERROR(VLOOKUP($A1662,Dividends!$C$10:$E$100,2,0),0)</f>
        <v>0.80257271042761047</v>
      </c>
      <c r="G1662" s="66">
        <f t="shared" si="23"/>
        <v>4909682.0654638158</v>
      </c>
      <c r="H1662" s="2">
        <f>H1661*(1-H$1+IF(AND(WEEKDAY($A1662)&lt;&gt;1,WEEKDAY($A1662)&lt;&gt;7),-VLOOKUP($A1662,ETF_OP_Fee!$I$5:$J$14,2,1),0))^($A1662-$A1661)*(1+1*(B1662/B1661-1))</f>
        <v>0.44761324785770235</v>
      </c>
      <c r="I1662" s="9" t="str">
        <f>IFERROR(VLOOKUP(A1662,'BITO-IV'!$A$1:$J$10000,4,0),"")</f>
        <v/>
      </c>
      <c r="Q1662">
        <f>ROW()</f>
        <v>1662</v>
      </c>
      <c r="R1662" t="str">
        <f t="shared" si="24"/>
        <v/>
      </c>
      <c r="S1662" t="str">
        <f t="shared" si="22"/>
        <v/>
      </c>
      <c r="W1662">
        <f>VLOOKUP(A1662,Tbills!$B$4:$C$10000,2,1)</f>
        <v>0.3</v>
      </c>
    </row>
    <row r="1663" spans="1:23">
      <c r="A1663" s="1">
        <v>42583</v>
      </c>
      <c r="B1663">
        <f>IFERROR(VLOOKUP($A1663,'BTC-Web'!$A$2:$H$10000,2,0),"")</f>
        <v>624.60199</v>
      </c>
      <c r="C1663">
        <f>VLOOKUP(A1663,H_SPBTFDUE!$B$2:$C$5828,2,0)</f>
        <v>4.3004695971479618</v>
      </c>
      <c r="D1663" s="2">
        <f>D1662*(1-D$1+IF(AND(WEEKDAY($A1663)&lt;&gt;1,WEEKDAY($A1663)&lt;&gt;7),-VLOOKUP($A1663,ETF_OP_Fee!$G$5:$H$14,2,1),0))^($A1663-$A1662)*(1+2*(C1663/C1662-1))+IFERROR(VLOOKUP(A1663,BITXeom!$C$9:$D$100,2,0),0)-$D$3*IFERROR(VLOOKUP($A1663,Dividends!$C$10:$E$100,2,0),0)</f>
        <v>0.6782336328115699</v>
      </c>
      <c r="G1663" s="66">
        <f t="shared" si="23"/>
        <v>5668561.2095254064</v>
      </c>
      <c r="H1663" s="2">
        <f>H1662*(1-H$1+IF(AND(WEEKDAY($A1663)&lt;&gt;1,WEEKDAY($A1663)&lt;&gt;7),-VLOOKUP($A1663,ETF_OP_Fee!$I$5:$J$14,2,1),0))^($A1663-$A1662)*(1+1*(B1663/B1662-1))</f>
        <v>0.42673422654574467</v>
      </c>
      <c r="I1663" s="9" t="str">
        <f>IFERROR(VLOOKUP(A1663,'BITO-IV'!$A$1:$J$10000,4,0),"")</f>
        <v/>
      </c>
      <c r="Q1663">
        <f>ROW()</f>
        <v>1663</v>
      </c>
      <c r="R1663" t="str">
        <f t="shared" si="24"/>
        <v/>
      </c>
      <c r="S1663" t="str">
        <f t="shared" si="22"/>
        <v/>
      </c>
      <c r="W1663">
        <f>VLOOKUP(A1663,Tbills!$B$4:$C$10000,2,1)</f>
        <v>0.3</v>
      </c>
    </row>
    <row r="1664" spans="1:23">
      <c r="A1664" s="1">
        <v>42584</v>
      </c>
      <c r="B1664">
        <f>IFERROR(VLOOKUP($A1664,'BTC-Web'!$A$2:$H$10000,2,0),"")</f>
        <v>606.396973</v>
      </c>
      <c r="C1664">
        <f>VLOOKUP(A1664,H_SPBTFDUE!$B$2:$C$5828,2,0)</f>
        <v>3.8828629434746897</v>
      </c>
      <c r="D1664" s="2">
        <f>D1663*(1-D$1+IF(AND(WEEKDAY($A1664)&lt;&gt;1,WEEKDAY($A1664)&lt;&gt;7),-VLOOKUP($A1664,ETF_OP_Fee!$G$5:$H$14,2,1),0))^($A1664-$A1663)*(1+2*(C1664/C1663-1))+IFERROR(VLOOKUP(A1664,BITXeom!$C$9:$D$100,2,0),0)-$D$3*IFERROR(VLOOKUP($A1664,Dividends!$C$10:$E$100,2,0),0)</f>
        <v>0.54644498484540649</v>
      </c>
      <c r="G1664" s="66">
        <f t="shared" si="23"/>
        <v>6769182.5915213758</v>
      </c>
      <c r="H1664" s="2">
        <f>H1663*(1-H$1+IF(AND(WEEKDAY($A1664)&lt;&gt;1,WEEKDAY($A1664)&lt;&gt;7),-VLOOKUP($A1664,ETF_OP_Fee!$I$5:$J$14,2,1),0))^($A1664-$A1663)*(1+1*(B1664/B1663-1))</f>
        <v>0.41428559671145582</v>
      </c>
      <c r="I1664" s="9" t="str">
        <f>IFERROR(VLOOKUP(A1664,'BITO-IV'!$A$1:$J$10000,4,0),"")</f>
        <v/>
      </c>
      <c r="Q1664">
        <f>ROW()</f>
        <v>1664</v>
      </c>
      <c r="R1664" t="str">
        <f t="shared" si="24"/>
        <v/>
      </c>
      <c r="S1664" t="str">
        <f t="shared" si="22"/>
        <v/>
      </c>
      <c r="W1664">
        <f>VLOOKUP(A1664,Tbills!$B$4:$C$10000,2,1)</f>
        <v>0.3</v>
      </c>
    </row>
    <row r="1665" spans="1:23">
      <c r="A1665" s="1">
        <v>42585</v>
      </c>
      <c r="B1665">
        <f>IFERROR(VLOOKUP($A1665,'BTC-Web'!$A$2:$H$10000,2,0),"")</f>
        <v>548.65600600000005</v>
      </c>
      <c r="C1665">
        <f>VLOOKUP(A1665,H_SPBTFDUE!$B$2:$C$5828,2,0)</f>
        <v>4.016413285518281</v>
      </c>
      <c r="D1665" s="2">
        <f>D1664*(1-D$1+IF(AND(WEEKDAY($A1665)&lt;&gt;1,WEEKDAY($A1665)&lt;&gt;7),-VLOOKUP($A1665,ETF_OP_Fee!$G$5:$H$14,2,1),0))^($A1665-$A1664)*(1+2*(C1665/C1664-1))+IFERROR(VLOOKUP(A1665,BITXeom!$C$9:$D$100,2,0),0)-$D$3*IFERROR(VLOOKUP($A1665,Dividends!$C$10:$E$100,2,0),0)</f>
        <v>0.58396432600722148</v>
      </c>
      <c r="G1665" s="66">
        <f t="shared" si="23"/>
        <v>6303180.6940852376</v>
      </c>
      <c r="H1665" s="2">
        <f>H1664*(1-H$1+IF(AND(WEEKDAY($A1665)&lt;&gt;1,WEEKDAY($A1665)&lt;&gt;7),-VLOOKUP($A1665,ETF_OP_Fee!$I$5:$J$14,2,1),0))^($A1665-$A1664)*(1+1*(B1665/B1664-1))</f>
        <v>0.37482767052059052</v>
      </c>
      <c r="I1665" s="9" t="str">
        <f>IFERROR(VLOOKUP(A1665,'BITO-IV'!$A$1:$J$10000,4,0),"")</f>
        <v/>
      </c>
      <c r="Q1665">
        <f>ROW()</f>
        <v>1665</v>
      </c>
      <c r="R1665" t="str">
        <f t="shared" si="24"/>
        <v/>
      </c>
      <c r="S1665" t="str">
        <f t="shared" si="22"/>
        <v/>
      </c>
      <c r="W1665">
        <f>VLOOKUP(A1665,Tbills!$B$4:$C$10000,2,1)</f>
        <v>0.3</v>
      </c>
    </row>
    <row r="1666" spans="1:23">
      <c r="A1666" s="1">
        <v>42586</v>
      </c>
      <c r="B1666">
        <f>IFERROR(VLOOKUP($A1666,'BTC-Web'!$A$2:$H$10000,2,0),"")</f>
        <v>566.328979</v>
      </c>
      <c r="C1666">
        <f>VLOOKUP(A1666,H_SPBTFDUE!$B$2:$C$5828,2,0)</f>
        <v>4.10060549406115</v>
      </c>
      <c r="D1666" s="2">
        <f>D1665*(1-D$1+IF(AND(WEEKDAY($A1666)&lt;&gt;1,WEEKDAY($A1666)&lt;&gt;7),-VLOOKUP($A1666,ETF_OP_Fee!$G$5:$H$14,2,1),0))^($A1666-$A1665)*(1+2*(C1666/C1665-1))+IFERROR(VLOOKUP(A1666,BITXeom!$C$9:$D$100,2,0),0)-$D$3*IFERROR(VLOOKUP($A1666,Dividends!$C$10:$E$100,2,0),0)</f>
        <v>0.60837314400043596</v>
      </c>
      <c r="G1666" s="66">
        <f t="shared" si="23"/>
        <v>6038597.5548772989</v>
      </c>
      <c r="H1666" s="2">
        <f>H1665*(1-H$1+IF(AND(WEEKDAY($A1666)&lt;&gt;1,WEEKDAY($A1666)&lt;&gt;7),-VLOOKUP($A1666,ETF_OP_Fee!$I$5:$J$14,2,1),0))^($A1666-$A1665)*(1+1*(B1666/B1665-1))</f>
        <v>0.3868913210457578</v>
      </c>
      <c r="I1666" s="9" t="str">
        <f>IFERROR(VLOOKUP(A1666,'BITO-IV'!$A$1:$J$10000,4,0),"")</f>
        <v/>
      </c>
      <c r="Q1666">
        <f>ROW()</f>
        <v>1666</v>
      </c>
      <c r="R1666" t="str">
        <f t="shared" si="24"/>
        <v/>
      </c>
      <c r="S1666" t="str">
        <f t="shared" si="22"/>
        <v/>
      </c>
      <c r="W1666">
        <f>VLOOKUP(A1666,Tbills!$B$4:$C$10000,2,1)</f>
        <v>0.27</v>
      </c>
    </row>
    <row r="1667" spans="1:23">
      <c r="A1667" s="1">
        <v>42587</v>
      </c>
      <c r="B1667">
        <f>IFERROR(VLOOKUP($A1667,'BTC-Web'!$A$2:$H$10000,2,0),"")</f>
        <v>578.28100600000005</v>
      </c>
      <c r="C1667">
        <f>VLOOKUP(A1667,H_SPBTFDUE!$B$2:$C$5828,2,0)</f>
        <v>4.0771391669695856</v>
      </c>
      <c r="D1667" s="2">
        <f>D1666*(1-D$1+IF(AND(WEEKDAY($A1667)&lt;&gt;1,WEEKDAY($A1667)&lt;&gt;7),-VLOOKUP($A1667,ETF_OP_Fee!$G$5:$H$14,2,1),0))^($A1667-$A1666)*(1+2*(C1667/C1666-1))+IFERROR(VLOOKUP(A1667,BITXeom!$C$9:$D$100,2,0),0)-$D$3*IFERROR(VLOOKUP($A1667,Dividends!$C$10:$E$100,2,0),0)</f>
        <v>0.60133763297188014</v>
      </c>
      <c r="G1667" s="66">
        <f t="shared" si="23"/>
        <v>6107396.7688611448</v>
      </c>
      <c r="H1667" s="2">
        <f>H1666*(1-H$1+IF(AND(WEEKDAY($A1667)&lt;&gt;1,WEEKDAY($A1667)&lt;&gt;7),-VLOOKUP($A1667,ETF_OP_Fee!$I$5:$J$14,2,1),0))^($A1667-$A1666)*(1+1*(B1667/B1666-1))</f>
        <v>0.39504614364420088</v>
      </c>
      <c r="I1667" s="9" t="str">
        <f>IFERROR(VLOOKUP(A1667,'BITO-IV'!$A$1:$J$10000,4,0),"")</f>
        <v/>
      </c>
      <c r="Q1667">
        <f>ROW()</f>
        <v>1667</v>
      </c>
      <c r="R1667" t="str">
        <f t="shared" si="24"/>
        <v/>
      </c>
      <c r="S1667" t="str">
        <f t="shared" si="22"/>
        <v/>
      </c>
      <c r="W1667">
        <f>VLOOKUP(A1667,Tbills!$B$4:$C$10000,2,1)</f>
        <v>0.27</v>
      </c>
    </row>
    <row r="1668" spans="1:23">
      <c r="A1668" s="1">
        <v>42590</v>
      </c>
      <c r="B1668">
        <f>IFERROR(VLOOKUP($A1668,'BTC-Web'!$A$2:$H$10000,2,0),"")</f>
        <v>592.73602300000005</v>
      </c>
      <c r="C1668">
        <f>VLOOKUP(A1668,H_SPBTFDUE!$B$2:$C$5828,2,0)</f>
        <v>4.1902125891053803</v>
      </c>
      <c r="D1668" s="2">
        <f>D1667*(1-D$1+IF(AND(WEEKDAY($A1668)&lt;&gt;1,WEEKDAY($A1668)&lt;&gt;7),-VLOOKUP($A1668,ETF_OP_Fee!$G$5:$H$14,2,1),0))^($A1668-$A1667)*(1+2*(C1668/C1667-1))+IFERROR(VLOOKUP(A1668,BITXeom!$C$9:$D$100,2,0),0)-$D$3*IFERROR(VLOOKUP($A1668,Dividends!$C$10:$E$100,2,0),0)</f>
        <v>0.63446254715808625</v>
      </c>
      <c r="G1668" s="66">
        <f t="shared" si="23"/>
        <v>5768319.6241915524</v>
      </c>
      <c r="H1668" s="2">
        <f>H1667*(1-H$1+IF(AND(WEEKDAY($A1668)&lt;&gt;1,WEEKDAY($A1668)&lt;&gt;7),-VLOOKUP($A1668,ETF_OP_Fee!$I$5:$J$14,2,1),0))^($A1668-$A1667)*(1+1*(B1668/B1667-1))</f>
        <v>0.40488930909984588</v>
      </c>
      <c r="I1668" s="9" t="str">
        <f>IFERROR(VLOOKUP(A1668,'BITO-IV'!$A$1:$J$10000,4,0),"")</f>
        <v/>
      </c>
      <c r="Q1668">
        <f>ROW()</f>
        <v>1668</v>
      </c>
      <c r="R1668" t="str">
        <f t="shared" si="24"/>
        <v/>
      </c>
      <c r="S1668" t="str">
        <f t="shared" si="22"/>
        <v/>
      </c>
      <c r="W1668">
        <f>VLOOKUP(A1668,Tbills!$B$4:$C$10000,2,1)</f>
        <v>0.27</v>
      </c>
    </row>
    <row r="1669" spans="1:23">
      <c r="A1669" s="1">
        <v>42591</v>
      </c>
      <c r="B1669">
        <f>IFERROR(VLOOKUP($A1669,'BTC-Web'!$A$2:$H$10000,2,0),"")</f>
        <v>591.03802499999995</v>
      </c>
      <c r="C1669">
        <f>VLOOKUP(A1669,H_SPBTFDUE!$B$2:$C$5828,2,0)</f>
        <v>4.1666916649872894</v>
      </c>
      <c r="D1669" s="2">
        <f>D1668*(1-D$1+IF(AND(WEEKDAY($A1669)&lt;&gt;1,WEEKDAY($A1669)&lt;&gt;7),-VLOOKUP($A1669,ETF_OP_Fee!$G$5:$H$14,2,1),0))^($A1669-$A1668)*(1+2*(C1669/C1668-1))+IFERROR(VLOOKUP(A1669,BITXeom!$C$9:$D$100,2,0),0)-$D$3*IFERROR(VLOOKUP($A1669,Dividends!$C$10:$E$100,2,0),0)</f>
        <v>0.62726406426750037</v>
      </c>
      <c r="G1669" s="66">
        <f t="shared" si="23"/>
        <v>5832777.9830310801</v>
      </c>
      <c r="H1669" s="2">
        <f>H1668*(1-H$1+IF(AND(WEEKDAY($A1669)&lt;&gt;1,WEEKDAY($A1669)&lt;&gt;7),-VLOOKUP($A1669,ETF_OP_Fee!$I$5:$J$14,2,1),0))^($A1669-$A1668)*(1+1*(B1669/B1668-1))</f>
        <v>0.4037189234713835</v>
      </c>
      <c r="I1669" s="9" t="str">
        <f>IFERROR(VLOOKUP(A1669,'BITO-IV'!$A$1:$J$10000,4,0),"")</f>
        <v/>
      </c>
      <c r="Q1669">
        <f>ROW()</f>
        <v>1669</v>
      </c>
      <c r="R1669" t="str">
        <f t="shared" si="24"/>
        <v/>
      </c>
      <c r="S1669" t="str">
        <f t="shared" si="22"/>
        <v/>
      </c>
      <c r="W1669">
        <f>VLOOKUP(A1669,Tbills!$B$4:$C$10000,2,1)</f>
        <v>0.27</v>
      </c>
    </row>
    <row r="1670" spans="1:23">
      <c r="A1670" s="1">
        <v>42592</v>
      </c>
      <c r="B1670">
        <f>IFERROR(VLOOKUP($A1670,'BTC-Web'!$A$2:$H$10000,2,0),"")</f>
        <v>587.64801</v>
      </c>
      <c r="C1670">
        <f>VLOOKUP(A1670,H_SPBTFDUE!$B$2:$C$5828,2,0)</f>
        <v>4.1967302515503748</v>
      </c>
      <c r="D1670" s="2">
        <f>D1669*(1-D$1+IF(AND(WEEKDAY($A1670)&lt;&gt;1,WEEKDAY($A1670)&lt;&gt;7),-VLOOKUP($A1670,ETF_OP_Fee!$G$5:$H$14,2,1),0))^($A1670-$A1669)*(1+2*(C1670/C1669-1))+IFERROR(VLOOKUP(A1670,BITXeom!$C$9:$D$100,2,0),0)-$D$3*IFERROR(VLOOKUP($A1670,Dividends!$C$10:$E$100,2,0),0)</f>
        <v>0.63623152478481015</v>
      </c>
      <c r="G1670" s="66">
        <f t="shared" si="23"/>
        <v>5748374.8284886386</v>
      </c>
      <c r="H1670" s="2">
        <f>H1669*(1-H$1+IF(AND(WEEKDAY($A1670)&lt;&gt;1,WEEKDAY($A1670)&lt;&gt;7),-VLOOKUP($A1670,ETF_OP_Fee!$I$5:$J$14,2,1),0))^($A1670-$A1669)*(1+1*(B1670/B1669-1))</f>
        <v>0.40139286658802831</v>
      </c>
      <c r="I1670" s="9" t="str">
        <f>IFERROR(VLOOKUP(A1670,'BITO-IV'!$A$1:$J$10000,4,0),"")</f>
        <v/>
      </c>
      <c r="Q1670">
        <f>ROW()</f>
        <v>1670</v>
      </c>
      <c r="R1670" t="str">
        <f t="shared" si="24"/>
        <v/>
      </c>
      <c r="S1670" t="str">
        <f t="shared" si="22"/>
        <v/>
      </c>
      <c r="W1670">
        <f>VLOOKUP(A1670,Tbills!$B$4:$C$10000,2,1)</f>
        <v>0.27</v>
      </c>
    </row>
    <row r="1671" spans="1:23">
      <c r="A1671" s="1">
        <v>42593</v>
      </c>
      <c r="B1671">
        <f>IFERROR(VLOOKUP($A1671,'BTC-Web'!$A$2:$H$10000,2,0),"")</f>
        <v>592.12402299999997</v>
      </c>
      <c r="C1671">
        <f>VLOOKUP(A1671,H_SPBTFDUE!$B$2:$C$5828,2,0)</f>
        <v>4.1751270887603908</v>
      </c>
      <c r="D1671" s="2">
        <f>D1670*(1-D$1+IF(AND(WEEKDAY($A1671)&lt;&gt;1,WEEKDAY($A1671)&lt;&gt;7),-VLOOKUP($A1671,ETF_OP_Fee!$G$5:$H$14,2,1),0))^($A1671-$A1670)*(1+2*(C1671/C1670-1))+IFERROR(VLOOKUP(A1671,BITXeom!$C$9:$D$100,2,0),0)-$D$3*IFERROR(VLOOKUP($A1671,Dividends!$C$10:$E$100,2,0),0)</f>
        <v>0.62960546471371925</v>
      </c>
      <c r="G1671" s="66">
        <f t="shared" si="23"/>
        <v>5807256.4696749533</v>
      </c>
      <c r="H1671" s="2">
        <f>H1670*(1-H$1+IF(AND(WEEKDAY($A1671)&lt;&gt;1,WEEKDAY($A1671)&lt;&gt;7),-VLOOKUP($A1671,ETF_OP_Fee!$I$5:$J$14,2,1),0))^($A1671-$A1670)*(1+1*(B1671/B1670-1))</f>
        <v>0.40443967966920563</v>
      </c>
      <c r="I1671" s="9" t="str">
        <f>IFERROR(VLOOKUP(A1671,'BITO-IV'!$A$1:$J$10000,4,0),"")</f>
        <v/>
      </c>
      <c r="Q1671">
        <f>ROW()</f>
        <v>1671</v>
      </c>
      <c r="R1671" t="str">
        <f t="shared" si="24"/>
        <v/>
      </c>
      <c r="S1671" t="str">
        <f t="shared" si="22"/>
        <v/>
      </c>
      <c r="W1671">
        <f>VLOOKUP(A1671,Tbills!$B$4:$C$10000,2,1)</f>
        <v>0.28500000000000003</v>
      </c>
    </row>
    <row r="1672" spans="1:23">
      <c r="A1672" s="1">
        <v>42594</v>
      </c>
      <c r="B1672">
        <f>IFERROR(VLOOKUP($A1672,'BTC-Web'!$A$2:$H$10000,2,0),"")</f>
        <v>588.79797399999995</v>
      </c>
      <c r="C1672">
        <f>VLOOKUP(A1672,H_SPBTFDUE!$B$2:$C$5828,2,0)</f>
        <v>4.1636068285962535</v>
      </c>
      <c r="D1672" s="2">
        <f>D1671*(1-D$1+IF(AND(WEEKDAY($A1672)&lt;&gt;1,WEEKDAY($A1672)&lt;&gt;7),-VLOOKUP($A1672,ETF_OP_Fee!$G$5:$H$14,2,1),0))^($A1672-$A1671)*(1+2*(C1672/C1671-1))+IFERROR(VLOOKUP(A1672,BITXeom!$C$9:$D$100,2,0),0)-$D$3*IFERROR(VLOOKUP($A1672,Dividends!$C$10:$E$100,2,0),0)</f>
        <v>0.62605549586580933</v>
      </c>
      <c r="G1672" s="66">
        <f t="shared" si="23"/>
        <v>5839001.6323049888</v>
      </c>
      <c r="H1672" s="2">
        <f>H1671*(1-H$1+IF(AND(WEEKDAY($A1672)&lt;&gt;1,WEEKDAY($A1672)&lt;&gt;7),-VLOOKUP($A1672,ETF_OP_Fee!$I$5:$J$14,2,1),0))^($A1672-$A1671)*(1+1*(B1672/B1671-1))</f>
        <v>0.40215741425065332</v>
      </c>
      <c r="I1672" s="9" t="str">
        <f>IFERROR(VLOOKUP(A1672,'BITO-IV'!$A$1:$J$10000,4,0),"")</f>
        <v/>
      </c>
      <c r="Q1672">
        <f>ROW()</f>
        <v>1672</v>
      </c>
      <c r="R1672" t="str">
        <f t="shared" si="24"/>
        <v/>
      </c>
      <c r="S1672" t="str">
        <f t="shared" si="22"/>
        <v/>
      </c>
      <c r="W1672">
        <f>VLOOKUP(A1672,Tbills!$B$4:$C$10000,2,1)</f>
        <v>0.28500000000000003</v>
      </c>
    </row>
    <row r="1673" spans="1:23">
      <c r="A1673" s="1">
        <v>42597</v>
      </c>
      <c r="B1673">
        <f>IFERROR(VLOOKUP($A1673,'BTC-Web'!$A$2:$H$10000,2,0),"")</f>
        <v>570.49401899999998</v>
      </c>
      <c r="C1673">
        <f>VLOOKUP(A1673,H_SPBTFDUE!$B$2:$C$5828,2,0)</f>
        <v>4.0191642314168874</v>
      </c>
      <c r="D1673" s="2">
        <f>D1672*(1-D$1+IF(AND(WEEKDAY($A1673)&lt;&gt;1,WEEKDAY($A1673)&lt;&gt;7),-VLOOKUP($A1673,ETF_OP_Fee!$G$5:$H$14,2,1),0))^($A1673-$A1672)*(1+2*(C1673/C1672-1))+IFERROR(VLOOKUP(A1673,BITXeom!$C$9:$D$100,2,0),0)-$D$3*IFERROR(VLOOKUP($A1673,Dividends!$C$10:$E$100,2,0),0)</f>
        <v>0.58240696284747129</v>
      </c>
      <c r="G1673" s="66">
        <f t="shared" si="23"/>
        <v>6243827.4649794158</v>
      </c>
      <c r="H1673" s="2">
        <f>H1672*(1-H$1+IF(AND(WEEKDAY($A1673)&lt;&gt;1,WEEKDAY($A1673)&lt;&gt;7),-VLOOKUP($A1673,ETF_OP_Fee!$I$5:$J$14,2,1),0))^($A1673-$A1672)*(1+1*(B1673/B1672-1))</f>
        <v>0.38962512754921458</v>
      </c>
      <c r="I1673" s="9" t="str">
        <f>IFERROR(VLOOKUP(A1673,'BITO-IV'!$A$1:$J$10000,4,0),"")</f>
        <v/>
      </c>
      <c r="Q1673">
        <f>ROW()</f>
        <v>1673</v>
      </c>
      <c r="R1673" t="str">
        <f t="shared" si="24"/>
        <v/>
      </c>
      <c r="S1673" t="str">
        <f t="shared" si="22"/>
        <v/>
      </c>
      <c r="W1673">
        <f>VLOOKUP(A1673,Tbills!$B$4:$C$10000,2,1)</f>
        <v>0.28500000000000003</v>
      </c>
    </row>
    <row r="1674" spans="1:23">
      <c r="A1674" s="1">
        <v>42598</v>
      </c>
      <c r="B1674">
        <f>IFERROR(VLOOKUP($A1674,'BTC-Web'!$A$2:$H$10000,2,0),"")</f>
        <v>567.24298099999999</v>
      </c>
      <c r="C1674">
        <f>VLOOKUP(A1674,H_SPBTFDUE!$B$2:$C$5828,2,0)</f>
        <v>4.0909887800144258</v>
      </c>
      <c r="D1674" s="2">
        <f>D1673*(1-D$1+IF(AND(WEEKDAY($A1674)&lt;&gt;1,WEEKDAY($A1674)&lt;&gt;7),-VLOOKUP($A1674,ETF_OP_Fee!$G$5:$H$14,2,1),0))^($A1674-$A1673)*(1+2*(C1674/C1673-1))+IFERROR(VLOOKUP(A1674,BITXeom!$C$9:$D$100,2,0),0)-$D$3*IFERROR(VLOOKUP($A1674,Dividends!$C$10:$E$100,2,0),0)</f>
        <v>0.60315007434284407</v>
      </c>
      <c r="G1674" s="66">
        <f t="shared" si="23"/>
        <v>6020341.5758564044</v>
      </c>
      <c r="H1674" s="2">
        <f>H1673*(1-H$1+IF(AND(WEEKDAY($A1674)&lt;&gt;1,WEEKDAY($A1674)&lt;&gt;7),-VLOOKUP($A1674,ETF_OP_Fee!$I$5:$J$14,2,1),0))^($A1674-$A1673)*(1+1*(B1674/B1673-1))</f>
        <v>0.38739471246464674</v>
      </c>
      <c r="I1674" s="9" t="str">
        <f>IFERROR(VLOOKUP(A1674,'BITO-IV'!$A$1:$J$10000,4,0),"")</f>
        <v/>
      </c>
      <c r="Q1674">
        <f>ROW()</f>
        <v>1674</v>
      </c>
      <c r="R1674" t="str">
        <f t="shared" si="24"/>
        <v/>
      </c>
      <c r="S1674" t="str">
        <f t="shared" si="22"/>
        <v/>
      </c>
      <c r="W1674">
        <f>VLOOKUP(A1674,Tbills!$B$4:$C$10000,2,1)</f>
        <v>0.28500000000000003</v>
      </c>
    </row>
    <row r="1675" spans="1:23">
      <c r="A1675" s="1">
        <v>42599</v>
      </c>
      <c r="B1675">
        <f>IFERROR(VLOOKUP($A1675,'BTC-Web'!$A$2:$H$10000,2,0),"")</f>
        <v>577.760986</v>
      </c>
      <c r="C1675">
        <f>VLOOKUP(A1675,H_SPBTFDUE!$B$2:$C$5828,2,0)</f>
        <v>4.060621553800404</v>
      </c>
      <c r="D1675" s="2">
        <f>D1674*(1-D$1+IF(AND(WEEKDAY($A1675)&lt;&gt;1,WEEKDAY($A1675)&lt;&gt;7),-VLOOKUP($A1675,ETF_OP_Fee!$G$5:$H$14,2,1),0))^($A1675-$A1674)*(1+2*(C1675/C1674-1))+IFERROR(VLOOKUP(A1675,BITXeom!$C$9:$D$100,2,0),0)-$D$3*IFERROR(VLOOKUP($A1675,Dividends!$C$10:$E$100,2,0),0)</f>
        <v>0.59412413336915426</v>
      </c>
      <c r="G1675" s="66">
        <f t="shared" si="23"/>
        <v>6109405.6391668068</v>
      </c>
      <c r="H1675" s="2">
        <f>H1674*(1-H$1+IF(AND(WEEKDAY($A1675)&lt;&gt;1,WEEKDAY($A1675)&lt;&gt;7),-VLOOKUP($A1675,ETF_OP_Fee!$I$5:$J$14,2,1),0))^($A1675-$A1674)*(1+1*(B1675/B1674-1))</f>
        <v>0.39456764217296919</v>
      </c>
      <c r="I1675" s="9" t="str">
        <f>IFERROR(VLOOKUP(A1675,'BITO-IV'!$A$1:$J$10000,4,0),"")</f>
        <v/>
      </c>
      <c r="Q1675">
        <f>ROW()</f>
        <v>1675</v>
      </c>
      <c r="R1675" t="str">
        <f t="shared" si="24"/>
        <v/>
      </c>
      <c r="S1675" t="str">
        <f t="shared" si="22"/>
        <v/>
      </c>
      <c r="W1675">
        <f>VLOOKUP(A1675,Tbills!$B$4:$C$10000,2,1)</f>
        <v>0.28500000000000003</v>
      </c>
    </row>
    <row r="1676" spans="1:23">
      <c r="A1676" s="1">
        <v>42600</v>
      </c>
      <c r="B1676">
        <f>IFERROR(VLOOKUP($A1676,'BTC-Web'!$A$2:$H$10000,2,0),"")</f>
        <v>573.70696999999996</v>
      </c>
      <c r="C1676">
        <f>VLOOKUP(A1676,H_SPBTFDUE!$B$2:$C$5828,2,0)</f>
        <v>4.0679829732638124</v>
      </c>
      <c r="D1676" s="2">
        <f>D1675*(1-D$1+IF(AND(WEEKDAY($A1676)&lt;&gt;1,WEEKDAY($A1676)&lt;&gt;7),-VLOOKUP($A1676,ETF_OP_Fee!$G$5:$H$14,2,1),0))^($A1676-$A1675)*(1+2*(C1676/C1675-1))+IFERROR(VLOOKUP(A1676,BITXeom!$C$9:$D$100,2,0),0)-$D$3*IFERROR(VLOOKUP($A1676,Dividends!$C$10:$E$100,2,0),0)</f>
        <v>0.59620640472426167</v>
      </c>
      <c r="G1676" s="66">
        <f t="shared" si="23"/>
        <v>6086936.3771397518</v>
      </c>
      <c r="H1676" s="2">
        <f>H1675*(1-H$1+IF(AND(WEEKDAY($A1676)&lt;&gt;1,WEEKDAY($A1676)&lt;&gt;7),-VLOOKUP($A1676,ETF_OP_Fee!$I$5:$J$14,2,1),0))^($A1676-$A1675)*(1+1*(B1676/B1675-1))</f>
        <v>0.39178885423723769</v>
      </c>
      <c r="I1676" s="9" t="str">
        <f>IFERROR(VLOOKUP(A1676,'BITO-IV'!$A$1:$J$10000,4,0),"")</f>
        <v/>
      </c>
      <c r="Q1676">
        <f>ROW()</f>
        <v>1676</v>
      </c>
      <c r="R1676" t="str">
        <f t="shared" si="24"/>
        <v/>
      </c>
      <c r="S1676" t="str">
        <f t="shared" si="22"/>
        <v/>
      </c>
      <c r="W1676">
        <f>VLOOKUP(A1676,Tbills!$B$4:$C$10000,2,1)</f>
        <v>0.27999999999999997</v>
      </c>
    </row>
    <row r="1677" spans="1:23">
      <c r="A1677" s="1">
        <v>42601</v>
      </c>
      <c r="B1677">
        <f>IFERROR(VLOOKUP($A1677,'BTC-Web'!$A$2:$H$10000,2,0),"")</f>
        <v>574.33898899999997</v>
      </c>
      <c r="C1677">
        <f>VLOOKUP(A1677,H_SPBTFDUE!$B$2:$C$5828,2,0)</f>
        <v>4.0768303503764809</v>
      </c>
      <c r="D1677" s="2">
        <f>D1676*(1-D$1+IF(AND(WEEKDAY($A1677)&lt;&gt;1,WEEKDAY($A1677)&lt;&gt;7),-VLOOKUP($A1677,ETF_OP_Fee!$G$5:$H$14,2,1),0))^($A1677-$A1676)*(1+2*(C1677/C1676-1))+IFERROR(VLOOKUP(A1677,BITXeom!$C$9:$D$100,2,0),0)-$D$3*IFERROR(VLOOKUP($A1677,Dividends!$C$10:$E$100,2,0),0)</f>
        <v>0.59872757608988314</v>
      </c>
      <c r="G1677" s="66">
        <f t="shared" si="23"/>
        <v>6060142.8036472565</v>
      </c>
      <c r="H1677" s="2">
        <f>H1676*(1-H$1+IF(AND(WEEKDAY($A1677)&lt;&gt;1,WEEKDAY($A1677)&lt;&gt;7),-VLOOKUP($A1677,ETF_OP_Fee!$I$5:$J$14,2,1),0))^($A1677-$A1676)*(1+1*(B1677/B1676-1))</f>
        <v>0.392210256342514</v>
      </c>
      <c r="I1677" s="9" t="str">
        <f>IFERROR(VLOOKUP(A1677,'BITO-IV'!$A$1:$J$10000,4,0),"")</f>
        <v/>
      </c>
      <c r="Q1677">
        <f>ROW()</f>
        <v>1677</v>
      </c>
      <c r="R1677" t="str">
        <f t="shared" si="24"/>
        <v/>
      </c>
      <c r="S1677" t="str">
        <f t="shared" si="22"/>
        <v/>
      </c>
      <c r="W1677">
        <f>VLOOKUP(A1677,Tbills!$B$4:$C$10000,2,1)</f>
        <v>0.27999999999999997</v>
      </c>
    </row>
    <row r="1678" spans="1:23">
      <c r="A1678" s="1">
        <v>42604</v>
      </c>
      <c r="B1678">
        <f>IFERROR(VLOOKUP($A1678,'BTC-Web'!$A$2:$H$10000,2,0),"")</f>
        <v>581.31097399999999</v>
      </c>
      <c r="C1678">
        <f>VLOOKUP(A1678,H_SPBTFDUE!$B$2:$C$5828,2,0)</f>
        <v>4.155160786402794</v>
      </c>
      <c r="D1678" s="2">
        <f>D1677*(1-D$1+IF(AND(WEEKDAY($A1678)&lt;&gt;1,WEEKDAY($A1678)&lt;&gt;7),-VLOOKUP($A1678,ETF_OP_Fee!$G$5:$H$14,2,1),0))^($A1678-$A1677)*(1+2*(C1678/C1677-1))+IFERROR(VLOOKUP(A1678,BITXeom!$C$9:$D$100,2,0),0)-$D$3*IFERROR(VLOOKUP($A1678,Dividends!$C$10:$E$100,2,0),0)</f>
        <v>0.62151013636491959</v>
      </c>
      <c r="G1678" s="66">
        <f t="shared" si="23"/>
        <v>5826953.4752976727</v>
      </c>
      <c r="H1678" s="2">
        <f>H1677*(1-H$1+IF(AND(WEEKDAY($A1678)&lt;&gt;1,WEEKDAY($A1678)&lt;&gt;7),-VLOOKUP($A1678,ETF_OP_Fee!$I$5:$J$14,2,1),0))^($A1678-$A1677)*(1+1*(B1678/B1677-1))</f>
        <v>0.3969403584289104</v>
      </c>
      <c r="I1678" s="9" t="str">
        <f>IFERROR(VLOOKUP(A1678,'BITO-IV'!$A$1:$J$10000,4,0),"")</f>
        <v/>
      </c>
      <c r="Q1678">
        <f>ROW()</f>
        <v>1678</v>
      </c>
      <c r="R1678" t="str">
        <f t="shared" si="24"/>
        <v/>
      </c>
      <c r="S1678" t="str">
        <f t="shared" si="22"/>
        <v/>
      </c>
      <c r="W1678">
        <f>VLOOKUP(A1678,Tbills!$B$4:$C$10000,2,1)</f>
        <v>0.27999999999999997</v>
      </c>
    </row>
    <row r="1679" spans="1:23">
      <c r="A1679" s="1">
        <v>42605</v>
      </c>
      <c r="B1679">
        <f>IFERROR(VLOOKUP($A1679,'BTC-Web'!$A$2:$H$10000,2,0),"")</f>
        <v>586.77099599999997</v>
      </c>
      <c r="C1679">
        <f>VLOOKUP(A1679,H_SPBTFDUE!$B$2:$C$5828,2,0)</f>
        <v>4.1310668919847062</v>
      </c>
      <c r="D1679" s="2">
        <f>D1678*(1-D$1+IF(AND(WEEKDAY($A1679)&lt;&gt;1,WEEKDAY($A1679)&lt;&gt;7),-VLOOKUP($A1679,ETF_OP_Fee!$G$5:$H$14,2,1),0))^($A1679-$A1678)*(1+2*(C1679/C1678-1))+IFERROR(VLOOKUP(A1679,BITXeom!$C$9:$D$100,2,0),0)-$D$3*IFERROR(VLOOKUP($A1679,Dividends!$C$10:$E$100,2,0),0)</f>
        <v>0.61422837220420057</v>
      </c>
      <c r="G1679" s="66">
        <f t="shared" si="23"/>
        <v>5894225.8796708444</v>
      </c>
      <c r="H1679" s="2">
        <f>H1678*(1-H$1+IF(AND(WEEKDAY($A1679)&lt;&gt;1,WEEKDAY($A1679)&lt;&gt;7),-VLOOKUP($A1679,ETF_OP_Fee!$I$5:$J$14,2,1),0))^($A1679-$A1678)*(1+1*(B1679/B1678-1))</f>
        <v>0.40065823244964582</v>
      </c>
      <c r="I1679" s="9" t="str">
        <f>IFERROR(VLOOKUP(A1679,'BITO-IV'!$A$1:$J$10000,4,0),"")</f>
        <v/>
      </c>
      <c r="Q1679">
        <f>ROW()</f>
        <v>1679</v>
      </c>
      <c r="R1679" t="str">
        <f t="shared" si="24"/>
        <v/>
      </c>
      <c r="S1679" t="str">
        <f t="shared" si="22"/>
        <v/>
      </c>
      <c r="W1679">
        <f>VLOOKUP(A1679,Tbills!$B$4:$C$10000,2,1)</f>
        <v>0.27999999999999997</v>
      </c>
    </row>
    <row r="1680" spans="1:23">
      <c r="A1680" s="1">
        <v>42606</v>
      </c>
      <c r="B1680">
        <f>IFERROR(VLOOKUP($A1680,'BTC-Web'!$A$2:$H$10000,2,0),"")</f>
        <v>583.41198699999995</v>
      </c>
      <c r="C1680">
        <f>VLOOKUP(A1680,H_SPBTFDUE!$B$2:$C$5828,2,0)</f>
        <v>4.107722028714889</v>
      </c>
      <c r="D1680" s="2">
        <f>D1679*(1-D$1+IF(AND(WEEKDAY($A1680)&lt;&gt;1,WEEKDAY($A1680)&lt;&gt;7),-VLOOKUP($A1680,ETF_OP_Fee!$G$5:$H$14,2,1),0))^($A1680-$A1679)*(1+2*(C1680/C1679-1))+IFERROR(VLOOKUP(A1680,BITXeom!$C$9:$D$100,2,0),0)-$D$3*IFERROR(VLOOKUP($A1680,Dividends!$C$10:$E$100,2,0),0)</f>
        <v>0.60721309528382339</v>
      </c>
      <c r="G1680" s="66">
        <f t="shared" si="23"/>
        <v>5960536.1807333035</v>
      </c>
      <c r="H1680" s="2">
        <f>H1679*(1-H$1+IF(AND(WEEKDAY($A1680)&lt;&gt;1,WEEKDAY($A1680)&lt;&gt;7),-VLOOKUP($A1680,ETF_OP_Fee!$I$5:$J$14,2,1),0))^($A1680-$A1679)*(1+1*(B1680/B1679-1))</f>
        <v>0.39835426976025168</v>
      </c>
      <c r="I1680" s="9" t="str">
        <f>IFERROR(VLOOKUP(A1680,'BITO-IV'!$A$1:$J$10000,4,0),"")</f>
        <v/>
      </c>
      <c r="Q1680">
        <f>ROW()</f>
        <v>1680</v>
      </c>
      <c r="R1680" t="str">
        <f t="shared" si="24"/>
        <v/>
      </c>
      <c r="S1680" t="str">
        <f t="shared" si="22"/>
        <v/>
      </c>
      <c r="W1680">
        <f>VLOOKUP(A1680,Tbills!$B$4:$C$10000,2,1)</f>
        <v>0.27999999999999997</v>
      </c>
    </row>
    <row r="1681" spans="1:23">
      <c r="A1681" s="1">
        <v>42607</v>
      </c>
      <c r="B1681">
        <f>IFERROR(VLOOKUP($A1681,'BTC-Web'!$A$2:$H$10000,2,0),"")</f>
        <v>580.17999299999997</v>
      </c>
      <c r="C1681">
        <f>VLOOKUP(A1681,H_SPBTFDUE!$B$2:$C$5828,2,0)</f>
        <v>4.0901308992630634</v>
      </c>
      <c r="D1681" s="2">
        <f>D1680*(1-D$1+IF(AND(WEEKDAY($A1681)&lt;&gt;1,WEEKDAY($A1681)&lt;&gt;7),-VLOOKUP($A1681,ETF_OP_Fee!$G$5:$H$14,2,1),0))^($A1681-$A1680)*(1+2*(C1681/C1680-1))+IFERROR(VLOOKUP(A1681,BITXeom!$C$9:$D$100,2,0),0)-$D$3*IFERROR(VLOOKUP($A1681,Dividends!$C$10:$E$100,2,0),0)</f>
        <v>0.60193979998110592</v>
      </c>
      <c r="G1681" s="66">
        <f t="shared" si="23"/>
        <v>6011277.3468386363</v>
      </c>
      <c r="H1681" s="2">
        <f>H1680*(1-H$1+IF(AND(WEEKDAY($A1681)&lt;&gt;1,WEEKDAY($A1681)&lt;&gt;7),-VLOOKUP($A1681,ETF_OP_Fee!$I$5:$J$14,2,1),0))^($A1681-$A1680)*(1+1*(B1681/B1680-1))</f>
        <v>0.3961371504395092</v>
      </c>
      <c r="I1681" s="9" t="str">
        <f>IFERROR(VLOOKUP(A1681,'BITO-IV'!$A$1:$J$10000,4,0),"")</f>
        <v/>
      </c>
      <c r="Q1681">
        <f>ROW()</f>
        <v>1681</v>
      </c>
      <c r="R1681" t="str">
        <f t="shared" si="24"/>
        <v/>
      </c>
      <c r="S1681" t="str">
        <f t="shared" si="22"/>
        <v/>
      </c>
      <c r="W1681">
        <f>VLOOKUP(A1681,Tbills!$B$4:$C$10000,2,1)</f>
        <v>0.29499999999999998</v>
      </c>
    </row>
    <row r="1682" spans="1:23">
      <c r="A1682" s="1">
        <v>42608</v>
      </c>
      <c r="B1682">
        <f>IFERROR(VLOOKUP($A1682,'BTC-Web'!$A$2:$H$10000,2,0),"")</f>
        <v>577.75299099999995</v>
      </c>
      <c r="C1682">
        <f>VLOOKUP(A1682,H_SPBTFDUE!$B$2:$C$5828,2,0)</f>
        <v>4.1030626082054944</v>
      </c>
      <c r="D1682" s="2">
        <f>D1681*(1-D$1+IF(AND(WEEKDAY($A1682)&lt;&gt;1,WEEKDAY($A1682)&lt;&gt;7),-VLOOKUP($A1682,ETF_OP_Fee!$G$5:$H$14,2,1),0))^($A1682-$A1681)*(1+2*(C1682/C1681-1))+IFERROR(VLOOKUP(A1682,BITXeom!$C$9:$D$100,2,0),0)-$D$3*IFERROR(VLOOKUP($A1682,Dividends!$C$10:$E$100,2,0),0)</f>
        <v>0.60567306761739514</v>
      </c>
      <c r="G1682" s="66">
        <f t="shared" si="23"/>
        <v>5972952.8901121272</v>
      </c>
      <c r="H1682" s="2">
        <f>H1681*(1-H$1+IF(AND(WEEKDAY($A1682)&lt;&gt;1,WEEKDAY($A1682)&lt;&gt;7),-VLOOKUP($A1682,ETF_OP_Fee!$I$5:$J$14,2,1),0))^($A1682-$A1681)*(1+1*(B1682/B1681-1))</f>
        <v>0.39446976696632985</v>
      </c>
      <c r="I1682" s="9" t="str">
        <f>IFERROR(VLOOKUP(A1682,'BITO-IV'!$A$1:$J$10000,4,0),"")</f>
        <v/>
      </c>
      <c r="Q1682">
        <f>ROW()</f>
        <v>1682</v>
      </c>
      <c r="R1682" t="str">
        <f t="shared" si="24"/>
        <v/>
      </c>
      <c r="S1682" t="str">
        <f t="shared" si="22"/>
        <v/>
      </c>
      <c r="W1682">
        <f>VLOOKUP(A1682,Tbills!$B$4:$C$10000,2,1)</f>
        <v>0.29499999999999998</v>
      </c>
    </row>
    <row r="1683" spans="1:23">
      <c r="A1683" s="1">
        <v>42611</v>
      </c>
      <c r="B1683">
        <f>IFERROR(VLOOKUP($A1683,'BTC-Web'!$A$2:$H$10000,2,0),"")</f>
        <v>574.07098399999995</v>
      </c>
      <c r="C1683">
        <f>VLOOKUP(A1683,H_SPBTFDUE!$B$2:$C$5828,2,0)</f>
        <v>4.0633696823672425</v>
      </c>
      <c r="D1683" s="2">
        <f>D1682*(1-D$1+IF(AND(WEEKDAY($A1683)&lt;&gt;1,WEEKDAY($A1683)&lt;&gt;7),-VLOOKUP($A1683,ETF_OP_Fee!$G$5:$H$14,2,1),0))^($A1683-$A1682)*(1+2*(C1683/C1682-1))+IFERROR(VLOOKUP(A1683,BITXeom!$C$9:$D$100,2,0),0)-$D$3*IFERROR(VLOOKUP($A1683,Dividends!$C$10:$E$100,2,0),0)</f>
        <v>0.59373976106579784</v>
      </c>
      <c r="G1683" s="66">
        <f t="shared" si="23"/>
        <v>6088206.3653103188</v>
      </c>
      <c r="H1683" s="2">
        <f>H1682*(1-H$1+IF(AND(WEEKDAY($A1683)&lt;&gt;1,WEEKDAY($A1683)&lt;&gt;7),-VLOOKUP($A1683,ETF_OP_Fee!$I$5:$J$14,2,1),0))^($A1683-$A1682)*(1+1*(B1683/B1682-1))</f>
        <v>0.39192521591585766</v>
      </c>
      <c r="I1683" s="9" t="str">
        <f>IFERROR(VLOOKUP(A1683,'BITO-IV'!$A$1:$J$10000,4,0),"")</f>
        <v/>
      </c>
      <c r="Q1683">
        <f>ROW()</f>
        <v>1683</v>
      </c>
      <c r="R1683" t="str">
        <f t="shared" si="24"/>
        <v/>
      </c>
      <c r="S1683" t="str">
        <f t="shared" si="22"/>
        <v/>
      </c>
      <c r="W1683">
        <f>VLOOKUP(A1683,Tbills!$B$4:$C$10000,2,1)</f>
        <v>0.29499999999999998</v>
      </c>
    </row>
    <row r="1684" spans="1:23">
      <c r="A1684" s="1">
        <v>42612</v>
      </c>
      <c r="B1684">
        <f>IFERROR(VLOOKUP($A1684,'BTC-Web'!$A$2:$H$10000,2,0),"")</f>
        <v>574.114014</v>
      </c>
      <c r="C1684">
        <f>VLOOKUP(A1684,H_SPBTFDUE!$B$2:$C$5828,2,0)</f>
        <v>4.0869602970245023</v>
      </c>
      <c r="D1684" s="2">
        <f>D1683*(1-D$1+IF(AND(WEEKDAY($A1684)&lt;&gt;1,WEEKDAY($A1684)&lt;&gt;7),-VLOOKUP($A1684,ETF_OP_Fee!$G$5:$H$14,2,1),0))^($A1684-$A1683)*(1+2*(C1684/C1683-1))+IFERROR(VLOOKUP(A1684,BITXeom!$C$9:$D$100,2,0),0)-$D$3*IFERROR(VLOOKUP($A1684,Dividends!$C$10:$E$100,2,0),0)</f>
        <v>0.60056147923843495</v>
      </c>
      <c r="G1684" s="66">
        <f t="shared" si="23"/>
        <v>6017197.1174060432</v>
      </c>
      <c r="H1684" s="2">
        <f>H1683*(1-H$1+IF(AND(WEEKDAY($A1684)&lt;&gt;1,WEEKDAY($A1684)&lt;&gt;7),-VLOOKUP($A1684,ETF_OP_Fee!$I$5:$J$14,2,1),0))^($A1684-$A1683)*(1+1*(B1684/B1683-1))</f>
        <v>0.39194439146028576</v>
      </c>
      <c r="I1684" s="9" t="str">
        <f>IFERROR(VLOOKUP(A1684,'BITO-IV'!$A$1:$J$10000,4,0),"")</f>
        <v/>
      </c>
      <c r="Q1684">
        <f>ROW()</f>
        <v>1684</v>
      </c>
      <c r="R1684" t="str">
        <f t="shared" si="24"/>
        <v/>
      </c>
      <c r="S1684" t="str">
        <f t="shared" si="22"/>
        <v/>
      </c>
      <c r="W1684">
        <f>VLOOKUP(A1684,Tbills!$B$4:$C$10000,2,1)</f>
        <v>0.29499999999999998</v>
      </c>
    </row>
    <row r="1685" spans="1:23">
      <c r="A1685" s="1">
        <v>42613</v>
      </c>
      <c r="B1685">
        <f>IFERROR(VLOOKUP($A1685,'BTC-Web'!$A$2:$H$10000,2,0),"")</f>
        <v>577.591003</v>
      </c>
      <c r="C1685">
        <f>VLOOKUP(A1685,H_SPBTFDUE!$B$2:$C$5828,2,0)</f>
        <v>4.0721390812773004</v>
      </c>
      <c r="D1685" s="2">
        <f>D1684*(1-D$1+IF(AND(WEEKDAY($A1685)&lt;&gt;1,WEEKDAY($A1685)&lt;&gt;7),-VLOOKUP($A1685,ETF_OP_Fee!$G$5:$H$14,2,1),0))^($A1685-$A1684)*(1+2*(C1685/C1684-1))+IFERROR(VLOOKUP(A1685,BITXeom!$C$9:$D$100,2,0),0)-$D$3*IFERROR(VLOOKUP($A1685,Dividends!$C$10:$E$100,2,0),0)</f>
        <v>0.59613377830408476</v>
      </c>
      <c r="G1685" s="66">
        <f t="shared" si="23"/>
        <v>6060526.1949073002</v>
      </c>
      <c r="H1685" s="2">
        <f>H1684*(1-H$1+IF(AND(WEEKDAY($A1685)&lt;&gt;1,WEEKDAY($A1685)&lt;&gt;7),-VLOOKUP($A1685,ETF_OP_Fee!$I$5:$J$14,2,1),0))^($A1685-$A1684)*(1+1*(B1685/B1684-1))</f>
        <v>0.39430784911840372</v>
      </c>
      <c r="I1685" s="9" t="str">
        <f>IFERROR(VLOOKUP(A1685,'BITO-IV'!$A$1:$J$10000,4,0),"")</f>
        <v/>
      </c>
      <c r="Q1685">
        <f>ROW()</f>
        <v>1685</v>
      </c>
      <c r="R1685" t="str">
        <f t="shared" si="24"/>
        <v/>
      </c>
      <c r="S1685" t="str">
        <f t="shared" si="22"/>
        <v/>
      </c>
      <c r="W1685">
        <f>VLOOKUP(A1685,Tbills!$B$4:$C$10000,2,1)</f>
        <v>0.29499999999999998</v>
      </c>
    </row>
    <row r="1686" spans="1:23">
      <c r="A1686" s="1">
        <v>42614</v>
      </c>
      <c r="B1686">
        <f>IFERROR(VLOOKUP($A1686,'BTC-Web'!$A$2:$H$10000,2,0),"")</f>
        <v>575.546021</v>
      </c>
      <c r="C1686">
        <f>VLOOKUP(A1686,H_SPBTFDUE!$B$2:$C$5828,2,0)</f>
        <v>4.0492683860945737</v>
      </c>
      <c r="D1686" s="2">
        <f>D1685*(1-D$1+IF(AND(WEEKDAY($A1686)&lt;&gt;1,WEEKDAY($A1686)&lt;&gt;7),-VLOOKUP($A1686,ETF_OP_Fee!$G$5:$H$14,2,1),0))^($A1686-$A1685)*(1+2*(C1686/C1685-1))+IFERROR(VLOOKUP(A1686,BITXeom!$C$9:$D$100,2,0),0)-$D$3*IFERROR(VLOOKUP($A1686,Dividends!$C$10:$E$100,2,0),0)</f>
        <v>0.58936649085859782</v>
      </c>
      <c r="G1686" s="66">
        <f t="shared" si="23"/>
        <v>6128287.1954069026</v>
      </c>
      <c r="H1686" s="2">
        <f>H1685*(1-H$1+IF(AND(WEEKDAY($A1686)&lt;&gt;1,WEEKDAY($A1686)&lt;&gt;7),-VLOOKUP($A1686,ETF_OP_Fee!$I$5:$J$14,2,1),0))^($A1686-$A1685)*(1+1*(B1686/B1685-1))</f>
        <v>0.39290156133442083</v>
      </c>
      <c r="I1686" s="9" t="str">
        <f>IFERROR(VLOOKUP(A1686,'BITO-IV'!$A$1:$J$10000,4,0),"")</f>
        <v/>
      </c>
      <c r="Q1686">
        <f>ROW()</f>
        <v>1686</v>
      </c>
      <c r="R1686" t="str">
        <f t="shared" si="24"/>
        <v/>
      </c>
      <c r="S1686" t="str">
        <f t="shared" si="22"/>
        <v/>
      </c>
      <c r="W1686">
        <f>VLOOKUP(A1686,Tbills!$B$4:$C$10000,2,1)</f>
        <v>0.315</v>
      </c>
    </row>
    <row r="1687" spans="1:23">
      <c r="A1687" s="1">
        <v>42615</v>
      </c>
      <c r="B1687">
        <f>IFERROR(VLOOKUP($A1687,'BTC-Web'!$A$2:$H$10000,2,0),"")</f>
        <v>572.40997300000004</v>
      </c>
      <c r="C1687">
        <f>VLOOKUP(A1687,H_SPBTFDUE!$B$2:$C$5828,2,0)</f>
        <v>4.0717065076245378</v>
      </c>
      <c r="D1687" s="2">
        <f>D1686*(1-D$1+IF(AND(WEEKDAY($A1687)&lt;&gt;1,WEEKDAY($A1687)&lt;&gt;7),-VLOOKUP($A1687,ETF_OP_Fee!$G$5:$H$14,2,1),0))^($A1687-$A1686)*(1+2*(C1687/C1686-1))+IFERROR(VLOOKUP(A1687,BITXeom!$C$9:$D$100,2,0),0)-$D$3*IFERROR(VLOOKUP($A1687,Dividends!$C$10:$E$100,2,0),0)</f>
        <v>0.59582634361158071</v>
      </c>
      <c r="G1687" s="66">
        <f t="shared" si="23"/>
        <v>6060051.1035388932</v>
      </c>
      <c r="H1687" s="2">
        <f>H1686*(1-H$1+IF(AND(WEEKDAY($A1687)&lt;&gt;1,WEEKDAY($A1687)&lt;&gt;7),-VLOOKUP($A1687,ETF_OP_Fee!$I$5:$J$14,2,1),0))^($A1687-$A1686)*(1+1*(B1687/B1686-1))</f>
        <v>0.39075054005690657</v>
      </c>
      <c r="I1687" s="9" t="str">
        <f>IFERROR(VLOOKUP(A1687,'BITO-IV'!$A$1:$J$10000,4,0),"")</f>
        <v/>
      </c>
      <c r="Q1687">
        <f>ROW()</f>
        <v>1687</v>
      </c>
      <c r="R1687" t="str">
        <f t="shared" si="24"/>
        <v/>
      </c>
      <c r="S1687" t="str">
        <f t="shared" si="22"/>
        <v/>
      </c>
      <c r="W1687">
        <f>VLOOKUP(A1687,Tbills!$B$4:$C$10000,2,1)</f>
        <v>0.315</v>
      </c>
    </row>
    <row r="1688" spans="1:23">
      <c r="A1688" s="1">
        <v>42619</v>
      </c>
      <c r="B1688">
        <f>IFERROR(VLOOKUP($A1688,'BTC-Web'!$A$2:$H$10000,2,0),"")</f>
        <v>606.50598100000002</v>
      </c>
      <c r="C1688">
        <f>VLOOKUP(A1688,H_SPBTFDUE!$B$2:$C$5828,2,0)</f>
        <v>4.318157426997483</v>
      </c>
      <c r="D1688" s="2">
        <f>D1687*(1-D$1+IF(AND(WEEKDAY($A1688)&lt;&gt;1,WEEKDAY($A1688)&lt;&gt;7),-VLOOKUP($A1688,ETF_OP_Fee!$G$5:$H$14,2,1),0))^($A1688-$A1687)*(1+2*(C1688/C1687-1))+IFERROR(VLOOKUP(A1688,BITXeom!$C$9:$D$100,2,0),0)-$D$3*IFERROR(VLOOKUP($A1688,Dividends!$C$10:$E$100,2,0),0)</f>
        <v>0.66763228375430073</v>
      </c>
      <c r="G1688" s="66">
        <f t="shared" si="23"/>
        <v>5326134.0677092141</v>
      </c>
      <c r="H1688" s="2">
        <f>H1687*(1-H$1+IF(AND(WEEKDAY($A1688)&lt;&gt;1,WEEKDAY($A1688)&lt;&gt;7),-VLOOKUP($A1688,ETF_OP_Fee!$I$5:$J$14,2,1),0))^($A1688-$A1687)*(1+1*(B1688/B1687-1))</f>
        <v>0.41398277208360196</v>
      </c>
      <c r="I1688" s="9" t="str">
        <f>IFERROR(VLOOKUP(A1688,'BITO-IV'!$A$1:$J$10000,4,0),"")</f>
        <v/>
      </c>
      <c r="Q1688">
        <f>ROW()</f>
        <v>1688</v>
      </c>
      <c r="R1688" t="str">
        <f t="shared" si="24"/>
        <v/>
      </c>
      <c r="S1688" t="str">
        <f t="shared" si="22"/>
        <v/>
      </c>
      <c r="W1688">
        <f>VLOOKUP(A1688,Tbills!$B$4:$C$10000,2,1)</f>
        <v>0.315</v>
      </c>
    </row>
    <row r="1689" spans="1:23">
      <c r="A1689" s="1">
        <v>42620</v>
      </c>
      <c r="B1689">
        <f>IFERROR(VLOOKUP($A1689,'BTC-Web'!$A$2:$H$10000,2,0),"")</f>
        <v>610.57299799999998</v>
      </c>
      <c r="C1689">
        <f>VLOOKUP(A1689,H_SPBTFDUE!$B$2:$C$5828,2,0)</f>
        <v>4.3467439740806064</v>
      </c>
      <c r="D1689" s="2">
        <f>D1688*(1-D$1+IF(AND(WEEKDAY($A1689)&lt;&gt;1,WEEKDAY($A1689)&lt;&gt;7),-VLOOKUP($A1689,ETF_OP_Fee!$G$5:$H$14,2,1),0))^($A1689-$A1688)*(1+2*(C1689/C1688-1))+IFERROR(VLOOKUP(A1689,BITXeom!$C$9:$D$100,2,0),0)-$D$3*IFERROR(VLOOKUP($A1689,Dividends!$C$10:$E$100,2,0),0)</f>
        <v>0.6763902945560466</v>
      </c>
      <c r="G1689" s="66">
        <f t="shared" si="23"/>
        <v>5255337.9509795234</v>
      </c>
      <c r="H1689" s="2">
        <f>H1688*(1-H$1+IF(AND(WEEKDAY($A1689)&lt;&gt;1,WEEKDAY($A1689)&lt;&gt;7),-VLOOKUP($A1689,ETF_OP_Fee!$I$5:$J$14,2,1),0))^($A1689-$A1688)*(1+1*(B1689/B1688-1))</f>
        <v>0.41674794862750308</v>
      </c>
      <c r="I1689" s="9" t="str">
        <f>IFERROR(VLOOKUP(A1689,'BITO-IV'!$A$1:$J$10000,4,0),"")</f>
        <v/>
      </c>
      <c r="Q1689">
        <f>ROW()</f>
        <v>1689</v>
      </c>
      <c r="R1689" t="str">
        <f t="shared" si="24"/>
        <v/>
      </c>
      <c r="S1689" t="str">
        <f t="shared" si="22"/>
        <v/>
      </c>
      <c r="W1689">
        <f>VLOOKUP(A1689,Tbills!$B$4:$C$10000,2,1)</f>
        <v>0.315</v>
      </c>
    </row>
    <row r="1690" spans="1:23">
      <c r="A1690" s="1">
        <v>42621</v>
      </c>
      <c r="B1690">
        <f>IFERROR(VLOOKUP($A1690,'BTC-Web'!$A$2:$H$10000,2,0),"")</f>
        <v>614.63500999999997</v>
      </c>
      <c r="C1690">
        <f>VLOOKUP(A1690,H_SPBTFDUE!$B$2:$C$5828,2,0)</f>
        <v>4.4295322053290551</v>
      </c>
      <c r="D1690" s="2">
        <f>D1689*(1-D$1+IF(AND(WEEKDAY($A1690)&lt;&gt;1,WEEKDAY($A1690)&lt;&gt;7),-VLOOKUP($A1690,ETF_OP_Fee!$G$5:$H$14,2,1),0))^($A1690-$A1689)*(1+2*(C1690/C1689-1))+IFERROR(VLOOKUP(A1690,BITXeom!$C$9:$D$100,2,0),0)-$D$3*IFERROR(VLOOKUP($A1690,Dividends!$C$10:$E$100,2,0),0)</f>
        <v>0.70207075555342657</v>
      </c>
      <c r="G1690" s="66">
        <f t="shared" si="23"/>
        <v>5054877.7003425127</v>
      </c>
      <c r="H1690" s="2">
        <f>H1689*(1-H$1+IF(AND(WEEKDAY($A1690)&lt;&gt;1,WEEKDAY($A1690)&lt;&gt;7),-VLOOKUP($A1690,ETF_OP_Fee!$I$5:$J$14,2,1),0))^($A1690-$A1689)*(1+1*(B1690/B1689-1))</f>
        <v>0.41950956486537228</v>
      </c>
      <c r="I1690" s="9" t="str">
        <f>IFERROR(VLOOKUP(A1690,'BITO-IV'!$A$1:$J$10000,4,0),"")</f>
        <v/>
      </c>
      <c r="Q1690">
        <f>ROW()</f>
        <v>1690</v>
      </c>
      <c r="R1690" t="str">
        <f t="shared" si="24"/>
        <v/>
      </c>
      <c r="S1690" t="str">
        <f t="shared" si="22"/>
        <v/>
      </c>
      <c r="W1690">
        <f>VLOOKUP(A1690,Tbills!$B$4:$C$10000,2,1)</f>
        <v>0.31</v>
      </c>
    </row>
    <row r="1691" spans="1:23">
      <c r="A1691" s="1">
        <v>42622</v>
      </c>
      <c r="B1691">
        <f>IFERROR(VLOOKUP($A1691,'BTC-Web'!$A$2:$H$10000,2,0),"")</f>
        <v>626.35199</v>
      </c>
      <c r="C1691">
        <f>VLOOKUP(A1691,H_SPBTFDUE!$B$2:$C$5828,2,0)</f>
        <v>4.4046120838194325</v>
      </c>
      <c r="D1691" s="2">
        <f>D1690*(1-D$1+IF(AND(WEEKDAY($A1691)&lt;&gt;1,WEEKDAY($A1691)&lt;&gt;7),-VLOOKUP($A1691,ETF_OP_Fee!$G$5:$H$14,2,1),0))^($A1691-$A1690)*(1+2*(C1691/C1690-1))+IFERROR(VLOOKUP(A1691,BITXeom!$C$9:$D$100,2,0),0)-$D$3*IFERROR(VLOOKUP($A1691,Dividends!$C$10:$E$100,2,0),0)</f>
        <v>0.69408750975612421</v>
      </c>
      <c r="G1691" s="66">
        <f t="shared" si="23"/>
        <v>5111491.0797780128</v>
      </c>
      <c r="H1691" s="2">
        <f>H1690*(1-H$1+IF(AND(WEEKDAY($A1691)&lt;&gt;1,WEEKDAY($A1691)&lt;&gt;7),-VLOOKUP($A1691,ETF_OP_Fee!$I$5:$J$14,2,1),0))^($A1691-$A1690)*(1+1*(B1691/B1690-1))</f>
        <v>0.42749568040651942</v>
      </c>
      <c r="I1691" s="9" t="str">
        <f>IFERROR(VLOOKUP(A1691,'BITO-IV'!$A$1:$J$10000,4,0),"")</f>
        <v/>
      </c>
      <c r="Q1691">
        <f>ROW()</f>
        <v>1691</v>
      </c>
      <c r="R1691" t="str">
        <f t="shared" si="24"/>
        <v/>
      </c>
      <c r="S1691" t="str">
        <f t="shared" si="22"/>
        <v/>
      </c>
      <c r="W1691">
        <f>VLOOKUP(A1691,Tbills!$B$4:$C$10000,2,1)</f>
        <v>0.31</v>
      </c>
    </row>
    <row r="1692" spans="1:23">
      <c r="A1692" s="1">
        <v>42625</v>
      </c>
      <c r="B1692">
        <f>IFERROR(VLOOKUP($A1692,'BTC-Web'!$A$2:$H$10000,2,0),"")</f>
        <v>607.00500499999998</v>
      </c>
      <c r="C1692">
        <f>VLOOKUP(A1692,H_SPBTFDUE!$B$2:$C$5828,2,0)</f>
        <v>4.3007567207011244</v>
      </c>
      <c r="D1692" s="2">
        <f>D1691*(1-D$1+IF(AND(WEEKDAY($A1692)&lt;&gt;1,WEEKDAY($A1692)&lt;&gt;7),-VLOOKUP($A1692,ETF_OP_Fee!$G$5:$H$14,2,1),0))^($A1692-$A1691)*(1+2*(C1692/C1691-1))+IFERROR(VLOOKUP(A1692,BITXeom!$C$9:$D$100,2,0),0)-$D$3*IFERROR(VLOOKUP($A1692,Dividends!$C$10:$E$100,2,0),0)</f>
        <v>0.66111689496788928</v>
      </c>
      <c r="G1692" s="66">
        <f t="shared" si="23"/>
        <v>5352270.4118644418</v>
      </c>
      <c r="H1692" s="2">
        <f>H1691*(1-H$1+IF(AND(WEEKDAY($A1692)&lt;&gt;1,WEEKDAY($A1692)&lt;&gt;7),-VLOOKUP($A1692,ETF_OP_Fee!$I$5:$J$14,2,1),0))^($A1692-$A1691)*(1+1*(B1692/B1691-1))</f>
        <v>0.41425869253565711</v>
      </c>
      <c r="I1692" s="9" t="str">
        <f>IFERROR(VLOOKUP(A1692,'BITO-IV'!$A$1:$J$10000,4,0),"")</f>
        <v/>
      </c>
      <c r="Q1692">
        <f>ROW()</f>
        <v>1692</v>
      </c>
      <c r="R1692" t="str">
        <f t="shared" si="24"/>
        <v/>
      </c>
      <c r="S1692" t="str">
        <f t="shared" si="22"/>
        <v/>
      </c>
      <c r="W1692">
        <f>VLOOKUP(A1692,Tbills!$B$4:$C$10000,2,1)</f>
        <v>0.31</v>
      </c>
    </row>
    <row r="1693" spans="1:23">
      <c r="A1693" s="1">
        <v>42626</v>
      </c>
      <c r="B1693">
        <f>IFERROR(VLOOKUP($A1693,'BTC-Web'!$A$2:$H$10000,2,0),"")</f>
        <v>608.02502400000003</v>
      </c>
      <c r="C1693">
        <f>VLOOKUP(A1693,H_SPBTFDUE!$B$2:$C$5828,2,0)</f>
        <v>4.3073423829080433</v>
      </c>
      <c r="D1693" s="2">
        <f>D1692*(1-D$1+IF(AND(WEEKDAY($A1693)&lt;&gt;1,WEEKDAY($A1693)&lt;&gt;7),-VLOOKUP($A1693,ETF_OP_Fee!$G$5:$H$14,2,1),0))^($A1693-$A1692)*(1+2*(C1693/C1692-1))+IFERROR(VLOOKUP(A1693,BITXeom!$C$9:$D$100,2,0),0)-$D$3*IFERROR(VLOOKUP($A1693,Dividends!$C$10:$E$100,2,0),0)</f>
        <v>0.66306166460052596</v>
      </c>
      <c r="G1693" s="66">
        <f t="shared" si="23"/>
        <v>5335600.1526102722</v>
      </c>
      <c r="H1693" s="2">
        <f>H1692*(1-H$1+IF(AND(WEEKDAY($A1693)&lt;&gt;1,WEEKDAY($A1693)&lt;&gt;7),-VLOOKUP($A1693,ETF_OP_Fee!$I$5:$J$14,2,1),0))^($A1693-$A1692)*(1+1*(B1693/B1692-1))</f>
        <v>0.41494401796481217</v>
      </c>
      <c r="I1693" s="9" t="str">
        <f>IFERROR(VLOOKUP(A1693,'BITO-IV'!$A$1:$J$10000,4,0),"")</f>
        <v/>
      </c>
      <c r="Q1693">
        <f>ROW()</f>
        <v>1693</v>
      </c>
      <c r="R1693" t="str">
        <f t="shared" si="24"/>
        <v/>
      </c>
      <c r="S1693" t="str">
        <f t="shared" si="22"/>
        <v/>
      </c>
      <c r="W1693">
        <f>VLOOKUP(A1693,Tbills!$B$4:$C$10000,2,1)</f>
        <v>0.31</v>
      </c>
    </row>
    <row r="1694" spans="1:23">
      <c r="A1694" s="1">
        <v>42627</v>
      </c>
      <c r="B1694">
        <f>IFERROR(VLOOKUP($A1694,'BTC-Web'!$A$2:$H$10000,2,0),"")</f>
        <v>608.841003</v>
      </c>
      <c r="C1694">
        <f>VLOOKUP(A1694,H_SPBTFDUE!$B$2:$C$5828,2,0)</f>
        <v>4.3170723255906607</v>
      </c>
      <c r="D1694" s="2">
        <f>D1693*(1-D$1+IF(AND(WEEKDAY($A1694)&lt;&gt;1,WEEKDAY($A1694)&lt;&gt;7),-VLOOKUP($A1694,ETF_OP_Fee!$G$5:$H$14,2,1),0))^($A1694-$A1693)*(1+2*(C1694/C1693-1))+IFERROR(VLOOKUP(A1694,BITXeom!$C$9:$D$100,2,0),0)-$D$3*IFERROR(VLOOKUP($A1694,Dividends!$C$10:$E$100,2,0),0)</f>
        <v>0.66597697953049095</v>
      </c>
      <c r="G1694" s="66">
        <f t="shared" si="23"/>
        <v>5311217.0191983236</v>
      </c>
      <c r="H1694" s="2">
        <f>H1693*(1-H$1+IF(AND(WEEKDAY($A1694)&lt;&gt;1,WEEKDAY($A1694)&lt;&gt;7),-VLOOKUP($A1694,ETF_OP_Fee!$I$5:$J$14,2,1),0))^($A1694-$A1693)*(1+1*(B1694/B1693-1))</f>
        <v>0.41549006485760526</v>
      </c>
      <c r="I1694" s="9" t="str">
        <f>IFERROR(VLOOKUP(A1694,'BITO-IV'!$A$1:$J$10000,4,0),"")</f>
        <v/>
      </c>
      <c r="Q1694">
        <f>ROW()</f>
        <v>1694</v>
      </c>
      <c r="R1694" t="str">
        <f t="shared" si="24"/>
        <v/>
      </c>
      <c r="S1694" t="str">
        <f t="shared" si="22"/>
        <v/>
      </c>
      <c r="W1694">
        <f>VLOOKUP(A1694,Tbills!$B$4:$C$10000,2,1)</f>
        <v>0.31</v>
      </c>
    </row>
    <row r="1695" spans="1:23">
      <c r="A1695" s="1">
        <v>42628</v>
      </c>
      <c r="B1695">
        <f>IFERROR(VLOOKUP($A1695,'BTC-Web'!$A$2:$H$10000,2,0),"")</f>
        <v>610.58801300000005</v>
      </c>
      <c r="C1695">
        <f>VLOOKUP(A1695,H_SPBTFDUE!$B$2:$C$5828,2,0)</f>
        <v>4.2916519279584726</v>
      </c>
      <c r="D1695" s="2">
        <f>D1694*(1-D$1+IF(AND(WEEKDAY($A1695)&lt;&gt;1,WEEKDAY($A1695)&lt;&gt;7),-VLOOKUP($A1695,ETF_OP_Fee!$G$5:$H$14,2,1),0))^($A1695-$A1694)*(1+2*(C1695/C1694-1))+IFERROR(VLOOKUP(A1695,BITXeom!$C$9:$D$100,2,0),0)-$D$3*IFERROR(VLOOKUP($A1695,Dividends!$C$10:$E$100,2,0),0)</f>
        <v>0.65805464259592739</v>
      </c>
      <c r="G1695" s="66">
        <f t="shared" si="23"/>
        <v>5373489.0677552065</v>
      </c>
      <c r="H1695" s="2">
        <f>H1694*(1-H$1+IF(AND(WEEKDAY($A1695)&lt;&gt;1,WEEKDAY($A1695)&lt;&gt;7),-VLOOKUP($A1695,ETF_OP_Fee!$I$5:$J$14,2,1),0))^($A1695-$A1694)*(1+1*(B1695/B1694-1))</f>
        <v>0.41667142800427498</v>
      </c>
      <c r="I1695" s="9" t="str">
        <f>IFERROR(VLOOKUP(A1695,'BITO-IV'!$A$1:$J$10000,4,0),"")</f>
        <v/>
      </c>
      <c r="Q1695">
        <f>ROW()</f>
        <v>1695</v>
      </c>
      <c r="R1695" t="str">
        <f t="shared" si="24"/>
        <v/>
      </c>
      <c r="S1695" t="str">
        <f t="shared" si="22"/>
        <v/>
      </c>
      <c r="W1695">
        <f>VLOOKUP(A1695,Tbills!$B$4:$C$10000,2,1)</f>
        <v>0.34499999999999997</v>
      </c>
    </row>
    <row r="1696" spans="1:23">
      <c r="A1696" s="1">
        <v>42629</v>
      </c>
      <c r="B1696">
        <f>IFERROR(VLOOKUP($A1696,'BTC-Web'!$A$2:$H$10000,2,0),"")</f>
        <v>607.24597200000005</v>
      </c>
      <c r="C1696">
        <f>VLOOKUP(A1696,H_SPBTFDUE!$B$2:$C$5828,2,0)</f>
        <v>4.289895100472453</v>
      </c>
      <c r="D1696" s="2">
        <f>D1695*(1-D$1+IF(AND(WEEKDAY($A1696)&lt;&gt;1,WEEKDAY($A1696)&lt;&gt;7),-VLOOKUP($A1696,ETF_OP_Fee!$G$5:$H$14,2,1),0))^($A1696-$A1695)*(1+2*(C1696/C1695-1))+IFERROR(VLOOKUP(A1696,BITXeom!$C$9:$D$100,2,0),0)-$D$3*IFERROR(VLOOKUP($A1696,Dividends!$C$10:$E$100,2,0),0)</f>
        <v>0.65743661887568527</v>
      </c>
      <c r="G1696" s="66">
        <f t="shared" si="23"/>
        <v>5377608.7269743662</v>
      </c>
      <c r="H1696" s="2">
        <f>H1695*(1-H$1+IF(AND(WEEKDAY($A1696)&lt;&gt;1,WEEKDAY($A1696)&lt;&gt;7),-VLOOKUP($A1696,ETF_OP_Fee!$I$5:$J$14,2,1),0))^($A1696-$A1695)*(1+1*(B1696/B1695-1))</f>
        <v>0.41437999995222513</v>
      </c>
      <c r="I1696" s="9" t="str">
        <f>IFERROR(VLOOKUP(A1696,'BITO-IV'!$A$1:$J$10000,4,0),"")</f>
        <v/>
      </c>
      <c r="Q1696">
        <f>ROW()</f>
        <v>1696</v>
      </c>
      <c r="R1696" t="str">
        <f t="shared" si="24"/>
        <v/>
      </c>
      <c r="S1696" t="str">
        <f t="shared" si="22"/>
        <v/>
      </c>
      <c r="W1696">
        <f>VLOOKUP(A1696,Tbills!$B$4:$C$10000,2,1)</f>
        <v>0.34499999999999997</v>
      </c>
    </row>
    <row r="1697" spans="1:23">
      <c r="A1697" s="1">
        <v>42632</v>
      </c>
      <c r="B1697">
        <f>IFERROR(VLOOKUP($A1697,'BTC-Web'!$A$2:$H$10000,2,0),"")</f>
        <v>609.87097200000005</v>
      </c>
      <c r="C1697">
        <f>VLOOKUP(A1697,H_SPBTFDUE!$B$2:$C$5828,2,0)</f>
        <v>4.3053553144358938</v>
      </c>
      <c r="D1697" s="2">
        <f>D1696*(1-D$1+IF(AND(WEEKDAY($A1697)&lt;&gt;1,WEEKDAY($A1697)&lt;&gt;7),-VLOOKUP($A1697,ETF_OP_Fee!$G$5:$H$14,2,1),0))^($A1697-$A1696)*(1+2*(C1697/C1696-1))+IFERROR(VLOOKUP(A1697,BITXeom!$C$9:$D$100,2,0),0)-$D$3*IFERROR(VLOOKUP($A1697,Dividends!$C$10:$E$100,2,0),0)</f>
        <v>0.66193580520651685</v>
      </c>
      <c r="G1697" s="66">
        <f t="shared" si="23"/>
        <v>5338568.4169351831</v>
      </c>
      <c r="H1697" s="2">
        <f>H1696*(1-H$1+IF(AND(WEEKDAY($A1697)&lt;&gt;1,WEEKDAY($A1697)&lt;&gt;7),-VLOOKUP($A1697,ETF_OP_Fee!$I$5:$J$14,2,1),0))^($A1697-$A1696)*(1+1*(B1697/B1696-1))</f>
        <v>0.41613878512551322</v>
      </c>
      <c r="I1697" s="9" t="str">
        <f>IFERROR(VLOOKUP(A1697,'BITO-IV'!$A$1:$J$10000,4,0),"")</f>
        <v/>
      </c>
      <c r="Q1697">
        <f>ROW()</f>
        <v>1697</v>
      </c>
      <c r="R1697" t="str">
        <f t="shared" si="24"/>
        <v/>
      </c>
      <c r="S1697" t="str">
        <f t="shared" si="22"/>
        <v/>
      </c>
      <c r="W1697">
        <f>VLOOKUP(A1697,Tbills!$B$4:$C$10000,2,1)</f>
        <v>0.34499999999999997</v>
      </c>
    </row>
    <row r="1698" spans="1:23">
      <c r="A1698" s="1">
        <v>42633</v>
      </c>
      <c r="B1698">
        <f>IFERROR(VLOOKUP($A1698,'BTC-Web'!$A$2:$H$10000,2,0),"")</f>
        <v>609.25402799999995</v>
      </c>
      <c r="C1698">
        <f>VLOOKUP(A1698,H_SPBTFDUE!$B$2:$C$5828,2,0)</f>
        <v>4.2984174229820118</v>
      </c>
      <c r="D1698" s="2">
        <f>D1697*(1-D$1+IF(AND(WEEKDAY($A1698)&lt;&gt;1,WEEKDAY($A1698)&lt;&gt;7),-VLOOKUP($A1698,ETF_OP_Fee!$G$5:$H$14,2,1),0))^($A1698-$A1697)*(1+2*(C1698/C1697-1))+IFERROR(VLOOKUP(A1698,BITXeom!$C$9:$D$100,2,0),0)-$D$3*IFERROR(VLOOKUP($A1698,Dividends!$C$10:$E$100,2,0),0)</f>
        <v>0.6597229062817197</v>
      </c>
      <c r="G1698" s="66">
        <f t="shared" si="23"/>
        <v>5355496.2570516896</v>
      </c>
      <c r="H1698" s="2">
        <f>H1697*(1-H$1+IF(AND(WEEKDAY($A1698)&lt;&gt;1,WEEKDAY($A1698)&lt;&gt;7),-VLOOKUP($A1698,ETF_OP_Fee!$I$5:$J$14,2,1),0))^($A1698-$A1697)*(1+1*(B1698/B1697-1))</f>
        <v>0.41570700008426514</v>
      </c>
      <c r="I1698" s="9" t="str">
        <f>IFERROR(VLOOKUP(A1698,'BITO-IV'!$A$1:$J$10000,4,0),"")</f>
        <v/>
      </c>
      <c r="Q1698">
        <f>ROW()</f>
        <v>1698</v>
      </c>
      <c r="R1698" t="str">
        <f t="shared" si="24"/>
        <v/>
      </c>
      <c r="S1698" t="str">
        <f t="shared" si="22"/>
        <v/>
      </c>
      <c r="W1698">
        <f>VLOOKUP(A1698,Tbills!$B$4:$C$10000,2,1)</f>
        <v>0.34499999999999997</v>
      </c>
    </row>
    <row r="1699" spans="1:23">
      <c r="A1699" s="1">
        <v>42634</v>
      </c>
      <c r="B1699">
        <f>IFERROR(VLOOKUP($A1699,'BTC-Web'!$A$2:$H$10000,2,0),"")</f>
        <v>603.58801300000005</v>
      </c>
      <c r="C1699">
        <f>VLOOKUP(A1699,H_SPBTFDUE!$B$2:$C$5828,2,0)</f>
        <v>4.2190668737262129</v>
      </c>
      <c r="D1699" s="2">
        <f>D1698*(1-D$1+IF(AND(WEEKDAY($A1699)&lt;&gt;1,WEEKDAY($A1699)&lt;&gt;7),-VLOOKUP($A1699,ETF_OP_Fee!$G$5:$H$14,2,1),0))^($A1699-$A1698)*(1+2*(C1699/C1698-1))+IFERROR(VLOOKUP(A1699,BITXeom!$C$9:$D$100,2,0),0)-$D$3*IFERROR(VLOOKUP($A1699,Dividends!$C$10:$E$100,2,0),0)</f>
        <v>0.63528880322436032</v>
      </c>
      <c r="G1699" s="66">
        <f t="shared" si="23"/>
        <v>5552946.7942923633</v>
      </c>
      <c r="H1699" s="2">
        <f>H1698*(1-H$1+IF(AND(WEEKDAY($A1699)&lt;&gt;1,WEEKDAY($A1699)&lt;&gt;7),-VLOOKUP($A1699,ETF_OP_Fee!$I$5:$J$14,2,1),0))^($A1699-$A1698)*(1+1*(B1699/B1698-1))</f>
        <v>0.41183023821851789</v>
      </c>
      <c r="I1699" s="9" t="str">
        <f>IFERROR(VLOOKUP(A1699,'BITO-IV'!$A$1:$J$10000,4,0),"")</f>
        <v/>
      </c>
      <c r="Q1699">
        <f>ROW()</f>
        <v>1699</v>
      </c>
      <c r="R1699" t="str">
        <f t="shared" si="24"/>
        <v/>
      </c>
      <c r="S1699" t="str">
        <f t="shared" si="22"/>
        <v/>
      </c>
      <c r="W1699">
        <f>VLOOKUP(A1699,Tbills!$B$4:$C$10000,2,1)</f>
        <v>0.34499999999999997</v>
      </c>
    </row>
    <row r="1700" spans="1:23">
      <c r="A1700" s="1">
        <v>42635</v>
      </c>
      <c r="B1700">
        <f>IFERROR(VLOOKUP($A1700,'BTC-Web'!$A$2:$H$10000,2,0),"")</f>
        <v>597.27899200000002</v>
      </c>
      <c r="C1700">
        <f>VLOOKUP(A1700,H_SPBTFDUE!$B$2:$C$5828,2,0)</f>
        <v>4.2125918051368592</v>
      </c>
      <c r="D1700" s="2">
        <f>D1699*(1-D$1+IF(AND(WEEKDAY($A1700)&lt;&gt;1,WEEKDAY($A1700)&lt;&gt;7),-VLOOKUP($A1700,ETF_OP_Fee!$G$5:$H$14,2,1),0))^($A1700-$A1699)*(1+2*(C1700/C1699-1))+IFERROR(VLOOKUP(A1700,BITXeom!$C$9:$D$100,2,0),0)-$D$3*IFERROR(VLOOKUP($A1700,Dividends!$C$10:$E$100,2,0),0)</f>
        <v>0.63326248000322616</v>
      </c>
      <c r="G1700" s="66">
        <f t="shared" si="23"/>
        <v>5569702.1271435972</v>
      </c>
      <c r="H1700" s="2">
        <f>H1699*(1-H$1+IF(AND(WEEKDAY($A1700)&lt;&gt;1,WEEKDAY($A1700)&lt;&gt;7),-VLOOKUP($A1700,ETF_OP_Fee!$I$5:$J$14,2,1),0))^($A1700-$A1699)*(1+1*(B1700/B1699-1))</f>
        <v>0.40751496402377485</v>
      </c>
      <c r="I1700" s="9" t="str">
        <f>IFERROR(VLOOKUP(A1700,'BITO-IV'!$A$1:$J$10000,4,0),"")</f>
        <v/>
      </c>
      <c r="Q1700">
        <f>ROW()</f>
        <v>1700</v>
      </c>
      <c r="R1700" t="str">
        <f t="shared" si="24"/>
        <v/>
      </c>
      <c r="S1700" t="str">
        <f t="shared" si="22"/>
        <v/>
      </c>
      <c r="W1700">
        <f>VLOOKUP(A1700,Tbills!$B$4:$C$10000,2,1)</f>
        <v>0.27999999999999997</v>
      </c>
    </row>
    <row r="1701" spans="1:23">
      <c r="A1701" s="1">
        <v>42636</v>
      </c>
      <c r="B1701">
        <f>IFERROR(VLOOKUP($A1701,'BTC-Web'!$A$2:$H$10000,2,0),"")</f>
        <v>596.19897500000002</v>
      </c>
      <c r="C1701">
        <f>VLOOKUP(A1701,H_SPBTFDUE!$B$2:$C$5828,2,0)</f>
        <v>4.2583607729268165</v>
      </c>
      <c r="D1701" s="2">
        <f>D1700*(1-D$1+IF(AND(WEEKDAY($A1701)&lt;&gt;1,WEEKDAY($A1701)&lt;&gt;7),-VLOOKUP($A1701,ETF_OP_Fee!$G$5:$H$14,2,1),0))^($A1701-$A1700)*(1+2*(C1701/C1700-1))+IFERROR(VLOOKUP(A1701,BITXeom!$C$9:$D$100,2,0),0)-$D$3*IFERROR(VLOOKUP($A1701,Dividends!$C$10:$E$100,2,0),0)</f>
        <v>0.64694502319696046</v>
      </c>
      <c r="G1701" s="66">
        <f t="shared" si="23"/>
        <v>5448384.7971882224</v>
      </c>
      <c r="H1701" s="2">
        <f>H1700*(1-H$1+IF(AND(WEEKDAY($A1701)&lt;&gt;1,WEEKDAY($A1701)&lt;&gt;7),-VLOOKUP($A1701,ETF_OP_Fee!$I$5:$J$14,2,1),0))^($A1701-$A1700)*(1+1*(B1701/B1700-1))</f>
        <v>0.40676749640576332</v>
      </c>
      <c r="I1701" s="9" t="str">
        <f>IFERROR(VLOOKUP(A1701,'BITO-IV'!$A$1:$J$10000,4,0),"")</f>
        <v/>
      </c>
      <c r="Q1701">
        <f>ROW()</f>
        <v>1701</v>
      </c>
      <c r="R1701" t="str">
        <f t="shared" si="24"/>
        <v/>
      </c>
      <c r="S1701" t="str">
        <f t="shared" si="22"/>
        <v/>
      </c>
      <c r="W1701">
        <f>VLOOKUP(A1701,Tbills!$B$4:$C$10000,2,1)</f>
        <v>0.27999999999999997</v>
      </c>
    </row>
    <row r="1702" spans="1:23">
      <c r="A1702" s="1">
        <v>42639</v>
      </c>
      <c r="B1702">
        <f>IFERROR(VLOOKUP($A1702,'BTC-Web'!$A$2:$H$10000,2,0),"")</f>
        <v>600.807007</v>
      </c>
      <c r="C1702">
        <f>VLOOKUP(A1702,H_SPBTFDUE!$B$2:$C$5828,2,0)</f>
        <v>4.2946333285107929</v>
      </c>
      <c r="D1702" s="2">
        <f>D1701*(1-D$1+IF(AND(WEEKDAY($A1702)&lt;&gt;1,WEEKDAY($A1702)&lt;&gt;7),-VLOOKUP($A1702,ETF_OP_Fee!$G$5:$H$14,2,1),0))^($A1702-$A1701)*(1+2*(C1702/C1701-1))+IFERROR(VLOOKUP(A1702,BITXeom!$C$9:$D$100,2,0),0)-$D$3*IFERROR(VLOOKUP($A1702,Dividends!$C$10:$E$100,2,0),0)</f>
        <v>0.65772840876303362</v>
      </c>
      <c r="G1702" s="66">
        <f t="shared" si="23"/>
        <v>5355282.9124448374</v>
      </c>
      <c r="H1702" s="2">
        <f>H1701*(1-H$1+IF(AND(WEEKDAY($A1702)&lt;&gt;1,WEEKDAY($A1702)&lt;&gt;7),-VLOOKUP($A1702,ETF_OP_Fee!$I$5:$J$14,2,1),0))^($A1702-$A1701)*(1+1*(B1702/B1701-1))</f>
        <v>0.4098794033433264</v>
      </c>
      <c r="I1702" s="9" t="str">
        <f>IFERROR(VLOOKUP(A1702,'BITO-IV'!$A$1:$J$10000,4,0),"")</f>
        <v/>
      </c>
      <c r="Q1702">
        <f>ROW()</f>
        <v>1702</v>
      </c>
      <c r="R1702" t="str">
        <f t="shared" si="24"/>
        <v/>
      </c>
      <c r="S1702" t="str">
        <f t="shared" si="22"/>
        <v/>
      </c>
      <c r="W1702">
        <f>VLOOKUP(A1702,Tbills!$B$4:$C$10000,2,1)</f>
        <v>0.27999999999999997</v>
      </c>
    </row>
    <row r="1703" spans="1:23">
      <c r="A1703" s="1">
        <v>42640</v>
      </c>
      <c r="B1703">
        <f>IFERROR(VLOOKUP($A1703,'BTC-Web'!$A$2:$H$10000,2,0),"")</f>
        <v>608.021973</v>
      </c>
      <c r="C1703">
        <f>VLOOKUP(A1703,H_SPBTFDUE!$B$2:$C$5828,2,0)</f>
        <v>4.2809052554477569</v>
      </c>
      <c r="D1703" s="2">
        <f>D1702*(1-D$1+IF(AND(WEEKDAY($A1703)&lt;&gt;1,WEEKDAY($A1703)&lt;&gt;7),-VLOOKUP($A1703,ETF_OP_Fee!$G$5:$H$14,2,1),0))^($A1703-$A1702)*(1+2*(C1703/C1702-1))+IFERROR(VLOOKUP(A1703,BITXeom!$C$9:$D$100,2,0),0)-$D$3*IFERROR(VLOOKUP($A1703,Dividends!$C$10:$E$100,2,0),0)</f>
        <v>0.65344468509655895</v>
      </c>
      <c r="G1703" s="66">
        <f t="shared" si="23"/>
        <v>5389241.1603417061</v>
      </c>
      <c r="H1703" s="2">
        <f>H1702*(1-H$1+IF(AND(WEEKDAY($A1703)&lt;&gt;1,WEEKDAY($A1703)&lt;&gt;7),-VLOOKUP($A1703,ETF_OP_Fee!$I$5:$J$14,2,1),0))^($A1703-$A1702)*(1+1*(B1703/B1702-1))</f>
        <v>0.41479076337948534</v>
      </c>
      <c r="I1703" s="9" t="str">
        <f>IFERROR(VLOOKUP(A1703,'BITO-IV'!$A$1:$J$10000,4,0),"")</f>
        <v/>
      </c>
      <c r="Q1703">
        <f>ROW()</f>
        <v>1703</v>
      </c>
      <c r="R1703" t="str">
        <f t="shared" si="24"/>
        <v/>
      </c>
      <c r="S1703" t="str">
        <f t="shared" ref="S1703:S1766" si="25">IF($A1703&gt;=$R$2,I1703*S$4,"")</f>
        <v/>
      </c>
      <c r="W1703">
        <f>VLOOKUP(A1703,Tbills!$B$4:$C$10000,2,1)</f>
        <v>0.27999999999999997</v>
      </c>
    </row>
    <row r="1704" spans="1:23">
      <c r="A1704" s="1">
        <v>42641</v>
      </c>
      <c r="B1704">
        <f>IFERROR(VLOOKUP($A1704,'BTC-Web'!$A$2:$H$10000,2,0),"")</f>
        <v>606.24298099999999</v>
      </c>
      <c r="C1704">
        <f>VLOOKUP(A1704,H_SPBTFDUE!$B$2:$C$5828,2,0)</f>
        <v>4.2702806552472001</v>
      </c>
      <c r="D1704" s="2">
        <f>D1703*(1-D$1+IF(AND(WEEKDAY($A1704)&lt;&gt;1,WEEKDAY($A1704)&lt;&gt;7),-VLOOKUP($A1704,ETF_OP_Fee!$G$5:$H$14,2,1),0))^($A1704-$A1703)*(1+2*(C1704/C1703-1))+IFERROR(VLOOKUP(A1704,BITXeom!$C$9:$D$100,2,0),0)-$D$3*IFERROR(VLOOKUP($A1704,Dividends!$C$10:$E$100,2,0),0)</f>
        <v>0.65012279046280785</v>
      </c>
      <c r="G1704" s="66">
        <f t="shared" si="23"/>
        <v>5415711.2902108021</v>
      </c>
      <c r="H1704" s="2">
        <f>H1703*(1-H$1+IF(AND(WEEKDAY($A1704)&lt;&gt;1,WEEKDAY($A1704)&lt;&gt;7),-VLOOKUP($A1704,ETF_OP_Fee!$I$5:$J$14,2,1),0))^($A1704-$A1703)*(1+1*(B1704/B1703-1))</f>
        <v>0.41356637604494845</v>
      </c>
      <c r="I1704" s="9" t="str">
        <f>IFERROR(VLOOKUP(A1704,'BITO-IV'!$A$1:$J$10000,4,0),"")</f>
        <v/>
      </c>
      <c r="Q1704">
        <f>ROW()</f>
        <v>1704</v>
      </c>
      <c r="R1704" t="str">
        <f t="shared" si="24"/>
        <v/>
      </c>
      <c r="S1704" t="str">
        <f t="shared" si="25"/>
        <v/>
      </c>
      <c r="W1704">
        <f>VLOOKUP(A1704,Tbills!$B$4:$C$10000,2,1)</f>
        <v>0.27999999999999997</v>
      </c>
    </row>
    <row r="1705" spans="1:23">
      <c r="A1705" s="1">
        <v>42642</v>
      </c>
      <c r="B1705">
        <f>IFERROR(VLOOKUP($A1705,'BTC-Web'!$A$2:$H$10000,2,0),"")</f>
        <v>605.01898200000005</v>
      </c>
      <c r="C1705">
        <f>VLOOKUP(A1705,H_SPBTFDUE!$B$2:$C$5828,2,0)</f>
        <v>4.2766267766292261</v>
      </c>
      <c r="D1705" s="2">
        <f>D1704*(1-D$1+IF(AND(WEEKDAY($A1705)&lt;&gt;1,WEEKDAY($A1705)&lt;&gt;7),-VLOOKUP($A1705,ETF_OP_Fee!$G$5:$H$14,2,1),0))^($A1705-$A1704)*(1+2*(C1705/C1704-1))+IFERROR(VLOOKUP(A1705,BITXeom!$C$9:$D$100,2,0),0)-$D$3*IFERROR(VLOOKUP($A1705,Dividends!$C$10:$E$100,2,0),0)</f>
        <v>0.65197649896500376</v>
      </c>
      <c r="G1705" s="66">
        <f t="shared" ref="G1705:G1768" si="26">G1704*(1-G$1-2*(C1705/C1704-1))</f>
        <v>5399332.6540354621</v>
      </c>
      <c r="H1705" s="2">
        <f>H1704*(1-H$1+IF(AND(WEEKDAY($A1705)&lt;&gt;1,WEEKDAY($A1705)&lt;&gt;7),-VLOOKUP($A1705,ETF_OP_Fee!$I$5:$J$14,2,1),0))^($A1705-$A1704)*(1+1*(B1705/B1704-1))</f>
        <v>0.41272064701351335</v>
      </c>
      <c r="I1705" s="9" t="str">
        <f>IFERROR(VLOOKUP(A1705,'BITO-IV'!$A$1:$J$10000,4,0),"")</f>
        <v/>
      </c>
      <c r="Q1705">
        <f>ROW()</f>
        <v>1705</v>
      </c>
      <c r="R1705" t="str">
        <f t="shared" ref="R1705:R1768" si="27">IF($A1705&gt;=$R$2,B1705*R$4,"")</f>
        <v/>
      </c>
      <c r="S1705" t="str">
        <f t="shared" si="25"/>
        <v/>
      </c>
      <c r="W1705">
        <f>VLOOKUP(A1705,Tbills!$B$4:$C$10000,2,1)</f>
        <v>0.21</v>
      </c>
    </row>
    <row r="1706" spans="1:23">
      <c r="A1706" s="1">
        <v>42643</v>
      </c>
      <c r="B1706">
        <f>IFERROR(VLOOKUP($A1706,'BTC-Web'!$A$2:$H$10000,2,0),"")</f>
        <v>605.71502699999996</v>
      </c>
      <c r="C1706">
        <f>VLOOKUP(A1706,H_SPBTFDUE!$B$2:$C$5828,2,0)</f>
        <v>4.3046974665908309</v>
      </c>
      <c r="D1706" s="2">
        <f>D1705*(1-D$1+IF(AND(WEEKDAY($A1706)&lt;&gt;1,WEEKDAY($A1706)&lt;&gt;7),-VLOOKUP($A1706,ETF_OP_Fee!$G$5:$H$14,2,1),0))^($A1706-$A1705)*(1+2*(C1706/C1705-1))+IFERROR(VLOOKUP(A1706,BITXeom!$C$9:$D$100,2,0),0)-$D$3*IFERROR(VLOOKUP($A1706,Dividends!$C$10:$E$100,2,0),0)</f>
        <v>0.66045568847384639</v>
      </c>
      <c r="G1706" s="66">
        <f t="shared" si="26"/>
        <v>5328171.9015533961</v>
      </c>
      <c r="H1706" s="2">
        <f>H1705*(1-H$1+IF(AND(WEEKDAY($A1706)&lt;&gt;1,WEEKDAY($A1706)&lt;&gt;7),-VLOOKUP($A1706,ETF_OP_Fee!$I$5:$J$14,2,1),0))^($A1706-$A1705)*(1+1*(B1706/B1705-1))</f>
        <v>0.41318470770167082</v>
      </c>
      <c r="I1706" s="9" t="str">
        <f>IFERROR(VLOOKUP(A1706,'BITO-IV'!$A$1:$J$10000,4,0),"")</f>
        <v/>
      </c>
      <c r="Q1706">
        <f>ROW()</f>
        <v>1706</v>
      </c>
      <c r="R1706" t="str">
        <f t="shared" si="27"/>
        <v/>
      </c>
      <c r="S1706" t="str">
        <f t="shared" si="25"/>
        <v/>
      </c>
      <c r="W1706">
        <f>VLOOKUP(A1706,Tbills!$B$4:$C$10000,2,1)</f>
        <v>0.21</v>
      </c>
    </row>
    <row r="1707" spans="1:23">
      <c r="A1707" s="1">
        <v>42646</v>
      </c>
      <c r="B1707">
        <f>IFERROR(VLOOKUP($A1707,'BTC-Web'!$A$2:$H$10000,2,0),"")</f>
        <v>610.96801800000003</v>
      </c>
      <c r="C1707">
        <f>VLOOKUP(A1707,H_SPBTFDUE!$B$2:$C$5828,2,0)</f>
        <v>4.3211555525895315</v>
      </c>
      <c r="D1707" s="2">
        <f>D1706*(1-D$1+IF(AND(WEEKDAY($A1707)&lt;&gt;1,WEEKDAY($A1707)&lt;&gt;7),-VLOOKUP($A1707,ETF_OP_Fee!$G$5:$H$14,2,1),0))^($A1707-$A1706)*(1+2*(C1707/C1706-1))+IFERROR(VLOOKUP(A1707,BITXeom!$C$9:$D$100,2,0),0)-$D$3*IFERROR(VLOOKUP($A1707,Dividends!$C$10:$E$100,2,0),0)</f>
        <v>0.66526526225847005</v>
      </c>
      <c r="G1707" s="66">
        <f t="shared" si="26"/>
        <v>5287152.3033980103</v>
      </c>
      <c r="H1707" s="2">
        <f>H1706*(1-H$1+IF(AND(WEEKDAY($A1707)&lt;&gt;1,WEEKDAY($A1707)&lt;&gt;7),-VLOOKUP($A1707,ETF_OP_Fee!$I$5:$J$14,2,1),0))^($A1707-$A1706)*(1+1*(B1707/B1706-1))</f>
        <v>0.41673546126278765</v>
      </c>
      <c r="I1707" s="9" t="str">
        <f>IFERROR(VLOOKUP(A1707,'BITO-IV'!$A$1:$J$10000,4,0),"")</f>
        <v/>
      </c>
      <c r="Q1707">
        <f>ROW()</f>
        <v>1707</v>
      </c>
      <c r="R1707" t="str">
        <f t="shared" si="27"/>
        <v/>
      </c>
      <c r="S1707" t="str">
        <f t="shared" si="25"/>
        <v/>
      </c>
      <c r="W1707">
        <f>VLOOKUP(A1707,Tbills!$B$4:$C$10000,2,1)</f>
        <v>0.21</v>
      </c>
    </row>
    <row r="1708" spans="1:23">
      <c r="A1708" s="1">
        <v>42647</v>
      </c>
      <c r="B1708">
        <f>IFERROR(VLOOKUP($A1708,'BTC-Web'!$A$2:$H$10000,2,0),"")</f>
        <v>612.05200200000002</v>
      </c>
      <c r="C1708">
        <f>VLOOKUP(A1708,H_SPBTFDUE!$B$2:$C$5828,2,0)</f>
        <v>4.3070647276397853</v>
      </c>
      <c r="D1708" s="2">
        <f>D1707*(1-D$1+IF(AND(WEEKDAY($A1708)&lt;&gt;1,WEEKDAY($A1708)&lt;&gt;7),-VLOOKUP($A1708,ETF_OP_Fee!$G$5:$H$14,2,1),0))^($A1708-$A1707)*(1+2*(C1708/C1707-1))+IFERROR(VLOOKUP(A1708,BITXeom!$C$9:$D$100,2,0),0)-$D$3*IFERROR(VLOOKUP($A1708,Dividends!$C$10:$E$100,2,0),0)</f>
        <v>0.66084687153841581</v>
      </c>
      <c r="G1708" s="66">
        <f t="shared" si="26"/>
        <v>5321358.7553343317</v>
      </c>
      <c r="H1708" s="2">
        <f>H1707*(1-H$1+IF(AND(WEEKDAY($A1708)&lt;&gt;1,WEEKDAY($A1708)&lt;&gt;7),-VLOOKUP($A1708,ETF_OP_Fee!$I$5:$J$14,2,1),0))^($A1708-$A1707)*(1+1*(B1708/B1707-1))</f>
        <v>0.41746397063311813</v>
      </c>
      <c r="I1708" s="9" t="str">
        <f>IFERROR(VLOOKUP(A1708,'BITO-IV'!$A$1:$J$10000,4,0),"")</f>
        <v/>
      </c>
      <c r="Q1708">
        <f>ROW()</f>
        <v>1708</v>
      </c>
      <c r="R1708" t="str">
        <f t="shared" si="27"/>
        <v/>
      </c>
      <c r="S1708" t="str">
        <f t="shared" si="25"/>
        <v/>
      </c>
      <c r="W1708">
        <f>VLOOKUP(A1708,Tbills!$B$4:$C$10000,2,1)</f>
        <v>0.21</v>
      </c>
    </row>
    <row r="1709" spans="1:23">
      <c r="A1709" s="1">
        <v>42648</v>
      </c>
      <c r="B1709">
        <f>IFERROR(VLOOKUP($A1709,'BTC-Web'!$A$2:$H$10000,2,0),"")</f>
        <v>610.21801800000003</v>
      </c>
      <c r="C1709">
        <f>VLOOKUP(A1709,H_SPBTFDUE!$B$2:$C$5828,2,0)</f>
        <v>4.322876502393199</v>
      </c>
      <c r="D1709" s="2">
        <f>D1708*(1-D$1+IF(AND(WEEKDAY($A1709)&lt;&gt;1,WEEKDAY($A1709)&lt;&gt;7),-VLOOKUP($A1709,ETF_OP_Fee!$G$5:$H$14,2,1),0))^($A1709-$A1708)*(1+2*(C1709/C1708-1))+IFERROR(VLOOKUP(A1709,BITXeom!$C$9:$D$100,2,0),0)-$D$3*IFERROR(VLOOKUP($A1709,Dividends!$C$10:$E$100,2,0),0)</f>
        <v>0.66561872637600372</v>
      </c>
      <c r="G1709" s="66">
        <f t="shared" si="26"/>
        <v>5282011.0024394216</v>
      </c>
      <c r="H1709" s="2">
        <f>H1708*(1-H$1+IF(AND(WEEKDAY($A1709)&lt;&gt;1,WEEKDAY($A1709)&lt;&gt;7),-VLOOKUP($A1709,ETF_OP_Fee!$I$5:$J$14,2,1),0))^($A1709-$A1708)*(1+1*(B1709/B1708-1))</f>
        <v>0.4162022272445855</v>
      </c>
      <c r="I1709" s="9" t="str">
        <f>IFERROR(VLOOKUP(A1709,'BITO-IV'!$A$1:$J$10000,4,0),"")</f>
        <v/>
      </c>
      <c r="Q1709">
        <f>ROW()</f>
        <v>1709</v>
      </c>
      <c r="R1709" t="str">
        <f t="shared" si="27"/>
        <v/>
      </c>
      <c r="S1709" t="str">
        <f t="shared" si="25"/>
        <v/>
      </c>
      <c r="W1709">
        <f>VLOOKUP(A1709,Tbills!$B$4:$C$10000,2,1)</f>
        <v>0.21</v>
      </c>
    </row>
    <row r="1710" spans="1:23">
      <c r="A1710" s="1">
        <v>42649</v>
      </c>
      <c r="B1710">
        <f>IFERROR(VLOOKUP($A1710,'BTC-Web'!$A$2:$H$10000,2,0),"")</f>
        <v>612.46997099999999</v>
      </c>
      <c r="C1710">
        <f>VLOOKUP(A1710,H_SPBTFDUE!$B$2:$C$5828,2,0)</f>
        <v>4.3260022248719823</v>
      </c>
      <c r="D1710" s="2">
        <f>D1709*(1-D$1+IF(AND(WEEKDAY($A1710)&lt;&gt;1,WEEKDAY($A1710)&lt;&gt;7),-VLOOKUP($A1710,ETF_OP_Fee!$G$5:$H$14,2,1),0))^($A1710-$A1709)*(1+2*(C1710/C1709-1))+IFERROR(VLOOKUP(A1710,BITXeom!$C$9:$D$100,2,0),0)-$D$3*IFERROR(VLOOKUP($A1710,Dividends!$C$10:$E$100,2,0),0)</f>
        <v>0.66650094312730834</v>
      </c>
      <c r="G1710" s="66">
        <f t="shared" si="26"/>
        <v>5274097.5695197871</v>
      </c>
      <c r="H1710" s="2">
        <f>H1709*(1-H$1+IF(AND(WEEKDAY($A1710)&lt;&gt;1,WEEKDAY($A1710)&lt;&gt;7),-VLOOKUP($A1710,ETF_OP_Fee!$I$5:$J$14,2,1),0))^($A1710-$A1709)*(1+1*(B1710/B1709-1))</f>
        <v>0.41772731032539967</v>
      </c>
      <c r="I1710" s="9" t="str">
        <f>IFERROR(VLOOKUP(A1710,'BITO-IV'!$A$1:$J$10000,4,0),"")</f>
        <v/>
      </c>
      <c r="Q1710">
        <f>ROW()</f>
        <v>1710</v>
      </c>
      <c r="R1710" t="str">
        <f t="shared" si="27"/>
        <v/>
      </c>
      <c r="S1710" t="str">
        <f t="shared" si="25"/>
        <v/>
      </c>
      <c r="W1710">
        <f>VLOOKUP(A1710,Tbills!$B$4:$C$10000,2,1)</f>
        <v>0.27999999999999997</v>
      </c>
    </row>
    <row r="1711" spans="1:23">
      <c r="A1711" s="1">
        <v>42650</v>
      </c>
      <c r="B1711">
        <f>IFERROR(VLOOKUP($A1711,'BTC-Web'!$A$2:$H$10000,2,0),"")</f>
        <v>612.60797100000002</v>
      </c>
      <c r="C1711">
        <f>VLOOKUP(A1711,H_SPBTFDUE!$B$2:$C$5828,2,0)</f>
        <v>4.3544610915745885</v>
      </c>
      <c r="D1711" s="2">
        <f>D1710*(1-D$1+IF(AND(WEEKDAY($A1711)&lt;&gt;1,WEEKDAY($A1711)&lt;&gt;7),-VLOOKUP($A1711,ETF_OP_Fee!$G$5:$H$14,2,1),0))^($A1711-$A1710)*(1+2*(C1711/C1710-1))+IFERROR(VLOOKUP(A1711,BITXeom!$C$9:$D$100,2,0),0)-$D$3*IFERROR(VLOOKUP($A1711,Dividends!$C$10:$E$100,2,0),0)</f>
        <v>0.67518877404801592</v>
      </c>
      <c r="G1711" s="66">
        <f t="shared" si="26"/>
        <v>5204431.0891681556</v>
      </c>
      <c r="H1711" s="2">
        <f>H1710*(1-H$1+IF(AND(WEEKDAY($A1711)&lt;&gt;1,WEEKDAY($A1711)&lt;&gt;7),-VLOOKUP($A1711,ETF_OP_Fee!$I$5:$J$14,2,1),0))^($A1711-$A1710)*(1+1*(B1711/B1710-1))</f>
        <v>0.41781055665602079</v>
      </c>
      <c r="I1711" s="9" t="str">
        <f>IFERROR(VLOOKUP(A1711,'BITO-IV'!$A$1:$J$10000,4,0),"")</f>
        <v/>
      </c>
      <c r="Q1711">
        <f>ROW()</f>
        <v>1711</v>
      </c>
      <c r="R1711" t="str">
        <f t="shared" si="27"/>
        <v/>
      </c>
      <c r="S1711" t="str">
        <f t="shared" si="25"/>
        <v/>
      </c>
      <c r="W1711">
        <f>VLOOKUP(A1711,Tbills!$B$4:$C$10000,2,1)</f>
        <v>0.27999999999999997</v>
      </c>
    </row>
    <row r="1712" spans="1:23">
      <c r="A1712" s="1">
        <v>42653</v>
      </c>
      <c r="B1712">
        <f>IFERROR(VLOOKUP($A1712,'BTC-Web'!$A$2:$H$10000,2,0),"")</f>
        <v>616.82202099999995</v>
      </c>
      <c r="C1712">
        <f>VLOOKUP(A1712,H_SPBTFDUE!$B$2:$C$5828,2,0)</f>
        <v>4.3672002784810937</v>
      </c>
      <c r="D1712" s="2">
        <f>D1711*(1-D$1+IF(AND(WEEKDAY($A1712)&lt;&gt;1,WEEKDAY($A1712)&lt;&gt;7),-VLOOKUP($A1712,ETF_OP_Fee!$G$5:$H$14,2,1),0))^($A1712-$A1711)*(1+2*(C1712/C1711-1))+IFERROR(VLOOKUP(A1712,BITXeom!$C$9:$D$100,2,0),0)-$D$3*IFERROR(VLOOKUP($A1712,Dividends!$C$10:$E$100,2,0),0)</f>
        <v>0.67889379203355404</v>
      </c>
      <c r="G1712" s="66">
        <f t="shared" si="26"/>
        <v>5173708.542942496</v>
      </c>
      <c r="H1712" s="2">
        <f>H1711*(1-H$1+IF(AND(WEEKDAY($A1712)&lt;&gt;1,WEEKDAY($A1712)&lt;&gt;7),-VLOOKUP($A1712,ETF_OP_Fee!$I$5:$J$14,2,1),0))^($A1712-$A1711)*(1+1*(B1712/B1711-1))</f>
        <v>0.42065177363282802</v>
      </c>
      <c r="I1712" s="9" t="str">
        <f>IFERROR(VLOOKUP(A1712,'BITO-IV'!$A$1:$J$10000,4,0),"")</f>
        <v/>
      </c>
      <c r="Q1712">
        <f>ROW()</f>
        <v>1712</v>
      </c>
      <c r="R1712" t="str">
        <f t="shared" si="27"/>
        <v/>
      </c>
      <c r="S1712" t="str">
        <f t="shared" si="25"/>
        <v/>
      </c>
      <c r="W1712">
        <f>VLOOKUP(A1712,Tbills!$B$4:$C$10000,2,1)</f>
        <v>0.27999999999999997</v>
      </c>
    </row>
    <row r="1713" spans="1:23">
      <c r="A1713" s="1">
        <v>42654</v>
      </c>
      <c r="B1713">
        <f>IFERROR(VLOOKUP($A1713,'BTC-Web'!$A$2:$H$10000,2,0),"")</f>
        <v>619.237976</v>
      </c>
      <c r="C1713">
        <f>VLOOKUP(A1713,H_SPBTFDUE!$B$2:$C$5828,2,0)</f>
        <v>4.5224890287302237</v>
      </c>
      <c r="D1713" s="2">
        <f>D1712*(1-D$1+IF(AND(WEEKDAY($A1713)&lt;&gt;1,WEEKDAY($A1713)&lt;&gt;7),-VLOOKUP($A1713,ETF_OP_Fee!$G$5:$H$14,2,1),0))^($A1713-$A1712)*(1+2*(C1713/C1712-1))+IFERROR(VLOOKUP(A1713,BITXeom!$C$9:$D$100,2,0),0)-$D$3*IFERROR(VLOOKUP($A1713,Dividends!$C$10:$E$100,2,0),0)</f>
        <v>0.72708629473095387</v>
      </c>
      <c r="G1713" s="66">
        <f t="shared" si="26"/>
        <v>4805506.1424548002</v>
      </c>
      <c r="H1713" s="2">
        <f>H1712*(1-H$1+IF(AND(WEEKDAY($A1713)&lt;&gt;1,WEEKDAY($A1713)&lt;&gt;7),-VLOOKUP($A1713,ETF_OP_Fee!$I$5:$J$14,2,1),0))^($A1713-$A1712)*(1+1*(B1713/B1712-1))</f>
        <v>0.42228838194525381</v>
      </c>
      <c r="I1713" s="9" t="str">
        <f>IFERROR(VLOOKUP(A1713,'BITO-IV'!$A$1:$J$10000,4,0),"")</f>
        <v/>
      </c>
      <c r="Q1713">
        <f>ROW()</f>
        <v>1713</v>
      </c>
      <c r="R1713" t="str">
        <f t="shared" si="27"/>
        <v/>
      </c>
      <c r="S1713" t="str">
        <f t="shared" si="25"/>
        <v/>
      </c>
      <c r="W1713">
        <f>VLOOKUP(A1713,Tbills!$B$4:$C$10000,2,1)</f>
        <v>0.27999999999999997</v>
      </c>
    </row>
    <row r="1714" spans="1:23">
      <c r="A1714" s="1">
        <v>42655</v>
      </c>
      <c r="B1714">
        <f>IFERROR(VLOOKUP($A1714,'BTC-Web'!$A$2:$H$10000,2,0),"")</f>
        <v>640.87097200000005</v>
      </c>
      <c r="C1714">
        <f>VLOOKUP(A1714,H_SPBTFDUE!$B$2:$C$5828,2,0)</f>
        <v>4.4875670716367999</v>
      </c>
      <c r="D1714" s="2">
        <f>D1713*(1-D$1+IF(AND(WEEKDAY($A1714)&lt;&gt;1,WEEKDAY($A1714)&lt;&gt;7),-VLOOKUP($A1714,ETF_OP_Fee!$G$5:$H$14,2,1),0))^($A1714-$A1713)*(1+2*(C1714/C1713-1))+IFERROR(VLOOKUP(A1714,BITXeom!$C$9:$D$100,2,0),0)-$D$3*IFERROR(VLOOKUP($A1714,Dividends!$C$10:$E$100,2,0),0)</f>
        <v>0.71577110496083485</v>
      </c>
      <c r="G1714" s="66">
        <f t="shared" si="26"/>
        <v>4879470.7353004618</v>
      </c>
      <c r="H1714" s="2">
        <f>H1713*(1-H$1+IF(AND(WEEKDAY($A1714)&lt;&gt;1,WEEKDAY($A1714)&lt;&gt;7),-VLOOKUP($A1714,ETF_OP_Fee!$I$5:$J$14,2,1),0))^($A1714-$A1713)*(1+1*(B1714/B1713-1))</f>
        <v>0.43702959513817974</v>
      </c>
      <c r="I1714" s="9" t="str">
        <f>IFERROR(VLOOKUP(A1714,'BITO-IV'!$A$1:$J$10000,4,0),"")</f>
        <v/>
      </c>
      <c r="Q1714">
        <f>ROW()</f>
        <v>1714</v>
      </c>
      <c r="R1714" t="str">
        <f t="shared" si="27"/>
        <v/>
      </c>
      <c r="S1714" t="str">
        <f t="shared" si="25"/>
        <v/>
      </c>
      <c r="W1714">
        <f>VLOOKUP(A1714,Tbills!$B$4:$C$10000,2,1)</f>
        <v>0.27999999999999997</v>
      </c>
    </row>
    <row r="1715" spans="1:23">
      <c r="A1715" s="1">
        <v>42656</v>
      </c>
      <c r="B1715">
        <f>IFERROR(VLOOKUP($A1715,'BTC-Web'!$A$2:$H$10000,2,0),"")</f>
        <v>636.03002900000001</v>
      </c>
      <c r="C1715">
        <f>VLOOKUP(A1715,H_SPBTFDUE!$B$2:$C$5828,2,0)</f>
        <v>4.491265194441004</v>
      </c>
      <c r="D1715" s="2">
        <f>D1714*(1-D$1+IF(AND(WEEKDAY($A1715)&lt;&gt;1,WEEKDAY($A1715)&lt;&gt;7),-VLOOKUP($A1715,ETF_OP_Fee!$G$5:$H$14,2,1),0))^($A1715-$A1714)*(1+2*(C1715/C1714-1))+IFERROR(VLOOKUP(A1715,BITXeom!$C$9:$D$100,2,0),0)-$D$3*IFERROR(VLOOKUP($A1715,Dividends!$C$10:$E$100,2,0),0)</f>
        <v>0.71686438603953118</v>
      </c>
      <c r="G1715" s="66">
        <f t="shared" si="26"/>
        <v>4871174.5684130732</v>
      </c>
      <c r="H1715" s="2">
        <f>H1714*(1-H$1+IF(AND(WEEKDAY($A1715)&lt;&gt;1,WEEKDAY($A1715)&lt;&gt;7),-VLOOKUP($A1715,ETF_OP_Fee!$I$5:$J$14,2,1),0))^($A1715-$A1714)*(1+1*(B1715/B1714-1))</f>
        <v>0.43371711863327506</v>
      </c>
      <c r="I1715" s="9" t="str">
        <f>IFERROR(VLOOKUP(A1715,'BITO-IV'!$A$1:$J$10000,4,0),"")</f>
        <v/>
      </c>
      <c r="Q1715">
        <f>ROW()</f>
        <v>1715</v>
      </c>
      <c r="R1715" t="str">
        <f t="shared" si="27"/>
        <v/>
      </c>
      <c r="S1715" t="str">
        <f t="shared" si="25"/>
        <v/>
      </c>
      <c r="W1715">
        <f>VLOOKUP(A1715,Tbills!$B$4:$C$10000,2,1)</f>
        <v>0.33999999999999997</v>
      </c>
    </row>
    <row r="1716" spans="1:23">
      <c r="A1716" s="1">
        <v>42657</v>
      </c>
      <c r="B1716">
        <f>IFERROR(VLOOKUP($A1716,'BTC-Web'!$A$2:$H$10000,2,0),"")</f>
        <v>637.00799600000005</v>
      </c>
      <c r="C1716">
        <f>VLOOKUP(A1716,H_SPBTFDUE!$B$2:$C$5828,2,0)</f>
        <v>4.5161073118537107</v>
      </c>
      <c r="D1716" s="2">
        <f>D1715*(1-D$1+IF(AND(WEEKDAY($A1716)&lt;&gt;1,WEEKDAY($A1716)&lt;&gt;7),-VLOOKUP($A1716,ETF_OP_Fee!$G$5:$H$14,2,1),0))^($A1716-$A1715)*(1+2*(C1716/C1715-1))+IFERROR(VLOOKUP(A1716,BITXeom!$C$9:$D$100,2,0),0)-$D$3*IFERROR(VLOOKUP($A1716,Dividends!$C$10:$E$100,2,0),0)</f>
        <v>0.72470726413338227</v>
      </c>
      <c r="G1716" s="66">
        <f t="shared" si="26"/>
        <v>4817034.0508308494</v>
      </c>
      <c r="H1716" s="2">
        <f>H1715*(1-H$1+IF(AND(WEEKDAY($A1716)&lt;&gt;1,WEEKDAY($A1716)&lt;&gt;7),-VLOOKUP($A1716,ETF_OP_Fee!$I$5:$J$14,2,1),0))^($A1716-$A1715)*(1+1*(B1716/B1715-1))</f>
        <v>0.43437270111823606</v>
      </c>
      <c r="I1716" s="9" t="str">
        <f>IFERROR(VLOOKUP(A1716,'BITO-IV'!$A$1:$J$10000,4,0),"")</f>
        <v/>
      </c>
      <c r="Q1716">
        <f>ROW()</f>
        <v>1716</v>
      </c>
      <c r="R1716" t="str">
        <f t="shared" si="27"/>
        <v/>
      </c>
      <c r="S1716" t="str">
        <f t="shared" si="25"/>
        <v/>
      </c>
      <c r="W1716">
        <f>VLOOKUP(A1716,Tbills!$B$4:$C$10000,2,1)</f>
        <v>0.33999999999999997</v>
      </c>
    </row>
    <row r="1717" spans="1:23">
      <c r="A1717" s="1">
        <v>42660</v>
      </c>
      <c r="B1717">
        <f>IFERROR(VLOOKUP($A1717,'BTC-Web'!$A$2:$H$10000,2,0),"")</f>
        <v>641.817993</v>
      </c>
      <c r="C1717">
        <f>VLOOKUP(A1717,H_SPBTFDUE!$B$2:$C$5828,2,0)</f>
        <v>4.5072554908317368</v>
      </c>
      <c r="D1717" s="2">
        <f>D1716*(1-D$1+IF(AND(WEEKDAY($A1717)&lt;&gt;1,WEEKDAY($A1717)&lt;&gt;7),-VLOOKUP($A1717,ETF_OP_Fee!$G$5:$H$14,2,1),0))^($A1717-$A1716)*(1+2*(C1717/C1716-1))+IFERROR(VLOOKUP(A1717,BITXeom!$C$9:$D$100,2,0),0)-$D$3*IFERROR(VLOOKUP($A1717,Dividends!$C$10:$E$100,2,0),0)</f>
        <v>0.72160530416044255</v>
      </c>
      <c r="G1717" s="66">
        <f t="shared" si="26"/>
        <v>4835666.6093829758</v>
      </c>
      <c r="H1717" s="2">
        <f>H1716*(1-H$1+IF(AND(WEEKDAY($A1717)&lt;&gt;1,WEEKDAY($A1717)&lt;&gt;7),-VLOOKUP($A1717,ETF_OP_Fee!$I$5:$J$14,2,1),0))^($A1717-$A1716)*(1+1*(B1717/B1716-1))</f>
        <v>0.437618443046005</v>
      </c>
      <c r="I1717" s="9" t="str">
        <f>IFERROR(VLOOKUP(A1717,'BITO-IV'!$A$1:$J$10000,4,0),"")</f>
        <v/>
      </c>
      <c r="Q1717">
        <f>ROW()</f>
        <v>1717</v>
      </c>
      <c r="R1717" t="str">
        <f t="shared" si="27"/>
        <v/>
      </c>
      <c r="S1717" t="str">
        <f t="shared" si="25"/>
        <v/>
      </c>
      <c r="W1717">
        <f>VLOOKUP(A1717,Tbills!$B$4:$C$10000,2,1)</f>
        <v>0.33999999999999997</v>
      </c>
    </row>
    <row r="1718" spans="1:23">
      <c r="A1718" s="1">
        <v>42661</v>
      </c>
      <c r="B1718">
        <f>IFERROR(VLOOKUP($A1718,'BTC-Web'!$A$2:$H$10000,2,0),"")</f>
        <v>639.41101100000003</v>
      </c>
      <c r="C1718">
        <f>VLOOKUP(A1718,H_SPBTFDUE!$B$2:$C$5828,2,0)</f>
        <v>4.4980672768290848</v>
      </c>
      <c r="D1718" s="2">
        <f>D1717*(1-D$1+IF(AND(WEEKDAY($A1718)&lt;&gt;1,WEEKDAY($A1718)&lt;&gt;7),-VLOOKUP($A1718,ETF_OP_Fee!$G$5:$H$14,2,1),0))^($A1718-$A1717)*(1+2*(C1718/C1717-1))+IFERROR(VLOOKUP(A1718,BITXeom!$C$9:$D$100,2,0),0)-$D$3*IFERROR(VLOOKUP($A1718,Dividends!$C$10:$E$100,2,0),0)</f>
        <v>0.71857663034232344</v>
      </c>
      <c r="G1718" s="66">
        <f t="shared" si="26"/>
        <v>4855130.2751971735</v>
      </c>
      <c r="H1718" s="2">
        <f>H1717*(1-H$1+IF(AND(WEEKDAY($A1718)&lt;&gt;1,WEEKDAY($A1718)&lt;&gt;7),-VLOOKUP($A1718,ETF_OP_Fee!$I$5:$J$14,2,1),0))^($A1718-$A1717)*(1+1*(B1718/B1717-1))</f>
        <v>0.43596591435029369</v>
      </c>
      <c r="I1718" s="9" t="str">
        <f>IFERROR(VLOOKUP(A1718,'BITO-IV'!$A$1:$J$10000,4,0),"")</f>
        <v/>
      </c>
      <c r="Q1718">
        <f>ROW()</f>
        <v>1718</v>
      </c>
      <c r="R1718" t="str">
        <f t="shared" si="27"/>
        <v/>
      </c>
      <c r="S1718" t="str">
        <f t="shared" si="25"/>
        <v/>
      </c>
      <c r="W1718">
        <f>VLOOKUP(A1718,Tbills!$B$4:$C$10000,2,1)</f>
        <v>0.33999999999999997</v>
      </c>
    </row>
    <row r="1719" spans="1:23">
      <c r="A1719" s="1">
        <v>42662</v>
      </c>
      <c r="B1719">
        <f>IFERROR(VLOOKUP($A1719,'BTC-Web'!$A$2:$H$10000,2,0),"")</f>
        <v>638.13397199999997</v>
      </c>
      <c r="C1719">
        <f>VLOOKUP(A1719,H_SPBTFDUE!$B$2:$C$5828,2,0)</f>
        <v>4.4451170861128233</v>
      </c>
      <c r="D1719" s="2">
        <f>D1718*(1-D$1+IF(AND(WEEKDAY($A1719)&lt;&gt;1,WEEKDAY($A1719)&lt;&gt;7),-VLOOKUP($A1719,ETF_OP_Fee!$G$5:$H$14,2,1),0))^($A1719-$A1718)*(1+2*(C1719/C1718-1))+IFERROR(VLOOKUP(A1719,BITXeom!$C$9:$D$100,2,0),0)-$D$3*IFERROR(VLOOKUP($A1719,Dividends!$C$10:$E$100,2,0),0)</f>
        <v>0.70157421643252371</v>
      </c>
      <c r="G1719" s="66">
        <f t="shared" si="26"/>
        <v>4969184.4471997702</v>
      </c>
      <c r="H1719" s="2">
        <f>H1718*(1-H$1+IF(AND(WEEKDAY($A1719)&lt;&gt;1,WEEKDAY($A1719)&lt;&gt;7),-VLOOKUP($A1719,ETF_OP_Fee!$I$5:$J$14,2,1),0))^($A1719-$A1718)*(1+1*(B1719/B1718-1))</f>
        <v>0.43508387383360853</v>
      </c>
      <c r="I1719" s="9" t="str">
        <f>IFERROR(VLOOKUP(A1719,'BITO-IV'!$A$1:$J$10000,4,0),"")</f>
        <v/>
      </c>
      <c r="Q1719">
        <f>ROW()</f>
        <v>1719</v>
      </c>
      <c r="R1719" t="str">
        <f t="shared" si="27"/>
        <v/>
      </c>
      <c r="S1719" t="str">
        <f t="shared" si="25"/>
        <v/>
      </c>
      <c r="W1719">
        <f>VLOOKUP(A1719,Tbills!$B$4:$C$10000,2,1)</f>
        <v>0.33999999999999997</v>
      </c>
    </row>
    <row r="1720" spans="1:23">
      <c r="A1720" s="1">
        <v>42663</v>
      </c>
      <c r="B1720">
        <f>IFERROR(VLOOKUP($A1720,'BTC-Web'!$A$2:$H$10000,2,0),"")</f>
        <v>630.66302499999995</v>
      </c>
      <c r="C1720">
        <f>VLOOKUP(A1720,H_SPBTFDUE!$B$2:$C$5828,2,0)</f>
        <v>4.4470055975269132</v>
      </c>
      <c r="D1720" s="2">
        <f>D1719*(1-D$1+IF(AND(WEEKDAY($A1720)&lt;&gt;1,WEEKDAY($A1720)&lt;&gt;7),-VLOOKUP($A1720,ETF_OP_Fee!$G$5:$H$14,2,1),0))^($A1720-$A1719)*(1+2*(C1720/C1719-1))+IFERROR(VLOOKUP(A1720,BITXeom!$C$9:$D$100,2,0),0)-$D$3*IFERROR(VLOOKUP($A1720,Dividends!$C$10:$E$100,2,0),0)</f>
        <v>0.70208569993151404</v>
      </c>
      <c r="G1720" s="66">
        <f t="shared" si="26"/>
        <v>4964703.4536531121</v>
      </c>
      <c r="H1720" s="2">
        <f>H1719*(1-H$1+IF(AND(WEEKDAY($A1720)&lt;&gt;1,WEEKDAY($A1720)&lt;&gt;7),-VLOOKUP($A1720,ETF_OP_Fee!$I$5:$J$14,2,1),0))^($A1720-$A1719)*(1+1*(B1720/B1719-1))</f>
        <v>0.42997894227286126</v>
      </c>
      <c r="I1720" s="9" t="str">
        <f>IFERROR(VLOOKUP(A1720,'BITO-IV'!$A$1:$J$10000,4,0),"")</f>
        <v/>
      </c>
      <c r="Q1720">
        <f>ROW()</f>
        <v>1720</v>
      </c>
      <c r="R1720" t="str">
        <f t="shared" si="27"/>
        <v/>
      </c>
      <c r="S1720" t="str">
        <f t="shared" si="25"/>
        <v/>
      </c>
      <c r="W1720">
        <f>VLOOKUP(A1720,Tbills!$B$4:$C$10000,2,1)</f>
        <v>0.31</v>
      </c>
    </row>
    <row r="1721" spans="1:23">
      <c r="A1721" s="1">
        <v>42664</v>
      </c>
      <c r="B1721">
        <f>IFERROR(VLOOKUP($A1721,'BTC-Web'!$A$2:$H$10000,2,0),"")</f>
        <v>630.82501200000002</v>
      </c>
      <c r="C1721">
        <f>VLOOKUP(A1721,H_SPBTFDUE!$B$2:$C$5828,2,0)</f>
        <v>4.4604121855259953</v>
      </c>
      <c r="D1721" s="2">
        <f>D1720*(1-D$1+IF(AND(WEEKDAY($A1721)&lt;&gt;1,WEEKDAY($A1721)&lt;&gt;7),-VLOOKUP($A1721,ETF_OP_Fee!$G$5:$H$14,2,1),0))^($A1721-$A1720)*(1+2*(C1721/C1720-1))+IFERROR(VLOOKUP(A1721,BITXeom!$C$9:$D$100,2,0),0)-$D$3*IFERROR(VLOOKUP($A1721,Dividends!$C$10:$E$100,2,0),0)</f>
        <v>0.70623377337849513</v>
      </c>
      <c r="G1721" s="66">
        <f t="shared" si="26"/>
        <v>4934510.3869649069</v>
      </c>
      <c r="H1721" s="2">
        <f>H1720*(1-H$1+IF(AND(WEEKDAY($A1721)&lt;&gt;1,WEEKDAY($A1721)&lt;&gt;7),-VLOOKUP($A1721,ETF_OP_Fee!$I$5:$J$14,2,1),0))^($A1721-$A1720)*(1+1*(B1721/B1720-1))</f>
        <v>0.43007818907648021</v>
      </c>
      <c r="I1721" s="9" t="str">
        <f>IFERROR(VLOOKUP(A1721,'BITO-IV'!$A$1:$J$10000,4,0),"")</f>
        <v/>
      </c>
      <c r="Q1721">
        <f>ROW()</f>
        <v>1721</v>
      </c>
      <c r="R1721" t="str">
        <f t="shared" si="27"/>
        <v/>
      </c>
      <c r="S1721" t="str">
        <f t="shared" si="25"/>
        <v/>
      </c>
      <c r="W1721">
        <f>VLOOKUP(A1721,Tbills!$B$4:$C$10000,2,1)</f>
        <v>0.31</v>
      </c>
    </row>
    <row r="1722" spans="1:23">
      <c r="A1722" s="1">
        <v>42667</v>
      </c>
      <c r="B1722">
        <f>IFERROR(VLOOKUP($A1722,'BTC-Web'!$A$2:$H$10000,2,0),"")</f>
        <v>657.16101100000003</v>
      </c>
      <c r="C1722">
        <f>VLOOKUP(A1722,H_SPBTFDUE!$B$2:$C$5828,2,0)</f>
        <v>4.6074669901544221</v>
      </c>
      <c r="D1722" s="2">
        <f>D1721*(1-D$1+IF(AND(WEEKDAY($A1722)&lt;&gt;1,WEEKDAY($A1722)&lt;&gt;7),-VLOOKUP($A1722,ETF_OP_Fee!$G$5:$H$14,2,1),0))^($A1722-$A1721)*(1+2*(C1722/C1721-1))+IFERROR(VLOOKUP(A1722,BITXeom!$C$9:$D$100,2,0),0)-$D$3*IFERROR(VLOOKUP($A1722,Dividends!$C$10:$E$100,2,0),0)</f>
        <v>0.75252903665291515</v>
      </c>
      <c r="G1722" s="66">
        <f t="shared" si="26"/>
        <v>4608882.937121721</v>
      </c>
      <c r="H1722" s="2">
        <f>H1721*(1-H$1+IF(AND(WEEKDAY($A1722)&lt;&gt;1,WEEKDAY($A1722)&lt;&gt;7),-VLOOKUP($A1722,ETF_OP_Fee!$I$5:$J$14,2,1),0))^($A1722-$A1721)*(1+1*(B1722/B1721-1))</f>
        <v>0.44799832651347893</v>
      </c>
      <c r="I1722" s="9" t="str">
        <f>IFERROR(VLOOKUP(A1722,'BITO-IV'!$A$1:$J$10000,4,0),"")</f>
        <v/>
      </c>
      <c r="Q1722">
        <f>ROW()</f>
        <v>1722</v>
      </c>
      <c r="R1722" t="str">
        <f t="shared" si="27"/>
        <v/>
      </c>
      <c r="S1722" t="str">
        <f t="shared" si="25"/>
        <v/>
      </c>
      <c r="W1722">
        <f>VLOOKUP(A1722,Tbills!$B$4:$C$10000,2,1)</f>
        <v>0.31</v>
      </c>
    </row>
    <row r="1723" spans="1:23">
      <c r="A1723" s="1">
        <v>42668</v>
      </c>
      <c r="B1723">
        <f>IFERROR(VLOOKUP($A1723,'BTC-Web'!$A$2:$H$10000,2,0),"")</f>
        <v>654.00201400000003</v>
      </c>
      <c r="C1723">
        <f>VLOOKUP(A1723,H_SPBTFDUE!$B$2:$C$5828,2,0)</f>
        <v>4.6339335410631994</v>
      </c>
      <c r="D1723" s="2">
        <f>D1722*(1-D$1+IF(AND(WEEKDAY($A1723)&lt;&gt;1,WEEKDAY($A1723)&lt;&gt;7),-VLOOKUP($A1723,ETF_OP_Fee!$G$5:$H$14,2,1),0))^($A1723-$A1722)*(1+2*(C1723/C1722-1))+IFERROR(VLOOKUP(A1723,BITXeom!$C$9:$D$100,2,0),0)-$D$3*IFERROR(VLOOKUP($A1723,Dividends!$C$10:$E$100,2,0),0)</f>
        <v>0.76108274395974185</v>
      </c>
      <c r="G1723" s="66">
        <f t="shared" si="26"/>
        <v>4555693.6536763906</v>
      </c>
      <c r="H1723" s="2">
        <f>H1722*(1-H$1+IF(AND(WEEKDAY($A1723)&lt;&gt;1,WEEKDAY($A1723)&lt;&gt;7),-VLOOKUP($A1723,ETF_OP_Fee!$I$5:$J$14,2,1),0))^($A1723-$A1722)*(1+1*(B1723/B1722-1))</f>
        <v>0.44583317800372213</v>
      </c>
      <c r="I1723" s="9" t="str">
        <f>IFERROR(VLOOKUP(A1723,'BITO-IV'!$A$1:$J$10000,4,0),"")</f>
        <v/>
      </c>
      <c r="Q1723">
        <f>ROW()</f>
        <v>1723</v>
      </c>
      <c r="R1723" t="str">
        <f t="shared" si="27"/>
        <v/>
      </c>
      <c r="S1723" t="str">
        <f t="shared" si="25"/>
        <v/>
      </c>
      <c r="W1723">
        <f>VLOOKUP(A1723,Tbills!$B$4:$C$10000,2,1)</f>
        <v>0.31</v>
      </c>
    </row>
    <row r="1724" spans="1:23">
      <c r="A1724" s="1">
        <v>42669</v>
      </c>
      <c r="B1724">
        <f>IFERROR(VLOOKUP($A1724,'BTC-Web'!$A$2:$H$10000,2,0),"")</f>
        <v>657.67797900000005</v>
      </c>
      <c r="C1724">
        <f>VLOOKUP(A1724,H_SPBTFDUE!$B$2:$C$5828,2,0)</f>
        <v>4.7794085762260563</v>
      </c>
      <c r="D1724" s="2">
        <f>D1723*(1-D$1+IF(AND(WEEKDAY($A1724)&lt;&gt;1,WEEKDAY($A1724)&lt;&gt;7),-VLOOKUP($A1724,ETF_OP_Fee!$G$5:$H$14,2,1),0))^($A1724-$A1723)*(1+2*(C1724/C1723-1))+IFERROR(VLOOKUP(A1724,BITXeom!$C$9:$D$100,2,0),0)-$D$3*IFERROR(VLOOKUP($A1724,Dividends!$C$10:$E$100,2,0),0)</f>
        <v>0.80877122132272605</v>
      </c>
      <c r="G1724" s="66">
        <f t="shared" si="26"/>
        <v>4269418.8733922476</v>
      </c>
      <c r="H1724" s="2">
        <f>H1723*(1-H$1+IF(AND(WEEKDAY($A1724)&lt;&gt;1,WEEKDAY($A1724)&lt;&gt;7),-VLOOKUP($A1724,ETF_OP_Fee!$I$5:$J$14,2,1),0))^($A1724-$A1723)*(1+1*(B1724/B1723-1))</f>
        <v>0.44832741427323225</v>
      </c>
      <c r="I1724" s="9" t="str">
        <f>IFERROR(VLOOKUP(A1724,'BITO-IV'!$A$1:$J$10000,4,0),"")</f>
        <v/>
      </c>
      <c r="Q1724">
        <f>ROW()</f>
        <v>1724</v>
      </c>
      <c r="R1724" t="str">
        <f t="shared" si="27"/>
        <v/>
      </c>
      <c r="S1724" t="str">
        <f t="shared" si="25"/>
        <v/>
      </c>
      <c r="W1724">
        <f>VLOOKUP(A1724,Tbills!$B$4:$C$10000,2,1)</f>
        <v>0.31</v>
      </c>
    </row>
    <row r="1725" spans="1:23">
      <c r="A1725" s="1">
        <v>42670</v>
      </c>
      <c r="B1725">
        <f>IFERROR(VLOOKUP($A1725,'BTC-Web'!$A$2:$H$10000,2,0),"")</f>
        <v>678.21398899999997</v>
      </c>
      <c r="C1725">
        <f>VLOOKUP(A1725,H_SPBTFDUE!$B$2:$C$5828,2,0)</f>
        <v>4.8494091801690438</v>
      </c>
      <c r="D1725" s="2">
        <f>D1724*(1-D$1+IF(AND(WEEKDAY($A1725)&lt;&gt;1,WEEKDAY($A1725)&lt;&gt;7),-VLOOKUP($A1725,ETF_OP_Fee!$G$5:$H$14,2,1),0))^($A1725-$A1724)*(1+2*(C1725/C1724-1))+IFERROR(VLOOKUP(A1725,BITXeom!$C$9:$D$100,2,0),0)-$D$3*IFERROR(VLOOKUP($A1725,Dividends!$C$10:$E$100,2,0),0)</f>
        <v>0.8323618653838567</v>
      </c>
      <c r="G1725" s="66">
        <f t="shared" si="26"/>
        <v>4144134.3359337049</v>
      </c>
      <c r="H1725" s="2">
        <f>H1724*(1-H$1+IF(AND(WEEKDAY($A1725)&lt;&gt;1,WEEKDAY($A1725)&lt;&gt;7),-VLOOKUP($A1725,ETF_OP_Fee!$I$5:$J$14,2,1),0))^($A1725-$A1724)*(1+1*(B1725/B1724-1))</f>
        <v>0.46231441492709058</v>
      </c>
      <c r="I1725" s="9" t="str">
        <f>IFERROR(VLOOKUP(A1725,'BITO-IV'!$A$1:$J$10000,4,0),"")</f>
        <v/>
      </c>
      <c r="Q1725">
        <f>ROW()</f>
        <v>1725</v>
      </c>
      <c r="R1725" t="str">
        <f t="shared" si="27"/>
        <v/>
      </c>
      <c r="S1725" t="str">
        <f t="shared" si="25"/>
        <v/>
      </c>
      <c r="W1725">
        <f>VLOOKUP(A1725,Tbills!$B$4:$C$10000,2,1)</f>
        <v>0.32</v>
      </c>
    </row>
    <row r="1726" spans="1:23">
      <c r="A1726" s="1">
        <v>42671</v>
      </c>
      <c r="B1726">
        <f>IFERROR(VLOOKUP($A1726,'BTC-Web'!$A$2:$H$10000,2,0),"")</f>
        <v>688</v>
      </c>
      <c r="C1726">
        <f>VLOOKUP(A1726,H_SPBTFDUE!$B$2:$C$5828,2,0)</f>
        <v>4.8583045143135335</v>
      </c>
      <c r="D1726" s="2">
        <f>D1725*(1-D$1+IF(AND(WEEKDAY($A1726)&lt;&gt;1,WEEKDAY($A1726)&lt;&gt;7),-VLOOKUP($A1726,ETF_OP_Fee!$G$5:$H$14,2,1),0))^($A1726-$A1725)*(1+2*(C1726/C1725-1))+IFERROR(VLOOKUP(A1726,BITXeom!$C$9:$D$100,2,0),0)-$D$3*IFERROR(VLOOKUP($A1726,Dividends!$C$10:$E$100,2,0),0)</f>
        <v>0.83531478209003485</v>
      </c>
      <c r="G1726" s="66">
        <f t="shared" si="26"/>
        <v>4128715.3351684394</v>
      </c>
      <c r="H1726" s="2">
        <f>H1725*(1-H$1+IF(AND(WEEKDAY($A1726)&lt;&gt;1,WEEKDAY($A1726)&lt;&gt;7),-VLOOKUP($A1726,ETF_OP_Fee!$I$5:$J$14,2,1),0))^($A1726-$A1725)*(1+1*(B1726/B1725-1))</f>
        <v>0.46897298497815859</v>
      </c>
      <c r="I1726" s="9" t="str">
        <f>IFERROR(VLOOKUP(A1726,'BITO-IV'!$A$1:$J$10000,4,0),"")</f>
        <v/>
      </c>
      <c r="Q1726">
        <f>ROW()</f>
        <v>1726</v>
      </c>
      <c r="R1726" t="str">
        <f t="shared" si="27"/>
        <v/>
      </c>
      <c r="S1726" t="str">
        <f t="shared" si="25"/>
        <v/>
      </c>
      <c r="W1726">
        <f>VLOOKUP(A1726,Tbills!$B$4:$C$10000,2,1)</f>
        <v>0.32</v>
      </c>
    </row>
    <row r="1727" spans="1:23">
      <c r="A1727" s="1">
        <v>42674</v>
      </c>
      <c r="B1727">
        <f>IFERROR(VLOOKUP($A1727,'BTC-Web'!$A$2:$H$10000,2,0),"")</f>
        <v>702.64001499999995</v>
      </c>
      <c r="C1727">
        <f>VLOOKUP(A1727,H_SPBTFDUE!$B$2:$C$5828,2,0)</f>
        <v>4.9375237218889705</v>
      </c>
      <c r="D1727" s="2">
        <f>D1726*(1-D$1+IF(AND(WEEKDAY($A1727)&lt;&gt;1,WEEKDAY($A1727)&lt;&gt;7),-VLOOKUP($A1727,ETF_OP_Fee!$G$5:$H$14,2,1),0))^($A1727-$A1726)*(1+2*(C1727/C1726-1))+IFERROR(VLOOKUP(A1727,BITXeom!$C$9:$D$100,2,0),0)-$D$3*IFERROR(VLOOKUP($A1727,Dividends!$C$10:$E$100,2,0),0)</f>
        <v>0.86224406215104388</v>
      </c>
      <c r="G1727" s="66">
        <f t="shared" si="26"/>
        <v>3993855.2710427525</v>
      </c>
      <c r="H1727" s="2">
        <f>H1726*(1-H$1+IF(AND(WEEKDAY($A1727)&lt;&gt;1,WEEKDAY($A1727)&lt;&gt;7),-VLOOKUP($A1727,ETF_OP_Fee!$I$5:$J$14,2,1),0))^($A1727-$A1726)*(1+1*(B1727/B1726-1))</f>
        <v>0.47891490739695064</v>
      </c>
      <c r="I1727" s="9" t="str">
        <f>IFERROR(VLOOKUP(A1727,'BITO-IV'!$A$1:$J$10000,4,0),"")</f>
        <v/>
      </c>
      <c r="Q1727">
        <f>ROW()</f>
        <v>1727</v>
      </c>
      <c r="R1727" t="str">
        <f t="shared" si="27"/>
        <v/>
      </c>
      <c r="S1727" t="str">
        <f t="shared" si="25"/>
        <v/>
      </c>
      <c r="W1727">
        <f>VLOOKUP(A1727,Tbills!$B$4:$C$10000,2,1)</f>
        <v>0.32</v>
      </c>
    </row>
    <row r="1728" spans="1:23">
      <c r="A1728" s="1">
        <v>42675</v>
      </c>
      <c r="B1728">
        <f>IFERROR(VLOOKUP($A1728,'BTC-Web'!$A$2:$H$10000,2,0),"")</f>
        <v>701.33697500000005</v>
      </c>
      <c r="C1728">
        <f>VLOOKUP(A1728,H_SPBTFDUE!$B$2:$C$5828,2,0)</f>
        <v>5.1399930095802118</v>
      </c>
      <c r="D1728" s="2">
        <f>D1727*(1-D$1+IF(AND(WEEKDAY($A1728)&lt;&gt;1,WEEKDAY($A1728)&lt;&gt;7),-VLOOKUP($A1728,ETF_OP_Fee!$G$5:$H$14,2,1),0))^($A1728-$A1727)*(1+2*(C1728/C1727-1))+IFERROR(VLOOKUP(A1728,BITXeom!$C$9:$D$100,2,0),0)-$D$3*IFERROR(VLOOKUP($A1728,Dividends!$C$10:$E$100,2,0),0)</f>
        <v>0.93284637150983718</v>
      </c>
      <c r="G1728" s="66">
        <f t="shared" si="26"/>
        <v>3666101.3881869367</v>
      </c>
      <c r="H1728" s="2">
        <f>H1727*(1-H$1+IF(AND(WEEKDAY($A1728)&lt;&gt;1,WEEKDAY($A1728)&lt;&gt;7),-VLOOKUP($A1728,ETF_OP_Fee!$I$5:$J$14,2,1),0))^($A1728-$A1727)*(1+1*(B1728/B1727-1))</f>
        <v>0.47801432193543275</v>
      </c>
      <c r="I1728" s="9" t="str">
        <f>IFERROR(VLOOKUP(A1728,'BITO-IV'!$A$1:$J$10000,4,0),"")</f>
        <v/>
      </c>
      <c r="Q1728">
        <f>ROW()</f>
        <v>1728</v>
      </c>
      <c r="R1728" t="str">
        <f t="shared" si="27"/>
        <v/>
      </c>
      <c r="S1728" t="str">
        <f t="shared" si="25"/>
        <v/>
      </c>
      <c r="W1728">
        <f>VLOOKUP(A1728,Tbills!$B$4:$C$10000,2,1)</f>
        <v>0.32</v>
      </c>
    </row>
    <row r="1729" spans="1:23">
      <c r="A1729" s="1">
        <v>42676</v>
      </c>
      <c r="B1729">
        <f>IFERROR(VLOOKUP($A1729,'BTC-Web'!$A$2:$H$10000,2,0),"")</f>
        <v>730.06597899999997</v>
      </c>
      <c r="C1729">
        <f>VLOOKUP(A1729,H_SPBTFDUE!$B$2:$C$5828,2,0)</f>
        <v>5.2171568293782826</v>
      </c>
      <c r="D1729" s="2">
        <f>D1728*(1-D$1+IF(AND(WEEKDAY($A1729)&lt;&gt;1,WEEKDAY($A1729)&lt;&gt;7),-VLOOKUP($A1729,ETF_OP_Fee!$G$5:$H$14,2,1),0))^($A1729-$A1728)*(1+2*(C1729/C1728-1))+IFERROR(VLOOKUP(A1729,BITXeom!$C$9:$D$100,2,0),0)-$D$3*IFERROR(VLOOKUP($A1729,Dividends!$C$10:$E$100,2,0),0)</f>
        <v>0.96073913666180466</v>
      </c>
      <c r="G1729" s="66">
        <f t="shared" si="26"/>
        <v>3555836.3198332409</v>
      </c>
      <c r="H1729" s="2">
        <f>H1728*(1-H$1+IF(AND(WEEKDAY($A1729)&lt;&gt;1,WEEKDAY($A1729)&lt;&gt;7),-VLOOKUP($A1729,ETF_OP_Fee!$I$5:$J$14,2,1),0))^($A1729-$A1728)*(1+1*(B1729/B1728-1))</f>
        <v>0.49758236520585614</v>
      </c>
      <c r="I1729" s="9" t="str">
        <f>IFERROR(VLOOKUP(A1729,'BITO-IV'!$A$1:$J$10000,4,0),"")</f>
        <v/>
      </c>
      <c r="Q1729">
        <f>ROW()</f>
        <v>1729</v>
      </c>
      <c r="R1729" t="str">
        <f t="shared" si="27"/>
        <v/>
      </c>
      <c r="S1729" t="str">
        <f t="shared" si="25"/>
        <v/>
      </c>
      <c r="W1729">
        <f>VLOOKUP(A1729,Tbills!$B$4:$C$10000,2,1)</f>
        <v>0.32</v>
      </c>
    </row>
    <row r="1730" spans="1:23">
      <c r="A1730" s="1">
        <v>42677</v>
      </c>
      <c r="B1730">
        <f>IFERROR(VLOOKUP($A1730,'BTC-Web'!$A$2:$H$10000,2,0),"")</f>
        <v>742.34600799999998</v>
      </c>
      <c r="C1730">
        <f>VLOOKUP(A1730,H_SPBTFDUE!$B$2:$C$5828,2,0)</f>
        <v>4.8494760719357535</v>
      </c>
      <c r="D1730" s="2">
        <f>D1729*(1-D$1+IF(AND(WEEKDAY($A1730)&lt;&gt;1,WEEKDAY($A1730)&lt;&gt;7),-VLOOKUP($A1730,ETF_OP_Fee!$G$5:$H$14,2,1),0))^($A1730-$A1729)*(1+2*(C1730/C1729-1))+IFERROR(VLOOKUP(A1730,BITXeom!$C$9:$D$100,2,0),0)-$D$3*IFERROR(VLOOKUP($A1730,Dividends!$C$10:$E$100,2,0),0)</f>
        <v>0.82522286414621371</v>
      </c>
      <c r="G1730" s="66">
        <f t="shared" si="26"/>
        <v>4056848.572542584</v>
      </c>
      <c r="H1730" s="2">
        <f>H1729*(1-H$1+IF(AND(WEEKDAY($A1730)&lt;&gt;1,WEEKDAY($A1730)&lt;&gt;7),-VLOOKUP($A1730,ETF_OP_Fee!$I$5:$J$14,2,1),0))^($A1730-$A1729)*(1+1*(B1730/B1729-1))</f>
        <v>0.50593874955302964</v>
      </c>
      <c r="I1730" s="9" t="str">
        <f>IFERROR(VLOOKUP(A1730,'BITO-IV'!$A$1:$J$10000,4,0),"")</f>
        <v/>
      </c>
      <c r="Q1730">
        <f>ROW()</f>
        <v>1730</v>
      </c>
      <c r="R1730" t="str">
        <f t="shared" si="27"/>
        <v/>
      </c>
      <c r="S1730" t="str">
        <f t="shared" si="25"/>
        <v/>
      </c>
      <c r="W1730">
        <f>VLOOKUP(A1730,Tbills!$B$4:$C$10000,2,1)</f>
        <v>0.32500000000000001</v>
      </c>
    </row>
    <row r="1731" spans="1:23">
      <c r="A1731" s="1">
        <v>42678</v>
      </c>
      <c r="B1731">
        <f>IFERROR(VLOOKUP($A1731,'BTC-Web'!$A$2:$H$10000,2,0),"")</f>
        <v>689.12402299999997</v>
      </c>
      <c r="C1731">
        <f>VLOOKUP(A1731,H_SPBTFDUE!$B$2:$C$5828,2,0)</f>
        <v>4.9512925280376372</v>
      </c>
      <c r="D1731" s="2">
        <f>D1730*(1-D$1+IF(AND(WEEKDAY($A1731)&lt;&gt;1,WEEKDAY($A1731)&lt;&gt;7),-VLOOKUP($A1731,ETF_OP_Fee!$G$5:$H$14,2,1),0))^($A1731-$A1730)*(1+2*(C1731/C1730-1))+IFERROR(VLOOKUP(A1731,BITXeom!$C$9:$D$100,2,0),0)-$D$3*IFERROR(VLOOKUP($A1731,Dividends!$C$10:$E$100,2,0),0)</f>
        <v>0.85977089670282902</v>
      </c>
      <c r="G1731" s="66">
        <f t="shared" si="26"/>
        <v>3886287.4682879806</v>
      </c>
      <c r="H1731" s="2">
        <f>H1730*(1-H$1+IF(AND(WEEKDAY($A1731)&lt;&gt;1,WEEKDAY($A1731)&lt;&gt;7),-VLOOKUP($A1731,ETF_OP_Fee!$I$5:$J$14,2,1),0))^($A1731-$A1730)*(1+1*(B1731/B1730-1))</f>
        <v>0.46965359570329268</v>
      </c>
      <c r="I1731" s="9" t="str">
        <f>IFERROR(VLOOKUP(A1731,'BITO-IV'!$A$1:$J$10000,4,0),"")</f>
        <v/>
      </c>
      <c r="Q1731">
        <f>ROW()</f>
        <v>1731</v>
      </c>
      <c r="R1731" t="str">
        <f t="shared" si="27"/>
        <v/>
      </c>
      <c r="S1731" t="str">
        <f t="shared" si="25"/>
        <v/>
      </c>
      <c r="W1731">
        <f>VLOOKUP(A1731,Tbills!$B$4:$C$10000,2,1)</f>
        <v>0.32500000000000001</v>
      </c>
    </row>
    <row r="1732" spans="1:23">
      <c r="A1732" s="1">
        <v>42681</v>
      </c>
      <c r="B1732">
        <f>IFERROR(VLOOKUP($A1732,'BTC-Web'!$A$2:$H$10000,2,0),"")</f>
        <v>710.73602300000005</v>
      </c>
      <c r="C1732">
        <f>VLOOKUP(A1732,H_SPBTFDUE!$B$2:$C$5828,2,0)</f>
        <v>4.9500176558338316</v>
      </c>
      <c r="D1732" s="2">
        <f>D1731*(1-D$1+IF(AND(WEEKDAY($A1732)&lt;&gt;1,WEEKDAY($A1732)&lt;&gt;7),-VLOOKUP($A1732,ETF_OP_Fee!$G$5:$H$14,2,1),0))^($A1732-$A1731)*(1+2*(C1732/C1731-1))+IFERROR(VLOOKUP(A1732,BITXeom!$C$9:$D$100,2,0),0)-$D$3*IFERROR(VLOOKUP($A1732,Dividends!$C$10:$E$100,2,0),0)</f>
        <v>0.85901741116194008</v>
      </c>
      <c r="G1732" s="66">
        <f t="shared" si="26"/>
        <v>3888086.4720282452</v>
      </c>
      <c r="H1732" s="2">
        <f>H1731*(1-H$1+IF(AND(WEEKDAY($A1732)&lt;&gt;1,WEEKDAY($A1732)&lt;&gt;7),-VLOOKUP($A1732,ETF_OP_Fee!$I$5:$J$14,2,1),0))^($A1732-$A1731)*(1+1*(B1732/B1731-1))</f>
        <v>0.48434484145350298</v>
      </c>
      <c r="I1732" s="9" t="str">
        <f>IFERROR(VLOOKUP(A1732,'BITO-IV'!$A$1:$J$10000,4,0),"")</f>
        <v/>
      </c>
      <c r="Q1732">
        <f>ROW()</f>
        <v>1732</v>
      </c>
      <c r="R1732" t="str">
        <f t="shared" si="27"/>
        <v/>
      </c>
      <c r="S1732" t="str">
        <f t="shared" si="25"/>
        <v/>
      </c>
      <c r="W1732">
        <f>VLOOKUP(A1732,Tbills!$B$4:$C$10000,2,1)</f>
        <v>0.32500000000000001</v>
      </c>
    </row>
    <row r="1733" spans="1:23">
      <c r="A1733" s="1">
        <v>42682</v>
      </c>
      <c r="B1733">
        <f>IFERROR(VLOOKUP($A1733,'BTC-Web'!$A$2:$H$10000,2,0),"")</f>
        <v>703.08898899999997</v>
      </c>
      <c r="C1733">
        <f>VLOOKUP(A1733,H_SPBTFDUE!$B$2:$C$5828,2,0)</f>
        <v>4.9967629232097224</v>
      </c>
      <c r="D1733" s="2">
        <f>D1732*(1-D$1+IF(AND(WEEKDAY($A1733)&lt;&gt;1,WEEKDAY($A1733)&lt;&gt;7),-VLOOKUP($A1733,ETF_OP_Fee!$G$5:$H$14,2,1),0))^($A1733-$A1732)*(1+2*(C1733/C1732-1))+IFERROR(VLOOKUP(A1733,BITXeom!$C$9:$D$100,2,0),0)-$D$3*IFERROR(VLOOKUP($A1733,Dividends!$C$10:$E$100,2,0),0)</f>
        <v>0.87513608656166852</v>
      </c>
      <c r="G1733" s="66">
        <f t="shared" si="26"/>
        <v>3814450.1417396632</v>
      </c>
      <c r="H1733" s="2">
        <f>H1732*(1-H$1+IF(AND(WEEKDAY($A1733)&lt;&gt;1,WEEKDAY($A1733)&lt;&gt;7),-VLOOKUP($A1733,ETF_OP_Fee!$I$5:$J$14,2,1),0))^($A1733-$A1732)*(1+1*(B1733/B1732-1))</f>
        <v>0.47912115128497701</v>
      </c>
      <c r="I1733" s="9" t="str">
        <f>IFERROR(VLOOKUP(A1733,'BITO-IV'!$A$1:$J$10000,4,0),"")</f>
        <v/>
      </c>
      <c r="Q1733">
        <f>ROW()</f>
        <v>1733</v>
      </c>
      <c r="R1733" t="str">
        <f t="shared" si="27"/>
        <v/>
      </c>
      <c r="S1733" t="str">
        <f t="shared" si="25"/>
        <v/>
      </c>
      <c r="W1733">
        <f>VLOOKUP(A1733,Tbills!$B$4:$C$10000,2,1)</f>
        <v>0.32500000000000001</v>
      </c>
    </row>
    <row r="1734" spans="1:23">
      <c r="A1734" s="1">
        <v>42683</v>
      </c>
      <c r="B1734">
        <f>IFERROR(VLOOKUP($A1734,'BTC-Web'!$A$2:$H$10000,2,0),"")</f>
        <v>709.82501200000002</v>
      </c>
      <c r="C1734">
        <f>VLOOKUP(A1734,H_SPBTFDUE!$B$2:$C$5828,2,0)</f>
        <v>5.0907165220265806</v>
      </c>
      <c r="D1734" s="2">
        <f>D1733*(1-D$1+IF(AND(WEEKDAY($A1734)&lt;&gt;1,WEEKDAY($A1734)&lt;&gt;7),-VLOOKUP($A1734,ETF_OP_Fee!$G$5:$H$14,2,1),0))^($A1734-$A1733)*(1+2*(C1734/C1733-1))+IFERROR(VLOOKUP(A1734,BITXeom!$C$9:$D$100,2,0),0)-$D$3*IFERROR(VLOOKUP($A1734,Dividends!$C$10:$E$100,2,0),0)</f>
        <v>0.90793680392108778</v>
      </c>
      <c r="G1734" s="66">
        <f t="shared" si="26"/>
        <v>3670806.1852392936</v>
      </c>
      <c r="H1734" s="2">
        <f>H1733*(1-H$1+IF(AND(WEEKDAY($A1734)&lt;&gt;1,WEEKDAY($A1734)&lt;&gt;7),-VLOOKUP($A1734,ETF_OP_Fee!$I$5:$J$14,2,1),0))^($A1734-$A1733)*(1+1*(B1734/B1733-1))</f>
        <v>0.4836988355198345</v>
      </c>
      <c r="I1734" s="9" t="str">
        <f>IFERROR(VLOOKUP(A1734,'BITO-IV'!$A$1:$J$10000,4,0),"")</f>
        <v/>
      </c>
      <c r="Q1734">
        <f>ROW()</f>
        <v>1734</v>
      </c>
      <c r="R1734" t="str">
        <f t="shared" si="27"/>
        <v/>
      </c>
      <c r="S1734" t="str">
        <f t="shared" si="25"/>
        <v/>
      </c>
      <c r="W1734">
        <f>VLOOKUP(A1734,Tbills!$B$4:$C$10000,2,1)</f>
        <v>0.32500000000000001</v>
      </c>
    </row>
    <row r="1735" spans="1:23">
      <c r="A1735" s="1">
        <v>42684</v>
      </c>
      <c r="B1735">
        <f>IFERROR(VLOOKUP($A1735,'BTC-Web'!$A$2:$H$10000,2,0),"")</f>
        <v>722.84399399999995</v>
      </c>
      <c r="C1735">
        <f>VLOOKUP(A1735,H_SPBTFDUE!$B$2:$C$5828,2,0)</f>
        <v>5.0356880262632657</v>
      </c>
      <c r="D1735" s="2">
        <f>D1734*(1-D$1+IF(AND(WEEKDAY($A1735)&lt;&gt;1,WEEKDAY($A1735)&lt;&gt;7),-VLOOKUP($A1735,ETF_OP_Fee!$G$5:$H$14,2,1),0))^($A1735-$A1734)*(1+2*(C1735/C1734-1))+IFERROR(VLOOKUP(A1735,BITXeom!$C$9:$D$100,2,0),0)-$D$3*IFERROR(VLOOKUP($A1735,Dividends!$C$10:$E$100,2,0),0)</f>
        <v>0.88820089337316677</v>
      </c>
      <c r="G1735" s="66">
        <f t="shared" si="26"/>
        <v>3749974.8314960049</v>
      </c>
      <c r="H1735" s="2">
        <f>H1734*(1-H$1+IF(AND(WEEKDAY($A1735)&lt;&gt;1,WEEKDAY($A1735)&lt;&gt;7),-VLOOKUP($A1735,ETF_OP_Fee!$I$5:$J$14,2,1),0))^($A1735-$A1734)*(1+1*(B1735/B1734-1))</f>
        <v>0.4925575910424651</v>
      </c>
      <c r="I1735" s="9" t="str">
        <f>IFERROR(VLOOKUP(A1735,'BITO-IV'!$A$1:$J$10000,4,0),"")</f>
        <v/>
      </c>
      <c r="Q1735">
        <f>ROW()</f>
        <v>1735</v>
      </c>
      <c r="R1735" t="str">
        <f t="shared" si="27"/>
        <v/>
      </c>
      <c r="S1735" t="str">
        <f t="shared" si="25"/>
        <v/>
      </c>
      <c r="W1735">
        <f>VLOOKUP(A1735,Tbills!$B$4:$C$10000,2,1)</f>
        <v>0.38</v>
      </c>
    </row>
    <row r="1736" spans="1:23">
      <c r="A1736" s="1">
        <v>42685</v>
      </c>
      <c r="B1736">
        <f>IFERROR(VLOOKUP($A1736,'BTC-Web'!$A$2:$H$10000,2,0),"")</f>
        <v>715.55499299999997</v>
      </c>
      <c r="C1736">
        <f>VLOOKUP(A1736,H_SPBTFDUE!$B$2:$C$5828,2,0)</f>
        <v>5.0413083001107548</v>
      </c>
      <c r="D1736" s="2">
        <f>D1735*(1-D$1+IF(AND(WEEKDAY($A1736)&lt;&gt;1,WEEKDAY($A1736)&lt;&gt;7),-VLOOKUP($A1736,ETF_OP_Fee!$G$5:$H$14,2,1),0))^($A1736-$A1735)*(1+2*(C1736/C1735-1))+IFERROR(VLOOKUP(A1736,BITXeom!$C$9:$D$100,2,0),0)-$D$3*IFERROR(VLOOKUP($A1736,Dividends!$C$10:$E$100,2,0),0)</f>
        <v>0.89007620530923026</v>
      </c>
      <c r="G1736" s="66">
        <f t="shared" si="26"/>
        <v>3741409.0192333101</v>
      </c>
      <c r="H1736" s="2">
        <f>H1735*(1-H$1+IF(AND(WEEKDAY($A1736)&lt;&gt;1,WEEKDAY($A1736)&lt;&gt;7),-VLOOKUP($A1736,ETF_OP_Fee!$I$5:$J$14,2,1),0))^($A1736-$A1735)*(1+1*(B1736/B1735-1))</f>
        <v>0.4875780571279586</v>
      </c>
      <c r="I1736" s="9" t="str">
        <f>IFERROR(VLOOKUP(A1736,'BITO-IV'!$A$1:$J$10000,4,0),"")</f>
        <v/>
      </c>
      <c r="Q1736">
        <f>ROW()</f>
        <v>1736</v>
      </c>
      <c r="R1736" t="str">
        <f t="shared" si="27"/>
        <v/>
      </c>
      <c r="S1736" t="str">
        <f t="shared" si="25"/>
        <v/>
      </c>
      <c r="W1736">
        <f>VLOOKUP(A1736,Tbills!$B$4:$C$10000,2,1)</f>
        <v>0.38</v>
      </c>
    </row>
    <row r="1737" spans="1:23">
      <c r="A1737" s="1">
        <v>42688</v>
      </c>
      <c r="B1737">
        <f>IFERROR(VLOOKUP($A1737,'BTC-Web'!$A$2:$H$10000,2,0),"")</f>
        <v>701.99700900000005</v>
      </c>
      <c r="C1737">
        <f>VLOOKUP(A1737,H_SPBTFDUE!$B$2:$C$5828,2,0)</f>
        <v>4.9606055004660012</v>
      </c>
      <c r="D1737" s="2">
        <f>D1736*(1-D$1+IF(AND(WEEKDAY($A1737)&lt;&gt;1,WEEKDAY($A1737)&lt;&gt;7),-VLOOKUP($A1737,ETF_OP_Fee!$G$5:$H$14,2,1),0))^($A1737-$A1736)*(1+2*(C1737/C1736-1))+IFERROR(VLOOKUP(A1737,BITXeom!$C$9:$D$100,2,0),0)-$D$3*IFERROR(VLOOKUP($A1737,Dividends!$C$10:$E$100,2,0),0)</f>
        <v>0.86126743583651733</v>
      </c>
      <c r="G1737" s="66">
        <f t="shared" si="26"/>
        <v>3861001.4925603876</v>
      </c>
      <c r="H1737" s="2">
        <f>H1736*(1-H$1+IF(AND(WEEKDAY($A1737)&lt;&gt;1,WEEKDAY($A1737)&lt;&gt;7),-VLOOKUP($A1737,ETF_OP_Fee!$I$5:$J$14,2,1),0))^($A1737-$A1736)*(1+1*(B1737/B1736-1))</f>
        <v>0.47830231912118726</v>
      </c>
      <c r="I1737" s="9" t="str">
        <f>IFERROR(VLOOKUP(A1737,'BITO-IV'!$A$1:$J$10000,4,0),"")</f>
        <v/>
      </c>
      <c r="Q1737">
        <f>ROW()</f>
        <v>1737</v>
      </c>
      <c r="R1737" t="str">
        <f t="shared" si="27"/>
        <v/>
      </c>
      <c r="S1737" t="str">
        <f t="shared" si="25"/>
        <v/>
      </c>
      <c r="W1737">
        <f>VLOOKUP(A1737,Tbills!$B$4:$C$10000,2,1)</f>
        <v>0.38</v>
      </c>
    </row>
    <row r="1738" spans="1:23">
      <c r="A1738" s="1">
        <v>42689</v>
      </c>
      <c r="B1738">
        <f>IFERROR(VLOOKUP($A1738,'BTC-Web'!$A$2:$H$10000,2,0),"")</f>
        <v>705.79400599999997</v>
      </c>
      <c r="C1738">
        <f>VLOOKUP(A1738,H_SPBTFDUE!$B$2:$C$5828,2,0)</f>
        <v>5.0064862901381888</v>
      </c>
      <c r="D1738" s="2">
        <f>D1737*(1-D$1+IF(AND(WEEKDAY($A1738)&lt;&gt;1,WEEKDAY($A1738)&lt;&gt;7),-VLOOKUP($A1738,ETF_OP_Fee!$G$5:$H$14,2,1),0))^($A1738-$A1737)*(1+2*(C1738/C1737-1))+IFERROR(VLOOKUP(A1738,BITXeom!$C$9:$D$100,2,0),0)-$D$3*IFERROR(VLOOKUP($A1738,Dividends!$C$10:$E$100,2,0),0)</f>
        <v>0.87709346817951017</v>
      </c>
      <c r="G1738" s="66">
        <f t="shared" si="26"/>
        <v>3789379.4707483803</v>
      </c>
      <c r="H1738" s="2">
        <f>H1737*(1-H$1+IF(AND(WEEKDAY($A1738)&lt;&gt;1,WEEKDAY($A1738)&lt;&gt;7),-VLOOKUP($A1738,ETF_OP_Fee!$I$5:$J$14,2,1),0))^($A1738-$A1737)*(1+1*(B1738/B1737-1))</f>
        <v>0.48087686864650026</v>
      </c>
      <c r="I1738" s="9" t="str">
        <f>IFERROR(VLOOKUP(A1738,'BITO-IV'!$A$1:$J$10000,4,0),"")</f>
        <v/>
      </c>
      <c r="Q1738">
        <f>ROW()</f>
        <v>1738</v>
      </c>
      <c r="R1738" t="str">
        <f t="shared" si="27"/>
        <v/>
      </c>
      <c r="S1738" t="str">
        <f t="shared" si="25"/>
        <v/>
      </c>
      <c r="W1738">
        <f>VLOOKUP(A1738,Tbills!$B$4:$C$10000,2,1)</f>
        <v>0.38</v>
      </c>
    </row>
    <row r="1739" spans="1:23">
      <c r="A1739" s="1">
        <v>42690</v>
      </c>
      <c r="B1739">
        <f>IFERROR(VLOOKUP($A1739,'BTC-Web'!$A$2:$H$10000,2,0),"")</f>
        <v>711.16699200000005</v>
      </c>
      <c r="C1739">
        <f>VLOOKUP(A1739,H_SPBTFDUE!$B$2:$C$5828,2,0)</f>
        <v>5.2351420361183072</v>
      </c>
      <c r="D1739" s="2">
        <f>D1738*(1-D$1+IF(AND(WEEKDAY($A1739)&lt;&gt;1,WEEKDAY($A1739)&lt;&gt;7),-VLOOKUP($A1739,ETF_OP_Fee!$G$5:$H$14,2,1),0))^($A1739-$A1738)*(1+2*(C1739/C1738-1))+IFERROR(VLOOKUP(A1739,BITXeom!$C$9:$D$100,2,0),0)-$D$3*IFERROR(VLOOKUP($A1739,Dividends!$C$10:$E$100,2,0),0)</f>
        <v>0.95709513043364414</v>
      </c>
      <c r="G1739" s="66">
        <f t="shared" si="26"/>
        <v>3443045.8876342066</v>
      </c>
      <c r="H1739" s="2">
        <f>H1738*(1-H$1+IF(AND(WEEKDAY($A1739)&lt;&gt;1,WEEKDAY($A1739)&lt;&gt;7),-VLOOKUP($A1739,ETF_OP_Fee!$I$5:$J$14,2,1),0))^($A1739-$A1738)*(1+1*(B1739/B1738-1))</f>
        <v>0.4845250205350024</v>
      </c>
      <c r="I1739" s="9" t="str">
        <f>IFERROR(VLOOKUP(A1739,'BITO-IV'!$A$1:$J$10000,4,0),"")</f>
        <v/>
      </c>
      <c r="Q1739">
        <f>ROW()</f>
        <v>1739</v>
      </c>
      <c r="R1739" t="str">
        <f t="shared" si="27"/>
        <v/>
      </c>
      <c r="S1739" t="str">
        <f t="shared" si="25"/>
        <v/>
      </c>
      <c r="W1739">
        <f>VLOOKUP(A1739,Tbills!$B$4:$C$10000,2,1)</f>
        <v>0.38</v>
      </c>
    </row>
    <row r="1740" spans="1:23">
      <c r="A1740" s="1">
        <v>42691</v>
      </c>
      <c r="B1740">
        <f>IFERROR(VLOOKUP($A1740,'BTC-Web'!$A$2:$H$10000,2,0),"")</f>
        <v>744.87597700000003</v>
      </c>
      <c r="C1740">
        <f>VLOOKUP(A1740,H_SPBTFDUE!$B$2:$C$5828,2,0)</f>
        <v>5.2119097896169313</v>
      </c>
      <c r="D1740" s="2">
        <f>D1739*(1-D$1+IF(AND(WEEKDAY($A1740)&lt;&gt;1,WEEKDAY($A1740)&lt;&gt;7),-VLOOKUP($A1740,ETF_OP_Fee!$G$5:$H$14,2,1),0))^($A1740-$A1739)*(1+2*(C1740/C1739-1))+IFERROR(VLOOKUP(A1740,BITXeom!$C$9:$D$100,2,0),0)-$D$3*IFERROR(VLOOKUP($A1740,Dividends!$C$10:$E$100,2,0),0)</f>
        <v>0.94848608262387646</v>
      </c>
      <c r="G1740" s="66">
        <f t="shared" si="26"/>
        <v>3473425.4076956064</v>
      </c>
      <c r="H1740" s="2">
        <f>H1739*(1-H$1+IF(AND(WEEKDAY($A1740)&lt;&gt;1,WEEKDAY($A1740)&lt;&gt;7),-VLOOKUP($A1740,ETF_OP_Fee!$I$5:$J$14,2,1),0))^($A1740-$A1739)*(1+1*(B1740/B1739-1))</f>
        <v>0.50747807271225498</v>
      </c>
      <c r="I1740" s="9" t="str">
        <f>IFERROR(VLOOKUP(A1740,'BITO-IV'!$A$1:$J$10000,4,0),"")</f>
        <v/>
      </c>
      <c r="Q1740">
        <f>ROW()</f>
        <v>1740</v>
      </c>
      <c r="R1740" t="str">
        <f t="shared" si="27"/>
        <v/>
      </c>
      <c r="S1740" t="str">
        <f t="shared" si="25"/>
        <v/>
      </c>
      <c r="W1740">
        <f>VLOOKUP(A1740,Tbills!$B$4:$C$10000,2,1)</f>
        <v>0.48</v>
      </c>
    </row>
    <row r="1741" spans="1:23">
      <c r="A1741" s="1">
        <v>42692</v>
      </c>
      <c r="B1741">
        <f>IFERROR(VLOOKUP($A1741,'BTC-Web'!$A$2:$H$10000,2,0),"")</f>
        <v>740.705017</v>
      </c>
      <c r="C1741">
        <f>VLOOKUP(A1741,H_SPBTFDUE!$B$2:$C$5828,2,0)</f>
        <v>5.285953766797145</v>
      </c>
      <c r="D1741" s="2">
        <f>D1740*(1-D$1+IF(AND(WEEKDAY($A1741)&lt;&gt;1,WEEKDAY($A1741)&lt;&gt;7),-VLOOKUP($A1741,ETF_OP_Fee!$G$5:$H$14,2,1),0))^($A1741-$A1740)*(1+2*(C1741/C1740-1))+IFERROR(VLOOKUP(A1741,BITXeom!$C$9:$D$100,2,0),0)-$D$3*IFERROR(VLOOKUP($A1741,Dividends!$C$10:$E$100,2,0),0)</f>
        <v>0.9753181878749454</v>
      </c>
      <c r="G1741" s="66">
        <f t="shared" si="26"/>
        <v>3374552.8559133592</v>
      </c>
      <c r="H1741" s="2">
        <f>H1740*(1-H$1+IF(AND(WEEKDAY($A1741)&lt;&gt;1,WEEKDAY($A1741)&lt;&gt;7),-VLOOKUP($A1741,ETF_OP_Fee!$I$5:$J$14,2,1),0))^($A1741-$A1740)*(1+1*(B1741/B1740-1))</f>
        <v>0.50462329649898607</v>
      </c>
      <c r="I1741" s="9" t="str">
        <f>IFERROR(VLOOKUP(A1741,'BITO-IV'!$A$1:$J$10000,4,0),"")</f>
        <v/>
      </c>
      <c r="Q1741">
        <f>ROW()</f>
        <v>1741</v>
      </c>
      <c r="R1741" t="str">
        <f t="shared" si="27"/>
        <v/>
      </c>
      <c r="S1741" t="str">
        <f t="shared" si="25"/>
        <v/>
      </c>
      <c r="W1741">
        <f>VLOOKUP(A1741,Tbills!$B$4:$C$10000,2,1)</f>
        <v>0.48</v>
      </c>
    </row>
    <row r="1742" spans="1:23">
      <c r="A1742" s="1">
        <v>42695</v>
      </c>
      <c r="B1742">
        <f>IFERROR(VLOOKUP($A1742,'BTC-Web'!$A$2:$H$10000,2,0),"")</f>
        <v>731.26501499999995</v>
      </c>
      <c r="C1742">
        <f>VLOOKUP(A1742,H_SPBTFDUE!$B$2:$C$5828,2,0)</f>
        <v>5.1986071857413823</v>
      </c>
      <c r="D1742" s="2">
        <f>D1741*(1-D$1+IF(AND(WEEKDAY($A1742)&lt;&gt;1,WEEKDAY($A1742)&lt;&gt;7),-VLOOKUP($A1742,ETF_OP_Fee!$G$5:$H$14,2,1),0))^($A1742-$A1741)*(1+2*(C1742/C1741-1))+IFERROR(VLOOKUP(A1742,BITXeom!$C$9:$D$100,2,0),0)-$D$3*IFERROR(VLOOKUP($A1742,Dividends!$C$10:$E$100,2,0),0)</f>
        <v>0.94274430599270465</v>
      </c>
      <c r="G1742" s="66">
        <f t="shared" si="26"/>
        <v>3485901.3079977175</v>
      </c>
      <c r="H1742" s="2">
        <f>H1741*(1-H$1+IF(AND(WEEKDAY($A1742)&lt;&gt;1,WEEKDAY($A1742)&lt;&gt;7),-VLOOKUP($A1742,ETF_OP_Fee!$I$5:$J$14,2,1),0))^($A1742-$A1741)*(1+1*(B1742/B1741-1))</f>
        <v>0.49815316677066851</v>
      </c>
      <c r="I1742" s="9" t="str">
        <f>IFERROR(VLOOKUP(A1742,'BITO-IV'!$A$1:$J$10000,4,0),"")</f>
        <v/>
      </c>
      <c r="Q1742">
        <f>ROW()</f>
        <v>1742</v>
      </c>
      <c r="R1742" t="str">
        <f t="shared" si="27"/>
        <v/>
      </c>
      <c r="S1742" t="str">
        <f t="shared" si="25"/>
        <v/>
      </c>
      <c r="W1742">
        <f>VLOOKUP(A1742,Tbills!$B$4:$C$10000,2,1)</f>
        <v>0.48</v>
      </c>
    </row>
    <row r="1743" spans="1:23">
      <c r="A1743" s="1">
        <v>42696</v>
      </c>
      <c r="B1743">
        <f>IFERROR(VLOOKUP($A1743,'BTC-Web'!$A$2:$H$10000,2,0),"")</f>
        <v>739.64300500000002</v>
      </c>
      <c r="C1743">
        <f>VLOOKUP(A1743,H_SPBTFDUE!$B$2:$C$5828,2,0)</f>
        <v>5.2831211608572142</v>
      </c>
      <c r="D1743" s="2">
        <f>D1742*(1-D$1+IF(AND(WEEKDAY($A1743)&lt;&gt;1,WEEKDAY($A1743)&lt;&gt;7),-VLOOKUP($A1743,ETF_OP_Fee!$G$5:$H$14,2,1),0))^($A1743-$A1742)*(1+2*(C1743/C1742-1))+IFERROR(VLOOKUP(A1743,BITXeom!$C$9:$D$100,2,0),0)-$D$3*IFERROR(VLOOKUP($A1743,Dividends!$C$10:$E$100,2,0),0)</f>
        <v>0.97327943247876914</v>
      </c>
      <c r="G1743" s="66">
        <f t="shared" si="26"/>
        <v>3372378.9625050486</v>
      </c>
      <c r="H1743" s="2">
        <f>H1742*(1-H$1+IF(AND(WEEKDAY($A1743)&lt;&gt;1,WEEKDAY($A1743)&lt;&gt;7),-VLOOKUP($A1743,ETF_OP_Fee!$I$5:$J$14,2,1),0))^($A1743-$A1742)*(1+1*(B1743/B1742-1))</f>
        <v>0.50384731626018819</v>
      </c>
      <c r="I1743" s="9" t="str">
        <f>IFERROR(VLOOKUP(A1743,'BITO-IV'!$A$1:$J$10000,4,0),"")</f>
        <v/>
      </c>
      <c r="Q1743">
        <f>ROW()</f>
        <v>1743</v>
      </c>
      <c r="R1743" t="str">
        <f t="shared" si="27"/>
        <v/>
      </c>
      <c r="S1743" t="str">
        <f t="shared" si="25"/>
        <v/>
      </c>
      <c r="W1743">
        <f>VLOOKUP(A1743,Tbills!$B$4:$C$10000,2,1)</f>
        <v>0.48</v>
      </c>
    </row>
    <row r="1744" spans="1:23">
      <c r="A1744" s="1">
        <v>42697</v>
      </c>
      <c r="B1744">
        <f>IFERROR(VLOOKUP($A1744,'BTC-Web'!$A$2:$H$10000,2,0),"")</f>
        <v>751.74102800000003</v>
      </c>
      <c r="C1744">
        <f>VLOOKUP(A1744,H_SPBTFDUE!$B$2:$C$5828,2,0)</f>
        <v>5.2350583092380889</v>
      </c>
      <c r="D1744" s="2">
        <f>D1743*(1-D$1+IF(AND(WEEKDAY($A1744)&lt;&gt;1,WEEKDAY($A1744)&lt;&gt;7),-VLOOKUP($A1744,ETF_OP_Fee!$G$5:$H$14,2,1),0))^($A1744-$A1743)*(1+2*(C1744/C1743-1))+IFERROR(VLOOKUP(A1744,BITXeom!$C$9:$D$100,2,0),0)-$D$3*IFERROR(VLOOKUP($A1744,Dividends!$C$10:$E$100,2,0),0)</f>
        <v>0.95545554754577999</v>
      </c>
      <c r="G1744" s="66">
        <f t="shared" si="26"/>
        <v>3433563.4111579629</v>
      </c>
      <c r="H1744" s="2">
        <f>H1743*(1-H$1+IF(AND(WEEKDAY($A1744)&lt;&gt;1,WEEKDAY($A1744)&lt;&gt;7),-VLOOKUP($A1744,ETF_OP_Fee!$I$5:$J$14,2,1),0))^($A1744-$A1743)*(1+1*(B1744/B1743-1))</f>
        <v>0.51207520210811464</v>
      </c>
      <c r="I1744" s="9" t="str">
        <f>IFERROR(VLOOKUP(A1744,'BITO-IV'!$A$1:$J$10000,4,0),"")</f>
        <v/>
      </c>
      <c r="Q1744">
        <f>ROW()</f>
        <v>1744</v>
      </c>
      <c r="R1744" t="str">
        <f t="shared" si="27"/>
        <v/>
      </c>
      <c r="S1744" t="str">
        <f t="shared" si="25"/>
        <v/>
      </c>
      <c r="W1744">
        <f>VLOOKUP(A1744,Tbills!$B$4:$C$10000,2,1)</f>
        <v>0.48</v>
      </c>
    </row>
    <row r="1745" spans="1:23">
      <c r="A1745" s="1">
        <v>42699</v>
      </c>
      <c r="B1745">
        <f>IFERROR(VLOOKUP($A1745,'BTC-Web'!$A$2:$H$10000,2,0),"")</f>
        <v>740.44201699999996</v>
      </c>
      <c r="C1745">
        <f>VLOOKUP(A1745,H_SPBTFDUE!$B$2:$C$5828,2,0)</f>
        <v>5.2137789800920693</v>
      </c>
      <c r="D1745" s="2">
        <f>D1744*(1-D$1+IF(AND(WEEKDAY($A1745)&lt;&gt;1,WEEKDAY($A1745)&lt;&gt;7),-VLOOKUP($A1745,ETF_OP_Fee!$G$5:$H$14,2,1),0))^($A1745-$A1744)*(1+2*(C1745/C1744-1))+IFERROR(VLOOKUP(A1745,BITXeom!$C$9:$D$100,2,0),0)-$D$3*IFERROR(VLOOKUP($A1745,Dividends!$C$10:$E$100,2,0),0)</f>
        <v>0.94745965578087055</v>
      </c>
      <c r="G1745" s="66">
        <f t="shared" si="26"/>
        <v>3461297.9965998093</v>
      </c>
      <c r="H1745" s="2">
        <f>H1744*(1-H$1+IF(AND(WEEKDAY($A1745)&lt;&gt;1,WEEKDAY($A1745)&lt;&gt;7),-VLOOKUP($A1745,ETF_OP_Fee!$I$5:$J$14,2,1),0))^($A1745-$A1744)*(1+1*(B1745/B1744-1))</f>
        <v>0.50435222295955751</v>
      </c>
      <c r="I1745" s="9" t="str">
        <f>IFERROR(VLOOKUP(A1745,'BITO-IV'!$A$1:$J$10000,4,0),"")</f>
        <v/>
      </c>
      <c r="Q1745">
        <f>ROW()</f>
        <v>1745</v>
      </c>
      <c r="R1745" t="str">
        <f t="shared" si="27"/>
        <v/>
      </c>
      <c r="S1745" t="str">
        <f t="shared" si="25"/>
        <v/>
      </c>
      <c r="W1745">
        <f>VLOOKUP(A1745,Tbills!$B$4:$C$10000,2,1)</f>
        <v>0.45999999999999996</v>
      </c>
    </row>
    <row r="1746" spans="1:23">
      <c r="A1746" s="1">
        <v>42702</v>
      </c>
      <c r="B1746">
        <f>IFERROR(VLOOKUP($A1746,'BTC-Web'!$A$2:$H$10000,2,0),"")</f>
        <v>732.48400900000001</v>
      </c>
      <c r="C1746">
        <f>VLOOKUP(A1746,H_SPBTFDUE!$B$2:$C$5828,2,0)</f>
        <v>5.1721806395154264</v>
      </c>
      <c r="D1746" s="2">
        <f>D1745*(1-D$1+IF(AND(WEEKDAY($A1746)&lt;&gt;1,WEEKDAY($A1746)&lt;&gt;7),-VLOOKUP($A1746,ETF_OP_Fee!$G$5:$H$14,2,1),0))^($A1746-$A1745)*(1+2*(C1746/C1745-1))+IFERROR(VLOOKUP(A1746,BITXeom!$C$9:$D$100,2,0),0)-$D$3*IFERROR(VLOOKUP($A1746,Dividends!$C$10:$E$100,2,0),0)</f>
        <v>0.93200383283383081</v>
      </c>
      <c r="G1746" s="66">
        <f t="shared" si="26"/>
        <v>3516350.02374308</v>
      </c>
      <c r="H1746" s="2">
        <f>H1745*(1-H$1+IF(AND(WEEKDAY($A1746)&lt;&gt;1,WEEKDAY($A1746)&lt;&gt;7),-VLOOKUP($A1746,ETF_OP_Fee!$I$5:$J$14,2,1),0))^($A1746-$A1745)*(1+1*(B1746/B1745-1))</f>
        <v>0.49889266761177037</v>
      </c>
      <c r="I1746" s="9" t="str">
        <f>IFERROR(VLOOKUP(A1746,'BITO-IV'!$A$1:$J$10000,4,0),"")</f>
        <v/>
      </c>
      <c r="Q1746">
        <f>ROW()</f>
        <v>1746</v>
      </c>
      <c r="R1746" t="str">
        <f t="shared" si="27"/>
        <v/>
      </c>
      <c r="S1746" t="str">
        <f t="shared" si="25"/>
        <v/>
      </c>
      <c r="W1746">
        <f>VLOOKUP(A1746,Tbills!$B$4:$C$10000,2,1)</f>
        <v>0.45999999999999996</v>
      </c>
    </row>
    <row r="1747" spans="1:23">
      <c r="A1747" s="1">
        <v>42703</v>
      </c>
      <c r="B1747">
        <f>IFERROR(VLOOKUP($A1747,'BTC-Web'!$A$2:$H$10000,2,0),"")</f>
        <v>736.328979</v>
      </c>
      <c r="C1747">
        <f>VLOOKUP(A1747,H_SPBTFDUE!$B$2:$C$5828,2,0)</f>
        <v>5.1701448337343647</v>
      </c>
      <c r="D1747" s="2">
        <f>D1746*(1-D$1+IF(AND(WEEKDAY($A1747)&lt;&gt;1,WEEKDAY($A1747)&lt;&gt;7),-VLOOKUP($A1747,ETF_OP_Fee!$G$5:$H$14,2,1),0))^($A1747-$A1746)*(1+2*(C1747/C1746-1))+IFERROR(VLOOKUP(A1747,BITXeom!$C$9:$D$100,2,0),0)-$D$3*IFERROR(VLOOKUP($A1747,Dividends!$C$10:$E$100,2,0),0)</f>
        <v>0.93115788392685594</v>
      </c>
      <c r="G1747" s="66">
        <f t="shared" si="26"/>
        <v>3518935.0998484013</v>
      </c>
      <c r="H1747" s="2">
        <f>H1746*(1-H$1+IF(AND(WEEKDAY($A1747)&lt;&gt;1,WEEKDAY($A1747)&lt;&gt;7),-VLOOKUP($A1747,ETF_OP_Fee!$I$5:$J$14,2,1),0))^($A1747-$A1746)*(1+1*(B1747/B1746-1))</f>
        <v>0.50149841214002344</v>
      </c>
      <c r="I1747" s="9" t="str">
        <f>IFERROR(VLOOKUP(A1747,'BITO-IV'!$A$1:$J$10000,4,0),"")</f>
        <v/>
      </c>
      <c r="Q1747">
        <f>ROW()</f>
        <v>1747</v>
      </c>
      <c r="R1747" t="str">
        <f t="shared" si="27"/>
        <v/>
      </c>
      <c r="S1747" t="str">
        <f t="shared" si="25"/>
        <v/>
      </c>
      <c r="W1747">
        <f>VLOOKUP(A1747,Tbills!$B$4:$C$10000,2,1)</f>
        <v>0.45999999999999996</v>
      </c>
    </row>
    <row r="1748" spans="1:23">
      <c r="A1748" s="1">
        <v>42704</v>
      </c>
      <c r="B1748">
        <f>IFERROR(VLOOKUP($A1748,'BTC-Web'!$A$2:$H$10000,2,0),"")</f>
        <v>736.283997</v>
      </c>
      <c r="C1748">
        <f>VLOOKUP(A1748,H_SPBTFDUE!$B$2:$C$5828,2,0)</f>
        <v>5.240473889363221</v>
      </c>
      <c r="D1748" s="2">
        <f>D1747*(1-D$1+IF(AND(WEEKDAY($A1748)&lt;&gt;1,WEEKDAY($A1748)&lt;&gt;7),-VLOOKUP($A1748,ETF_OP_Fee!$G$5:$H$14,2,1),0))^($A1748-$A1747)*(1+2*(C1748/C1747-1))+IFERROR(VLOOKUP(A1748,BITXeom!$C$9:$D$100,2,0),0)-$D$3*IFERROR(VLOOKUP($A1748,Dividends!$C$10:$E$100,2,0),0)</f>
        <v>0.9563755093915931</v>
      </c>
      <c r="G1748" s="66">
        <f t="shared" si="26"/>
        <v>3423016.3519903463</v>
      </c>
      <c r="H1748" s="2">
        <f>H1747*(1-H$1+IF(AND(WEEKDAY($A1748)&lt;&gt;1,WEEKDAY($A1748)&lt;&gt;7),-VLOOKUP($A1748,ETF_OP_Fee!$I$5:$J$14,2,1),0))^($A1748-$A1747)*(1+1*(B1748/B1747-1))</f>
        <v>0.50145472393075741</v>
      </c>
      <c r="I1748" s="9" t="str">
        <f>IFERROR(VLOOKUP(A1748,'BITO-IV'!$A$1:$J$10000,4,0),"")</f>
        <v/>
      </c>
      <c r="Q1748">
        <f>ROW()</f>
        <v>1748</v>
      </c>
      <c r="R1748" t="str">
        <f t="shared" si="27"/>
        <v/>
      </c>
      <c r="S1748" t="str">
        <f t="shared" si="25"/>
        <v/>
      </c>
      <c r="W1748">
        <f>VLOOKUP(A1748,Tbills!$B$4:$C$10000,2,1)</f>
        <v>0.45999999999999996</v>
      </c>
    </row>
    <row r="1749" spans="1:23">
      <c r="A1749" s="1">
        <v>42705</v>
      </c>
      <c r="B1749">
        <f>IFERROR(VLOOKUP($A1749,'BTC-Web'!$A$2:$H$10000,2,0),"")</f>
        <v>746.046021</v>
      </c>
      <c r="C1749">
        <f>VLOOKUP(A1749,H_SPBTFDUE!$B$2:$C$5828,2,0)</f>
        <v>5.3177873696737015</v>
      </c>
      <c r="D1749" s="2">
        <f>D1748*(1-D$1+IF(AND(WEEKDAY($A1749)&lt;&gt;1,WEEKDAY($A1749)&lt;&gt;7),-VLOOKUP($A1749,ETF_OP_Fee!$G$5:$H$14,2,1),0))^($A1749-$A1748)*(1+2*(C1749/C1748-1))+IFERROR(VLOOKUP(A1749,BITXeom!$C$9:$D$100,2,0),0)-$D$3*IFERROR(VLOOKUP($A1749,Dividends!$C$10:$E$100,2,0),0)</f>
        <v>0.98447591500444076</v>
      </c>
      <c r="G1749" s="66">
        <f t="shared" si="26"/>
        <v>3321837.6424649861</v>
      </c>
      <c r="H1749" s="2">
        <f>H1748*(1-H$1+IF(AND(WEEKDAY($A1749)&lt;&gt;1,WEEKDAY($A1749)&lt;&gt;7),-VLOOKUP($A1749,ETF_OP_Fee!$I$5:$J$14,2,1),0))^($A1749-$A1748)*(1+1*(B1749/B1748-1))</f>
        <v>0.50809003857082813</v>
      </c>
      <c r="I1749" s="9" t="str">
        <f>IFERROR(VLOOKUP(A1749,'BITO-IV'!$A$1:$J$10000,4,0),"")</f>
        <v/>
      </c>
      <c r="Q1749">
        <f>ROW()</f>
        <v>1749</v>
      </c>
      <c r="R1749" t="str">
        <f t="shared" si="27"/>
        <v/>
      </c>
      <c r="S1749" t="str">
        <f t="shared" si="25"/>
        <v/>
      </c>
      <c r="W1749">
        <f>VLOOKUP(A1749,Tbills!$B$4:$C$10000,2,1)</f>
        <v>0.48</v>
      </c>
    </row>
    <row r="1750" spans="1:23">
      <c r="A1750" s="1">
        <v>42706</v>
      </c>
      <c r="B1750">
        <f>IFERROR(VLOOKUP($A1750,'BTC-Web'!$A$2:$H$10000,2,0),"")</f>
        <v>757.544983</v>
      </c>
      <c r="C1750">
        <f>VLOOKUP(A1750,H_SPBTFDUE!$B$2:$C$5828,2,0)</f>
        <v>5.4659642944112097</v>
      </c>
      <c r="D1750" s="2">
        <f>D1749*(1-D$1+IF(AND(WEEKDAY($A1750)&lt;&gt;1,WEEKDAY($A1750)&lt;&gt;7),-VLOOKUP($A1750,ETF_OP_Fee!$G$5:$H$14,2,1),0))^($A1750-$A1749)*(1+2*(C1750/C1749-1))+IFERROR(VLOOKUP(A1750,BITXeom!$C$9:$D$100,2,0),0)-$D$3*IFERROR(VLOOKUP($A1750,Dividends!$C$10:$E$100,2,0),0)</f>
        <v>1.0392142751508899</v>
      </c>
      <c r="G1750" s="66">
        <f t="shared" si="26"/>
        <v>3136542.7363173682</v>
      </c>
      <c r="H1750" s="2">
        <f>H1749*(1-H$1+IF(AND(WEEKDAY($A1750)&lt;&gt;1,WEEKDAY($A1750)&lt;&gt;7),-VLOOKUP($A1750,ETF_OP_Fee!$I$5:$J$14,2,1),0))^($A1750-$A1749)*(1+1*(B1750/B1749-1))</f>
        <v>0.51590790758848148</v>
      </c>
      <c r="I1750" s="9" t="str">
        <f>IFERROR(VLOOKUP(A1750,'BITO-IV'!$A$1:$J$10000,4,0),"")</f>
        <v/>
      </c>
      <c r="Q1750">
        <f>ROW()</f>
        <v>1750</v>
      </c>
      <c r="R1750" t="str">
        <f t="shared" si="27"/>
        <v/>
      </c>
      <c r="S1750" t="str">
        <f t="shared" si="25"/>
        <v/>
      </c>
      <c r="W1750">
        <f>VLOOKUP(A1750,Tbills!$B$4:$C$10000,2,1)</f>
        <v>0.48</v>
      </c>
    </row>
    <row r="1751" spans="1:23">
      <c r="A1751" s="1">
        <v>42709</v>
      </c>
      <c r="B1751">
        <f>IFERROR(VLOOKUP($A1751,'BTC-Web'!$A$2:$H$10000,2,0),"")</f>
        <v>773.39398200000005</v>
      </c>
      <c r="C1751">
        <f>VLOOKUP(A1751,H_SPBTFDUE!$B$2:$C$5828,2,0)</f>
        <v>5.3301540208745477</v>
      </c>
      <c r="D1751" s="2">
        <f>D1750*(1-D$1+IF(AND(WEEKDAY($A1751)&lt;&gt;1,WEEKDAY($A1751)&lt;&gt;7),-VLOOKUP($A1751,ETF_OP_Fee!$G$5:$H$14,2,1),0))^($A1751-$A1750)*(1+2*(C1751/C1750-1))+IFERROR(VLOOKUP(A1751,BITXeom!$C$9:$D$100,2,0),0)-$D$3*IFERROR(VLOOKUP($A1751,Dividends!$C$10:$E$100,2,0),0)</f>
        <v>0.98721542081892222</v>
      </c>
      <c r="G1751" s="66">
        <f t="shared" si="26"/>
        <v>3292243.9024274782</v>
      </c>
      <c r="H1751" s="2">
        <f>H1750*(1-H$1+IF(AND(WEEKDAY($A1751)&lt;&gt;1,WEEKDAY($A1751)&lt;&gt;7),-VLOOKUP($A1751,ETF_OP_Fee!$I$5:$J$14,2,1),0))^($A1751-$A1750)*(1+1*(B1751/B1750-1))</f>
        <v>0.52666036467691979</v>
      </c>
      <c r="I1751" s="9" t="str">
        <f>IFERROR(VLOOKUP(A1751,'BITO-IV'!$A$1:$J$10000,4,0),"")</f>
        <v/>
      </c>
      <c r="Q1751">
        <f>ROW()</f>
        <v>1751</v>
      </c>
      <c r="R1751" t="str">
        <f t="shared" si="27"/>
        <v/>
      </c>
      <c r="S1751" t="str">
        <f t="shared" si="25"/>
        <v/>
      </c>
      <c r="W1751">
        <f>VLOOKUP(A1751,Tbills!$B$4:$C$10000,2,1)</f>
        <v>0.48</v>
      </c>
    </row>
    <row r="1752" spans="1:23">
      <c r="A1752" s="1">
        <v>42710</v>
      </c>
      <c r="B1752">
        <f>IFERROR(VLOOKUP($A1752,'BTC-Web'!$A$2:$H$10000,2,0),"")</f>
        <v>758.71997099999999</v>
      </c>
      <c r="C1752">
        <f>VLOOKUP(A1752,H_SPBTFDUE!$B$2:$C$5828,2,0)</f>
        <v>5.3683779885855127</v>
      </c>
      <c r="D1752" s="2">
        <f>D1751*(1-D$1+IF(AND(WEEKDAY($A1752)&lt;&gt;1,WEEKDAY($A1752)&lt;&gt;7),-VLOOKUP($A1752,ETF_OP_Fee!$G$5:$H$14,2,1),0))^($A1752-$A1751)*(1+2*(C1752/C1751-1))+IFERROR(VLOOKUP(A1752,BITXeom!$C$9:$D$100,2,0),0)-$D$3*IFERROR(VLOOKUP($A1752,Dividends!$C$10:$E$100,2,0),0)</f>
        <v>1.001253881639973</v>
      </c>
      <c r="G1752" s="66">
        <f t="shared" si="26"/>
        <v>3244853.3927934179</v>
      </c>
      <c r="H1752" s="2">
        <f>H1751*(1-H$1+IF(AND(WEEKDAY($A1752)&lt;&gt;1,WEEKDAY($A1752)&lt;&gt;7),-VLOOKUP($A1752,ETF_OP_Fee!$I$5:$J$14,2,1),0))^($A1752-$A1751)*(1+1*(B1752/B1751-1))</f>
        <v>0.51665431291882069</v>
      </c>
      <c r="I1752" s="9" t="str">
        <f>IFERROR(VLOOKUP(A1752,'BITO-IV'!$A$1:$J$10000,4,0),"")</f>
        <v/>
      </c>
      <c r="Q1752">
        <f>ROW()</f>
        <v>1752</v>
      </c>
      <c r="R1752" t="str">
        <f t="shared" si="27"/>
        <v/>
      </c>
      <c r="S1752" t="str">
        <f t="shared" si="25"/>
        <v/>
      </c>
      <c r="W1752">
        <f>VLOOKUP(A1752,Tbills!$B$4:$C$10000,2,1)</f>
        <v>0.48</v>
      </c>
    </row>
    <row r="1753" spans="1:23">
      <c r="A1753" s="1">
        <v>42711</v>
      </c>
      <c r="B1753">
        <f>IFERROR(VLOOKUP($A1753,'BTC-Web'!$A$2:$H$10000,2,0),"")</f>
        <v>764.21099900000002</v>
      </c>
      <c r="C1753">
        <f>VLOOKUP(A1753,H_SPBTFDUE!$B$2:$C$5828,2,0)</f>
        <v>5.3952420020543439</v>
      </c>
      <c r="D1753" s="2">
        <f>D1752*(1-D$1+IF(AND(WEEKDAY($A1753)&lt;&gt;1,WEEKDAY($A1753)&lt;&gt;7),-VLOOKUP($A1753,ETF_OP_Fee!$G$5:$H$14,2,1),0))^($A1753-$A1752)*(1+2*(C1753/C1752-1))+IFERROR(VLOOKUP(A1753,BITXeom!$C$9:$D$100,2,0),0)-$D$3*IFERROR(VLOOKUP($A1753,Dividends!$C$10:$E$100,2,0),0)</f>
        <v>1.0111527658712101</v>
      </c>
      <c r="G1753" s="66">
        <f t="shared" si="26"/>
        <v>3212209.2040750463</v>
      </c>
      <c r="H1753" s="2">
        <f>H1752*(1-H$1+IF(AND(WEEKDAY($A1753)&lt;&gt;1,WEEKDAY($A1753)&lt;&gt;7),-VLOOKUP($A1753,ETF_OP_Fee!$I$5:$J$14,2,1),0))^($A1753-$A1752)*(1+1*(B1753/B1752-1))</f>
        <v>0.52037991252557481</v>
      </c>
      <c r="I1753" s="9" t="str">
        <f>IFERROR(VLOOKUP(A1753,'BITO-IV'!$A$1:$J$10000,4,0),"")</f>
        <v/>
      </c>
      <c r="Q1753">
        <f>ROW()</f>
        <v>1753</v>
      </c>
      <c r="R1753" t="str">
        <f t="shared" si="27"/>
        <v/>
      </c>
      <c r="S1753" t="str">
        <f t="shared" si="25"/>
        <v/>
      </c>
      <c r="W1753">
        <f>VLOOKUP(A1753,Tbills!$B$4:$C$10000,2,1)</f>
        <v>0.48</v>
      </c>
    </row>
    <row r="1754" spans="1:23">
      <c r="A1754" s="1">
        <v>42712</v>
      </c>
      <c r="B1754">
        <f>IFERROR(VLOOKUP($A1754,'BTC-Web'!$A$2:$H$10000,2,0),"")</f>
        <v>768.07598900000005</v>
      </c>
      <c r="C1754">
        <f>VLOOKUP(A1754,H_SPBTFDUE!$B$2:$C$5828,2,0)</f>
        <v>5.4134604582057939</v>
      </c>
      <c r="D1754" s="2">
        <f>D1753*(1-D$1+IF(AND(WEEKDAY($A1754)&lt;&gt;1,WEEKDAY($A1754)&lt;&gt;7),-VLOOKUP($A1754,ETF_OP_Fee!$G$5:$H$14,2,1),0))^($A1754-$A1753)*(1+2*(C1754/C1753-1))+IFERROR(VLOOKUP(A1754,BITXeom!$C$9:$D$100,2,0),0)-$D$3*IFERROR(VLOOKUP($A1754,Dividends!$C$10:$E$100,2,0),0)</f>
        <v>1.0178588977418883</v>
      </c>
      <c r="G1754" s="66">
        <f t="shared" si="26"/>
        <v>3190348.251732246</v>
      </c>
      <c r="H1754" s="2">
        <f>H1753*(1-H$1+IF(AND(WEEKDAY($A1754)&lt;&gt;1,WEEKDAY($A1754)&lt;&gt;7),-VLOOKUP($A1754,ETF_OP_Fee!$I$5:$J$14,2,1),0))^($A1754-$A1753)*(1+1*(B1754/B1753-1))</f>
        <v>0.52299811644578564</v>
      </c>
      <c r="I1754" s="9" t="str">
        <f>IFERROR(VLOOKUP(A1754,'BITO-IV'!$A$1:$J$10000,4,0),"")</f>
        <v/>
      </c>
      <c r="Q1754">
        <f>ROW()</f>
        <v>1754</v>
      </c>
      <c r="R1754" t="str">
        <f t="shared" si="27"/>
        <v/>
      </c>
      <c r="S1754" t="str">
        <f t="shared" si="25"/>
        <v/>
      </c>
      <c r="W1754">
        <f>VLOOKUP(A1754,Tbills!$B$4:$C$10000,2,1)</f>
        <v>0.48</v>
      </c>
    </row>
    <row r="1755" spans="1:23">
      <c r="A1755" s="1">
        <v>42713</v>
      </c>
      <c r="B1755">
        <f>IFERROR(VLOOKUP($A1755,'BTC-Web'!$A$2:$H$10000,2,0),"")</f>
        <v>769.94397000000004</v>
      </c>
      <c r="C1755">
        <f>VLOOKUP(A1755,H_SPBTFDUE!$B$2:$C$5828,2,0)</f>
        <v>5.4268010496265564</v>
      </c>
      <c r="D1755" s="2">
        <f>D1754*(1-D$1+IF(AND(WEEKDAY($A1755)&lt;&gt;1,WEEKDAY($A1755)&lt;&gt;7),-VLOOKUP($A1755,ETF_OP_Fee!$G$5:$H$14,2,1),0))^($A1755-$A1754)*(1+2*(C1755/C1754-1))+IFERROR(VLOOKUP(A1755,BITXeom!$C$9:$D$100,2,0),0)-$D$3*IFERROR(VLOOKUP($A1755,Dividends!$C$10:$E$100,2,0),0)</f>
        <v>1.0227522870698447</v>
      </c>
      <c r="G1755" s="66">
        <f t="shared" si="26"/>
        <v>3174457.9917226075</v>
      </c>
      <c r="H1755" s="2">
        <f>H1754*(1-H$1+IF(AND(WEEKDAY($A1755)&lt;&gt;1,WEEKDAY($A1755)&lt;&gt;7),-VLOOKUP($A1755,ETF_OP_Fee!$I$5:$J$14,2,1),0))^($A1755-$A1754)*(1+1*(B1755/B1754-1))</f>
        <v>0.52425641623082198</v>
      </c>
      <c r="I1755" s="9" t="str">
        <f>IFERROR(VLOOKUP(A1755,'BITO-IV'!$A$1:$J$10000,4,0),"")</f>
        <v/>
      </c>
      <c r="Q1755">
        <f>ROW()</f>
        <v>1755</v>
      </c>
      <c r="R1755" t="str">
        <f t="shared" si="27"/>
        <v/>
      </c>
      <c r="S1755" t="str">
        <f t="shared" si="25"/>
        <v/>
      </c>
      <c r="W1755">
        <f>VLOOKUP(A1755,Tbills!$B$4:$C$10000,2,1)</f>
        <v>0.48</v>
      </c>
    </row>
    <row r="1756" spans="1:23">
      <c r="A1756" s="1">
        <v>42716</v>
      </c>
      <c r="B1756">
        <f>IFERROR(VLOOKUP($A1756,'BTC-Web'!$A$2:$H$10000,2,0),"")</f>
        <v>770.03997800000002</v>
      </c>
      <c r="C1756">
        <f>VLOOKUP(A1756,H_SPBTFDUE!$B$2:$C$5828,2,0)</f>
        <v>5.4774198394645151</v>
      </c>
      <c r="D1756" s="2">
        <f>D1755*(1-D$1+IF(AND(WEEKDAY($A1756)&lt;&gt;1,WEEKDAY($A1756)&lt;&gt;7),-VLOOKUP($A1756,ETF_OP_Fee!$G$5:$H$14,2,1),0))^($A1756-$A1755)*(1+2*(C1756/C1755-1))+IFERROR(VLOOKUP(A1756,BITXeom!$C$9:$D$100,2,0),0)-$D$3*IFERROR(VLOOKUP($A1756,Dividends!$C$10:$E$100,2,0),0)</f>
        <v>1.0414551185644643</v>
      </c>
      <c r="G1756" s="66">
        <f t="shared" si="26"/>
        <v>3115072.8775875354</v>
      </c>
      <c r="H1756" s="2">
        <f>H1755*(1-H$1+IF(AND(WEEKDAY($A1756)&lt;&gt;1,WEEKDAY($A1756)&lt;&gt;7),-VLOOKUP($A1756,ETF_OP_Fee!$I$5:$J$14,2,1),0))^($A1756-$A1755)*(1+1*(B1756/B1755-1))</f>
        <v>0.52428084914455642</v>
      </c>
      <c r="I1756" s="9" t="str">
        <f>IFERROR(VLOOKUP(A1756,'BITO-IV'!$A$1:$J$10000,4,0),"")</f>
        <v/>
      </c>
      <c r="Q1756">
        <f>ROW()</f>
        <v>1756</v>
      </c>
      <c r="R1756" t="str">
        <f t="shared" si="27"/>
        <v/>
      </c>
      <c r="S1756" t="str">
        <f t="shared" si="25"/>
        <v/>
      </c>
      <c r="W1756">
        <f>VLOOKUP(A1756,Tbills!$B$4:$C$10000,2,1)</f>
        <v>0.48</v>
      </c>
    </row>
    <row r="1757" spans="1:23">
      <c r="A1757" s="1">
        <v>42717</v>
      </c>
      <c r="B1757">
        <f>IFERROR(VLOOKUP($A1757,'BTC-Web'!$A$2:$H$10000,2,0),"")</f>
        <v>780.646973</v>
      </c>
      <c r="C1757">
        <f>VLOOKUP(A1757,H_SPBTFDUE!$B$2:$C$5828,2,0)</f>
        <v>5.4801130674961502</v>
      </c>
      <c r="D1757" s="2">
        <f>D1756*(1-D$1+IF(AND(WEEKDAY($A1757)&lt;&gt;1,WEEKDAY($A1757)&lt;&gt;7),-VLOOKUP($A1757,ETF_OP_Fee!$G$5:$H$14,2,1),0))^($A1757-$A1756)*(1+2*(C1757/C1756-1))+IFERROR(VLOOKUP(A1757,BITXeom!$C$9:$D$100,2,0),0)-$D$3*IFERROR(VLOOKUP($A1757,Dividends!$C$10:$E$100,2,0),0)</f>
        <v>1.0423536094525991</v>
      </c>
      <c r="G1757" s="66">
        <f t="shared" si="26"/>
        <v>3111847.3823973299</v>
      </c>
      <c r="H1757" s="2">
        <f>H1756*(1-H$1+IF(AND(WEEKDAY($A1757)&lt;&gt;1,WEEKDAY($A1757)&lt;&gt;7),-VLOOKUP($A1757,ETF_OP_Fee!$I$5:$J$14,2,1),0))^($A1757-$A1756)*(1+1*(B1757/B1756-1))</f>
        <v>0.53148877607853184</v>
      </c>
      <c r="I1757" s="9" t="str">
        <f>IFERROR(VLOOKUP(A1757,'BITO-IV'!$A$1:$J$10000,4,0),"")</f>
        <v/>
      </c>
      <c r="Q1757">
        <f>ROW()</f>
        <v>1757</v>
      </c>
      <c r="R1757" t="str">
        <f t="shared" si="27"/>
        <v/>
      </c>
      <c r="S1757" t="str">
        <f t="shared" si="25"/>
        <v/>
      </c>
      <c r="W1757">
        <f>VLOOKUP(A1757,Tbills!$B$4:$C$10000,2,1)</f>
        <v>0.48</v>
      </c>
    </row>
    <row r="1758" spans="1:23">
      <c r="A1758" s="1">
        <v>42718</v>
      </c>
      <c r="B1758">
        <f>IFERROR(VLOOKUP($A1758,'BTC-Web'!$A$2:$H$10000,2,0),"")</f>
        <v>780.00500499999998</v>
      </c>
      <c r="C1758">
        <f>VLOOKUP(A1758,H_SPBTFDUE!$B$2:$C$5828,2,0)</f>
        <v>5.486006645480944</v>
      </c>
      <c r="D1758" s="2">
        <f>D1757*(1-D$1+IF(AND(WEEKDAY($A1758)&lt;&gt;1,WEEKDAY($A1758)&lt;&gt;7),-VLOOKUP($A1758,ETF_OP_Fee!$G$5:$H$14,2,1),0))^($A1758-$A1757)*(1+2*(C1758/C1757-1))+IFERROR(VLOOKUP(A1758,BITXeom!$C$9:$D$100,2,0),0)-$D$3*IFERROR(VLOOKUP($A1758,Dividends!$C$10:$E$100,2,0),0)</f>
        <v>1.0444696803203597</v>
      </c>
      <c r="G1758" s="66">
        <f t="shared" si="26"/>
        <v>3104992.1342045562</v>
      </c>
      <c r="H1758" s="2">
        <f>H1757*(1-H$1+IF(AND(WEEKDAY($A1758)&lt;&gt;1,WEEKDAY($A1758)&lt;&gt;7),-VLOOKUP($A1758,ETF_OP_Fee!$I$5:$J$14,2,1),0))^($A1758-$A1757)*(1+1*(B1758/B1757-1))</f>
        <v>0.53103788237339689</v>
      </c>
      <c r="I1758" s="9" t="str">
        <f>IFERROR(VLOOKUP(A1758,'BITO-IV'!$A$1:$J$10000,4,0),"")</f>
        <v/>
      </c>
      <c r="Q1758">
        <f>ROW()</f>
        <v>1758</v>
      </c>
      <c r="R1758" t="str">
        <f t="shared" si="27"/>
        <v/>
      </c>
      <c r="S1758" t="str">
        <f t="shared" si="25"/>
        <v/>
      </c>
      <c r="W1758">
        <f>VLOOKUP(A1758,Tbills!$B$4:$C$10000,2,1)</f>
        <v>0.48</v>
      </c>
    </row>
    <row r="1759" spans="1:23">
      <c r="A1759" s="1">
        <v>42719</v>
      </c>
      <c r="B1759">
        <f>IFERROR(VLOOKUP($A1759,'BTC-Web'!$A$2:$H$10000,2,0),"")</f>
        <v>780.07000700000003</v>
      </c>
      <c r="C1759">
        <f>VLOOKUP(A1759,H_SPBTFDUE!$B$2:$C$5828,2,0)</f>
        <v>5.4615865011935876</v>
      </c>
      <c r="D1759" s="2">
        <f>D1758*(1-D$1+IF(AND(WEEKDAY($A1759)&lt;&gt;1,WEEKDAY($A1759)&lt;&gt;7),-VLOOKUP($A1759,ETF_OP_Fee!$G$5:$H$14,2,1),0))^($A1759-$A1758)*(1+2*(C1759/C1758-1))+IFERROR(VLOOKUP(A1759,BITXeom!$C$9:$D$100,2,0),0)-$D$3*IFERROR(VLOOKUP($A1759,Dividends!$C$10:$E$100,2,0),0)</f>
        <v>1.035046289074169</v>
      </c>
      <c r="G1759" s="66">
        <f t="shared" si="26"/>
        <v>3132473.3276919168</v>
      </c>
      <c r="H1759" s="2">
        <f>H1758*(1-H$1+IF(AND(WEEKDAY($A1759)&lt;&gt;1,WEEKDAY($A1759)&lt;&gt;7),-VLOOKUP($A1759,ETF_OP_Fee!$I$5:$J$14,2,1),0))^($A1759-$A1758)*(1+1*(B1759/B1758-1))</f>
        <v>0.53106831392218501</v>
      </c>
      <c r="I1759" s="9" t="str">
        <f>IFERROR(VLOOKUP(A1759,'BITO-IV'!$A$1:$J$10000,4,0),"")</f>
        <v/>
      </c>
      <c r="Q1759">
        <f>ROW()</f>
        <v>1759</v>
      </c>
      <c r="R1759" t="str">
        <f t="shared" si="27"/>
        <v/>
      </c>
      <c r="S1759" t="str">
        <f t="shared" si="25"/>
        <v/>
      </c>
      <c r="W1759">
        <f>VLOOKUP(A1759,Tbills!$B$4:$C$10000,2,1)</f>
        <v>0.51</v>
      </c>
    </row>
    <row r="1760" spans="1:23">
      <c r="A1760" s="1">
        <v>42720</v>
      </c>
      <c r="B1760">
        <f>IFERROR(VLOOKUP($A1760,'BTC-Web'!$A$2:$H$10000,2,0),"")</f>
        <v>778.96301300000005</v>
      </c>
      <c r="C1760">
        <f>VLOOKUP(A1760,H_SPBTFDUE!$B$2:$C$5828,2,0)</f>
        <v>5.5088519511017813</v>
      </c>
      <c r="D1760" s="2">
        <f>D1759*(1-D$1+IF(AND(WEEKDAY($A1760)&lt;&gt;1,WEEKDAY($A1760)&lt;&gt;7),-VLOOKUP($A1760,ETF_OP_Fee!$G$5:$H$14,2,1),0))^($A1760-$A1759)*(1+2*(C1760/C1759-1))+IFERROR(VLOOKUP(A1760,BITXeom!$C$9:$D$100,2,0),0)-$D$3*IFERROR(VLOOKUP($A1760,Dividends!$C$10:$E$100,2,0),0)</f>
        <v>1.0528342716042196</v>
      </c>
      <c r="G1760" s="66">
        <f t="shared" si="26"/>
        <v>3078092.4092641869</v>
      </c>
      <c r="H1760" s="2">
        <f>H1759*(1-H$1+IF(AND(WEEKDAY($A1760)&lt;&gt;1,WEEKDAY($A1760)&lt;&gt;7),-VLOOKUP($A1760,ETF_OP_Fee!$I$5:$J$14,2,1),0))^($A1760-$A1759)*(1+1*(B1760/B1759-1))</f>
        <v>0.53030087444570084</v>
      </c>
      <c r="I1760" s="9" t="str">
        <f>IFERROR(VLOOKUP(A1760,'BITO-IV'!$A$1:$J$10000,4,0),"")</f>
        <v/>
      </c>
      <c r="Q1760">
        <f>ROW()</f>
        <v>1760</v>
      </c>
      <c r="R1760" t="str">
        <f t="shared" si="27"/>
        <v/>
      </c>
      <c r="S1760" t="str">
        <f t="shared" si="25"/>
        <v/>
      </c>
      <c r="W1760">
        <f>VLOOKUP(A1760,Tbills!$B$4:$C$10000,2,1)</f>
        <v>0.51</v>
      </c>
    </row>
    <row r="1761" spans="1:23">
      <c r="A1761" s="1">
        <v>42723</v>
      </c>
      <c r="B1761">
        <f>IFERROR(VLOOKUP($A1761,'BTC-Web'!$A$2:$H$10000,2,0),"")</f>
        <v>790.69201699999996</v>
      </c>
      <c r="C1761">
        <f>VLOOKUP(A1761,H_SPBTFDUE!$B$2:$C$5828,2,0)</f>
        <v>5.5630415438564151</v>
      </c>
      <c r="D1761" s="2">
        <f>D1760*(1-D$1+IF(AND(WEEKDAY($A1761)&lt;&gt;1,WEEKDAY($A1761)&lt;&gt;7),-VLOOKUP($A1761,ETF_OP_Fee!$G$5:$H$14,2,1),0))^($A1761-$A1760)*(1+2*(C1761/C1760-1))+IFERROR(VLOOKUP(A1761,BITXeom!$C$9:$D$100,2,0),0)-$D$3*IFERROR(VLOOKUP($A1761,Dividends!$C$10:$E$100,2,0),0)</f>
        <v>1.0731591620045038</v>
      </c>
      <c r="G1761" s="66">
        <f t="shared" si="26"/>
        <v>3017374.8892393173</v>
      </c>
      <c r="H1761" s="2">
        <f>H1760*(1-H$1+IF(AND(WEEKDAY($A1761)&lt;&gt;1,WEEKDAY($A1761)&lt;&gt;7),-VLOOKUP($A1761,ETF_OP_Fee!$I$5:$J$14,2,1),0))^($A1761-$A1760)*(1+1*(B1761/B1760-1))</f>
        <v>0.53824369278104167</v>
      </c>
      <c r="I1761" s="9" t="str">
        <f>IFERROR(VLOOKUP(A1761,'BITO-IV'!$A$1:$J$10000,4,0),"")</f>
        <v/>
      </c>
      <c r="Q1761">
        <f>ROW()</f>
        <v>1761</v>
      </c>
      <c r="R1761" t="str">
        <f t="shared" si="27"/>
        <v/>
      </c>
      <c r="S1761" t="str">
        <f t="shared" si="25"/>
        <v/>
      </c>
      <c r="W1761">
        <f>VLOOKUP(A1761,Tbills!$B$4:$C$10000,2,1)</f>
        <v>0.51</v>
      </c>
    </row>
    <row r="1762" spans="1:23">
      <c r="A1762" s="1">
        <v>42724</v>
      </c>
      <c r="B1762">
        <f>IFERROR(VLOOKUP($A1762,'BTC-Web'!$A$2:$H$10000,2,0),"")</f>
        <v>792.24700900000005</v>
      </c>
      <c r="C1762">
        <f>VLOOKUP(A1762,H_SPBTFDUE!$B$2:$C$5828,2,0)</f>
        <v>5.6197104082160516</v>
      </c>
      <c r="D1762" s="2">
        <f>D1761*(1-D$1+IF(AND(WEEKDAY($A1762)&lt;&gt;1,WEEKDAY($A1762)&lt;&gt;7),-VLOOKUP($A1762,ETF_OP_Fee!$G$5:$H$14,2,1),0))^($A1762-$A1761)*(1+2*(C1762/C1761-1))+IFERROR(VLOOKUP(A1762,BITXeom!$C$9:$D$100,2,0),0)-$D$3*IFERROR(VLOOKUP($A1762,Dividends!$C$10:$E$100,2,0),0)</f>
        <v>1.0948909941536902</v>
      </c>
      <c r="G1762" s="66">
        <f t="shared" si="26"/>
        <v>2955743.8202703474</v>
      </c>
      <c r="H1762" s="2">
        <f>H1761*(1-H$1+IF(AND(WEEKDAY($A1762)&lt;&gt;1,WEEKDAY($A1762)&lt;&gt;7),-VLOOKUP($A1762,ETF_OP_Fee!$I$5:$J$14,2,1),0))^($A1762-$A1761)*(1+1*(B1762/B1761-1))</f>
        <v>0.53928817782063576</v>
      </c>
      <c r="I1762" s="9" t="str">
        <f>IFERROR(VLOOKUP(A1762,'BITO-IV'!$A$1:$J$10000,4,0),"")</f>
        <v/>
      </c>
      <c r="Q1762">
        <f>ROW()</f>
        <v>1762</v>
      </c>
      <c r="R1762" t="str">
        <f t="shared" si="27"/>
        <v/>
      </c>
      <c r="S1762" t="str">
        <f t="shared" si="25"/>
        <v/>
      </c>
      <c r="W1762">
        <f>VLOOKUP(A1762,Tbills!$B$4:$C$10000,2,1)</f>
        <v>0.51</v>
      </c>
    </row>
    <row r="1763" spans="1:23">
      <c r="A1763" s="1">
        <v>42725</v>
      </c>
      <c r="B1763">
        <f>IFERROR(VLOOKUP($A1763,'BTC-Web'!$A$2:$H$10000,2,0),"")</f>
        <v>800.64398200000005</v>
      </c>
      <c r="C1763">
        <f>VLOOKUP(A1763,H_SPBTFDUE!$B$2:$C$5828,2,0)</f>
        <v>5.8534961230048559</v>
      </c>
      <c r="D1763" s="2">
        <f>D1762*(1-D$1+IF(AND(WEEKDAY($A1763)&lt;&gt;1,WEEKDAY($A1763)&lt;&gt;7),-VLOOKUP($A1763,ETF_OP_Fee!$G$5:$H$14,2,1),0))^($A1763-$A1762)*(1+2*(C1763/C1762-1))+IFERROR(VLOOKUP(A1763,BITXeom!$C$9:$D$100,2,0),0)-$D$3*IFERROR(VLOOKUP($A1763,Dividends!$C$10:$E$100,2,0),0)</f>
        <v>1.1858452015818384</v>
      </c>
      <c r="G1763" s="66">
        <f t="shared" si="26"/>
        <v>2709666.0128246835</v>
      </c>
      <c r="H1763" s="2">
        <f>H1762*(1-H$1+IF(AND(WEEKDAY($A1763)&lt;&gt;1,WEEKDAY($A1763)&lt;&gt;7),-VLOOKUP($A1763,ETF_OP_Fee!$I$5:$J$14,2,1),0))^($A1763-$A1762)*(1+1*(B1763/B1762-1))</f>
        <v>0.54498987206983651</v>
      </c>
      <c r="I1763" s="9" t="str">
        <f>IFERROR(VLOOKUP(A1763,'BITO-IV'!$A$1:$J$10000,4,0),"")</f>
        <v/>
      </c>
      <c r="Q1763">
        <f>ROW()</f>
        <v>1763</v>
      </c>
      <c r="R1763" t="str">
        <f t="shared" si="27"/>
        <v/>
      </c>
      <c r="S1763" t="str">
        <f t="shared" si="25"/>
        <v/>
      </c>
      <c r="W1763">
        <f>VLOOKUP(A1763,Tbills!$B$4:$C$10000,2,1)</f>
        <v>0.51</v>
      </c>
    </row>
    <row r="1764" spans="1:23">
      <c r="A1764" s="1">
        <v>42726</v>
      </c>
      <c r="B1764">
        <f>IFERROR(VLOOKUP($A1764,'BTC-Web'!$A$2:$H$10000,2,0),"")</f>
        <v>834.17999299999997</v>
      </c>
      <c r="C1764">
        <f>VLOOKUP(A1764,H_SPBTFDUE!$B$2:$C$5828,2,0)</f>
        <v>6.0651581412577205</v>
      </c>
      <c r="D1764" s="2">
        <f>D1763*(1-D$1+IF(AND(WEEKDAY($A1764)&lt;&gt;1,WEEKDAY($A1764)&lt;&gt;7),-VLOOKUP($A1764,ETF_OP_Fee!$G$5:$H$14,2,1),0))^($A1764-$A1763)*(1+2*(C1764/C1763-1))+IFERROR(VLOOKUP(A1764,BITXeom!$C$9:$D$100,2,0),0)-$D$3*IFERROR(VLOOKUP($A1764,Dividends!$C$10:$E$100,2,0),0)</f>
        <v>1.2714520744464601</v>
      </c>
      <c r="G1764" s="66">
        <f t="shared" si="26"/>
        <v>2513562.2874406371</v>
      </c>
      <c r="H1764" s="2">
        <f>H1763*(1-H$1+IF(AND(WEEKDAY($A1764)&lt;&gt;1,WEEKDAY($A1764)&lt;&gt;7),-VLOOKUP($A1764,ETF_OP_Fee!$I$5:$J$14,2,1),0))^($A1764-$A1763)*(1+1*(B1764/B1763-1))</f>
        <v>0.56780270047931847</v>
      </c>
      <c r="I1764" s="9" t="str">
        <f>IFERROR(VLOOKUP(A1764,'BITO-IV'!$A$1:$J$10000,4,0),"")</f>
        <v/>
      </c>
      <c r="Q1764">
        <f>ROW()</f>
        <v>1764</v>
      </c>
      <c r="R1764" t="str">
        <f t="shared" si="27"/>
        <v/>
      </c>
      <c r="S1764" t="str">
        <f t="shared" si="25"/>
        <v/>
      </c>
      <c r="W1764">
        <f>VLOOKUP(A1764,Tbills!$B$4:$C$10000,2,1)</f>
        <v>0.49</v>
      </c>
    </row>
    <row r="1765" spans="1:23">
      <c r="A1765" s="1">
        <v>42727</v>
      </c>
      <c r="B1765">
        <f>IFERROR(VLOOKUP($A1765,'BTC-Web'!$A$2:$H$10000,2,0),"")</f>
        <v>864.88800000000003</v>
      </c>
      <c r="C1765">
        <f>VLOOKUP(A1765,H_SPBTFDUE!$B$2:$C$5828,2,0)</f>
        <v>6.4674905991482028</v>
      </c>
      <c r="D1765" s="2">
        <f>D1764*(1-D$1+IF(AND(WEEKDAY($A1765)&lt;&gt;1,WEEKDAY($A1765)&lt;&gt;7),-VLOOKUP($A1765,ETF_OP_Fee!$G$5:$H$14,2,1),0))^($A1765-$A1764)*(1+2*(C1765/C1764-1))+IFERROR(VLOOKUP(A1765,BITXeom!$C$9:$D$100,2,0),0)-$D$3*IFERROR(VLOOKUP($A1765,Dividends!$C$10:$E$100,2,0),0)</f>
        <v>1.4399620965097608</v>
      </c>
      <c r="G1765" s="66">
        <f t="shared" si="26"/>
        <v>2179956.9761685738</v>
      </c>
      <c r="H1765" s="2">
        <f>H1764*(1-H$1+IF(AND(WEEKDAY($A1765)&lt;&gt;1,WEEKDAY($A1765)&lt;&gt;7),-VLOOKUP($A1765,ETF_OP_Fee!$I$5:$J$14,2,1),0))^($A1765-$A1764)*(1+1*(B1765/B1764-1))</f>
        <v>0.58868944885910324</v>
      </c>
      <c r="I1765" s="9" t="str">
        <f>IFERROR(VLOOKUP(A1765,'BITO-IV'!$A$1:$J$10000,4,0),"")</f>
        <v/>
      </c>
      <c r="Q1765">
        <f>ROW()</f>
        <v>1765</v>
      </c>
      <c r="R1765" t="str">
        <f t="shared" si="27"/>
        <v/>
      </c>
      <c r="S1765" t="str">
        <f t="shared" si="25"/>
        <v/>
      </c>
      <c r="W1765">
        <f>VLOOKUP(A1765,Tbills!$B$4:$C$10000,2,1)</f>
        <v>0.49</v>
      </c>
    </row>
    <row r="1766" spans="1:23">
      <c r="A1766" s="1">
        <v>42731</v>
      </c>
      <c r="B1766">
        <f>IFERROR(VLOOKUP($A1766,'BTC-Web'!$A$2:$H$10000,2,0),"")</f>
        <v>908.35400400000003</v>
      </c>
      <c r="C1766">
        <f>VLOOKUP(A1766,H_SPBTFDUE!$B$2:$C$5828,2,0)</f>
        <v>6.5454452021900549</v>
      </c>
      <c r="D1766" s="2">
        <f>D1765*(1-D$1+IF(AND(WEEKDAY($A1766)&lt;&gt;1,WEEKDAY($A1766)&lt;&gt;7),-VLOOKUP($A1766,ETF_OP_Fee!$G$5:$H$14,2,1),0))^($A1766-$A1765)*(1+2*(C1766/C1765-1))+IFERROR(VLOOKUP(A1766,BITXeom!$C$9:$D$100,2,0),0)-$D$3*IFERROR(VLOOKUP($A1766,Dividends!$C$10:$E$100,2,0),0)</f>
        <v>1.473963738718213</v>
      </c>
      <c r="G1766" s="66">
        <f t="shared" si="26"/>
        <v>2127292.1490560728</v>
      </c>
      <c r="H1766" s="2">
        <f>H1765*(1-H$1+IF(AND(WEEKDAY($A1766)&lt;&gt;1,WEEKDAY($A1766)&lt;&gt;7),-VLOOKUP($A1766,ETF_OP_Fee!$I$5:$J$14,2,1),0))^($A1766-$A1765)*(1+1*(B1766/B1765-1))</f>
        <v>0.61821039112603415</v>
      </c>
      <c r="I1766" s="9" t="str">
        <f>IFERROR(VLOOKUP(A1766,'BITO-IV'!$A$1:$J$10000,4,0),"")</f>
        <v/>
      </c>
      <c r="Q1766">
        <f>ROW()</f>
        <v>1766</v>
      </c>
      <c r="R1766" t="str">
        <f t="shared" si="27"/>
        <v/>
      </c>
      <c r="S1766" t="str">
        <f t="shared" si="25"/>
        <v/>
      </c>
      <c r="W1766">
        <f>VLOOKUP(A1766,Tbills!$B$4:$C$10000,2,1)</f>
        <v>0.49</v>
      </c>
    </row>
    <row r="1767" spans="1:23">
      <c r="A1767" s="1">
        <v>42732</v>
      </c>
      <c r="B1767">
        <f>IFERROR(VLOOKUP($A1767,'BTC-Web'!$A$2:$H$10000,2,0),"")</f>
        <v>934.83099400000003</v>
      </c>
      <c r="C1767">
        <f>VLOOKUP(A1767,H_SPBTFDUE!$B$2:$C$5828,2,0)</f>
        <v>6.8443869220978497</v>
      </c>
      <c r="D1767" s="2">
        <f>D1766*(1-D$1+IF(AND(WEEKDAY($A1767)&lt;&gt;1,WEEKDAY($A1767)&lt;&gt;7),-VLOOKUP($A1767,ETF_OP_Fee!$G$5:$H$14,2,1),0))^($A1767-$A1766)*(1+2*(C1767/C1766-1))+IFERROR(VLOOKUP(A1767,BITXeom!$C$9:$D$100,2,0),0)-$D$3*IFERROR(VLOOKUP($A1767,Dividends!$C$10:$E$100,2,0),0)</f>
        <v>1.6084067342485533</v>
      </c>
      <c r="G1767" s="66">
        <f t="shared" si="26"/>
        <v>1932867.2439380183</v>
      </c>
      <c r="H1767" s="2">
        <f>H1766*(1-H$1+IF(AND(WEEKDAY($A1767)&lt;&gt;1,WEEKDAY($A1767)&lt;&gt;7),-VLOOKUP($A1767,ETF_OP_Fee!$I$5:$J$14,2,1),0))^($A1767-$A1766)*(1+1*(B1767/B1766-1))</f>
        <v>0.6362136238526428</v>
      </c>
      <c r="I1767" s="9" t="str">
        <f>IFERROR(VLOOKUP(A1767,'BITO-IV'!$A$1:$J$10000,4,0),"")</f>
        <v/>
      </c>
      <c r="Q1767">
        <f>ROW()</f>
        <v>1767</v>
      </c>
      <c r="R1767" t="str">
        <f t="shared" si="27"/>
        <v/>
      </c>
      <c r="S1767" t="str">
        <f t="shared" ref="S1767:S1830" si="28">IF($A1767&gt;=$R$2,I1767*S$4,"")</f>
        <v/>
      </c>
      <c r="W1767">
        <f>VLOOKUP(A1767,Tbills!$B$4:$C$10000,2,1)</f>
        <v>0.49</v>
      </c>
    </row>
    <row r="1768" spans="1:23">
      <c r="A1768" s="1">
        <v>42733</v>
      </c>
      <c r="B1768">
        <f>IFERROR(VLOOKUP($A1768,'BTC-Web'!$A$2:$H$10000,2,0),"")</f>
        <v>975.125</v>
      </c>
      <c r="C1768">
        <f>VLOOKUP(A1768,H_SPBTFDUE!$B$2:$C$5828,2,0)</f>
        <v>6.8266366282279778</v>
      </c>
      <c r="D1768" s="2">
        <f>D1767*(1-D$1+IF(AND(WEEKDAY($A1768)&lt;&gt;1,WEEKDAY($A1768)&lt;&gt;7),-VLOOKUP($A1768,ETF_OP_Fee!$G$5:$H$14,2,1),0))^($A1768-$A1767)*(1+2*(C1768/C1767-1))+IFERROR(VLOOKUP(A1768,BITXeom!$C$9:$D$100,2,0),0)-$D$3*IFERROR(VLOOKUP($A1768,Dividends!$C$10:$E$100,2,0),0)</f>
        <v>1.5998713371574025</v>
      </c>
      <c r="G1768" s="66">
        <f t="shared" si="26"/>
        <v>1942792.0591064605</v>
      </c>
      <c r="H1768" s="2">
        <f>H1767*(1-H$1+IF(AND(WEEKDAY($A1768)&lt;&gt;1,WEEKDAY($A1768)&lt;&gt;7),-VLOOKUP($A1768,ETF_OP_Fee!$I$5:$J$14,2,1),0))^($A1768-$A1767)*(1+1*(B1768/B1767-1))</f>
        <v>0.6636190571996835</v>
      </c>
      <c r="I1768" s="9" t="str">
        <f>IFERROR(VLOOKUP(A1768,'BITO-IV'!$A$1:$J$10000,4,0),"")</f>
        <v/>
      </c>
      <c r="Q1768">
        <f>ROW()</f>
        <v>1768</v>
      </c>
      <c r="R1768" t="str">
        <f t="shared" si="27"/>
        <v/>
      </c>
      <c r="S1768" t="str">
        <f t="shared" si="28"/>
        <v/>
      </c>
      <c r="W1768">
        <f>VLOOKUP(A1768,Tbills!$B$4:$C$10000,2,1)</f>
        <v>0.55500131868132774</v>
      </c>
    </row>
    <row r="1769" spans="1:23">
      <c r="A1769" s="1">
        <v>42734</v>
      </c>
      <c r="B1769">
        <f>IFERROR(VLOOKUP($A1769,'BTC-Web'!$A$2:$H$10000,2,0),"")</f>
        <v>972.53497300000004</v>
      </c>
      <c r="C1769">
        <f>VLOOKUP(A1769,H_SPBTFDUE!$B$2:$C$5828,2,0)</f>
        <v>6.7399221751300331</v>
      </c>
      <c r="D1769" s="2">
        <f>D1768*(1-D$1+IF(AND(WEEKDAY($A1769)&lt;&gt;1,WEEKDAY($A1769)&lt;&gt;7),-VLOOKUP($A1769,ETF_OP_Fee!$G$5:$H$14,2,1),0))^($A1769-$A1768)*(1+2*(C1769/C1768-1))+IFERROR(VLOOKUP(A1769,BITXeom!$C$9:$D$100,2,0),0)-$D$3*IFERROR(VLOOKUP($A1769,Dividends!$C$10:$E$100,2,0),0)</f>
        <v>1.5590390654432336</v>
      </c>
      <c r="G1769" s="66">
        <f t="shared" ref="G1769:G1832" si="29">G1768*(1-G$1-2*(C1769/C1768-1))</f>
        <v>1992047.0482205499</v>
      </c>
      <c r="H1769" s="2">
        <f>H1768*(1-H$1+IF(AND(WEEKDAY($A1769)&lt;&gt;1,WEEKDAY($A1769)&lt;&gt;7),-VLOOKUP($A1769,ETF_OP_Fee!$I$5:$J$14,2,1),0))^($A1769-$A1768)*(1+1*(B1769/B1768-1))</f>
        <v>0.66183919393175028</v>
      </c>
      <c r="I1769" s="9" t="str">
        <f>IFERROR(VLOOKUP(A1769,'BITO-IV'!$A$1:$J$10000,4,0),"")</f>
        <v/>
      </c>
      <c r="Q1769">
        <f>ROW()</f>
        <v>1769</v>
      </c>
      <c r="R1769" t="str">
        <f t="shared" ref="R1769:R1832" si="30">IF($A1769&gt;=$R$2,B1769*R$4,"")</f>
        <v/>
      </c>
      <c r="S1769" t="str">
        <f t="shared" si="28"/>
        <v/>
      </c>
      <c r="W1769">
        <f>VLOOKUP(A1769,Tbills!$B$4:$C$10000,2,1)</f>
        <v>0.55500131868132774</v>
      </c>
    </row>
    <row r="1770" spans="1:23">
      <c r="A1770" s="1">
        <v>42738</v>
      </c>
      <c r="B1770">
        <f>IFERROR(VLOOKUP($A1770,'BTC-Web'!$A$2:$H$10000,2,0),"")</f>
        <v>1021.599976</v>
      </c>
      <c r="C1770">
        <f>VLOOKUP(A1770,H_SPBTFDUE!$B$2:$C$5828,2,0)</f>
        <v>7.3183647740012425</v>
      </c>
      <c r="D1770" s="2">
        <f>D1769*(1-D$1+IF(AND(WEEKDAY($A1770)&lt;&gt;1,WEEKDAY($A1770)&lt;&gt;7),-VLOOKUP($A1770,ETF_OP_Fee!$G$5:$H$14,2,1),0))^($A1770-$A1769)*(1+2*(C1770/C1769-1))+IFERROR(VLOOKUP(A1770,BITXeom!$C$9:$D$100,2,0),0)-$D$3*IFERROR(VLOOKUP($A1770,Dividends!$C$10:$E$100,2,0),0)</f>
        <v>1.8257622965476394</v>
      </c>
      <c r="G1770" s="66">
        <f t="shared" si="29"/>
        <v>1650015.1102151661</v>
      </c>
      <c r="H1770" s="2">
        <f>H1769*(1-H$1+IF(AND(WEEKDAY($A1770)&lt;&gt;1,WEEKDAY($A1770)&lt;&gt;7),-VLOOKUP($A1770,ETF_OP_Fee!$I$5:$J$14,2,1),0))^($A1770-$A1769)*(1+1*(B1770/B1769-1))</f>
        <v>0.69515702162580773</v>
      </c>
      <c r="I1770" s="9" t="str">
        <f>IFERROR(VLOOKUP(A1770,'BITO-IV'!$A$1:$J$10000,4,0),"")</f>
        <v/>
      </c>
      <c r="Q1770">
        <f>ROW()</f>
        <v>1770</v>
      </c>
      <c r="R1770" t="str">
        <f t="shared" si="30"/>
        <v/>
      </c>
      <c r="S1770" t="str">
        <f t="shared" si="28"/>
        <v/>
      </c>
      <c r="W1770">
        <f>VLOOKUP(A1770,Tbills!$B$4:$C$10000,2,1)</f>
        <v>0.55500131868132774</v>
      </c>
    </row>
    <row r="1771" spans="1:23">
      <c r="A1771" s="1">
        <v>42739</v>
      </c>
      <c r="B1771">
        <f>IFERROR(VLOOKUP($A1771,'BTC-Web'!$A$2:$H$10000,2,0),"")</f>
        <v>1044.400024</v>
      </c>
      <c r="C1771">
        <f>VLOOKUP(A1771,H_SPBTFDUE!$B$2:$C$5828,2,0)</f>
        <v>8.0950129440943801</v>
      </c>
      <c r="D1771" s="2">
        <f>D1770*(1-D$1+IF(AND(WEEKDAY($A1771)&lt;&gt;1,WEEKDAY($A1771)&lt;&gt;7),-VLOOKUP($A1771,ETF_OP_Fee!$G$5:$H$14,2,1),0))^($A1771-$A1770)*(1+2*(C1771/C1770-1))+IFERROR(VLOOKUP(A1771,BITXeom!$C$9:$D$100,2,0),0)-$D$3*IFERROR(VLOOKUP($A1771,Dividends!$C$10:$E$100,2,0),0)</f>
        <v>2.2130069065258455</v>
      </c>
      <c r="G1771" s="66">
        <f t="shared" si="29"/>
        <v>1299719.5053594431</v>
      </c>
      <c r="H1771" s="2">
        <f>H1770*(1-H$1+IF(AND(WEEKDAY($A1771)&lt;&gt;1,WEEKDAY($A1771)&lt;&gt;7),-VLOOKUP($A1771,ETF_OP_Fee!$I$5:$J$14,2,1),0))^($A1771-$A1770)*(1+1*(B1771/B1770-1))</f>
        <v>0.71065302531534746</v>
      </c>
      <c r="I1771" s="9" t="str">
        <f>IFERROR(VLOOKUP(A1771,'BITO-IV'!$A$1:$J$10000,4,0),"")</f>
        <v/>
      </c>
      <c r="Q1771">
        <f>ROW()</f>
        <v>1771</v>
      </c>
      <c r="R1771" t="str">
        <f t="shared" si="30"/>
        <v/>
      </c>
      <c r="S1771" t="str">
        <f t="shared" si="28"/>
        <v/>
      </c>
      <c r="W1771">
        <f>VLOOKUP(A1771,Tbills!$B$4:$C$10000,2,1)</f>
        <v>0.55500131868132774</v>
      </c>
    </row>
    <row r="1772" spans="1:23">
      <c r="A1772" s="1">
        <v>42740</v>
      </c>
      <c r="B1772">
        <f>IFERROR(VLOOKUP($A1772,'BTC-Web'!$A$2:$H$10000,2,0),"")</f>
        <v>1156.7299800000001</v>
      </c>
      <c r="C1772">
        <f>VLOOKUP(A1772,H_SPBTFDUE!$B$2:$C$5828,2,0)</f>
        <v>7.1032189432434896</v>
      </c>
      <c r="D1772" s="2">
        <f>D1771*(1-D$1+IF(AND(WEEKDAY($A1772)&lt;&gt;1,WEEKDAY($A1772)&lt;&gt;7),-VLOOKUP($A1772,ETF_OP_Fee!$G$5:$H$14,2,1),0))^($A1772-$A1771)*(1+2*(C1772/C1771-1))+IFERROR(VLOOKUP(A1772,BITXeom!$C$9:$D$100,2,0),0)-$D$3*IFERROR(VLOOKUP($A1772,Dividends!$C$10:$E$100,2,0),0)</f>
        <v>1.6705341095554609</v>
      </c>
      <c r="G1772" s="66">
        <f t="shared" si="29"/>
        <v>1618132.873305832</v>
      </c>
      <c r="H1772" s="2">
        <f>H1771*(1-H$1+IF(AND(WEEKDAY($A1772)&lt;&gt;1,WEEKDAY($A1772)&lt;&gt;7),-VLOOKUP($A1772,ETF_OP_Fee!$I$5:$J$14,2,1),0))^($A1772-$A1771)*(1+1*(B1772/B1771-1))</f>
        <v>0.78706649317669641</v>
      </c>
      <c r="I1772" s="9" t="str">
        <f>IFERROR(VLOOKUP(A1772,'BITO-IV'!$A$1:$J$10000,4,0),"")</f>
        <v/>
      </c>
      <c r="Q1772">
        <f>ROW()</f>
        <v>1772</v>
      </c>
      <c r="R1772" t="str">
        <f t="shared" si="30"/>
        <v/>
      </c>
      <c r="S1772" t="str">
        <f t="shared" si="28"/>
        <v/>
      </c>
      <c r="W1772">
        <f>VLOOKUP(A1772,Tbills!$B$4:$C$10000,2,1)</f>
        <v>0.52999912087912082</v>
      </c>
    </row>
    <row r="1773" spans="1:23">
      <c r="A1773" s="1">
        <v>42741</v>
      </c>
      <c r="B1773">
        <f>IFERROR(VLOOKUP($A1773,'BTC-Web'!$A$2:$H$10000,2,0),"")</f>
        <v>1014.23999</v>
      </c>
      <c r="C1773">
        <f>VLOOKUP(A1773,H_SPBTFDUE!$B$2:$C$5828,2,0)</f>
        <v>6.3231386781324623</v>
      </c>
      <c r="D1773" s="2">
        <f>D1772*(1-D$1+IF(AND(WEEKDAY($A1773)&lt;&gt;1,WEEKDAY($A1773)&lt;&gt;7),-VLOOKUP($A1773,ETF_OP_Fee!$G$5:$H$14,2,1),0))^($A1773-$A1772)*(1+2*(C1773/C1772-1))+IFERROR(VLOOKUP(A1773,BITXeom!$C$9:$D$100,2,0),0)-$D$3*IFERROR(VLOOKUP($A1773,Dividends!$C$10:$E$100,2,0),0)</f>
        <v>1.303458610259947</v>
      </c>
      <c r="G1773" s="66">
        <f t="shared" si="29"/>
        <v>1973457.5150548592</v>
      </c>
      <c r="H1773" s="2">
        <f>H1772*(1-H$1+IF(AND(WEEKDAY($A1773)&lt;&gt;1,WEEKDAY($A1773)&lt;&gt;7),-VLOOKUP($A1773,ETF_OP_Fee!$I$5:$J$14,2,1),0))^($A1773-$A1772)*(1+1*(B1773/B1772-1))</f>
        <v>0.69009496508962453</v>
      </c>
      <c r="I1773" s="9" t="str">
        <f>IFERROR(VLOOKUP(A1773,'BITO-IV'!$A$1:$J$10000,4,0),"")</f>
        <v/>
      </c>
      <c r="Q1773">
        <f>ROW()</f>
        <v>1773</v>
      </c>
      <c r="R1773" t="str">
        <f t="shared" si="30"/>
        <v/>
      </c>
      <c r="S1773" t="str">
        <f t="shared" si="28"/>
        <v/>
      </c>
      <c r="W1773">
        <f>VLOOKUP(A1773,Tbills!$B$4:$C$10000,2,1)</f>
        <v>0.52999912087912082</v>
      </c>
    </row>
    <row r="1774" spans="1:23">
      <c r="A1774" s="1">
        <v>42744</v>
      </c>
      <c r="B1774">
        <f>IFERROR(VLOOKUP($A1774,'BTC-Web'!$A$2:$H$10000,2,0),"")</f>
        <v>913.24401899999998</v>
      </c>
      <c r="C1774">
        <f>VLOOKUP(A1774,H_SPBTFDUE!$B$2:$C$5828,2,0)</f>
        <v>6.3268402028633881</v>
      </c>
      <c r="D1774" s="2">
        <f>D1773*(1-D$1+IF(AND(WEEKDAY($A1774)&lt;&gt;1,WEEKDAY($A1774)&lt;&gt;7),-VLOOKUP($A1774,ETF_OP_Fee!$G$5:$H$14,2,1),0))^($A1774-$A1773)*(1+2*(C1774/C1773-1))+IFERROR(VLOOKUP(A1774,BITXeom!$C$9:$D$100,2,0),0)-$D$3*IFERROR(VLOOKUP($A1774,Dividends!$C$10:$E$100,2,0),0)</f>
        <v>1.3045128000640009</v>
      </c>
      <c r="G1774" s="66">
        <f t="shared" si="29"/>
        <v>1971044.2884453803</v>
      </c>
      <c r="H1774" s="2">
        <f>H1773*(1-H$1+IF(AND(WEEKDAY($A1774)&lt;&gt;1,WEEKDAY($A1774)&lt;&gt;7),-VLOOKUP($A1774,ETF_OP_Fee!$I$5:$J$14,2,1),0))^($A1774-$A1773)*(1+1*(B1774/B1773-1))</f>
        <v>0.6213281842040328</v>
      </c>
      <c r="I1774" s="9" t="str">
        <f>IFERROR(VLOOKUP(A1774,'BITO-IV'!$A$1:$J$10000,4,0),"")</f>
        <v/>
      </c>
      <c r="Q1774">
        <f>ROW()</f>
        <v>1774</v>
      </c>
      <c r="R1774" t="str">
        <f t="shared" si="30"/>
        <v/>
      </c>
      <c r="S1774" t="str">
        <f t="shared" si="28"/>
        <v/>
      </c>
      <c r="W1774">
        <f>VLOOKUP(A1774,Tbills!$B$4:$C$10000,2,1)</f>
        <v>0.52999912087912082</v>
      </c>
    </row>
    <row r="1775" spans="1:23">
      <c r="A1775" s="1">
        <v>42745</v>
      </c>
      <c r="B1775">
        <f>IFERROR(VLOOKUP($A1775,'BTC-Web'!$A$2:$H$10000,2,0),"")</f>
        <v>902.44000200000005</v>
      </c>
      <c r="C1775">
        <f>VLOOKUP(A1775,H_SPBTFDUE!$B$2:$C$5828,2,0)</f>
        <v>6.3601417908233113</v>
      </c>
      <c r="D1775" s="2">
        <f>D1774*(1-D$1+IF(AND(WEEKDAY($A1775)&lt;&gt;1,WEEKDAY($A1775)&lt;&gt;7),-VLOOKUP($A1775,ETF_OP_Fee!$G$5:$H$14,2,1),0))^($A1775-$A1774)*(1+2*(C1775/C1774-1))+IFERROR(VLOOKUP(A1775,BITXeom!$C$9:$D$100,2,0),0)-$D$3*IFERROR(VLOOKUP($A1775,Dividends!$C$10:$E$100,2,0),0)</f>
        <v>1.3180866036165957</v>
      </c>
      <c r="G1775" s="66">
        <f t="shared" si="29"/>
        <v>1950192.3380799666</v>
      </c>
      <c r="H1775" s="2">
        <f>H1774*(1-H$1+IF(AND(WEEKDAY($A1775)&lt;&gt;1,WEEKDAY($A1775)&lt;&gt;7),-VLOOKUP($A1775,ETF_OP_Fee!$I$5:$J$14,2,1),0))^($A1775-$A1774)*(1+1*(B1775/B1774-1))</f>
        <v>0.61396166005132602</v>
      </c>
      <c r="I1775" s="9" t="str">
        <f>IFERROR(VLOOKUP(A1775,'BITO-IV'!$A$1:$J$10000,4,0),"")</f>
        <v/>
      </c>
      <c r="Q1775">
        <f>ROW()</f>
        <v>1775</v>
      </c>
      <c r="R1775" t="str">
        <f t="shared" si="30"/>
        <v/>
      </c>
      <c r="S1775" t="str">
        <f t="shared" si="28"/>
        <v/>
      </c>
      <c r="W1775">
        <f>VLOOKUP(A1775,Tbills!$B$4:$C$10000,2,1)</f>
        <v>0.52999912087912082</v>
      </c>
    </row>
    <row r="1776" spans="1:23">
      <c r="A1776" s="1">
        <v>42746</v>
      </c>
      <c r="B1776">
        <f>IFERROR(VLOOKUP($A1776,'BTC-Web'!$A$2:$H$10000,2,0),"")</f>
        <v>908.11499000000003</v>
      </c>
      <c r="C1776">
        <f>VLOOKUP(A1776,H_SPBTFDUE!$B$2:$C$5828,2,0)</f>
        <v>5.4490763568601617</v>
      </c>
      <c r="D1776" s="2">
        <f>D1775*(1-D$1+IF(AND(WEEKDAY($A1776)&lt;&gt;1,WEEKDAY($A1776)&lt;&gt;7),-VLOOKUP($A1776,ETF_OP_Fee!$G$5:$H$14,2,1),0))^($A1776-$A1775)*(1+2*(C1776/C1775-1))+IFERROR(VLOOKUP(A1776,BITXeom!$C$9:$D$100,2,0),0)-$D$3*IFERROR(VLOOKUP($A1776,Dividends!$C$10:$E$100,2,0),0)</f>
        <v>0.94035173188553278</v>
      </c>
      <c r="G1776" s="66">
        <f t="shared" si="29"/>
        <v>2508805.6697987979</v>
      </c>
      <c r="H1776" s="2">
        <f>H1775*(1-H$1+IF(AND(WEEKDAY($A1776)&lt;&gt;1,WEEKDAY($A1776)&lt;&gt;7),-VLOOKUP($A1776,ETF_OP_Fee!$I$5:$J$14,2,1),0))^($A1776-$A1775)*(1+1*(B1776/B1775-1))</f>
        <v>0.61780647358776453</v>
      </c>
      <c r="I1776" s="9" t="str">
        <f>IFERROR(VLOOKUP(A1776,'BITO-IV'!$A$1:$J$10000,4,0),"")</f>
        <v/>
      </c>
      <c r="Q1776">
        <f>ROW()</f>
        <v>1776</v>
      </c>
      <c r="R1776" t="str">
        <f t="shared" si="30"/>
        <v/>
      </c>
      <c r="S1776" t="str">
        <f t="shared" si="28"/>
        <v/>
      </c>
      <c r="W1776">
        <f>VLOOKUP(A1776,Tbills!$B$4:$C$10000,2,1)</f>
        <v>0.52999912087912082</v>
      </c>
    </row>
    <row r="1777" spans="1:23">
      <c r="A1777" s="1">
        <v>42747</v>
      </c>
      <c r="B1777">
        <f>IFERROR(VLOOKUP($A1777,'BTC-Web'!$A$2:$H$10000,2,0),"")</f>
        <v>775.17797900000005</v>
      </c>
      <c r="C1777">
        <f>VLOOKUP(A1777,H_SPBTFDUE!$B$2:$C$5828,2,0)</f>
        <v>5.6381842678904706</v>
      </c>
      <c r="D1777" s="2">
        <f>D1776*(1-D$1+IF(AND(WEEKDAY($A1777)&lt;&gt;1,WEEKDAY($A1777)&lt;&gt;7),-VLOOKUP($A1777,ETF_OP_Fee!$G$5:$H$14,2,1),0))^($A1777-$A1776)*(1+2*(C1777/C1776-1))+IFERROR(VLOOKUP(A1777,BITXeom!$C$9:$D$100,2,0),0)-$D$3*IFERROR(VLOOKUP($A1777,Dividends!$C$10:$E$100,2,0),0)</f>
        <v>1.0054995317987192</v>
      </c>
      <c r="G1777" s="66">
        <f t="shared" si="29"/>
        <v>2334540.9759840202</v>
      </c>
      <c r="H1777" s="2">
        <f>H1776*(1-H$1+IF(AND(WEEKDAY($A1777)&lt;&gt;1,WEEKDAY($A1777)&lt;&gt;7),-VLOOKUP($A1777,ETF_OP_Fee!$I$5:$J$14,2,1),0))^($A1777-$A1776)*(1+1*(B1777/B1776-1))</f>
        <v>0.5273533793652555</v>
      </c>
      <c r="I1777" s="9" t="str">
        <f>IFERROR(VLOOKUP(A1777,'BITO-IV'!$A$1:$J$10000,4,0),"")</f>
        <v/>
      </c>
      <c r="Q1777">
        <f>ROW()</f>
        <v>1777</v>
      </c>
      <c r="R1777" t="str">
        <f t="shared" si="30"/>
        <v/>
      </c>
      <c r="S1777" t="str">
        <f t="shared" si="28"/>
        <v/>
      </c>
      <c r="W1777">
        <f>VLOOKUP(A1777,Tbills!$B$4:$C$10000,2,1)</f>
        <v>0.51000131868132381</v>
      </c>
    </row>
    <row r="1778" spans="1:23">
      <c r="A1778" s="1">
        <v>42748</v>
      </c>
      <c r="B1778">
        <f>IFERROR(VLOOKUP($A1778,'BTC-Web'!$A$2:$H$10000,2,0),"")</f>
        <v>803.73699999999997</v>
      </c>
      <c r="C1778">
        <f>VLOOKUP(A1778,H_SPBTFDUE!$B$2:$C$5828,2,0)</f>
        <v>5.7717199763940759</v>
      </c>
      <c r="D1778" s="2">
        <f>D1777*(1-D$1+IF(AND(WEEKDAY($A1778)&lt;&gt;1,WEEKDAY($A1778)&lt;&gt;7),-VLOOKUP($A1778,ETF_OP_Fee!$G$5:$H$14,2,1),0))^($A1778-$A1777)*(1+2*(C1778/C1777-1))+IFERROR(VLOOKUP(A1778,BITXeom!$C$9:$D$100,2,0),0)-$D$3*IFERROR(VLOOKUP($A1778,Dividends!$C$10:$E$100,2,0),0)</f>
        <v>1.0530014208221041</v>
      </c>
      <c r="G1778" s="66">
        <f t="shared" si="29"/>
        <v>2223836.1263636295</v>
      </c>
      <c r="H1778" s="2">
        <f>H1777*(1-H$1+IF(AND(WEEKDAY($A1778)&lt;&gt;1,WEEKDAY($A1778)&lt;&gt;7),-VLOOKUP($A1778,ETF_OP_Fee!$I$5:$J$14,2,1),0))^($A1778-$A1777)*(1+1*(B1778/B1777-1))</f>
        <v>0.54676784267819079</v>
      </c>
      <c r="I1778" s="9" t="str">
        <f>IFERROR(VLOOKUP(A1778,'BITO-IV'!$A$1:$J$10000,4,0),"")</f>
        <v/>
      </c>
      <c r="Q1778">
        <f>ROW()</f>
        <v>1778</v>
      </c>
      <c r="R1778" t="str">
        <f t="shared" si="30"/>
        <v/>
      </c>
      <c r="S1778" t="str">
        <f t="shared" si="28"/>
        <v/>
      </c>
      <c r="W1778">
        <f>VLOOKUP(A1778,Tbills!$B$4:$C$10000,2,1)</f>
        <v>0.51000131868132381</v>
      </c>
    </row>
    <row r="1779" spans="1:23">
      <c r="A1779" s="1">
        <v>42752</v>
      </c>
      <c r="B1779">
        <f>IFERROR(VLOOKUP($A1779,'BTC-Web'!$A$2:$H$10000,2,0),"")</f>
        <v>830.94598399999995</v>
      </c>
      <c r="C1779">
        <f>VLOOKUP(A1779,H_SPBTFDUE!$B$2:$C$5828,2,0)</f>
        <v>6.35915573764599</v>
      </c>
      <c r="D1779" s="2">
        <f>D1778*(1-D$1+IF(AND(WEEKDAY($A1779)&lt;&gt;1,WEEKDAY($A1779)&lt;&gt;7),-VLOOKUP($A1779,ETF_OP_Fee!$G$5:$H$14,2,1),0))^($A1779-$A1778)*(1+2*(C1779/C1778-1))+IFERROR(VLOOKUP(A1779,BITXeom!$C$9:$D$100,2,0),0)-$D$3*IFERROR(VLOOKUP($A1779,Dividends!$C$10:$E$100,2,0),0)</f>
        <v>1.2667357847441598</v>
      </c>
      <c r="G1779" s="66">
        <f t="shared" si="29"/>
        <v>1771043.9104792273</v>
      </c>
      <c r="H1779" s="2">
        <f>H1778*(1-H$1+IF(AND(WEEKDAY($A1779)&lt;&gt;1,WEEKDAY($A1779)&lt;&gt;7),-VLOOKUP($A1779,ETF_OP_Fee!$I$5:$J$14,2,1),0))^($A1779-$A1778)*(1+1*(B1779/B1778-1))</f>
        <v>0.56521877718439795</v>
      </c>
      <c r="I1779" s="9" t="str">
        <f>IFERROR(VLOOKUP(A1779,'BITO-IV'!$A$1:$J$10000,4,0),"")</f>
        <v/>
      </c>
      <c r="Q1779">
        <f>ROW()</f>
        <v>1779</v>
      </c>
      <c r="R1779" t="str">
        <f t="shared" si="30"/>
        <v/>
      </c>
      <c r="S1779" t="str">
        <f t="shared" si="28"/>
        <v/>
      </c>
      <c r="W1779">
        <f>VLOOKUP(A1779,Tbills!$B$4:$C$10000,2,1)</f>
        <v>0.51000131868132381</v>
      </c>
    </row>
    <row r="1780" spans="1:23">
      <c r="A1780" s="1">
        <v>42753</v>
      </c>
      <c r="B1780">
        <f>IFERROR(VLOOKUP($A1780,'BTC-Web'!$A$2:$H$10000,2,0),"")</f>
        <v>909.37298599999997</v>
      </c>
      <c r="C1780">
        <f>VLOOKUP(A1780,H_SPBTFDUE!$B$2:$C$5828,2,0)</f>
        <v>6.2091344994370621</v>
      </c>
      <c r="D1780" s="2">
        <f>D1779*(1-D$1+IF(AND(WEEKDAY($A1780)&lt;&gt;1,WEEKDAY($A1780)&lt;&gt;7),-VLOOKUP($A1780,ETF_OP_Fee!$G$5:$H$14,2,1),0))^($A1780-$A1779)*(1+2*(C1780/C1779-1))+IFERROR(VLOOKUP(A1780,BITXeom!$C$9:$D$100,2,0),0)-$D$3*IFERROR(VLOOKUP($A1780,Dividends!$C$10:$E$100,2,0),0)</f>
        <v>1.2068222052294004</v>
      </c>
      <c r="G1780" s="66">
        <f t="shared" si="29"/>
        <v>1854514.4470785344</v>
      </c>
      <c r="H1780" s="2">
        <f>H1779*(1-H$1+IF(AND(WEEKDAY($A1780)&lt;&gt;1,WEEKDAY($A1780)&lt;&gt;7),-VLOOKUP($A1780,ETF_OP_Fee!$I$5:$J$14,2,1),0))^($A1780-$A1779)*(1+1*(B1780/B1779-1))</f>
        <v>0.61854960383024415</v>
      </c>
      <c r="I1780" s="9" t="str">
        <f>IFERROR(VLOOKUP(A1780,'BITO-IV'!$A$1:$J$10000,4,0),"")</f>
        <v/>
      </c>
      <c r="Q1780">
        <f>ROW()</f>
        <v>1780</v>
      </c>
      <c r="R1780" t="str">
        <f t="shared" si="30"/>
        <v/>
      </c>
      <c r="S1780" t="str">
        <f t="shared" si="28"/>
        <v/>
      </c>
      <c r="W1780">
        <f>VLOOKUP(A1780,Tbills!$B$4:$C$10000,2,1)</f>
        <v>0.51000131868132381</v>
      </c>
    </row>
    <row r="1781" spans="1:23">
      <c r="A1781" s="1">
        <v>42754</v>
      </c>
      <c r="B1781">
        <f>IFERROR(VLOOKUP($A1781,'BTC-Web'!$A$2:$H$10000,2,0),"")</f>
        <v>888.33502199999998</v>
      </c>
      <c r="C1781">
        <f>VLOOKUP(A1781,H_SPBTFDUE!$B$2:$C$5828,2,0)</f>
        <v>6.295678620400234</v>
      </c>
      <c r="D1781" s="2">
        <f>D1780*(1-D$1+IF(AND(WEEKDAY($A1781)&lt;&gt;1,WEEKDAY($A1781)&lt;&gt;7),-VLOOKUP($A1781,ETF_OP_Fee!$G$5:$H$14,2,1),0))^($A1781-$A1780)*(1+2*(C1781/C1780-1))+IFERROR(VLOOKUP(A1781,BITXeom!$C$9:$D$100,2,0),0)-$D$3*IFERROR(VLOOKUP($A1781,Dividends!$C$10:$E$100,2,0),0)</f>
        <v>1.2403145137752876</v>
      </c>
      <c r="G1781" s="66">
        <f t="shared" si="29"/>
        <v>1802720.7465882401</v>
      </c>
      <c r="H1781" s="2">
        <f>H1780*(1-H$1+IF(AND(WEEKDAY($A1781)&lt;&gt;1,WEEKDAY($A1781)&lt;&gt;7),-VLOOKUP($A1781,ETF_OP_Fee!$I$5:$J$14,2,1),0))^($A1781-$A1780)*(1+1*(B1781/B1780-1))</f>
        <v>0.60422399045316522</v>
      </c>
      <c r="I1781" s="9" t="str">
        <f>IFERROR(VLOOKUP(A1781,'BITO-IV'!$A$1:$J$10000,4,0),"")</f>
        <v/>
      </c>
      <c r="Q1781">
        <f>ROW()</f>
        <v>1781</v>
      </c>
      <c r="R1781" t="str">
        <f t="shared" si="30"/>
        <v/>
      </c>
      <c r="S1781" t="str">
        <f t="shared" si="28"/>
        <v/>
      </c>
      <c r="W1781">
        <f>VLOOKUP(A1781,Tbills!$B$4:$C$10000,2,1)</f>
        <v>0.52999912087912082</v>
      </c>
    </row>
    <row r="1782" spans="1:23">
      <c r="A1782" s="1">
        <v>42755</v>
      </c>
      <c r="B1782">
        <f>IFERROR(VLOOKUP($A1782,'BTC-Web'!$A$2:$H$10000,2,0),"")</f>
        <v>898.17199700000003</v>
      </c>
      <c r="C1782">
        <f>VLOOKUP(A1782,H_SPBTFDUE!$B$2:$C$5828,2,0)</f>
        <v>6.2666499468451393</v>
      </c>
      <c r="D1782" s="2">
        <f>D1781*(1-D$1+IF(AND(WEEKDAY($A1782)&lt;&gt;1,WEEKDAY($A1782)&lt;&gt;7),-VLOOKUP($A1782,ETF_OP_Fee!$G$5:$H$14,2,1),0))^($A1782-$A1781)*(1+2*(C1782/C1781-1))+IFERROR(VLOOKUP(A1782,BITXeom!$C$9:$D$100,2,0),0)-$D$3*IFERROR(VLOOKUP($A1782,Dividends!$C$10:$E$100,2,0),0)</f>
        <v>1.2287284708157784</v>
      </c>
      <c r="G1782" s="66">
        <f t="shared" si="29"/>
        <v>1819251.1958528995</v>
      </c>
      <c r="H1782" s="2">
        <f>H1781*(1-H$1+IF(AND(WEEKDAY($A1782)&lt;&gt;1,WEEKDAY($A1782)&lt;&gt;7),-VLOOKUP($A1782,ETF_OP_Fee!$I$5:$J$14,2,1),0))^($A1782-$A1781)*(1+1*(B1782/B1781-1))</f>
        <v>0.61089896233815699</v>
      </c>
      <c r="I1782" s="9" t="str">
        <f>IFERROR(VLOOKUP(A1782,'BITO-IV'!$A$1:$J$10000,4,0),"")</f>
        <v/>
      </c>
      <c r="Q1782">
        <f>ROW()</f>
        <v>1782</v>
      </c>
      <c r="R1782" t="str">
        <f t="shared" si="30"/>
        <v/>
      </c>
      <c r="S1782" t="str">
        <f t="shared" si="28"/>
        <v/>
      </c>
      <c r="W1782">
        <f>VLOOKUP(A1782,Tbills!$B$4:$C$10000,2,1)</f>
        <v>0.52999912087912082</v>
      </c>
    </row>
    <row r="1783" spans="1:23">
      <c r="A1783" s="1">
        <v>42758</v>
      </c>
      <c r="B1783">
        <f>IFERROR(VLOOKUP($A1783,'BTC-Web'!$A$2:$H$10000,2,0),"")</f>
        <v>925.49902299999997</v>
      </c>
      <c r="C1783">
        <f>VLOOKUP(A1783,H_SPBTFDUE!$B$2:$C$5828,2,0)</f>
        <v>6.4479079715864902</v>
      </c>
      <c r="D1783" s="2">
        <f>D1782*(1-D$1+IF(AND(WEEKDAY($A1783)&lt;&gt;1,WEEKDAY($A1783)&lt;&gt;7),-VLOOKUP($A1783,ETF_OP_Fee!$G$5:$H$14,2,1),0))^($A1783-$A1782)*(1+2*(C1783/C1782-1))+IFERROR(VLOOKUP(A1783,BITXeom!$C$9:$D$100,2,0),0)-$D$3*IFERROR(VLOOKUP($A1783,Dividends!$C$10:$E$100,2,0),0)</f>
        <v>1.299338509672022</v>
      </c>
      <c r="G1783" s="66">
        <f t="shared" si="29"/>
        <v>1713915.614869653</v>
      </c>
      <c r="H1783" s="2">
        <f>H1782*(1-H$1+IF(AND(WEEKDAY($A1783)&lt;&gt;1,WEEKDAY($A1783)&lt;&gt;7),-VLOOKUP($A1783,ETF_OP_Fee!$I$5:$J$14,2,1),0))^($A1783-$A1782)*(1+1*(B1783/B1782-1))</f>
        <v>0.62943651018317914</v>
      </c>
      <c r="I1783" s="9" t="str">
        <f>IFERROR(VLOOKUP(A1783,'BITO-IV'!$A$1:$J$10000,4,0),"")</f>
        <v/>
      </c>
      <c r="Q1783">
        <f>ROW()</f>
        <v>1783</v>
      </c>
      <c r="R1783" t="str">
        <f t="shared" si="30"/>
        <v/>
      </c>
      <c r="S1783" t="str">
        <f t="shared" si="28"/>
        <v/>
      </c>
      <c r="W1783">
        <f>VLOOKUP(A1783,Tbills!$B$4:$C$10000,2,1)</f>
        <v>0.52999912087912082</v>
      </c>
    </row>
    <row r="1784" spans="1:23">
      <c r="A1784" s="1">
        <v>42759</v>
      </c>
      <c r="B1784">
        <f>IFERROR(VLOOKUP($A1784,'BTC-Web'!$A$2:$H$10000,2,0),"")</f>
        <v>910.67700200000002</v>
      </c>
      <c r="C1784">
        <f>VLOOKUP(A1784,H_SPBTFDUE!$B$2:$C$5828,2,0)</f>
        <v>6.248900932093072</v>
      </c>
      <c r="D1784" s="2">
        <f>D1783*(1-D$1+IF(AND(WEEKDAY($A1784)&lt;&gt;1,WEEKDAY($A1784)&lt;&gt;7),-VLOOKUP($A1784,ETF_OP_Fee!$G$5:$H$14,2,1),0))^($A1784-$A1783)*(1+2*(C1784/C1783-1))+IFERROR(VLOOKUP(A1784,BITXeom!$C$9:$D$100,2,0),0)-$D$3*IFERROR(VLOOKUP($A1784,Dividends!$C$10:$E$100,2,0),0)</f>
        <v>1.2189864585824868</v>
      </c>
      <c r="G1784" s="66">
        <f t="shared" si="29"/>
        <v>1819622.346653874</v>
      </c>
      <c r="H1784" s="2">
        <f>H1783*(1-H$1+IF(AND(WEEKDAY($A1784)&lt;&gt;1,WEEKDAY($A1784)&lt;&gt;7),-VLOOKUP($A1784,ETF_OP_Fee!$I$5:$J$14,2,1),0))^($A1784-$A1783)*(1+1*(B1784/B1783-1))</f>
        <v>0.61933985941255776</v>
      </c>
      <c r="I1784" s="9" t="str">
        <f>IFERROR(VLOOKUP(A1784,'BITO-IV'!$A$1:$J$10000,4,0),"")</f>
        <v/>
      </c>
      <c r="Q1784">
        <f>ROW()</f>
        <v>1784</v>
      </c>
      <c r="R1784" t="str">
        <f t="shared" si="30"/>
        <v/>
      </c>
      <c r="S1784" t="str">
        <f t="shared" si="28"/>
        <v/>
      </c>
      <c r="W1784">
        <f>VLOOKUP(A1784,Tbills!$B$4:$C$10000,2,1)</f>
        <v>0.52999912087912082</v>
      </c>
    </row>
    <row r="1785" spans="1:23">
      <c r="A1785" s="1">
        <v>42760</v>
      </c>
      <c r="B1785">
        <f>IFERROR(VLOOKUP($A1785,'BTC-Web'!$A$2:$H$10000,2,0),"")</f>
        <v>891.92401099999995</v>
      </c>
      <c r="C1785">
        <f>VLOOKUP(A1785,H_SPBTFDUE!$B$2:$C$5828,2,0)</f>
        <v>6.3102018921162166</v>
      </c>
      <c r="D1785" s="2">
        <f>D1784*(1-D$1+IF(AND(WEEKDAY($A1785)&lt;&gt;1,WEEKDAY($A1785)&lt;&gt;7),-VLOOKUP($A1785,ETF_OP_Fee!$G$5:$H$14,2,1),0))^($A1785-$A1784)*(1+2*(C1785/C1784-1))+IFERROR(VLOOKUP(A1785,BITXeom!$C$9:$D$100,2,0),0)-$D$3*IFERROR(VLOOKUP($A1785,Dividends!$C$10:$E$100,2,0),0)</f>
        <v>1.2427528477596119</v>
      </c>
      <c r="G1785" s="66">
        <f t="shared" si="29"/>
        <v>1783827.0776606768</v>
      </c>
      <c r="H1785" s="2">
        <f>H1784*(1-H$1+IF(AND(WEEKDAY($A1785)&lt;&gt;1,WEEKDAY($A1785)&lt;&gt;7),-VLOOKUP($A1785,ETF_OP_Fee!$I$5:$J$14,2,1),0))^($A1785-$A1784)*(1+1*(B1785/B1784-1))</f>
        <v>0.60657040062013645</v>
      </c>
      <c r="I1785" s="9" t="str">
        <f>IFERROR(VLOOKUP(A1785,'BITO-IV'!$A$1:$J$10000,4,0),"")</f>
        <v/>
      </c>
      <c r="Q1785">
        <f>ROW()</f>
        <v>1785</v>
      </c>
      <c r="R1785" t="str">
        <f t="shared" si="30"/>
        <v/>
      </c>
      <c r="S1785" t="str">
        <f t="shared" si="28"/>
        <v/>
      </c>
      <c r="W1785">
        <f>VLOOKUP(A1785,Tbills!$B$4:$C$10000,2,1)</f>
        <v>0.52999912087912082</v>
      </c>
    </row>
    <row r="1786" spans="1:23">
      <c r="A1786" s="1">
        <v>42761</v>
      </c>
      <c r="B1786">
        <f>IFERROR(VLOOKUP($A1786,'BTC-Web'!$A$2:$H$10000,2,0),"")</f>
        <v>902.39502000000005</v>
      </c>
      <c r="C1786">
        <f>VLOOKUP(A1786,H_SPBTFDUE!$B$2:$C$5828,2,0)</f>
        <v>6.4218078758775903</v>
      </c>
      <c r="D1786" s="2">
        <f>D1785*(1-D$1+IF(AND(WEEKDAY($A1786)&lt;&gt;1,WEEKDAY($A1786)&lt;&gt;7),-VLOOKUP($A1786,ETF_OP_Fee!$G$5:$H$14,2,1),0))^($A1786-$A1785)*(1+2*(C1786/C1785-1))+IFERROR(VLOOKUP(A1786,BITXeom!$C$9:$D$100,2,0),0)-$D$3*IFERROR(VLOOKUP($A1786,Dividends!$C$10:$E$100,2,0),0)</f>
        <v>1.2865578691805866</v>
      </c>
      <c r="G1786" s="66">
        <f t="shared" si="29"/>
        <v>1720634.5675960975</v>
      </c>
      <c r="H1786" s="2">
        <f>H1785*(1-H$1+IF(AND(WEEKDAY($A1786)&lt;&gt;1,WEEKDAY($A1786)&lt;&gt;7),-VLOOKUP($A1786,ETF_OP_Fee!$I$5:$J$14,2,1),0))^($A1786-$A1785)*(1+1*(B1786/B1785-1))</f>
        <v>0.61367544267608631</v>
      </c>
      <c r="I1786" s="9" t="str">
        <f>IFERROR(VLOOKUP(A1786,'BITO-IV'!$A$1:$J$10000,4,0),"")</f>
        <v/>
      </c>
      <c r="Q1786">
        <f>ROW()</f>
        <v>1786</v>
      </c>
      <c r="R1786" t="str">
        <f t="shared" si="30"/>
        <v/>
      </c>
      <c r="S1786" t="str">
        <f t="shared" si="28"/>
        <v/>
      </c>
      <c r="W1786">
        <f>VLOOKUP(A1786,Tbills!$B$4:$C$10000,2,1)</f>
        <v>0.50500087912085989</v>
      </c>
    </row>
    <row r="1787" spans="1:23">
      <c r="A1787" s="1">
        <v>42762</v>
      </c>
      <c r="B1787">
        <f>IFERROR(VLOOKUP($A1787,'BTC-Web'!$A$2:$H$10000,2,0),"")</f>
        <v>918.35900900000001</v>
      </c>
      <c r="C1787">
        <f>VLOOKUP(A1787,H_SPBTFDUE!$B$2:$C$5828,2,0)</f>
        <v>6.4362490711122486</v>
      </c>
      <c r="D1787" s="2">
        <f>D1786*(1-D$1+IF(AND(WEEKDAY($A1787)&lt;&gt;1,WEEKDAY($A1787)&lt;&gt;7),-VLOOKUP($A1787,ETF_OP_Fee!$G$5:$H$14,2,1),0))^($A1787-$A1786)*(1+2*(C1787/C1786-1))+IFERROR(VLOOKUP(A1787,BITXeom!$C$9:$D$100,2,0),0)-$D$3*IFERROR(VLOOKUP($A1787,Dividends!$C$10:$E$100,2,0),0)</f>
        <v>1.2921884357717572</v>
      </c>
      <c r="G1787" s="66">
        <f t="shared" si="29"/>
        <v>1712806.363410488</v>
      </c>
      <c r="H1787" s="2">
        <f>H1786*(1-H$1+IF(AND(WEEKDAY($A1787)&lt;&gt;1,WEEKDAY($A1787)&lt;&gt;7),-VLOOKUP($A1787,ETF_OP_Fee!$I$5:$J$14,2,1),0))^($A1787-$A1786)*(1+1*(B1787/B1786-1))</f>
        <v>0.62451552869783922</v>
      </c>
      <c r="I1787" s="9" t="str">
        <f>IFERROR(VLOOKUP(A1787,'BITO-IV'!$A$1:$J$10000,4,0),"")</f>
        <v/>
      </c>
      <c r="Q1787">
        <f>ROW()</f>
        <v>1787</v>
      </c>
      <c r="R1787" t="str">
        <f t="shared" si="30"/>
        <v/>
      </c>
      <c r="S1787" t="str">
        <f t="shared" si="28"/>
        <v/>
      </c>
      <c r="W1787">
        <f>VLOOKUP(A1787,Tbills!$B$4:$C$10000,2,1)</f>
        <v>0.50500087912085989</v>
      </c>
    </row>
    <row r="1788" spans="1:23">
      <c r="A1788" s="1">
        <v>42765</v>
      </c>
      <c r="B1788">
        <f>IFERROR(VLOOKUP($A1788,'BTC-Web'!$A$2:$H$10000,2,0),"")</f>
        <v>920.15100099999995</v>
      </c>
      <c r="C1788">
        <f>VLOOKUP(A1788,H_SPBTFDUE!$B$2:$C$5828,2,0)</f>
        <v>6.4399664867821871</v>
      </c>
      <c r="D1788" s="2">
        <f>D1787*(1-D$1+IF(AND(WEEKDAY($A1788)&lt;&gt;1,WEEKDAY($A1788)&lt;&gt;7),-VLOOKUP($A1788,ETF_OP_Fee!$G$5:$H$14,2,1),0))^($A1788-$A1787)*(1+2*(C1788/C1787-1))+IFERROR(VLOOKUP(A1788,BITXeom!$C$9:$D$100,2,0),0)-$D$3*IFERROR(VLOOKUP($A1788,Dividends!$C$10:$E$100,2,0),0)</f>
        <v>1.2932133114858013</v>
      </c>
      <c r="G1788" s="66">
        <f t="shared" si="29"/>
        <v>1710738.6558287526</v>
      </c>
      <c r="H1788" s="2">
        <f>H1787*(1-H$1+IF(AND(WEEKDAY($A1788)&lt;&gt;1,WEEKDAY($A1788)&lt;&gt;7),-VLOOKUP($A1788,ETF_OP_Fee!$I$5:$J$14,2,1),0))^($A1788-$A1787)*(1+1*(B1788/B1787-1))</f>
        <v>0.62568528711179938</v>
      </c>
      <c r="I1788" s="9" t="str">
        <f>IFERROR(VLOOKUP(A1788,'BITO-IV'!$A$1:$J$10000,4,0),"")</f>
        <v/>
      </c>
      <c r="Q1788">
        <f>ROW()</f>
        <v>1788</v>
      </c>
      <c r="R1788" t="str">
        <f t="shared" si="30"/>
        <v/>
      </c>
      <c r="S1788" t="str">
        <f t="shared" si="28"/>
        <v/>
      </c>
      <c r="W1788">
        <f>VLOOKUP(A1788,Tbills!$B$4:$C$10000,2,1)</f>
        <v>0.50500087912085989</v>
      </c>
    </row>
    <row r="1789" spans="1:23">
      <c r="A1789" s="1">
        <v>42766</v>
      </c>
      <c r="B1789">
        <f>IFERROR(VLOOKUP($A1789,'BTC-Web'!$A$2:$H$10000,2,0),"")</f>
        <v>920.95898399999999</v>
      </c>
      <c r="C1789">
        <f>VLOOKUP(A1789,H_SPBTFDUE!$B$2:$C$5828,2,0)</f>
        <v>6.7892605536557751</v>
      </c>
      <c r="D1789" s="2">
        <f>D1788*(1-D$1+IF(AND(WEEKDAY($A1789)&lt;&gt;1,WEEKDAY($A1789)&lt;&gt;7),-VLOOKUP($A1789,ETF_OP_Fee!$G$5:$H$14,2,1),0))^($A1789-$A1788)*(1+2*(C1789/C1788-1))+IFERROR(VLOOKUP(A1789,BITXeom!$C$9:$D$100,2,0),0)-$D$3*IFERROR(VLOOKUP($A1789,Dividends!$C$10:$E$100,2,0),0)</f>
        <v>1.4333243844774384</v>
      </c>
      <c r="G1789" s="66">
        <f t="shared" si="29"/>
        <v>1525073.8359550599</v>
      </c>
      <c r="H1789" s="2">
        <f>H1788*(1-H$1+IF(AND(WEEKDAY($A1789)&lt;&gt;1,WEEKDAY($A1789)&lt;&gt;7),-VLOOKUP($A1789,ETF_OP_Fee!$I$5:$J$14,2,1),0))^($A1789-$A1788)*(1+1*(B1789/B1788-1))</f>
        <v>0.626218401019215</v>
      </c>
      <c r="I1789" s="9" t="str">
        <f>IFERROR(VLOOKUP(A1789,'BITO-IV'!$A$1:$J$10000,4,0),"")</f>
        <v/>
      </c>
      <c r="Q1789">
        <f>ROW()</f>
        <v>1789</v>
      </c>
      <c r="R1789" t="str">
        <f t="shared" si="30"/>
        <v/>
      </c>
      <c r="S1789" t="str">
        <f t="shared" si="28"/>
        <v/>
      </c>
      <c r="W1789">
        <f>VLOOKUP(A1789,Tbills!$B$4:$C$10000,2,1)</f>
        <v>0.50500087912085989</v>
      </c>
    </row>
    <row r="1790" spans="1:23">
      <c r="A1790" s="1">
        <v>42767</v>
      </c>
      <c r="B1790">
        <f>IFERROR(VLOOKUP($A1790,'BTC-Web'!$A$2:$H$10000,2,0),"")</f>
        <v>970.94097899999997</v>
      </c>
      <c r="C1790">
        <f>VLOOKUP(A1790,H_SPBTFDUE!$B$2:$C$5828,2,0)</f>
        <v>6.9187881706025243</v>
      </c>
      <c r="D1790" s="2">
        <f>D1789*(1-D$1+IF(AND(WEEKDAY($A1790)&lt;&gt;1,WEEKDAY($A1790)&lt;&gt;7),-VLOOKUP($A1790,ETF_OP_Fee!$G$5:$H$14,2,1),0))^($A1790-$A1789)*(1+2*(C1790/C1789-1))+IFERROR(VLOOKUP(A1790,BITXeom!$C$9:$D$100,2,0),0)-$D$3*IFERROR(VLOOKUP($A1790,Dividends!$C$10:$E$100,2,0),0)</f>
        <v>1.4878358209388456</v>
      </c>
      <c r="G1790" s="66">
        <f t="shared" si="29"/>
        <v>1466802.7859740022</v>
      </c>
      <c r="H1790" s="2">
        <f>H1789*(1-H$1+IF(AND(WEEKDAY($A1790)&lt;&gt;1,WEEKDAY($A1790)&lt;&gt;7),-VLOOKUP($A1790,ETF_OP_Fee!$I$5:$J$14,2,1),0))^($A1790-$A1789)*(1+1*(B1790/B1789-1))</f>
        <v>0.66018714482349572</v>
      </c>
      <c r="I1790" s="9" t="str">
        <f>IFERROR(VLOOKUP(A1790,'BITO-IV'!$A$1:$J$10000,4,0),"")</f>
        <v/>
      </c>
      <c r="Q1790">
        <f>ROW()</f>
        <v>1790</v>
      </c>
      <c r="R1790" t="str">
        <f t="shared" si="30"/>
        <v/>
      </c>
      <c r="S1790" t="str">
        <f t="shared" si="28"/>
        <v/>
      </c>
      <c r="W1790">
        <f>VLOOKUP(A1790,Tbills!$B$4:$C$10000,2,1)</f>
        <v>0.50500087912085989</v>
      </c>
    </row>
    <row r="1791" spans="1:23">
      <c r="A1791" s="1">
        <v>42768</v>
      </c>
      <c r="B1791">
        <f>IFERROR(VLOOKUP($A1791,'BTC-Web'!$A$2:$H$10000,2,0),"")</f>
        <v>990.00097700000003</v>
      </c>
      <c r="C1791">
        <f>VLOOKUP(A1791,H_SPBTFDUE!$B$2:$C$5828,2,0)</f>
        <v>7.0773680863494448</v>
      </c>
      <c r="D1791" s="2">
        <f>D1790*(1-D$1+IF(AND(WEEKDAY($A1791)&lt;&gt;1,WEEKDAY($A1791)&lt;&gt;7),-VLOOKUP($A1791,ETF_OP_Fee!$G$5:$H$14,2,1),0))^($A1791-$A1790)*(1+2*(C1791/C1790-1))+IFERROR(VLOOKUP(A1791,BITXeom!$C$9:$D$100,2,0),0)-$D$3*IFERROR(VLOOKUP($A1791,Dividends!$C$10:$E$100,2,0),0)</f>
        <v>1.5558511928818541</v>
      </c>
      <c r="G1791" s="66">
        <f t="shared" si="29"/>
        <v>1399487.6448082537</v>
      </c>
      <c r="H1791" s="2">
        <f>H1790*(1-H$1+IF(AND(WEEKDAY($A1791)&lt;&gt;1,WEEKDAY($A1791)&lt;&gt;7),-VLOOKUP($A1791,ETF_OP_Fee!$I$5:$J$14,2,1),0))^($A1791-$A1790)*(1+1*(B1791/B1790-1))</f>
        <v>0.67312938826713165</v>
      </c>
      <c r="I1791" s="9" t="str">
        <f>IFERROR(VLOOKUP(A1791,'BITO-IV'!$A$1:$J$10000,4,0),"")</f>
        <v/>
      </c>
      <c r="Q1791">
        <f>ROW()</f>
        <v>1791</v>
      </c>
      <c r="R1791" t="str">
        <f t="shared" si="30"/>
        <v/>
      </c>
      <c r="S1791" t="str">
        <f t="shared" si="28"/>
        <v/>
      </c>
      <c r="W1791">
        <f>VLOOKUP(A1791,Tbills!$B$4:$C$10000,2,1)</f>
        <v>0.51500175824173133</v>
      </c>
    </row>
    <row r="1792" spans="1:23">
      <c r="A1792" s="1">
        <v>42769</v>
      </c>
      <c r="B1792">
        <f>IFERROR(VLOOKUP($A1792,'BTC-Web'!$A$2:$H$10000,2,0),"")</f>
        <v>1011.460022</v>
      </c>
      <c r="C1792">
        <f>VLOOKUP(A1792,H_SPBTFDUE!$B$2:$C$5828,2,0)</f>
        <v>7.2032691626860608</v>
      </c>
      <c r="D1792" s="2">
        <f>D1791*(1-D$1+IF(AND(WEEKDAY($A1792)&lt;&gt;1,WEEKDAY($A1792)&lt;&gt;7),-VLOOKUP($A1792,ETF_OP_Fee!$G$5:$H$14,2,1),0))^($A1792-$A1791)*(1+2*(C1792/C1791-1))+IFERROR(VLOOKUP(A1792,BITXeom!$C$9:$D$100,2,0),0)-$D$3*IFERROR(VLOOKUP($A1792,Dividends!$C$10:$E$100,2,0),0)</f>
        <v>1.6110118196543566</v>
      </c>
      <c r="G1792" s="66">
        <f t="shared" si="29"/>
        <v>1349623.1211806354</v>
      </c>
      <c r="H1792" s="2">
        <f>H1791*(1-H$1+IF(AND(WEEKDAY($A1792)&lt;&gt;1,WEEKDAY($A1792)&lt;&gt;7),-VLOOKUP($A1792,ETF_OP_Fee!$I$5:$J$14,2,1),0))^($A1792-$A1791)*(1+1*(B1792/B1791-1))</f>
        <v>0.68770209434062135</v>
      </c>
      <c r="I1792" s="9" t="str">
        <f>IFERROR(VLOOKUP(A1792,'BITO-IV'!$A$1:$J$10000,4,0),"")</f>
        <v/>
      </c>
      <c r="Q1792">
        <f>ROW()</f>
        <v>1792</v>
      </c>
      <c r="R1792" t="str">
        <f t="shared" si="30"/>
        <v/>
      </c>
      <c r="S1792" t="str">
        <f t="shared" si="28"/>
        <v/>
      </c>
      <c r="W1792">
        <f>VLOOKUP(A1792,Tbills!$B$4:$C$10000,2,1)</f>
        <v>0.51500175824173133</v>
      </c>
    </row>
    <row r="1793" spans="1:23">
      <c r="A1793" s="1">
        <v>42772</v>
      </c>
      <c r="B1793">
        <f>IFERROR(VLOOKUP($A1793,'BTC-Web'!$A$2:$H$10000,2,0),"")</f>
        <v>1028.400024</v>
      </c>
      <c r="C1793">
        <f>VLOOKUP(A1793,H_SPBTFDUE!$B$2:$C$5828,2,0)</f>
        <v>7.2601108805189041</v>
      </c>
      <c r="D1793" s="2">
        <f>D1792*(1-D$1+IF(AND(WEEKDAY($A1793)&lt;&gt;1,WEEKDAY($A1793)&lt;&gt;7),-VLOOKUP($A1793,ETF_OP_Fee!$G$5:$H$14,2,1),0))^($A1793-$A1792)*(1+2*(C1793/C1792-1))+IFERROR(VLOOKUP(A1793,BITXeom!$C$9:$D$100,2,0),0)-$D$3*IFERROR(VLOOKUP($A1793,Dividends!$C$10:$E$100,2,0),0)</f>
        <v>1.635845394575097</v>
      </c>
      <c r="G1793" s="66">
        <f t="shared" si="29"/>
        <v>1328252.844599745</v>
      </c>
      <c r="H1793" s="2">
        <f>H1792*(1-H$1+IF(AND(WEEKDAY($A1793)&lt;&gt;1,WEEKDAY($A1793)&lt;&gt;7),-VLOOKUP($A1793,ETF_OP_Fee!$I$5:$J$14,2,1),0))^($A1793-$A1792)*(1+1*(B1793/B1792-1))</f>
        <v>0.69916518111377457</v>
      </c>
      <c r="I1793" s="9" t="str">
        <f>IFERROR(VLOOKUP(A1793,'BITO-IV'!$A$1:$J$10000,4,0),"")</f>
        <v/>
      </c>
      <c r="Q1793">
        <f>ROW()</f>
        <v>1793</v>
      </c>
      <c r="R1793" t="str">
        <f t="shared" si="30"/>
        <v/>
      </c>
      <c r="S1793" t="str">
        <f t="shared" si="28"/>
        <v/>
      </c>
      <c r="W1793">
        <f>VLOOKUP(A1793,Tbills!$B$4:$C$10000,2,1)</f>
        <v>0.51500175824173133</v>
      </c>
    </row>
    <row r="1794" spans="1:23">
      <c r="A1794" s="1">
        <v>42773</v>
      </c>
      <c r="B1794">
        <f>IFERROR(VLOOKUP($A1794,'BTC-Web'!$A$2:$H$10000,2,0),"")</f>
        <v>1040.1400149999999</v>
      </c>
      <c r="C1794">
        <f>VLOOKUP(A1794,H_SPBTFDUE!$B$2:$C$5828,2,0)</f>
        <v>7.4215598409085439</v>
      </c>
      <c r="D1794" s="2">
        <f>D1793*(1-D$1+IF(AND(WEEKDAY($A1794)&lt;&gt;1,WEEKDAY($A1794)&lt;&gt;7),-VLOOKUP($A1794,ETF_OP_Fee!$G$5:$H$14,2,1),0))^($A1794-$A1793)*(1+2*(C1794/C1793-1))+IFERROR(VLOOKUP(A1794,BITXeom!$C$9:$D$100,2,0),0)-$D$3*IFERROR(VLOOKUP($A1794,Dividends!$C$10:$E$100,2,0),0)</f>
        <v>1.708394661746415</v>
      </c>
      <c r="G1794" s="66">
        <f t="shared" si="29"/>
        <v>1269108.8360677408</v>
      </c>
      <c r="H1794" s="2">
        <f>H1793*(1-H$1+IF(AND(WEEKDAY($A1794)&lt;&gt;1,WEEKDAY($A1794)&lt;&gt;7),-VLOOKUP($A1794,ETF_OP_Fee!$I$5:$J$14,2,1),0))^($A1794-$A1793)*(1+1*(B1794/B1793-1))</f>
        <v>0.70712829356694673</v>
      </c>
      <c r="I1794" s="9" t="str">
        <f>IFERROR(VLOOKUP(A1794,'BITO-IV'!$A$1:$J$10000,4,0),"")</f>
        <v/>
      </c>
      <c r="Q1794">
        <f>ROW()</f>
        <v>1794</v>
      </c>
      <c r="R1794" t="str">
        <f t="shared" si="30"/>
        <v/>
      </c>
      <c r="S1794" t="str">
        <f t="shared" si="28"/>
        <v/>
      </c>
      <c r="W1794">
        <f>VLOOKUP(A1794,Tbills!$B$4:$C$10000,2,1)</f>
        <v>0.51500175824173133</v>
      </c>
    </row>
    <row r="1795" spans="1:23">
      <c r="A1795" s="1">
        <v>42774</v>
      </c>
      <c r="B1795">
        <f>IFERROR(VLOOKUP($A1795,'BTC-Web'!$A$2:$H$10000,2,0),"")</f>
        <v>1062.3199460000001</v>
      </c>
      <c r="C1795">
        <f>VLOOKUP(A1795,H_SPBTFDUE!$B$2:$C$5828,2,0)</f>
        <v>7.4327735231623118</v>
      </c>
      <c r="D1795" s="2">
        <f>D1794*(1-D$1+IF(AND(WEEKDAY($A1795)&lt;&gt;1,WEEKDAY($A1795)&lt;&gt;7),-VLOOKUP($A1795,ETF_OP_Fee!$G$5:$H$14,2,1),0))^($A1795-$A1794)*(1+2*(C1795/C1794-1))+IFERROR(VLOOKUP(A1795,BITXeom!$C$9:$D$100,2,0),0)-$D$3*IFERROR(VLOOKUP($A1795,Dividends!$C$10:$E$100,2,0),0)</f>
        <v>1.7133507289430279</v>
      </c>
      <c r="G1795" s="66">
        <f t="shared" si="29"/>
        <v>1265207.6267429325</v>
      </c>
      <c r="H1795" s="2">
        <f>H1794*(1-H$1+IF(AND(WEEKDAY($A1795)&lt;&gt;1,WEEKDAY($A1795)&lt;&gt;7),-VLOOKUP($A1795,ETF_OP_Fee!$I$5:$J$14,2,1),0))^($A1795-$A1794)*(1+1*(B1795/B1794-1))</f>
        <v>0.72218829014825348</v>
      </c>
      <c r="I1795" s="9" t="str">
        <f>IFERROR(VLOOKUP(A1795,'BITO-IV'!$A$1:$J$10000,4,0),"")</f>
        <v/>
      </c>
      <c r="Q1795">
        <f>ROW()</f>
        <v>1795</v>
      </c>
      <c r="R1795" t="str">
        <f t="shared" si="30"/>
        <v/>
      </c>
      <c r="S1795" t="str">
        <f t="shared" si="28"/>
        <v/>
      </c>
      <c r="W1795">
        <f>VLOOKUP(A1795,Tbills!$B$4:$C$10000,2,1)</f>
        <v>0.51500175824173133</v>
      </c>
    </row>
    <row r="1796" spans="1:23">
      <c r="A1796" s="1">
        <v>42775</v>
      </c>
      <c r="B1796">
        <f>IFERROR(VLOOKUP($A1796,'BTC-Web'!$A$2:$H$10000,2,0),"")</f>
        <v>1064.6999510000001</v>
      </c>
      <c r="C1796">
        <f>VLOOKUP(A1796,H_SPBTFDUE!$B$2:$C$5828,2,0)</f>
        <v>6.9517134861895746</v>
      </c>
      <c r="D1796" s="2">
        <f>D1795*(1-D$1+IF(AND(WEEKDAY($A1796)&lt;&gt;1,WEEKDAY($A1796)&lt;&gt;7),-VLOOKUP($A1796,ETF_OP_Fee!$G$5:$H$14,2,1),0))^($A1796-$A1795)*(1+2*(C1796/C1795-1))+IFERROR(VLOOKUP(A1796,BITXeom!$C$9:$D$100,2,0),0)-$D$3*IFERROR(VLOOKUP($A1796,Dividends!$C$10:$E$100,2,0),0)</f>
        <v>1.4913897638289413</v>
      </c>
      <c r="G1796" s="66">
        <f t="shared" si="29"/>
        <v>1428913.9643876536</v>
      </c>
      <c r="H1796" s="2">
        <f>H1795*(1-H$1+IF(AND(WEEKDAY($A1796)&lt;&gt;1,WEEKDAY($A1796)&lt;&gt;7),-VLOOKUP($A1796,ETF_OP_Fee!$I$5:$J$14,2,1),0))^($A1796-$A1795)*(1+1*(B1796/B1795-1))</f>
        <v>0.72378743071037199</v>
      </c>
      <c r="I1796" s="9" t="str">
        <f>IFERROR(VLOOKUP(A1796,'BITO-IV'!$A$1:$J$10000,4,0),"")</f>
        <v/>
      </c>
      <c r="Q1796">
        <f>ROW()</f>
        <v>1796</v>
      </c>
      <c r="R1796" t="str">
        <f t="shared" si="30"/>
        <v/>
      </c>
      <c r="S1796" t="str">
        <f t="shared" si="28"/>
        <v/>
      </c>
      <c r="W1796">
        <f>VLOOKUP(A1796,Tbills!$B$4:$C$10000,2,1)</f>
        <v>0.52999912087912082</v>
      </c>
    </row>
    <row r="1797" spans="1:23">
      <c r="A1797" s="1">
        <v>42776</v>
      </c>
      <c r="B1797">
        <f>IFERROR(VLOOKUP($A1797,'BTC-Web'!$A$2:$H$10000,2,0),"")</f>
        <v>995.63201900000001</v>
      </c>
      <c r="C1797">
        <f>VLOOKUP(A1797,H_SPBTFDUE!$B$2:$C$5828,2,0)</f>
        <v>6.9110402440048793</v>
      </c>
      <c r="D1797" s="2">
        <f>D1796*(1-D$1+IF(AND(WEEKDAY($A1797)&lt;&gt;1,WEEKDAY($A1797)&lt;&gt;7),-VLOOKUP($A1797,ETF_OP_Fee!$G$5:$H$14,2,1),0))^($A1797-$A1796)*(1+2*(C1797/C1796-1))+IFERROR(VLOOKUP(A1797,BITXeom!$C$9:$D$100,2,0),0)-$D$3*IFERROR(VLOOKUP($A1797,Dividends!$C$10:$E$100,2,0),0)</f>
        <v>1.4737603698355171</v>
      </c>
      <c r="G1797" s="66">
        <f t="shared" si="29"/>
        <v>1445560.2267197315</v>
      </c>
      <c r="H1797" s="2">
        <f>H1796*(1-H$1+IF(AND(WEEKDAY($A1797)&lt;&gt;1,WEEKDAY($A1797)&lt;&gt;7),-VLOOKUP($A1797,ETF_OP_Fee!$I$5:$J$14,2,1),0))^($A1797-$A1796)*(1+1*(B1797/B1796-1))</f>
        <v>0.67681714859715314</v>
      </c>
      <c r="I1797" s="9" t="str">
        <f>IFERROR(VLOOKUP(A1797,'BITO-IV'!$A$1:$J$10000,4,0),"")</f>
        <v/>
      </c>
      <c r="Q1797">
        <f>ROW()</f>
        <v>1797</v>
      </c>
      <c r="R1797" t="str">
        <f t="shared" si="30"/>
        <v/>
      </c>
      <c r="S1797" t="str">
        <f t="shared" si="28"/>
        <v/>
      </c>
      <c r="W1797">
        <f>VLOOKUP(A1797,Tbills!$B$4:$C$10000,2,1)</f>
        <v>0.52999912087912082</v>
      </c>
    </row>
    <row r="1798" spans="1:23">
      <c r="A1798" s="1">
        <v>42779</v>
      </c>
      <c r="B1798">
        <f>IFERROR(VLOOKUP($A1798,'BTC-Web'!$A$2:$H$10000,2,0),"")</f>
        <v>998.88500999999997</v>
      </c>
      <c r="C1798">
        <f>VLOOKUP(A1798,H_SPBTFDUE!$B$2:$C$5828,2,0)</f>
        <v>6.9240397313943571</v>
      </c>
      <c r="D1798" s="2">
        <f>D1797*(1-D$1+IF(AND(WEEKDAY($A1798)&lt;&gt;1,WEEKDAY($A1798)&lt;&gt;7),-VLOOKUP($A1798,ETF_OP_Fee!$G$5:$H$14,2,1),0))^($A1798-$A1797)*(1+2*(C1798/C1797-1))+IFERROR(VLOOKUP(A1798,BITXeom!$C$9:$D$100,2,0),0)-$D$3*IFERROR(VLOOKUP($A1798,Dividends!$C$10:$E$100,2,0),0)</f>
        <v>1.4787696629783276</v>
      </c>
      <c r="G1798" s="66">
        <f t="shared" si="29"/>
        <v>1440046.8558174323</v>
      </c>
      <c r="H1798" s="2">
        <f>H1797*(1-H$1+IF(AND(WEEKDAY($A1798)&lt;&gt;1,WEEKDAY($A1798)&lt;&gt;7),-VLOOKUP($A1798,ETF_OP_Fee!$I$5:$J$14,2,1),0))^($A1798-$A1797)*(1+1*(B1798/B1797-1))</f>
        <v>0.67897546912506457</v>
      </c>
      <c r="I1798" s="9" t="str">
        <f>IFERROR(VLOOKUP(A1798,'BITO-IV'!$A$1:$J$10000,4,0),"")</f>
        <v/>
      </c>
      <c r="Q1798">
        <f>ROW()</f>
        <v>1798</v>
      </c>
      <c r="R1798" t="str">
        <f t="shared" si="30"/>
        <v/>
      </c>
      <c r="S1798" t="str">
        <f t="shared" si="28"/>
        <v/>
      </c>
      <c r="W1798">
        <f>VLOOKUP(A1798,Tbills!$B$4:$C$10000,2,1)</f>
        <v>0.52999912087912082</v>
      </c>
    </row>
    <row r="1799" spans="1:23">
      <c r="A1799" s="1">
        <v>42780</v>
      </c>
      <c r="B1799">
        <f>IFERROR(VLOOKUP($A1799,'BTC-Web'!$A$2:$H$10000,2,0),"")</f>
        <v>991.73498500000005</v>
      </c>
      <c r="C1799">
        <f>VLOOKUP(A1799,H_SPBTFDUE!$B$2:$C$5828,2,0)</f>
        <v>7.020489871651626</v>
      </c>
      <c r="D1799" s="2">
        <f>D1798*(1-D$1+IF(AND(WEEKDAY($A1799)&lt;&gt;1,WEEKDAY($A1799)&lt;&gt;7),-VLOOKUP($A1799,ETF_OP_Fee!$G$5:$H$14,2,1),0))^($A1799-$A1798)*(1+2*(C1799/C1798-1))+IFERROR(VLOOKUP(A1799,BITXeom!$C$9:$D$100,2,0),0)-$D$3*IFERROR(VLOOKUP($A1799,Dividends!$C$10:$E$100,2,0),0)</f>
        <v>1.5197842165158246</v>
      </c>
      <c r="G1799" s="66">
        <f t="shared" si="29"/>
        <v>1399852.9100060165</v>
      </c>
      <c r="H1799" s="2">
        <f>H1798*(1-H$1+IF(AND(WEEKDAY($A1799)&lt;&gt;1,WEEKDAY($A1799)&lt;&gt;7),-VLOOKUP($A1799,ETF_OP_Fee!$I$5:$J$14,2,1),0))^($A1799-$A1798)*(1+1*(B1799/B1798-1))</f>
        <v>0.67409781310353101</v>
      </c>
      <c r="I1799" s="9" t="str">
        <f>IFERROR(VLOOKUP(A1799,'BITO-IV'!$A$1:$J$10000,4,0),"")</f>
        <v/>
      </c>
      <c r="Q1799">
        <f>ROW()</f>
        <v>1799</v>
      </c>
      <c r="R1799" t="str">
        <f t="shared" si="30"/>
        <v/>
      </c>
      <c r="S1799" t="str">
        <f t="shared" si="28"/>
        <v/>
      </c>
      <c r="W1799">
        <f>VLOOKUP(A1799,Tbills!$B$4:$C$10000,2,1)</f>
        <v>0.52999912087912082</v>
      </c>
    </row>
    <row r="1800" spans="1:23">
      <c r="A1800" s="1">
        <v>42781</v>
      </c>
      <c r="B1800">
        <f>IFERROR(VLOOKUP($A1800,'BTC-Web'!$A$2:$H$10000,2,0),"")</f>
        <v>1006.210022</v>
      </c>
      <c r="C1800">
        <f>VLOOKUP(A1800,H_SPBTFDUE!$B$2:$C$5828,2,0)</f>
        <v>7.0401973128191724</v>
      </c>
      <c r="D1800" s="2">
        <f>D1799*(1-D$1+IF(AND(WEEKDAY($A1800)&lt;&gt;1,WEEKDAY($A1800)&lt;&gt;7),-VLOOKUP($A1800,ETF_OP_Fee!$G$5:$H$14,2,1),0))^($A1800-$A1799)*(1+2*(C1800/C1799-1))+IFERROR(VLOOKUP(A1800,BITXeom!$C$9:$D$100,2,0),0)-$D$3*IFERROR(VLOOKUP($A1800,Dividends!$C$10:$E$100,2,0),0)</f>
        <v>1.5281324506315122</v>
      </c>
      <c r="G1800" s="66">
        <f t="shared" si="29"/>
        <v>1391920.8973944883</v>
      </c>
      <c r="H1800" s="2">
        <f>H1799*(1-H$1+IF(AND(WEEKDAY($A1800)&lt;&gt;1,WEEKDAY($A1800)&lt;&gt;7),-VLOOKUP($A1800,ETF_OP_Fee!$I$5:$J$14,2,1),0))^($A1800-$A1799)*(1+1*(B1800/B1799-1))</f>
        <v>0.68391892153181832</v>
      </c>
      <c r="I1800" s="9" t="str">
        <f>IFERROR(VLOOKUP(A1800,'BITO-IV'!$A$1:$J$10000,4,0),"")</f>
        <v/>
      </c>
      <c r="Q1800">
        <f>ROW()</f>
        <v>1800</v>
      </c>
      <c r="R1800" t="str">
        <f t="shared" si="30"/>
        <v/>
      </c>
      <c r="S1800" t="str">
        <f t="shared" si="28"/>
        <v/>
      </c>
      <c r="W1800">
        <f>VLOOKUP(A1800,Tbills!$B$4:$C$10000,2,1)</f>
        <v>0.52999912087912082</v>
      </c>
    </row>
    <row r="1801" spans="1:23">
      <c r="A1801" s="1">
        <v>42782</v>
      </c>
      <c r="B1801">
        <f>IFERROR(VLOOKUP($A1801,'BTC-Web'!$A$2:$H$10000,2,0),"")</f>
        <v>1007.650024</v>
      </c>
      <c r="C1801">
        <f>VLOOKUP(A1801,H_SPBTFDUE!$B$2:$C$5828,2,0)</f>
        <v>7.1789045497669424</v>
      </c>
      <c r="D1801" s="2">
        <f>D1800*(1-D$1+IF(AND(WEEKDAY($A1801)&lt;&gt;1,WEEKDAY($A1801)&lt;&gt;7),-VLOOKUP($A1801,ETF_OP_Fee!$G$5:$H$14,2,1),0))^($A1801-$A1800)*(1+2*(C1801/C1800-1))+IFERROR(VLOOKUP(A1801,BITXeom!$C$9:$D$100,2,0),0)-$D$3*IFERROR(VLOOKUP($A1801,Dividends!$C$10:$E$100,2,0),0)</f>
        <v>1.5881560607914962</v>
      </c>
      <c r="G1801" s="66">
        <f t="shared" si="29"/>
        <v>1337000.6882140201</v>
      </c>
      <c r="H1801" s="2">
        <f>H1800*(1-H$1+IF(AND(WEEKDAY($A1801)&lt;&gt;1,WEEKDAY($A1801)&lt;&gt;7),-VLOOKUP($A1801,ETF_OP_Fee!$I$5:$J$14,2,1),0))^($A1801-$A1800)*(1+1*(B1801/B1800-1))</f>
        <v>0.68487986188124417</v>
      </c>
      <c r="I1801" s="9" t="str">
        <f>IFERROR(VLOOKUP(A1801,'BITO-IV'!$A$1:$J$10000,4,0),"")</f>
        <v/>
      </c>
      <c r="Q1801">
        <f>ROW()</f>
        <v>1801</v>
      </c>
      <c r="R1801" t="str">
        <f t="shared" si="30"/>
        <v/>
      </c>
      <c r="S1801" t="str">
        <f t="shared" si="28"/>
        <v/>
      </c>
      <c r="W1801">
        <f>VLOOKUP(A1801,Tbills!$B$4:$C$10000,2,1)</f>
        <v>0.53999999999999226</v>
      </c>
    </row>
    <row r="1802" spans="1:23">
      <c r="A1802" s="1">
        <v>42783</v>
      </c>
      <c r="B1802">
        <f>IFERROR(VLOOKUP($A1802,'BTC-Web'!$A$2:$H$10000,2,0),"")</f>
        <v>1026.119995</v>
      </c>
      <c r="C1802">
        <f>VLOOKUP(A1802,H_SPBTFDUE!$B$2:$C$5828,2,0)</f>
        <v>7.3092672693401086</v>
      </c>
      <c r="D1802" s="2">
        <f>D1801*(1-D$1+IF(AND(WEEKDAY($A1802)&lt;&gt;1,WEEKDAY($A1802)&lt;&gt;7),-VLOOKUP($A1802,ETF_OP_Fee!$G$5:$H$14,2,1),0))^($A1802-$A1801)*(1+2*(C1802/C1801-1))+IFERROR(VLOOKUP(A1802,BITXeom!$C$9:$D$100,2,0),0)-$D$3*IFERROR(VLOOKUP($A1802,Dividends!$C$10:$E$100,2,0),0)</f>
        <v>1.6456367494082484</v>
      </c>
      <c r="G1802" s="66">
        <f t="shared" si="29"/>
        <v>1288373.5304771899</v>
      </c>
      <c r="H1802" s="2">
        <f>H1801*(1-H$1+IF(AND(WEEKDAY($A1802)&lt;&gt;1,WEEKDAY($A1802)&lt;&gt;7),-VLOOKUP($A1802,ETF_OP_Fee!$I$5:$J$14,2,1),0))^($A1802-$A1801)*(1+1*(B1802/B1801-1))</f>
        <v>0.69741538477183451</v>
      </c>
      <c r="I1802" s="9" t="str">
        <f>IFERROR(VLOOKUP(A1802,'BITO-IV'!$A$1:$J$10000,4,0),"")</f>
        <v/>
      </c>
      <c r="Q1802">
        <f>ROW()</f>
        <v>1802</v>
      </c>
      <c r="R1802" t="str">
        <f t="shared" si="30"/>
        <v/>
      </c>
      <c r="S1802" t="str">
        <f t="shared" si="28"/>
        <v/>
      </c>
      <c r="W1802">
        <f>VLOOKUP(A1802,Tbills!$B$4:$C$10000,2,1)</f>
        <v>0.53999999999999226</v>
      </c>
    </row>
    <row r="1803" spans="1:23">
      <c r="A1803" s="1">
        <v>42787</v>
      </c>
      <c r="B1803">
        <f>IFERROR(VLOOKUP($A1803,'BTC-Web'!$A$2:$H$10000,2,0),"")</f>
        <v>1079.280029</v>
      </c>
      <c r="C1803">
        <f>VLOOKUP(A1803,H_SPBTFDUE!$B$2:$C$5828,2,0)</f>
        <v>7.791158961407298</v>
      </c>
      <c r="D1803" s="2">
        <f>D1802*(1-D$1+IF(AND(WEEKDAY($A1803)&lt;&gt;1,WEEKDAY($A1803)&lt;&gt;7),-VLOOKUP($A1803,ETF_OP_Fee!$G$5:$H$14,2,1),0))^($A1803-$A1802)*(1+2*(C1803/C1802-1))+IFERROR(VLOOKUP(A1803,BITXeom!$C$9:$D$100,2,0),0)-$D$3*IFERROR(VLOOKUP($A1803,Dividends!$C$10:$E$100,2,0),0)</f>
        <v>1.8617286933648933</v>
      </c>
      <c r="G1803" s="66">
        <f t="shared" si="29"/>
        <v>1118424.4563882549</v>
      </c>
      <c r="H1803" s="2">
        <f>H1802*(1-H$1+IF(AND(WEEKDAY($A1803)&lt;&gt;1,WEEKDAY($A1803)&lt;&gt;7),-VLOOKUP($A1803,ETF_OP_Fee!$I$5:$J$14,2,1),0))^($A1803-$A1802)*(1+1*(B1803/B1802-1))</f>
        <v>0.73346990553177305</v>
      </c>
      <c r="I1803" s="9" t="str">
        <f>IFERROR(VLOOKUP(A1803,'BITO-IV'!$A$1:$J$10000,4,0),"")</f>
        <v/>
      </c>
      <c r="Q1803">
        <f>ROW()</f>
        <v>1803</v>
      </c>
      <c r="R1803" t="str">
        <f t="shared" si="30"/>
        <v/>
      </c>
      <c r="S1803" t="str">
        <f t="shared" si="28"/>
        <v/>
      </c>
      <c r="W1803">
        <f>VLOOKUP(A1803,Tbills!$B$4:$C$10000,2,1)</f>
        <v>0.53999999999999226</v>
      </c>
    </row>
    <row r="1804" spans="1:23">
      <c r="A1804" s="1">
        <v>42788</v>
      </c>
      <c r="B1804">
        <f>IFERROR(VLOOKUP($A1804,'BTC-Web'!$A$2:$H$10000,2,0),"")</f>
        <v>1114.8000489999999</v>
      </c>
      <c r="C1804">
        <f>VLOOKUP(A1804,H_SPBTFDUE!$B$2:$C$5828,2,0)</f>
        <v>7.8052537935277222</v>
      </c>
      <c r="D1804" s="2">
        <f>D1803*(1-D$1+IF(AND(WEEKDAY($A1804)&lt;&gt;1,WEEKDAY($A1804)&lt;&gt;7),-VLOOKUP($A1804,ETF_OP_Fee!$G$5:$H$14,2,1),0))^($A1804-$A1803)*(1+2*(C1804/C1803-1))+IFERROR(VLOOKUP(A1804,BITXeom!$C$9:$D$100,2,0),0)-$D$3*IFERROR(VLOOKUP($A1804,Dividends!$C$10:$E$100,2,0),0)</f>
        <v>1.8682394871537704</v>
      </c>
      <c r="G1804" s="66">
        <f t="shared" si="29"/>
        <v>1114319.5977511448</v>
      </c>
      <c r="H1804" s="2">
        <f>H1803*(1-H$1+IF(AND(WEEKDAY($A1804)&lt;&gt;1,WEEKDAY($A1804)&lt;&gt;7),-VLOOKUP($A1804,ETF_OP_Fee!$I$5:$J$14,2,1),0))^($A1804-$A1803)*(1+1*(B1804/B1803-1))</f>
        <v>0.75758930284571513</v>
      </c>
      <c r="I1804" s="9" t="str">
        <f>IFERROR(VLOOKUP(A1804,'BITO-IV'!$A$1:$J$10000,4,0),"")</f>
        <v/>
      </c>
      <c r="Q1804">
        <f>ROW()</f>
        <v>1804</v>
      </c>
      <c r="R1804" t="str">
        <f t="shared" si="30"/>
        <v/>
      </c>
      <c r="S1804" t="str">
        <f t="shared" si="28"/>
        <v/>
      </c>
      <c r="W1804">
        <f>VLOOKUP(A1804,Tbills!$B$4:$C$10000,2,1)</f>
        <v>0.53999999999999226</v>
      </c>
    </row>
    <row r="1805" spans="1:23">
      <c r="A1805" s="1">
        <v>42789</v>
      </c>
      <c r="B1805">
        <f>IFERROR(VLOOKUP($A1805,'BTC-Web'!$A$2:$H$10000,2,0),"")</f>
        <v>1117.2700199999999</v>
      </c>
      <c r="C1805">
        <f>VLOOKUP(A1805,H_SPBTFDUE!$B$2:$C$5828,2,0)</f>
        <v>8.1486166017744779</v>
      </c>
      <c r="D1805" s="2">
        <f>D1804*(1-D$1+IF(AND(WEEKDAY($A1805)&lt;&gt;1,WEEKDAY($A1805)&lt;&gt;7),-VLOOKUP($A1805,ETF_OP_Fee!$G$5:$H$14,2,1),0))^($A1805-$A1804)*(1+2*(C1805/C1804-1))+IFERROR(VLOOKUP(A1805,BITXeom!$C$9:$D$100,2,0),0)-$D$3*IFERROR(VLOOKUP($A1805,Dividends!$C$10:$E$100,2,0),0)</f>
        <v>2.0323668106375696</v>
      </c>
      <c r="G1805" s="66">
        <f t="shared" si="29"/>
        <v>1016220.9859664489</v>
      </c>
      <c r="H1805" s="2">
        <f>H1804*(1-H$1+IF(AND(WEEKDAY($A1805)&lt;&gt;1,WEEKDAY($A1805)&lt;&gt;7),-VLOOKUP($A1805,ETF_OP_Fee!$I$5:$J$14,2,1),0))^($A1805-$A1804)*(1+1*(B1805/B1804-1))</f>
        <v>0.75924806953888213</v>
      </c>
      <c r="I1805" s="9" t="str">
        <f>IFERROR(VLOOKUP(A1805,'BITO-IV'!$A$1:$J$10000,4,0),"")</f>
        <v/>
      </c>
      <c r="Q1805">
        <f>ROW()</f>
        <v>1805</v>
      </c>
      <c r="R1805" t="str">
        <f t="shared" si="30"/>
        <v/>
      </c>
      <c r="S1805" t="str">
        <f t="shared" si="28"/>
        <v/>
      </c>
      <c r="W1805">
        <f>VLOOKUP(A1805,Tbills!$B$4:$C$10000,2,1)</f>
        <v>0.53499956043958474</v>
      </c>
    </row>
    <row r="1806" spans="1:23">
      <c r="A1806" s="1">
        <v>42790</v>
      </c>
      <c r="B1806">
        <f>IFERROR(VLOOKUP($A1806,'BTC-Web'!$A$2:$H$10000,2,0),"")</f>
        <v>1172.709961</v>
      </c>
      <c r="C1806">
        <f>VLOOKUP(A1806,H_SPBTFDUE!$B$2:$C$5828,2,0)</f>
        <v>8.196334279886651</v>
      </c>
      <c r="D1806" s="2">
        <f>D1805*(1-D$1+IF(AND(WEEKDAY($A1806)&lt;&gt;1,WEEKDAY($A1806)&lt;&gt;7),-VLOOKUP($A1806,ETF_OP_Fee!$G$5:$H$14,2,1),0))^($A1806-$A1805)*(1+2*(C1806/C1805-1))+IFERROR(VLOOKUP(A1806,BITXeom!$C$9:$D$100,2,0),0)-$D$3*IFERROR(VLOOKUP($A1806,Dividends!$C$10:$E$100,2,0),0)</f>
        <v>2.0559217140811881</v>
      </c>
      <c r="G1806" s="66">
        <f t="shared" si="29"/>
        <v>1004266.2614222099</v>
      </c>
      <c r="H1806" s="2">
        <f>H1805*(1-H$1+IF(AND(WEEKDAY($A1806)&lt;&gt;1,WEEKDAY($A1806)&lt;&gt;7),-VLOOKUP($A1806,ETF_OP_Fee!$I$5:$J$14,2,1),0))^($A1806-$A1805)*(1+1*(B1806/B1805-1))</f>
        <v>0.79690189825574276</v>
      </c>
      <c r="I1806" s="9" t="str">
        <f>IFERROR(VLOOKUP(A1806,'BITO-IV'!$A$1:$J$10000,4,0),"")</f>
        <v/>
      </c>
      <c r="Q1806">
        <f>ROW()</f>
        <v>1806</v>
      </c>
      <c r="R1806" t="str">
        <f t="shared" si="30"/>
        <v/>
      </c>
      <c r="S1806" t="str">
        <f t="shared" si="28"/>
        <v/>
      </c>
      <c r="W1806">
        <f>VLOOKUP(A1806,Tbills!$B$4:$C$10000,2,1)</f>
        <v>0.53499956043958474</v>
      </c>
    </row>
    <row r="1807" spans="1:23">
      <c r="A1807" s="1">
        <v>42793</v>
      </c>
      <c r="B1807">
        <f>IFERROR(VLOOKUP($A1807,'BTC-Web'!$A$2:$H$10000,2,0),"")</f>
        <v>1163.780029</v>
      </c>
      <c r="C1807">
        <f>VLOOKUP(A1807,H_SPBTFDUE!$B$2:$C$5828,2,0)</f>
        <v>8.2393613632718647</v>
      </c>
      <c r="D1807" s="2">
        <f>D1806*(1-D$1+IF(AND(WEEKDAY($A1807)&lt;&gt;1,WEEKDAY($A1807)&lt;&gt;7),-VLOOKUP($A1807,ETF_OP_Fee!$G$5:$H$14,2,1),0))^($A1807-$A1806)*(1+2*(C1807/C1806-1))+IFERROR(VLOOKUP(A1807,BITXeom!$C$9:$D$100,2,0),0)-$D$3*IFERROR(VLOOKUP($A1807,Dividends!$C$10:$E$100,2,0),0)</f>
        <v>2.0767558231086074</v>
      </c>
      <c r="G1807" s="66">
        <f t="shared" si="29"/>
        <v>993670.08853442117</v>
      </c>
      <c r="H1807" s="2">
        <f>H1806*(1-H$1+IF(AND(WEEKDAY($A1807)&lt;&gt;1,WEEKDAY($A1807)&lt;&gt;7),-VLOOKUP($A1807,ETF_OP_Fee!$I$5:$J$14,2,1),0))^($A1807-$A1806)*(1+1*(B1807/B1806-1))</f>
        <v>0.79077191472468922</v>
      </c>
      <c r="I1807" s="9" t="str">
        <f>IFERROR(VLOOKUP(A1807,'BITO-IV'!$A$1:$J$10000,4,0),"")</f>
        <v/>
      </c>
      <c r="Q1807">
        <f>ROW()</f>
        <v>1807</v>
      </c>
      <c r="R1807" t="str">
        <f t="shared" si="30"/>
        <v/>
      </c>
      <c r="S1807" t="str">
        <f t="shared" si="28"/>
        <v/>
      </c>
      <c r="W1807">
        <f>VLOOKUP(A1807,Tbills!$B$4:$C$10000,2,1)</f>
        <v>0.53499956043958474</v>
      </c>
    </row>
    <row r="1808" spans="1:23">
      <c r="A1808" s="1">
        <v>42794</v>
      </c>
      <c r="B1808">
        <f>IFERROR(VLOOKUP($A1808,'BTC-Web'!$A$2:$H$10000,2,0),"")</f>
        <v>1180.719971</v>
      </c>
      <c r="C1808">
        <f>VLOOKUP(A1808,H_SPBTFDUE!$B$2:$C$5828,2,0)</f>
        <v>8.2384584195608213</v>
      </c>
      <c r="D1808" s="2">
        <f>D1807*(1-D$1+IF(AND(WEEKDAY($A1808)&lt;&gt;1,WEEKDAY($A1808)&lt;&gt;7),-VLOOKUP($A1808,ETF_OP_Fee!$G$5:$H$14,2,1),0))^($A1808-$A1807)*(1+2*(C1808/C1807-1))+IFERROR(VLOOKUP(A1808,BITXeom!$C$9:$D$100,2,0),0)-$D$3*IFERROR(VLOOKUP($A1808,Dividends!$C$10:$E$100,2,0),0)</f>
        <v>2.0760503499738849</v>
      </c>
      <c r="G1808" s="66">
        <f t="shared" si="29"/>
        <v>993836.1539464778</v>
      </c>
      <c r="H1808" s="2">
        <f>H1807*(1-H$1+IF(AND(WEEKDAY($A1808)&lt;&gt;1,WEEKDAY($A1808)&lt;&gt;7),-VLOOKUP($A1808,ETF_OP_Fee!$I$5:$J$14,2,1),0))^($A1808-$A1807)*(1+1*(B1808/B1807-1))</f>
        <v>0.80226148214481219</v>
      </c>
      <c r="I1808" s="9" t="str">
        <f>IFERROR(VLOOKUP(A1808,'BITO-IV'!$A$1:$J$10000,4,0),"")</f>
        <v/>
      </c>
      <c r="Q1808">
        <f>ROW()</f>
        <v>1808</v>
      </c>
      <c r="R1808" t="str">
        <f t="shared" si="30"/>
        <v/>
      </c>
      <c r="S1808" t="str">
        <f t="shared" si="28"/>
        <v/>
      </c>
      <c r="W1808">
        <f>VLOOKUP(A1808,Tbills!$B$4:$C$10000,2,1)</f>
        <v>0.53499956043958474</v>
      </c>
    </row>
    <row r="1809" spans="1:23">
      <c r="A1809" s="1">
        <v>42795</v>
      </c>
      <c r="B1809">
        <f>IFERROR(VLOOKUP($A1809,'BTC-Web'!$A$2:$H$10000,2,0),"")</f>
        <v>1180.040039</v>
      </c>
      <c r="C1809">
        <f>VLOOKUP(A1809,H_SPBTFDUE!$B$2:$C$5828,2,0)</f>
        <v>8.5344969242525135</v>
      </c>
      <c r="D1809" s="2">
        <f>D1808*(1-D$1+IF(AND(WEEKDAY($A1809)&lt;&gt;1,WEEKDAY($A1809)&lt;&gt;7),-VLOOKUP($A1809,ETF_OP_Fee!$G$5:$H$14,2,1),0))^($A1809-$A1808)*(1+2*(C1809/C1808-1))+IFERROR(VLOOKUP(A1809,BITXeom!$C$9:$D$100,2,0),0)-$D$3*IFERROR(VLOOKUP($A1809,Dividends!$C$10:$E$100,2,0),0)</f>
        <v>2.2249825480181706</v>
      </c>
      <c r="G1809" s="66">
        <f t="shared" si="29"/>
        <v>922359.94860026531</v>
      </c>
      <c r="H1809" s="2">
        <f>H1808*(1-H$1+IF(AND(WEEKDAY($A1809)&lt;&gt;1,WEEKDAY($A1809)&lt;&gt;7),-VLOOKUP($A1809,ETF_OP_Fee!$I$5:$J$14,2,1),0))^($A1809-$A1808)*(1+1*(B1809/B1808-1))</f>
        <v>0.80177862132893463</v>
      </c>
      <c r="I1809" s="9" t="str">
        <f>IFERROR(VLOOKUP(A1809,'BITO-IV'!$A$1:$J$10000,4,0),"")</f>
        <v/>
      </c>
      <c r="Q1809">
        <f>ROW()</f>
        <v>1809</v>
      </c>
      <c r="R1809" t="str">
        <f t="shared" si="30"/>
        <v/>
      </c>
      <c r="S1809" t="str">
        <f t="shared" si="28"/>
        <v/>
      </c>
      <c r="W1809">
        <f>VLOOKUP(A1809,Tbills!$B$4:$C$10000,2,1)</f>
        <v>0.53499956043958474</v>
      </c>
    </row>
    <row r="1810" spans="1:23">
      <c r="A1810" s="1">
        <v>42796</v>
      </c>
      <c r="B1810">
        <f>IFERROR(VLOOKUP($A1810,'BTC-Web'!$A$2:$H$10000,2,0),"")</f>
        <v>1224.6800539999999</v>
      </c>
      <c r="C1810">
        <f>VLOOKUP(A1810,H_SPBTFDUE!$B$2:$C$5828,2,0)</f>
        <v>8.7325952505424063</v>
      </c>
      <c r="D1810" s="2">
        <f>D1809*(1-D$1+IF(AND(WEEKDAY($A1810)&lt;&gt;1,WEEKDAY($A1810)&lt;&gt;7),-VLOOKUP($A1810,ETF_OP_Fee!$G$5:$H$14,2,1),0))^($A1810-$A1809)*(1+2*(C1810/C1809-1))+IFERROR(VLOOKUP(A1810,BITXeom!$C$9:$D$100,2,0),0)-$D$3*IFERROR(VLOOKUP($A1810,Dividends!$C$10:$E$100,2,0),0)</f>
        <v>2.3279921666135577</v>
      </c>
      <c r="G1810" s="66">
        <f t="shared" si="29"/>
        <v>879493.25166951143</v>
      </c>
      <c r="H1810" s="2">
        <f>H1809*(1-H$1+IF(AND(WEEKDAY($A1810)&lt;&gt;1,WEEKDAY($A1810)&lt;&gt;7),-VLOOKUP($A1810,ETF_OP_Fee!$I$5:$J$14,2,1),0))^($A1810-$A1809)*(1+1*(B1810/B1809-1))</f>
        <v>0.83208763764986782</v>
      </c>
      <c r="I1810" s="9" t="str">
        <f>IFERROR(VLOOKUP(A1810,'BITO-IV'!$A$1:$J$10000,4,0),"")</f>
        <v/>
      </c>
      <c r="Q1810">
        <f>ROW()</f>
        <v>1810</v>
      </c>
      <c r="R1810" t="str">
        <f t="shared" si="30"/>
        <v/>
      </c>
      <c r="S1810" t="str">
        <f t="shared" si="28"/>
        <v/>
      </c>
      <c r="W1810">
        <f>VLOOKUP(A1810,Tbills!$B$4:$C$10000,2,1)</f>
        <v>0.51500175824173133</v>
      </c>
    </row>
    <row r="1811" spans="1:23">
      <c r="A1811" s="1">
        <v>42797</v>
      </c>
      <c r="B1811">
        <f>IFERROR(VLOOKUP($A1811,'BTC-Web'!$A$2:$H$10000,2,0),"")</f>
        <v>1250.709961</v>
      </c>
      <c r="C1811">
        <f>VLOOKUP(A1811,H_SPBTFDUE!$B$2:$C$5828,2,0)</f>
        <v>8.899028968331038</v>
      </c>
      <c r="D1811" s="2">
        <f>D1810*(1-D$1+IF(AND(WEEKDAY($A1811)&lt;&gt;1,WEEKDAY($A1811)&lt;&gt;7),-VLOOKUP($A1811,ETF_OP_Fee!$G$5:$H$14,2,1),0))^($A1811-$A1810)*(1+2*(C1811/C1810-1))+IFERROR(VLOOKUP(A1811,BITXeom!$C$9:$D$100,2,0),0)-$D$3*IFERROR(VLOOKUP($A1811,Dividends!$C$10:$E$100,2,0),0)</f>
        <v>2.4164388055835624</v>
      </c>
      <c r="G1811" s="66">
        <f t="shared" si="29"/>
        <v>845923.11024386552</v>
      </c>
      <c r="H1811" s="2">
        <f>H1810*(1-H$1+IF(AND(WEEKDAY($A1811)&lt;&gt;1,WEEKDAY($A1811)&lt;&gt;7),-VLOOKUP($A1811,ETF_OP_Fee!$I$5:$J$14,2,1),0))^($A1811-$A1810)*(1+1*(B1811/B1810-1))</f>
        <v>0.84975108944951749</v>
      </c>
      <c r="I1811" s="9" t="str">
        <f>IFERROR(VLOOKUP(A1811,'BITO-IV'!$A$1:$J$10000,4,0),"")</f>
        <v/>
      </c>
      <c r="Q1811">
        <f>ROW()</f>
        <v>1811</v>
      </c>
      <c r="R1811" t="str">
        <f t="shared" si="30"/>
        <v/>
      </c>
      <c r="S1811" t="str">
        <f t="shared" si="28"/>
        <v/>
      </c>
      <c r="W1811">
        <f>VLOOKUP(A1811,Tbills!$B$4:$C$10000,2,1)</f>
        <v>0.51500175824173133</v>
      </c>
    </row>
    <row r="1812" spans="1:23">
      <c r="A1812" s="1">
        <v>42800</v>
      </c>
      <c r="B1812">
        <f>IFERROR(VLOOKUP($A1812,'BTC-Web'!$A$2:$H$10000,2,0),"")</f>
        <v>1267.469971</v>
      </c>
      <c r="C1812">
        <f>VLOOKUP(A1812,H_SPBTFDUE!$B$2:$C$5828,2,0)</f>
        <v>8.8829773745911478</v>
      </c>
      <c r="D1812" s="2">
        <f>D1811*(1-D$1+IF(AND(WEEKDAY($A1812)&lt;&gt;1,WEEKDAY($A1812)&lt;&gt;7),-VLOOKUP($A1812,ETF_OP_Fee!$G$5:$H$14,2,1),0))^($A1812-$A1811)*(1+2*(C1812/C1811-1))+IFERROR(VLOOKUP(A1812,BITXeom!$C$9:$D$100,2,0),0)-$D$3*IFERROR(VLOOKUP($A1812,Dividends!$C$10:$E$100,2,0),0)</f>
        <v>2.4068508860716773</v>
      </c>
      <c r="G1812" s="66">
        <f t="shared" si="29"/>
        <v>848930.73785220925</v>
      </c>
      <c r="H1812" s="2">
        <f>H1811*(1-H$1+IF(AND(WEEKDAY($A1812)&lt;&gt;1,WEEKDAY($A1812)&lt;&gt;7),-VLOOKUP($A1812,ETF_OP_Fee!$I$5:$J$14,2,1),0))^($A1812-$A1811)*(1+1*(B1812/B1811-1))</f>
        <v>0.86107085359348923</v>
      </c>
      <c r="I1812" s="9" t="str">
        <f>IFERROR(VLOOKUP(A1812,'BITO-IV'!$A$1:$J$10000,4,0),"")</f>
        <v/>
      </c>
      <c r="Q1812">
        <f>ROW()</f>
        <v>1812</v>
      </c>
      <c r="R1812" t="str">
        <f t="shared" si="30"/>
        <v/>
      </c>
      <c r="S1812" t="str">
        <f t="shared" si="28"/>
        <v/>
      </c>
      <c r="W1812">
        <f>VLOOKUP(A1812,Tbills!$B$4:$C$10000,2,1)</f>
        <v>0.51500175824173133</v>
      </c>
    </row>
    <row r="1813" spans="1:23">
      <c r="A1813" s="1">
        <v>42801</v>
      </c>
      <c r="B1813">
        <f>IFERROR(VLOOKUP($A1813,'BTC-Web'!$A$2:$H$10000,2,0),"")</f>
        <v>1273.209961</v>
      </c>
      <c r="C1813">
        <f>VLOOKUP(A1813,H_SPBTFDUE!$B$2:$C$5828,2,0)</f>
        <v>8.5380135511920834</v>
      </c>
      <c r="D1813" s="2">
        <f>D1812*(1-D$1+IF(AND(WEEKDAY($A1813)&lt;&gt;1,WEEKDAY($A1813)&lt;&gt;7),-VLOOKUP($A1813,ETF_OP_Fee!$G$5:$H$14,2,1),0))^($A1813-$A1812)*(1+2*(C1813/C1812-1))+IFERROR(VLOOKUP(A1813,BITXeom!$C$9:$D$100,2,0),0)-$D$3*IFERROR(VLOOKUP($A1813,Dividends!$C$10:$E$100,2,0),0)</f>
        <v>2.219646749783406</v>
      </c>
      <c r="G1813" s="66">
        <f t="shared" si="29"/>
        <v>914821.7352824182</v>
      </c>
      <c r="H1813" s="2">
        <f>H1812*(1-H$1+IF(AND(WEEKDAY($A1813)&lt;&gt;1,WEEKDAY($A1813)&lt;&gt;7),-VLOOKUP($A1813,ETF_OP_Fee!$I$5:$J$14,2,1),0))^($A1813-$A1812)*(1+1*(B1813/B1812-1))</f>
        <v>0.86494787138593565</v>
      </c>
      <c r="I1813" s="9" t="str">
        <f>IFERROR(VLOOKUP(A1813,'BITO-IV'!$A$1:$J$10000,4,0),"")</f>
        <v/>
      </c>
      <c r="Q1813">
        <f>ROW()</f>
        <v>1813</v>
      </c>
      <c r="R1813" t="str">
        <f t="shared" si="30"/>
        <v/>
      </c>
      <c r="S1813" t="str">
        <f t="shared" si="28"/>
        <v/>
      </c>
      <c r="W1813">
        <f>VLOOKUP(A1813,Tbills!$B$4:$C$10000,2,1)</f>
        <v>0.51500175824173133</v>
      </c>
    </row>
    <row r="1814" spans="1:23">
      <c r="A1814" s="1">
        <v>42802</v>
      </c>
      <c r="B1814">
        <f>IFERROR(VLOOKUP($A1814,'BTC-Web'!$A$2:$H$10000,2,0),"")</f>
        <v>1223.2299800000001</v>
      </c>
      <c r="C1814">
        <f>VLOOKUP(A1814,H_SPBTFDUE!$B$2:$C$5828,2,0)</f>
        <v>8.0239064010206036</v>
      </c>
      <c r="D1814" s="2">
        <f>D1813*(1-D$1+IF(AND(WEEKDAY($A1814)&lt;&gt;1,WEEKDAY($A1814)&lt;&gt;7),-VLOOKUP($A1814,ETF_OP_Fee!$G$5:$H$14,2,1),0))^($A1814-$A1813)*(1+2*(C1814/C1813-1))+IFERROR(VLOOKUP(A1814,BITXeom!$C$9:$D$100,2,0),0)-$D$3*IFERROR(VLOOKUP($A1814,Dividends!$C$10:$E$100,2,0),0)</f>
        <v>1.9521041952916507</v>
      </c>
      <c r="G1814" s="66">
        <f t="shared" si="29"/>
        <v>1024944.0953979531</v>
      </c>
      <c r="H1814" s="2">
        <f>H1813*(1-H$1+IF(AND(WEEKDAY($A1814)&lt;&gt;1,WEEKDAY($A1814)&lt;&gt;7),-VLOOKUP($A1814,ETF_OP_Fee!$I$5:$J$14,2,1),0))^($A1814-$A1813)*(1+1*(B1814/B1813-1))</f>
        <v>0.83097262985125198</v>
      </c>
      <c r="I1814" s="9" t="str">
        <f>IFERROR(VLOOKUP(A1814,'BITO-IV'!$A$1:$J$10000,4,0),"")</f>
        <v/>
      </c>
      <c r="Q1814">
        <f>ROW()</f>
        <v>1814</v>
      </c>
      <c r="R1814" t="str">
        <f t="shared" si="30"/>
        <v/>
      </c>
      <c r="S1814" t="str">
        <f t="shared" si="28"/>
        <v/>
      </c>
      <c r="W1814">
        <f>VLOOKUP(A1814,Tbills!$B$4:$C$10000,2,1)</f>
        <v>0.51500175824173133</v>
      </c>
    </row>
    <row r="1815" spans="1:23">
      <c r="A1815" s="1">
        <v>42803</v>
      </c>
      <c r="B1815">
        <f>IFERROR(VLOOKUP($A1815,'BTC-Web'!$A$2:$H$10000,2,0),"")</f>
        <v>1150.349976</v>
      </c>
      <c r="C1815">
        <f>VLOOKUP(A1815,H_SPBTFDUE!$B$2:$C$5828,2,0)</f>
        <v>8.2915836576263757</v>
      </c>
      <c r="D1815" s="2">
        <f>D1814*(1-D$1+IF(AND(WEEKDAY($A1815)&lt;&gt;1,WEEKDAY($A1815)&lt;&gt;7),-VLOOKUP($A1815,ETF_OP_Fee!$G$5:$H$14,2,1),0))^($A1815-$A1814)*(1+2*(C1815/C1814-1))+IFERROR(VLOOKUP(A1815,BITXeom!$C$9:$D$100,2,0),0)-$D$3*IFERROR(VLOOKUP($A1815,Dividends!$C$10:$E$100,2,0),0)</f>
        <v>2.0820974374110808</v>
      </c>
      <c r="G1815" s="66">
        <f t="shared" si="29"/>
        <v>956506.53875976591</v>
      </c>
      <c r="H1815" s="2">
        <f>H1814*(1-H$1+IF(AND(WEEKDAY($A1815)&lt;&gt;1,WEEKDAY($A1815)&lt;&gt;7),-VLOOKUP($A1815,ETF_OP_Fee!$I$5:$J$14,2,1),0))^($A1815-$A1814)*(1+1*(B1815/B1814-1))</f>
        <v>0.78144296706477256</v>
      </c>
      <c r="I1815" s="9" t="str">
        <f>IFERROR(VLOOKUP(A1815,'BITO-IV'!$A$1:$J$10000,4,0),"")</f>
        <v/>
      </c>
      <c r="Q1815">
        <f>ROW()</f>
        <v>1815</v>
      </c>
      <c r="R1815" t="str">
        <f t="shared" si="30"/>
        <v/>
      </c>
      <c r="S1815" t="str">
        <f t="shared" si="28"/>
        <v/>
      </c>
      <c r="W1815">
        <f>VLOOKUP(A1815,Tbills!$B$4:$C$10000,2,1)</f>
        <v>0.74499824175826945</v>
      </c>
    </row>
    <row r="1816" spans="1:23">
      <c r="A1816" s="1">
        <v>42804</v>
      </c>
      <c r="B1816">
        <f>IFERROR(VLOOKUP($A1816,'BTC-Web'!$A$2:$H$10000,2,0),"")</f>
        <v>1189.3599850000001</v>
      </c>
      <c r="C1816">
        <f>VLOOKUP(A1816,H_SPBTFDUE!$B$2:$C$5828,2,0)</f>
        <v>7.7899664265651767</v>
      </c>
      <c r="D1816" s="2">
        <f>D1815*(1-D$1+IF(AND(WEEKDAY($A1816)&lt;&gt;1,WEEKDAY($A1816)&lt;&gt;7),-VLOOKUP($A1816,ETF_OP_Fee!$G$5:$H$14,2,1),0))^($A1816-$A1815)*(1+2*(C1816/C1815-1))+IFERROR(VLOOKUP(A1816,BITXeom!$C$9:$D$100,2,0),0)-$D$3*IFERROR(VLOOKUP($A1816,Dividends!$C$10:$E$100,2,0),0)</f>
        <v>1.8299548660382188</v>
      </c>
      <c r="G1816" s="66">
        <f t="shared" si="29"/>
        <v>1072188.5988288245</v>
      </c>
      <c r="H1816" s="2">
        <f>H1815*(1-H$1+IF(AND(WEEKDAY($A1816)&lt;&gt;1,WEEKDAY($A1816)&lt;&gt;7),-VLOOKUP($A1816,ETF_OP_Fee!$I$5:$J$14,2,1),0))^($A1816-$A1815)*(1+1*(B1816/B1815-1))</f>
        <v>0.80792178438846574</v>
      </c>
      <c r="I1816" s="9" t="str">
        <f>IFERROR(VLOOKUP(A1816,'BITO-IV'!$A$1:$J$10000,4,0),"")</f>
        <v/>
      </c>
      <c r="Q1816">
        <f>ROW()</f>
        <v>1816</v>
      </c>
      <c r="R1816" t="str">
        <f t="shared" si="30"/>
        <v/>
      </c>
      <c r="S1816" t="str">
        <f t="shared" si="28"/>
        <v/>
      </c>
      <c r="W1816">
        <f>VLOOKUP(A1816,Tbills!$B$4:$C$10000,2,1)</f>
        <v>0.74499824175826945</v>
      </c>
    </row>
    <row r="1817" spans="1:23">
      <c r="A1817" s="1">
        <v>42807</v>
      </c>
      <c r="B1817">
        <f>IFERROR(VLOOKUP($A1817,'BTC-Web'!$A$2:$H$10000,2,0),"")</f>
        <v>1221.780029</v>
      </c>
      <c r="C1817">
        <f>VLOOKUP(A1817,H_SPBTFDUE!$B$2:$C$5828,2,0)</f>
        <v>8.592720372126248</v>
      </c>
      <c r="D1817" s="2">
        <f>D1816*(1-D$1+IF(AND(WEEKDAY($A1817)&lt;&gt;1,WEEKDAY($A1817)&lt;&gt;7),-VLOOKUP($A1817,ETF_OP_Fee!$G$5:$H$14,2,1),0))^($A1817-$A1816)*(1+2*(C1817/C1816-1))+IFERROR(VLOOKUP(A1817,BITXeom!$C$9:$D$100,2,0),0)-$D$3*IFERROR(VLOOKUP($A1817,Dividends!$C$10:$E$100,2,0),0)</f>
        <v>2.2063094891560948</v>
      </c>
      <c r="G1817" s="66">
        <f t="shared" si="29"/>
        <v>851155.29266901303</v>
      </c>
      <c r="H1817" s="2">
        <f>H1816*(1-H$1+IF(AND(WEEKDAY($A1817)&lt;&gt;1,WEEKDAY($A1817)&lt;&gt;7),-VLOOKUP($A1817,ETF_OP_Fee!$I$5:$J$14,2,1),0))^($A1817-$A1816)*(1+1*(B1817/B1816-1))</f>
        <v>0.82987963314025559</v>
      </c>
      <c r="I1817" s="9" t="str">
        <f>IFERROR(VLOOKUP(A1817,'BITO-IV'!$A$1:$J$10000,4,0),"")</f>
        <v/>
      </c>
      <c r="Q1817">
        <f>ROW()</f>
        <v>1817</v>
      </c>
      <c r="R1817" t="str">
        <f t="shared" si="30"/>
        <v/>
      </c>
      <c r="S1817" t="str">
        <f t="shared" si="28"/>
        <v/>
      </c>
      <c r="W1817">
        <f>VLOOKUP(A1817,Tbills!$B$4:$C$10000,2,1)</f>
        <v>0.74499824175826945</v>
      </c>
    </row>
    <row r="1818" spans="1:23">
      <c r="A1818" s="1">
        <v>42808</v>
      </c>
      <c r="B1818">
        <f>IFERROR(VLOOKUP($A1818,'BTC-Web'!$A$2:$H$10000,2,0),"")</f>
        <v>1232.160034</v>
      </c>
      <c r="C1818">
        <f>VLOOKUP(A1818,H_SPBTFDUE!$B$2:$C$5828,2,0)</f>
        <v>8.6481369092569285</v>
      </c>
      <c r="D1818" s="2">
        <f>D1817*(1-D$1+IF(AND(WEEKDAY($A1818)&lt;&gt;1,WEEKDAY($A1818)&lt;&gt;7),-VLOOKUP($A1818,ETF_OP_Fee!$G$5:$H$14,2,1),0))^($A1818-$A1817)*(1+2*(C1818/C1817-1))+IFERROR(VLOOKUP(A1818,BITXeom!$C$9:$D$100,2,0),0)-$D$3*IFERROR(VLOOKUP($A1818,Dividends!$C$10:$E$100,2,0),0)</f>
        <v>2.234498142226744</v>
      </c>
      <c r="G1818" s="66">
        <f t="shared" si="29"/>
        <v>840132.3722362204</v>
      </c>
      <c r="H1818" s="2">
        <f>H1817*(1-H$1+IF(AND(WEEKDAY($A1818)&lt;&gt;1,WEEKDAY($A1818)&lt;&gt;7),-VLOOKUP($A1818,ETF_OP_Fee!$I$5:$J$14,2,1),0))^($A1818-$A1817)*(1+1*(B1818/B1817-1))</f>
        <v>0.83690834564594518</v>
      </c>
      <c r="I1818" s="9" t="str">
        <f>IFERROR(VLOOKUP(A1818,'BITO-IV'!$A$1:$J$10000,4,0),"")</f>
        <v/>
      </c>
      <c r="Q1818">
        <f>ROW()</f>
        <v>1818</v>
      </c>
      <c r="R1818" t="str">
        <f t="shared" si="30"/>
        <v/>
      </c>
      <c r="S1818" t="str">
        <f t="shared" si="28"/>
        <v/>
      </c>
      <c r="W1818">
        <f>VLOOKUP(A1818,Tbills!$B$4:$C$10000,2,1)</f>
        <v>0.74499824175826945</v>
      </c>
    </row>
    <row r="1819" spans="1:23">
      <c r="A1819" s="1">
        <v>42809</v>
      </c>
      <c r="B1819">
        <f>IFERROR(VLOOKUP($A1819,'BTC-Web'!$A$2:$H$10000,2,0),"")</f>
        <v>1240.160034</v>
      </c>
      <c r="C1819">
        <f>VLOOKUP(A1819,H_SPBTFDUE!$B$2:$C$5828,2,0)</f>
        <v>8.7142121246579602</v>
      </c>
      <c r="D1819" s="2">
        <f>D1818*(1-D$1+IF(AND(WEEKDAY($A1819)&lt;&gt;1,WEEKDAY($A1819)&lt;&gt;7),-VLOOKUP($A1819,ETF_OP_Fee!$G$5:$H$14,2,1),0))^($A1819-$A1818)*(1+2*(C1819/C1818-1))+IFERROR(VLOOKUP(A1819,BITXeom!$C$9:$D$100,2,0),0)-$D$3*IFERROR(VLOOKUP($A1819,Dividends!$C$10:$E$100,2,0),0)</f>
        <v>2.2683695760944982</v>
      </c>
      <c r="G1819" s="66">
        <f t="shared" si="29"/>
        <v>827250.7464764691</v>
      </c>
      <c r="H1819" s="2">
        <f>H1818*(1-H$1+IF(AND(WEEKDAY($A1819)&lt;&gt;1,WEEKDAY($A1819)&lt;&gt;7),-VLOOKUP($A1819,ETF_OP_Fee!$I$5:$J$14,2,1),0))^($A1819-$A1818)*(1+1*(B1819/B1818-1))</f>
        <v>0.84232018561656485</v>
      </c>
      <c r="I1819" s="9" t="str">
        <f>IFERROR(VLOOKUP(A1819,'BITO-IV'!$A$1:$J$10000,4,0),"")</f>
        <v/>
      </c>
      <c r="Q1819">
        <f>ROW()</f>
        <v>1819</v>
      </c>
      <c r="R1819" t="str">
        <f t="shared" si="30"/>
        <v/>
      </c>
      <c r="S1819" t="str">
        <f t="shared" si="28"/>
        <v/>
      </c>
      <c r="W1819">
        <f>VLOOKUP(A1819,Tbills!$B$4:$C$10000,2,1)</f>
        <v>0.74499824175826945</v>
      </c>
    </row>
    <row r="1820" spans="1:23">
      <c r="A1820" s="1">
        <v>42810</v>
      </c>
      <c r="B1820">
        <f>IFERROR(VLOOKUP($A1820,'BTC-Web'!$A$2:$H$10000,2,0),"")</f>
        <v>1251.329956</v>
      </c>
      <c r="C1820">
        <f>VLOOKUP(A1820,H_SPBTFDUE!$B$2:$C$5828,2,0)</f>
        <v>8.2822925448195264</v>
      </c>
      <c r="D1820" s="2">
        <f>D1819*(1-D$1+IF(AND(WEEKDAY($A1820)&lt;&gt;1,WEEKDAY($A1820)&lt;&gt;7),-VLOOKUP($A1820,ETF_OP_Fee!$G$5:$H$14,2,1),0))^($A1820-$A1819)*(1+2*(C1820/C1819-1))+IFERROR(VLOOKUP(A1820,BITXeom!$C$9:$D$100,2,0),0)-$D$3*IFERROR(VLOOKUP($A1820,Dividends!$C$10:$E$100,2,0),0)</f>
        <v>2.0432599386870294</v>
      </c>
      <c r="G1820" s="66">
        <f t="shared" si="29"/>
        <v>909212.98527155188</v>
      </c>
      <c r="H1820" s="2">
        <f>H1819*(1-H$1+IF(AND(WEEKDAY($A1820)&lt;&gt;1,WEEKDAY($A1820)&lt;&gt;7),-VLOOKUP($A1820,ETF_OP_Fee!$I$5:$J$14,2,1),0))^($A1820-$A1819)*(1+1*(B1820/B1819-1))</f>
        <v>0.8498847072149025</v>
      </c>
      <c r="I1820" s="9" t="str">
        <f>IFERROR(VLOOKUP(A1820,'BITO-IV'!$A$1:$J$10000,4,0),"")</f>
        <v/>
      </c>
      <c r="Q1820">
        <f>ROW()</f>
        <v>1820</v>
      </c>
      <c r="R1820" t="str">
        <f t="shared" si="30"/>
        <v/>
      </c>
      <c r="S1820" t="str">
        <f t="shared" si="28"/>
        <v/>
      </c>
      <c r="W1820">
        <f>VLOOKUP(A1820,Tbills!$B$4:$C$10000,2,1)</f>
        <v>0.78000131868129174</v>
      </c>
    </row>
    <row r="1821" spans="1:23">
      <c r="A1821" s="1">
        <v>42811</v>
      </c>
      <c r="B1821">
        <f>IFERROR(VLOOKUP($A1821,'BTC-Web'!$A$2:$H$10000,2,0),"")</f>
        <v>1180.160034</v>
      </c>
      <c r="C1821">
        <f>VLOOKUP(A1821,H_SPBTFDUE!$B$2:$C$5828,2,0)</f>
        <v>7.6707116410477392</v>
      </c>
      <c r="D1821" s="2">
        <f>D1820*(1-D$1+IF(AND(WEEKDAY($A1821)&lt;&gt;1,WEEKDAY($A1821)&lt;&gt;7),-VLOOKUP($A1821,ETF_OP_Fee!$G$5:$H$14,2,1),0))^($A1821-$A1820)*(1+2*(C1821/C1820-1))+IFERROR(VLOOKUP(A1821,BITXeom!$C$9:$D$100,2,0),0)-$D$3*IFERROR(VLOOKUP($A1821,Dividends!$C$10:$E$100,2,0),0)</f>
        <v>1.7412932734913553</v>
      </c>
      <c r="G1821" s="66">
        <f t="shared" si="29"/>
        <v>1043441.8356454707</v>
      </c>
      <c r="H1821" s="2">
        <f>H1820*(1-H$1+IF(AND(WEEKDAY($A1821)&lt;&gt;1,WEEKDAY($A1821)&lt;&gt;7),-VLOOKUP($A1821,ETF_OP_Fee!$I$5:$J$14,2,1),0))^($A1821-$A1820)*(1+1*(B1821/B1820-1))</f>
        <v>0.80152629182664525</v>
      </c>
      <c r="I1821" s="9" t="str">
        <f>IFERROR(VLOOKUP(A1821,'BITO-IV'!$A$1:$J$10000,4,0),"")</f>
        <v/>
      </c>
      <c r="Q1821">
        <f>ROW()</f>
        <v>1821</v>
      </c>
      <c r="R1821" t="str">
        <f t="shared" si="30"/>
        <v/>
      </c>
      <c r="S1821" t="str">
        <f t="shared" si="28"/>
        <v/>
      </c>
      <c r="W1821">
        <f>VLOOKUP(A1821,Tbills!$B$4:$C$10000,2,1)</f>
        <v>0.78000131868129174</v>
      </c>
    </row>
    <row r="1822" spans="1:23">
      <c r="A1822" s="1">
        <v>42814</v>
      </c>
      <c r="B1822">
        <f>IFERROR(VLOOKUP($A1822,'BTC-Web'!$A$2:$H$10000,2,0),"")</f>
        <v>1037.23999</v>
      </c>
      <c r="C1822">
        <f>VLOOKUP(A1822,H_SPBTFDUE!$B$2:$C$5828,2,0)</f>
        <v>7.3491628523645396</v>
      </c>
      <c r="D1822" s="2">
        <f>D1821*(1-D$1+IF(AND(WEEKDAY($A1822)&lt;&gt;1,WEEKDAY($A1822)&lt;&gt;7),-VLOOKUP($A1822,ETF_OP_Fee!$G$5:$H$14,2,1),0))^($A1822-$A1821)*(1+2*(C1822/C1821-1))+IFERROR(VLOOKUP(A1822,BITXeom!$C$9:$D$100,2,0),0)-$D$3*IFERROR(VLOOKUP($A1822,Dividends!$C$10:$E$100,2,0),0)</f>
        <v>1.5947297615238487</v>
      </c>
      <c r="G1822" s="66">
        <f t="shared" si="29"/>
        <v>1130867.6579786872</v>
      </c>
      <c r="H1822" s="2">
        <f>H1821*(1-H$1+IF(AND(WEEKDAY($A1822)&lt;&gt;1,WEEKDAY($A1822)&lt;&gt;7),-VLOOKUP($A1822,ETF_OP_Fee!$I$5:$J$14,2,1),0))^($A1822-$A1821)*(1+1*(B1822/B1821-1))</f>
        <v>0.70440464434231653</v>
      </c>
      <c r="I1822" s="9" t="str">
        <f>IFERROR(VLOOKUP(A1822,'BITO-IV'!$A$1:$J$10000,4,0),"")</f>
        <v/>
      </c>
      <c r="Q1822">
        <f>ROW()</f>
        <v>1822</v>
      </c>
      <c r="R1822" t="str">
        <f t="shared" si="30"/>
        <v/>
      </c>
      <c r="S1822" t="str">
        <f t="shared" si="28"/>
        <v/>
      </c>
      <c r="W1822">
        <f>VLOOKUP(A1822,Tbills!$B$4:$C$10000,2,1)</f>
        <v>0.78000131868129174</v>
      </c>
    </row>
    <row r="1823" spans="1:23">
      <c r="A1823" s="1">
        <v>42815</v>
      </c>
      <c r="B1823">
        <f>IFERROR(VLOOKUP($A1823,'BTC-Web'!$A$2:$H$10000,2,0),"")</f>
        <v>1055.3599850000001</v>
      </c>
      <c r="C1823">
        <f>VLOOKUP(A1823,H_SPBTFDUE!$B$2:$C$5828,2,0)</f>
        <v>7.8106127899499382</v>
      </c>
      <c r="D1823" s="2">
        <f>D1822*(1-D$1+IF(AND(WEEKDAY($A1823)&lt;&gt;1,WEEKDAY($A1823)&lt;&gt;7),-VLOOKUP($A1823,ETF_OP_Fee!$G$5:$H$14,2,1),0))^($A1823-$A1822)*(1+2*(C1823/C1822-1))+IFERROR(VLOOKUP(A1823,BITXeom!$C$9:$D$100,2,0),0)-$D$3*IFERROR(VLOOKUP($A1823,Dividends!$C$10:$E$100,2,0),0)</f>
        <v>1.7947778070618108</v>
      </c>
      <c r="G1823" s="66">
        <f t="shared" si="29"/>
        <v>988795.66078093054</v>
      </c>
      <c r="H1823" s="2">
        <f>H1822*(1-H$1+IF(AND(WEEKDAY($A1823)&lt;&gt;1,WEEKDAY($A1823)&lt;&gt;7),-VLOOKUP($A1823,ETF_OP_Fee!$I$5:$J$14,2,1),0))^($A1823-$A1822)*(1+1*(B1823/B1822-1))</f>
        <v>0.71669154031320581</v>
      </c>
      <c r="I1823" s="9" t="str">
        <f>IFERROR(VLOOKUP(A1823,'BITO-IV'!$A$1:$J$10000,4,0),"")</f>
        <v/>
      </c>
      <c r="Q1823">
        <f>ROW()</f>
        <v>1823</v>
      </c>
      <c r="R1823" t="str">
        <f t="shared" si="30"/>
        <v/>
      </c>
      <c r="S1823" t="str">
        <f t="shared" si="28"/>
        <v/>
      </c>
      <c r="W1823">
        <f>VLOOKUP(A1823,Tbills!$B$4:$C$10000,2,1)</f>
        <v>0.78000131868129174</v>
      </c>
    </row>
    <row r="1824" spans="1:23">
      <c r="A1824" s="1">
        <v>42816</v>
      </c>
      <c r="B1824">
        <f>IFERROR(VLOOKUP($A1824,'BTC-Web'!$A$2:$H$10000,2,0),"")</f>
        <v>1120.650024</v>
      </c>
      <c r="C1824">
        <f>VLOOKUP(A1824,H_SPBTFDUE!$B$2:$C$5828,2,0)</f>
        <v>7.3120700731005801</v>
      </c>
      <c r="D1824" s="2">
        <f>D1823*(1-D$1+IF(AND(WEEKDAY($A1824)&lt;&gt;1,WEEKDAY($A1824)&lt;&gt;7),-VLOOKUP($A1824,ETF_OP_Fee!$G$5:$H$14,2,1),0))^($A1824-$A1823)*(1+2*(C1824/C1823-1))+IFERROR(VLOOKUP(A1824,BITXeom!$C$9:$D$100,2,0),0)-$D$3*IFERROR(VLOOKUP($A1824,Dividends!$C$10:$E$100,2,0),0)</f>
        <v>1.5654717322210971</v>
      </c>
      <c r="G1824" s="66">
        <f t="shared" si="29"/>
        <v>1114971.6411280641</v>
      </c>
      <c r="H1824" s="2">
        <f>H1823*(1-H$1+IF(AND(WEEKDAY($A1824)&lt;&gt;1,WEEKDAY($A1824)&lt;&gt;7),-VLOOKUP($A1824,ETF_OP_Fee!$I$5:$J$14,2,1),0))^($A1824-$A1823)*(1+1*(B1824/B1823-1))</f>
        <v>0.76100998625412974</v>
      </c>
      <c r="I1824" s="9" t="str">
        <f>IFERROR(VLOOKUP(A1824,'BITO-IV'!$A$1:$J$10000,4,0),"")</f>
        <v/>
      </c>
      <c r="Q1824">
        <f>ROW()</f>
        <v>1824</v>
      </c>
      <c r="R1824" t="str">
        <f t="shared" si="30"/>
        <v/>
      </c>
      <c r="S1824" t="str">
        <f t="shared" si="28"/>
        <v/>
      </c>
      <c r="W1824">
        <f>VLOOKUP(A1824,Tbills!$B$4:$C$10000,2,1)</f>
        <v>0.78000131868129174</v>
      </c>
    </row>
    <row r="1825" spans="1:23">
      <c r="A1825" s="1">
        <v>42817</v>
      </c>
      <c r="B1825">
        <f>IFERROR(VLOOKUP($A1825,'BTC-Web'!$A$2:$H$10000,2,0),"")</f>
        <v>1050.0500489999999</v>
      </c>
      <c r="C1825">
        <f>VLOOKUP(A1825,H_SPBTFDUE!$B$2:$C$5828,2,0)</f>
        <v>7.2377392915011143</v>
      </c>
      <c r="D1825" s="2">
        <f>D1824*(1-D$1+IF(AND(WEEKDAY($A1825)&lt;&gt;1,WEEKDAY($A1825)&lt;&gt;7),-VLOOKUP($A1825,ETF_OP_Fee!$G$5:$H$14,2,1),0))^($A1825-$A1824)*(1+2*(C1825/C1824-1))+IFERROR(VLOOKUP(A1825,BITXeom!$C$9:$D$100,2,0),0)-$D$3*IFERROR(VLOOKUP($A1825,Dividends!$C$10:$E$100,2,0),0)</f>
        <v>1.5334592773541753</v>
      </c>
      <c r="G1825" s="66">
        <f t="shared" si="29"/>
        <v>1137582.069594102</v>
      </c>
      <c r="H1825" s="2">
        <f>H1824*(1-H$1+IF(AND(WEEKDAY($A1825)&lt;&gt;1,WEEKDAY($A1825)&lt;&gt;7),-VLOOKUP($A1825,ETF_OP_Fee!$I$5:$J$14,2,1),0))^($A1825-$A1824)*(1+1*(B1825/B1824-1))</f>
        <v>0.71304846097037988</v>
      </c>
      <c r="I1825" s="9" t="str">
        <f>IFERROR(VLOOKUP(A1825,'BITO-IV'!$A$1:$J$10000,4,0),"")</f>
        <v/>
      </c>
      <c r="Q1825">
        <f>ROW()</f>
        <v>1825</v>
      </c>
      <c r="R1825" t="str">
        <f t="shared" si="30"/>
        <v/>
      </c>
      <c r="S1825" t="str">
        <f t="shared" si="28"/>
        <v/>
      </c>
      <c r="W1825">
        <f>VLOOKUP(A1825,Tbills!$B$4:$C$10000,2,1)</f>
        <v>0.75999956043954864</v>
      </c>
    </row>
    <row r="1826" spans="1:23">
      <c r="A1826" s="1">
        <v>42818</v>
      </c>
      <c r="B1826">
        <f>IFERROR(VLOOKUP($A1826,'BTC-Web'!$A$2:$H$10000,2,0),"")</f>
        <v>1038.4499510000001</v>
      </c>
      <c r="C1826">
        <f>VLOOKUP(A1826,H_SPBTFDUE!$B$2:$C$5828,2,0)</f>
        <v>6.5326085576146573</v>
      </c>
      <c r="D1826" s="2">
        <f>D1825*(1-D$1+IF(AND(WEEKDAY($A1826)&lt;&gt;1,WEEKDAY($A1826)&lt;&gt;7),-VLOOKUP($A1826,ETF_OP_Fee!$G$5:$H$14,2,1),0))^($A1826-$A1825)*(1+2*(C1826/C1825-1))+IFERROR(VLOOKUP(A1826,BITXeom!$C$9:$D$100,2,0),0)-$D$3*IFERROR(VLOOKUP($A1826,Dividends!$C$10:$E$100,2,0),0)</f>
        <v>1.2345184500254061</v>
      </c>
      <c r="G1826" s="66">
        <f t="shared" si="29"/>
        <v>1359178.8279551461</v>
      </c>
      <c r="H1826" s="2">
        <f>H1825*(1-H$1+IF(AND(WEEKDAY($A1826)&lt;&gt;1,WEEKDAY($A1826)&lt;&gt;7),-VLOOKUP($A1826,ETF_OP_Fee!$I$5:$J$14,2,1),0))^($A1826-$A1825)*(1+1*(B1826/B1825-1))</f>
        <v>0.70515292835815779</v>
      </c>
      <c r="I1826" s="9" t="str">
        <f>IFERROR(VLOOKUP(A1826,'BITO-IV'!$A$1:$J$10000,4,0),"")</f>
        <v/>
      </c>
      <c r="Q1826">
        <f>ROW()</f>
        <v>1826</v>
      </c>
      <c r="R1826" t="str">
        <f t="shared" si="30"/>
        <v/>
      </c>
      <c r="S1826" t="str">
        <f t="shared" si="28"/>
        <v/>
      </c>
      <c r="W1826">
        <f>VLOOKUP(A1826,Tbills!$B$4:$C$10000,2,1)</f>
        <v>0.75999956043954864</v>
      </c>
    </row>
    <row r="1827" spans="1:23">
      <c r="A1827" s="1">
        <v>42821</v>
      </c>
      <c r="B1827">
        <f>IFERROR(VLOOKUP($A1827,'BTC-Web'!$A$2:$H$10000,2,0),"")</f>
        <v>972.05499299999997</v>
      </c>
      <c r="C1827">
        <f>VLOOKUP(A1827,H_SPBTFDUE!$B$2:$C$5828,2,0)</f>
        <v>7.2861750826430702</v>
      </c>
      <c r="D1827" s="2">
        <f>D1826*(1-D$1+IF(AND(WEEKDAY($A1827)&lt;&gt;1,WEEKDAY($A1827)&lt;&gt;7),-VLOOKUP($A1827,ETF_OP_Fee!$G$5:$H$14,2,1),0))^($A1827-$A1826)*(1+2*(C1827/C1826-1))+IFERROR(VLOOKUP(A1827,BITXeom!$C$9:$D$100,2,0),0)-$D$3*IFERROR(VLOOKUP($A1827,Dividends!$C$10:$E$100,2,0),0)</f>
        <v>1.518783852193424</v>
      </c>
      <c r="G1827" s="66">
        <f t="shared" si="29"/>
        <v>1045532.9837068093</v>
      </c>
      <c r="H1827" s="2">
        <f>H1826*(1-H$1+IF(AND(WEEKDAY($A1827)&lt;&gt;1,WEEKDAY($A1827)&lt;&gt;7),-VLOOKUP($A1827,ETF_OP_Fee!$I$5:$J$14,2,1),0))^($A1827-$A1826)*(1+1*(B1827/B1826-1))</f>
        <v>0.66001631020813911</v>
      </c>
      <c r="I1827" s="9" t="str">
        <f>IFERROR(VLOOKUP(A1827,'BITO-IV'!$A$1:$J$10000,4,0),"")</f>
        <v/>
      </c>
      <c r="Q1827">
        <f>ROW()</f>
        <v>1827</v>
      </c>
      <c r="R1827" t="str">
        <f t="shared" si="30"/>
        <v/>
      </c>
      <c r="S1827" t="str">
        <f t="shared" si="28"/>
        <v/>
      </c>
      <c r="W1827">
        <f>VLOOKUP(A1827,Tbills!$B$4:$C$10000,2,1)</f>
        <v>0.75999956043954864</v>
      </c>
    </row>
    <row r="1828" spans="1:23">
      <c r="A1828" s="1">
        <v>42822</v>
      </c>
      <c r="B1828">
        <f>IFERROR(VLOOKUP($A1828,'BTC-Web'!$A$2:$H$10000,2,0),"")</f>
        <v>1044.579956</v>
      </c>
      <c r="C1828">
        <f>VLOOKUP(A1828,H_SPBTFDUE!$B$2:$C$5828,2,0)</f>
        <v>7.2949914753203879</v>
      </c>
      <c r="D1828" s="2">
        <f>D1827*(1-D$1+IF(AND(WEEKDAY($A1828)&lt;&gt;1,WEEKDAY($A1828)&lt;&gt;7),-VLOOKUP($A1828,ETF_OP_Fee!$G$5:$H$14,2,1),0))^($A1828-$A1827)*(1+2*(C1828/C1827-1))+IFERROR(VLOOKUP(A1828,BITXeom!$C$9:$D$100,2,0),0)-$D$3*IFERROR(VLOOKUP($A1828,Dividends!$C$10:$E$100,2,0),0)</f>
        <v>1.522275830140555</v>
      </c>
      <c r="G1828" s="66">
        <f t="shared" si="29"/>
        <v>1042948.3342052661</v>
      </c>
      <c r="H1828" s="2">
        <f>H1827*(1-H$1+IF(AND(WEEKDAY($A1828)&lt;&gt;1,WEEKDAY($A1828)&lt;&gt;7),-VLOOKUP($A1828,ETF_OP_Fee!$I$5:$J$14,2,1),0))^($A1828-$A1827)*(1+1*(B1828/B1827-1))</f>
        <v>0.70924162616046893</v>
      </c>
      <c r="I1828" s="9" t="str">
        <f>IFERROR(VLOOKUP(A1828,'BITO-IV'!$A$1:$J$10000,4,0),"")</f>
        <v/>
      </c>
      <c r="Q1828">
        <f>ROW()</f>
        <v>1828</v>
      </c>
      <c r="R1828" t="str">
        <f t="shared" si="30"/>
        <v/>
      </c>
      <c r="S1828" t="str">
        <f t="shared" si="28"/>
        <v/>
      </c>
      <c r="W1828">
        <f>VLOOKUP(A1828,Tbills!$B$4:$C$10000,2,1)</f>
        <v>0.75999956043954864</v>
      </c>
    </row>
    <row r="1829" spans="1:23">
      <c r="A1829" s="1">
        <v>42823</v>
      </c>
      <c r="B1829">
        <f>IFERROR(VLOOKUP($A1829,'BTC-Web'!$A$2:$H$10000,2,0),"")</f>
        <v>1046.079956</v>
      </c>
      <c r="C1829">
        <f>VLOOKUP(A1829,H_SPBTFDUE!$B$2:$C$5828,2,0)</f>
        <v>7.2441720421276381</v>
      </c>
      <c r="D1829" s="2">
        <f>D1828*(1-D$1+IF(AND(WEEKDAY($A1829)&lt;&gt;1,WEEKDAY($A1829)&lt;&gt;7),-VLOOKUP($A1829,ETF_OP_Fee!$G$5:$H$14,2,1),0))^($A1829-$A1828)*(1+2*(C1829/C1828-1))+IFERROR(VLOOKUP(A1829,BITXeom!$C$9:$D$100,2,0),0)-$D$3*IFERROR(VLOOKUP($A1829,Dividends!$C$10:$E$100,2,0),0)</f>
        <v>1.5008854800087765</v>
      </c>
      <c r="G1829" s="66">
        <f t="shared" si="29"/>
        <v>1057425.1212299895</v>
      </c>
      <c r="H1829" s="2">
        <f>H1828*(1-H$1+IF(AND(WEEKDAY($A1829)&lt;&gt;1,WEEKDAY($A1829)&lt;&gt;7),-VLOOKUP($A1829,ETF_OP_Fee!$I$5:$J$14,2,1),0))^($A1829-$A1828)*(1+1*(B1829/B1828-1))</f>
        <v>0.71024159949606158</v>
      </c>
      <c r="I1829" s="9" t="str">
        <f>IFERROR(VLOOKUP(A1829,'BITO-IV'!$A$1:$J$10000,4,0),"")</f>
        <v/>
      </c>
      <c r="Q1829">
        <f>ROW()</f>
        <v>1829</v>
      </c>
      <c r="R1829" t="str">
        <f t="shared" si="30"/>
        <v/>
      </c>
      <c r="S1829" t="str">
        <f t="shared" si="28"/>
        <v/>
      </c>
      <c r="W1829">
        <f>VLOOKUP(A1829,Tbills!$B$4:$C$10000,2,1)</f>
        <v>0.75999956043954864</v>
      </c>
    </row>
    <row r="1830" spans="1:23">
      <c r="A1830" s="1">
        <v>42824</v>
      </c>
      <c r="B1830">
        <f>IFERROR(VLOOKUP($A1830,'BTC-Web'!$A$2:$H$10000,2,0),"")</f>
        <v>1042.209961</v>
      </c>
      <c r="C1830">
        <f>VLOOKUP(A1830,H_SPBTFDUE!$B$2:$C$5828,2,0)</f>
        <v>7.1490624675772523</v>
      </c>
      <c r="D1830" s="2">
        <f>D1829*(1-D$1+IF(AND(WEEKDAY($A1830)&lt;&gt;1,WEEKDAY($A1830)&lt;&gt;7),-VLOOKUP($A1830,ETF_OP_Fee!$G$5:$H$14,2,1),0))^($A1830-$A1829)*(1+2*(C1830/C1829-1))+IFERROR(VLOOKUP(A1830,BITXeom!$C$9:$D$100,2,0),0)-$D$3*IFERROR(VLOOKUP($A1830,Dividends!$C$10:$E$100,2,0),0)</f>
        <v>1.4612987032886529</v>
      </c>
      <c r="G1830" s="66">
        <f t="shared" si="29"/>
        <v>1085136.1911882176</v>
      </c>
      <c r="H1830" s="2">
        <f>H1829*(1-H$1+IF(AND(WEEKDAY($A1830)&lt;&gt;1,WEEKDAY($A1830)&lt;&gt;7),-VLOOKUP($A1830,ETF_OP_Fee!$I$5:$J$14,2,1),0))^($A1830-$A1829)*(1+1*(B1830/B1829-1))</f>
        <v>0.70759562827215816</v>
      </c>
      <c r="I1830" s="9" t="str">
        <f>IFERROR(VLOOKUP(A1830,'BITO-IV'!$A$1:$J$10000,4,0),"")</f>
        <v/>
      </c>
      <c r="Q1830">
        <f>ROW()</f>
        <v>1830</v>
      </c>
      <c r="R1830" t="str">
        <f t="shared" si="30"/>
        <v/>
      </c>
      <c r="S1830" t="str">
        <f t="shared" si="28"/>
        <v/>
      </c>
      <c r="W1830">
        <f>VLOOKUP(A1830,Tbills!$B$4:$C$10000,2,1)</f>
        <v>0.78000131868129174</v>
      </c>
    </row>
    <row r="1831" spans="1:23">
      <c r="A1831" s="1">
        <v>42825</v>
      </c>
      <c r="B1831">
        <f>IFERROR(VLOOKUP($A1831,'BTC-Web'!$A$2:$H$10000,2,0),"")</f>
        <v>1026.6400149999999</v>
      </c>
      <c r="C1831">
        <f>VLOOKUP(A1831,H_SPBTFDUE!$B$2:$C$5828,2,0)</f>
        <v>7.4642102940376835</v>
      </c>
      <c r="D1831" s="2">
        <f>D1830*(1-D$1+IF(AND(WEEKDAY($A1831)&lt;&gt;1,WEEKDAY($A1831)&lt;&gt;7),-VLOOKUP($A1831,ETF_OP_Fee!$G$5:$H$14,2,1),0))^($A1831-$A1830)*(1+2*(C1831/C1830-1))+IFERROR(VLOOKUP(A1831,BITXeom!$C$9:$D$100,2,0),0)-$D$3*IFERROR(VLOOKUP($A1831,Dividends!$C$10:$E$100,2,0),0)</f>
        <v>1.589942121854123</v>
      </c>
      <c r="G1831" s="66">
        <f t="shared" si="29"/>
        <v>989408.89085334912</v>
      </c>
      <c r="H1831" s="2">
        <f>H1830*(1-H$1+IF(AND(WEEKDAY($A1831)&lt;&gt;1,WEEKDAY($A1831)&lt;&gt;7),-VLOOKUP($A1831,ETF_OP_Fee!$I$5:$J$14,2,1),0))^($A1831-$A1830)*(1+1*(B1831/B1830-1))</f>
        <v>0.69700646329265514</v>
      </c>
      <c r="I1831" s="9" t="str">
        <f>IFERROR(VLOOKUP(A1831,'BITO-IV'!$A$1:$J$10000,4,0),"")</f>
        <v/>
      </c>
      <c r="Q1831">
        <f>ROW()</f>
        <v>1831</v>
      </c>
      <c r="R1831" t="str">
        <f t="shared" si="30"/>
        <v/>
      </c>
      <c r="S1831" t="str">
        <f t="shared" ref="S1831:S1894" si="31">IF($A1831&gt;=$R$2,I1831*S$4,"")</f>
        <v/>
      </c>
      <c r="W1831">
        <f>VLOOKUP(A1831,Tbills!$B$4:$C$10000,2,1)</f>
        <v>0.78000131868129174</v>
      </c>
    </row>
    <row r="1832" spans="1:23">
      <c r="A1832" s="1">
        <v>42828</v>
      </c>
      <c r="B1832">
        <f>IFERROR(VLOOKUP($A1832,'BTC-Web'!$A$2:$H$10000,2,0),"")</f>
        <v>1102.9499510000001</v>
      </c>
      <c r="C1832">
        <f>VLOOKUP(A1832,H_SPBTFDUE!$B$2:$C$5828,2,0)</f>
        <v>7.9649574884913346</v>
      </c>
      <c r="D1832" s="2">
        <f>D1831*(1-D$1+IF(AND(WEEKDAY($A1832)&lt;&gt;1,WEEKDAY($A1832)&lt;&gt;7),-VLOOKUP($A1832,ETF_OP_Fee!$G$5:$H$14,2,1),0))^($A1832-$A1831)*(1+2*(C1832/C1831-1))+IFERROR(VLOOKUP(A1832,BITXeom!$C$9:$D$100,2,0),0)-$D$3*IFERROR(VLOOKUP($A1832,Dividends!$C$10:$E$100,2,0),0)</f>
        <v>1.8026171295235867</v>
      </c>
      <c r="G1832" s="66">
        <f t="shared" si="29"/>
        <v>856605.57392429805</v>
      </c>
      <c r="H1832" s="2">
        <f>H1831*(1-H$1+IF(AND(WEEKDAY($A1832)&lt;&gt;1,WEEKDAY($A1832)&lt;&gt;7),-VLOOKUP($A1832,ETF_OP_Fee!$I$5:$J$14,2,1),0))^($A1832-$A1831)*(1+1*(B1832/B1831-1))</f>
        <v>0.74875633926907581</v>
      </c>
      <c r="I1832" s="9" t="str">
        <f>IFERROR(VLOOKUP(A1832,'BITO-IV'!$A$1:$J$10000,4,0),"")</f>
        <v/>
      </c>
      <c r="Q1832">
        <f>ROW()</f>
        <v>1832</v>
      </c>
      <c r="R1832" t="str">
        <f t="shared" si="30"/>
        <v/>
      </c>
      <c r="S1832" t="str">
        <f t="shared" si="31"/>
        <v/>
      </c>
      <c r="W1832">
        <f>VLOOKUP(A1832,Tbills!$B$4:$C$10000,2,1)</f>
        <v>0.78000131868129174</v>
      </c>
    </row>
    <row r="1833" spans="1:23">
      <c r="A1833" s="1">
        <v>42829</v>
      </c>
      <c r="B1833">
        <f>IFERROR(VLOOKUP($A1833,'BTC-Web'!$A$2:$H$10000,2,0),"")</f>
        <v>1145.5200199999999</v>
      </c>
      <c r="C1833">
        <f>VLOOKUP(A1833,H_SPBTFDUE!$B$2:$C$5828,2,0)</f>
        <v>7.8905493119096217</v>
      </c>
      <c r="D1833" s="2">
        <f>D1832*(1-D$1+IF(AND(WEEKDAY($A1833)&lt;&gt;1,WEEKDAY($A1833)&lt;&gt;7),-VLOOKUP($A1833,ETF_OP_Fee!$G$5:$H$14,2,1),0))^($A1833-$A1832)*(1+2*(C1833/C1832-1))+IFERROR(VLOOKUP(A1833,BITXeom!$C$9:$D$100,2,0),0)-$D$3*IFERROR(VLOOKUP($A1833,Dividends!$C$10:$E$100,2,0),0)</f>
        <v>1.7687239958536631</v>
      </c>
      <c r="G1833" s="66">
        <f t="shared" ref="G1833:G1896" si="32">G1832*(1-G$1-2*(C1833/C1832-1))</f>
        <v>872565.70389837865</v>
      </c>
      <c r="H1833" s="2">
        <f>H1832*(1-H$1+IF(AND(WEEKDAY($A1833)&lt;&gt;1,WEEKDAY($A1833)&lt;&gt;7),-VLOOKUP($A1833,ETF_OP_Fee!$I$5:$J$14,2,1),0))^($A1833-$A1832)*(1+1*(B1833/B1832-1))</f>
        <v>0.77763551452008894</v>
      </c>
      <c r="I1833" s="9" t="str">
        <f>IFERROR(VLOOKUP(A1833,'BITO-IV'!$A$1:$J$10000,4,0),"")</f>
        <v/>
      </c>
      <c r="Q1833">
        <f>ROW()</f>
        <v>1833</v>
      </c>
      <c r="R1833" t="str">
        <f t="shared" ref="R1833:R1896" si="33">IF($A1833&gt;=$R$2,B1833*R$4,"")</f>
        <v/>
      </c>
      <c r="S1833" t="str">
        <f t="shared" si="31"/>
        <v/>
      </c>
      <c r="W1833">
        <f>VLOOKUP(A1833,Tbills!$B$4:$C$10000,2,1)</f>
        <v>0.78000131868129174</v>
      </c>
    </row>
    <row r="1834" spans="1:23">
      <c r="A1834" s="1">
        <v>42830</v>
      </c>
      <c r="B1834">
        <f>IFERROR(VLOOKUP($A1834,'BTC-Web'!$A$2:$H$10000,2,0),"")</f>
        <v>1134.1400149999999</v>
      </c>
      <c r="C1834">
        <f>VLOOKUP(A1834,H_SPBTFDUE!$B$2:$C$5828,2,0)</f>
        <v>7.830710207372535</v>
      </c>
      <c r="D1834" s="2">
        <f>D1833*(1-D$1+IF(AND(WEEKDAY($A1834)&lt;&gt;1,WEEKDAY($A1834)&lt;&gt;7),-VLOOKUP($A1834,ETF_OP_Fee!$G$5:$H$14,2,1),0))^($A1834-$A1833)*(1+2*(C1834/C1833-1))+IFERROR(VLOOKUP(A1834,BITXeom!$C$9:$D$100,2,0),0)-$D$3*IFERROR(VLOOKUP($A1834,Dividends!$C$10:$E$100,2,0),0)</f>
        <v>1.7416872730442505</v>
      </c>
      <c r="G1834" s="66">
        <f t="shared" si="32"/>
        <v>885754.73525546736</v>
      </c>
      <c r="H1834" s="2">
        <f>H1833*(1-H$1+IF(AND(WEEKDAY($A1834)&lt;&gt;1,WEEKDAY($A1834)&lt;&gt;7),-VLOOKUP($A1834,ETF_OP_Fee!$I$5:$J$14,2,1),0))^($A1834-$A1833)*(1+1*(B1834/B1833-1))</f>
        <v>0.769890166828331</v>
      </c>
      <c r="I1834" s="9" t="str">
        <f>IFERROR(VLOOKUP(A1834,'BITO-IV'!$A$1:$J$10000,4,0),"")</f>
        <v/>
      </c>
      <c r="Q1834">
        <f>ROW()</f>
        <v>1834</v>
      </c>
      <c r="R1834" t="str">
        <f t="shared" si="33"/>
        <v/>
      </c>
      <c r="S1834" t="str">
        <f t="shared" si="31"/>
        <v/>
      </c>
      <c r="W1834">
        <f>VLOOKUP(A1834,Tbills!$B$4:$C$10000,2,1)</f>
        <v>0.78000131868129174</v>
      </c>
    </row>
    <row r="1835" spans="1:23">
      <c r="A1835" s="1">
        <v>42831</v>
      </c>
      <c r="B1835">
        <f>IFERROR(VLOOKUP($A1835,'BTC-Web'!$A$2:$H$10000,2,0),"")</f>
        <v>1125.8100589999999</v>
      </c>
      <c r="C1835">
        <f>VLOOKUP(A1835,H_SPBTFDUE!$B$2:$C$5828,2,0)</f>
        <v>8.2329515913359561</v>
      </c>
      <c r="D1835" s="2">
        <f>D1834*(1-D$1+IF(AND(WEEKDAY($A1835)&lt;&gt;1,WEEKDAY($A1835)&lt;&gt;7),-VLOOKUP($A1835,ETF_OP_Fee!$G$5:$H$14,2,1),0))^($A1835-$A1834)*(1+2*(C1835/C1834-1))+IFERROR(VLOOKUP(A1835,BITXeom!$C$9:$D$100,2,0),0)-$D$3*IFERROR(VLOOKUP($A1835,Dividends!$C$10:$E$100,2,0),0)</f>
        <v>1.9203868218144318</v>
      </c>
      <c r="G1835" s="66">
        <f t="shared" si="32"/>
        <v>794711.20805142401</v>
      </c>
      <c r="H1835" s="2">
        <f>H1834*(1-H$1+IF(AND(WEEKDAY($A1835)&lt;&gt;1,WEEKDAY($A1835)&lt;&gt;7),-VLOOKUP($A1835,ETF_OP_Fee!$I$5:$J$14,2,1),0))^($A1835-$A1834)*(1+1*(B1835/B1834-1))</f>
        <v>0.76421563777687318</v>
      </c>
      <c r="I1835" s="9" t="str">
        <f>IFERROR(VLOOKUP(A1835,'BITO-IV'!$A$1:$J$10000,4,0),"")</f>
        <v/>
      </c>
      <c r="Q1835">
        <f>ROW()</f>
        <v>1835</v>
      </c>
      <c r="R1835" t="str">
        <f t="shared" si="33"/>
        <v/>
      </c>
      <c r="S1835" t="str">
        <f t="shared" si="31"/>
        <v/>
      </c>
      <c r="W1835">
        <f>VLOOKUP(A1835,Tbills!$B$4:$C$10000,2,1)</f>
        <v>0.78999824175821731</v>
      </c>
    </row>
    <row r="1836" spans="1:23">
      <c r="A1836" s="1">
        <v>42832</v>
      </c>
      <c r="B1836">
        <f>IFERROR(VLOOKUP($A1836,'BTC-Web'!$A$2:$H$10000,2,0),"")</f>
        <v>1178.9399410000001</v>
      </c>
      <c r="C1836">
        <f>VLOOKUP(A1836,H_SPBTFDUE!$B$2:$C$5828,2,0)</f>
        <v>8.1918130181637991</v>
      </c>
      <c r="D1836" s="2">
        <f>D1835*(1-D$1+IF(AND(WEEKDAY($A1836)&lt;&gt;1,WEEKDAY($A1836)&lt;&gt;7),-VLOOKUP($A1836,ETF_OP_Fee!$G$5:$H$14,2,1),0))^($A1836-$A1835)*(1+2*(C1836/C1835-1))+IFERROR(VLOOKUP(A1836,BITXeom!$C$9:$D$100,2,0),0)-$D$3*IFERROR(VLOOKUP($A1836,Dividends!$C$10:$E$100,2,0),0)</f>
        <v>1.9009659839507342</v>
      </c>
      <c r="G1836" s="66">
        <f t="shared" si="32"/>
        <v>802611.89646808885</v>
      </c>
      <c r="H1836" s="2">
        <f>H1835*(1-H$1+IF(AND(WEEKDAY($A1836)&lt;&gt;1,WEEKDAY($A1836)&lt;&gt;7),-VLOOKUP($A1836,ETF_OP_Fee!$I$5:$J$14,2,1),0))^($A1836-$A1835)*(1+1*(B1836/B1835-1))</f>
        <v>0.80026011666251962</v>
      </c>
      <c r="I1836" s="9" t="str">
        <f>IFERROR(VLOOKUP(A1836,'BITO-IV'!$A$1:$J$10000,4,0),"")</f>
        <v/>
      </c>
      <c r="Q1836">
        <f>ROW()</f>
        <v>1836</v>
      </c>
      <c r="R1836" t="str">
        <f t="shared" si="33"/>
        <v/>
      </c>
      <c r="S1836" t="str">
        <f t="shared" si="31"/>
        <v/>
      </c>
      <c r="W1836">
        <f>VLOOKUP(A1836,Tbills!$B$4:$C$10000,2,1)</f>
        <v>0.78999824175821731</v>
      </c>
    </row>
    <row r="1837" spans="1:23">
      <c r="A1837" s="1">
        <v>42835</v>
      </c>
      <c r="B1837">
        <f>IFERROR(VLOOKUP($A1837,'BTC-Web'!$A$2:$H$10000,2,0),"")</f>
        <v>1187.3000489999999</v>
      </c>
      <c r="C1837">
        <f>VLOOKUP(A1837,H_SPBTFDUE!$B$2:$C$5828,2,0)</f>
        <v>8.2621210714673907</v>
      </c>
      <c r="D1837" s="2">
        <f>D1836*(1-D$1+IF(AND(WEEKDAY($A1837)&lt;&gt;1,WEEKDAY($A1837)&lt;&gt;7),-VLOOKUP($A1837,ETF_OP_Fee!$G$5:$H$14,2,1),0))^($A1837-$A1836)*(1+2*(C1837/C1836-1))+IFERROR(VLOOKUP(A1837,BITXeom!$C$9:$D$100,2,0),0)-$D$3*IFERROR(VLOOKUP($A1837,Dividends!$C$10:$E$100,2,0),0)</f>
        <v>1.9328977197486348</v>
      </c>
      <c r="G1837" s="66">
        <f t="shared" si="32"/>
        <v>788792.9272075874</v>
      </c>
      <c r="H1837" s="2">
        <f>H1836*(1-H$1+IF(AND(WEEKDAY($A1837)&lt;&gt;1,WEEKDAY($A1837)&lt;&gt;7),-VLOOKUP($A1837,ETF_OP_Fee!$I$5:$J$14,2,1),0))^($A1837-$A1836)*(1+1*(B1837/B1836-1))</f>
        <v>0.8058719998446201</v>
      </c>
      <c r="I1837" s="9" t="str">
        <f>IFERROR(VLOOKUP(A1837,'BITO-IV'!$A$1:$J$10000,4,0),"")</f>
        <v/>
      </c>
      <c r="Q1837">
        <f>ROW()</f>
        <v>1837</v>
      </c>
      <c r="R1837" t="str">
        <f t="shared" si="33"/>
        <v/>
      </c>
      <c r="S1837" t="str">
        <f t="shared" si="31"/>
        <v/>
      </c>
      <c r="W1837">
        <f>VLOOKUP(A1837,Tbills!$B$4:$C$10000,2,1)</f>
        <v>0.78999824175821731</v>
      </c>
    </row>
    <row r="1838" spans="1:23">
      <c r="A1838" s="1">
        <v>42836</v>
      </c>
      <c r="B1838">
        <f>IFERROR(VLOOKUP($A1838,'BTC-Web'!$A$2:$H$10000,2,0),"")</f>
        <v>1187.459961</v>
      </c>
      <c r="C1838">
        <f>VLOOKUP(A1838,H_SPBTFDUE!$B$2:$C$5828,2,0)</f>
        <v>8.385655893198436</v>
      </c>
      <c r="D1838" s="2">
        <f>D1837*(1-D$1+IF(AND(WEEKDAY($A1838)&lt;&gt;1,WEEKDAY($A1838)&lt;&gt;7),-VLOOKUP($A1838,ETF_OP_Fee!$G$5:$H$14,2,1),0))^($A1838-$A1837)*(1+2*(C1838/C1837-1))+IFERROR(VLOOKUP(A1838,BITXeom!$C$9:$D$100,2,0),0)-$D$3*IFERROR(VLOOKUP($A1838,Dividends!$C$10:$E$100,2,0),0)</f>
        <v>1.9904589254780409</v>
      </c>
      <c r="G1838" s="66">
        <f t="shared" si="32"/>
        <v>765163.88182783767</v>
      </c>
      <c r="H1838" s="2">
        <f>H1837*(1-H$1+IF(AND(WEEKDAY($A1838)&lt;&gt;1,WEEKDAY($A1838)&lt;&gt;7),-VLOOKUP($A1838,ETF_OP_Fee!$I$5:$J$14,2,1),0))^($A1838-$A1837)*(1+1*(B1838/B1837-1))</f>
        <v>0.80595956147379821</v>
      </c>
      <c r="I1838" s="9" t="str">
        <f>IFERROR(VLOOKUP(A1838,'BITO-IV'!$A$1:$J$10000,4,0),"")</f>
        <v/>
      </c>
      <c r="Q1838">
        <f>ROW()</f>
        <v>1838</v>
      </c>
      <c r="R1838" t="str">
        <f t="shared" si="33"/>
        <v/>
      </c>
      <c r="S1838" t="str">
        <f t="shared" si="31"/>
        <v/>
      </c>
      <c r="W1838">
        <f>VLOOKUP(A1838,Tbills!$B$4:$C$10000,2,1)</f>
        <v>0.78999824175821731</v>
      </c>
    </row>
    <row r="1839" spans="1:23">
      <c r="A1839" s="1">
        <v>42837</v>
      </c>
      <c r="B1839">
        <f>IFERROR(VLOOKUP($A1839,'BTC-Web'!$A$2:$H$10000,2,0),"")</f>
        <v>1204.8100589999999</v>
      </c>
      <c r="C1839">
        <f>VLOOKUP(A1839,H_SPBTFDUE!$B$2:$C$5828,2,0)</f>
        <v>8.3524470865810336</v>
      </c>
      <c r="D1839" s="2">
        <f>D1838*(1-D$1+IF(AND(WEEKDAY($A1839)&lt;&gt;1,WEEKDAY($A1839)&lt;&gt;7),-VLOOKUP($A1839,ETF_OP_Fee!$G$5:$H$14,2,1),0))^($A1839-$A1838)*(1+2*(C1839/C1838-1))+IFERROR(VLOOKUP(A1839,BITXeom!$C$9:$D$100,2,0),0)-$D$3*IFERROR(VLOOKUP($A1839,Dividends!$C$10:$E$100,2,0),0)</f>
        <v>1.9744556815443</v>
      </c>
      <c r="G1839" s="66">
        <f t="shared" si="32"/>
        <v>771184.4430064857</v>
      </c>
      <c r="H1839" s="2">
        <f>H1838*(1-H$1+IF(AND(WEEKDAY($A1839)&lt;&gt;1,WEEKDAY($A1839)&lt;&gt;7),-VLOOKUP($A1839,ETF_OP_Fee!$I$5:$J$14,2,1),0))^($A1839-$A1838)*(1+1*(B1839/B1838-1))</f>
        <v>0.8177142348924149</v>
      </c>
      <c r="I1839" s="9" t="str">
        <f>IFERROR(VLOOKUP(A1839,'BITO-IV'!$A$1:$J$10000,4,0),"")</f>
        <v/>
      </c>
      <c r="Q1839">
        <f>ROW()</f>
        <v>1839</v>
      </c>
      <c r="R1839" t="str">
        <f t="shared" si="33"/>
        <v/>
      </c>
      <c r="S1839" t="str">
        <f t="shared" si="31"/>
        <v/>
      </c>
      <c r="W1839">
        <f>VLOOKUP(A1839,Tbills!$B$4:$C$10000,2,1)</f>
        <v>0.78999824175821731</v>
      </c>
    </row>
    <row r="1840" spans="1:23">
      <c r="A1840" s="1">
        <v>42838</v>
      </c>
      <c r="B1840">
        <f>IFERROR(VLOOKUP($A1840,'BTC-Web'!$A$2:$H$10000,2,0),"")</f>
        <v>1201.0200199999999</v>
      </c>
      <c r="C1840">
        <f>VLOOKUP(A1840,H_SPBTFDUE!$B$2:$C$5828,2,0)</f>
        <v>8.1352007044694741</v>
      </c>
      <c r="D1840" s="2">
        <f>D1839*(1-D$1+IF(AND(WEEKDAY($A1840)&lt;&gt;1,WEEKDAY($A1840)&lt;&gt;7),-VLOOKUP($A1840,ETF_OP_Fee!$G$5:$H$14,2,1),0))^($A1840-$A1839)*(1+2*(C1840/C1839-1))+IFERROR(VLOOKUP(A1840,BITXeom!$C$9:$D$100,2,0),0)-$D$3*IFERROR(VLOOKUP($A1840,Dividends!$C$10:$E$100,2,0),0)</f>
        <v>1.8715192244354859</v>
      </c>
      <c r="G1840" s="66">
        <f t="shared" si="32"/>
        <v>811261.17232113483</v>
      </c>
      <c r="H1840" s="2">
        <f>H1839*(1-H$1+IF(AND(WEEKDAY($A1840)&lt;&gt;1,WEEKDAY($A1840)&lt;&gt;7),-VLOOKUP($A1840,ETF_OP_Fee!$I$5:$J$14,2,1),0))^($A1840-$A1839)*(1+1*(B1840/B1839-1))</f>
        <v>0.81512068905114454</v>
      </c>
      <c r="I1840" s="9" t="str">
        <f>IFERROR(VLOOKUP(A1840,'BITO-IV'!$A$1:$J$10000,4,0),"")</f>
        <v/>
      </c>
      <c r="Q1840">
        <f>ROW()</f>
        <v>1840</v>
      </c>
      <c r="R1840" t="str">
        <f t="shared" si="33"/>
        <v/>
      </c>
      <c r="S1840" t="str">
        <f t="shared" si="31"/>
        <v/>
      </c>
      <c r="W1840">
        <f>VLOOKUP(A1840,Tbills!$B$4:$C$10000,2,1)</f>
        <v>0.825001318681296</v>
      </c>
    </row>
    <row r="1841" spans="1:23">
      <c r="A1841" s="1">
        <v>42842</v>
      </c>
      <c r="B1841">
        <f>IFERROR(VLOOKUP($A1841,'BTC-Web'!$A$2:$H$10000,2,0),"")</f>
        <v>1183.25</v>
      </c>
      <c r="C1841">
        <f>VLOOKUP(A1841,H_SPBTFDUE!$B$2:$C$5828,2,0)</f>
        <v>8.305671064186992</v>
      </c>
      <c r="D1841" s="2">
        <f>D1840*(1-D$1+IF(AND(WEEKDAY($A1841)&lt;&gt;1,WEEKDAY($A1841)&lt;&gt;7),-VLOOKUP($A1841,ETF_OP_Fee!$G$5:$H$14,2,1),0))^($A1841-$A1840)*(1+2*(C1841/C1840-1))+IFERROR(VLOOKUP(A1841,BITXeom!$C$9:$D$100,2,0),0)-$D$3*IFERROR(VLOOKUP($A1841,Dividends!$C$10:$E$100,2,0),0)</f>
        <v>1.9490132387032735</v>
      </c>
      <c r="G1841" s="66">
        <f t="shared" si="32"/>
        <v>777219.53922558646</v>
      </c>
      <c r="H1841" s="2">
        <f>H1840*(1-H$1+IF(AND(WEEKDAY($A1841)&lt;&gt;1,WEEKDAY($A1841)&lt;&gt;7),-VLOOKUP($A1841,ETF_OP_Fee!$I$5:$J$14,2,1),0))^($A1841-$A1840)*(1+1*(B1841/B1840-1))</f>
        <v>0.80297674506746974</v>
      </c>
      <c r="I1841" s="9" t="str">
        <f>IFERROR(VLOOKUP(A1841,'BITO-IV'!$A$1:$J$10000,4,0),"")</f>
        <v/>
      </c>
      <c r="Q1841">
        <f>ROW()</f>
        <v>1841</v>
      </c>
      <c r="R1841" t="str">
        <f t="shared" si="33"/>
        <v/>
      </c>
      <c r="S1841" t="str">
        <f t="shared" si="31"/>
        <v/>
      </c>
      <c r="W1841">
        <f>VLOOKUP(A1841,Tbills!$B$4:$C$10000,2,1)</f>
        <v>0.825001318681296</v>
      </c>
    </row>
    <row r="1842" spans="1:23">
      <c r="A1842" s="1">
        <v>42843</v>
      </c>
      <c r="B1842">
        <f>IFERROR(VLOOKUP($A1842,'BTC-Web'!$A$2:$H$10000,2,0),"")</f>
        <v>1193.7700199999999</v>
      </c>
      <c r="C1842">
        <f>VLOOKUP(A1842,H_SPBTFDUE!$B$2:$C$5828,2,0)</f>
        <v>8.428311872543528</v>
      </c>
      <c r="D1842" s="2">
        <f>D1841*(1-D$1+IF(AND(WEEKDAY($A1842)&lt;&gt;1,WEEKDAY($A1842)&lt;&gt;7),-VLOOKUP($A1842,ETF_OP_Fee!$G$5:$H$14,2,1),0))^($A1842-$A1841)*(1+2*(C1842/C1841-1))+IFERROR(VLOOKUP(A1842,BITXeom!$C$9:$D$100,2,0),0)-$D$3*IFERROR(VLOOKUP($A1842,Dividends!$C$10:$E$100,2,0),0)</f>
        <v>2.0063292667637391</v>
      </c>
      <c r="G1842" s="66">
        <f t="shared" si="32"/>
        <v>754226.37052017672</v>
      </c>
      <c r="H1842" s="2">
        <f>H1841*(1-H$1+IF(AND(WEEKDAY($A1842)&lt;&gt;1,WEEKDAY($A1842)&lt;&gt;7),-VLOOKUP($A1842,ETF_OP_Fee!$I$5:$J$14,2,1),0))^($A1842-$A1841)*(1+1*(B1842/B1841-1))</f>
        <v>0.81009475254414343</v>
      </c>
      <c r="I1842" s="9" t="str">
        <f>IFERROR(VLOOKUP(A1842,'BITO-IV'!$A$1:$J$10000,4,0),"")</f>
        <v/>
      </c>
      <c r="Q1842">
        <f>ROW()</f>
        <v>1842</v>
      </c>
      <c r="R1842" t="str">
        <f t="shared" si="33"/>
        <v/>
      </c>
      <c r="S1842" t="str">
        <f t="shared" si="31"/>
        <v/>
      </c>
      <c r="W1842">
        <f>VLOOKUP(A1842,Tbills!$B$4:$C$10000,2,1)</f>
        <v>0.825001318681296</v>
      </c>
    </row>
    <row r="1843" spans="1:23">
      <c r="A1843" s="1">
        <v>42844</v>
      </c>
      <c r="B1843">
        <f>IFERROR(VLOOKUP($A1843,'BTC-Web'!$A$2:$H$10000,2,0),"")</f>
        <v>1212.130005</v>
      </c>
      <c r="C1843">
        <f>VLOOKUP(A1843,H_SPBTFDUE!$B$2:$C$5828,2,0)</f>
        <v>8.4177889811247457</v>
      </c>
      <c r="D1843" s="2">
        <f>D1842*(1-D$1+IF(AND(WEEKDAY($A1843)&lt;&gt;1,WEEKDAY($A1843)&lt;&gt;7),-VLOOKUP($A1843,ETF_OP_Fee!$G$5:$H$14,2,1),0))^($A1843-$A1842)*(1+2*(C1843/C1842-1))+IFERROR(VLOOKUP(A1843,BITXeom!$C$9:$D$100,2,0),0)-$D$3*IFERROR(VLOOKUP($A1843,Dividends!$C$10:$E$100,2,0),0)</f>
        <v>2.0010781390647625</v>
      </c>
      <c r="G1843" s="66">
        <f t="shared" si="32"/>
        <v>756070.43844916846</v>
      </c>
      <c r="H1843" s="2">
        <f>H1842*(1-H$1+IF(AND(WEEKDAY($A1843)&lt;&gt;1,WEEKDAY($A1843)&lt;&gt;7),-VLOOKUP($A1843,ETF_OP_Fee!$I$5:$J$14,2,1),0))^($A1843-$A1842)*(1+1*(B1843/B1842-1))</f>
        <v>0.82253246660128776</v>
      </c>
      <c r="I1843" s="9" t="str">
        <f>IFERROR(VLOOKUP(A1843,'BITO-IV'!$A$1:$J$10000,4,0),"")</f>
        <v/>
      </c>
      <c r="Q1843">
        <f>ROW()</f>
        <v>1843</v>
      </c>
      <c r="R1843" t="str">
        <f t="shared" si="33"/>
        <v/>
      </c>
      <c r="S1843" t="str">
        <f t="shared" si="31"/>
        <v/>
      </c>
      <c r="W1843">
        <f>VLOOKUP(A1843,Tbills!$B$4:$C$10000,2,1)</f>
        <v>0.825001318681296</v>
      </c>
    </row>
    <row r="1844" spans="1:23">
      <c r="A1844" s="1">
        <v>42845</v>
      </c>
      <c r="B1844">
        <f>IFERROR(VLOOKUP($A1844,'BTC-Web'!$A$2:$H$10000,2,0),"")</f>
        <v>1211.079956</v>
      </c>
      <c r="C1844">
        <f>VLOOKUP(A1844,H_SPBTFDUE!$B$2:$C$5828,2,0)</f>
        <v>8.5475537992893678</v>
      </c>
      <c r="D1844" s="2">
        <f>D1843*(1-D$1+IF(AND(WEEKDAY($A1844)&lt;&gt;1,WEEKDAY($A1844)&lt;&gt;7),-VLOOKUP($A1844,ETF_OP_Fee!$G$5:$H$14,2,1),0))^($A1844-$A1843)*(1+2*(C1844/C1843-1))+IFERROR(VLOOKUP(A1844,BITXeom!$C$9:$D$100,2,0),0)-$D$3*IFERROR(VLOOKUP($A1844,Dividends!$C$10:$E$100,2,0),0)</f>
        <v>2.0625249024880654</v>
      </c>
      <c r="G1844" s="66">
        <f t="shared" si="32"/>
        <v>732720.60322992597</v>
      </c>
      <c r="H1844" s="2">
        <f>H1843*(1-H$1+IF(AND(WEEKDAY($A1844)&lt;&gt;1,WEEKDAY($A1844)&lt;&gt;7),-VLOOKUP($A1844,ETF_OP_Fee!$I$5:$J$14,2,1),0))^($A1844-$A1843)*(1+1*(B1844/B1843-1))</f>
        <v>0.82179852993659486</v>
      </c>
      <c r="I1844" s="9" t="str">
        <f>IFERROR(VLOOKUP(A1844,'BITO-IV'!$A$1:$J$10000,4,0),"")</f>
        <v/>
      </c>
      <c r="Q1844">
        <f>ROW()</f>
        <v>1844</v>
      </c>
      <c r="R1844" t="str">
        <f t="shared" si="33"/>
        <v/>
      </c>
      <c r="S1844" t="str">
        <f t="shared" si="31"/>
        <v/>
      </c>
      <c r="W1844">
        <f>VLOOKUP(A1844,Tbills!$B$4:$C$10000,2,1)</f>
        <v>0.82000087912088815</v>
      </c>
    </row>
    <row r="1845" spans="1:23">
      <c r="A1845" s="1">
        <v>42846</v>
      </c>
      <c r="B1845">
        <f>IFERROR(VLOOKUP($A1845,'BTC-Web'!$A$2:$H$10000,2,0),"")</f>
        <v>1229.420044</v>
      </c>
      <c r="C1845">
        <f>VLOOKUP(A1845,H_SPBTFDUE!$B$2:$C$5828,2,0)</f>
        <v>8.4977280661612671</v>
      </c>
      <c r="D1845" s="2">
        <f>D1844*(1-D$1+IF(AND(WEEKDAY($A1845)&lt;&gt;1,WEEKDAY($A1845)&lt;&gt;7),-VLOOKUP($A1845,ETF_OP_Fee!$G$5:$H$14,2,1),0))^($A1845-$A1844)*(1+2*(C1845/C1844-1))+IFERROR(VLOOKUP(A1845,BITXeom!$C$9:$D$100,2,0),0)-$D$3*IFERROR(VLOOKUP($A1845,Dividends!$C$10:$E$100,2,0),0)</f>
        <v>2.0382332672351158</v>
      </c>
      <c r="G1845" s="66">
        <f t="shared" si="32"/>
        <v>741224.86849951826</v>
      </c>
      <c r="H1845" s="2">
        <f>H1844*(1-H$1+IF(AND(WEEKDAY($A1845)&lt;&gt;1,WEEKDAY($A1845)&lt;&gt;7),-VLOOKUP($A1845,ETF_OP_Fee!$I$5:$J$14,2,1),0))^($A1845-$A1844)*(1+1*(B1845/B1844-1))</f>
        <v>0.83422178975287331</v>
      </c>
      <c r="I1845" s="9" t="str">
        <f>IFERROR(VLOOKUP(A1845,'BITO-IV'!$A$1:$J$10000,4,0),"")</f>
        <v/>
      </c>
      <c r="Q1845">
        <f>ROW()</f>
        <v>1845</v>
      </c>
      <c r="R1845" t="str">
        <f t="shared" si="33"/>
        <v/>
      </c>
      <c r="S1845" t="str">
        <f t="shared" si="31"/>
        <v/>
      </c>
      <c r="W1845">
        <f>VLOOKUP(A1845,Tbills!$B$4:$C$10000,2,1)</f>
        <v>0.82000087912088815</v>
      </c>
    </row>
    <row r="1846" spans="1:23">
      <c r="A1846" s="1">
        <v>42849</v>
      </c>
      <c r="B1846">
        <f>IFERROR(VLOOKUP($A1846,'BTC-Web'!$A$2:$H$10000,2,0),"")</f>
        <v>1209.630005</v>
      </c>
      <c r="C1846">
        <f>VLOOKUP(A1846,H_SPBTFDUE!$B$2:$C$5828,2,0)</f>
        <v>8.6921946534212662</v>
      </c>
      <c r="D1846" s="2">
        <f>D1845*(1-D$1+IF(AND(WEEKDAY($A1846)&lt;&gt;1,WEEKDAY($A1846)&lt;&gt;7),-VLOOKUP($A1846,ETF_OP_Fee!$G$5:$H$14,2,1),0))^($A1846-$A1845)*(1+2*(C1846/C1845-1))+IFERROR(VLOOKUP(A1846,BITXeom!$C$9:$D$100,2,0),0)-$D$3*IFERROR(VLOOKUP($A1846,Dividends!$C$10:$E$100,2,0),0)</f>
        <v>2.130750565000552</v>
      </c>
      <c r="G1846" s="66">
        <f t="shared" si="32"/>
        <v>707261.10573251732</v>
      </c>
      <c r="H1846" s="2">
        <f>H1845*(1-H$1+IF(AND(WEEKDAY($A1846)&lt;&gt;1,WEEKDAY($A1846)&lt;&gt;7),-VLOOKUP($A1846,ETF_OP_Fee!$I$5:$J$14,2,1),0))^($A1846-$A1845)*(1+1*(B1846/B1845-1))</f>
        <v>0.82072919013163992</v>
      </c>
      <c r="I1846" s="9" t="str">
        <f>IFERROR(VLOOKUP(A1846,'BITO-IV'!$A$1:$J$10000,4,0),"")</f>
        <v/>
      </c>
      <c r="Q1846">
        <f>ROW()</f>
        <v>1846</v>
      </c>
      <c r="R1846" t="str">
        <f t="shared" si="33"/>
        <v/>
      </c>
      <c r="S1846" t="str">
        <f t="shared" si="31"/>
        <v/>
      </c>
      <c r="W1846">
        <f>VLOOKUP(A1846,Tbills!$B$4:$C$10000,2,1)</f>
        <v>0.82000087912088815</v>
      </c>
    </row>
    <row r="1847" spans="1:23">
      <c r="A1847" s="1">
        <v>42850</v>
      </c>
      <c r="B1847">
        <f>IFERROR(VLOOKUP($A1847,'BTC-Web'!$A$2:$H$10000,2,0),"")</f>
        <v>1250.4499510000001</v>
      </c>
      <c r="C1847">
        <f>VLOOKUP(A1847,H_SPBTFDUE!$B$2:$C$5828,2,0)</f>
        <v>8.7978996595463972</v>
      </c>
      <c r="D1847" s="2">
        <f>D1846*(1-D$1+IF(AND(WEEKDAY($A1847)&lt;&gt;1,WEEKDAY($A1847)&lt;&gt;7),-VLOOKUP($A1847,ETF_OP_Fee!$G$5:$H$14,2,1),0))^($A1847-$A1846)*(1+2*(C1847/C1846-1))+IFERROR(VLOOKUP(A1847,BITXeom!$C$9:$D$100,2,0),0)-$D$3*IFERROR(VLOOKUP($A1847,Dividends!$C$10:$E$100,2,0),0)</f>
        <v>2.1823111963913675</v>
      </c>
      <c r="G1847" s="66">
        <f t="shared" si="32"/>
        <v>690022.41059029999</v>
      </c>
      <c r="H1847" s="2">
        <f>H1846*(1-H$1+IF(AND(WEEKDAY($A1847)&lt;&gt;1,WEEKDAY($A1847)&lt;&gt;7),-VLOOKUP($A1847,ETF_OP_Fee!$I$5:$J$14,2,1),0))^($A1847-$A1846)*(1+1*(B1847/B1846-1))</f>
        <v>0.84840328027985057</v>
      </c>
      <c r="I1847" s="9" t="str">
        <f>IFERROR(VLOOKUP(A1847,'BITO-IV'!$A$1:$J$10000,4,0),"")</f>
        <v/>
      </c>
      <c r="Q1847">
        <f>ROW()</f>
        <v>1847</v>
      </c>
      <c r="R1847" t="str">
        <f t="shared" si="33"/>
        <v/>
      </c>
      <c r="S1847" t="str">
        <f t="shared" si="31"/>
        <v/>
      </c>
      <c r="W1847">
        <f>VLOOKUP(A1847,Tbills!$B$4:$C$10000,2,1)</f>
        <v>0.82000087912088815</v>
      </c>
    </row>
    <row r="1848" spans="1:23">
      <c r="A1848" s="1">
        <v>42851</v>
      </c>
      <c r="B1848">
        <f>IFERROR(VLOOKUP($A1848,'BTC-Web'!$A$2:$H$10000,2,0),"")</f>
        <v>1265.98999</v>
      </c>
      <c r="C1848">
        <f>VLOOKUP(A1848,H_SPBTFDUE!$B$2:$C$5828,2,0)</f>
        <v>8.9053195768728308</v>
      </c>
      <c r="D1848" s="2">
        <f>D1847*(1-D$1+IF(AND(WEEKDAY($A1848)&lt;&gt;1,WEEKDAY($A1848)&lt;&gt;7),-VLOOKUP($A1848,ETF_OP_Fee!$G$5:$H$14,2,1),0))^($A1848-$A1847)*(1+2*(C1848/C1847-1))+IFERROR(VLOOKUP(A1848,BITXeom!$C$9:$D$100,2,0),0)-$D$3*IFERROR(VLOOKUP($A1848,Dividends!$C$10:$E$100,2,0),0)</f>
        <v>2.2353325293289763</v>
      </c>
      <c r="G1848" s="66">
        <f t="shared" si="32"/>
        <v>673136.52669948537</v>
      </c>
      <c r="H1848" s="2">
        <f>H1847*(1-H$1+IF(AND(WEEKDAY($A1848)&lt;&gt;1,WEEKDAY($A1848)&lt;&gt;7),-VLOOKUP($A1848,ETF_OP_Fee!$I$5:$J$14,2,1),0))^($A1848-$A1847)*(1+1*(B1848/B1847-1))</f>
        <v>0.85892450490352323</v>
      </c>
      <c r="I1848" s="9" t="str">
        <f>IFERROR(VLOOKUP(A1848,'BITO-IV'!$A$1:$J$10000,4,0),"")</f>
        <v/>
      </c>
      <c r="Q1848">
        <f>ROW()</f>
        <v>1848</v>
      </c>
      <c r="R1848" t="str">
        <f t="shared" si="33"/>
        <v/>
      </c>
      <c r="S1848" t="str">
        <f t="shared" si="31"/>
        <v/>
      </c>
      <c r="W1848">
        <f>VLOOKUP(A1848,Tbills!$B$4:$C$10000,2,1)</f>
        <v>0.82000087912088815</v>
      </c>
    </row>
    <row r="1849" spans="1:23">
      <c r="A1849" s="1">
        <v>42852</v>
      </c>
      <c r="B1849">
        <f>IFERROR(VLOOKUP($A1849,'BTC-Web'!$A$2:$H$10000,2,0),"")</f>
        <v>1281.880005</v>
      </c>
      <c r="C1849">
        <f>VLOOKUP(A1849,H_SPBTFDUE!$B$2:$C$5828,2,0)</f>
        <v>9.1591132110534499</v>
      </c>
      <c r="D1849" s="2">
        <f>D1848*(1-D$1+IF(AND(WEEKDAY($A1849)&lt;&gt;1,WEEKDAY($A1849)&lt;&gt;7),-VLOOKUP($A1849,ETF_OP_Fee!$G$5:$H$14,2,1),0))^($A1849-$A1848)*(1+2*(C1849/C1848-1))+IFERROR(VLOOKUP(A1849,BITXeom!$C$9:$D$100,2,0),0)-$D$3*IFERROR(VLOOKUP($A1849,Dividends!$C$10:$E$100,2,0),0)</f>
        <v>2.3624576567477344</v>
      </c>
      <c r="G1849" s="66">
        <f t="shared" si="32"/>
        <v>634733.91013741714</v>
      </c>
      <c r="H1849" s="2">
        <f>H1848*(1-H$1+IF(AND(WEEKDAY($A1849)&lt;&gt;1,WEEKDAY($A1849)&lt;&gt;7),-VLOOKUP($A1849,ETF_OP_Fee!$I$5:$J$14,2,1),0))^($A1849-$A1848)*(1+1*(B1849/B1848-1))</f>
        <v>0.86968262006799701</v>
      </c>
      <c r="I1849" s="9" t="str">
        <f>IFERROR(VLOOKUP(A1849,'BITO-IV'!$A$1:$J$10000,4,0),"")</f>
        <v/>
      </c>
      <c r="Q1849">
        <f>ROW()</f>
        <v>1849</v>
      </c>
      <c r="R1849" t="str">
        <f t="shared" si="33"/>
        <v/>
      </c>
      <c r="S1849" t="str">
        <f t="shared" si="31"/>
        <v/>
      </c>
      <c r="W1849">
        <f>VLOOKUP(A1849,Tbills!$B$4:$C$10000,2,1)</f>
        <v>0.82000087912088815</v>
      </c>
    </row>
    <row r="1850" spans="1:23">
      <c r="A1850" s="1">
        <v>42853</v>
      </c>
      <c r="B1850">
        <f>IFERROR(VLOOKUP($A1850,'BTC-Web'!$A$2:$H$10000,2,0),"")</f>
        <v>1317.73999</v>
      </c>
      <c r="C1850">
        <f>VLOOKUP(A1850,H_SPBTFDUE!$B$2:$C$5828,2,0)</f>
        <v>9.1494211285066953</v>
      </c>
      <c r="D1850" s="2">
        <f>D1849*(1-D$1+IF(AND(WEEKDAY($A1850)&lt;&gt;1,WEEKDAY($A1850)&lt;&gt;7),-VLOOKUP($A1850,ETF_OP_Fee!$G$5:$H$14,2,1),0))^($A1850-$A1849)*(1+2*(C1850/C1849-1))+IFERROR(VLOOKUP(A1850,BITXeom!$C$9:$D$100,2,0),0)-$D$3*IFERROR(VLOOKUP($A1850,Dividends!$C$10:$E$100,2,0),0)</f>
        <v>2.3571736116411364</v>
      </c>
      <c r="G1850" s="66">
        <f t="shared" si="32"/>
        <v>636044.20742144703</v>
      </c>
      <c r="H1850" s="2">
        <f>H1849*(1-H$1+IF(AND(WEEKDAY($A1850)&lt;&gt;1,WEEKDAY($A1850)&lt;&gt;7),-VLOOKUP($A1850,ETF_OP_Fee!$I$5:$J$14,2,1),0))^($A1850-$A1849)*(1+1*(B1850/B1849-1))</f>
        <v>0.89398830998159273</v>
      </c>
      <c r="I1850" s="9" t="str">
        <f>IFERROR(VLOOKUP(A1850,'BITO-IV'!$A$1:$J$10000,4,0),"")</f>
        <v/>
      </c>
      <c r="Q1850">
        <f>ROW()</f>
        <v>1850</v>
      </c>
      <c r="R1850" t="str">
        <f t="shared" si="33"/>
        <v/>
      </c>
      <c r="S1850" t="str">
        <f t="shared" si="31"/>
        <v/>
      </c>
      <c r="W1850">
        <f>VLOOKUP(A1850,Tbills!$B$4:$C$10000,2,1)</f>
        <v>0.82000087912088815</v>
      </c>
    </row>
    <row r="1851" spans="1:23">
      <c r="A1851" s="1">
        <v>42856</v>
      </c>
      <c r="B1851">
        <f>IFERROR(VLOOKUP($A1851,'BTC-Web'!$A$2:$H$10000,2,0),"")</f>
        <v>1348.3000489999999</v>
      </c>
      <c r="C1851">
        <f>VLOOKUP(A1851,H_SPBTFDUE!$B$2:$C$5828,2,0)</f>
        <v>9.8789932631101358</v>
      </c>
      <c r="D1851" s="2">
        <f>D1850*(1-D$1+IF(AND(WEEKDAY($A1851)&lt;&gt;1,WEEKDAY($A1851)&lt;&gt;7),-VLOOKUP($A1851,ETF_OP_Fee!$G$5:$H$14,2,1),0))^($A1851-$A1850)*(1+2*(C1851/C1850-1))+IFERROR(VLOOKUP(A1851,BITXeom!$C$9:$D$100,2,0),0)-$D$3*IFERROR(VLOOKUP($A1851,Dividends!$C$10:$E$100,2,0),0)</f>
        <v>2.7321059772851548</v>
      </c>
      <c r="G1851" s="66">
        <f t="shared" si="32"/>
        <v>534575.1443252</v>
      </c>
      <c r="H1851" s="2">
        <f>H1850*(1-H$1+IF(AND(WEEKDAY($A1851)&lt;&gt;1,WEEKDAY($A1851)&lt;&gt;7),-VLOOKUP($A1851,ETF_OP_Fee!$I$5:$J$14,2,1),0))^($A1851-$A1850)*(1+1*(B1851/B1850-1))</f>
        <v>0.9146496093683546</v>
      </c>
      <c r="I1851" s="9" t="str">
        <f>IFERROR(VLOOKUP(A1851,'BITO-IV'!$A$1:$J$10000,4,0),"")</f>
        <v/>
      </c>
      <c r="Q1851">
        <f>ROW()</f>
        <v>1851</v>
      </c>
      <c r="R1851" t="str">
        <f t="shared" si="33"/>
        <v/>
      </c>
      <c r="S1851" t="str">
        <f t="shared" si="31"/>
        <v/>
      </c>
      <c r="W1851">
        <f>VLOOKUP(A1851,Tbills!$B$4:$C$10000,2,1)</f>
        <v>0.82000087912088815</v>
      </c>
    </row>
    <row r="1852" spans="1:23">
      <c r="A1852" s="1">
        <v>42857</v>
      </c>
      <c r="B1852">
        <f>IFERROR(VLOOKUP($A1852,'BTC-Web'!$A$2:$H$10000,2,0),"")</f>
        <v>1421.030029</v>
      </c>
      <c r="C1852">
        <f>VLOOKUP(A1852,H_SPBTFDUE!$B$2:$C$5828,2,0)</f>
        <v>10.094864684436958</v>
      </c>
      <c r="D1852" s="2">
        <f>D1851*(1-D$1+IF(AND(WEEKDAY($A1852)&lt;&gt;1,WEEKDAY($A1852)&lt;&gt;7),-VLOOKUP($A1852,ETF_OP_Fee!$G$5:$H$14,2,1),0))^($A1852-$A1851)*(1+2*(C1852/C1851-1))+IFERROR(VLOOKUP(A1852,BITXeom!$C$9:$D$100,2,0),0)-$D$3*IFERROR(VLOOKUP($A1852,Dividends!$C$10:$E$100,2,0),0)</f>
        <v>2.8511637933257137</v>
      </c>
      <c r="G1852" s="66">
        <f t="shared" si="32"/>
        <v>511184.71465458092</v>
      </c>
      <c r="H1852" s="2">
        <f>H1851*(1-H$1+IF(AND(WEEKDAY($A1852)&lt;&gt;1,WEEKDAY($A1852)&lt;&gt;7),-VLOOKUP($A1852,ETF_OP_Fee!$I$5:$J$14,2,1),0))^($A1852-$A1851)*(1+1*(B1852/B1851-1))</f>
        <v>0.96396253409728039</v>
      </c>
      <c r="I1852" s="9" t="str">
        <f>IFERROR(VLOOKUP(A1852,'BITO-IV'!$A$1:$J$10000,4,0),"")</f>
        <v/>
      </c>
      <c r="Q1852">
        <f>ROW()</f>
        <v>1852</v>
      </c>
      <c r="R1852" t="str">
        <f t="shared" si="33"/>
        <v/>
      </c>
      <c r="S1852" t="str">
        <f t="shared" si="31"/>
        <v/>
      </c>
      <c r="W1852">
        <f>VLOOKUP(A1852,Tbills!$B$4:$C$10000,2,1)</f>
        <v>0.82000087912088815</v>
      </c>
    </row>
    <row r="1853" spans="1:23">
      <c r="A1853" s="1">
        <v>42858</v>
      </c>
      <c r="B1853">
        <f>IFERROR(VLOOKUP($A1853,'BTC-Web'!$A$2:$H$10000,2,0),"")</f>
        <v>1453.780029</v>
      </c>
      <c r="C1853">
        <f>VLOOKUP(A1853,H_SPBTFDUE!$B$2:$C$5828,2,0)</f>
        <v>10.352727728350489</v>
      </c>
      <c r="D1853" s="2">
        <f>D1852*(1-D$1+IF(AND(WEEKDAY($A1853)&lt;&gt;1,WEEKDAY($A1853)&lt;&gt;7),-VLOOKUP($A1853,ETF_OP_Fee!$G$5:$H$14,2,1),0))^($A1853-$A1852)*(1+2*(C1853/C1852-1))+IFERROR(VLOOKUP(A1853,BITXeom!$C$9:$D$100,2,0),0)-$D$3*IFERROR(VLOOKUP($A1853,Dividends!$C$10:$E$100,2,0),0)</f>
        <v>2.9964626867867672</v>
      </c>
      <c r="G1853" s="66">
        <f t="shared" si="32"/>
        <v>485042.71852478251</v>
      </c>
      <c r="H1853" s="2">
        <f>H1852*(1-H$1+IF(AND(WEEKDAY($A1853)&lt;&gt;1,WEEKDAY($A1853)&lt;&gt;7),-VLOOKUP($A1853,ETF_OP_Fee!$I$5:$J$14,2,1),0))^($A1853-$A1852)*(1+1*(B1853/B1852-1))</f>
        <v>0.98615298597192791</v>
      </c>
      <c r="I1853" s="9" t="str">
        <f>IFERROR(VLOOKUP(A1853,'BITO-IV'!$A$1:$J$10000,4,0),"")</f>
        <v/>
      </c>
      <c r="Q1853">
        <f>ROW()</f>
        <v>1853</v>
      </c>
      <c r="R1853" t="str">
        <f t="shared" si="33"/>
        <v/>
      </c>
      <c r="S1853" t="str">
        <f t="shared" si="31"/>
        <v/>
      </c>
      <c r="W1853">
        <f>VLOOKUP(A1853,Tbills!$B$4:$C$10000,2,1)</f>
        <v>0.82000087912088815</v>
      </c>
    </row>
    <row r="1854" spans="1:23">
      <c r="A1854" s="1">
        <v>42859</v>
      </c>
      <c r="B1854">
        <f>IFERROR(VLOOKUP($A1854,'BTC-Web'!$A$2:$H$10000,2,0),"")</f>
        <v>1490.719971</v>
      </c>
      <c r="C1854">
        <f>VLOOKUP(A1854,H_SPBTFDUE!$B$2:$C$5828,2,0)</f>
        <v>10.682166238209891</v>
      </c>
      <c r="D1854" s="2">
        <f>D1853*(1-D$1+IF(AND(WEEKDAY($A1854)&lt;&gt;1,WEEKDAY($A1854)&lt;&gt;7),-VLOOKUP($A1854,ETF_OP_Fee!$G$5:$H$14,2,1),0))^($A1854-$A1853)*(1+2*(C1854/C1853-1))+IFERROR(VLOOKUP(A1854,BITXeom!$C$9:$D$100,2,0),0)-$D$3*IFERROR(VLOOKUP($A1854,Dividends!$C$10:$E$100,2,0),0)</f>
        <v>3.1867818831390795</v>
      </c>
      <c r="G1854" s="66">
        <f t="shared" si="32"/>
        <v>454147.97241028451</v>
      </c>
      <c r="H1854" s="2">
        <f>H1853*(1-H$1+IF(AND(WEEKDAY($A1854)&lt;&gt;1,WEEKDAY($A1854)&lt;&gt;7),-VLOOKUP($A1854,ETF_OP_Fee!$I$5:$J$14,2,1),0))^($A1854-$A1853)*(1+1*(B1854/B1853-1))</f>
        <v>1.011184401369164</v>
      </c>
      <c r="I1854" s="9" t="str">
        <f>IFERROR(VLOOKUP(A1854,'BITO-IV'!$A$1:$J$10000,4,0),"")</f>
        <v/>
      </c>
      <c r="Q1854">
        <f>ROW()</f>
        <v>1854</v>
      </c>
      <c r="R1854" t="str">
        <f t="shared" si="33"/>
        <v/>
      </c>
      <c r="S1854" t="str">
        <f t="shared" si="31"/>
        <v/>
      </c>
      <c r="W1854">
        <f>VLOOKUP(A1854,Tbills!$B$4:$C$10000,2,1)</f>
        <v>0.8449991208790929</v>
      </c>
    </row>
    <row r="1855" spans="1:23">
      <c r="A1855" s="1">
        <v>42860</v>
      </c>
      <c r="B1855">
        <f>IFERROR(VLOOKUP($A1855,'BTC-Web'!$A$2:$H$10000,2,0),"")</f>
        <v>1540.869995</v>
      </c>
      <c r="C1855">
        <f>VLOOKUP(A1855,H_SPBTFDUE!$B$2:$C$5828,2,0)</f>
        <v>10.804512285140211</v>
      </c>
      <c r="D1855" s="2">
        <f>D1854*(1-D$1+IF(AND(WEEKDAY($A1855)&lt;&gt;1,WEEKDAY($A1855)&lt;&gt;7),-VLOOKUP($A1855,ETF_OP_Fee!$G$5:$H$14,2,1),0))^($A1855-$A1854)*(1+2*(C1855/C1854-1))+IFERROR(VLOOKUP(A1855,BITXeom!$C$9:$D$100,2,0),0)-$D$3*IFERROR(VLOOKUP($A1855,Dividends!$C$10:$E$100,2,0),0)</f>
        <v>3.2593872566545934</v>
      </c>
      <c r="G1855" s="66">
        <f t="shared" si="32"/>
        <v>443721.34653619898</v>
      </c>
      <c r="H1855" s="2">
        <f>H1854*(1-H$1+IF(AND(WEEKDAY($A1855)&lt;&gt;1,WEEKDAY($A1855)&lt;&gt;7),-VLOOKUP($A1855,ETF_OP_Fee!$I$5:$J$14,2,1),0))^($A1855-$A1854)*(1+1*(B1855/B1854-1))</f>
        <v>1.0451749358751419</v>
      </c>
      <c r="I1855" s="9" t="str">
        <f>IFERROR(VLOOKUP(A1855,'BITO-IV'!$A$1:$J$10000,4,0),"")</f>
        <v/>
      </c>
      <c r="Q1855">
        <f>ROW()</f>
        <v>1855</v>
      </c>
      <c r="R1855" t="str">
        <f t="shared" si="33"/>
        <v/>
      </c>
      <c r="S1855" t="str">
        <f t="shared" si="31"/>
        <v/>
      </c>
      <c r="W1855">
        <f>VLOOKUP(A1855,Tbills!$B$4:$C$10000,2,1)</f>
        <v>0.8449991208790929</v>
      </c>
    </row>
    <row r="1856" spans="1:23">
      <c r="A1856" s="1">
        <v>42863</v>
      </c>
      <c r="B1856">
        <f>IFERROR(VLOOKUP($A1856,'BTC-Web'!$A$2:$H$10000,2,0),"")</f>
        <v>1596.920044</v>
      </c>
      <c r="C1856">
        <f>VLOOKUP(A1856,H_SPBTFDUE!$B$2:$C$5828,2,0)</f>
        <v>11.969600330278862</v>
      </c>
      <c r="D1856" s="2">
        <f>D1855*(1-D$1+IF(AND(WEEKDAY($A1856)&lt;&gt;1,WEEKDAY($A1856)&lt;&gt;7),-VLOOKUP($A1856,ETF_OP_Fee!$G$5:$H$14,2,1),0))^($A1856-$A1855)*(1+2*(C1856/C1855-1))+IFERROR(VLOOKUP(A1856,BITXeom!$C$9:$D$100,2,0),0)-$D$3*IFERROR(VLOOKUP($A1856,Dividends!$C$10:$E$100,2,0),0)</f>
        <v>3.9608965495721407</v>
      </c>
      <c r="G1856" s="66">
        <f t="shared" si="32"/>
        <v>348002.22420389071</v>
      </c>
      <c r="H1856" s="2">
        <f>H1855*(1-H$1+IF(AND(WEEKDAY($A1856)&lt;&gt;1,WEEKDAY($A1856)&lt;&gt;7),-VLOOKUP($A1856,ETF_OP_Fee!$I$5:$J$14,2,1),0))^($A1856-$A1855)*(1+1*(B1856/B1855-1))</f>
        <v>1.0831092106842888</v>
      </c>
      <c r="I1856" s="9" t="str">
        <f>IFERROR(VLOOKUP(A1856,'BITO-IV'!$A$1:$J$10000,4,0),"")</f>
        <v/>
      </c>
      <c r="Q1856">
        <f>ROW()</f>
        <v>1856</v>
      </c>
      <c r="R1856" t="str">
        <f t="shared" si="33"/>
        <v/>
      </c>
      <c r="S1856" t="str">
        <f t="shared" si="31"/>
        <v/>
      </c>
      <c r="W1856">
        <f>VLOOKUP(A1856,Tbills!$B$4:$C$10000,2,1)</f>
        <v>0.8449991208790929</v>
      </c>
    </row>
    <row r="1857" spans="1:23">
      <c r="A1857" s="1">
        <v>42864</v>
      </c>
      <c r="B1857">
        <f>IFERROR(VLOOKUP($A1857,'BTC-Web'!$A$2:$H$10000,2,0),"")</f>
        <v>1723.8900149999999</v>
      </c>
      <c r="C1857">
        <f>VLOOKUP(A1857,H_SPBTFDUE!$B$2:$C$5828,2,0)</f>
        <v>12.190615468026131</v>
      </c>
      <c r="D1857" s="2">
        <f>D1856*(1-D$1+IF(AND(WEEKDAY($A1857)&lt;&gt;1,WEEKDAY($A1857)&lt;&gt;7),-VLOOKUP($A1857,ETF_OP_Fee!$G$5:$H$14,2,1),0))^($A1857-$A1856)*(1+2*(C1857/C1856-1))+IFERROR(VLOOKUP(A1857,BITXeom!$C$9:$D$100,2,0),0)-$D$3*IFERROR(VLOOKUP($A1857,Dividends!$C$10:$E$100,2,0),0)</f>
        <v>4.1066750104270362</v>
      </c>
      <c r="G1857" s="66">
        <f t="shared" si="32"/>
        <v>335132.59227778995</v>
      </c>
      <c r="H1857" s="2">
        <f>H1856*(1-H$1+IF(AND(WEEKDAY($A1857)&lt;&gt;1,WEEKDAY($A1857)&lt;&gt;7),-VLOOKUP($A1857,ETF_OP_Fee!$I$5:$J$14,2,1),0))^($A1857-$A1856)*(1+1*(B1857/B1856-1))</f>
        <v>1.1691960177488303</v>
      </c>
      <c r="I1857" s="9" t="str">
        <f>IFERROR(VLOOKUP(A1857,'BITO-IV'!$A$1:$J$10000,4,0),"")</f>
        <v/>
      </c>
      <c r="Q1857">
        <f>ROW()</f>
        <v>1857</v>
      </c>
      <c r="R1857" t="str">
        <f t="shared" si="33"/>
        <v/>
      </c>
      <c r="S1857" t="str">
        <f t="shared" si="31"/>
        <v/>
      </c>
      <c r="W1857">
        <f>VLOOKUP(A1857,Tbills!$B$4:$C$10000,2,1)</f>
        <v>0.8449991208790929</v>
      </c>
    </row>
    <row r="1858" spans="1:23">
      <c r="A1858" s="1">
        <v>42865</v>
      </c>
      <c r="B1858">
        <f>IFERROR(VLOOKUP($A1858,'BTC-Web'!$A$2:$H$10000,2,0),"")</f>
        <v>1756.5200199999999</v>
      </c>
      <c r="C1858">
        <f>VLOOKUP(A1858,H_SPBTFDUE!$B$2:$C$5828,2,0)</f>
        <v>12.409915790212336</v>
      </c>
      <c r="D1858" s="2">
        <f>D1857*(1-D$1+IF(AND(WEEKDAY($A1858)&lt;&gt;1,WEEKDAY($A1858)&lt;&gt;7),-VLOOKUP($A1858,ETF_OP_Fee!$G$5:$H$14,2,1),0))^($A1858-$A1857)*(1+2*(C1858/C1857-1))+IFERROR(VLOOKUP(A1858,BITXeom!$C$9:$D$100,2,0),0)-$D$3*IFERROR(VLOOKUP($A1858,Dividends!$C$10:$E$100,2,0),0)</f>
        <v>4.2539143521556477</v>
      </c>
      <c r="G1858" s="66">
        <f t="shared" si="32"/>
        <v>323057.56294525787</v>
      </c>
      <c r="H1858" s="2">
        <f>H1857*(1-H$1+IF(AND(WEEKDAY($A1858)&lt;&gt;1,WEEKDAY($A1858)&lt;&gt;7),-VLOOKUP($A1858,ETF_OP_Fee!$I$5:$J$14,2,1),0))^($A1858-$A1857)*(1+1*(B1858/B1857-1))</f>
        <v>1.1912956985207512</v>
      </c>
      <c r="I1858" s="9" t="str">
        <f>IFERROR(VLOOKUP(A1858,'BITO-IV'!$A$1:$J$10000,4,0),"")</f>
        <v/>
      </c>
      <c r="Q1858">
        <f>ROW()</f>
        <v>1858</v>
      </c>
      <c r="R1858" t="str">
        <f t="shared" si="33"/>
        <v/>
      </c>
      <c r="S1858" t="str">
        <f t="shared" si="31"/>
        <v/>
      </c>
      <c r="W1858">
        <f>VLOOKUP(A1858,Tbills!$B$4:$C$10000,2,1)</f>
        <v>0.8449991208790929</v>
      </c>
    </row>
    <row r="1859" spans="1:23">
      <c r="A1859" s="1">
        <v>42866</v>
      </c>
      <c r="B1859">
        <f>IFERROR(VLOOKUP($A1859,'BTC-Web'!$A$2:$H$10000,2,0),"")</f>
        <v>1780.369995</v>
      </c>
      <c r="C1859">
        <f>VLOOKUP(A1859,H_SPBTFDUE!$B$2:$C$5828,2,0)</f>
        <v>12.835197673189446</v>
      </c>
      <c r="D1859" s="2">
        <f>D1858*(1-D$1+IF(AND(WEEKDAY($A1859)&lt;&gt;1,WEEKDAY($A1859)&lt;&gt;7),-VLOOKUP($A1859,ETF_OP_Fee!$G$5:$H$14,2,1),0))^($A1859-$A1858)*(1+2*(C1859/C1858-1))+IFERROR(VLOOKUP(A1859,BITXeom!$C$9:$D$100,2,0),0)-$D$3*IFERROR(VLOOKUP($A1859,Dividends!$C$10:$E$100,2,0),0)</f>
        <v>4.5449256281497936</v>
      </c>
      <c r="G1859" s="66">
        <f t="shared" si="32"/>
        <v>300898.68968802539</v>
      </c>
      <c r="H1859" s="2">
        <f>H1858*(1-H$1+IF(AND(WEEKDAY($A1859)&lt;&gt;1,WEEKDAY($A1859)&lt;&gt;7),-VLOOKUP($A1859,ETF_OP_Fee!$I$5:$J$14,2,1),0))^($A1859-$A1858)*(1+1*(B1859/B1858-1))</f>
        <v>1.2074396476766225</v>
      </c>
      <c r="I1859" s="9" t="str">
        <f>IFERROR(VLOOKUP(A1859,'BITO-IV'!$A$1:$J$10000,4,0),"")</f>
        <v/>
      </c>
      <c r="Q1859">
        <f>ROW()</f>
        <v>1859</v>
      </c>
      <c r="R1859" t="str">
        <f t="shared" si="33"/>
        <v/>
      </c>
      <c r="S1859" t="str">
        <f t="shared" si="31"/>
        <v/>
      </c>
      <c r="W1859">
        <f>VLOOKUP(A1859,Tbills!$B$4:$C$10000,2,1)</f>
        <v>0.90000000000002478</v>
      </c>
    </row>
    <row r="1860" spans="1:23">
      <c r="A1860" s="1">
        <v>42867</v>
      </c>
      <c r="B1860">
        <f>IFERROR(VLOOKUP($A1860,'BTC-Web'!$A$2:$H$10000,2,0),"")</f>
        <v>1845.76001</v>
      </c>
      <c r="C1860">
        <f>VLOOKUP(A1860,H_SPBTFDUE!$B$2:$C$5828,2,0)</f>
        <v>11.970529415238095</v>
      </c>
      <c r="D1860" s="2">
        <f>D1859*(1-D$1+IF(AND(WEEKDAY($A1860)&lt;&gt;1,WEEKDAY($A1860)&lt;&gt;7),-VLOOKUP($A1860,ETF_OP_Fee!$G$5:$H$14,2,1),0))^($A1860-$A1859)*(1+2*(C1860/C1859-1))+IFERROR(VLOOKUP(A1860,BITXeom!$C$9:$D$100,2,0),0)-$D$3*IFERROR(VLOOKUP($A1860,Dividends!$C$10:$E$100,2,0),0)</f>
        <v>3.9320959120545687</v>
      </c>
      <c r="G1860" s="66">
        <f t="shared" si="32"/>
        <v>341424.28690833796</v>
      </c>
      <c r="H1860" s="2">
        <f>H1859*(1-H$1+IF(AND(WEEKDAY($A1860)&lt;&gt;1,WEEKDAY($A1860)&lt;&gt;7),-VLOOKUP($A1860,ETF_OP_Fee!$I$5:$J$14,2,1),0))^($A1860-$A1859)*(1+1*(B1860/B1859-1))</f>
        <v>1.251754307605057</v>
      </c>
      <c r="I1860" s="9" t="str">
        <f>IFERROR(VLOOKUP(A1860,'BITO-IV'!$A$1:$J$10000,4,0),"")</f>
        <v/>
      </c>
      <c r="Q1860">
        <f>ROW()</f>
        <v>1860</v>
      </c>
      <c r="R1860" t="str">
        <f t="shared" si="33"/>
        <v/>
      </c>
      <c r="S1860" t="str">
        <f t="shared" si="31"/>
        <v/>
      </c>
      <c r="W1860">
        <f>VLOOKUP(A1860,Tbills!$B$4:$C$10000,2,1)</f>
        <v>0.90000000000002478</v>
      </c>
    </row>
    <row r="1861" spans="1:23">
      <c r="A1861" s="1">
        <v>42870</v>
      </c>
      <c r="B1861">
        <f>IFERROR(VLOOKUP($A1861,'BTC-Web'!$A$2:$H$10000,2,0),"")</f>
        <v>1808.4399410000001</v>
      </c>
      <c r="C1861">
        <f>VLOOKUP(A1861,H_SPBTFDUE!$B$2:$C$5828,2,0)</f>
        <v>12.067732040452526</v>
      </c>
      <c r="D1861" s="2">
        <f>D1860*(1-D$1+IF(AND(WEEKDAY($A1861)&lt;&gt;1,WEEKDAY($A1861)&lt;&gt;7),-VLOOKUP($A1861,ETF_OP_Fee!$G$5:$H$14,2,1),0))^($A1861-$A1860)*(1+2*(C1861/C1860-1))+IFERROR(VLOOKUP(A1861,BITXeom!$C$9:$D$100,2,0),0)-$D$3*IFERROR(VLOOKUP($A1861,Dividends!$C$10:$E$100,2,0),0)</f>
        <v>3.9945094771315035</v>
      </c>
      <c r="G1861" s="66">
        <f t="shared" si="32"/>
        <v>335861.67383014096</v>
      </c>
      <c r="H1861" s="2">
        <f>H1860*(1-H$1+IF(AND(WEEKDAY($A1861)&lt;&gt;1,WEEKDAY($A1861)&lt;&gt;7),-VLOOKUP($A1861,ETF_OP_Fee!$I$5:$J$14,2,1),0))^($A1861-$A1860)*(1+1*(B1861/B1860-1))</f>
        <v>1.2263488872418191</v>
      </c>
      <c r="I1861" s="9" t="str">
        <f>IFERROR(VLOOKUP(A1861,'BITO-IV'!$A$1:$J$10000,4,0),"")</f>
        <v/>
      </c>
      <c r="Q1861">
        <f>ROW()</f>
        <v>1861</v>
      </c>
      <c r="R1861" t="str">
        <f t="shared" si="33"/>
        <v/>
      </c>
      <c r="S1861" t="str">
        <f t="shared" si="31"/>
        <v/>
      </c>
      <c r="W1861">
        <f>VLOOKUP(A1861,Tbills!$B$4:$C$10000,2,1)</f>
        <v>0.90000000000002478</v>
      </c>
    </row>
    <row r="1862" spans="1:23">
      <c r="A1862" s="1">
        <v>42871</v>
      </c>
      <c r="B1862">
        <f>IFERROR(VLOOKUP($A1862,'BTC-Web'!$A$2:$H$10000,2,0),"")</f>
        <v>1741.6999510000001</v>
      </c>
      <c r="C1862">
        <f>VLOOKUP(A1862,H_SPBTFDUE!$B$2:$C$5828,2,0)</f>
        <v>12.038780703124095</v>
      </c>
      <c r="D1862" s="2">
        <f>D1861*(1-D$1+IF(AND(WEEKDAY($A1862)&lt;&gt;1,WEEKDAY($A1862)&lt;&gt;7),-VLOOKUP($A1862,ETF_OP_Fee!$G$5:$H$14,2,1),0))^($A1862-$A1861)*(1+2*(C1862/C1861-1))+IFERROR(VLOOKUP(A1862,BITXeom!$C$9:$D$100,2,0),0)-$D$3*IFERROR(VLOOKUP($A1862,Dividends!$C$10:$E$100,2,0),0)</f>
        <v>3.9748640397020112</v>
      </c>
      <c r="G1862" s="66">
        <f t="shared" si="32"/>
        <v>337455.70214187977</v>
      </c>
      <c r="H1862" s="2">
        <f>H1861*(1-H$1+IF(AND(WEEKDAY($A1862)&lt;&gt;1,WEEKDAY($A1862)&lt;&gt;7),-VLOOKUP($A1862,ETF_OP_Fee!$I$5:$J$14,2,1),0))^($A1862-$A1861)*(1+1*(B1862/B1861-1))</f>
        <v>1.181060070422645</v>
      </c>
      <c r="I1862" s="9" t="str">
        <f>IFERROR(VLOOKUP(A1862,'BITO-IV'!$A$1:$J$10000,4,0),"")</f>
        <v/>
      </c>
      <c r="Q1862">
        <f>ROW()</f>
        <v>1862</v>
      </c>
      <c r="R1862" t="str">
        <f t="shared" si="33"/>
        <v/>
      </c>
      <c r="S1862" t="str">
        <f t="shared" si="31"/>
        <v/>
      </c>
      <c r="W1862">
        <f>VLOOKUP(A1862,Tbills!$B$4:$C$10000,2,1)</f>
        <v>0.90000000000002478</v>
      </c>
    </row>
    <row r="1863" spans="1:23">
      <c r="A1863" s="1">
        <v>42872</v>
      </c>
      <c r="B1863">
        <f>IFERROR(VLOOKUP($A1863,'BTC-Web'!$A$2:$H$10000,2,0),"")</f>
        <v>1726.7299800000001</v>
      </c>
      <c r="C1863">
        <f>VLOOKUP(A1863,H_SPBTFDUE!$B$2:$C$5828,2,0)</f>
        <v>12.763765532371997</v>
      </c>
      <c r="D1863" s="2">
        <f>D1862*(1-D$1+IF(AND(WEEKDAY($A1863)&lt;&gt;1,WEEKDAY($A1863)&lt;&gt;7),-VLOOKUP($A1863,ETF_OP_Fee!$G$5:$H$14,2,1),0))^($A1863-$A1862)*(1+2*(C1863/C1862-1))+IFERROR(VLOOKUP(A1863,BITXeom!$C$9:$D$100,2,0),0)-$D$3*IFERROR(VLOOKUP($A1863,Dividends!$C$10:$E$100,2,0),0)</f>
        <v>4.4530660357120899</v>
      </c>
      <c r="G1863" s="66">
        <f t="shared" si="32"/>
        <v>296794.44111060252</v>
      </c>
      <c r="H1863" s="2">
        <f>H1862*(1-H$1+IF(AND(WEEKDAY($A1863)&lt;&gt;1,WEEKDAY($A1863)&lt;&gt;7),-VLOOKUP($A1863,ETF_OP_Fee!$I$5:$J$14,2,1),0))^($A1863-$A1862)*(1+1*(B1863/B1862-1))</f>
        <v>1.1708783427753942</v>
      </c>
      <c r="I1863" s="9" t="str">
        <f>IFERROR(VLOOKUP(A1863,'BITO-IV'!$A$1:$J$10000,4,0),"")</f>
        <v/>
      </c>
      <c r="Q1863">
        <f>ROW()</f>
        <v>1863</v>
      </c>
      <c r="R1863" t="str">
        <f t="shared" si="33"/>
        <v/>
      </c>
      <c r="S1863" t="str">
        <f t="shared" si="31"/>
        <v/>
      </c>
      <c r="W1863">
        <f>VLOOKUP(A1863,Tbills!$B$4:$C$10000,2,1)</f>
        <v>0.90000000000002478</v>
      </c>
    </row>
    <row r="1864" spans="1:23">
      <c r="A1864" s="1">
        <v>42873</v>
      </c>
      <c r="B1864">
        <f>IFERROR(VLOOKUP($A1864,'BTC-Web'!$A$2:$H$10000,2,0),"")</f>
        <v>1818.6999510000001</v>
      </c>
      <c r="C1864">
        <f>VLOOKUP(A1864,H_SPBTFDUE!$B$2:$C$5828,2,0)</f>
        <v>13.106326532659185</v>
      </c>
      <c r="D1864" s="2">
        <f>D1863*(1-D$1+IF(AND(WEEKDAY($A1864)&lt;&gt;1,WEEKDAY($A1864)&lt;&gt;7),-VLOOKUP($A1864,ETF_OP_Fee!$G$5:$H$14,2,1),0))^($A1864-$A1863)*(1+2*(C1864/C1863-1))+IFERROR(VLOOKUP(A1864,BITXeom!$C$9:$D$100,2,0),0)-$D$3*IFERROR(VLOOKUP($A1864,Dividends!$C$10:$E$100,2,0),0)</f>
        <v>4.6915281128687294</v>
      </c>
      <c r="G1864" s="66">
        <f t="shared" si="32"/>
        <v>280847.9247418684</v>
      </c>
      <c r="H1864" s="2">
        <f>H1863*(1-H$1+IF(AND(WEEKDAY($A1864)&lt;&gt;1,WEEKDAY($A1864)&lt;&gt;7),-VLOOKUP($A1864,ETF_OP_Fee!$I$5:$J$14,2,1),0))^($A1864-$A1863)*(1+1*(B1864/B1863-1))</f>
        <v>1.2332101628911032</v>
      </c>
      <c r="I1864" s="9" t="str">
        <f>IFERROR(VLOOKUP(A1864,'BITO-IV'!$A$1:$J$10000,4,0),"")</f>
        <v/>
      </c>
      <c r="Q1864">
        <f>ROW()</f>
        <v>1864</v>
      </c>
      <c r="R1864" t="str">
        <f t="shared" si="33"/>
        <v/>
      </c>
      <c r="S1864" t="str">
        <f t="shared" si="31"/>
        <v/>
      </c>
      <c r="W1864">
        <f>VLOOKUP(A1864,Tbills!$B$4:$C$10000,2,1)</f>
        <v>0.90500043956043241</v>
      </c>
    </row>
    <row r="1865" spans="1:23">
      <c r="A1865" s="1">
        <v>42874</v>
      </c>
      <c r="B1865">
        <f>IFERROR(VLOOKUP($A1865,'BTC-Web'!$A$2:$H$10000,2,0),"")</f>
        <v>1897.369995</v>
      </c>
      <c r="C1865">
        <f>VLOOKUP(A1865,H_SPBTFDUE!$B$2:$C$5828,2,0)</f>
        <v>13.792318737517576</v>
      </c>
      <c r="D1865" s="2">
        <f>D1864*(1-D$1+IF(AND(WEEKDAY($A1865)&lt;&gt;1,WEEKDAY($A1865)&lt;&gt;7),-VLOOKUP($A1865,ETF_OP_Fee!$G$5:$H$14,2,1),0))^($A1865-$A1864)*(1+2*(C1865/C1864-1))+IFERROR(VLOOKUP(A1865,BITXeom!$C$9:$D$100,2,0),0)-$D$3*IFERROR(VLOOKUP($A1865,Dividends!$C$10:$E$100,2,0),0)</f>
        <v>5.1820175833430477</v>
      </c>
      <c r="G1865" s="66">
        <f t="shared" si="32"/>
        <v>251433.84132357253</v>
      </c>
      <c r="H1865" s="2">
        <f>H1864*(1-H$1+IF(AND(WEEKDAY($A1865)&lt;&gt;1,WEEKDAY($A1865)&lt;&gt;7),-VLOOKUP($A1865,ETF_OP_Fee!$I$5:$J$14,2,1),0))^($A1865-$A1864)*(1+1*(B1865/B1864-1))</f>
        <v>1.2865206594147112</v>
      </c>
      <c r="I1865" s="9" t="str">
        <f>IFERROR(VLOOKUP(A1865,'BITO-IV'!$A$1:$J$10000,4,0),"")</f>
        <v/>
      </c>
      <c r="Q1865">
        <f>ROW()</f>
        <v>1865</v>
      </c>
      <c r="R1865" t="str">
        <f t="shared" si="33"/>
        <v/>
      </c>
      <c r="S1865" t="str">
        <f t="shared" si="31"/>
        <v/>
      </c>
      <c r="W1865">
        <f>VLOOKUP(A1865,Tbills!$B$4:$C$10000,2,1)</f>
        <v>0.90500043956043241</v>
      </c>
    </row>
    <row r="1866" spans="1:23">
      <c r="A1866" s="1">
        <v>42877</v>
      </c>
      <c r="B1866">
        <f>IFERROR(VLOOKUP($A1866,'BTC-Web'!$A$2:$H$10000,2,0),"")</f>
        <v>2043.1899410000001</v>
      </c>
      <c r="C1866">
        <f>VLOOKUP(A1866,H_SPBTFDUE!$B$2:$C$5828,2,0)</f>
        <v>15.0792723198199</v>
      </c>
      <c r="D1866" s="2">
        <f>D1865*(1-D$1+IF(AND(WEEKDAY($A1866)&lt;&gt;1,WEEKDAY($A1866)&lt;&gt;7),-VLOOKUP($A1866,ETF_OP_Fee!$G$5:$H$14,2,1),0))^($A1866-$A1865)*(1+2*(C1866/C1865-1))+IFERROR(VLOOKUP(A1866,BITXeom!$C$9:$D$100,2,0),0)-$D$3*IFERROR(VLOOKUP($A1866,Dividends!$C$10:$E$100,2,0),0)</f>
        <v>6.1468564256111105</v>
      </c>
      <c r="G1866" s="66">
        <f t="shared" si="32"/>
        <v>204498.44949849768</v>
      </c>
      <c r="H1866" s="2">
        <f>H1865*(1-H$1+IF(AND(WEEKDAY($A1866)&lt;&gt;1,WEEKDAY($A1866)&lt;&gt;7),-VLOOKUP($A1866,ETF_OP_Fee!$I$5:$J$14,2,1),0))^($A1866-$A1865)*(1+1*(B1866/B1865-1))</f>
        <v>1.3852863886063203</v>
      </c>
      <c r="I1866" s="9" t="str">
        <f>IFERROR(VLOOKUP(A1866,'BITO-IV'!$A$1:$J$10000,4,0),"")</f>
        <v/>
      </c>
      <c r="Q1866">
        <f>ROW()</f>
        <v>1866</v>
      </c>
      <c r="R1866" t="str">
        <f t="shared" si="33"/>
        <v/>
      </c>
      <c r="S1866" t="str">
        <f t="shared" si="31"/>
        <v/>
      </c>
      <c r="W1866">
        <f>VLOOKUP(A1866,Tbills!$B$4:$C$10000,2,1)</f>
        <v>0.90500043956043241</v>
      </c>
    </row>
    <row r="1867" spans="1:23">
      <c r="A1867" s="1">
        <v>42878</v>
      </c>
      <c r="B1867">
        <f>IFERROR(VLOOKUP($A1867,'BTC-Web'!$A$2:$H$10000,2,0),"")</f>
        <v>2191.5600589999999</v>
      </c>
      <c r="C1867">
        <f>VLOOKUP(A1867,H_SPBTFDUE!$B$2:$C$5828,2,0)</f>
        <v>16.097659834559128</v>
      </c>
      <c r="D1867" s="2">
        <f>D1866*(1-D$1+IF(AND(WEEKDAY($A1867)&lt;&gt;1,WEEKDAY($A1867)&lt;&gt;7),-VLOOKUP($A1867,ETF_OP_Fee!$G$5:$H$14,2,1),0))^($A1867-$A1866)*(1+2*(C1867/C1866-1))+IFERROR(VLOOKUP(A1867,BITXeom!$C$9:$D$100,2,0),0)-$D$3*IFERROR(VLOOKUP($A1867,Dividends!$C$10:$E$100,2,0),0)</f>
        <v>6.9762784677813316</v>
      </c>
      <c r="G1867" s="66">
        <f t="shared" si="32"/>
        <v>176865.9585265567</v>
      </c>
      <c r="H1867" s="2">
        <f>H1866*(1-H$1+IF(AND(WEEKDAY($A1867)&lt;&gt;1,WEEKDAY($A1867)&lt;&gt;7),-VLOOKUP($A1867,ETF_OP_Fee!$I$5:$J$14,2,1),0))^($A1867-$A1866)*(1+1*(B1867/B1866-1))</f>
        <v>1.4858429170258249</v>
      </c>
      <c r="I1867" s="9" t="str">
        <f>IFERROR(VLOOKUP(A1867,'BITO-IV'!$A$1:$J$10000,4,0),"")</f>
        <v/>
      </c>
      <c r="Q1867">
        <f>ROW()</f>
        <v>1867</v>
      </c>
      <c r="R1867" t="str">
        <f t="shared" si="33"/>
        <v/>
      </c>
      <c r="S1867" t="str">
        <f t="shared" si="31"/>
        <v/>
      </c>
      <c r="W1867">
        <f>VLOOKUP(A1867,Tbills!$B$4:$C$10000,2,1)</f>
        <v>0.90500043956043241</v>
      </c>
    </row>
    <row r="1868" spans="1:23">
      <c r="A1868" s="1">
        <v>42879</v>
      </c>
      <c r="B1868">
        <f>IFERROR(VLOOKUP($A1868,'BTC-Web'!$A$2:$H$10000,2,0),"")</f>
        <v>2321.3701169999999</v>
      </c>
      <c r="C1868">
        <f>VLOOKUP(A1868,H_SPBTFDUE!$B$2:$C$5828,2,0)</f>
        <v>16.95072080147083</v>
      </c>
      <c r="D1868" s="2">
        <f>D1867*(1-D$1+IF(AND(WEEKDAY($A1868)&lt;&gt;1,WEEKDAY($A1868)&lt;&gt;7),-VLOOKUP($A1868,ETF_OP_Fee!$G$5:$H$14,2,1),0))^($A1868-$A1867)*(1+2*(C1868/C1867-1))+IFERROR(VLOOKUP(A1868,BITXeom!$C$9:$D$100,2,0),0)-$D$3*IFERROR(VLOOKUP($A1868,Dividends!$C$10:$E$100,2,0),0)</f>
        <v>7.7147341985348827</v>
      </c>
      <c r="G1868" s="66">
        <f t="shared" si="32"/>
        <v>158111.48732039772</v>
      </c>
      <c r="H1868" s="2">
        <f>H1867*(1-H$1+IF(AND(WEEKDAY($A1868)&lt;&gt;1,WEEKDAY($A1868)&lt;&gt;7),-VLOOKUP($A1868,ETF_OP_Fee!$I$5:$J$14,2,1),0))^($A1868-$A1867)*(1+1*(B1868/B1867-1))</f>
        <v>1.5738111116335449</v>
      </c>
      <c r="I1868" s="9" t="str">
        <f>IFERROR(VLOOKUP(A1868,'BITO-IV'!$A$1:$J$10000,4,0),"")</f>
        <v/>
      </c>
      <c r="Q1868">
        <f>ROW()</f>
        <v>1868</v>
      </c>
      <c r="R1868" t="str">
        <f t="shared" si="33"/>
        <v/>
      </c>
      <c r="S1868" t="str">
        <f t="shared" si="31"/>
        <v/>
      </c>
      <c r="W1868">
        <f>VLOOKUP(A1868,Tbills!$B$4:$C$10000,2,1)</f>
        <v>0.90500043956043241</v>
      </c>
    </row>
    <row r="1869" spans="1:23">
      <c r="A1869" s="1">
        <v>42880</v>
      </c>
      <c r="B1869">
        <f>IFERROR(VLOOKUP($A1869,'BTC-Web'!$A$2:$H$10000,2,0),"")</f>
        <v>2446.23999</v>
      </c>
      <c r="C1869">
        <f>VLOOKUP(A1869,H_SPBTFDUE!$B$2:$C$5828,2,0)</f>
        <v>15.987025284721202</v>
      </c>
      <c r="D1869" s="2">
        <f>D1868*(1-D$1+IF(AND(WEEKDAY($A1869)&lt;&gt;1,WEEKDAY($A1869)&lt;&gt;7),-VLOOKUP($A1869,ETF_OP_Fee!$G$5:$H$14,2,1),0))^($A1869-$A1868)*(1+2*(C1869/C1868-1))+IFERROR(VLOOKUP(A1869,BITXeom!$C$9:$D$100,2,0),0)-$D$3*IFERROR(VLOOKUP($A1869,Dividends!$C$10:$E$100,2,0),0)</f>
        <v>6.8367018528129107</v>
      </c>
      <c r="G1869" s="66">
        <f t="shared" si="32"/>
        <v>176081.41050395527</v>
      </c>
      <c r="H1869" s="2">
        <f>H1868*(1-H$1+IF(AND(WEEKDAY($A1869)&lt;&gt;1,WEEKDAY($A1869)&lt;&gt;7),-VLOOKUP($A1869,ETF_OP_Fee!$I$5:$J$14,2,1),0))^($A1869-$A1868)*(1+1*(B1869/B1868-1))</f>
        <v>1.6584255334391611</v>
      </c>
      <c r="I1869" s="9" t="str">
        <f>IFERROR(VLOOKUP(A1869,'BITO-IV'!$A$1:$J$10000,4,0),"")</f>
        <v/>
      </c>
      <c r="Q1869">
        <f>ROW()</f>
        <v>1869</v>
      </c>
      <c r="R1869" t="str">
        <f t="shared" si="33"/>
        <v/>
      </c>
      <c r="S1869" t="str">
        <f t="shared" si="31"/>
        <v/>
      </c>
      <c r="W1869">
        <f>VLOOKUP(A1869,Tbills!$B$4:$C$10000,2,1)</f>
        <v>0.92000175824176778</v>
      </c>
    </row>
    <row r="1870" spans="1:23">
      <c r="A1870" s="1">
        <v>42881</v>
      </c>
      <c r="B1870">
        <f>IFERROR(VLOOKUP($A1870,'BTC-Web'!$A$2:$H$10000,2,0),"")</f>
        <v>2320.889893</v>
      </c>
      <c r="C1870">
        <f>VLOOKUP(A1870,H_SPBTFDUE!$B$2:$C$5828,2,0)</f>
        <v>15.273930773696266</v>
      </c>
      <c r="D1870" s="2">
        <f>D1869*(1-D$1+IF(AND(WEEKDAY($A1870)&lt;&gt;1,WEEKDAY($A1870)&lt;&gt;7),-VLOOKUP($A1870,ETF_OP_Fee!$G$5:$H$14,2,1),0))^($A1870-$A1869)*(1+2*(C1870/C1869-1))+IFERROR(VLOOKUP(A1870,BITXeom!$C$9:$D$100,2,0),0)-$D$3*IFERROR(VLOOKUP($A1870,Dividends!$C$10:$E$100,2,0),0)</f>
        <v>6.2260548266089506</v>
      </c>
      <c r="G1870" s="66">
        <f t="shared" si="32"/>
        <v>191780.31852445364</v>
      </c>
      <c r="H1870" s="2">
        <f>H1869*(1-H$1+IF(AND(WEEKDAY($A1870)&lt;&gt;1,WEEKDAY($A1870)&lt;&gt;7),-VLOOKUP($A1870,ETF_OP_Fee!$I$5:$J$14,2,1),0))^($A1870-$A1869)*(1+1*(B1870/B1869-1))</f>
        <v>1.5734036294615008</v>
      </c>
      <c r="I1870" s="9" t="str">
        <f>IFERROR(VLOOKUP(A1870,'BITO-IV'!$A$1:$J$10000,4,0),"")</f>
        <v/>
      </c>
      <c r="Q1870">
        <f>ROW()</f>
        <v>1870</v>
      </c>
      <c r="R1870" t="str">
        <f t="shared" si="33"/>
        <v/>
      </c>
      <c r="S1870" t="str">
        <f t="shared" si="31"/>
        <v/>
      </c>
      <c r="W1870">
        <f>VLOOKUP(A1870,Tbills!$B$4:$C$10000,2,1)</f>
        <v>0.92000175824176778</v>
      </c>
    </row>
    <row r="1871" spans="1:23">
      <c r="A1871" s="1">
        <v>42885</v>
      </c>
      <c r="B1871">
        <f>IFERROR(VLOOKUP($A1871,'BTC-Web'!$A$2:$H$10000,2,0),"")</f>
        <v>2255.360107</v>
      </c>
      <c r="C1871">
        <f>VLOOKUP(A1871,H_SPBTFDUE!$B$2:$C$5828,2,0)</f>
        <v>15.085357189558461</v>
      </c>
      <c r="D1871" s="2">
        <f>D1870*(1-D$1+IF(AND(WEEKDAY($A1871)&lt;&gt;1,WEEKDAY($A1871)&lt;&gt;7),-VLOOKUP($A1871,ETF_OP_Fee!$G$5:$H$14,2,1),0))^($A1871-$A1870)*(1+2*(C1871/C1870-1))+IFERROR(VLOOKUP(A1871,BITXeom!$C$9:$D$100,2,0),0)-$D$3*IFERROR(VLOOKUP($A1871,Dividends!$C$10:$E$100,2,0),0)</f>
        <v>6.0693922547860062</v>
      </c>
      <c r="G1871" s="66">
        <f t="shared" si="32"/>
        <v>196505.81611780816</v>
      </c>
      <c r="H1871" s="2">
        <f>H1870*(1-H$1+IF(AND(WEEKDAY($A1871)&lt;&gt;1,WEEKDAY($A1871)&lt;&gt;7),-VLOOKUP($A1871,ETF_OP_Fee!$I$5:$J$14,2,1),0))^($A1871-$A1870)*(1+1*(B1871/B1870-1))</f>
        <v>1.5288197689988272</v>
      </c>
      <c r="I1871" s="9" t="str">
        <f>IFERROR(VLOOKUP(A1871,'BITO-IV'!$A$1:$J$10000,4,0),"")</f>
        <v/>
      </c>
      <c r="Q1871">
        <f>ROW()</f>
        <v>1871</v>
      </c>
      <c r="R1871" t="str">
        <f t="shared" si="33"/>
        <v/>
      </c>
      <c r="S1871" t="str">
        <f t="shared" si="31"/>
        <v/>
      </c>
      <c r="W1871">
        <f>VLOOKUP(A1871,Tbills!$B$4:$C$10000,2,1)</f>
        <v>0.92000175824176778</v>
      </c>
    </row>
    <row r="1872" spans="1:23">
      <c r="A1872" s="1">
        <v>42886</v>
      </c>
      <c r="B1872">
        <f>IFERROR(VLOOKUP($A1872,'BTC-Web'!$A$2:$H$10000,2,0),"")</f>
        <v>2187.1899410000001</v>
      </c>
      <c r="C1872">
        <f>VLOOKUP(A1872,H_SPBTFDUE!$B$2:$C$5828,2,0)</f>
        <v>15.852994616875636</v>
      </c>
      <c r="D1872" s="2">
        <f>D1871*(1-D$1+IF(AND(WEEKDAY($A1872)&lt;&gt;1,WEEKDAY($A1872)&lt;&gt;7),-VLOOKUP($A1872,ETF_OP_Fee!$G$5:$H$14,2,1),0))^($A1872-$A1871)*(1+2*(C1872/C1871-1))+IFERROR(VLOOKUP(A1872,BITXeom!$C$9:$D$100,2,0),0)-$D$3*IFERROR(VLOOKUP($A1872,Dividends!$C$10:$E$100,2,0),0)</f>
        <v>6.6862834999423484</v>
      </c>
      <c r="G1872" s="66">
        <f t="shared" si="32"/>
        <v>176496.69444736766</v>
      </c>
      <c r="H1872" s="2">
        <f>H1871*(1-H$1+IF(AND(WEEKDAY($A1872)&lt;&gt;1,WEEKDAY($A1872)&lt;&gt;7),-VLOOKUP($A1872,ETF_OP_Fee!$I$5:$J$14,2,1),0))^($A1872-$A1871)*(1+1*(B1872/B1871-1))</f>
        <v>1.4825713104825098</v>
      </c>
      <c r="I1872" s="9" t="str">
        <f>IFERROR(VLOOKUP(A1872,'BITO-IV'!$A$1:$J$10000,4,0),"")</f>
        <v/>
      </c>
      <c r="Q1872">
        <f>ROW()</f>
        <v>1872</v>
      </c>
      <c r="R1872" t="str">
        <f t="shared" si="33"/>
        <v/>
      </c>
      <c r="S1872" t="str">
        <f t="shared" si="31"/>
        <v/>
      </c>
      <c r="W1872">
        <f>VLOOKUP(A1872,Tbills!$B$4:$C$10000,2,1)</f>
        <v>0.92000175824176778</v>
      </c>
    </row>
    <row r="1873" spans="1:23">
      <c r="A1873" s="1">
        <v>42887</v>
      </c>
      <c r="B1873">
        <f>IFERROR(VLOOKUP($A1873,'BTC-Web'!$A$2:$H$10000,2,0),"")</f>
        <v>2288.330078</v>
      </c>
      <c r="C1873">
        <f>VLOOKUP(A1873,H_SPBTFDUE!$B$2:$C$5828,2,0)</f>
        <v>16.693478457172684</v>
      </c>
      <c r="D1873" s="2">
        <f>D1872*(1-D$1+IF(AND(WEEKDAY($A1873)&lt;&gt;1,WEEKDAY($A1873)&lt;&gt;7),-VLOOKUP($A1873,ETF_OP_Fee!$G$5:$H$14,2,1),0))^($A1873-$A1872)*(1+2*(C1873/C1872-1))+IFERROR(VLOOKUP(A1873,BITXeom!$C$9:$D$100,2,0),0)-$D$3*IFERROR(VLOOKUP($A1873,Dividends!$C$10:$E$100,2,0),0)</f>
        <v>7.3943701456119291</v>
      </c>
      <c r="G1873" s="66">
        <f t="shared" si="32"/>
        <v>157772.73120596772</v>
      </c>
      <c r="H1873" s="2">
        <f>H1872*(1-H$1+IF(AND(WEEKDAY($A1873)&lt;&gt;1,WEEKDAY($A1873)&lt;&gt;7),-VLOOKUP($A1873,ETF_OP_Fee!$I$5:$J$14,2,1),0))^($A1873-$A1872)*(1+1*(B1873/B1872-1))</f>
        <v>1.551088068799384</v>
      </c>
      <c r="I1873" s="9" t="str">
        <f>IFERROR(VLOOKUP(A1873,'BITO-IV'!$A$1:$J$10000,4,0),"")</f>
        <v/>
      </c>
      <c r="Q1873">
        <f>ROW()</f>
        <v>1873</v>
      </c>
      <c r="R1873" t="str">
        <f t="shared" si="33"/>
        <v/>
      </c>
      <c r="S1873" t="str">
        <f t="shared" si="31"/>
        <v/>
      </c>
      <c r="W1873">
        <f>VLOOKUP(A1873,Tbills!$B$4:$C$10000,2,1)</f>
        <v>0.960001318681308</v>
      </c>
    </row>
    <row r="1874" spans="1:23">
      <c r="A1874" s="1">
        <v>42888</v>
      </c>
      <c r="B1874">
        <f>IFERROR(VLOOKUP($A1874,'BTC-Web'!$A$2:$H$10000,2,0),"")</f>
        <v>2404.030029</v>
      </c>
      <c r="C1874">
        <f>VLOOKUP(A1874,H_SPBTFDUE!$B$2:$C$5828,2,0)</f>
        <v>17.25092347699632</v>
      </c>
      <c r="D1874" s="2">
        <f>D1873*(1-D$1+IF(AND(WEEKDAY($A1874)&lt;&gt;1,WEEKDAY($A1874)&lt;&gt;7),-VLOOKUP($A1874,ETF_OP_Fee!$G$5:$H$14,2,1),0))^($A1874-$A1873)*(1+2*(C1874/C1873-1))+IFERROR(VLOOKUP(A1874,BITXeom!$C$9:$D$100,2,0),0)-$D$3*IFERROR(VLOOKUP($A1874,Dividends!$C$10:$E$100,2,0),0)</f>
        <v>7.887259371268259</v>
      </c>
      <c r="G1874" s="66">
        <f t="shared" si="32"/>
        <v>147227.51454226076</v>
      </c>
      <c r="H1874" s="2">
        <f>H1873*(1-H$1+IF(AND(WEEKDAY($A1874)&lt;&gt;1,WEEKDAY($A1874)&lt;&gt;7),-VLOOKUP($A1874,ETF_OP_Fee!$I$5:$J$14,2,1),0))^($A1874-$A1873)*(1+1*(B1874/B1873-1))</f>
        <v>1.6294700132141755</v>
      </c>
      <c r="I1874" s="9" t="str">
        <f>IFERROR(VLOOKUP(A1874,'BITO-IV'!$A$1:$J$10000,4,0),"")</f>
        <v/>
      </c>
      <c r="Q1874">
        <f>ROW()</f>
        <v>1874</v>
      </c>
      <c r="R1874" t="str">
        <f t="shared" si="33"/>
        <v/>
      </c>
      <c r="S1874" t="str">
        <f t="shared" si="31"/>
        <v/>
      </c>
      <c r="W1874">
        <f>VLOOKUP(A1874,Tbills!$B$4:$C$10000,2,1)</f>
        <v>0.960001318681308</v>
      </c>
    </row>
    <row r="1875" spans="1:23">
      <c r="A1875" s="1">
        <v>42891</v>
      </c>
      <c r="B1875">
        <f>IFERROR(VLOOKUP($A1875,'BTC-Web'!$A$2:$H$10000,2,0),"")</f>
        <v>2512.3999020000001</v>
      </c>
      <c r="C1875">
        <f>VLOOKUP(A1875,H_SPBTFDUE!$B$2:$C$5828,2,0)</f>
        <v>18.623394819615271</v>
      </c>
      <c r="D1875" s="2">
        <f>D1874*(1-D$1+IF(AND(WEEKDAY($A1875)&lt;&gt;1,WEEKDAY($A1875)&lt;&gt;7),-VLOOKUP($A1875,ETF_OP_Fee!$G$5:$H$14,2,1),0))^($A1875-$A1874)*(1+2*(C1875/C1874-1))+IFERROR(VLOOKUP(A1875,BITXeom!$C$9:$D$100,2,0),0)-$D$3*IFERROR(VLOOKUP($A1875,Dividends!$C$10:$E$100,2,0),0)</f>
        <v>9.138963144601977</v>
      </c>
      <c r="G1875" s="66">
        <f t="shared" si="32"/>
        <v>123793.21556308772</v>
      </c>
      <c r="H1875" s="2">
        <f>H1874*(1-H$1+IF(AND(WEEKDAY($A1875)&lt;&gt;1,WEEKDAY($A1875)&lt;&gt;7),-VLOOKUP($A1875,ETF_OP_Fee!$I$5:$J$14,2,1),0))^($A1875-$A1874)*(1+1*(B1875/B1874-1))</f>
        <v>1.7027909806879644</v>
      </c>
      <c r="I1875" s="9" t="str">
        <f>IFERROR(VLOOKUP(A1875,'BITO-IV'!$A$1:$J$10000,4,0),"")</f>
        <v/>
      </c>
      <c r="Q1875">
        <f>ROW()</f>
        <v>1875</v>
      </c>
      <c r="R1875" t="str">
        <f t="shared" si="33"/>
        <v/>
      </c>
      <c r="S1875" t="str">
        <f t="shared" si="31"/>
        <v/>
      </c>
      <c r="W1875">
        <f>VLOOKUP(A1875,Tbills!$B$4:$C$10000,2,1)</f>
        <v>0.960001318681308</v>
      </c>
    </row>
    <row r="1876" spans="1:23">
      <c r="A1876" s="1">
        <v>42892</v>
      </c>
      <c r="B1876">
        <f>IFERROR(VLOOKUP($A1876,'BTC-Web'!$A$2:$H$10000,2,0),"")</f>
        <v>2690.8400879999999</v>
      </c>
      <c r="C1876">
        <f>VLOOKUP(A1876,H_SPBTFDUE!$B$2:$C$5828,2,0)</f>
        <v>19.843985395263701</v>
      </c>
      <c r="D1876" s="2">
        <f>D1875*(1-D$1+IF(AND(WEEKDAY($A1876)&lt;&gt;1,WEEKDAY($A1876)&lt;&gt;7),-VLOOKUP($A1876,ETF_OP_Fee!$G$5:$H$14,2,1),0))^($A1876-$A1875)*(1+2*(C1876/C1875-1))+IFERROR(VLOOKUP(A1876,BITXeom!$C$9:$D$100,2,0),0)-$D$3*IFERROR(VLOOKUP($A1876,Dividends!$C$10:$E$100,2,0),0)</f>
        <v>10.335665372998333</v>
      </c>
      <c r="G1876" s="66">
        <f t="shared" si="32"/>
        <v>107559.78029837598</v>
      </c>
      <c r="H1876" s="2">
        <f>H1875*(1-H$1+IF(AND(WEEKDAY($A1876)&lt;&gt;1,WEEKDAY($A1876)&lt;&gt;7),-VLOOKUP($A1876,ETF_OP_Fee!$I$5:$J$14,2,1),0))^($A1876-$A1875)*(1+1*(B1876/B1875-1))</f>
        <v>1.8236821983419318</v>
      </c>
      <c r="I1876" s="9" t="str">
        <f>IFERROR(VLOOKUP(A1876,'BITO-IV'!$A$1:$J$10000,4,0),"")</f>
        <v/>
      </c>
      <c r="Q1876">
        <f>ROW()</f>
        <v>1876</v>
      </c>
      <c r="R1876" t="str">
        <f t="shared" si="33"/>
        <v/>
      </c>
      <c r="S1876" t="str">
        <f t="shared" si="31"/>
        <v/>
      </c>
      <c r="W1876">
        <f>VLOOKUP(A1876,Tbills!$B$4:$C$10000,2,1)</f>
        <v>0.960001318681308</v>
      </c>
    </row>
    <row r="1877" spans="1:23">
      <c r="A1877" s="1">
        <v>42893</v>
      </c>
      <c r="B1877">
        <f>IFERROR(VLOOKUP($A1877,'BTC-Web'!$A$2:$H$10000,2,0),"")</f>
        <v>2869.3798830000001</v>
      </c>
      <c r="C1877">
        <f>VLOOKUP(A1877,H_SPBTFDUE!$B$2:$C$5828,2,0)</f>
        <v>18.933611262151853</v>
      </c>
      <c r="D1877" s="2">
        <f>D1876*(1-D$1+IF(AND(WEEKDAY($A1877)&lt;&gt;1,WEEKDAY($A1877)&lt;&gt;7),-VLOOKUP($A1877,ETF_OP_Fee!$G$5:$H$14,2,1),0))^($A1877-$A1876)*(1+2*(C1877/C1876-1))+IFERROR(VLOOKUP(A1877,BITXeom!$C$9:$D$100,2,0),0)-$D$3*IFERROR(VLOOKUP($A1877,Dividends!$C$10:$E$100,2,0),0)</f>
        <v>9.3862038428154797</v>
      </c>
      <c r="G1877" s="66">
        <f t="shared" si="32"/>
        <v>117423.13048111035</v>
      </c>
      <c r="H1877" s="2">
        <f>H1876*(1-H$1+IF(AND(WEEKDAY($A1877)&lt;&gt;1,WEEKDAY($A1877)&lt;&gt;7),-VLOOKUP($A1877,ETF_OP_Fee!$I$5:$J$14,2,1),0))^($A1877-$A1876)*(1+1*(B1877/B1876-1))</f>
        <v>1.9446346288341094</v>
      </c>
      <c r="I1877" s="9" t="str">
        <f>IFERROR(VLOOKUP(A1877,'BITO-IV'!$A$1:$J$10000,4,0),"")</f>
        <v/>
      </c>
      <c r="Q1877">
        <f>ROW()</f>
        <v>1877</v>
      </c>
      <c r="R1877" t="str">
        <f t="shared" si="33"/>
        <v/>
      </c>
      <c r="S1877" t="str">
        <f t="shared" si="31"/>
        <v/>
      </c>
      <c r="W1877">
        <f>VLOOKUP(A1877,Tbills!$B$4:$C$10000,2,1)</f>
        <v>0.960001318681308</v>
      </c>
    </row>
    <row r="1878" spans="1:23">
      <c r="A1878" s="1">
        <v>42894</v>
      </c>
      <c r="B1878">
        <f>IFERROR(VLOOKUP($A1878,'BTC-Web'!$A$2:$H$10000,2,0),"")</f>
        <v>2720.48999</v>
      </c>
      <c r="C1878">
        <f>VLOOKUP(A1878,H_SPBTFDUE!$B$2:$C$5828,2,0)</f>
        <v>19.440608658417361</v>
      </c>
      <c r="D1878" s="2">
        <f>D1877*(1-D$1+IF(AND(WEEKDAY($A1878)&lt;&gt;1,WEEKDAY($A1878)&lt;&gt;7),-VLOOKUP($A1878,ETF_OP_Fee!$G$5:$H$14,2,1),0))^($A1878-$A1877)*(1+2*(C1878/C1877-1))+IFERROR(VLOOKUP(A1878,BITXeom!$C$9:$D$100,2,0),0)-$D$3*IFERROR(VLOOKUP($A1878,Dividends!$C$10:$E$100,2,0),0)</f>
        <v>9.8876925032802703</v>
      </c>
      <c r="G1878" s="66">
        <f t="shared" si="32"/>
        <v>111128.38978505197</v>
      </c>
      <c r="H1878" s="2">
        <f>H1877*(1-H$1+IF(AND(WEEKDAY($A1878)&lt;&gt;1,WEEKDAY($A1878)&lt;&gt;7),-VLOOKUP($A1878,ETF_OP_Fee!$I$5:$J$14,2,1),0))^($A1878-$A1877)*(1+1*(B1878/B1877-1))</f>
        <v>1.8436810611995655</v>
      </c>
      <c r="I1878" s="9" t="str">
        <f>IFERROR(VLOOKUP(A1878,'BITO-IV'!$A$1:$J$10000,4,0),"")</f>
        <v/>
      </c>
      <c r="Q1878">
        <f>ROW()</f>
        <v>1878</v>
      </c>
      <c r="R1878" t="str">
        <f t="shared" si="33"/>
        <v/>
      </c>
      <c r="S1878" t="str">
        <f t="shared" si="31"/>
        <v/>
      </c>
      <c r="W1878">
        <f>VLOOKUP(A1878,Tbills!$B$4:$C$10000,2,1)</f>
        <v>0.97999912087910512</v>
      </c>
    </row>
    <row r="1879" spans="1:23">
      <c r="A1879" s="1">
        <v>42895</v>
      </c>
      <c r="B1879">
        <f>IFERROR(VLOOKUP($A1879,'BTC-Web'!$A$2:$H$10000,2,0),"")</f>
        <v>2807.4399410000001</v>
      </c>
      <c r="C1879">
        <f>VLOOKUP(A1879,H_SPBTFDUE!$B$2:$C$5828,2,0)</f>
        <v>19.564519315761796</v>
      </c>
      <c r="D1879" s="2">
        <f>D1878*(1-D$1+IF(AND(WEEKDAY($A1879)&lt;&gt;1,WEEKDAY($A1879)&lt;&gt;7),-VLOOKUP($A1879,ETF_OP_Fee!$G$5:$H$14,2,1),0))^($A1879-$A1878)*(1+2*(C1879/C1878-1))+IFERROR(VLOOKUP(A1879,BITXeom!$C$9:$D$100,2,0),0)-$D$3*IFERROR(VLOOKUP($A1879,Dividends!$C$10:$E$100,2,0),0)</f>
        <v>10.012529824521412</v>
      </c>
      <c r="G1879" s="66">
        <f t="shared" si="32"/>
        <v>109705.98354747782</v>
      </c>
      <c r="H1879" s="2">
        <f>H1878*(1-H$1+IF(AND(WEEKDAY($A1879)&lt;&gt;1,WEEKDAY($A1879)&lt;&gt;7),-VLOOKUP($A1879,ETF_OP_Fee!$I$5:$J$14,2,1),0))^($A1879-$A1878)*(1+1*(B1879/B1878-1))</f>
        <v>1.9025576827238984</v>
      </c>
      <c r="I1879" s="9" t="str">
        <f>IFERROR(VLOOKUP(A1879,'BITO-IV'!$A$1:$J$10000,4,0),"")</f>
        <v/>
      </c>
      <c r="Q1879">
        <f>ROW()</f>
        <v>1879</v>
      </c>
      <c r="R1879" t="str">
        <f t="shared" si="33"/>
        <v/>
      </c>
      <c r="S1879" t="str">
        <f t="shared" si="31"/>
        <v/>
      </c>
      <c r="W1879">
        <f>VLOOKUP(A1879,Tbills!$B$4:$C$10000,2,1)</f>
        <v>0.97999912087910512</v>
      </c>
    </row>
    <row r="1880" spans="1:23">
      <c r="A1880" s="1">
        <v>42898</v>
      </c>
      <c r="B1880">
        <f>IFERROR(VLOOKUP($A1880,'BTC-Web'!$A$2:$H$10000,2,0),"")</f>
        <v>2953.219971</v>
      </c>
      <c r="C1880">
        <f>VLOOKUP(A1880,H_SPBTFDUE!$B$2:$C$5828,2,0)</f>
        <v>18.424867367914402</v>
      </c>
      <c r="D1880" s="2">
        <f>D1879*(1-D$1+IF(AND(WEEKDAY($A1880)&lt;&gt;1,WEEKDAY($A1880)&lt;&gt;7),-VLOOKUP($A1880,ETF_OP_Fee!$G$5:$H$14,2,1),0))^($A1880-$A1879)*(1+2*(C1880/C1879-1))+IFERROR(VLOOKUP(A1880,BITXeom!$C$9:$D$100,2,0),0)-$D$3*IFERROR(VLOOKUP($A1880,Dividends!$C$10:$E$100,2,0),0)</f>
        <v>8.8428522279563371</v>
      </c>
      <c r="G1880" s="66">
        <f t="shared" si="32"/>
        <v>122481.22959914652</v>
      </c>
      <c r="H1880" s="2">
        <f>H1879*(1-H$1+IF(AND(WEEKDAY($A1880)&lt;&gt;1,WEEKDAY($A1880)&lt;&gt;7),-VLOOKUP($A1880,ETF_OP_Fee!$I$5:$J$14,2,1),0))^($A1880-$A1879)*(1+1*(B1880/B1879-1))</f>
        <v>2.0011942395617601</v>
      </c>
      <c r="I1880" s="9" t="str">
        <f>IFERROR(VLOOKUP(A1880,'BITO-IV'!$A$1:$J$10000,4,0),"")</f>
        <v/>
      </c>
      <c r="Q1880">
        <f>ROW()</f>
        <v>1880</v>
      </c>
      <c r="R1880" t="str">
        <f t="shared" si="33"/>
        <v/>
      </c>
      <c r="S1880" t="str">
        <f t="shared" si="31"/>
        <v/>
      </c>
      <c r="W1880">
        <f>VLOOKUP(A1880,Tbills!$B$4:$C$10000,2,1)</f>
        <v>0.97999912087910512</v>
      </c>
    </row>
    <row r="1881" spans="1:23">
      <c r="A1881" s="1">
        <v>42899</v>
      </c>
      <c r="B1881">
        <f>IFERROR(VLOOKUP($A1881,'BTC-Web'!$A$2:$H$10000,2,0),"")</f>
        <v>2680.9099120000001</v>
      </c>
      <c r="C1881">
        <f>VLOOKUP(A1881,H_SPBTFDUE!$B$2:$C$5828,2,0)</f>
        <v>18.820424449547151</v>
      </c>
      <c r="D1881" s="2">
        <f>D1880*(1-D$1+IF(AND(WEEKDAY($A1881)&lt;&gt;1,WEEKDAY($A1881)&lt;&gt;7),-VLOOKUP($A1881,ETF_OP_Fee!$G$5:$H$14,2,1),0))^($A1881-$A1880)*(1+2*(C1881/C1880-1))+IFERROR(VLOOKUP(A1881,BITXeom!$C$9:$D$100,2,0),0)-$D$3*IFERROR(VLOOKUP($A1881,Dividends!$C$10:$E$100,2,0),0)</f>
        <v>9.221428719315389</v>
      </c>
      <c r="G1881" s="66">
        <f t="shared" si="32"/>
        <v>117215.83986205893</v>
      </c>
      <c r="H1881" s="2">
        <f>H1880*(1-H$1+IF(AND(WEEKDAY($A1881)&lt;&gt;1,WEEKDAY($A1881)&lt;&gt;7),-VLOOKUP($A1881,ETF_OP_Fee!$I$5:$J$14,2,1),0))^($A1881-$A1880)*(1+1*(B1881/B1880-1))</f>
        <v>1.8166211416065379</v>
      </c>
      <c r="I1881" s="9" t="str">
        <f>IFERROR(VLOOKUP(A1881,'BITO-IV'!$A$1:$J$10000,4,0),"")</f>
        <v/>
      </c>
      <c r="Q1881">
        <f>ROW()</f>
        <v>1881</v>
      </c>
      <c r="R1881" t="str">
        <f t="shared" si="33"/>
        <v/>
      </c>
      <c r="S1881" t="str">
        <f t="shared" si="31"/>
        <v/>
      </c>
      <c r="W1881">
        <f>VLOOKUP(A1881,Tbills!$B$4:$C$10000,2,1)</f>
        <v>0.97999912087910512</v>
      </c>
    </row>
    <row r="1882" spans="1:23">
      <c r="A1882" s="1">
        <v>42900</v>
      </c>
      <c r="B1882">
        <f>IFERROR(VLOOKUP($A1882,'BTC-Web'!$A$2:$H$10000,2,0),"")</f>
        <v>2716.8798830000001</v>
      </c>
      <c r="C1882">
        <f>VLOOKUP(A1882,H_SPBTFDUE!$B$2:$C$5828,2,0)</f>
        <v>17.359218995550975</v>
      </c>
      <c r="D1882" s="2">
        <f>D1881*(1-D$1+IF(AND(WEEKDAY($A1882)&lt;&gt;1,WEEKDAY($A1882)&lt;&gt;7),-VLOOKUP($A1882,ETF_OP_Fee!$G$5:$H$14,2,1),0))^($A1882-$A1881)*(1+2*(C1882/C1881-1))+IFERROR(VLOOKUP(A1882,BITXeom!$C$9:$D$100,2,0),0)-$D$3*IFERROR(VLOOKUP($A1882,Dividends!$C$10:$E$100,2,0),0)</f>
        <v>7.7885983085660824</v>
      </c>
      <c r="G1882" s="66">
        <f t="shared" si="32"/>
        <v>135410.86061433604</v>
      </c>
      <c r="H1882" s="2">
        <f>H1881*(1-H$1+IF(AND(WEEKDAY($A1882)&lt;&gt;1,WEEKDAY($A1882)&lt;&gt;7),-VLOOKUP($A1882,ETF_OP_Fee!$I$5:$J$14,2,1),0))^($A1882-$A1881)*(1+1*(B1882/B1881-1))</f>
        <v>1.8409469685177853</v>
      </c>
      <c r="I1882" s="9" t="str">
        <f>IFERROR(VLOOKUP(A1882,'BITO-IV'!$A$1:$J$10000,4,0),"")</f>
        <v/>
      </c>
      <c r="Q1882">
        <f>ROW()</f>
        <v>1882</v>
      </c>
      <c r="R1882" t="str">
        <f t="shared" si="33"/>
        <v/>
      </c>
      <c r="S1882" t="str">
        <f t="shared" si="31"/>
        <v/>
      </c>
      <c r="W1882">
        <f>VLOOKUP(A1882,Tbills!$B$4:$C$10000,2,1)</f>
        <v>0.97999912087910512</v>
      </c>
    </row>
    <row r="1883" spans="1:23">
      <c r="A1883" s="1">
        <v>42901</v>
      </c>
      <c r="B1883">
        <f>IFERROR(VLOOKUP($A1883,'BTC-Web'!$A$2:$H$10000,2,0),"")</f>
        <v>2499.580078</v>
      </c>
      <c r="C1883">
        <f>VLOOKUP(A1883,H_SPBTFDUE!$B$2:$C$5828,2,0)</f>
        <v>17.067877145169515</v>
      </c>
      <c r="D1883" s="2">
        <f>D1882*(1-D$1+IF(AND(WEEKDAY($A1883)&lt;&gt;1,WEEKDAY($A1883)&lt;&gt;7),-VLOOKUP($A1883,ETF_OP_Fee!$G$5:$H$14,2,1),0))^($A1883-$A1882)*(1+2*(C1883/C1882-1))+IFERROR(VLOOKUP(A1883,BITXeom!$C$9:$D$100,2,0),0)-$D$3*IFERROR(VLOOKUP($A1883,Dividends!$C$10:$E$100,2,0),0)</f>
        <v>7.5262569688819925</v>
      </c>
      <c r="G1883" s="66">
        <f t="shared" si="32"/>
        <v>139949.04519580942</v>
      </c>
      <c r="H1883" s="2">
        <f>H1882*(1-H$1+IF(AND(WEEKDAY($A1883)&lt;&gt;1,WEEKDAY($A1883)&lt;&gt;7),-VLOOKUP($A1883,ETF_OP_Fee!$I$5:$J$14,2,1),0))^($A1883-$A1882)*(1+1*(B1883/B1882-1))</f>
        <v>1.6936614049186232</v>
      </c>
      <c r="I1883" s="9" t="str">
        <f>IFERROR(VLOOKUP(A1883,'BITO-IV'!$A$1:$J$10000,4,0),"")</f>
        <v/>
      </c>
      <c r="Q1883">
        <f>ROW()</f>
        <v>1883</v>
      </c>
      <c r="R1883" t="str">
        <f t="shared" si="33"/>
        <v/>
      </c>
      <c r="S1883" t="str">
        <f t="shared" si="31"/>
        <v/>
      </c>
      <c r="W1883">
        <f>VLOOKUP(A1883,Tbills!$B$4:$C$10000,2,1)</f>
        <v>0.98999999999997668</v>
      </c>
    </row>
    <row r="1884" spans="1:23">
      <c r="A1884" s="1">
        <v>42902</v>
      </c>
      <c r="B1884">
        <f>IFERROR(VLOOKUP($A1884,'BTC-Web'!$A$2:$H$10000,2,0),"")</f>
        <v>2469.570068</v>
      </c>
      <c r="C1884">
        <f>VLOOKUP(A1884,H_SPBTFDUE!$B$2:$C$5828,2,0)</f>
        <v>17.439832519125147</v>
      </c>
      <c r="D1884" s="2">
        <f>D1883*(1-D$1+IF(AND(WEEKDAY($A1884)&lt;&gt;1,WEEKDAY($A1884)&lt;&gt;7),-VLOOKUP($A1884,ETF_OP_Fee!$G$5:$H$14,2,1),0))^($A1884-$A1883)*(1+2*(C1884/C1883-1))+IFERROR(VLOOKUP(A1884,BITXeom!$C$9:$D$100,2,0),0)-$D$3*IFERROR(VLOOKUP($A1884,Dividends!$C$10:$E$100,2,0),0)</f>
        <v>7.853345289045409</v>
      </c>
      <c r="G1884" s="66">
        <f t="shared" si="32"/>
        <v>133842.02100057685</v>
      </c>
      <c r="H1884" s="2">
        <f>H1883*(1-H$1+IF(AND(WEEKDAY($A1884)&lt;&gt;1,WEEKDAY($A1884)&lt;&gt;7),-VLOOKUP($A1884,ETF_OP_Fee!$I$5:$J$14,2,1),0))^($A1884-$A1883)*(1+1*(B1884/B1883-1))</f>
        <v>1.673283718785652</v>
      </c>
      <c r="I1884" s="9" t="str">
        <f>IFERROR(VLOOKUP(A1884,'BITO-IV'!$A$1:$J$10000,4,0),"")</f>
        <v/>
      </c>
      <c r="Q1884">
        <f>ROW()</f>
        <v>1884</v>
      </c>
      <c r="R1884" t="str">
        <f t="shared" si="33"/>
        <v/>
      </c>
      <c r="S1884" t="str">
        <f t="shared" si="31"/>
        <v/>
      </c>
      <c r="W1884">
        <f>VLOOKUP(A1884,Tbills!$B$4:$C$10000,2,1)</f>
        <v>0.98999999999997668</v>
      </c>
    </row>
    <row r="1885" spans="1:23">
      <c r="A1885" s="1">
        <v>42905</v>
      </c>
      <c r="B1885">
        <f>IFERROR(VLOOKUP($A1885,'BTC-Web'!$A$2:$H$10000,2,0),"")</f>
        <v>2549.030029</v>
      </c>
      <c r="C1885">
        <f>VLOOKUP(A1885,H_SPBTFDUE!$B$2:$C$5828,2,0)</f>
        <v>17.929839842691305</v>
      </c>
      <c r="D1885" s="2">
        <f>D1884*(1-D$1+IF(AND(WEEKDAY($A1885)&lt;&gt;1,WEEKDAY($A1885)&lt;&gt;7),-VLOOKUP($A1885,ETF_OP_Fee!$G$5:$H$14,2,1),0))^($A1885-$A1884)*(1+2*(C1885/C1884-1))+IFERROR(VLOOKUP(A1885,BITXeom!$C$9:$D$100,2,0),0)-$D$3*IFERROR(VLOOKUP($A1885,Dividends!$C$10:$E$100,2,0),0)</f>
        <v>8.29165713899061</v>
      </c>
      <c r="G1885" s="66">
        <f t="shared" si="32"/>
        <v>126313.92999252607</v>
      </c>
      <c r="H1885" s="2">
        <f>H1884*(1-H$1+IF(AND(WEEKDAY($A1885)&lt;&gt;1,WEEKDAY($A1885)&lt;&gt;7),-VLOOKUP($A1885,ETF_OP_Fee!$I$5:$J$14,2,1),0))^($A1885-$A1884)*(1+1*(B1885/B1884-1))</f>
        <v>1.7269878146199553</v>
      </c>
      <c r="I1885" s="9" t="str">
        <f>IFERROR(VLOOKUP(A1885,'BITO-IV'!$A$1:$J$10000,4,0),"")</f>
        <v/>
      </c>
      <c r="Q1885">
        <f>ROW()</f>
        <v>1885</v>
      </c>
      <c r="R1885" t="str">
        <f t="shared" si="33"/>
        <v/>
      </c>
      <c r="S1885" t="str">
        <f t="shared" si="31"/>
        <v/>
      </c>
      <c r="W1885">
        <f>VLOOKUP(A1885,Tbills!$B$4:$C$10000,2,1)</f>
        <v>0.98999999999997668</v>
      </c>
    </row>
    <row r="1886" spans="1:23">
      <c r="A1886" s="1">
        <v>42906</v>
      </c>
      <c r="B1886">
        <f>IFERROR(VLOOKUP($A1886,'BTC-Web'!$A$2:$H$10000,2,0),"")</f>
        <v>2591.26001</v>
      </c>
      <c r="C1886">
        <f>VLOOKUP(A1886,H_SPBTFDUE!$B$2:$C$5828,2,0)</f>
        <v>18.843129941575693</v>
      </c>
      <c r="D1886" s="2">
        <f>D1885*(1-D$1+IF(AND(WEEKDAY($A1886)&lt;&gt;1,WEEKDAY($A1886)&lt;&gt;7),-VLOOKUP($A1886,ETF_OP_Fee!$G$5:$H$14,2,1),0))^($A1886-$A1885)*(1+2*(C1886/C1885-1))+IFERROR(VLOOKUP(A1886,BITXeom!$C$9:$D$100,2,0),0)-$D$3*IFERROR(VLOOKUP($A1886,Dividends!$C$10:$E$100,2,0),0)</f>
        <v>9.1352580575331714</v>
      </c>
      <c r="G1886" s="66">
        <f t="shared" si="32"/>
        <v>113439.27978071163</v>
      </c>
      <c r="H1886" s="2">
        <f>H1885*(1-H$1+IF(AND(WEEKDAY($A1886)&lt;&gt;1,WEEKDAY($A1886)&lt;&gt;7),-VLOOKUP($A1886,ETF_OP_Fee!$I$5:$J$14,2,1),0))^($A1886-$A1885)*(1+1*(B1886/B1885-1))</f>
        <v>1.7555532639200608</v>
      </c>
      <c r="I1886" s="9" t="str">
        <f>IFERROR(VLOOKUP(A1886,'BITO-IV'!$A$1:$J$10000,4,0),"")</f>
        <v/>
      </c>
      <c r="Q1886">
        <f>ROW()</f>
        <v>1886</v>
      </c>
      <c r="R1886" t="str">
        <f t="shared" si="33"/>
        <v/>
      </c>
      <c r="S1886" t="str">
        <f t="shared" si="31"/>
        <v/>
      </c>
      <c r="W1886">
        <f>VLOOKUP(A1886,Tbills!$B$4:$C$10000,2,1)</f>
        <v>0.98999999999997668</v>
      </c>
    </row>
    <row r="1887" spans="1:23">
      <c r="A1887" s="1">
        <v>42907</v>
      </c>
      <c r="B1887">
        <f>IFERROR(VLOOKUP($A1887,'BTC-Web'!$A$2:$H$10000,2,0),"")</f>
        <v>2709.429932</v>
      </c>
      <c r="C1887">
        <f>VLOOKUP(A1887,H_SPBTFDUE!$B$2:$C$5828,2,0)</f>
        <v>18.614750347616152</v>
      </c>
      <c r="D1887" s="2">
        <f>D1886*(1-D$1+IF(AND(WEEKDAY($A1887)&lt;&gt;1,WEEKDAY($A1887)&lt;&gt;7),-VLOOKUP($A1887,ETF_OP_Fee!$G$5:$H$14,2,1),0))^($A1887-$A1886)*(1+2*(C1887/C1886-1))+IFERROR(VLOOKUP(A1887,BITXeom!$C$9:$D$100,2,0),0)-$D$3*IFERROR(VLOOKUP($A1887,Dividends!$C$10:$E$100,2,0),0)</f>
        <v>8.912744026744214</v>
      </c>
      <c r="G1887" s="66">
        <f t="shared" si="32"/>
        <v>116183.15320770262</v>
      </c>
      <c r="H1887" s="2">
        <f>H1886*(1-H$1+IF(AND(WEEKDAY($A1887)&lt;&gt;1,WEEKDAY($A1887)&lt;&gt;7),-VLOOKUP($A1887,ETF_OP_Fee!$I$5:$J$14,2,1),0))^($A1887-$A1886)*(1+1*(B1887/B1886-1))</f>
        <v>1.8355644518692422</v>
      </c>
      <c r="I1887" s="9" t="str">
        <f>IFERROR(VLOOKUP(A1887,'BITO-IV'!$A$1:$J$10000,4,0),"")</f>
        <v/>
      </c>
      <c r="Q1887">
        <f>ROW()</f>
        <v>1887</v>
      </c>
      <c r="R1887" t="str">
        <f t="shared" si="33"/>
        <v/>
      </c>
      <c r="S1887" t="str">
        <f t="shared" si="31"/>
        <v/>
      </c>
      <c r="W1887">
        <f>VLOOKUP(A1887,Tbills!$B$4:$C$10000,2,1)</f>
        <v>0.98999999999997668</v>
      </c>
    </row>
    <row r="1888" spans="1:23">
      <c r="A1888" s="1">
        <v>42908</v>
      </c>
      <c r="B1888">
        <f>IFERROR(VLOOKUP($A1888,'BTC-Web'!$A$2:$H$10000,2,0),"")</f>
        <v>2691.030029</v>
      </c>
      <c r="C1888">
        <f>VLOOKUP(A1888,H_SPBTFDUE!$B$2:$C$5828,2,0)</f>
        <v>18.725611756389817</v>
      </c>
      <c r="D1888" s="2">
        <f>D1887*(1-D$1+IF(AND(WEEKDAY($A1888)&lt;&gt;1,WEEKDAY($A1888)&lt;&gt;7),-VLOOKUP($A1888,ETF_OP_Fee!$G$5:$H$14,2,1),0))^($A1888-$A1887)*(1+2*(C1888/C1887-1))+IFERROR(VLOOKUP(A1888,BITXeom!$C$9:$D$100,2,0),0)-$D$3*IFERROR(VLOOKUP($A1888,Dividends!$C$10:$E$100,2,0),0)</f>
        <v>9.0178177199135288</v>
      </c>
      <c r="G1888" s="66">
        <f t="shared" si="32"/>
        <v>114793.23201278065</v>
      </c>
      <c r="H1888" s="2">
        <f>H1887*(1-H$1+IF(AND(WEEKDAY($A1888)&lt;&gt;1,WEEKDAY($A1888)&lt;&gt;7),-VLOOKUP($A1888,ETF_OP_Fee!$I$5:$J$14,2,1),0))^($A1888-$A1887)*(1+1*(B1888/B1887-1))</f>
        <v>1.8230515718238205</v>
      </c>
      <c r="I1888" s="9" t="str">
        <f>IFERROR(VLOOKUP(A1888,'BITO-IV'!$A$1:$J$10000,4,0),"")</f>
        <v/>
      </c>
      <c r="Q1888">
        <f>ROW()</f>
        <v>1888</v>
      </c>
      <c r="R1888" t="str">
        <f t="shared" si="33"/>
        <v/>
      </c>
      <c r="S1888" t="str">
        <f t="shared" si="31"/>
        <v/>
      </c>
      <c r="W1888">
        <f>VLOOKUP(A1888,Tbills!$B$4:$C$10000,2,1)</f>
        <v>1.0100017582417762</v>
      </c>
    </row>
    <row r="1889" spans="1:23">
      <c r="A1889" s="1">
        <v>42909</v>
      </c>
      <c r="B1889">
        <f>IFERROR(VLOOKUP($A1889,'BTC-Web'!$A$2:$H$10000,2,0),"")</f>
        <v>2707.3400879999999</v>
      </c>
      <c r="C1889">
        <f>VLOOKUP(A1889,H_SPBTFDUE!$B$2:$C$5828,2,0)</f>
        <v>18.996960593534464</v>
      </c>
      <c r="D1889" s="2">
        <f>D1888*(1-D$1+IF(AND(WEEKDAY($A1889)&lt;&gt;1,WEEKDAY($A1889)&lt;&gt;7),-VLOOKUP($A1889,ETF_OP_Fee!$G$5:$H$14,2,1),0))^($A1889-$A1888)*(1+2*(C1889/C1888-1))+IFERROR(VLOOKUP(A1889,BITXeom!$C$9:$D$100,2,0),0)-$D$3*IFERROR(VLOOKUP($A1889,Dividends!$C$10:$E$100,2,0),0)</f>
        <v>9.2780496730786357</v>
      </c>
      <c r="G1889" s="66">
        <f t="shared" si="32"/>
        <v>111460.3681012571</v>
      </c>
      <c r="H1889" s="2">
        <f>H1888*(1-H$1+IF(AND(WEEKDAY($A1889)&lt;&gt;1,WEEKDAY($A1889)&lt;&gt;7),-VLOOKUP($A1889,ETF_OP_Fee!$I$5:$J$14,2,1),0))^($A1889-$A1888)*(1+1*(B1889/B1888-1))</f>
        <v>1.8340531649012985</v>
      </c>
      <c r="I1889" s="9" t="str">
        <f>IFERROR(VLOOKUP(A1889,'BITO-IV'!$A$1:$J$10000,4,0),"")</f>
        <v/>
      </c>
      <c r="Q1889">
        <f>ROW()</f>
        <v>1889</v>
      </c>
      <c r="R1889" t="str">
        <f t="shared" si="33"/>
        <v/>
      </c>
      <c r="S1889" t="str">
        <f t="shared" si="31"/>
        <v/>
      </c>
      <c r="W1889">
        <f>VLOOKUP(A1889,Tbills!$B$4:$C$10000,2,1)</f>
        <v>1.0100017582417762</v>
      </c>
    </row>
    <row r="1890" spans="1:23">
      <c r="A1890" s="1">
        <v>42912</v>
      </c>
      <c r="B1890">
        <f>IFERROR(VLOOKUP($A1890,'BTC-Web'!$A$2:$H$10000,2,0),"")</f>
        <v>2590.570068</v>
      </c>
      <c r="C1890">
        <f>VLOOKUP(A1890,H_SPBTFDUE!$B$2:$C$5828,2,0)</f>
        <v>17.150763794402675</v>
      </c>
      <c r="D1890" s="2">
        <f>D1889*(1-D$1+IF(AND(WEEKDAY($A1890)&lt;&gt;1,WEEKDAY($A1890)&lt;&gt;7),-VLOOKUP($A1890,ETF_OP_Fee!$G$5:$H$14,2,1),0))^($A1890-$A1889)*(1+2*(C1890/C1889-1))+IFERROR(VLOOKUP(A1890,BITXeom!$C$9:$D$100,2,0),0)-$D$3*IFERROR(VLOOKUP($A1890,Dividends!$C$10:$E$100,2,0),0)</f>
        <v>7.4719945923757374</v>
      </c>
      <c r="G1890" s="66">
        <f t="shared" si="32"/>
        <v>133118.85006533403</v>
      </c>
      <c r="H1890" s="2">
        <f>H1889*(1-H$1+IF(AND(WEEKDAY($A1890)&lt;&gt;1,WEEKDAY($A1890)&lt;&gt;7),-VLOOKUP($A1890,ETF_OP_Fee!$I$5:$J$14,2,1),0))^($A1890-$A1889)*(1+1*(B1890/B1889-1))</f>
        <v>1.754811770912055</v>
      </c>
      <c r="I1890" s="9" t="str">
        <f>IFERROR(VLOOKUP(A1890,'BITO-IV'!$A$1:$J$10000,4,0),"")</f>
        <v/>
      </c>
      <c r="Q1890">
        <f>ROW()</f>
        <v>1890</v>
      </c>
      <c r="R1890" t="str">
        <f t="shared" si="33"/>
        <v/>
      </c>
      <c r="S1890" t="str">
        <f t="shared" si="31"/>
        <v/>
      </c>
      <c r="W1890">
        <f>VLOOKUP(A1890,Tbills!$B$4:$C$10000,2,1)</f>
        <v>1.0100017582417762</v>
      </c>
    </row>
    <row r="1891" spans="1:23">
      <c r="A1891" s="1">
        <v>42913</v>
      </c>
      <c r="B1891">
        <f>IFERROR(VLOOKUP($A1891,'BTC-Web'!$A$2:$H$10000,2,0),"")</f>
        <v>2478.4499510000001</v>
      </c>
      <c r="C1891">
        <f>VLOOKUP(A1891,H_SPBTFDUE!$B$2:$C$5828,2,0)</f>
        <v>17.660960978319004</v>
      </c>
      <c r="D1891" s="2">
        <f>D1890*(1-D$1+IF(AND(WEEKDAY($A1891)&lt;&gt;1,WEEKDAY($A1891)&lt;&gt;7),-VLOOKUP($A1891,ETF_OP_Fee!$G$5:$H$14,2,1),0))^($A1891-$A1890)*(1+2*(C1891/C1890-1))+IFERROR(VLOOKUP(A1891,BITXeom!$C$9:$D$100,2,0),0)-$D$3*IFERROR(VLOOKUP($A1891,Dividends!$C$10:$E$100,2,0),0)</f>
        <v>7.9155908028493478</v>
      </c>
      <c r="G1891" s="66">
        <f t="shared" si="32"/>
        <v>125191.93950512756</v>
      </c>
      <c r="H1891" s="2">
        <f>H1890*(1-H$1+IF(AND(WEEKDAY($A1891)&lt;&gt;1,WEEKDAY($A1891)&lt;&gt;7),-VLOOKUP($A1891,ETF_OP_Fee!$I$5:$J$14,2,1),0))^($A1891-$A1890)*(1+1*(B1891/B1890-1))</f>
        <v>1.6788196554322432</v>
      </c>
      <c r="I1891" s="9" t="str">
        <f>IFERROR(VLOOKUP(A1891,'BITO-IV'!$A$1:$J$10000,4,0),"")</f>
        <v/>
      </c>
      <c r="Q1891">
        <f>ROW()</f>
        <v>1891</v>
      </c>
      <c r="R1891" t="str">
        <f t="shared" si="33"/>
        <v/>
      </c>
      <c r="S1891" t="str">
        <f t="shared" si="31"/>
        <v/>
      </c>
      <c r="W1891">
        <f>VLOOKUP(A1891,Tbills!$B$4:$C$10000,2,1)</f>
        <v>1.0100017582417762</v>
      </c>
    </row>
    <row r="1892" spans="1:23">
      <c r="A1892" s="1">
        <v>42914</v>
      </c>
      <c r="B1892">
        <f>IFERROR(VLOOKUP($A1892,'BTC-Web'!$A$2:$H$10000,2,0),"")</f>
        <v>2553.030029</v>
      </c>
      <c r="C1892">
        <f>VLOOKUP(A1892,H_SPBTFDUE!$B$2:$C$5828,2,0)</f>
        <v>17.813601498725806</v>
      </c>
      <c r="D1892" s="2">
        <f>D1891*(1-D$1+IF(AND(WEEKDAY($A1892)&lt;&gt;1,WEEKDAY($A1892)&lt;&gt;7),-VLOOKUP($A1892,ETF_OP_Fee!$G$5:$H$14,2,1),0))^($A1892-$A1891)*(1+2*(C1892/C1891-1))+IFERROR(VLOOKUP(A1892,BITXeom!$C$9:$D$100,2,0),0)-$D$3*IFERROR(VLOOKUP($A1892,Dividends!$C$10:$E$100,2,0),0)</f>
        <v>8.0514461657778789</v>
      </c>
      <c r="G1892" s="66">
        <f t="shared" si="32"/>
        <v>123021.39967381681</v>
      </c>
      <c r="H1892" s="2">
        <f>H1891*(1-H$1+IF(AND(WEEKDAY($A1892)&lt;&gt;1,WEEKDAY($A1892)&lt;&gt;7),-VLOOKUP($A1892,ETF_OP_Fee!$I$5:$J$14,2,1),0))^($A1892-$A1891)*(1+1*(B1892/B1891-1))</f>
        <v>1.7292927123406536</v>
      </c>
      <c r="I1892" s="9" t="str">
        <f>IFERROR(VLOOKUP(A1892,'BITO-IV'!$A$1:$J$10000,4,0),"")</f>
        <v/>
      </c>
      <c r="Q1892">
        <f>ROW()</f>
        <v>1892</v>
      </c>
      <c r="R1892" t="str">
        <f t="shared" si="33"/>
        <v/>
      </c>
      <c r="S1892" t="str">
        <f t="shared" si="31"/>
        <v/>
      </c>
      <c r="W1892">
        <f>VLOOKUP(A1892,Tbills!$B$4:$C$10000,2,1)</f>
        <v>1.0100017582417762</v>
      </c>
    </row>
    <row r="1893" spans="1:23">
      <c r="A1893" s="1">
        <v>42915</v>
      </c>
      <c r="B1893">
        <f>IFERROR(VLOOKUP($A1893,'BTC-Web'!$A$2:$H$10000,2,0),"")</f>
        <v>2567.5600589999999</v>
      </c>
      <c r="C1893">
        <f>VLOOKUP(A1893,H_SPBTFDUE!$B$2:$C$5828,2,0)</f>
        <v>17.566251477571551</v>
      </c>
      <c r="D1893" s="2">
        <f>D1892*(1-D$1+IF(AND(WEEKDAY($A1893)&lt;&gt;1,WEEKDAY($A1893)&lt;&gt;7),-VLOOKUP($A1893,ETF_OP_Fee!$G$5:$H$14,2,1),0))^($A1893-$A1892)*(1+2*(C1893/C1892-1))+IFERROR(VLOOKUP(A1893,BITXeom!$C$9:$D$100,2,0),0)-$D$3*IFERROR(VLOOKUP($A1893,Dividends!$C$10:$E$100,2,0),0)</f>
        <v>7.8269064942154083</v>
      </c>
      <c r="G1893" s="66">
        <f t="shared" si="32"/>
        <v>126431.41285561462</v>
      </c>
      <c r="H1893" s="2">
        <f>H1892*(1-H$1+IF(AND(WEEKDAY($A1893)&lt;&gt;1,WEEKDAY($A1893)&lt;&gt;7),-VLOOKUP($A1893,ETF_OP_Fee!$I$5:$J$14,2,1),0))^($A1893-$A1892)*(1+1*(B1893/B1892-1))</f>
        <v>1.7390893506191178</v>
      </c>
      <c r="I1893" s="9" t="str">
        <f>IFERROR(VLOOKUP(A1893,'BITO-IV'!$A$1:$J$10000,4,0),"")</f>
        <v/>
      </c>
      <c r="Q1893">
        <f>ROW()</f>
        <v>1893</v>
      </c>
      <c r="R1893" t="str">
        <f t="shared" si="33"/>
        <v/>
      </c>
      <c r="S1893" t="str">
        <f t="shared" si="31"/>
        <v/>
      </c>
      <c r="W1893">
        <f>VLOOKUP(A1893,Tbills!$B$4:$C$10000,2,1)</f>
        <v>1.0000008791209043</v>
      </c>
    </row>
    <row r="1894" spans="1:23">
      <c r="A1894" s="1">
        <v>42916</v>
      </c>
      <c r="B1894">
        <f>IFERROR(VLOOKUP($A1894,'BTC-Web'!$A$2:$H$10000,2,0),"")</f>
        <v>2539.23999</v>
      </c>
      <c r="C1894">
        <f>VLOOKUP(A1894,H_SPBTFDUE!$B$2:$C$5828,2,0)</f>
        <v>17.159779519365664</v>
      </c>
      <c r="D1894" s="2">
        <f>D1893*(1-D$1+IF(AND(WEEKDAY($A1894)&lt;&gt;1,WEEKDAY($A1894)&lt;&gt;7),-VLOOKUP($A1894,ETF_OP_Fee!$G$5:$H$14,2,1),0))^($A1894-$A1893)*(1+2*(C1894/C1893-1))+IFERROR(VLOOKUP(A1894,BITXeom!$C$9:$D$100,2,0),0)-$D$3*IFERROR(VLOOKUP($A1894,Dividends!$C$10:$E$100,2,0),0)</f>
        <v>7.4637873013855245</v>
      </c>
      <c r="G1894" s="66">
        <f t="shared" si="32"/>
        <v>132275.91748480065</v>
      </c>
      <c r="H1894" s="2">
        <f>H1893*(1-H$1+IF(AND(WEEKDAY($A1894)&lt;&gt;1,WEEKDAY($A1894)&lt;&gt;7),-VLOOKUP($A1894,ETF_OP_Fee!$I$5:$J$14,2,1),0))^($A1894-$A1893)*(1+1*(B1894/B1893-1))</f>
        <v>1.7198625106023233</v>
      </c>
      <c r="I1894" s="9" t="str">
        <f>IFERROR(VLOOKUP(A1894,'BITO-IV'!$A$1:$J$10000,4,0),"")</f>
        <v/>
      </c>
      <c r="Q1894">
        <f>ROW()</f>
        <v>1894</v>
      </c>
      <c r="R1894" t="str">
        <f t="shared" si="33"/>
        <v/>
      </c>
      <c r="S1894" t="str">
        <f t="shared" si="31"/>
        <v/>
      </c>
      <c r="W1894">
        <f>VLOOKUP(A1894,Tbills!$B$4:$C$10000,2,1)</f>
        <v>1.0000008791209043</v>
      </c>
    </row>
    <row r="1895" spans="1:23">
      <c r="A1895" s="1">
        <v>42919</v>
      </c>
      <c r="B1895">
        <f>IFERROR(VLOOKUP($A1895,'BTC-Web'!$A$2:$H$10000,2,0),"")</f>
        <v>2498.5600589999999</v>
      </c>
      <c r="C1895">
        <f>VLOOKUP(A1895,H_SPBTFDUE!$B$2:$C$5828,2,0)</f>
        <v>17.73352511549086</v>
      </c>
      <c r="D1895" s="2">
        <f>D1894*(1-D$1+IF(AND(WEEKDAY($A1895)&lt;&gt;1,WEEKDAY($A1895)&lt;&gt;7),-VLOOKUP($A1895,ETF_OP_Fee!$G$5:$H$14,2,1),0))^($A1895-$A1894)*(1+2*(C1895/C1894-1))+IFERROR(VLOOKUP(A1895,BITXeom!$C$9:$D$100,2,0),0)-$D$3*IFERROR(VLOOKUP($A1895,Dividends!$C$10:$E$100,2,0),0)</f>
        <v>7.9600186517419305</v>
      </c>
      <c r="G1895" s="66">
        <f t="shared" si="32"/>
        <v>123423.6122792839</v>
      </c>
      <c r="H1895" s="2">
        <f>H1894*(1-H$1+IF(AND(WEEKDAY($A1895)&lt;&gt;1,WEEKDAY($A1895)&lt;&gt;7),-VLOOKUP($A1895,ETF_OP_Fee!$I$5:$J$14,2,1),0))^($A1895-$A1894)*(1+1*(B1895/B1894-1))</f>
        <v>1.6921772925764398</v>
      </c>
      <c r="I1895" s="9" t="str">
        <f>IFERROR(VLOOKUP(A1895,'BITO-IV'!$A$1:$J$10000,4,0),"")</f>
        <v/>
      </c>
      <c r="Q1895">
        <f>ROW()</f>
        <v>1895</v>
      </c>
      <c r="R1895" t="str">
        <f t="shared" si="33"/>
        <v/>
      </c>
      <c r="S1895" t="str">
        <f t="shared" ref="S1895:S1958" si="34">IF($A1895&gt;=$R$2,I1895*S$4,"")</f>
        <v/>
      </c>
      <c r="W1895">
        <f>VLOOKUP(A1895,Tbills!$B$4:$C$10000,2,1)</f>
        <v>1.0000008791209043</v>
      </c>
    </row>
    <row r="1896" spans="1:23">
      <c r="A1896" s="1">
        <v>42921</v>
      </c>
      <c r="B1896">
        <f>IFERROR(VLOOKUP($A1896,'BTC-Web'!$A$2:$H$10000,2,0),"")</f>
        <v>2602.8701169999999</v>
      </c>
      <c r="C1896">
        <f>VLOOKUP(A1896,H_SPBTFDUE!$B$2:$C$5828,2,0)</f>
        <v>17.993912303896508</v>
      </c>
      <c r="D1896" s="2">
        <f>D1895*(1-D$1+IF(AND(WEEKDAY($A1896)&lt;&gt;1,WEEKDAY($A1896)&lt;&gt;7),-VLOOKUP($A1896,ETF_OP_Fee!$G$5:$H$14,2,1),0))^($A1896-$A1895)*(1+2*(C1896/C1895-1))+IFERROR(VLOOKUP(A1896,BITXeom!$C$9:$D$100,2,0),0)-$D$3*IFERROR(VLOOKUP($A1896,Dividends!$C$10:$E$100,2,0),0)</f>
        <v>8.1918024343905245</v>
      </c>
      <c r="G1896" s="66">
        <f t="shared" si="32"/>
        <v>119792.64841069089</v>
      </c>
      <c r="H1896" s="2">
        <f>H1895*(1-H$1+IF(AND(WEEKDAY($A1896)&lt;&gt;1,WEEKDAY($A1896)&lt;&gt;7),-VLOOKUP($A1896,ETF_OP_Fee!$I$5:$J$14,2,1),0))^($A1896-$A1895)*(1+1*(B1896/B1895-1))</f>
        <v>1.7627306649556453</v>
      </c>
      <c r="I1896" s="9" t="str">
        <f>IFERROR(VLOOKUP(A1896,'BITO-IV'!$A$1:$J$10000,4,0),"")</f>
        <v/>
      </c>
      <c r="Q1896">
        <f>ROW()</f>
        <v>1896</v>
      </c>
      <c r="R1896" t="str">
        <f t="shared" si="33"/>
        <v/>
      </c>
      <c r="S1896" t="str">
        <f t="shared" si="34"/>
        <v/>
      </c>
      <c r="W1896">
        <f>VLOOKUP(A1896,Tbills!$B$4:$C$10000,2,1)</f>
        <v>1.0000008791209043</v>
      </c>
    </row>
    <row r="1897" spans="1:23">
      <c r="A1897" s="1">
        <v>42922</v>
      </c>
      <c r="B1897">
        <f>IFERROR(VLOOKUP($A1897,'BTC-Web'!$A$2:$H$10000,2,0),"")</f>
        <v>2608.1000979999999</v>
      </c>
      <c r="C1897">
        <f>VLOOKUP(A1897,H_SPBTFDUE!$B$2:$C$5828,2,0)</f>
        <v>18.037375303051846</v>
      </c>
      <c r="D1897" s="2">
        <f>D1896*(1-D$1+IF(AND(WEEKDAY($A1897)&lt;&gt;1,WEEKDAY($A1897)&lt;&gt;7),-VLOOKUP($A1897,ETF_OP_Fee!$G$5:$H$14,2,1),0))^($A1897-$A1896)*(1+2*(C1897/C1896-1))+IFERROR(VLOOKUP(A1897,BITXeom!$C$9:$D$100,2,0),0)-$D$3*IFERROR(VLOOKUP($A1897,Dividends!$C$10:$E$100,2,0),0)</f>
        <v>8.2303835764738569</v>
      </c>
      <c r="G1897" s="66">
        <f t="shared" ref="G1897:G1960" si="35">G1896*(1-G$1-2*(C1897/C1896-1))</f>
        <v>119207.71160069422</v>
      </c>
      <c r="H1897" s="2">
        <f>H1896*(1-H$1+IF(AND(WEEKDAY($A1897)&lt;&gt;1,WEEKDAY($A1897)&lt;&gt;7),-VLOOKUP($A1897,ETF_OP_Fee!$I$5:$J$14,2,1),0))^($A1897-$A1896)*(1+1*(B1897/B1896-1))</f>
        <v>1.766226571279331</v>
      </c>
      <c r="I1897" s="9" t="str">
        <f>IFERROR(VLOOKUP(A1897,'BITO-IV'!$A$1:$J$10000,4,0),"")</f>
        <v/>
      </c>
      <c r="Q1897">
        <f>ROW()</f>
        <v>1897</v>
      </c>
      <c r="R1897" t="str">
        <f t="shared" ref="R1897:R1960" si="36">IF($A1897&gt;=$R$2,B1897*R$4,"")</f>
        <v/>
      </c>
      <c r="S1897" t="str">
        <f t="shared" si="34"/>
        <v/>
      </c>
      <c r="W1897">
        <f>VLOOKUP(A1897,Tbills!$B$4:$C$10000,2,1)</f>
        <v>1.045000879120852</v>
      </c>
    </row>
    <row r="1898" spans="1:23">
      <c r="A1898" s="1">
        <v>42923</v>
      </c>
      <c r="B1898">
        <f>IFERROR(VLOOKUP($A1898,'BTC-Web'!$A$2:$H$10000,2,0),"")</f>
        <v>2608.5900879999999</v>
      </c>
      <c r="C1898">
        <f>VLOOKUP(A1898,H_SPBTFDUE!$B$2:$C$5828,2,0)</f>
        <v>17.413767261976485</v>
      </c>
      <c r="D1898" s="2">
        <f>D1897*(1-D$1+IF(AND(WEEKDAY($A1898)&lt;&gt;1,WEEKDAY($A1898)&lt;&gt;7),-VLOOKUP($A1898,ETF_OP_Fee!$G$5:$H$14,2,1),0))^($A1898-$A1897)*(1+2*(C1898/C1897-1))+IFERROR(VLOOKUP(A1898,BITXeom!$C$9:$D$100,2,0),0)-$D$3*IFERROR(VLOOKUP($A1898,Dividends!$C$10:$E$100,2,0),0)</f>
        <v>7.660360219947119</v>
      </c>
      <c r="G1898" s="66">
        <f t="shared" si="35"/>
        <v>127444.26734174196</v>
      </c>
      <c r="H1898" s="2">
        <f>H1897*(1-H$1+IF(AND(WEEKDAY($A1898)&lt;&gt;1,WEEKDAY($A1898)&lt;&gt;7),-VLOOKUP($A1898,ETF_OP_Fee!$I$5:$J$14,2,1),0))^($A1898-$A1897)*(1+1*(B1898/B1897-1))</f>
        <v>1.7665124175702225</v>
      </c>
      <c r="I1898" s="9" t="str">
        <f>IFERROR(VLOOKUP(A1898,'BITO-IV'!$A$1:$J$10000,4,0),"")</f>
        <v/>
      </c>
      <c r="Q1898">
        <f>ROW()</f>
        <v>1898</v>
      </c>
      <c r="R1898" t="str">
        <f t="shared" si="36"/>
        <v/>
      </c>
      <c r="S1898" t="str">
        <f t="shared" si="34"/>
        <v/>
      </c>
      <c r="W1898">
        <f>VLOOKUP(A1898,Tbills!$B$4:$C$10000,2,1)</f>
        <v>1.045000879120852</v>
      </c>
    </row>
    <row r="1899" spans="1:23">
      <c r="A1899" s="1">
        <v>42926</v>
      </c>
      <c r="B1899">
        <f>IFERROR(VLOOKUP($A1899,'BTC-Web'!$A$2:$H$10000,2,0),"")</f>
        <v>2525.25</v>
      </c>
      <c r="C1899">
        <f>VLOOKUP(A1899,H_SPBTFDUE!$B$2:$C$5828,2,0)</f>
        <v>16.401738869441115</v>
      </c>
      <c r="D1899" s="2">
        <f>D1898*(1-D$1+IF(AND(WEEKDAY($A1899)&lt;&gt;1,WEEKDAY($A1899)&lt;&gt;7),-VLOOKUP($A1899,ETF_OP_Fee!$G$5:$H$14,2,1),0))^($A1899-$A1898)*(1+2*(C1899/C1898-1))+IFERROR(VLOOKUP(A1899,BITXeom!$C$9:$D$100,2,0),0)-$D$3*IFERROR(VLOOKUP($A1899,Dividends!$C$10:$E$100,2,0),0)</f>
        <v>6.7675245020700547</v>
      </c>
      <c r="G1899" s="66">
        <f t="shared" si="35"/>
        <v>142250.88016351982</v>
      </c>
      <c r="H1899" s="2">
        <f>H1898*(1-H$1+IF(AND(WEEKDAY($A1899)&lt;&gt;1,WEEKDAY($A1899)&lt;&gt;7),-VLOOKUP($A1899,ETF_OP_Fee!$I$5:$J$14,2,1),0))^($A1899-$A1898)*(1+1*(B1899/B1898-1))</f>
        <v>1.7099417790240112</v>
      </c>
      <c r="I1899" s="9" t="str">
        <f>IFERROR(VLOOKUP(A1899,'BITO-IV'!$A$1:$J$10000,4,0),"")</f>
        <v/>
      </c>
      <c r="Q1899">
        <f>ROW()</f>
        <v>1899</v>
      </c>
      <c r="R1899" t="str">
        <f t="shared" si="36"/>
        <v/>
      </c>
      <c r="S1899" t="str">
        <f t="shared" si="34"/>
        <v/>
      </c>
      <c r="W1899">
        <f>VLOOKUP(A1899,Tbills!$B$4:$C$10000,2,1)</f>
        <v>1.045000879120852</v>
      </c>
    </row>
    <row r="1900" spans="1:23">
      <c r="A1900" s="1">
        <v>42927</v>
      </c>
      <c r="B1900">
        <f>IFERROR(VLOOKUP($A1900,'BTC-Web'!$A$2:$H$10000,2,0),"")</f>
        <v>2385.889893</v>
      </c>
      <c r="C1900">
        <f>VLOOKUP(A1900,H_SPBTFDUE!$B$2:$C$5828,2,0)</f>
        <v>16.159572882365296</v>
      </c>
      <c r="D1900" s="2">
        <f>D1899*(1-D$1+IF(AND(WEEKDAY($A1900)&lt;&gt;1,WEEKDAY($A1900)&lt;&gt;7),-VLOOKUP($A1900,ETF_OP_Fee!$G$5:$H$14,2,1),0))^($A1900-$A1899)*(1+2*(C1900/C1899-1))+IFERROR(VLOOKUP(A1900,BITXeom!$C$9:$D$100,2,0),0)-$D$3*IFERROR(VLOOKUP($A1900,Dividends!$C$10:$E$100,2,0),0)</f>
        <v>6.5668924759910245</v>
      </c>
      <c r="G1900" s="66">
        <f t="shared" si="35"/>
        <v>146444.04516293108</v>
      </c>
      <c r="H1900" s="2">
        <f>H1899*(1-H$1+IF(AND(WEEKDAY($A1900)&lt;&gt;1,WEEKDAY($A1900)&lt;&gt;7),-VLOOKUP($A1900,ETF_OP_Fee!$I$5:$J$14,2,1),0))^($A1900-$A1899)*(1+1*(B1900/B1899-1))</f>
        <v>1.6155337583864224</v>
      </c>
      <c r="I1900" s="9" t="str">
        <f>IFERROR(VLOOKUP(A1900,'BITO-IV'!$A$1:$J$10000,4,0),"")</f>
        <v/>
      </c>
      <c r="Q1900">
        <f>ROW()</f>
        <v>1900</v>
      </c>
      <c r="R1900" t="str">
        <f t="shared" si="36"/>
        <v/>
      </c>
      <c r="S1900" t="str">
        <f t="shared" si="34"/>
        <v/>
      </c>
      <c r="W1900">
        <f>VLOOKUP(A1900,Tbills!$B$4:$C$10000,2,1)</f>
        <v>1.045000879120852</v>
      </c>
    </row>
    <row r="1901" spans="1:23">
      <c r="A1901" s="1">
        <v>42928</v>
      </c>
      <c r="B1901">
        <f>IFERROR(VLOOKUP($A1901,'BTC-Web'!$A$2:$H$10000,2,0),"")</f>
        <v>2332.7700199999999</v>
      </c>
      <c r="C1901">
        <f>VLOOKUP(A1901,H_SPBTFDUE!$B$2:$C$5828,2,0)</f>
        <v>16.579799968305014</v>
      </c>
      <c r="D1901" s="2">
        <f>D1900*(1-D$1+IF(AND(WEEKDAY($A1901)&lt;&gt;1,WEEKDAY($A1901)&lt;&gt;7),-VLOOKUP($A1901,ETF_OP_Fee!$G$5:$H$14,2,1),0))^($A1901-$A1900)*(1+2*(C1901/C1900-1))+IFERROR(VLOOKUP(A1901,BITXeom!$C$9:$D$100,2,0),0)-$D$3*IFERROR(VLOOKUP($A1901,Dividends!$C$10:$E$100,2,0),0)</f>
        <v>6.9076016373462492</v>
      </c>
      <c r="G1901" s="66">
        <f t="shared" si="35"/>
        <v>138819.91450810462</v>
      </c>
      <c r="H1901" s="2">
        <f>H1900*(1-H$1+IF(AND(WEEKDAY($A1901)&lt;&gt;1,WEEKDAY($A1901)&lt;&gt;7),-VLOOKUP($A1901,ETF_OP_Fee!$I$5:$J$14,2,1),0))^($A1901-$A1900)*(1+1*(B1901/B1900-1))</f>
        <v>1.5795241181416528</v>
      </c>
      <c r="I1901" s="9" t="str">
        <f>IFERROR(VLOOKUP(A1901,'BITO-IV'!$A$1:$J$10000,4,0),"")</f>
        <v/>
      </c>
      <c r="Q1901">
        <f>ROW()</f>
        <v>1901</v>
      </c>
      <c r="R1901" t="str">
        <f t="shared" si="36"/>
        <v/>
      </c>
      <c r="S1901" t="str">
        <f t="shared" si="34"/>
        <v/>
      </c>
      <c r="W1901">
        <f>VLOOKUP(A1901,Tbills!$B$4:$C$10000,2,1)</f>
        <v>1.045000879120852</v>
      </c>
    </row>
    <row r="1902" spans="1:23">
      <c r="A1902" s="1">
        <v>42929</v>
      </c>
      <c r="B1902">
        <f>IFERROR(VLOOKUP($A1902,'BTC-Web'!$A$2:$H$10000,2,0),"")</f>
        <v>2402.6999510000001</v>
      </c>
      <c r="C1902">
        <f>VLOOKUP(A1902,H_SPBTFDUE!$B$2:$C$5828,2,0)</f>
        <v>16.295021210039312</v>
      </c>
      <c r="D1902" s="2">
        <f>D1901*(1-D$1+IF(AND(WEEKDAY($A1902)&lt;&gt;1,WEEKDAY($A1902)&lt;&gt;7),-VLOOKUP($A1902,ETF_OP_Fee!$G$5:$H$14,2,1),0))^($A1902-$A1901)*(1+2*(C1902/C1901-1))+IFERROR(VLOOKUP(A1902,BITXeom!$C$9:$D$100,2,0),0)-$D$3*IFERROR(VLOOKUP($A1902,Dividends!$C$10:$E$100,2,0),0)</f>
        <v>6.6695041859233548</v>
      </c>
      <c r="G1902" s="66">
        <f t="shared" si="35"/>
        <v>143581.49886100995</v>
      </c>
      <c r="H1902" s="2">
        <f>H1901*(1-H$1+IF(AND(WEEKDAY($A1902)&lt;&gt;1,WEEKDAY($A1902)&lt;&gt;7),-VLOOKUP($A1902,ETF_OP_Fee!$I$5:$J$14,2,1),0))^($A1902-$A1901)*(1+1*(B1902/B1901-1))</f>
        <v>1.6268314971317899</v>
      </c>
      <c r="I1902" s="9" t="str">
        <f>IFERROR(VLOOKUP(A1902,'BITO-IV'!$A$1:$J$10000,4,0),"")</f>
        <v/>
      </c>
      <c r="Q1902">
        <f>ROW()</f>
        <v>1902</v>
      </c>
      <c r="R1902" t="str">
        <f t="shared" si="36"/>
        <v/>
      </c>
      <c r="S1902" t="str">
        <f t="shared" si="34"/>
        <v/>
      </c>
      <c r="W1902">
        <f>VLOOKUP(A1902,Tbills!$B$4:$C$10000,2,1)</f>
        <v>1.0400004395604445</v>
      </c>
    </row>
    <row r="1903" spans="1:23">
      <c r="A1903" s="1">
        <v>42930</v>
      </c>
      <c r="B1903">
        <f>IFERROR(VLOOKUP($A1903,'BTC-Web'!$A$2:$H$10000,2,0),"")</f>
        <v>2360.5900879999999</v>
      </c>
      <c r="C1903">
        <f>VLOOKUP(A1903,H_SPBTFDUE!$B$2:$C$5828,2,0)</f>
        <v>15.432425031707469</v>
      </c>
      <c r="D1903" s="2">
        <f>D1902*(1-D$1+IF(AND(WEEKDAY($A1903)&lt;&gt;1,WEEKDAY($A1903)&lt;&gt;7),-VLOOKUP($A1903,ETF_OP_Fee!$G$5:$H$14,2,1),0))^($A1903-$A1902)*(1+2*(C1903/C1902-1))+IFERROR(VLOOKUP(A1903,BITXeom!$C$9:$D$100,2,0),0)-$D$3*IFERROR(VLOOKUP($A1903,Dividends!$C$10:$E$100,2,0),0)</f>
        <v>5.962669161547276</v>
      </c>
      <c r="G1903" s="66">
        <f t="shared" si="35"/>
        <v>158775.33693557756</v>
      </c>
      <c r="H1903" s="2">
        <f>H1902*(1-H$1+IF(AND(WEEKDAY($A1903)&lt;&gt;1,WEEKDAY($A1903)&lt;&gt;7),-VLOOKUP($A1903,ETF_OP_Fee!$I$5:$J$14,2,1),0))^($A1903-$A1902)*(1+1*(B1903/B1902-1))</f>
        <v>1.598277950945989</v>
      </c>
      <c r="I1903" s="9" t="str">
        <f>IFERROR(VLOOKUP(A1903,'BITO-IV'!$A$1:$J$10000,4,0),"")</f>
        <v/>
      </c>
      <c r="Q1903">
        <f>ROW()</f>
        <v>1903</v>
      </c>
      <c r="R1903" t="str">
        <f t="shared" si="36"/>
        <v/>
      </c>
      <c r="S1903" t="str">
        <f t="shared" si="34"/>
        <v/>
      </c>
      <c r="W1903">
        <f>VLOOKUP(A1903,Tbills!$B$4:$C$10000,2,1)</f>
        <v>1.0400004395604445</v>
      </c>
    </row>
    <row r="1904" spans="1:23">
      <c r="A1904" s="1">
        <v>42933</v>
      </c>
      <c r="B1904">
        <f>IFERROR(VLOOKUP($A1904,'BTC-Web'!$A$2:$H$10000,2,0),"")</f>
        <v>1932.619995</v>
      </c>
      <c r="C1904">
        <f>VLOOKUP(A1904,H_SPBTFDUE!$B$2:$C$5828,2,0)</f>
        <v>15.396666191495235</v>
      </c>
      <c r="D1904" s="2">
        <f>D1903*(1-D$1+IF(AND(WEEKDAY($A1904)&lt;&gt;1,WEEKDAY($A1904)&lt;&gt;7),-VLOOKUP($A1904,ETF_OP_Fee!$G$5:$H$14,2,1),0))^($A1904-$A1903)*(1+2*(C1904/C1903-1))+IFERROR(VLOOKUP(A1904,BITXeom!$C$9:$D$100,2,0),0)-$D$3*IFERROR(VLOOKUP($A1904,Dividends!$C$10:$E$100,2,0),0)</f>
        <v>5.9328905649182477</v>
      </c>
      <c r="G1904" s="66">
        <f t="shared" si="35"/>
        <v>159502.87616026972</v>
      </c>
      <c r="H1904" s="2">
        <f>H1903*(1-H$1+IF(AND(WEEKDAY($A1904)&lt;&gt;1,WEEKDAY($A1904)&lt;&gt;7),-VLOOKUP($A1904,ETF_OP_Fee!$I$5:$J$14,2,1),0))^($A1904-$A1903)*(1+1*(B1904/B1903-1))</f>
        <v>1.3084113003264446</v>
      </c>
      <c r="I1904" s="9" t="str">
        <f>IFERROR(VLOOKUP(A1904,'BITO-IV'!$A$1:$J$10000,4,0),"")</f>
        <v/>
      </c>
      <c r="Q1904">
        <f>ROW()</f>
        <v>1904</v>
      </c>
      <c r="R1904" t="str">
        <f t="shared" si="36"/>
        <v/>
      </c>
      <c r="S1904" t="str">
        <f t="shared" si="34"/>
        <v/>
      </c>
      <c r="W1904">
        <f>VLOOKUP(A1904,Tbills!$B$4:$C$10000,2,1)</f>
        <v>1.0400004395604445</v>
      </c>
    </row>
    <row r="1905" spans="1:23">
      <c r="A1905" s="1">
        <v>42934</v>
      </c>
      <c r="B1905">
        <f>IFERROR(VLOOKUP($A1905,'BTC-Web'!$A$2:$H$10000,2,0),"")</f>
        <v>2233.5200199999999</v>
      </c>
      <c r="C1905">
        <f>VLOOKUP(A1905,H_SPBTFDUE!$B$2:$C$5828,2,0)</f>
        <v>16.020059547988605</v>
      </c>
      <c r="D1905" s="2">
        <f>D1904*(1-D$1+IF(AND(WEEKDAY($A1905)&lt;&gt;1,WEEKDAY($A1905)&lt;&gt;7),-VLOOKUP($A1905,ETF_OP_Fee!$G$5:$H$14,2,1),0))^($A1905-$A1904)*(1+2*(C1905/C1904-1))+IFERROR(VLOOKUP(A1905,BITXeom!$C$9:$D$100,2,0),0)-$D$3*IFERROR(VLOOKUP($A1905,Dividends!$C$10:$E$100,2,0),0)</f>
        <v>6.4125493218039349</v>
      </c>
      <c r="G1905" s="66">
        <f t="shared" si="35"/>
        <v>146578.3962097395</v>
      </c>
      <c r="H1905" s="2">
        <f>H1904*(1-H$1+IF(AND(WEEKDAY($A1905)&lt;&gt;1,WEEKDAY($A1905)&lt;&gt;7),-VLOOKUP($A1905,ETF_OP_Fee!$I$5:$J$14,2,1),0))^($A1905-$A1904)*(1+1*(B1905/B1904-1))</f>
        <v>1.5120855521185559</v>
      </c>
      <c r="I1905" s="9" t="str">
        <f>IFERROR(VLOOKUP(A1905,'BITO-IV'!$A$1:$J$10000,4,0),"")</f>
        <v/>
      </c>
      <c r="Q1905">
        <f>ROW()</f>
        <v>1905</v>
      </c>
      <c r="R1905" t="str">
        <f t="shared" si="36"/>
        <v/>
      </c>
      <c r="S1905" t="str">
        <f t="shared" si="34"/>
        <v/>
      </c>
      <c r="W1905">
        <f>VLOOKUP(A1905,Tbills!$B$4:$C$10000,2,1)</f>
        <v>1.0400004395604445</v>
      </c>
    </row>
    <row r="1906" spans="1:23">
      <c r="A1906" s="1">
        <v>42935</v>
      </c>
      <c r="B1906">
        <f>IFERROR(VLOOKUP($A1906,'BTC-Web'!$A$2:$H$10000,2,0),"")</f>
        <v>2323.080078</v>
      </c>
      <c r="C1906">
        <f>VLOOKUP(A1906,H_SPBTFDUE!$B$2:$C$5828,2,0)</f>
        <v>15.704311412168973</v>
      </c>
      <c r="D1906" s="2">
        <f>D1905*(1-D$1+IF(AND(WEEKDAY($A1906)&lt;&gt;1,WEEKDAY($A1906)&lt;&gt;7),-VLOOKUP($A1906,ETF_OP_Fee!$G$5:$H$14,2,1),0))^($A1906-$A1905)*(1+2*(C1906/C1905-1))+IFERROR(VLOOKUP(A1906,BITXeom!$C$9:$D$100,2,0),0)-$D$3*IFERROR(VLOOKUP($A1906,Dividends!$C$10:$E$100,2,0),0)</f>
        <v>6.1590298740162552</v>
      </c>
      <c r="G1906" s="66">
        <f t="shared" si="35"/>
        <v>152348.75403164051</v>
      </c>
      <c r="H1906" s="2">
        <f>H1905*(1-H$1+IF(AND(WEEKDAY($A1906)&lt;&gt;1,WEEKDAY($A1906)&lt;&gt;7),-VLOOKUP($A1906,ETF_OP_Fee!$I$5:$J$14,2,1),0))^($A1906-$A1905)*(1+1*(B1906/B1905-1))</f>
        <v>1.5726764768504848</v>
      </c>
      <c r="I1906" s="9" t="str">
        <f>IFERROR(VLOOKUP(A1906,'BITO-IV'!$A$1:$J$10000,4,0),"")</f>
        <v/>
      </c>
      <c r="Q1906">
        <f>ROW()</f>
        <v>1906</v>
      </c>
      <c r="R1906" t="str">
        <f t="shared" si="36"/>
        <v/>
      </c>
      <c r="S1906" t="str">
        <f t="shared" si="34"/>
        <v/>
      </c>
      <c r="W1906">
        <f>VLOOKUP(A1906,Tbills!$B$4:$C$10000,2,1)</f>
        <v>1.0400004395604445</v>
      </c>
    </row>
    <row r="1907" spans="1:23">
      <c r="A1907" s="1">
        <v>42936</v>
      </c>
      <c r="B1907">
        <f>IFERROR(VLOOKUP($A1907,'BTC-Web'!$A$2:$H$10000,2,0),"")</f>
        <v>2269.889893</v>
      </c>
      <c r="C1907">
        <f>VLOOKUP(A1907,H_SPBTFDUE!$B$2:$C$5828,2,0)</f>
        <v>19.461588031292603</v>
      </c>
      <c r="D1907" s="2">
        <f>D1906*(1-D$1+IF(AND(WEEKDAY($A1907)&lt;&gt;1,WEEKDAY($A1907)&lt;&gt;7),-VLOOKUP($A1907,ETF_OP_Fee!$G$5:$H$14,2,1),0))^($A1907-$A1906)*(1+2*(C1907/C1906-1))+IFERROR(VLOOKUP(A1907,BITXeom!$C$9:$D$100,2,0),0)-$D$3*IFERROR(VLOOKUP($A1907,Dividends!$C$10:$E$100,2,0),0)</f>
        <v>9.1050437188130733</v>
      </c>
      <c r="G1907" s="66">
        <f t="shared" si="35"/>
        <v>79441.554494051466</v>
      </c>
      <c r="H1907" s="2">
        <f>H1906*(1-H$1+IF(AND(WEEKDAY($A1907)&lt;&gt;1,WEEKDAY($A1907)&lt;&gt;7),-VLOOKUP($A1907,ETF_OP_Fee!$I$5:$J$14,2,1),0))^($A1907-$A1906)*(1+1*(B1907/B1906-1))</f>
        <v>1.5366278420194535</v>
      </c>
      <c r="I1907" s="9" t="str">
        <f>IFERROR(VLOOKUP(A1907,'BITO-IV'!$A$1:$J$10000,4,0),"")</f>
        <v/>
      </c>
      <c r="Q1907">
        <f>ROW()</f>
        <v>1907</v>
      </c>
      <c r="R1907" t="str">
        <f t="shared" si="36"/>
        <v/>
      </c>
      <c r="S1907" t="str">
        <f t="shared" si="34"/>
        <v/>
      </c>
      <c r="W1907">
        <f>VLOOKUP(A1907,Tbills!$B$4:$C$10000,2,1)</f>
        <v>1.0500013186813162</v>
      </c>
    </row>
    <row r="1908" spans="1:23">
      <c r="A1908" s="1">
        <v>42937</v>
      </c>
      <c r="B1908">
        <f>IFERROR(VLOOKUP($A1908,'BTC-Web'!$A$2:$H$10000,2,0),"")</f>
        <v>2838.4099120000001</v>
      </c>
      <c r="C1908">
        <f>VLOOKUP(A1908,H_SPBTFDUE!$B$2:$C$5828,2,0)</f>
        <v>18.424487210157427</v>
      </c>
      <c r="D1908" s="2">
        <f>D1907*(1-D$1+IF(AND(WEEKDAY($A1908)&lt;&gt;1,WEEKDAY($A1908)&lt;&gt;7),-VLOOKUP($A1908,ETF_OP_Fee!$G$5:$H$14,2,1),0))^($A1908-$A1907)*(1+2*(C1908/C1907-1))+IFERROR(VLOOKUP(A1908,BITXeom!$C$9:$D$100,2,0),0)-$D$3*IFERROR(VLOOKUP($A1908,Dividends!$C$10:$E$100,2,0),0)</f>
        <v>8.1336542874625977</v>
      </c>
      <c r="G1908" s="66">
        <f t="shared" si="35"/>
        <v>87904.241236663744</v>
      </c>
      <c r="H1908" s="2">
        <f>H1907*(1-H$1+IF(AND(WEEKDAY($A1908)&lt;&gt;1,WEEKDAY($A1908)&lt;&gt;7),-VLOOKUP($A1908,ETF_OP_Fee!$I$5:$J$14,2,1),0))^($A1908-$A1907)*(1+1*(B1908/B1907-1))</f>
        <v>1.9214439390764353</v>
      </c>
      <c r="I1908" s="9" t="str">
        <f>IFERROR(VLOOKUP(A1908,'BITO-IV'!$A$1:$J$10000,4,0),"")</f>
        <v/>
      </c>
      <c r="Q1908">
        <f>ROW()</f>
        <v>1908</v>
      </c>
      <c r="R1908" t="str">
        <f t="shared" si="36"/>
        <v/>
      </c>
      <c r="S1908" t="str">
        <f t="shared" si="34"/>
        <v/>
      </c>
      <c r="W1908">
        <f>VLOOKUP(A1908,Tbills!$B$4:$C$10000,2,1)</f>
        <v>1.0500013186813162</v>
      </c>
    </row>
    <row r="1909" spans="1:23">
      <c r="A1909" s="1">
        <v>42940</v>
      </c>
      <c r="B1909">
        <f>IFERROR(VLOOKUP($A1909,'BTC-Web'!$A$2:$H$10000,2,0),"")</f>
        <v>2732.6999510000001</v>
      </c>
      <c r="C1909">
        <f>VLOOKUP(A1909,H_SPBTFDUE!$B$2:$C$5828,2,0)</f>
        <v>19.024011936730215</v>
      </c>
      <c r="D1909" s="2">
        <f>D1908*(1-D$1+IF(AND(WEEKDAY($A1909)&lt;&gt;1,WEEKDAY($A1909)&lt;&gt;7),-VLOOKUP($A1909,ETF_OP_Fee!$G$5:$H$14,2,1),0))^($A1909-$A1908)*(1+2*(C1909/C1908-1))+IFERROR(VLOOKUP(A1909,BITXeom!$C$9:$D$100,2,0),0)-$D$3*IFERROR(VLOOKUP($A1909,Dividends!$C$10:$E$100,2,0),0)</f>
        <v>8.6598528305119782</v>
      </c>
      <c r="G1909" s="66">
        <f t="shared" si="35"/>
        <v>82178.934549154495</v>
      </c>
      <c r="H1909" s="2">
        <f>H1908*(1-H$1+IF(AND(WEEKDAY($A1909)&lt;&gt;1,WEEKDAY($A1909)&lt;&gt;7),-VLOOKUP($A1909,ETF_OP_Fee!$I$5:$J$14,2,1),0))^($A1909-$A1908)*(1+1*(B1909/B1908-1))</f>
        <v>1.8497397990858957</v>
      </c>
      <c r="I1909" s="9" t="str">
        <f>IFERROR(VLOOKUP(A1909,'BITO-IV'!$A$1:$J$10000,4,0),"")</f>
        <v/>
      </c>
      <c r="Q1909">
        <f>ROW()</f>
        <v>1909</v>
      </c>
      <c r="R1909" t="str">
        <f t="shared" si="36"/>
        <v/>
      </c>
      <c r="S1909" t="str">
        <f t="shared" si="34"/>
        <v/>
      </c>
      <c r="W1909">
        <f>VLOOKUP(A1909,Tbills!$B$4:$C$10000,2,1)</f>
        <v>1.0500013186813162</v>
      </c>
    </row>
    <row r="1910" spans="1:23">
      <c r="A1910" s="1">
        <v>42941</v>
      </c>
      <c r="B1910">
        <f>IFERROR(VLOOKUP($A1910,'BTC-Web'!$A$2:$H$10000,2,0),"")</f>
        <v>2757.5</v>
      </c>
      <c r="C1910">
        <f>VLOOKUP(A1910,H_SPBTFDUE!$B$2:$C$5828,2,0)</f>
        <v>17.790102072116262</v>
      </c>
      <c r="D1910" s="2">
        <f>D1909*(1-D$1+IF(AND(WEEKDAY($A1910)&lt;&gt;1,WEEKDAY($A1910)&lt;&gt;7),-VLOOKUP($A1910,ETF_OP_Fee!$G$5:$H$14,2,1),0))^($A1910-$A1909)*(1+2*(C1910/C1909-1))+IFERROR(VLOOKUP(A1910,BITXeom!$C$9:$D$100,2,0),0)-$D$3*IFERROR(VLOOKUP($A1910,Dividends!$C$10:$E$100,2,0),0)</f>
        <v>7.535576878508099</v>
      </c>
      <c r="G1910" s="66">
        <f t="shared" si="35"/>
        <v>92835.015696475602</v>
      </c>
      <c r="H1910" s="2">
        <f>H1909*(1-H$1+IF(AND(WEEKDAY($A1910)&lt;&gt;1,WEEKDAY($A1910)&lt;&gt;7),-VLOOKUP($A1910,ETF_OP_Fee!$I$5:$J$14,2,1),0))^($A1910-$A1909)*(1+1*(B1910/B1909-1))</f>
        <v>1.866478146374593</v>
      </c>
      <c r="I1910" s="9" t="str">
        <f>IFERROR(VLOOKUP(A1910,'BITO-IV'!$A$1:$J$10000,4,0),"")</f>
        <v/>
      </c>
      <c r="Q1910">
        <f>ROW()</f>
        <v>1910</v>
      </c>
      <c r="R1910" t="str">
        <f t="shared" si="36"/>
        <v/>
      </c>
      <c r="S1910" t="str">
        <f t="shared" si="34"/>
        <v/>
      </c>
      <c r="W1910">
        <f>VLOOKUP(A1910,Tbills!$B$4:$C$10000,2,1)</f>
        <v>1.0500013186813162</v>
      </c>
    </row>
    <row r="1911" spans="1:23">
      <c r="A1911" s="1">
        <v>42942</v>
      </c>
      <c r="B1911">
        <f>IFERROR(VLOOKUP($A1911,'BTC-Web'!$A$2:$H$10000,2,0),"")</f>
        <v>2577.7700199999999</v>
      </c>
      <c r="C1911">
        <f>VLOOKUP(A1911,H_SPBTFDUE!$B$2:$C$5828,2,0)</f>
        <v>17.463419105878479</v>
      </c>
      <c r="D1911" s="2">
        <f>D1910*(1-D$1+IF(AND(WEEKDAY($A1911)&lt;&gt;1,WEEKDAY($A1911)&lt;&gt;7),-VLOOKUP($A1911,ETF_OP_Fee!$G$5:$H$14,2,1),0))^($A1911-$A1910)*(1+2*(C1911/C1910-1))+IFERROR(VLOOKUP(A1911,BITXeom!$C$9:$D$100,2,0),0)-$D$3*IFERROR(VLOOKUP($A1911,Dividends!$C$10:$E$100,2,0),0)</f>
        <v>7.2579474317477004</v>
      </c>
      <c r="G1911" s="66">
        <f t="shared" si="35"/>
        <v>96239.676644835039</v>
      </c>
      <c r="H1911" s="2">
        <f>H1910*(1-H$1+IF(AND(WEEKDAY($A1911)&lt;&gt;1,WEEKDAY($A1911)&lt;&gt;7),-VLOOKUP($A1911,ETF_OP_Fee!$I$5:$J$14,2,1),0))^($A1911-$A1910)*(1+1*(B1911/B1910-1))</f>
        <v>1.7447783070734808</v>
      </c>
      <c r="I1911" s="9" t="str">
        <f>IFERROR(VLOOKUP(A1911,'BITO-IV'!$A$1:$J$10000,4,0),"")</f>
        <v/>
      </c>
      <c r="Q1911">
        <f>ROW()</f>
        <v>1911</v>
      </c>
      <c r="R1911" t="str">
        <f t="shared" si="36"/>
        <v/>
      </c>
      <c r="S1911" t="str">
        <f t="shared" si="34"/>
        <v/>
      </c>
      <c r="W1911">
        <f>VLOOKUP(A1911,Tbills!$B$4:$C$10000,2,1)</f>
        <v>1.0500013186813162</v>
      </c>
    </row>
    <row r="1912" spans="1:23">
      <c r="A1912" s="1">
        <v>42943</v>
      </c>
      <c r="B1912">
        <f>IFERROR(VLOOKUP($A1912,'BTC-Web'!$A$2:$H$10000,2,0),"")</f>
        <v>2538.709961</v>
      </c>
      <c r="C1912">
        <f>VLOOKUP(A1912,H_SPBTFDUE!$B$2:$C$5828,2,0)</f>
        <v>18.444157603124989</v>
      </c>
      <c r="D1912" s="2">
        <f>D1911*(1-D$1+IF(AND(WEEKDAY($A1912)&lt;&gt;1,WEEKDAY($A1912)&lt;&gt;7),-VLOOKUP($A1912,ETF_OP_Fee!$G$5:$H$14,2,1),0))^($A1912-$A1911)*(1+2*(C1912/C1911-1))+IFERROR(VLOOKUP(A1912,BITXeom!$C$9:$D$100,2,0),0)-$D$3*IFERROR(VLOOKUP($A1912,Dividends!$C$10:$E$100,2,0),0)</f>
        <v>8.0721809670849218</v>
      </c>
      <c r="G1912" s="66">
        <f t="shared" si="35"/>
        <v>85425.104900265142</v>
      </c>
      <c r="H1912" s="2">
        <f>H1911*(1-H$1+IF(AND(WEEKDAY($A1912)&lt;&gt;1,WEEKDAY($A1912)&lt;&gt;7),-VLOOKUP($A1912,ETF_OP_Fee!$I$5:$J$14,2,1),0))^($A1912-$A1911)*(1+1*(B1912/B1911-1))</f>
        <v>1.7182955599392897</v>
      </c>
      <c r="I1912" s="9" t="str">
        <f>IFERROR(VLOOKUP(A1912,'BITO-IV'!$A$1:$J$10000,4,0),"")</f>
        <v/>
      </c>
      <c r="Q1912">
        <f>ROW()</f>
        <v>1912</v>
      </c>
      <c r="R1912" t="str">
        <f t="shared" si="36"/>
        <v/>
      </c>
      <c r="S1912" t="str">
        <f t="shared" si="34"/>
        <v/>
      </c>
      <c r="W1912">
        <f>VLOOKUP(A1912,Tbills!$B$4:$C$10000,2,1)</f>
        <v>1.1800008791208643</v>
      </c>
    </row>
    <row r="1913" spans="1:23">
      <c r="A1913" s="1">
        <v>42944</v>
      </c>
      <c r="B1913">
        <f>IFERROR(VLOOKUP($A1913,'BTC-Web'!$A$2:$H$10000,2,0),"")</f>
        <v>2679.7299800000001</v>
      </c>
      <c r="C1913">
        <f>VLOOKUP(A1913,H_SPBTFDUE!$B$2:$C$5828,2,0)</f>
        <v>19.389479059623753</v>
      </c>
      <c r="D1913" s="2">
        <f>D1912*(1-D$1+IF(AND(WEEKDAY($A1913)&lt;&gt;1,WEEKDAY($A1913)&lt;&gt;7),-VLOOKUP($A1913,ETF_OP_Fee!$G$5:$H$14,2,1),0))^($A1913-$A1912)*(1+2*(C1913/C1912-1))+IFERROR(VLOOKUP(A1913,BITXeom!$C$9:$D$100,2,0),0)-$D$3*IFERROR(VLOOKUP($A1913,Dividends!$C$10:$E$100,2,0),0)</f>
        <v>8.8985577840662007</v>
      </c>
      <c r="G1913" s="66">
        <f t="shared" si="35"/>
        <v>76664.044087631468</v>
      </c>
      <c r="H1913" s="2">
        <f>H1912*(1-H$1+IF(AND(WEEKDAY($A1913)&lt;&gt;1,WEEKDAY($A1913)&lt;&gt;7),-VLOOKUP($A1913,ETF_OP_Fee!$I$5:$J$14,2,1),0))^($A1913-$A1912)*(1+1*(B1913/B1912-1))</f>
        <v>1.8136960709496195</v>
      </c>
      <c r="I1913" s="9" t="str">
        <f>IFERROR(VLOOKUP(A1913,'BITO-IV'!$A$1:$J$10000,4,0),"")</f>
        <v/>
      </c>
      <c r="Q1913">
        <f>ROW()</f>
        <v>1913</v>
      </c>
      <c r="R1913" t="str">
        <f t="shared" si="36"/>
        <v/>
      </c>
      <c r="S1913" t="str">
        <f t="shared" si="34"/>
        <v/>
      </c>
      <c r="W1913">
        <f>VLOOKUP(A1913,Tbills!$B$4:$C$10000,2,1)</f>
        <v>1.1800008791208643</v>
      </c>
    </row>
    <row r="1914" spans="1:23">
      <c r="A1914" s="1">
        <v>42947</v>
      </c>
      <c r="B1914">
        <f>IFERROR(VLOOKUP($A1914,'BTC-Web'!$A$2:$H$10000,2,0),"")</f>
        <v>2763.23999</v>
      </c>
      <c r="C1914">
        <f>VLOOKUP(A1914,H_SPBTFDUE!$B$2:$C$5828,2,0)</f>
        <v>19.84520433662107</v>
      </c>
      <c r="D1914" s="2">
        <f>D1913*(1-D$1+IF(AND(WEEKDAY($A1914)&lt;&gt;1,WEEKDAY($A1914)&lt;&gt;7),-VLOOKUP($A1914,ETF_OP_Fee!$G$5:$H$14,2,1),0))^($A1914-$A1913)*(1+2*(C1914/C1913-1))+IFERROR(VLOOKUP(A1914,BITXeom!$C$9:$D$100,2,0),0)-$D$3*IFERROR(VLOOKUP($A1914,Dividends!$C$10:$E$100,2,0),0)</f>
        <v>9.313487585785758</v>
      </c>
      <c r="G1914" s="66">
        <f t="shared" si="35"/>
        <v>73056.269818070505</v>
      </c>
      <c r="H1914" s="2">
        <f>H1913*(1-H$1+IF(AND(WEEKDAY($A1914)&lt;&gt;1,WEEKDAY($A1914)&lt;&gt;7),-VLOOKUP($A1914,ETF_OP_Fee!$I$5:$J$14,2,1),0))^($A1914-$A1913)*(1+1*(B1914/B1913-1))</f>
        <v>1.8700713272514793</v>
      </c>
      <c r="I1914" s="9" t="str">
        <f>IFERROR(VLOOKUP(A1914,'BITO-IV'!$A$1:$J$10000,4,0),"")</f>
        <v/>
      </c>
      <c r="Q1914">
        <f>ROW()</f>
        <v>1914</v>
      </c>
      <c r="R1914" t="str">
        <f t="shared" si="36"/>
        <v/>
      </c>
      <c r="S1914" t="str">
        <f t="shared" si="34"/>
        <v/>
      </c>
      <c r="W1914">
        <f>VLOOKUP(A1914,Tbills!$B$4:$C$10000,2,1)</f>
        <v>1.1800008791208643</v>
      </c>
    </row>
    <row r="1915" spans="1:23">
      <c r="A1915" s="1">
        <v>42948</v>
      </c>
      <c r="B1915">
        <f>IFERROR(VLOOKUP($A1915,'BTC-Web'!$A$2:$H$10000,2,0),"")</f>
        <v>2871.3000489999999</v>
      </c>
      <c r="C1915">
        <f>VLOOKUP(A1915,H_SPBTFDUE!$B$2:$C$5828,2,0)</f>
        <v>18.758884288285238</v>
      </c>
      <c r="D1915" s="2">
        <f>D1914*(1-D$1+IF(AND(WEEKDAY($A1915)&lt;&gt;1,WEEKDAY($A1915)&lt;&gt;7),-VLOOKUP($A1915,ETF_OP_Fee!$G$5:$H$14,2,1),0))^($A1915-$A1914)*(1+2*(C1915/C1914-1))+IFERROR(VLOOKUP(A1915,BITXeom!$C$9:$D$100,2,0),0)-$D$3*IFERROR(VLOOKUP($A1915,Dividends!$C$10:$E$100,2,0),0)</f>
        <v>8.2928531998584187</v>
      </c>
      <c r="G1915" s="66">
        <f t="shared" si="35"/>
        <v>81050.619915131538</v>
      </c>
      <c r="H1915" s="2">
        <f>H1914*(1-H$1+IF(AND(WEEKDAY($A1915)&lt;&gt;1,WEEKDAY($A1915)&lt;&gt;7),-VLOOKUP($A1915,ETF_OP_Fee!$I$5:$J$14,2,1),0))^($A1915-$A1914)*(1+1*(B1915/B1914-1))</f>
        <v>1.9431522987356817</v>
      </c>
      <c r="I1915" s="9" t="str">
        <f>IFERROR(VLOOKUP(A1915,'BITO-IV'!$A$1:$J$10000,4,0),"")</f>
        <v/>
      </c>
      <c r="Q1915">
        <f>ROW()</f>
        <v>1915</v>
      </c>
      <c r="R1915" t="str">
        <f t="shared" si="36"/>
        <v/>
      </c>
      <c r="S1915" t="str">
        <f t="shared" si="34"/>
        <v/>
      </c>
      <c r="W1915">
        <f>VLOOKUP(A1915,Tbills!$B$4:$C$10000,2,1)</f>
        <v>1.1800008791208643</v>
      </c>
    </row>
    <row r="1916" spans="1:23">
      <c r="A1916" s="1">
        <v>42949</v>
      </c>
      <c r="B1916">
        <f>IFERROR(VLOOKUP($A1916,'BTC-Web'!$A$2:$H$10000,2,0),"")</f>
        <v>2727.1298830000001</v>
      </c>
      <c r="C1916">
        <f>VLOOKUP(A1916,H_SPBTFDUE!$B$2:$C$5828,2,0)</f>
        <v>18.704448842701094</v>
      </c>
      <c r="D1916" s="2">
        <f>D1915*(1-D$1+IF(AND(WEEKDAY($A1916)&lt;&gt;1,WEEKDAY($A1916)&lt;&gt;7),-VLOOKUP($A1916,ETF_OP_Fee!$G$5:$H$14,2,1),0))^($A1916-$A1915)*(1+2*(C1916/C1915-1))+IFERROR(VLOOKUP(A1916,BITXeom!$C$9:$D$100,2,0),0)-$D$3*IFERROR(VLOOKUP($A1916,Dividends!$C$10:$E$100,2,0),0)</f>
        <v>8.2437301033547694</v>
      </c>
      <c r="G1916" s="66">
        <f t="shared" si="35"/>
        <v>81516.794127651083</v>
      </c>
      <c r="H1916" s="2">
        <f>H1915*(1-H$1+IF(AND(WEEKDAY($A1916)&lt;&gt;1,WEEKDAY($A1916)&lt;&gt;7),-VLOOKUP($A1916,ETF_OP_Fee!$I$5:$J$14,2,1),0))^($A1916-$A1915)*(1+1*(B1916/B1915-1))</f>
        <v>1.8455371035908217</v>
      </c>
      <c r="I1916" s="9" t="str">
        <f>IFERROR(VLOOKUP(A1916,'BITO-IV'!$A$1:$J$10000,4,0),"")</f>
        <v/>
      </c>
      <c r="Q1916">
        <f>ROW()</f>
        <v>1916</v>
      </c>
      <c r="R1916" t="str">
        <f t="shared" si="36"/>
        <v/>
      </c>
      <c r="S1916" t="str">
        <f t="shared" si="34"/>
        <v/>
      </c>
      <c r="W1916">
        <f>VLOOKUP(A1916,Tbills!$B$4:$C$10000,2,1)</f>
        <v>1.1800008791208643</v>
      </c>
    </row>
    <row r="1917" spans="1:23">
      <c r="A1917" s="1">
        <v>42950</v>
      </c>
      <c r="B1917">
        <f>IFERROR(VLOOKUP($A1917,'BTC-Web'!$A$2:$H$10000,2,0),"")</f>
        <v>2709.5600589999999</v>
      </c>
      <c r="C1917">
        <f>VLOOKUP(A1917,H_SPBTFDUE!$B$2:$C$5828,2,0)</f>
        <v>19.351442115648062</v>
      </c>
      <c r="D1917" s="2">
        <f>D1916*(1-D$1+IF(AND(WEEKDAY($A1917)&lt;&gt;1,WEEKDAY($A1917)&lt;&gt;7),-VLOOKUP($A1917,ETF_OP_Fee!$G$5:$H$14,2,1),0))^($A1917-$A1916)*(1+2*(C1917/C1916-1))+IFERROR(VLOOKUP(A1917,BITXeom!$C$9:$D$100,2,0),0)-$D$3*IFERROR(VLOOKUP($A1917,Dividends!$C$10:$E$100,2,0),0)</f>
        <v>8.8129744682448159</v>
      </c>
      <c r="G1917" s="66">
        <f t="shared" si="35"/>
        <v>75873.163294757673</v>
      </c>
      <c r="H1917" s="2">
        <f>H1916*(1-H$1+IF(AND(WEEKDAY($A1917)&lt;&gt;1,WEEKDAY($A1917)&lt;&gt;7),-VLOOKUP($A1917,ETF_OP_Fee!$I$5:$J$14,2,1),0))^($A1917-$A1916)*(1+1*(B1917/B1916-1))</f>
        <v>1.8335993096722869</v>
      </c>
      <c r="I1917" s="9" t="str">
        <f>IFERROR(VLOOKUP(A1917,'BITO-IV'!$A$1:$J$10000,4,0),"")</f>
        <v/>
      </c>
      <c r="Q1917">
        <f>ROW()</f>
        <v>1917</v>
      </c>
      <c r="R1917" t="str">
        <f t="shared" si="36"/>
        <v/>
      </c>
      <c r="S1917" t="str">
        <f t="shared" si="34"/>
        <v/>
      </c>
      <c r="W1917">
        <f>VLOOKUP(A1917,Tbills!$B$4:$C$10000,2,1)</f>
        <v>1.0699991208791131</v>
      </c>
    </row>
    <row r="1918" spans="1:23">
      <c r="A1918" s="1">
        <v>42951</v>
      </c>
      <c r="B1918">
        <f>IFERROR(VLOOKUP($A1918,'BTC-Web'!$A$2:$H$10000,2,0),"")</f>
        <v>2806.929932</v>
      </c>
      <c r="C1918">
        <f>VLOOKUP(A1918,H_SPBTFDUE!$B$2:$C$5828,2,0)</f>
        <v>19.978285977470133</v>
      </c>
      <c r="D1918" s="2">
        <f>D1917*(1-D$1+IF(AND(WEEKDAY($A1918)&lt;&gt;1,WEEKDAY($A1918)&lt;&gt;7),-VLOOKUP($A1918,ETF_OP_Fee!$G$5:$H$14,2,1),0))^($A1918-$A1917)*(1+2*(C1918/C1917-1))+IFERROR(VLOOKUP(A1918,BITXeom!$C$9:$D$100,2,0),0)-$D$3*IFERROR(VLOOKUP($A1918,Dividends!$C$10:$E$100,2,0),0)</f>
        <v>9.3827938766907675</v>
      </c>
      <c r="G1918" s="66">
        <f t="shared" si="35"/>
        <v>70953.753024105114</v>
      </c>
      <c r="H1918" s="2">
        <f>H1917*(1-H$1+IF(AND(WEEKDAY($A1918)&lt;&gt;1,WEEKDAY($A1918)&lt;&gt;7),-VLOOKUP($A1918,ETF_OP_Fee!$I$5:$J$14,2,1),0))^($A1918-$A1917)*(1+1*(B1918/B1917-1))</f>
        <v>1.8994415019908777</v>
      </c>
      <c r="I1918" s="9" t="str">
        <f>IFERROR(VLOOKUP(A1918,'BITO-IV'!$A$1:$J$10000,4,0),"")</f>
        <v/>
      </c>
      <c r="Q1918">
        <f>ROW()</f>
        <v>1918</v>
      </c>
      <c r="R1918" t="str">
        <f t="shared" si="36"/>
        <v/>
      </c>
      <c r="S1918" t="str">
        <f t="shared" si="34"/>
        <v/>
      </c>
      <c r="W1918">
        <f>VLOOKUP(A1918,Tbills!$B$4:$C$10000,2,1)</f>
        <v>1.0699991208791131</v>
      </c>
    </row>
    <row r="1919" spans="1:23">
      <c r="A1919" s="1">
        <v>42954</v>
      </c>
      <c r="B1919">
        <f>IFERROR(VLOOKUP($A1919,'BTC-Web'!$A$2:$H$10000,2,0),"")</f>
        <v>3212.780029</v>
      </c>
      <c r="C1919">
        <f>VLOOKUP(A1919,H_SPBTFDUE!$B$2:$C$5828,2,0)</f>
        <v>23.308582394772195</v>
      </c>
      <c r="D1919" s="2">
        <f>D1918*(1-D$1+IF(AND(WEEKDAY($A1919)&lt;&gt;1,WEEKDAY($A1919)&lt;&gt;7),-VLOOKUP($A1919,ETF_OP_Fee!$G$5:$H$14,2,1),0))^($A1919-$A1918)*(1+2*(C1919/C1918-1))+IFERROR(VLOOKUP(A1919,BITXeom!$C$9:$D$100,2,0),0)-$D$3*IFERROR(VLOOKUP($A1919,Dividends!$C$10:$E$100,2,0),0)</f>
        <v>12.506414631691499</v>
      </c>
      <c r="G1919" s="66">
        <f t="shared" si="35"/>
        <v>47294.673913215913</v>
      </c>
      <c r="H1919" s="2">
        <f>H1918*(1-H$1+IF(AND(WEEKDAY($A1919)&lt;&gt;1,WEEKDAY($A1919)&lt;&gt;7),-VLOOKUP($A1919,ETF_OP_Fee!$I$5:$J$14,2,1),0))^($A1919-$A1918)*(1+1*(B1919/B1918-1))</f>
        <v>2.1739093559372447</v>
      </c>
      <c r="I1919" s="9" t="str">
        <f>IFERROR(VLOOKUP(A1919,'BITO-IV'!$A$1:$J$10000,4,0),"")</f>
        <v/>
      </c>
      <c r="Q1919">
        <f>ROW()</f>
        <v>1919</v>
      </c>
      <c r="R1919" t="str">
        <f t="shared" si="36"/>
        <v/>
      </c>
      <c r="S1919" t="str">
        <f t="shared" si="34"/>
        <v/>
      </c>
      <c r="W1919">
        <f>VLOOKUP(A1919,Tbills!$B$4:$C$10000,2,1)</f>
        <v>1.0699991208791131</v>
      </c>
    </row>
    <row r="1920" spans="1:23">
      <c r="A1920" s="1">
        <v>42955</v>
      </c>
      <c r="B1920">
        <f>IFERROR(VLOOKUP($A1920,'BTC-Web'!$A$2:$H$10000,2,0),"")</f>
        <v>3370.219971</v>
      </c>
      <c r="C1920">
        <f>VLOOKUP(A1920,H_SPBTFDUE!$B$2:$C$5828,2,0)</f>
        <v>23.588853973475565</v>
      </c>
      <c r="D1920" s="2">
        <f>D1919*(1-D$1+IF(AND(WEEKDAY($A1920)&lt;&gt;1,WEEKDAY($A1920)&lt;&gt;7),-VLOOKUP($A1920,ETF_OP_Fee!$G$5:$H$14,2,1),0))^($A1920-$A1919)*(1+2*(C1920/C1919-1))+IFERROR(VLOOKUP(A1920,BITXeom!$C$9:$D$100,2,0),0)-$D$3*IFERROR(VLOOKUP($A1920,Dividends!$C$10:$E$100,2,0),0)</f>
        <v>12.805634867164342</v>
      </c>
      <c r="G1920" s="66">
        <f t="shared" si="35"/>
        <v>46154.832410563053</v>
      </c>
      <c r="H1920" s="2">
        <f>H1919*(1-H$1+IF(AND(WEEKDAY($A1920)&lt;&gt;1,WEEKDAY($A1920)&lt;&gt;7),-VLOOKUP($A1920,ETF_OP_Fee!$I$5:$J$14,2,1),0))^($A1920-$A1919)*(1+1*(B1920/B1919-1))</f>
        <v>2.2803808444070381</v>
      </c>
      <c r="I1920" s="9" t="str">
        <f>IFERROR(VLOOKUP(A1920,'BITO-IV'!$A$1:$J$10000,4,0),"")</f>
        <v/>
      </c>
      <c r="Q1920">
        <f>ROW()</f>
        <v>1920</v>
      </c>
      <c r="R1920" t="str">
        <f t="shared" si="36"/>
        <v/>
      </c>
      <c r="S1920" t="str">
        <f t="shared" si="34"/>
        <v/>
      </c>
      <c r="W1920">
        <f>VLOOKUP(A1920,Tbills!$B$4:$C$10000,2,1)</f>
        <v>1.0699991208791131</v>
      </c>
    </row>
    <row r="1921" spans="1:23">
      <c r="A1921" s="1">
        <v>42956</v>
      </c>
      <c r="B1921">
        <f>IFERROR(VLOOKUP($A1921,'BTC-Web'!$A$2:$H$10000,2,0),"")</f>
        <v>3420.3999020000001</v>
      </c>
      <c r="C1921">
        <f>VLOOKUP(A1921,H_SPBTFDUE!$B$2:$C$5828,2,0)</f>
        <v>23.051923893036623</v>
      </c>
      <c r="D1921" s="2">
        <f>D1920*(1-D$1+IF(AND(WEEKDAY($A1921)&lt;&gt;1,WEEKDAY($A1921)&lt;&gt;7),-VLOOKUP($A1921,ETF_OP_Fee!$G$5:$H$14,2,1),0))^($A1921-$A1920)*(1+2*(C1921/C1920-1))+IFERROR(VLOOKUP(A1921,BITXeom!$C$9:$D$100,2,0),0)-$D$3*IFERROR(VLOOKUP($A1921,Dividends!$C$10:$E$100,2,0),0)</f>
        <v>12.221197091095483</v>
      </c>
      <c r="G1921" s="66">
        <f t="shared" si="35"/>
        <v>48253.584715236422</v>
      </c>
      <c r="H1921" s="2">
        <f>H1920*(1-H$1+IF(AND(WEEKDAY($A1921)&lt;&gt;1,WEEKDAY($A1921)&lt;&gt;7),-VLOOKUP($A1921,ETF_OP_Fee!$I$5:$J$14,2,1),0))^($A1921-$A1920)*(1+1*(B1921/B1920-1))</f>
        <v>2.3142736898416327</v>
      </c>
      <c r="I1921" s="9" t="str">
        <f>IFERROR(VLOOKUP(A1921,'BITO-IV'!$A$1:$J$10000,4,0),"")</f>
        <v/>
      </c>
      <c r="Q1921">
        <f>ROW()</f>
        <v>1921</v>
      </c>
      <c r="R1921" t="str">
        <f t="shared" si="36"/>
        <v/>
      </c>
      <c r="S1921" t="str">
        <f t="shared" si="34"/>
        <v/>
      </c>
      <c r="W1921">
        <f>VLOOKUP(A1921,Tbills!$B$4:$C$10000,2,1)</f>
        <v>1.0699991208791131</v>
      </c>
    </row>
    <row r="1922" spans="1:23">
      <c r="A1922" s="1">
        <v>42957</v>
      </c>
      <c r="B1922">
        <f>IFERROR(VLOOKUP($A1922,'BTC-Web'!$A$2:$H$10000,2,0),"")</f>
        <v>3341.8400879999999</v>
      </c>
      <c r="C1922">
        <f>VLOOKUP(A1922,H_SPBTFDUE!$B$2:$C$5828,2,0)</f>
        <v>23.317057951247957</v>
      </c>
      <c r="D1922" s="2">
        <f>D1921*(1-D$1+IF(AND(WEEKDAY($A1922)&lt;&gt;1,WEEKDAY($A1922)&lt;&gt;7),-VLOOKUP($A1922,ETF_OP_Fee!$G$5:$H$14,2,1),0))^($A1922-$A1921)*(1+2*(C1922/C1921-1))+IFERROR(VLOOKUP(A1922,BITXeom!$C$9:$D$100,2,0),0)-$D$3*IFERROR(VLOOKUP($A1922,Dividends!$C$10:$E$100,2,0),0)</f>
        <v>12.500816655979788</v>
      </c>
      <c r="G1922" s="66">
        <f t="shared" si="35"/>
        <v>47141.085814031561</v>
      </c>
      <c r="H1922" s="2">
        <f>H1921*(1-H$1+IF(AND(WEEKDAY($A1922)&lt;&gt;1,WEEKDAY($A1922)&lt;&gt;7),-VLOOKUP($A1922,ETF_OP_Fee!$I$5:$J$14,2,1),0))^($A1922-$A1921)*(1+1*(B1922/B1921-1))</f>
        <v>2.2610605539598998</v>
      </c>
      <c r="I1922" s="9" t="str">
        <f>IFERROR(VLOOKUP(A1922,'BITO-IV'!$A$1:$J$10000,4,0),"")</f>
        <v/>
      </c>
      <c r="Q1922">
        <f>ROW()</f>
        <v>1922</v>
      </c>
      <c r="R1922" t="str">
        <f t="shared" si="36"/>
        <v/>
      </c>
      <c r="S1922" t="str">
        <f t="shared" si="34"/>
        <v/>
      </c>
      <c r="W1922">
        <f>VLOOKUP(A1922,Tbills!$B$4:$C$10000,2,1)</f>
        <v>1.0400004395604445</v>
      </c>
    </row>
    <row r="1923" spans="1:23">
      <c r="A1923" s="1">
        <v>42958</v>
      </c>
      <c r="B1923">
        <f>IFERROR(VLOOKUP($A1923,'BTC-Web'!$A$2:$H$10000,2,0),"")</f>
        <v>3373.820068</v>
      </c>
      <c r="C1923">
        <f>VLOOKUP(A1923,H_SPBTFDUE!$B$2:$C$5828,2,0)</f>
        <v>25.17185205941297</v>
      </c>
      <c r="D1923" s="2">
        <f>D1922*(1-D$1+IF(AND(WEEKDAY($A1923)&lt;&gt;1,WEEKDAY($A1923)&lt;&gt;7),-VLOOKUP($A1923,ETF_OP_Fee!$G$5:$H$14,2,1),0))^($A1923-$A1922)*(1+2*(C1923/C1922-1))+IFERROR(VLOOKUP(A1923,BITXeom!$C$9:$D$100,2,0),0)-$D$3*IFERROR(VLOOKUP($A1923,Dividends!$C$10:$E$100,2,0),0)</f>
        <v>14.487866416479621</v>
      </c>
      <c r="G1923" s="66">
        <f t="shared" si="35"/>
        <v>39638.799934290495</v>
      </c>
      <c r="H1923" s="2">
        <f>H1922*(1-H$1+IF(AND(WEEKDAY($A1923)&lt;&gt;1,WEEKDAY($A1923)&lt;&gt;7),-VLOOKUP($A1923,ETF_OP_Fee!$I$5:$J$14,2,1),0))^($A1923-$A1922)*(1+1*(B1923/B1922-1))</f>
        <v>2.2826385234915709</v>
      </c>
      <c r="I1923" s="9" t="str">
        <f>IFERROR(VLOOKUP(A1923,'BITO-IV'!$A$1:$J$10000,4,0),"")</f>
        <v/>
      </c>
      <c r="Q1923">
        <f>ROW()</f>
        <v>1923</v>
      </c>
      <c r="R1923" t="str">
        <f t="shared" si="36"/>
        <v/>
      </c>
      <c r="S1923" t="str">
        <f t="shared" si="34"/>
        <v/>
      </c>
      <c r="W1923">
        <f>VLOOKUP(A1923,Tbills!$B$4:$C$10000,2,1)</f>
        <v>1.0400004395604445</v>
      </c>
    </row>
    <row r="1924" spans="1:23">
      <c r="A1924" s="1">
        <v>42961</v>
      </c>
      <c r="B1924">
        <f>IFERROR(VLOOKUP($A1924,'BTC-Web'!$A$2:$H$10000,2,0),"")</f>
        <v>4066.1000979999999</v>
      </c>
      <c r="C1924">
        <f>VLOOKUP(A1924,H_SPBTFDUE!$B$2:$C$5828,2,0)</f>
        <v>29.819991018574925</v>
      </c>
      <c r="D1924" s="2">
        <f>D1923*(1-D$1+IF(AND(WEEKDAY($A1924)&lt;&gt;1,WEEKDAY($A1924)&lt;&gt;7),-VLOOKUP($A1924,ETF_OP_Fee!$G$5:$H$14,2,1),0))^($A1924-$A1923)*(1+2*(C1924/C1923-1))+IFERROR(VLOOKUP(A1924,BITXeom!$C$9:$D$100,2,0),0)-$D$3*IFERROR(VLOOKUP($A1924,Dividends!$C$10:$E$100,2,0),0)</f>
        <v>19.831242030749536</v>
      </c>
      <c r="G1924" s="66">
        <f t="shared" si="35"/>
        <v>24997.634913714373</v>
      </c>
      <c r="H1924" s="2">
        <f>H1923*(1-H$1+IF(AND(WEEKDAY($A1924)&lt;&gt;1,WEEKDAY($A1924)&lt;&gt;7),-VLOOKUP($A1924,ETF_OP_Fee!$I$5:$J$14,2,1),0))^($A1924-$A1923)*(1+1*(B1924/B1923-1))</f>
        <v>2.750802307459522</v>
      </c>
      <c r="I1924" s="9" t="str">
        <f>IFERROR(VLOOKUP(A1924,'BITO-IV'!$A$1:$J$10000,4,0),"")</f>
        <v/>
      </c>
      <c r="Q1924">
        <f>ROW()</f>
        <v>1924</v>
      </c>
      <c r="R1924" t="str">
        <f t="shared" si="36"/>
        <v/>
      </c>
      <c r="S1924" t="str">
        <f t="shared" si="34"/>
        <v/>
      </c>
      <c r="W1924">
        <f>VLOOKUP(A1924,Tbills!$B$4:$C$10000,2,1)</f>
        <v>1.0400004395604445</v>
      </c>
    </row>
    <row r="1925" spans="1:23">
      <c r="A1925" s="1">
        <v>42962</v>
      </c>
      <c r="B1925">
        <f>IFERROR(VLOOKUP($A1925,'BTC-Web'!$A$2:$H$10000,2,0),"")</f>
        <v>4326.9902339999999</v>
      </c>
      <c r="C1925">
        <f>VLOOKUP(A1925,H_SPBTFDUE!$B$2:$C$5828,2,0)</f>
        <v>28.829420012453369</v>
      </c>
      <c r="D1925" s="2">
        <f>D1924*(1-D$1+IF(AND(WEEKDAY($A1925)&lt;&gt;1,WEEKDAY($A1925)&lt;&gt;7),-VLOOKUP($A1925,ETF_OP_Fee!$G$5:$H$14,2,1),0))^($A1925-$A1924)*(1+2*(C1925/C1924-1))+IFERROR(VLOOKUP(A1925,BITXeom!$C$9:$D$100,2,0),0)-$D$3*IFERROR(VLOOKUP($A1925,Dividends!$C$10:$E$100,2,0),0)</f>
        <v>18.511487819526593</v>
      </c>
      <c r="G1925" s="66">
        <f t="shared" si="35"/>
        <v>26657.094218617731</v>
      </c>
      <c r="H1925" s="2">
        <f>H1924*(1-H$1+IF(AND(WEEKDAY($A1925)&lt;&gt;1,WEEKDAY($A1925)&lt;&gt;7),-VLOOKUP($A1925,ETF_OP_Fee!$I$5:$J$14,2,1),0))^($A1925-$A1924)*(1+1*(B1925/B1924-1))</f>
        <v>2.9272237861858144</v>
      </c>
      <c r="I1925" s="9" t="str">
        <f>IFERROR(VLOOKUP(A1925,'BITO-IV'!$A$1:$J$10000,4,0),"")</f>
        <v/>
      </c>
      <c r="Q1925">
        <f>ROW()</f>
        <v>1925</v>
      </c>
      <c r="R1925" t="str">
        <f t="shared" si="36"/>
        <v/>
      </c>
      <c r="S1925" t="str">
        <f t="shared" si="34"/>
        <v/>
      </c>
      <c r="W1925">
        <f>VLOOKUP(A1925,Tbills!$B$4:$C$10000,2,1)</f>
        <v>1.0400004395604445</v>
      </c>
    </row>
    <row r="1926" spans="1:23">
      <c r="A1926" s="1">
        <v>42963</v>
      </c>
      <c r="B1926">
        <f>IFERROR(VLOOKUP($A1926,'BTC-Web'!$A$2:$H$10000,2,0),"")</f>
        <v>4200.3398440000001</v>
      </c>
      <c r="C1926">
        <f>VLOOKUP(A1926,H_SPBTFDUE!$B$2:$C$5828,2,0)</f>
        <v>30.168482849862563</v>
      </c>
      <c r="D1926" s="2">
        <f>D1925*(1-D$1+IF(AND(WEEKDAY($A1926)&lt;&gt;1,WEEKDAY($A1926)&lt;&gt;7),-VLOOKUP($A1926,ETF_OP_Fee!$G$5:$H$14,2,1),0))^($A1926-$A1925)*(1+2*(C1926/C1925-1))+IFERROR(VLOOKUP(A1926,BITXeom!$C$9:$D$100,2,0),0)-$D$3*IFERROR(VLOOKUP($A1926,Dividends!$C$10:$E$100,2,0),0)</f>
        <v>20.228684385101001</v>
      </c>
      <c r="G1926" s="66">
        <f t="shared" si="35"/>
        <v>24179.380377425521</v>
      </c>
      <c r="H1926" s="2">
        <f>H1925*(1-H$1+IF(AND(WEEKDAY($A1926)&lt;&gt;1,WEEKDAY($A1926)&lt;&gt;7),-VLOOKUP($A1926,ETF_OP_Fee!$I$5:$J$14,2,1),0))^($A1926-$A1925)*(1+1*(B1926/B1925-1))</f>
        <v>2.8414704034342617</v>
      </c>
      <c r="I1926" s="9" t="str">
        <f>IFERROR(VLOOKUP(A1926,'BITO-IV'!$A$1:$J$10000,4,0),"")</f>
        <v/>
      </c>
      <c r="Q1926">
        <f>ROW()</f>
        <v>1926</v>
      </c>
      <c r="R1926" t="str">
        <f t="shared" si="36"/>
        <v/>
      </c>
      <c r="S1926" t="str">
        <f t="shared" si="34"/>
        <v/>
      </c>
      <c r="W1926">
        <f>VLOOKUP(A1926,Tbills!$B$4:$C$10000,2,1)</f>
        <v>1.0400004395604445</v>
      </c>
    </row>
    <row r="1927" spans="1:23">
      <c r="A1927" s="1">
        <v>42964</v>
      </c>
      <c r="B1927">
        <f>IFERROR(VLOOKUP($A1927,'BTC-Web'!$A$2:$H$10000,2,0),"")</f>
        <v>4384.4399409999996</v>
      </c>
      <c r="C1927">
        <f>VLOOKUP(A1927,H_SPBTFDUE!$B$2:$C$5828,2,0)</f>
        <v>29.855401863844303</v>
      </c>
      <c r="D1927" s="2">
        <f>D1926*(1-D$1+IF(AND(WEEKDAY($A1927)&lt;&gt;1,WEEKDAY($A1927)&lt;&gt;7),-VLOOKUP($A1927,ETF_OP_Fee!$G$5:$H$14,2,1),0))^($A1927-$A1926)*(1+2*(C1927/C1926-1))+IFERROR(VLOOKUP(A1927,BITXeom!$C$9:$D$100,2,0),0)-$D$3*IFERROR(VLOOKUP($A1927,Dividends!$C$10:$E$100,2,0),0)</f>
        <v>19.806439995246013</v>
      </c>
      <c r="G1927" s="66">
        <f t="shared" si="35"/>
        <v>24679.976875207754</v>
      </c>
      <c r="H1927" s="2">
        <f>H1926*(1-H$1+IF(AND(WEEKDAY($A1927)&lt;&gt;1,WEEKDAY($A1927)&lt;&gt;7),-VLOOKUP($A1927,ETF_OP_Fee!$I$5:$J$14,2,1),0))^($A1927-$A1926)*(1+1*(B1927/B1926-1))</f>
        <v>2.9659343135759708</v>
      </c>
      <c r="I1927" s="9" t="str">
        <f>IFERROR(VLOOKUP(A1927,'BITO-IV'!$A$1:$J$10000,4,0),"")</f>
        <v/>
      </c>
      <c r="Q1927">
        <f>ROW()</f>
        <v>1927</v>
      </c>
      <c r="R1927" t="str">
        <f t="shared" si="36"/>
        <v/>
      </c>
      <c r="S1927" t="str">
        <f t="shared" si="34"/>
        <v/>
      </c>
      <c r="W1927">
        <f>VLOOKUP(A1927,Tbills!$B$4:$C$10000,2,1)</f>
        <v>1.0149982417582375</v>
      </c>
    </row>
    <row r="1928" spans="1:23">
      <c r="A1928" s="1">
        <v>42965</v>
      </c>
      <c r="B1928">
        <f>IFERROR(VLOOKUP($A1928,'BTC-Web'!$A$2:$H$10000,2,0),"")</f>
        <v>4324.3398440000001</v>
      </c>
      <c r="C1928">
        <f>VLOOKUP(A1928,H_SPBTFDUE!$B$2:$C$5828,2,0)</f>
        <v>28.673061728031794</v>
      </c>
      <c r="D1928" s="2">
        <f>D1927*(1-D$1+IF(AND(WEEKDAY($A1928)&lt;&gt;1,WEEKDAY($A1928)&lt;&gt;7),-VLOOKUP($A1928,ETF_OP_Fee!$G$5:$H$14,2,1),0))^($A1928-$A1927)*(1+2*(C1928/C1927-1))+IFERROR(VLOOKUP(A1928,BITXeom!$C$9:$D$100,2,0),0)-$D$3*IFERROR(VLOOKUP($A1928,Dividends!$C$10:$E$100,2,0),0)</f>
        <v>18.235483567541468</v>
      </c>
      <c r="G1928" s="66">
        <f t="shared" si="35"/>
        <v>26633.455817478454</v>
      </c>
      <c r="H1928" s="2">
        <f>H1927*(1-H$1+IF(AND(WEEKDAY($A1928)&lt;&gt;1,WEEKDAY($A1928)&lt;&gt;7),-VLOOKUP($A1928,ETF_OP_Fee!$I$5:$J$14,2,1),0))^($A1928-$A1927)*(1+1*(B1928/B1927-1))</f>
        <v>2.9252023701259326</v>
      </c>
      <c r="I1928" s="9" t="str">
        <f>IFERROR(VLOOKUP(A1928,'BITO-IV'!$A$1:$J$10000,4,0),"")</f>
        <v/>
      </c>
      <c r="Q1928">
        <f>ROW()</f>
        <v>1928</v>
      </c>
      <c r="R1928" t="str">
        <f t="shared" si="36"/>
        <v/>
      </c>
      <c r="S1928" t="str">
        <f t="shared" si="34"/>
        <v/>
      </c>
      <c r="W1928">
        <f>VLOOKUP(A1928,Tbills!$B$4:$C$10000,2,1)</f>
        <v>1.0149982417582375</v>
      </c>
    </row>
    <row r="1929" spans="1:23">
      <c r="A1929" s="1">
        <v>42968</v>
      </c>
      <c r="B1929">
        <f>IFERROR(VLOOKUP($A1929,'BTC-Web'!$A$2:$H$10000,2,0),"")</f>
        <v>4090.4799800000001</v>
      </c>
      <c r="C1929">
        <f>VLOOKUP(A1929,H_SPBTFDUE!$B$2:$C$5828,2,0)</f>
        <v>27.57499142052626</v>
      </c>
      <c r="D1929" s="2">
        <f>D1928*(1-D$1+IF(AND(WEEKDAY($A1929)&lt;&gt;1,WEEKDAY($A1929)&lt;&gt;7),-VLOOKUP($A1929,ETF_OP_Fee!$G$5:$H$14,2,1),0))^($A1929-$A1928)*(1+2*(C1929/C1928-1))+IFERROR(VLOOKUP(A1929,BITXeom!$C$9:$D$100,2,0),0)-$D$3*IFERROR(VLOOKUP($A1929,Dividends!$C$10:$E$100,2,0),0)</f>
        <v>16.832693934816977</v>
      </c>
      <c r="G1929" s="66">
        <f t="shared" si="35"/>
        <v>28671.991579273683</v>
      </c>
      <c r="H1929" s="2">
        <f>H1928*(1-H$1+IF(AND(WEEKDAY($A1929)&lt;&gt;1,WEEKDAY($A1929)&lt;&gt;7),-VLOOKUP($A1929,ETF_OP_Fee!$I$5:$J$14,2,1),0))^($A1929-$A1928)*(1+1*(B1929/B1928-1))</f>
        <v>2.7667916716413941</v>
      </c>
      <c r="I1929" s="9" t="str">
        <f>IFERROR(VLOOKUP(A1929,'BITO-IV'!$A$1:$J$10000,4,0),"")</f>
        <v/>
      </c>
      <c r="Q1929">
        <f>ROW()</f>
        <v>1929</v>
      </c>
      <c r="R1929" t="str">
        <f t="shared" si="36"/>
        <v/>
      </c>
      <c r="S1929" t="str">
        <f t="shared" si="34"/>
        <v/>
      </c>
      <c r="W1929">
        <f>VLOOKUP(A1929,Tbills!$B$4:$C$10000,2,1)</f>
        <v>1.0149982417582375</v>
      </c>
    </row>
    <row r="1930" spans="1:23">
      <c r="A1930" s="1">
        <v>42969</v>
      </c>
      <c r="B1930">
        <f>IFERROR(VLOOKUP($A1930,'BTC-Web'!$A$2:$H$10000,2,0),"")</f>
        <v>3998.3500979999999</v>
      </c>
      <c r="C1930">
        <f>VLOOKUP(A1930,H_SPBTFDUE!$B$2:$C$5828,2,0)</f>
        <v>28.252638034491348</v>
      </c>
      <c r="D1930" s="2">
        <f>D1929*(1-D$1+IF(AND(WEEKDAY($A1930)&lt;&gt;1,WEEKDAY($A1930)&lt;&gt;7),-VLOOKUP($A1930,ETF_OP_Fee!$G$5:$H$14,2,1),0))^($A1930-$A1929)*(1+2*(C1930/C1929-1))+IFERROR(VLOOKUP(A1930,BITXeom!$C$9:$D$100,2,0),0)-$D$3*IFERROR(VLOOKUP($A1930,Dividends!$C$10:$E$100,2,0),0)</f>
        <v>17.657881219919688</v>
      </c>
      <c r="G1930" s="66">
        <f t="shared" si="35"/>
        <v>27261.288979097149</v>
      </c>
      <c r="H1930" s="2">
        <f>H1929*(1-H$1+IF(AND(WEEKDAY($A1930)&lt;&gt;1,WEEKDAY($A1930)&lt;&gt;7),-VLOOKUP($A1930,ETF_OP_Fee!$I$5:$J$14,2,1),0))^($A1930-$A1929)*(1+1*(B1930/B1929-1))</f>
        <v>2.7044048314160025</v>
      </c>
      <c r="I1930" s="9" t="str">
        <f>IFERROR(VLOOKUP(A1930,'BITO-IV'!$A$1:$J$10000,4,0),"")</f>
        <v/>
      </c>
      <c r="Q1930">
        <f>ROW()</f>
        <v>1930</v>
      </c>
      <c r="R1930" t="str">
        <f t="shared" si="36"/>
        <v/>
      </c>
      <c r="S1930" t="str">
        <f t="shared" si="34"/>
        <v/>
      </c>
      <c r="W1930">
        <f>VLOOKUP(A1930,Tbills!$B$4:$C$10000,2,1)</f>
        <v>1.0149982417582375</v>
      </c>
    </row>
    <row r="1931" spans="1:23">
      <c r="A1931" s="1">
        <v>42970</v>
      </c>
      <c r="B1931">
        <f>IFERROR(VLOOKUP($A1931,'BTC-Web'!$A$2:$H$10000,2,0),"")</f>
        <v>4089.01001</v>
      </c>
      <c r="C1931">
        <f>VLOOKUP(A1931,H_SPBTFDUE!$B$2:$C$5828,2,0)</f>
        <v>28.600932540242894</v>
      </c>
      <c r="D1931" s="2">
        <f>D1930*(1-D$1+IF(AND(WEEKDAY($A1931)&lt;&gt;1,WEEKDAY($A1931)&lt;&gt;7),-VLOOKUP($A1931,ETF_OP_Fee!$G$5:$H$14,2,1),0))^($A1931-$A1930)*(1+2*(C1931/C1930-1))+IFERROR(VLOOKUP(A1931,BITXeom!$C$9:$D$100,2,0),0)-$D$3*IFERROR(VLOOKUP($A1931,Dividends!$C$10:$E$100,2,0),0)</f>
        <v>18.091067815381621</v>
      </c>
      <c r="G1931" s="66">
        <f t="shared" si="35"/>
        <v>26587.723307279415</v>
      </c>
      <c r="H1931" s="2">
        <f>H1930*(1-H$1+IF(AND(WEEKDAY($A1931)&lt;&gt;1,WEEKDAY($A1931)&lt;&gt;7),-VLOOKUP($A1931,ETF_OP_Fee!$I$5:$J$14,2,1),0))^($A1931-$A1930)*(1+1*(B1931/B1930-1))</f>
        <v>2.7656534160218813</v>
      </c>
      <c r="I1931" s="9" t="str">
        <f>IFERROR(VLOOKUP(A1931,'BITO-IV'!$A$1:$J$10000,4,0),"")</f>
        <v/>
      </c>
      <c r="Q1931">
        <f>ROW()</f>
        <v>1931</v>
      </c>
      <c r="R1931" t="str">
        <f t="shared" si="36"/>
        <v/>
      </c>
      <c r="S1931" t="str">
        <f t="shared" si="34"/>
        <v/>
      </c>
      <c r="W1931">
        <f>VLOOKUP(A1931,Tbills!$B$4:$C$10000,2,1)</f>
        <v>1.0149982417582375</v>
      </c>
    </row>
    <row r="1932" spans="1:23">
      <c r="A1932" s="1">
        <v>42971</v>
      </c>
      <c r="B1932">
        <f>IFERROR(VLOOKUP($A1932,'BTC-Web'!$A$2:$H$10000,2,0),"")</f>
        <v>4137.6000979999999</v>
      </c>
      <c r="C1932">
        <f>VLOOKUP(A1932,H_SPBTFDUE!$B$2:$C$5828,2,0)</f>
        <v>29.859637527565027</v>
      </c>
      <c r="D1932" s="2">
        <f>D1931*(1-D$1+IF(AND(WEEKDAY($A1932)&lt;&gt;1,WEEKDAY($A1932)&lt;&gt;7),-VLOOKUP($A1932,ETF_OP_Fee!$G$5:$H$14,2,1),0))^($A1932-$A1931)*(1+2*(C1932/C1931-1))+IFERROR(VLOOKUP(A1932,BITXeom!$C$9:$D$100,2,0),0)-$D$3*IFERROR(VLOOKUP($A1932,Dividends!$C$10:$E$100,2,0),0)</f>
        <v>19.681042909641377</v>
      </c>
      <c r="G1932" s="66">
        <f t="shared" si="35"/>
        <v>24246.128886132821</v>
      </c>
      <c r="H1932" s="2">
        <f>H1931*(1-H$1+IF(AND(WEEKDAY($A1932)&lt;&gt;1,WEEKDAY($A1932)&lt;&gt;7),-VLOOKUP($A1932,ETF_OP_Fee!$I$5:$J$14,2,1),0))^($A1932-$A1931)*(1+1*(B1932/B1931-1))</f>
        <v>2.7984450958315823</v>
      </c>
      <c r="I1932" s="9" t="str">
        <f>IFERROR(VLOOKUP(A1932,'BITO-IV'!$A$1:$J$10000,4,0),"")</f>
        <v/>
      </c>
      <c r="Q1932">
        <f>ROW()</f>
        <v>1932</v>
      </c>
      <c r="R1932" t="str">
        <f t="shared" si="36"/>
        <v/>
      </c>
      <c r="S1932" t="str">
        <f t="shared" si="34"/>
        <v/>
      </c>
      <c r="W1932">
        <f>VLOOKUP(A1932,Tbills!$B$4:$C$10000,2,1)</f>
        <v>1.0109907692307636</v>
      </c>
    </row>
    <row r="1933" spans="1:23">
      <c r="A1933" s="1">
        <v>42972</v>
      </c>
      <c r="B1933">
        <f>IFERROR(VLOOKUP($A1933,'BTC-Web'!$A$2:$H$10000,2,0),"")</f>
        <v>4332.8198240000002</v>
      </c>
      <c r="C1933">
        <f>VLOOKUP(A1933,H_SPBTFDUE!$B$2:$C$5828,2,0)</f>
        <v>30.110689766214968</v>
      </c>
      <c r="D1933" s="2">
        <f>D1932*(1-D$1+IF(AND(WEEKDAY($A1933)&lt;&gt;1,WEEKDAY($A1933)&lt;&gt;7),-VLOOKUP($A1933,ETF_OP_Fee!$G$5:$H$14,2,1),0))^($A1933-$A1932)*(1+2*(C1933/C1932-1))+IFERROR(VLOOKUP(A1933,BITXeom!$C$9:$D$100,2,0),0)-$D$3*IFERROR(VLOOKUP($A1933,Dividends!$C$10:$E$100,2,0),0)</f>
        <v>20.009576912744194</v>
      </c>
      <c r="G1933" s="66">
        <f t="shared" si="35"/>
        <v>23837.156187718309</v>
      </c>
      <c r="H1933" s="2">
        <f>H1932*(1-H$1+IF(AND(WEEKDAY($A1933)&lt;&gt;1,WEEKDAY($A1933)&lt;&gt;7),-VLOOKUP($A1933,ETF_OP_Fee!$I$5:$J$14,2,1),0))^($A1933-$A1932)*(1+1*(B1933/B1932-1))</f>
        <v>2.9304047066175563</v>
      </c>
      <c r="I1933" s="9" t="str">
        <f>IFERROR(VLOOKUP(A1933,'BITO-IV'!$A$1:$J$10000,4,0),"")</f>
        <v/>
      </c>
      <c r="Q1933">
        <f>ROW()</f>
        <v>1933</v>
      </c>
      <c r="R1933" t="str">
        <f t="shared" si="36"/>
        <v/>
      </c>
      <c r="S1933" t="str">
        <f t="shared" si="34"/>
        <v/>
      </c>
      <c r="W1933">
        <f>VLOOKUP(A1933,Tbills!$B$4:$C$10000,2,1)</f>
        <v>1.0109907692307636</v>
      </c>
    </row>
    <row r="1934" spans="1:23">
      <c r="A1934" s="1">
        <v>42975</v>
      </c>
      <c r="B1934">
        <f>IFERROR(VLOOKUP($A1934,'BTC-Web'!$A$2:$H$10000,2,0),"")</f>
        <v>4384.4501950000003</v>
      </c>
      <c r="C1934">
        <f>VLOOKUP(A1934,H_SPBTFDUE!$B$2:$C$5828,2,0)</f>
        <v>30.183569388095876</v>
      </c>
      <c r="D1934" s="2">
        <f>D1933*(1-D$1+IF(AND(WEEKDAY($A1934)&lt;&gt;1,WEEKDAY($A1934)&lt;&gt;7),-VLOOKUP($A1934,ETF_OP_Fee!$G$5:$H$14,2,1),0))^($A1934-$A1933)*(1+2*(C1934/C1933-1))+IFERROR(VLOOKUP(A1934,BITXeom!$C$9:$D$100,2,0),0)-$D$3*IFERROR(VLOOKUP($A1934,Dividends!$C$10:$E$100,2,0),0)</f>
        <v>20.09916839190279</v>
      </c>
      <c r="G1934" s="66">
        <f t="shared" si="35"/>
        <v>23720.524905514623</v>
      </c>
      <c r="H1934" s="2">
        <f>H1933*(1-H$1+IF(AND(WEEKDAY($A1934)&lt;&gt;1,WEEKDAY($A1934)&lt;&gt;7),-VLOOKUP($A1934,ETF_OP_Fee!$I$5:$J$14,2,1),0))^($A1934-$A1933)*(1+1*(B1934/B1933-1))</f>
        <v>2.9650922075359278</v>
      </c>
      <c r="I1934" s="9" t="str">
        <f>IFERROR(VLOOKUP(A1934,'BITO-IV'!$A$1:$J$10000,4,0),"")</f>
        <v/>
      </c>
      <c r="Q1934">
        <f>ROW()</f>
        <v>1934</v>
      </c>
      <c r="R1934" t="str">
        <f t="shared" si="36"/>
        <v/>
      </c>
      <c r="S1934" t="str">
        <f t="shared" si="34"/>
        <v/>
      </c>
      <c r="W1934">
        <f>VLOOKUP(A1934,Tbills!$B$4:$C$10000,2,1)</f>
        <v>1.0109907692307636</v>
      </c>
    </row>
    <row r="1935" spans="1:23">
      <c r="A1935" s="1">
        <v>42976</v>
      </c>
      <c r="B1935">
        <f>IFERROR(VLOOKUP($A1935,'BTC-Web'!$A$2:$H$10000,2,0),"")</f>
        <v>4389.2099609999996</v>
      </c>
      <c r="C1935">
        <f>VLOOKUP(A1935,H_SPBTFDUE!$B$2:$C$5828,2,0)</f>
        <v>31.532600446195918</v>
      </c>
      <c r="D1935" s="2">
        <f>D1934*(1-D$1+IF(AND(WEEKDAY($A1935)&lt;&gt;1,WEEKDAY($A1935)&lt;&gt;7),-VLOOKUP($A1935,ETF_OP_Fee!$G$5:$H$14,2,1),0))^($A1935-$A1934)*(1+2*(C1935/C1934-1))+IFERROR(VLOOKUP(A1935,BITXeom!$C$9:$D$100,2,0),0)-$D$3*IFERROR(VLOOKUP($A1935,Dividends!$C$10:$E$100,2,0),0)</f>
        <v>21.893162162548283</v>
      </c>
      <c r="G1935" s="66">
        <f t="shared" si="35"/>
        <v>21598.949472287924</v>
      </c>
      <c r="H1935" s="2">
        <f>H1934*(1-H$1+IF(AND(WEEKDAY($A1935)&lt;&gt;1,WEEKDAY($A1935)&lt;&gt;7),-VLOOKUP($A1935,ETF_OP_Fee!$I$5:$J$14,2,1),0))^($A1935-$A1934)*(1+1*(B1935/B1934-1))</f>
        <v>2.968233858868675</v>
      </c>
      <c r="I1935" s="9" t="str">
        <f>IFERROR(VLOOKUP(A1935,'BITO-IV'!$A$1:$J$10000,4,0),"")</f>
        <v/>
      </c>
      <c r="Q1935">
        <f>ROW()</f>
        <v>1935</v>
      </c>
      <c r="R1935" t="str">
        <f t="shared" si="36"/>
        <v/>
      </c>
      <c r="S1935" t="str">
        <f t="shared" si="34"/>
        <v/>
      </c>
      <c r="W1935">
        <f>VLOOKUP(A1935,Tbills!$B$4:$C$10000,2,1)</f>
        <v>1.0109907692307636</v>
      </c>
    </row>
    <row r="1936" spans="1:23">
      <c r="A1936" s="1">
        <v>42977</v>
      </c>
      <c r="B1936">
        <f>IFERROR(VLOOKUP($A1936,'BTC-Web'!$A$2:$H$10000,2,0),"")</f>
        <v>4570.3598629999997</v>
      </c>
      <c r="C1936">
        <f>VLOOKUP(A1936,H_SPBTFDUE!$B$2:$C$5828,2,0)</f>
        <v>31.434663017896895</v>
      </c>
      <c r="D1936" s="2">
        <f>D1935*(1-D$1+IF(AND(WEEKDAY($A1936)&lt;&gt;1,WEEKDAY($A1936)&lt;&gt;7),-VLOOKUP($A1936,ETF_OP_Fee!$G$5:$H$14,2,1),0))^($A1936-$A1935)*(1+2*(C1936/C1935-1))+IFERROR(VLOOKUP(A1936,BITXeom!$C$9:$D$100,2,0),0)-$D$3*IFERROR(VLOOKUP($A1936,Dividends!$C$10:$E$100,2,0),0)</f>
        <v>21.754542985496325</v>
      </c>
      <c r="G1936" s="66">
        <f t="shared" si="35"/>
        <v>21731.993942390352</v>
      </c>
      <c r="H1936" s="2">
        <f>H1935*(1-H$1+IF(AND(WEEKDAY($A1936)&lt;&gt;1,WEEKDAY($A1936)&lt;&gt;7),-VLOOKUP($A1936,ETF_OP_Fee!$I$5:$J$14,2,1),0))^($A1936-$A1935)*(1+1*(B1936/B1935-1))</f>
        <v>3.0906573000879467</v>
      </c>
      <c r="I1936" s="9" t="str">
        <f>IFERROR(VLOOKUP(A1936,'BITO-IV'!$A$1:$J$10000,4,0),"")</f>
        <v/>
      </c>
      <c r="Q1936">
        <f>ROW()</f>
        <v>1936</v>
      </c>
      <c r="R1936" t="str">
        <f t="shared" si="36"/>
        <v/>
      </c>
      <c r="S1936" t="str">
        <f t="shared" si="34"/>
        <v/>
      </c>
      <c r="W1936">
        <f>VLOOKUP(A1936,Tbills!$B$4:$C$10000,2,1)</f>
        <v>1.0109907692307636</v>
      </c>
    </row>
    <row r="1937" spans="1:23">
      <c r="A1937" s="1">
        <v>42978</v>
      </c>
      <c r="B1937">
        <f>IFERROR(VLOOKUP($A1937,'BTC-Web'!$A$2:$H$10000,2,0),"")</f>
        <v>4555.5898440000001</v>
      </c>
      <c r="C1937">
        <f>VLOOKUP(A1937,H_SPBTFDUE!$B$2:$C$5828,2,0)</f>
        <v>32.382047912788266</v>
      </c>
      <c r="D1937" s="2">
        <f>D1936*(1-D$1+IF(AND(WEEKDAY($A1937)&lt;&gt;1,WEEKDAY($A1937)&lt;&gt;7),-VLOOKUP($A1937,ETF_OP_Fee!$G$5:$H$14,2,1),0))^($A1937-$A1936)*(1+2*(C1937/C1936-1))+IFERROR(VLOOKUP(A1937,BITXeom!$C$9:$D$100,2,0),0)-$D$3*IFERROR(VLOOKUP($A1937,Dividends!$C$10:$E$100,2,0),0)</f>
        <v>23.063048997786996</v>
      </c>
      <c r="G1937" s="66">
        <f t="shared" si="35"/>
        <v>20420.935313460253</v>
      </c>
      <c r="H1937" s="2">
        <f>H1936*(1-H$1+IF(AND(WEEKDAY($A1937)&lt;&gt;1,WEEKDAY($A1937)&lt;&gt;7),-VLOOKUP($A1937,ETF_OP_Fee!$I$5:$J$14,2,1),0))^($A1937-$A1936)*(1+1*(B1937/B1936-1))</f>
        <v>3.0805890498596549</v>
      </c>
      <c r="I1937" s="9" t="str">
        <f>IFERROR(VLOOKUP(A1937,'BITO-IV'!$A$1:$J$10000,4,0),"")</f>
        <v/>
      </c>
      <c r="Q1937">
        <f>ROW()</f>
        <v>1937</v>
      </c>
      <c r="R1937" t="str">
        <f t="shared" si="36"/>
        <v/>
      </c>
      <c r="S1937" t="str">
        <f t="shared" si="34"/>
        <v/>
      </c>
      <c r="W1937">
        <f>VLOOKUP(A1937,Tbills!$B$4:$C$10000,2,1)</f>
        <v>1.0199986813187014</v>
      </c>
    </row>
    <row r="1938" spans="1:23">
      <c r="A1938" s="1">
        <v>42979</v>
      </c>
      <c r="B1938">
        <f>IFERROR(VLOOKUP($A1938,'BTC-Web'!$A$2:$H$10000,2,0),"")</f>
        <v>4701.7597660000001</v>
      </c>
      <c r="C1938">
        <f>VLOOKUP(A1938,H_SPBTFDUE!$B$2:$C$5828,2,0)</f>
        <v>33.677113532029708</v>
      </c>
      <c r="D1938" s="2">
        <f>D1937*(1-D$1+IF(AND(WEEKDAY($A1938)&lt;&gt;1,WEEKDAY($A1938)&lt;&gt;7),-VLOOKUP($A1938,ETF_OP_Fee!$G$5:$H$14,2,1),0))^($A1938-$A1937)*(1+2*(C1938/C1937-1))+IFERROR(VLOOKUP(A1938,BITXeom!$C$9:$D$100,2,0),0)-$D$3*IFERROR(VLOOKUP($A1938,Dividends!$C$10:$E$100,2,0),0)</f>
        <v>24.90478223409194</v>
      </c>
      <c r="G1938" s="66">
        <f t="shared" si="35"/>
        <v>18786.470285808482</v>
      </c>
      <c r="H1938" s="2">
        <f>H1937*(1-H$1+IF(AND(WEEKDAY($A1938)&lt;&gt;1,WEEKDAY($A1938)&lt;&gt;7),-VLOOKUP($A1938,ETF_OP_Fee!$I$5:$J$14,2,1),0))^($A1938-$A1937)*(1+1*(B1938/B1937-1))</f>
        <v>3.1793495815977315</v>
      </c>
      <c r="I1938" s="9" t="str">
        <f>IFERROR(VLOOKUP(A1938,'BITO-IV'!$A$1:$J$10000,4,0),"")</f>
        <v/>
      </c>
      <c r="Q1938">
        <f>ROW()</f>
        <v>1938</v>
      </c>
      <c r="R1938" t="str">
        <f t="shared" si="36"/>
        <v/>
      </c>
      <c r="S1938" t="str">
        <f t="shared" si="34"/>
        <v/>
      </c>
      <c r="W1938">
        <f>VLOOKUP(A1938,Tbills!$B$4:$C$10000,2,1)</f>
        <v>1.0199986813187014</v>
      </c>
    </row>
    <row r="1939" spans="1:23">
      <c r="A1939" s="1">
        <v>42983</v>
      </c>
      <c r="B1939">
        <f>IFERROR(VLOOKUP($A1939,'BTC-Web'!$A$2:$H$10000,2,0),"")</f>
        <v>4228.2900390000004</v>
      </c>
      <c r="C1939">
        <f>VLOOKUP(A1939,H_SPBTFDUE!$B$2:$C$5828,2,0)</f>
        <v>30.124804085727572</v>
      </c>
      <c r="D1939" s="2">
        <f>D1938*(1-D$1+IF(AND(WEEKDAY($A1939)&lt;&gt;1,WEEKDAY($A1939)&lt;&gt;7),-VLOOKUP($A1939,ETF_OP_Fee!$G$5:$H$14,2,1),0))^($A1939-$A1938)*(1+2*(C1939/C1938-1))+IFERROR(VLOOKUP(A1939,BITXeom!$C$9:$D$100,2,0),0)-$D$3*IFERROR(VLOOKUP($A1939,Dividends!$C$10:$E$100,2,0),0)</f>
        <v>19.641325363148919</v>
      </c>
      <c r="G1939" s="66">
        <f t="shared" si="35"/>
        <v>22748.739138544348</v>
      </c>
      <c r="H1939" s="2">
        <f>H1938*(1-H$1+IF(AND(WEEKDAY($A1939)&lt;&gt;1,WEEKDAY($A1939)&lt;&gt;7),-VLOOKUP($A1939,ETF_OP_Fee!$I$5:$J$14,2,1),0))^($A1939-$A1938)*(1+1*(B1939/B1938-1))</f>
        <v>2.8588897184659277</v>
      </c>
      <c r="I1939" s="9" t="str">
        <f>IFERROR(VLOOKUP(A1939,'BITO-IV'!$A$1:$J$10000,4,0),"")</f>
        <v/>
      </c>
      <c r="Q1939">
        <f>ROW()</f>
        <v>1939</v>
      </c>
      <c r="R1939" t="str">
        <f t="shared" si="36"/>
        <v/>
      </c>
      <c r="S1939" t="str">
        <f t="shared" si="34"/>
        <v/>
      </c>
      <c r="W1939">
        <f>VLOOKUP(A1939,Tbills!$B$4:$C$10000,2,1)</f>
        <v>1.0199986813187014</v>
      </c>
    </row>
    <row r="1940" spans="1:23">
      <c r="A1940" s="1">
        <v>42984</v>
      </c>
      <c r="B1940">
        <f>IFERROR(VLOOKUP($A1940,'BTC-Web'!$A$2:$H$10000,2,0),"")</f>
        <v>4376.5898440000001</v>
      </c>
      <c r="C1940">
        <f>VLOOKUP(A1940,H_SPBTFDUE!$B$2:$C$5828,2,0)</f>
        <v>31.639883934574804</v>
      </c>
      <c r="D1940" s="2">
        <f>D1939*(1-D$1+IF(AND(WEEKDAY($A1940)&lt;&gt;1,WEEKDAY($A1940)&lt;&gt;7),-VLOOKUP($A1940,ETF_OP_Fee!$G$5:$H$14,2,1),0))^($A1940-$A1939)*(1+2*(C1940/C1939-1))+IFERROR(VLOOKUP(A1940,BITXeom!$C$9:$D$100,2,0),0)-$D$3*IFERROR(VLOOKUP($A1940,Dividends!$C$10:$E$100,2,0),0)</f>
        <v>21.614378885351236</v>
      </c>
      <c r="G1940" s="66">
        <f t="shared" si="35"/>
        <v>20459.33053248073</v>
      </c>
      <c r="H1940" s="2">
        <f>H1939*(1-H$1+IF(AND(WEEKDAY($A1940)&lt;&gt;1,WEEKDAY($A1940)&lt;&gt;7),-VLOOKUP($A1940,ETF_OP_Fee!$I$5:$J$14,2,1),0))^($A1940-$A1939)*(1+1*(B1940/B1939-1))</f>
        <v>2.9590832066555768</v>
      </c>
      <c r="I1940" s="9" t="str">
        <f>IFERROR(VLOOKUP(A1940,'BITO-IV'!$A$1:$J$10000,4,0),"")</f>
        <v/>
      </c>
      <c r="Q1940">
        <f>ROW()</f>
        <v>1940</v>
      </c>
      <c r="R1940" t="str">
        <f t="shared" si="36"/>
        <v/>
      </c>
      <c r="S1940" t="str">
        <f t="shared" si="34"/>
        <v/>
      </c>
      <c r="W1940">
        <f>VLOOKUP(A1940,Tbills!$B$4:$C$10000,2,1)</f>
        <v>1.0199986813187014</v>
      </c>
    </row>
    <row r="1941" spans="1:23">
      <c r="A1941" s="1">
        <v>42985</v>
      </c>
      <c r="B1941">
        <f>IFERROR(VLOOKUP($A1941,'BTC-Web'!$A$2:$H$10000,2,0),"")</f>
        <v>4589.1401370000003</v>
      </c>
      <c r="C1941">
        <f>VLOOKUP(A1941,H_SPBTFDUE!$B$2:$C$5828,2,0)</f>
        <v>31.655410762433149</v>
      </c>
      <c r="D1941" s="2">
        <f>D1940*(1-D$1+IF(AND(WEEKDAY($A1941)&lt;&gt;1,WEEKDAY($A1941)&lt;&gt;7),-VLOOKUP($A1941,ETF_OP_Fee!$G$5:$H$14,2,1),0))^($A1941-$A1940)*(1+2*(C1941/C1940-1))+IFERROR(VLOOKUP(A1941,BITXeom!$C$9:$D$100,2,0),0)-$D$3*IFERROR(VLOOKUP($A1941,Dividends!$C$10:$E$100,2,0),0)</f>
        <v>21.632984663731634</v>
      </c>
      <c r="G1941" s="66">
        <f t="shared" si="35"/>
        <v>20438.185269053898</v>
      </c>
      <c r="H1941" s="2">
        <f>H1940*(1-H$1+IF(AND(WEEKDAY($A1941)&lt;&gt;1,WEEKDAY($A1941)&lt;&gt;7),-VLOOKUP($A1941,ETF_OP_Fee!$I$5:$J$14,2,1),0))^($A1941-$A1940)*(1+1*(B1941/B1940-1))</f>
        <v>3.1027111412145647</v>
      </c>
      <c r="I1941" s="9" t="str">
        <f>IFERROR(VLOOKUP(A1941,'BITO-IV'!$A$1:$J$10000,4,0),"")</f>
        <v/>
      </c>
      <c r="Q1941">
        <f>ROW()</f>
        <v>1941</v>
      </c>
      <c r="R1941" t="str">
        <f t="shared" si="36"/>
        <v/>
      </c>
      <c r="S1941" t="str">
        <f t="shared" si="34"/>
        <v/>
      </c>
      <c r="W1941">
        <f>VLOOKUP(A1941,Tbills!$B$4:$C$10000,2,1)</f>
        <v>1.0199986813187014</v>
      </c>
    </row>
    <row r="1942" spans="1:23">
      <c r="A1942" s="1">
        <v>42986</v>
      </c>
      <c r="B1942">
        <f>IFERROR(VLOOKUP($A1942,'BTC-Web'!$A$2:$H$10000,2,0),"")</f>
        <v>4605.1601559999999</v>
      </c>
      <c r="C1942">
        <f>VLOOKUP(A1942,H_SPBTFDUE!$B$2:$C$5828,2,0)</f>
        <v>29.097903485890878</v>
      </c>
      <c r="D1942" s="2">
        <f>D1941*(1-D$1+IF(AND(WEEKDAY($A1942)&lt;&gt;1,WEEKDAY($A1942)&lt;&gt;7),-VLOOKUP($A1942,ETF_OP_Fee!$G$5:$H$14,2,1),0))^($A1942-$A1941)*(1+2*(C1942/C1941-1))+IFERROR(VLOOKUP(A1942,BITXeom!$C$9:$D$100,2,0),0)-$D$3*IFERROR(VLOOKUP($A1942,Dividends!$C$10:$E$100,2,0),0)</f>
        <v>18.135249487514113</v>
      </c>
      <c r="G1942" s="66">
        <f t="shared" si="35"/>
        <v>23739.609392324612</v>
      </c>
      <c r="H1942" s="2">
        <f>H1941*(1-H$1+IF(AND(WEEKDAY($A1942)&lt;&gt;1,WEEKDAY($A1942)&lt;&gt;7),-VLOOKUP($A1942,ETF_OP_Fee!$I$5:$J$14,2,1),0))^($A1942-$A1941)*(1+1*(B1942/B1941-1))</f>
        <v>3.1134612159499082</v>
      </c>
      <c r="I1942" s="9" t="str">
        <f>IFERROR(VLOOKUP(A1942,'BITO-IV'!$A$1:$J$10000,4,0),"")</f>
        <v/>
      </c>
      <c r="Q1942">
        <f>ROW()</f>
        <v>1942</v>
      </c>
      <c r="R1942" t="str">
        <f t="shared" si="36"/>
        <v/>
      </c>
      <c r="S1942" t="str">
        <f t="shared" si="34"/>
        <v/>
      </c>
      <c r="W1942">
        <f>VLOOKUP(A1942,Tbills!$B$4:$C$10000,2,1)</f>
        <v>1.0199986813187014</v>
      </c>
    </row>
    <row r="1943" spans="1:23">
      <c r="A1943" s="1">
        <v>42989</v>
      </c>
      <c r="B1943">
        <f>IFERROR(VLOOKUP($A1943,'BTC-Web'!$A$2:$H$10000,2,0),"")</f>
        <v>4122.4702150000003</v>
      </c>
      <c r="C1943">
        <f>VLOOKUP(A1943,H_SPBTFDUE!$B$2:$C$5828,2,0)</f>
        <v>28.630386931063146</v>
      </c>
      <c r="D1943" s="2">
        <f>D1942*(1-D$1+IF(AND(WEEKDAY($A1943)&lt;&gt;1,WEEKDAY($A1943)&lt;&gt;7),-VLOOKUP($A1943,ETF_OP_Fee!$G$5:$H$14,2,1),0))^($A1943-$A1942)*(1+2*(C1943/C1942-1))+IFERROR(VLOOKUP(A1943,BITXeom!$C$9:$D$100,2,0),0)-$D$3*IFERROR(VLOOKUP($A1943,Dividends!$C$10:$E$100,2,0),0)</f>
        <v>17.546143723084679</v>
      </c>
      <c r="G1943" s="66">
        <f t="shared" si="35"/>
        <v>24501.223120386461</v>
      </c>
      <c r="H1943" s="2">
        <f>H1942*(1-H$1+IF(AND(WEEKDAY($A1943)&lt;&gt;1,WEEKDAY($A1943)&lt;&gt;7),-VLOOKUP($A1943,ETF_OP_Fee!$I$5:$J$14,2,1),0))^($A1943-$A1942)*(1+1*(B1943/B1942-1))</f>
        <v>2.7869061059564135</v>
      </c>
      <c r="I1943" s="9" t="str">
        <f>IFERROR(VLOOKUP(A1943,'BITO-IV'!$A$1:$J$10000,4,0),"")</f>
        <v/>
      </c>
      <c r="Q1943">
        <f>ROW()</f>
        <v>1943</v>
      </c>
      <c r="R1943" t="str">
        <f t="shared" si="36"/>
        <v/>
      </c>
      <c r="S1943" t="str">
        <f t="shared" si="34"/>
        <v/>
      </c>
      <c r="W1943">
        <f>VLOOKUP(A1943,Tbills!$B$4:$C$10000,2,1)</f>
        <v>1.0199986813187014</v>
      </c>
    </row>
    <row r="1944" spans="1:23">
      <c r="A1944" s="1">
        <v>42990</v>
      </c>
      <c r="B1944">
        <f>IFERROR(VLOOKUP($A1944,'BTC-Web'!$A$2:$H$10000,2,0),"")</f>
        <v>4168.8798829999996</v>
      </c>
      <c r="C1944">
        <f>VLOOKUP(A1944,H_SPBTFDUE!$B$2:$C$5828,2,0)</f>
        <v>28.417678606746311</v>
      </c>
      <c r="D1944" s="2">
        <f>D1943*(1-D$1+IF(AND(WEEKDAY($A1944)&lt;&gt;1,WEEKDAY($A1944)&lt;&gt;7),-VLOOKUP($A1944,ETF_OP_Fee!$G$5:$H$14,2,1),0))^($A1944-$A1943)*(1+2*(C1944/C1943-1))+IFERROR(VLOOKUP(A1944,BITXeom!$C$9:$D$100,2,0),0)-$D$3*IFERROR(VLOOKUP($A1944,Dividends!$C$10:$E$100,2,0),0)</f>
        <v>17.283343242446048</v>
      </c>
      <c r="G1944" s="66">
        <f t="shared" si="35"/>
        <v>24864.009445320517</v>
      </c>
      <c r="H1944" s="2">
        <f>H1943*(1-H$1+IF(AND(WEEKDAY($A1944)&lt;&gt;1,WEEKDAY($A1944)&lt;&gt;7),-VLOOKUP($A1944,ETF_OP_Fee!$I$5:$J$14,2,1),0))^($A1944-$A1943)*(1+1*(B1944/B1943-1))</f>
        <v>2.8182069976279451</v>
      </c>
      <c r="I1944" s="9" t="str">
        <f>IFERROR(VLOOKUP(A1944,'BITO-IV'!$A$1:$J$10000,4,0),"")</f>
        <v/>
      </c>
      <c r="Q1944">
        <f>ROW()</f>
        <v>1944</v>
      </c>
      <c r="R1944" t="str">
        <f t="shared" si="36"/>
        <v/>
      </c>
      <c r="S1944" t="str">
        <f t="shared" si="34"/>
        <v/>
      </c>
      <c r="W1944">
        <f>VLOOKUP(A1944,Tbills!$B$4:$C$10000,2,1)</f>
        <v>1.0199986813187014</v>
      </c>
    </row>
    <row r="1945" spans="1:23">
      <c r="A1945" s="1">
        <v>42991</v>
      </c>
      <c r="B1945">
        <f>IFERROR(VLOOKUP($A1945,'BTC-Web'!$A$2:$H$10000,2,0),"")</f>
        <v>4131.9799800000001</v>
      </c>
      <c r="C1945">
        <f>VLOOKUP(A1945,H_SPBTFDUE!$B$2:$C$5828,2,0)</f>
        <v>26.70694882235675</v>
      </c>
      <c r="D1945" s="2">
        <f>D1944*(1-D$1+IF(AND(WEEKDAY($A1945)&lt;&gt;1,WEEKDAY($A1945)&lt;&gt;7),-VLOOKUP($A1945,ETF_OP_Fee!$G$5:$H$14,2,1),0))^($A1945-$A1944)*(1+2*(C1945/C1944-1))+IFERROR(VLOOKUP(A1945,BITXeom!$C$9:$D$100,2,0),0)-$D$3*IFERROR(VLOOKUP($A1945,Dividends!$C$10:$E$100,2,0),0)</f>
        <v>15.200613690650869</v>
      </c>
      <c r="G1945" s="66">
        <f t="shared" si="35"/>
        <v>27856.3165745814</v>
      </c>
      <c r="H1945" s="2">
        <f>H1944*(1-H$1+IF(AND(WEEKDAY($A1945)&lt;&gt;1,WEEKDAY($A1945)&lt;&gt;7),-VLOOKUP($A1945,ETF_OP_Fee!$I$5:$J$14,2,1),0))^($A1945-$A1944)*(1+1*(B1945/B1944-1))</f>
        <v>2.7931895706558096</v>
      </c>
      <c r="I1945" s="9" t="str">
        <f>IFERROR(VLOOKUP(A1945,'BITO-IV'!$A$1:$J$10000,4,0),"")</f>
        <v/>
      </c>
      <c r="Q1945">
        <f>ROW()</f>
        <v>1945</v>
      </c>
      <c r="R1945" t="str">
        <f t="shared" si="36"/>
        <v/>
      </c>
      <c r="S1945" t="str">
        <f t="shared" si="34"/>
        <v/>
      </c>
      <c r="W1945">
        <f>VLOOKUP(A1945,Tbills!$B$4:$C$10000,2,1)</f>
        <v>1.0199986813187014</v>
      </c>
    </row>
    <row r="1946" spans="1:23">
      <c r="A1946" s="1">
        <v>42992</v>
      </c>
      <c r="B1946">
        <f>IFERROR(VLOOKUP($A1946,'BTC-Web'!$A$2:$H$10000,2,0),"")</f>
        <v>3875.3701169999999</v>
      </c>
      <c r="C1946">
        <f>VLOOKUP(A1946,H_SPBTFDUE!$B$2:$C$5828,2,0)</f>
        <v>21.6988457311578</v>
      </c>
      <c r="D1946" s="2">
        <f>D1945*(1-D$1+IF(AND(WEEKDAY($A1946)&lt;&gt;1,WEEKDAY($A1946)&lt;&gt;7),-VLOOKUP($A1946,ETF_OP_Fee!$G$5:$H$14,2,1),0))^($A1946-$A1945)*(1+2*(C1946/C1945-1))+IFERROR(VLOOKUP(A1946,BITXeom!$C$9:$D$100,2,0),0)-$D$3*IFERROR(VLOOKUP($A1946,Dividends!$C$10:$E$100,2,0),0)</f>
        <v>9.4986120879926119</v>
      </c>
      <c r="G1946" s="66">
        <f t="shared" si="35"/>
        <v>38302.132965233359</v>
      </c>
      <c r="H1946" s="2">
        <f>H1945*(1-H$1+IF(AND(WEEKDAY($A1946)&lt;&gt;1,WEEKDAY($A1946)&lt;&gt;7),-VLOOKUP($A1946,ETF_OP_Fee!$I$5:$J$14,2,1),0))^($A1946-$A1945)*(1+1*(B1946/B1945-1))</f>
        <v>2.6196549132219626</v>
      </c>
      <c r="I1946" s="9" t="str">
        <f>IFERROR(VLOOKUP(A1946,'BITO-IV'!$A$1:$J$10000,4,0),"")</f>
        <v/>
      </c>
      <c r="Q1946">
        <f>ROW()</f>
        <v>1946</v>
      </c>
      <c r="R1946" t="str">
        <f t="shared" si="36"/>
        <v/>
      </c>
      <c r="S1946" t="str">
        <f t="shared" si="34"/>
        <v/>
      </c>
      <c r="W1946">
        <f>VLOOKUP(A1946,Tbills!$B$4:$C$10000,2,1)</f>
        <v>1.0349999999999808</v>
      </c>
    </row>
    <row r="1947" spans="1:23">
      <c r="A1947" s="1">
        <v>42993</v>
      </c>
      <c r="B1947">
        <f>IFERROR(VLOOKUP($A1947,'BTC-Web'!$A$2:$H$10000,2,0),"")</f>
        <v>3166.3000489999999</v>
      </c>
      <c r="C1947">
        <f>VLOOKUP(A1947,H_SPBTFDUE!$B$2:$C$5828,2,0)</f>
        <v>25.015447044335595</v>
      </c>
      <c r="D1947" s="2">
        <f>D1946*(1-D$1+IF(AND(WEEKDAY($A1947)&lt;&gt;1,WEEKDAY($A1947)&lt;&gt;7),-VLOOKUP($A1947,ETF_OP_Fee!$G$5:$H$14,2,1),0))^($A1947-$A1946)*(1+2*(C1947/C1946-1))+IFERROR(VLOOKUP(A1947,BITXeom!$C$9:$D$100,2,0),0)-$D$3*IFERROR(VLOOKUP($A1947,Dividends!$C$10:$E$100,2,0),0)</f>
        <v>12.400783851055127</v>
      </c>
      <c r="G1947" s="66">
        <f t="shared" si="35"/>
        <v>26591.414547461372</v>
      </c>
      <c r="H1947" s="2">
        <f>H1946*(1-H$1+IF(AND(WEEKDAY($A1947)&lt;&gt;1,WEEKDAY($A1947)&lt;&gt;7),-VLOOKUP($A1947,ETF_OP_Fee!$I$5:$J$14,2,1),0))^($A1947-$A1946)*(1+1*(B1947/B1946-1))</f>
        <v>2.1402852740471867</v>
      </c>
      <c r="I1947" s="9" t="str">
        <f>IFERROR(VLOOKUP(A1947,'BITO-IV'!$A$1:$J$10000,4,0),"")</f>
        <v/>
      </c>
      <c r="Q1947">
        <f>ROW()</f>
        <v>1947</v>
      </c>
      <c r="R1947" t="str">
        <f t="shared" si="36"/>
        <v/>
      </c>
      <c r="S1947" t="str">
        <f t="shared" si="34"/>
        <v/>
      </c>
      <c r="W1947">
        <f>VLOOKUP(A1947,Tbills!$B$4:$C$10000,2,1)</f>
        <v>1.0349999999999808</v>
      </c>
    </row>
    <row r="1948" spans="1:23">
      <c r="A1948" s="1">
        <v>42996</v>
      </c>
      <c r="B1948">
        <f>IFERROR(VLOOKUP($A1948,'BTC-Web'!$A$2:$H$10000,2,0),"")</f>
        <v>3591.0900879999999</v>
      </c>
      <c r="C1948">
        <f>VLOOKUP(A1948,H_SPBTFDUE!$B$2:$C$5828,2,0)</f>
        <v>27.953886596866319</v>
      </c>
      <c r="D1948" s="2">
        <f>D1947*(1-D$1+IF(AND(WEEKDAY($A1948)&lt;&gt;1,WEEKDAY($A1948)&lt;&gt;7),-VLOOKUP($A1948,ETF_OP_Fee!$G$5:$H$14,2,1),0))^($A1948-$A1947)*(1+2*(C1948/C1947-1))+IFERROR(VLOOKUP(A1948,BITXeom!$C$9:$D$100,2,0),0)-$D$3*IFERROR(VLOOKUP($A1948,Dividends!$C$10:$E$100,2,0),0)</f>
        <v>15.308562483802513</v>
      </c>
      <c r="G1948" s="66">
        <f t="shared" si="35"/>
        <v>20342.909178021389</v>
      </c>
      <c r="H1948" s="2">
        <f>H1947*(1-H$1+IF(AND(WEEKDAY($A1948)&lt;&gt;1,WEEKDAY($A1948)&lt;&gt;7),-VLOOKUP($A1948,ETF_OP_Fee!$I$5:$J$14,2,1),0))^($A1948-$A1947)*(1+1*(B1948/B1947-1))</f>
        <v>2.4272358883939655</v>
      </c>
      <c r="I1948" s="9" t="str">
        <f>IFERROR(VLOOKUP(A1948,'BITO-IV'!$A$1:$J$10000,4,0),"")</f>
        <v/>
      </c>
      <c r="Q1948">
        <f>ROW()</f>
        <v>1948</v>
      </c>
      <c r="R1948" t="str">
        <f t="shared" si="36"/>
        <v/>
      </c>
      <c r="S1948" t="str">
        <f t="shared" si="34"/>
        <v/>
      </c>
      <c r="W1948">
        <f>VLOOKUP(A1948,Tbills!$B$4:$C$10000,2,1)</f>
        <v>1.0349999999999808</v>
      </c>
    </row>
    <row r="1949" spans="1:23">
      <c r="A1949" s="1">
        <v>42997</v>
      </c>
      <c r="B1949">
        <f>IFERROR(VLOOKUP($A1949,'BTC-Web'!$A$2:$H$10000,2,0),"")</f>
        <v>4073.790039</v>
      </c>
      <c r="C1949">
        <f>VLOOKUP(A1949,H_SPBTFDUE!$B$2:$C$5828,2,0)</f>
        <v>26.986547597451224</v>
      </c>
      <c r="D1949" s="2">
        <f>D1948*(1-D$1+IF(AND(WEEKDAY($A1949)&lt;&gt;1,WEEKDAY($A1949)&lt;&gt;7),-VLOOKUP($A1949,ETF_OP_Fee!$G$5:$H$14,2,1),0))^($A1949-$A1948)*(1+2*(C1949/C1948-1))+IFERROR(VLOOKUP(A1949,BITXeom!$C$9:$D$100,2,0),0)-$D$3*IFERROR(VLOOKUP($A1949,Dividends!$C$10:$E$100,2,0),0)</f>
        <v>14.247344925173541</v>
      </c>
      <c r="G1949" s="66">
        <f t="shared" si="35"/>
        <v>21749.775340529439</v>
      </c>
      <c r="H1949" s="2">
        <f>H1948*(1-H$1+IF(AND(WEEKDAY($A1949)&lt;&gt;1,WEEKDAY($A1949)&lt;&gt;7),-VLOOKUP($A1949,ETF_OP_Fee!$I$5:$J$14,2,1),0))^($A1949-$A1948)*(1+1*(B1949/B1948-1))</f>
        <v>2.7534235516102137</v>
      </c>
      <c r="I1949" s="9" t="str">
        <f>IFERROR(VLOOKUP(A1949,'BITO-IV'!$A$1:$J$10000,4,0),"")</f>
        <v/>
      </c>
      <c r="Q1949">
        <f>ROW()</f>
        <v>1949</v>
      </c>
      <c r="R1949" t="str">
        <f t="shared" si="36"/>
        <v/>
      </c>
      <c r="S1949" t="str">
        <f t="shared" si="34"/>
        <v/>
      </c>
      <c r="W1949">
        <f>VLOOKUP(A1949,Tbills!$B$4:$C$10000,2,1)</f>
        <v>1.0349999999999808</v>
      </c>
    </row>
    <row r="1950" spans="1:23">
      <c r="A1950" s="1">
        <v>42998</v>
      </c>
      <c r="B1950">
        <f>IFERROR(VLOOKUP($A1950,'BTC-Web'!$A$2:$H$10000,2,0),"")</f>
        <v>3916.360107</v>
      </c>
      <c r="C1950">
        <f>VLOOKUP(A1950,H_SPBTFDUE!$B$2:$C$5828,2,0)</f>
        <v>26.852816001449654</v>
      </c>
      <c r="D1950" s="2">
        <f>D1949*(1-D$1+IF(AND(WEEKDAY($A1950)&lt;&gt;1,WEEKDAY($A1950)&lt;&gt;7),-VLOOKUP($A1950,ETF_OP_Fee!$G$5:$H$14,2,1),0))^($A1950-$A1949)*(1+2*(C1950/C1949-1))+IFERROR(VLOOKUP(A1950,BITXeom!$C$9:$D$100,2,0),0)-$D$3*IFERROR(VLOOKUP($A1950,Dividends!$C$10:$E$100,2,0),0)</f>
        <v>14.10443927752377</v>
      </c>
      <c r="G1950" s="66">
        <f t="shared" si="35"/>
        <v>21964.204795992286</v>
      </c>
      <c r="H1950" s="2">
        <f>H1949*(1-H$1+IF(AND(WEEKDAY($A1950)&lt;&gt;1,WEEKDAY($A1950)&lt;&gt;7),-VLOOKUP($A1950,ETF_OP_Fee!$I$5:$J$14,2,1),0))^($A1950-$A1949)*(1+1*(B1950/B1949-1))</f>
        <v>2.6469497416857162</v>
      </c>
      <c r="I1950" s="9" t="str">
        <f>IFERROR(VLOOKUP(A1950,'BITO-IV'!$A$1:$J$10000,4,0),"")</f>
        <v/>
      </c>
      <c r="Q1950">
        <f>ROW()</f>
        <v>1950</v>
      </c>
      <c r="R1950" t="str">
        <f t="shared" si="36"/>
        <v/>
      </c>
      <c r="S1950" t="str">
        <f t="shared" si="34"/>
        <v/>
      </c>
      <c r="W1950">
        <f>VLOOKUP(A1950,Tbills!$B$4:$C$10000,2,1)</f>
        <v>1.0349999999999808</v>
      </c>
    </row>
    <row r="1951" spans="1:23">
      <c r="A1951" s="1">
        <v>42999</v>
      </c>
      <c r="B1951">
        <f>IFERROR(VLOOKUP($A1951,'BTC-Web'!$A$2:$H$10000,2,0),"")</f>
        <v>3901.469971</v>
      </c>
      <c r="C1951">
        <f>VLOOKUP(A1951,H_SPBTFDUE!$B$2:$C$5828,2,0)</f>
        <v>24.959909101459626</v>
      </c>
      <c r="D1951" s="2">
        <f>D1950*(1-D$1+IF(AND(WEEKDAY($A1951)&lt;&gt;1,WEEKDAY($A1951)&lt;&gt;7),-VLOOKUP($A1951,ETF_OP_Fee!$G$5:$H$14,2,1),0))^($A1951-$A1950)*(1+2*(C1951/C1950-1))+IFERROR(VLOOKUP(A1951,BITXeom!$C$9:$D$100,2,0),0)-$D$3*IFERROR(VLOOKUP($A1951,Dividends!$C$10:$E$100,2,0),0)</f>
        <v>12.114480355406616</v>
      </c>
      <c r="G1951" s="66">
        <f t="shared" si="35"/>
        <v>25059.659949035409</v>
      </c>
      <c r="H1951" s="2">
        <f>H1950*(1-H$1+IF(AND(WEEKDAY($A1951)&lt;&gt;1,WEEKDAY($A1951)&lt;&gt;7),-VLOOKUP($A1951,ETF_OP_Fee!$I$5:$J$14,2,1),0))^($A1951-$A1950)*(1+1*(B1951/B1950-1))</f>
        <v>2.6368173163330177</v>
      </c>
      <c r="I1951" s="9" t="str">
        <f>IFERROR(VLOOKUP(A1951,'BITO-IV'!$A$1:$J$10000,4,0),"")</f>
        <v/>
      </c>
      <c r="Q1951">
        <f>ROW()</f>
        <v>1951</v>
      </c>
      <c r="R1951" t="str">
        <f t="shared" si="36"/>
        <v/>
      </c>
      <c r="S1951" t="str">
        <f t="shared" si="34"/>
        <v/>
      </c>
      <c r="W1951">
        <f>VLOOKUP(A1951,Tbills!$B$4:$C$10000,2,1)</f>
        <v>1.045000879120852</v>
      </c>
    </row>
    <row r="1952" spans="1:23">
      <c r="A1952" s="1">
        <v>43000</v>
      </c>
      <c r="B1952">
        <f>IFERROR(VLOOKUP($A1952,'BTC-Web'!$A$2:$H$10000,2,0),"")</f>
        <v>3628.0200199999999</v>
      </c>
      <c r="C1952">
        <f>VLOOKUP(A1952,H_SPBTFDUE!$B$2:$C$5828,2,0)</f>
        <v>24.95483599094263</v>
      </c>
      <c r="D1952" s="2">
        <f>D1951*(1-D$1+IF(AND(WEEKDAY($A1952)&lt;&gt;1,WEEKDAY($A1952)&lt;&gt;7),-VLOOKUP($A1952,ETF_OP_Fee!$G$5:$H$14,2,1),0))^($A1952-$A1951)*(1+2*(C1952/C1951-1))+IFERROR(VLOOKUP(A1952,BITXeom!$C$9:$D$100,2,0),0)-$D$3*IFERROR(VLOOKUP($A1952,Dividends!$C$10:$E$100,2,0),0)</f>
        <v>12.108096028343056</v>
      </c>
      <c r="G1952" s="66">
        <f t="shared" si="35"/>
        <v>25068.542243411408</v>
      </c>
      <c r="H1952" s="2">
        <f>H1951*(1-H$1+IF(AND(WEEKDAY($A1952)&lt;&gt;1,WEEKDAY($A1952)&lt;&gt;7),-VLOOKUP($A1952,ETF_OP_Fee!$I$5:$J$14,2,1),0))^($A1952-$A1951)*(1+1*(B1952/B1951-1))</f>
        <v>2.4519417282908691</v>
      </c>
      <c r="I1952" s="9" t="str">
        <f>IFERROR(VLOOKUP(A1952,'BITO-IV'!$A$1:$J$10000,4,0),"")</f>
        <v/>
      </c>
      <c r="Q1952">
        <f>ROW()</f>
        <v>1952</v>
      </c>
      <c r="R1952" t="str">
        <f t="shared" si="36"/>
        <v/>
      </c>
      <c r="S1952" t="str">
        <f t="shared" si="34"/>
        <v/>
      </c>
      <c r="W1952">
        <f>VLOOKUP(A1952,Tbills!$B$4:$C$10000,2,1)</f>
        <v>1.045000879120852</v>
      </c>
    </row>
    <row r="1953" spans="1:23">
      <c r="A1953" s="1">
        <v>43003</v>
      </c>
      <c r="B1953">
        <f>IFERROR(VLOOKUP($A1953,'BTC-Web'!$A$2:$H$10000,2,0),"")</f>
        <v>3681.580078</v>
      </c>
      <c r="C1953">
        <f>VLOOKUP(A1953,H_SPBTFDUE!$B$2:$C$5828,2,0)</f>
        <v>26.982264247926</v>
      </c>
      <c r="D1953" s="2">
        <f>D1952*(1-D$1+IF(AND(WEEKDAY($A1953)&lt;&gt;1,WEEKDAY($A1953)&lt;&gt;7),-VLOOKUP($A1953,ETF_OP_Fee!$G$5:$H$14,2,1),0))^($A1953-$A1952)*(1+2*(C1953/C1952-1))+IFERROR(VLOOKUP(A1953,BITXeom!$C$9:$D$100,2,0),0)-$D$3*IFERROR(VLOOKUP($A1953,Dividends!$C$10:$E$100,2,0),0)</f>
        <v>14.070424260445476</v>
      </c>
      <c r="G1953" s="66">
        <f t="shared" si="35"/>
        <v>20993.90491229793</v>
      </c>
      <c r="H1953" s="2">
        <f>H1952*(1-H$1+IF(AND(WEEKDAY($A1953)&lt;&gt;1,WEEKDAY($A1953)&lt;&gt;7),-VLOOKUP($A1953,ETF_OP_Fee!$I$5:$J$14,2,1),0))^($A1953-$A1952)*(1+1*(B1953/B1952-1))</f>
        <v>2.4879451983137213</v>
      </c>
      <c r="I1953" s="9" t="str">
        <f>IFERROR(VLOOKUP(A1953,'BITO-IV'!$A$1:$J$10000,4,0),"")</f>
        <v/>
      </c>
      <c r="Q1953">
        <f>ROW()</f>
        <v>1953</v>
      </c>
      <c r="R1953" t="str">
        <f t="shared" si="36"/>
        <v/>
      </c>
      <c r="S1953" t="str">
        <f t="shared" si="34"/>
        <v/>
      </c>
      <c r="W1953">
        <f>VLOOKUP(A1953,Tbills!$B$4:$C$10000,2,1)</f>
        <v>1.045000879120852</v>
      </c>
    </row>
    <row r="1954" spans="1:23">
      <c r="A1954" s="1">
        <v>43004</v>
      </c>
      <c r="B1954">
        <f>IFERROR(VLOOKUP($A1954,'BTC-Web'!$A$2:$H$10000,2,0),"")</f>
        <v>3928.4099120000001</v>
      </c>
      <c r="C1954">
        <f>VLOOKUP(A1954,H_SPBTFDUE!$B$2:$C$5828,2,0)</f>
        <v>26.747563807284727</v>
      </c>
      <c r="D1954" s="2">
        <f>D1953*(1-D$1+IF(AND(WEEKDAY($A1954)&lt;&gt;1,WEEKDAY($A1954)&lt;&gt;7),-VLOOKUP($A1954,ETF_OP_Fee!$G$5:$H$14,2,1),0))^($A1954-$A1953)*(1+2*(C1954/C1953-1))+IFERROR(VLOOKUP(A1954,BITXeom!$C$9:$D$100,2,0),0)-$D$3*IFERROR(VLOOKUP($A1954,Dividends!$C$10:$E$100,2,0),0)</f>
        <v>13.823979426738118</v>
      </c>
      <c r="G1954" s="66">
        <f t="shared" si="35"/>
        <v>21358.035596712212</v>
      </c>
      <c r="H1954" s="2">
        <f>H1953*(1-H$1+IF(AND(WEEKDAY($A1954)&lt;&gt;1,WEEKDAY($A1954)&lt;&gt;7),-VLOOKUP($A1954,ETF_OP_Fee!$I$5:$J$14,2,1),0))^($A1954-$A1953)*(1+1*(B1954/B1953-1))</f>
        <v>2.6546792375416777</v>
      </c>
      <c r="I1954" s="9" t="str">
        <f>IFERROR(VLOOKUP(A1954,'BITO-IV'!$A$1:$J$10000,4,0),"")</f>
        <v/>
      </c>
      <c r="Q1954">
        <f>ROW()</f>
        <v>1954</v>
      </c>
      <c r="R1954" t="str">
        <f t="shared" si="36"/>
        <v/>
      </c>
      <c r="S1954" t="str">
        <f t="shared" si="34"/>
        <v/>
      </c>
      <c r="W1954">
        <f>VLOOKUP(A1954,Tbills!$B$4:$C$10000,2,1)</f>
        <v>1.045000879120852</v>
      </c>
    </row>
    <row r="1955" spans="1:23">
      <c r="A1955" s="1">
        <v>43005</v>
      </c>
      <c r="B1955">
        <f>IFERROR(VLOOKUP($A1955,'BTC-Web'!$A$2:$H$10000,2,0),"")</f>
        <v>3892.9399410000001</v>
      </c>
      <c r="C1955">
        <f>VLOOKUP(A1955,H_SPBTFDUE!$B$2:$C$5828,2,0)</f>
        <v>28.863353637683048</v>
      </c>
      <c r="D1955" s="2">
        <f>D1954*(1-D$1+IF(AND(WEEKDAY($A1955)&lt;&gt;1,WEEKDAY($A1955)&lt;&gt;7),-VLOOKUP($A1955,ETF_OP_Fee!$G$5:$H$14,2,1),0))^($A1955-$A1954)*(1+2*(C1955/C1954-1))+IFERROR(VLOOKUP(A1955,BITXeom!$C$9:$D$100,2,0),0)-$D$3*IFERROR(VLOOKUP($A1955,Dividends!$C$10:$E$100,2,0),0)</f>
        <v>16.009062349774503</v>
      </c>
      <c r="G1955" s="66">
        <f t="shared" si="35"/>
        <v>17977.990696114801</v>
      </c>
      <c r="H1955" s="2">
        <f>H1954*(1-H$1+IF(AND(WEEKDAY($A1955)&lt;&gt;1,WEEKDAY($A1955)&lt;&gt;7),-VLOOKUP($A1955,ETF_OP_Fee!$I$5:$J$14,2,1),0))^($A1955-$A1954)*(1+1*(B1955/B1954-1))</f>
        <v>2.6306414263152269</v>
      </c>
      <c r="I1955" s="9" t="str">
        <f>IFERROR(VLOOKUP(A1955,'BITO-IV'!$A$1:$J$10000,4,0),"")</f>
        <v/>
      </c>
      <c r="Q1955">
        <f>ROW()</f>
        <v>1955</v>
      </c>
      <c r="R1955" t="str">
        <f t="shared" si="36"/>
        <v/>
      </c>
      <c r="S1955" t="str">
        <f t="shared" si="34"/>
        <v/>
      </c>
      <c r="W1955">
        <f>VLOOKUP(A1955,Tbills!$B$4:$C$10000,2,1)</f>
        <v>1.045000879120852</v>
      </c>
    </row>
    <row r="1956" spans="1:23">
      <c r="A1956" s="1">
        <v>43006</v>
      </c>
      <c r="B1956">
        <f>IFERROR(VLOOKUP($A1956,'BTC-Web'!$A$2:$H$10000,2,0),"")</f>
        <v>4197.1298829999996</v>
      </c>
      <c r="C1956">
        <f>VLOOKUP(A1956,H_SPBTFDUE!$B$2:$C$5828,2,0)</f>
        <v>28.681953788870175</v>
      </c>
      <c r="D1956" s="2">
        <f>D1955*(1-D$1+IF(AND(WEEKDAY($A1956)&lt;&gt;1,WEEKDAY($A1956)&lt;&gt;7),-VLOOKUP($A1956,ETF_OP_Fee!$G$5:$H$14,2,1),0))^($A1956-$A1955)*(1+2*(C1956/C1955-1))+IFERROR(VLOOKUP(A1956,BITXeom!$C$9:$D$100,2,0),0)-$D$3*IFERROR(VLOOKUP($A1956,Dividends!$C$10:$E$100,2,0),0)</f>
        <v>15.805929854494629</v>
      </c>
      <c r="G1956" s="66">
        <f t="shared" si="35"/>
        <v>18203.03031456954</v>
      </c>
      <c r="H1956" s="2">
        <f>H1955*(1-H$1+IF(AND(WEEKDAY($A1956)&lt;&gt;1,WEEKDAY($A1956)&lt;&gt;7),-VLOOKUP($A1956,ETF_OP_Fee!$I$5:$J$14,2,1),0))^($A1956-$A1955)*(1+1*(B1956/B1955-1))</f>
        <v>2.8361229654046189</v>
      </c>
      <c r="I1956" s="9" t="str">
        <f>IFERROR(VLOOKUP(A1956,'BITO-IV'!$A$1:$J$10000,4,0),"")</f>
        <v/>
      </c>
      <c r="Q1956">
        <f>ROW()</f>
        <v>1956</v>
      </c>
      <c r="R1956" t="str">
        <f t="shared" si="36"/>
        <v/>
      </c>
      <c r="S1956" t="str">
        <f t="shared" si="34"/>
        <v/>
      </c>
      <c r="W1956">
        <f>VLOOKUP(A1956,Tbills!$B$4:$C$10000,2,1)</f>
        <v>1.0500013186813162</v>
      </c>
    </row>
    <row r="1957" spans="1:23">
      <c r="A1957" s="1">
        <v>43007</v>
      </c>
      <c r="B1957">
        <f>IFERROR(VLOOKUP($A1957,'BTC-Web'!$A$2:$H$10000,2,0),"")</f>
        <v>4171.6201170000004</v>
      </c>
      <c r="C1957">
        <f>VLOOKUP(A1957,H_SPBTFDUE!$B$2:$C$5828,2,0)</f>
        <v>28.598700935485454</v>
      </c>
      <c r="D1957" s="2">
        <f>D1956*(1-D$1+IF(AND(WEEKDAY($A1957)&lt;&gt;1,WEEKDAY($A1957)&lt;&gt;7),-VLOOKUP($A1957,ETF_OP_Fee!$G$5:$H$14,2,1),0))^($A1957-$A1956)*(1+2*(C1957/C1956-1))+IFERROR(VLOOKUP(A1957,BITXeom!$C$9:$D$100,2,0),0)-$D$3*IFERROR(VLOOKUP($A1957,Dividends!$C$10:$E$100,2,0),0)</f>
        <v>15.712278282215982</v>
      </c>
      <c r="G1957" s="66">
        <f t="shared" si="35"/>
        <v>18307.755770902968</v>
      </c>
      <c r="H1957" s="2">
        <f>H1956*(1-H$1+IF(AND(WEEKDAY($A1957)&lt;&gt;1,WEEKDAY($A1957)&lt;&gt;7),-VLOOKUP($A1957,ETF_OP_Fee!$I$5:$J$14,2,1),0))^($A1957-$A1956)*(1+1*(B1957/B1956-1))</f>
        <v>2.8188119049224918</v>
      </c>
      <c r="I1957" s="9" t="str">
        <f>IFERROR(VLOOKUP(A1957,'BITO-IV'!$A$1:$J$10000,4,0),"")</f>
        <v/>
      </c>
      <c r="Q1957">
        <f>ROW()</f>
        <v>1957</v>
      </c>
      <c r="R1957" t="str">
        <f t="shared" si="36"/>
        <v/>
      </c>
      <c r="S1957" t="str">
        <f t="shared" si="34"/>
        <v/>
      </c>
      <c r="W1957">
        <f>VLOOKUP(A1957,Tbills!$B$4:$C$10000,2,1)</f>
        <v>1.0500013186813162</v>
      </c>
    </row>
    <row r="1958" spans="1:23">
      <c r="A1958" s="1">
        <v>43010</v>
      </c>
      <c r="B1958">
        <f>IFERROR(VLOOKUP($A1958,'BTC-Web'!$A$2:$H$10000,2,0),"")</f>
        <v>4395.8100590000004</v>
      </c>
      <c r="C1958">
        <f>VLOOKUP(A1958,H_SPBTFDUE!$B$2:$C$5828,2,0)</f>
        <v>30.287210354704985</v>
      </c>
      <c r="D1958" s="2">
        <f>D1957*(1-D$1+IF(AND(WEEKDAY($A1958)&lt;&gt;1,WEEKDAY($A1958)&lt;&gt;7),-VLOOKUP($A1958,ETF_OP_Fee!$G$5:$H$14,2,1),0))^($A1958-$A1957)*(1+2*(C1958/C1957-1))+IFERROR(VLOOKUP(A1958,BITXeom!$C$9:$D$100,2,0),0)-$D$3*IFERROR(VLOOKUP($A1958,Dividends!$C$10:$E$100,2,0),0)</f>
        <v>17.561277919880251</v>
      </c>
      <c r="G1958" s="66">
        <f t="shared" si="35"/>
        <v>16144.969041034081</v>
      </c>
      <c r="H1958" s="2">
        <f>H1957*(1-H$1+IF(AND(WEEKDAY($A1958)&lt;&gt;1,WEEKDAY($A1958)&lt;&gt;7),-VLOOKUP($A1958,ETF_OP_Fee!$I$5:$J$14,2,1),0))^($A1958-$A1957)*(1+1*(B1958/B1957-1))</f>
        <v>2.9700677171748886</v>
      </c>
      <c r="I1958" s="9" t="str">
        <f>IFERROR(VLOOKUP(A1958,'BITO-IV'!$A$1:$J$10000,4,0),"")</f>
        <v/>
      </c>
      <c r="Q1958">
        <f>ROW()</f>
        <v>1958</v>
      </c>
      <c r="R1958" t="str">
        <f t="shared" si="36"/>
        <v/>
      </c>
      <c r="S1958" t="str">
        <f t="shared" si="34"/>
        <v/>
      </c>
      <c r="W1958">
        <f>VLOOKUP(A1958,Tbills!$B$4:$C$10000,2,1)</f>
        <v>1.0500013186813162</v>
      </c>
    </row>
    <row r="1959" spans="1:23">
      <c r="A1959" s="1">
        <v>43011</v>
      </c>
      <c r="B1959">
        <f>IFERROR(VLOOKUP($A1959,'BTC-Web'!$A$2:$H$10000,2,0),"")</f>
        <v>4408.4599609999996</v>
      </c>
      <c r="C1959">
        <f>VLOOKUP(A1959,H_SPBTFDUE!$B$2:$C$5828,2,0)</f>
        <v>29.653051807913194</v>
      </c>
      <c r="D1959" s="2">
        <f>D1958*(1-D$1+IF(AND(WEEKDAY($A1959)&lt;&gt;1,WEEKDAY($A1959)&lt;&gt;7),-VLOOKUP($A1959,ETF_OP_Fee!$G$5:$H$14,2,1),0))^($A1959-$A1958)*(1+2*(C1959/C1958-1))+IFERROR(VLOOKUP(A1959,BITXeom!$C$9:$D$100,2,0),0)-$D$3*IFERROR(VLOOKUP($A1959,Dividends!$C$10:$E$100,2,0),0)</f>
        <v>16.823847796437054</v>
      </c>
      <c r="G1959" s="66">
        <f t="shared" si="35"/>
        <v>16820.220604351602</v>
      </c>
      <c r="H1959" s="2">
        <f>H1958*(1-H$1+IF(AND(WEEKDAY($A1959)&lt;&gt;1,WEEKDAY($A1959)&lt;&gt;7),-VLOOKUP($A1959,ETF_OP_Fee!$I$5:$J$14,2,1),0))^($A1959-$A1958)*(1+1*(B1959/B1958-1))</f>
        <v>2.9785372090983411</v>
      </c>
      <c r="I1959" s="9" t="str">
        <f>IFERROR(VLOOKUP(A1959,'BITO-IV'!$A$1:$J$10000,4,0),"")</f>
        <v/>
      </c>
      <c r="Q1959">
        <f>ROW()</f>
        <v>1959</v>
      </c>
      <c r="R1959" t="str">
        <f t="shared" si="36"/>
        <v/>
      </c>
      <c r="S1959" t="str">
        <f t="shared" ref="S1959:S2022" si="37">IF($A1959&gt;=$R$2,I1959*S$4,"")</f>
        <v/>
      </c>
      <c r="W1959">
        <f>VLOOKUP(A1959,Tbills!$B$4:$C$10000,2,1)</f>
        <v>1.0500013186813162</v>
      </c>
    </row>
    <row r="1960" spans="1:23">
      <c r="A1960" s="1">
        <v>43012</v>
      </c>
      <c r="B1960">
        <f>IFERROR(VLOOKUP($A1960,'BTC-Web'!$A$2:$H$10000,2,0),"")</f>
        <v>4319.3701170000004</v>
      </c>
      <c r="C1960">
        <f>VLOOKUP(A1960,H_SPBTFDUE!$B$2:$C$5828,2,0)</f>
        <v>29.044580962974702</v>
      </c>
      <c r="D1960" s="2">
        <f>D1959*(1-D$1+IF(AND(WEEKDAY($A1960)&lt;&gt;1,WEEKDAY($A1960)&lt;&gt;7),-VLOOKUP($A1960,ETF_OP_Fee!$G$5:$H$14,2,1),0))^($A1960-$A1959)*(1+2*(C1960/C1959-1))+IFERROR(VLOOKUP(A1960,BITXeom!$C$9:$D$100,2,0),0)-$D$3*IFERROR(VLOOKUP($A1960,Dividends!$C$10:$E$100,2,0),0)</f>
        <v>16.131463329068801</v>
      </c>
      <c r="G1960" s="66">
        <f t="shared" si="35"/>
        <v>17509.635791816421</v>
      </c>
      <c r="H1960" s="2">
        <f>H1959*(1-H$1+IF(AND(WEEKDAY($A1960)&lt;&gt;1,WEEKDAY($A1960)&lt;&gt;7),-VLOOKUP($A1960,ETF_OP_Fee!$I$5:$J$14,2,1),0))^($A1960-$A1959)*(1+1*(B1960/B1959-1))</f>
        <v>2.918268482455924</v>
      </c>
      <c r="I1960" s="9" t="str">
        <f>IFERROR(VLOOKUP(A1960,'BITO-IV'!$A$1:$J$10000,4,0),"")</f>
        <v/>
      </c>
      <c r="Q1960">
        <f>ROW()</f>
        <v>1960</v>
      </c>
      <c r="R1960" t="str">
        <f t="shared" si="36"/>
        <v/>
      </c>
      <c r="S1960" t="str">
        <f t="shared" si="37"/>
        <v/>
      </c>
      <c r="W1960">
        <f>VLOOKUP(A1960,Tbills!$B$4:$C$10000,2,1)</f>
        <v>1.0500013186813162</v>
      </c>
    </row>
    <row r="1961" spans="1:23">
      <c r="A1961" s="1">
        <v>43013</v>
      </c>
      <c r="B1961">
        <f>IFERROR(VLOOKUP($A1961,'BTC-Web'!$A$2:$H$10000,2,0),"")</f>
        <v>4229.8798829999996</v>
      </c>
      <c r="C1961">
        <f>VLOOKUP(A1961,H_SPBTFDUE!$B$2:$C$5828,2,0)</f>
        <v>29.721613050817311</v>
      </c>
      <c r="D1961" s="2">
        <f>D1960*(1-D$1+IF(AND(WEEKDAY($A1961)&lt;&gt;1,WEEKDAY($A1961)&lt;&gt;7),-VLOOKUP($A1961,ETF_OP_Fee!$G$5:$H$14,2,1),0))^($A1961-$A1960)*(1+2*(C1961/C1960-1))+IFERROR(VLOOKUP(A1961,BITXeom!$C$9:$D$100,2,0),0)-$D$3*IFERROR(VLOOKUP($A1961,Dividends!$C$10:$E$100,2,0),0)</f>
        <v>16.881480103939733</v>
      </c>
      <c r="G1961" s="66">
        <f t="shared" ref="G1961:G2024" si="38">G1960*(1-G$1-2*(C1961/C1960-1))</f>
        <v>16692.421607409928</v>
      </c>
      <c r="H1961" s="2">
        <f>H1960*(1-H$1+IF(AND(WEEKDAY($A1961)&lt;&gt;1,WEEKDAY($A1961)&lt;&gt;7),-VLOOKUP($A1961,ETF_OP_Fee!$I$5:$J$14,2,1),0))^($A1961-$A1960)*(1+1*(B1961/B1960-1))</f>
        <v>2.8577323851707548</v>
      </c>
      <c r="I1961" s="9" t="str">
        <f>IFERROR(VLOOKUP(A1961,'BITO-IV'!$A$1:$J$10000,4,0),"")</f>
        <v/>
      </c>
      <c r="Q1961">
        <f>ROW()</f>
        <v>1961</v>
      </c>
      <c r="R1961" t="str">
        <f t="shared" ref="R1961:R2024" si="39">IF($A1961&gt;=$R$2,B1961*R$4,"")</f>
        <v/>
      </c>
      <c r="S1961" t="str">
        <f t="shared" si="37"/>
        <v/>
      </c>
      <c r="W1961">
        <f>VLOOKUP(A1961,Tbills!$B$4:$C$10000,2,1)</f>
        <v>1.0500013186813162</v>
      </c>
    </row>
    <row r="1962" spans="1:23">
      <c r="A1962" s="1">
        <v>43014</v>
      </c>
      <c r="B1962">
        <f>IFERROR(VLOOKUP($A1962,'BTC-Web'!$A$2:$H$10000,2,0),"")</f>
        <v>4324.4599609999996</v>
      </c>
      <c r="C1962">
        <f>VLOOKUP(A1962,H_SPBTFDUE!$B$2:$C$5828,2,0)</f>
        <v>30.009500549394904</v>
      </c>
      <c r="D1962" s="2">
        <f>D1961*(1-D$1+IF(AND(WEEKDAY($A1962)&lt;&gt;1,WEEKDAY($A1962)&lt;&gt;7),-VLOOKUP($A1962,ETF_OP_Fee!$G$5:$H$14,2,1),0))^($A1962-$A1961)*(1+2*(C1962/C1961-1))+IFERROR(VLOOKUP(A1962,BITXeom!$C$9:$D$100,2,0),0)-$D$3*IFERROR(VLOOKUP($A1962,Dividends!$C$10:$E$100,2,0),0)</f>
        <v>17.20643817795894</v>
      </c>
      <c r="G1962" s="66">
        <f t="shared" si="38"/>
        <v>16368.18265348105</v>
      </c>
      <c r="H1962" s="2">
        <f>H1961*(1-H$1+IF(AND(WEEKDAY($A1962)&lt;&gt;1,WEEKDAY($A1962)&lt;&gt;7),-VLOOKUP($A1962,ETF_OP_Fee!$I$5:$J$14,2,1),0))^($A1962-$A1961)*(1+1*(B1962/B1961-1))</f>
        <v>2.9215552143997545</v>
      </c>
      <c r="I1962" s="9" t="str">
        <f>IFERROR(VLOOKUP(A1962,'BITO-IV'!$A$1:$J$10000,4,0),"")</f>
        <v/>
      </c>
      <c r="Q1962">
        <f>ROW()</f>
        <v>1962</v>
      </c>
      <c r="R1962" t="str">
        <f t="shared" si="39"/>
        <v/>
      </c>
      <c r="S1962" t="str">
        <f t="shared" si="37"/>
        <v/>
      </c>
      <c r="W1962">
        <f>VLOOKUP(A1962,Tbills!$B$4:$C$10000,2,1)</f>
        <v>1.0500013186813162</v>
      </c>
    </row>
    <row r="1963" spans="1:23">
      <c r="A1963" s="1">
        <v>43017</v>
      </c>
      <c r="B1963">
        <f>IFERROR(VLOOKUP($A1963,'BTC-Web'!$A$2:$H$10000,2,0),"")</f>
        <v>4614.5200199999999</v>
      </c>
      <c r="C1963">
        <f>VLOOKUP(A1963,H_SPBTFDUE!$B$2:$C$5828,2,0)</f>
        <v>32.76087524779868</v>
      </c>
      <c r="D1963" s="2">
        <f>D1962*(1-D$1+IF(AND(WEEKDAY($A1963)&lt;&gt;1,WEEKDAY($A1963)&lt;&gt;7),-VLOOKUP($A1963,ETF_OP_Fee!$G$5:$H$14,2,1),0))^($A1963-$A1962)*(1+2*(C1963/C1962-1))+IFERROR(VLOOKUP(A1963,BITXeom!$C$9:$D$100,2,0),0)-$D$3*IFERROR(VLOOKUP($A1963,Dividends!$C$10:$E$100,2,0),0)</f>
        <v>20.354166850708509</v>
      </c>
      <c r="G1963" s="66">
        <f t="shared" si="38"/>
        <v>13365.947529927582</v>
      </c>
      <c r="H1963" s="2">
        <f>H1962*(1-H$1+IF(AND(WEEKDAY($A1963)&lt;&gt;1,WEEKDAY($A1963)&lt;&gt;7),-VLOOKUP($A1963,ETF_OP_Fee!$I$5:$J$14,2,1),0))^($A1963-$A1962)*(1+1*(B1963/B1962-1))</f>
        <v>3.1172730247078326</v>
      </c>
      <c r="I1963" s="9" t="str">
        <f>IFERROR(VLOOKUP(A1963,'BITO-IV'!$A$1:$J$10000,4,0),"")</f>
        <v/>
      </c>
      <c r="Q1963">
        <f>ROW()</f>
        <v>1963</v>
      </c>
      <c r="R1963" t="str">
        <f t="shared" si="39"/>
        <v/>
      </c>
      <c r="S1963" t="str">
        <f t="shared" si="37"/>
        <v/>
      </c>
      <c r="W1963">
        <f>VLOOKUP(A1963,Tbills!$B$4:$C$10000,2,1)</f>
        <v>1.0500013186813162</v>
      </c>
    </row>
    <row r="1964" spans="1:23">
      <c r="A1964" s="1">
        <v>43018</v>
      </c>
      <c r="B1964">
        <f>IFERROR(VLOOKUP($A1964,'BTC-Web'!$A$2:$H$10000,2,0),"")</f>
        <v>4776.2099609999996</v>
      </c>
      <c r="C1964">
        <f>VLOOKUP(A1964,H_SPBTFDUE!$B$2:$C$5828,2,0)</f>
        <v>32.825732535164825</v>
      </c>
      <c r="D1964" s="2">
        <f>D1963*(1-D$1+IF(AND(WEEKDAY($A1964)&lt;&gt;1,WEEKDAY($A1964)&lt;&gt;7),-VLOOKUP($A1964,ETF_OP_Fee!$G$5:$H$14,2,1),0))^($A1964-$A1963)*(1+2*(C1964/C1963-1))+IFERROR(VLOOKUP(A1964,BITXeom!$C$9:$D$100,2,0),0)-$D$3*IFERROR(VLOOKUP($A1964,Dividends!$C$10:$E$100,2,0),0)</f>
        <v>20.432294494846268</v>
      </c>
      <c r="G1964" s="66">
        <f t="shared" si="38"/>
        <v>13312.330160210086</v>
      </c>
      <c r="H1964" s="2">
        <f>H1963*(1-H$1+IF(AND(WEEKDAY($A1964)&lt;&gt;1,WEEKDAY($A1964)&lt;&gt;7),-VLOOKUP($A1964,ETF_OP_Fee!$I$5:$J$14,2,1),0))^($A1964-$A1963)*(1+1*(B1964/B1963-1))</f>
        <v>3.2264163752274522</v>
      </c>
      <c r="I1964" s="9" t="str">
        <f>IFERROR(VLOOKUP(A1964,'BITO-IV'!$A$1:$J$10000,4,0),"")</f>
        <v/>
      </c>
      <c r="Q1964">
        <f>ROW()</f>
        <v>1964</v>
      </c>
      <c r="R1964" t="str">
        <f t="shared" si="39"/>
        <v/>
      </c>
      <c r="S1964" t="str">
        <f t="shared" si="37"/>
        <v/>
      </c>
      <c r="W1964">
        <f>VLOOKUP(A1964,Tbills!$B$4:$C$10000,2,1)</f>
        <v>1.0500013186813162</v>
      </c>
    </row>
    <row r="1965" spans="1:23">
      <c r="A1965" s="1">
        <v>43019</v>
      </c>
      <c r="B1965">
        <f>IFERROR(VLOOKUP($A1965,'BTC-Web'!$A$2:$H$10000,2,0),"")</f>
        <v>4789.25</v>
      </c>
      <c r="C1965">
        <f>VLOOKUP(A1965,H_SPBTFDUE!$B$2:$C$5828,2,0)</f>
        <v>33.127532828504023</v>
      </c>
      <c r="D1965" s="2">
        <f>D1964*(1-D$1+IF(AND(WEEKDAY($A1965)&lt;&gt;1,WEEKDAY($A1965)&lt;&gt;7),-VLOOKUP($A1965,ETF_OP_Fee!$G$5:$H$14,2,1),0))^($A1965-$A1964)*(1+2*(C1965/C1964-1))+IFERROR(VLOOKUP(A1965,BITXeom!$C$9:$D$100,2,0),0)-$D$3*IFERROR(VLOOKUP($A1965,Dividends!$C$10:$E$100,2,0),0)</f>
        <v>20.805495796790471</v>
      </c>
      <c r="G1965" s="66">
        <f t="shared" si="38"/>
        <v>13066.849650245502</v>
      </c>
      <c r="H1965" s="2">
        <f>H1964*(1-H$1+IF(AND(WEEKDAY($A1965)&lt;&gt;1,WEEKDAY($A1965)&lt;&gt;7),-VLOOKUP($A1965,ETF_OP_Fee!$I$5:$J$14,2,1),0))^($A1965-$A1964)*(1+1*(B1965/B1964-1))</f>
        <v>3.2351409533715465</v>
      </c>
      <c r="I1965" s="9" t="str">
        <f>IFERROR(VLOOKUP(A1965,'BITO-IV'!$A$1:$J$10000,4,0),"")</f>
        <v/>
      </c>
      <c r="Q1965">
        <f>ROW()</f>
        <v>1965</v>
      </c>
      <c r="R1965" t="str">
        <f t="shared" si="39"/>
        <v/>
      </c>
      <c r="S1965" t="str">
        <f t="shared" si="37"/>
        <v/>
      </c>
      <c r="W1965">
        <f>VLOOKUP(A1965,Tbills!$B$4:$C$10000,2,1)</f>
        <v>1.0500013186813162</v>
      </c>
    </row>
    <row r="1966" spans="1:23">
      <c r="A1966" s="1">
        <v>43020</v>
      </c>
      <c r="B1966">
        <f>IFERROR(VLOOKUP($A1966,'BTC-Web'!$A$2:$H$10000,2,0),"")</f>
        <v>4829.580078</v>
      </c>
      <c r="C1966">
        <f>VLOOKUP(A1966,H_SPBTFDUE!$B$2:$C$5828,2,0)</f>
        <v>37.38235186539108</v>
      </c>
      <c r="D1966" s="2">
        <f>D1965*(1-D$1+IF(AND(WEEKDAY($A1966)&lt;&gt;1,WEEKDAY($A1966)&lt;&gt;7),-VLOOKUP($A1966,ETF_OP_Fee!$G$5:$H$14,2,1),0))^($A1966-$A1965)*(1+2*(C1966/C1965-1))+IFERROR(VLOOKUP(A1966,BITXeom!$C$9:$D$100,2,0),0)-$D$3*IFERROR(VLOOKUP($A1966,Dividends!$C$10:$E$100,2,0),0)</f>
        <v>26.146757145136473</v>
      </c>
      <c r="G1966" s="66">
        <f t="shared" si="38"/>
        <v>9709.6212398980733</v>
      </c>
      <c r="H1966" s="2">
        <f>H1965*(1-H$1+IF(AND(WEEKDAY($A1966)&lt;&gt;1,WEEKDAY($A1966)&lt;&gt;7),-VLOOKUP($A1966,ETF_OP_Fee!$I$5:$J$14,2,1),0))^($A1966-$A1965)*(1+1*(B1966/B1965-1))</f>
        <v>3.2622990314100133</v>
      </c>
      <c r="I1966" s="9" t="str">
        <f>IFERROR(VLOOKUP(A1966,'BITO-IV'!$A$1:$J$10000,4,0),"")</f>
        <v/>
      </c>
      <c r="Q1966">
        <f>ROW()</f>
        <v>1966</v>
      </c>
      <c r="R1966" t="str">
        <f t="shared" si="39"/>
        <v/>
      </c>
      <c r="S1966" t="str">
        <f t="shared" si="37"/>
        <v/>
      </c>
      <c r="W1966">
        <f>VLOOKUP(A1966,Tbills!$B$4:$C$10000,2,1)</f>
        <v>1.0850004395604484</v>
      </c>
    </row>
    <row r="1967" spans="1:23">
      <c r="A1967" s="1">
        <v>43021</v>
      </c>
      <c r="B1967">
        <f>IFERROR(VLOOKUP($A1967,'BTC-Web'!$A$2:$H$10000,2,0),"")</f>
        <v>5464.1601559999999</v>
      </c>
      <c r="C1967">
        <f>VLOOKUP(A1967,H_SPBTFDUE!$B$2:$C$5828,2,0)</f>
        <v>38.752920360134986</v>
      </c>
      <c r="D1967" s="2">
        <f>D1966*(1-D$1+IF(AND(WEEKDAY($A1967)&lt;&gt;1,WEEKDAY($A1967)&lt;&gt;7),-VLOOKUP($A1967,ETF_OP_Fee!$G$5:$H$14,2,1),0))^($A1967-$A1966)*(1+2*(C1967/C1966-1))+IFERROR(VLOOKUP(A1967,BITXeom!$C$9:$D$100,2,0),0)-$D$3*IFERROR(VLOOKUP($A1967,Dividends!$C$10:$E$100,2,0),0)</f>
        <v>28.060638237482213</v>
      </c>
      <c r="G1967" s="66">
        <f t="shared" si="38"/>
        <v>8997.1380799291601</v>
      </c>
      <c r="H1967" s="2">
        <f>H1966*(1-H$1+IF(AND(WEEKDAY($A1967)&lt;&gt;1,WEEKDAY($A1967)&lt;&gt;7),-VLOOKUP($A1967,ETF_OP_Fee!$I$5:$J$14,2,1),0))^($A1967-$A1966)*(1+1*(B1967/B1966-1))</f>
        <v>3.690850993107393</v>
      </c>
      <c r="I1967" s="9" t="str">
        <f>IFERROR(VLOOKUP(A1967,'BITO-IV'!$A$1:$J$10000,4,0),"")</f>
        <v/>
      </c>
      <c r="Q1967">
        <f>ROW()</f>
        <v>1967</v>
      </c>
      <c r="R1967" t="str">
        <f t="shared" si="39"/>
        <v/>
      </c>
      <c r="S1967" t="str">
        <f t="shared" si="37"/>
        <v/>
      </c>
      <c r="W1967">
        <f>VLOOKUP(A1967,Tbills!$B$4:$C$10000,2,1)</f>
        <v>1.0850004395604484</v>
      </c>
    </row>
    <row r="1968" spans="1:23">
      <c r="A1968" s="1">
        <v>43024</v>
      </c>
      <c r="B1968">
        <f>IFERROR(VLOOKUP($A1968,'BTC-Web'!$A$2:$H$10000,2,0),"")</f>
        <v>5687.5698240000002</v>
      </c>
      <c r="C1968">
        <f>VLOOKUP(A1968,H_SPBTFDUE!$B$2:$C$5828,2,0)</f>
        <v>39.286540727474396</v>
      </c>
      <c r="D1968" s="2">
        <f>D1967*(1-D$1+IF(AND(WEEKDAY($A1968)&lt;&gt;1,WEEKDAY($A1968)&lt;&gt;7),-VLOOKUP($A1968,ETF_OP_Fee!$G$5:$H$14,2,1),0))^($A1968-$A1967)*(1+2*(C1968/C1967-1))+IFERROR(VLOOKUP(A1968,BITXeom!$C$9:$D$100,2,0),0)-$D$3*IFERROR(VLOOKUP($A1968,Dividends!$C$10:$E$100,2,0),0)</f>
        <v>28.822991405398334</v>
      </c>
      <c r="G1968" s="66">
        <f t="shared" si="38"/>
        <v>8748.8919640363383</v>
      </c>
      <c r="H1968" s="2">
        <f>H1967*(1-H$1+IF(AND(WEEKDAY($A1968)&lt;&gt;1,WEEKDAY($A1968)&lt;&gt;7),-VLOOKUP($A1968,ETF_OP_Fee!$I$5:$J$14,2,1),0))^($A1968-$A1967)*(1+1*(B1968/B1967-1))</f>
        <v>3.8414565234969551</v>
      </c>
      <c r="I1968" s="9" t="str">
        <f>IFERROR(VLOOKUP(A1968,'BITO-IV'!$A$1:$J$10000,4,0),"")</f>
        <v/>
      </c>
      <c r="Q1968">
        <f>ROW()</f>
        <v>1968</v>
      </c>
      <c r="R1968" t="str">
        <f t="shared" si="39"/>
        <v/>
      </c>
      <c r="S1968" t="str">
        <f t="shared" si="37"/>
        <v/>
      </c>
      <c r="W1968">
        <f>VLOOKUP(A1968,Tbills!$B$4:$C$10000,2,1)</f>
        <v>1.0900008791208562</v>
      </c>
    </row>
    <row r="1969" spans="1:23">
      <c r="A1969" s="1">
        <v>43025</v>
      </c>
      <c r="B1969">
        <f>IFERROR(VLOOKUP($A1969,'BTC-Web'!$A$2:$H$10000,2,0),"")</f>
        <v>5741.580078</v>
      </c>
      <c r="C1969">
        <f>VLOOKUP(A1969,H_SPBTFDUE!$B$2:$C$5828,2,0)</f>
        <v>38.458297382835937</v>
      </c>
      <c r="D1969" s="2">
        <f>D1968*(1-D$1+IF(AND(WEEKDAY($A1969)&lt;&gt;1,WEEKDAY($A1969)&lt;&gt;7),-VLOOKUP($A1969,ETF_OP_Fee!$G$5:$H$14,2,1),0))^($A1969-$A1968)*(1+2*(C1969/C1968-1))+IFERROR(VLOOKUP(A1969,BITXeom!$C$9:$D$100,2,0),0)-$D$3*IFERROR(VLOOKUP($A1969,Dividends!$C$10:$E$100,2,0),0)</f>
        <v>27.604364152506975</v>
      </c>
      <c r="G1969" s="66">
        <f t="shared" si="38"/>
        <v>9117.3268241759542</v>
      </c>
      <c r="H1969" s="2">
        <f>H1968*(1-H$1+IF(AND(WEEKDAY($A1969)&lt;&gt;1,WEEKDAY($A1969)&lt;&gt;7),-VLOOKUP($A1969,ETF_OP_Fee!$I$5:$J$14,2,1),0))^($A1969-$A1968)*(1+1*(B1969/B1968-1))</f>
        <v>3.8778347989125388</v>
      </c>
      <c r="I1969" s="9" t="str">
        <f>IFERROR(VLOOKUP(A1969,'BITO-IV'!$A$1:$J$10000,4,0),"")</f>
        <v/>
      </c>
      <c r="Q1969">
        <f>ROW()</f>
        <v>1969</v>
      </c>
      <c r="R1969" t="str">
        <f t="shared" si="39"/>
        <v/>
      </c>
      <c r="S1969" t="str">
        <f t="shared" si="37"/>
        <v/>
      </c>
      <c r="W1969">
        <f>VLOOKUP(A1969,Tbills!$B$4:$C$10000,2,1)</f>
        <v>1.0900008791208562</v>
      </c>
    </row>
    <row r="1970" spans="1:23">
      <c r="A1970" s="1">
        <v>43026</v>
      </c>
      <c r="B1970">
        <f>IFERROR(VLOOKUP($A1970,'BTC-Web'!$A$2:$H$10000,2,0),"")</f>
        <v>5603.8198240000002</v>
      </c>
      <c r="C1970">
        <f>VLOOKUP(A1970,H_SPBTFDUE!$B$2:$C$5828,2,0)</f>
        <v>38.35240687729501</v>
      </c>
      <c r="D1970" s="2">
        <f>D1969*(1-D$1+IF(AND(WEEKDAY($A1970)&lt;&gt;1,WEEKDAY($A1970)&lt;&gt;7),-VLOOKUP($A1970,ETF_OP_Fee!$G$5:$H$14,2,1),0))^($A1970-$A1969)*(1+2*(C1970/C1969-1))+IFERROR(VLOOKUP(A1970,BITXeom!$C$9:$D$100,2,0),0)-$D$3*IFERROR(VLOOKUP($A1970,Dividends!$C$10:$E$100,2,0),0)</f>
        <v>27.449043934156812</v>
      </c>
      <c r="G1970" s="66">
        <f t="shared" si="38"/>
        <v>9167.0592484723202</v>
      </c>
      <c r="H1970" s="2">
        <f>H1969*(1-H$1+IF(AND(WEEKDAY($A1970)&lt;&gt;1,WEEKDAY($A1970)&lt;&gt;7),-VLOOKUP($A1970,ETF_OP_Fee!$I$5:$J$14,2,1),0))^($A1970-$A1969)*(1+1*(B1970/B1969-1))</f>
        <v>3.7846936961429085</v>
      </c>
      <c r="I1970" s="9" t="str">
        <f>IFERROR(VLOOKUP(A1970,'BITO-IV'!$A$1:$J$10000,4,0),"")</f>
        <v/>
      </c>
      <c r="Q1970">
        <f>ROW()</f>
        <v>1970</v>
      </c>
      <c r="R1970" t="str">
        <f t="shared" si="39"/>
        <v/>
      </c>
      <c r="S1970" t="str">
        <f t="shared" si="37"/>
        <v/>
      </c>
      <c r="W1970">
        <f>VLOOKUP(A1970,Tbills!$B$4:$C$10000,2,1)</f>
        <v>1.0900008791208562</v>
      </c>
    </row>
    <row r="1971" spans="1:23">
      <c r="A1971" s="1">
        <v>43027</v>
      </c>
      <c r="B1971">
        <f>IFERROR(VLOOKUP($A1971,'BTC-Web'!$A$2:$H$10000,2,0),"")</f>
        <v>5583.7402339999999</v>
      </c>
      <c r="C1971">
        <f>VLOOKUP(A1971,H_SPBTFDUE!$B$2:$C$5828,2,0)</f>
        <v>39.15652398811357</v>
      </c>
      <c r="D1971" s="2">
        <f>D1970*(1-D$1+IF(AND(WEEKDAY($A1971)&lt;&gt;1,WEEKDAY($A1971)&lt;&gt;7),-VLOOKUP($A1971,ETF_OP_Fee!$G$5:$H$14,2,1),0))^($A1971-$A1970)*(1+2*(C1971/C1970-1))+IFERROR(VLOOKUP(A1971,BITXeom!$C$9:$D$100,2,0),0)-$D$3*IFERROR(VLOOKUP($A1971,Dividends!$C$10:$E$100,2,0),0)</f>
        <v>28.59661897811338</v>
      </c>
      <c r="G1971" s="66">
        <f t="shared" si="38"/>
        <v>8782.1791077326125</v>
      </c>
      <c r="H1971" s="2">
        <f>H1970*(1-H$1+IF(AND(WEEKDAY($A1971)&lt;&gt;1,WEEKDAY($A1971)&lt;&gt;7),-VLOOKUP($A1971,ETF_OP_Fee!$I$5:$J$14,2,1),0))^($A1971-$A1970)*(1+1*(B1971/B1970-1))</f>
        <v>3.7710342405419732</v>
      </c>
      <c r="I1971" s="9" t="str">
        <f>IFERROR(VLOOKUP(A1971,'BITO-IV'!$A$1:$J$10000,4,0),"")</f>
        <v/>
      </c>
      <c r="Q1971">
        <f>ROW()</f>
        <v>1971</v>
      </c>
      <c r="R1971" t="str">
        <f t="shared" si="39"/>
        <v/>
      </c>
      <c r="S1971" t="str">
        <f t="shared" si="37"/>
        <v/>
      </c>
      <c r="W1971">
        <f>VLOOKUP(A1971,Tbills!$B$4:$C$10000,2,1)</f>
        <v>1.0900008791208562</v>
      </c>
    </row>
    <row r="1972" spans="1:23">
      <c r="A1972" s="1">
        <v>43028</v>
      </c>
      <c r="B1972">
        <f>IFERROR(VLOOKUP($A1972,'BTC-Web'!$A$2:$H$10000,2,0),"")</f>
        <v>5708.1098629999997</v>
      </c>
      <c r="C1972">
        <f>VLOOKUP(A1972,H_SPBTFDUE!$B$2:$C$5828,2,0)</f>
        <v>41.23012566498187</v>
      </c>
      <c r="D1972" s="2">
        <f>D1971*(1-D$1+IF(AND(WEEKDAY($A1972)&lt;&gt;1,WEEKDAY($A1972)&lt;&gt;7),-VLOOKUP($A1972,ETF_OP_Fee!$G$5:$H$14,2,1),0))^($A1972-$A1971)*(1+2*(C1972/C1971-1))+IFERROR(VLOOKUP(A1972,BITXeom!$C$9:$D$100,2,0),0)-$D$3*IFERROR(VLOOKUP($A1972,Dividends!$C$10:$E$100,2,0),0)</f>
        <v>31.621573767307893</v>
      </c>
      <c r="G1972" s="66">
        <f t="shared" si="38"/>
        <v>7851.5708841312826</v>
      </c>
      <c r="H1972" s="2">
        <f>H1971*(1-H$1+IF(AND(WEEKDAY($A1972)&lt;&gt;1,WEEKDAY($A1972)&lt;&gt;7),-VLOOKUP($A1972,ETF_OP_Fee!$I$5:$J$14,2,1),0))^($A1972-$A1971)*(1+1*(B1972/B1971-1))</f>
        <v>3.8549281642653042</v>
      </c>
      <c r="I1972" s="9" t="str">
        <f>IFERROR(VLOOKUP(A1972,'BITO-IV'!$A$1:$J$10000,4,0),"")</f>
        <v/>
      </c>
      <c r="Q1972">
        <f>ROW()</f>
        <v>1972</v>
      </c>
      <c r="R1972" t="str">
        <f t="shared" si="39"/>
        <v/>
      </c>
      <c r="S1972" t="str">
        <f t="shared" si="37"/>
        <v/>
      </c>
      <c r="W1972">
        <f>VLOOKUP(A1972,Tbills!$B$4:$C$10000,2,1)</f>
        <v>1.0900008791208562</v>
      </c>
    </row>
    <row r="1973" spans="1:23">
      <c r="A1973" s="1">
        <v>43031</v>
      </c>
      <c r="B1973">
        <f>IFERROR(VLOOKUP($A1973,'BTC-Web'!$A$2:$H$10000,2,0),"")</f>
        <v>6006</v>
      </c>
      <c r="C1973">
        <f>VLOOKUP(A1973,H_SPBTFDUE!$B$2:$C$5828,2,0)</f>
        <v>40.669166622151643</v>
      </c>
      <c r="D1973" s="2">
        <f>D1972*(1-D$1+IF(AND(WEEKDAY($A1973)&lt;&gt;1,WEEKDAY($A1973)&lt;&gt;7),-VLOOKUP($A1973,ETF_OP_Fee!$G$5:$H$14,2,1),0))^($A1973-$A1972)*(1+2*(C1973/C1972-1))+IFERROR(VLOOKUP(A1973,BITXeom!$C$9:$D$100,2,0),0)-$D$3*IFERROR(VLOOKUP($A1973,Dividends!$C$10:$E$100,2,0),0)</f>
        <v>30.74999195761502</v>
      </c>
      <c r="G1973" s="66">
        <f t="shared" si="38"/>
        <v>8064.8122456498295</v>
      </c>
      <c r="H1973" s="2">
        <f>H1972*(1-H$1+IF(AND(WEEKDAY($A1973)&lt;&gt;1,WEEKDAY($A1973)&lt;&gt;7),-VLOOKUP($A1973,ETF_OP_Fee!$I$5:$J$14,2,1),0))^($A1973-$A1972)*(1+1*(B1973/B1972-1))</f>
        <v>4.0557892794329531</v>
      </c>
      <c r="I1973" s="9" t="str">
        <f>IFERROR(VLOOKUP(A1973,'BITO-IV'!$A$1:$J$10000,4,0),"")</f>
        <v/>
      </c>
      <c r="Q1973">
        <f>ROW()</f>
        <v>1973</v>
      </c>
      <c r="R1973" t="str">
        <f t="shared" si="39"/>
        <v/>
      </c>
      <c r="S1973" t="str">
        <f t="shared" si="37"/>
        <v/>
      </c>
      <c r="W1973">
        <f>VLOOKUP(A1973,Tbills!$B$4:$C$10000,2,1)</f>
        <v>1.1049982417582456</v>
      </c>
    </row>
    <row r="1974" spans="1:23">
      <c r="A1974" s="1">
        <v>43032</v>
      </c>
      <c r="B1974">
        <f>IFERROR(VLOOKUP($A1974,'BTC-Web'!$A$2:$H$10000,2,0),"")</f>
        <v>5935.5200199999999</v>
      </c>
      <c r="C1974">
        <f>VLOOKUP(A1974,H_SPBTFDUE!$B$2:$C$5828,2,0)</f>
        <v>37.8963402395608</v>
      </c>
      <c r="D1974" s="2">
        <f>D1973*(1-D$1+IF(AND(WEEKDAY($A1974)&lt;&gt;1,WEEKDAY($A1974)&lt;&gt;7),-VLOOKUP($A1974,ETF_OP_Fee!$G$5:$H$14,2,1),0))^($A1974-$A1973)*(1+2*(C1974/C1973-1))+IFERROR(VLOOKUP(A1974,BITXeom!$C$9:$D$100,2,0),0)-$D$3*IFERROR(VLOOKUP($A1974,Dividends!$C$10:$E$100,2,0),0)</f>
        <v>26.553717737052573</v>
      </c>
      <c r="G1974" s="66">
        <f t="shared" si="38"/>
        <v>9164.1112634064793</v>
      </c>
      <c r="H1974" s="2">
        <f>H1973*(1-H$1+IF(AND(WEEKDAY($A1974)&lt;&gt;1,WEEKDAY($A1974)&lt;&gt;7),-VLOOKUP($A1974,ETF_OP_Fee!$I$5:$J$14,2,1),0))^($A1974-$A1973)*(1+1*(B1974/B1973-1))</f>
        <v>4.0080905597328247</v>
      </c>
      <c r="I1974" s="9" t="str">
        <f>IFERROR(VLOOKUP(A1974,'BITO-IV'!$A$1:$J$10000,4,0),"")</f>
        <v/>
      </c>
      <c r="Q1974">
        <f>ROW()</f>
        <v>1974</v>
      </c>
      <c r="R1974" t="str">
        <f t="shared" si="39"/>
        <v/>
      </c>
      <c r="S1974" t="str">
        <f t="shared" si="37"/>
        <v/>
      </c>
      <c r="W1974">
        <f>VLOOKUP(A1974,Tbills!$B$4:$C$10000,2,1)</f>
        <v>1.1049982417582456</v>
      </c>
    </row>
    <row r="1975" spans="1:23">
      <c r="A1975" s="1">
        <v>43033</v>
      </c>
      <c r="B1975">
        <f>IFERROR(VLOOKUP($A1975,'BTC-Web'!$A$2:$H$10000,2,0),"")</f>
        <v>5524.6000979999999</v>
      </c>
      <c r="C1975">
        <f>VLOOKUP(A1975,H_SPBTFDUE!$B$2:$C$5828,2,0)</f>
        <v>39.429256906768117</v>
      </c>
      <c r="D1975" s="2">
        <f>D1974*(1-D$1+IF(AND(WEEKDAY($A1975)&lt;&gt;1,WEEKDAY($A1975)&lt;&gt;7),-VLOOKUP($A1975,ETF_OP_Fee!$G$5:$H$14,2,1),0))^($A1975-$A1974)*(1+2*(C1975/C1974-1))+IFERROR(VLOOKUP(A1975,BITXeom!$C$9:$D$100,2,0),0)-$D$3*IFERROR(VLOOKUP($A1975,Dividends!$C$10:$E$100,2,0),0)</f>
        <v>28.698467143427859</v>
      </c>
      <c r="G1975" s="66">
        <f t="shared" si="38"/>
        <v>8422.2529327661196</v>
      </c>
      <c r="H1975" s="2">
        <f>H1974*(1-H$1+IF(AND(WEEKDAY($A1975)&lt;&gt;1,WEEKDAY($A1975)&lt;&gt;7),-VLOOKUP($A1975,ETF_OP_Fee!$I$5:$J$14,2,1),0))^($A1975-$A1974)*(1+1*(B1975/B1974-1))</f>
        <v>3.7305107382819767</v>
      </c>
      <c r="I1975" s="9" t="str">
        <f>IFERROR(VLOOKUP(A1975,'BITO-IV'!$A$1:$J$10000,4,0),"")</f>
        <v/>
      </c>
      <c r="Q1975">
        <f>ROW()</f>
        <v>1975</v>
      </c>
      <c r="R1975" t="str">
        <f t="shared" si="39"/>
        <v/>
      </c>
      <c r="S1975" t="str">
        <f t="shared" si="37"/>
        <v/>
      </c>
      <c r="W1975">
        <f>VLOOKUP(A1975,Tbills!$B$4:$C$10000,2,1)</f>
        <v>1.1049982417582456</v>
      </c>
    </row>
    <row r="1976" spans="1:23">
      <c r="A1976" s="1">
        <v>43034</v>
      </c>
      <c r="B1976">
        <f>IFERROR(VLOOKUP($A1976,'BTC-Web'!$A$2:$H$10000,2,0),"")</f>
        <v>5747.9501950000003</v>
      </c>
      <c r="C1976">
        <f>VLOOKUP(A1976,H_SPBTFDUE!$B$2:$C$5828,2,0)</f>
        <v>40.481014944178767</v>
      </c>
      <c r="D1976" s="2">
        <f>D1975*(1-D$1+IF(AND(WEEKDAY($A1976)&lt;&gt;1,WEEKDAY($A1976)&lt;&gt;7),-VLOOKUP($A1976,ETF_OP_Fee!$G$5:$H$14,2,1),0))^($A1976-$A1975)*(1+2*(C1976/C1975-1))+IFERROR(VLOOKUP(A1976,BITXeom!$C$9:$D$100,2,0),0)-$D$3*IFERROR(VLOOKUP($A1976,Dividends!$C$10:$E$100,2,0),0)</f>
        <v>30.225860945451501</v>
      </c>
      <c r="G1976" s="66">
        <f t="shared" si="38"/>
        <v>7972.4947495562565</v>
      </c>
      <c r="H1976" s="2">
        <f>H1975*(1-H$1+IF(AND(WEEKDAY($A1976)&lt;&gt;1,WEEKDAY($A1976)&lt;&gt;7),-VLOOKUP($A1976,ETF_OP_Fee!$I$5:$J$14,2,1),0))^($A1976-$A1975)*(1+1*(B1976/B1975-1))</f>
        <v>3.8812278617792044</v>
      </c>
      <c r="I1976" s="9" t="str">
        <f>IFERROR(VLOOKUP(A1976,'BITO-IV'!$A$1:$J$10000,4,0),"")</f>
        <v/>
      </c>
      <c r="Q1976">
        <f>ROW()</f>
        <v>1976</v>
      </c>
      <c r="R1976" t="str">
        <f t="shared" si="39"/>
        <v/>
      </c>
      <c r="S1976" t="str">
        <f t="shared" si="37"/>
        <v/>
      </c>
      <c r="W1976">
        <f>VLOOKUP(A1976,Tbills!$B$4:$C$10000,2,1)</f>
        <v>1.1049982417582456</v>
      </c>
    </row>
    <row r="1977" spans="1:23">
      <c r="A1977" s="1">
        <v>43035</v>
      </c>
      <c r="B1977">
        <f>IFERROR(VLOOKUP($A1977,'BTC-Web'!$A$2:$H$10000,2,0),"")</f>
        <v>5899.7402339999999</v>
      </c>
      <c r="C1977">
        <f>VLOOKUP(A1977,H_SPBTFDUE!$B$2:$C$5828,2,0)</f>
        <v>39.626965853225599</v>
      </c>
      <c r="D1977" s="2">
        <f>D1976*(1-D$1+IF(AND(WEEKDAY($A1977)&lt;&gt;1,WEEKDAY($A1977)&lt;&gt;7),-VLOOKUP($A1977,ETF_OP_Fee!$G$5:$H$14,2,1),0))^($A1977-$A1976)*(1+2*(C1977/C1976-1))+IFERROR(VLOOKUP(A1977,BITXeom!$C$9:$D$100,2,0),0)-$D$3*IFERROR(VLOOKUP($A1977,Dividends!$C$10:$E$100,2,0),0)</f>
        <v>28.94698951065034</v>
      </c>
      <c r="G1977" s="66">
        <f t="shared" si="38"/>
        <v>8308.479504837831</v>
      </c>
      <c r="H1977" s="2">
        <f>H1976*(1-H$1+IF(AND(WEEKDAY($A1977)&lt;&gt;1,WEEKDAY($A1977)&lt;&gt;7),-VLOOKUP($A1977,ETF_OP_Fee!$I$5:$J$14,2,1),0))^($A1977-$A1976)*(1+1*(B1977/B1976-1))</f>
        <v>3.9836184057212609</v>
      </c>
      <c r="I1977" s="9" t="str">
        <f>IFERROR(VLOOKUP(A1977,'BITO-IV'!$A$1:$J$10000,4,0),"")</f>
        <v/>
      </c>
      <c r="Q1977">
        <f>ROW()</f>
        <v>1977</v>
      </c>
      <c r="R1977" t="str">
        <f t="shared" si="39"/>
        <v/>
      </c>
      <c r="S1977" t="str">
        <f t="shared" si="37"/>
        <v/>
      </c>
      <c r="W1977">
        <f>VLOOKUP(A1977,Tbills!$B$4:$C$10000,2,1)</f>
        <v>1.1049982417582456</v>
      </c>
    </row>
    <row r="1978" spans="1:23">
      <c r="A1978" s="1">
        <v>43038</v>
      </c>
      <c r="B1978">
        <f>IFERROR(VLOOKUP($A1978,'BTC-Web'!$A$2:$H$10000,2,0),"")</f>
        <v>6114.8500979999999</v>
      </c>
      <c r="C1978">
        <f>VLOOKUP(A1978,H_SPBTFDUE!$B$2:$C$5828,2,0)</f>
        <v>42.019269311872492</v>
      </c>
      <c r="D1978" s="2">
        <f>D1977*(1-D$1+IF(AND(WEEKDAY($A1978)&lt;&gt;1,WEEKDAY($A1978)&lt;&gt;7),-VLOOKUP($A1978,ETF_OP_Fee!$G$5:$H$14,2,1),0))^($A1978-$A1977)*(1+2*(C1978/C1977-1))+IFERROR(VLOOKUP(A1978,BITXeom!$C$9:$D$100,2,0),0)-$D$3*IFERROR(VLOOKUP($A1978,Dividends!$C$10:$E$100,2,0),0)</f>
        <v>32.430352335812742</v>
      </c>
      <c r="G1978" s="66">
        <f t="shared" si="38"/>
        <v>7304.8713262497367</v>
      </c>
      <c r="H1978" s="2">
        <f>H1977*(1-H$1+IF(AND(WEEKDAY($A1978)&lt;&gt;1,WEEKDAY($A1978)&lt;&gt;7),-VLOOKUP($A1978,ETF_OP_Fee!$I$5:$J$14,2,1),0))^($A1978-$A1977)*(1+1*(B1978/B1977-1))</f>
        <v>4.1285423527177567</v>
      </c>
      <c r="I1978" s="9" t="str">
        <f>IFERROR(VLOOKUP(A1978,'BITO-IV'!$A$1:$J$10000,4,0),"")</f>
        <v/>
      </c>
      <c r="Q1978">
        <f>ROW()</f>
        <v>1978</v>
      </c>
      <c r="R1978" t="str">
        <f t="shared" si="39"/>
        <v/>
      </c>
      <c r="S1978" t="str">
        <f t="shared" si="37"/>
        <v/>
      </c>
      <c r="W1978">
        <f>VLOOKUP(A1978,Tbills!$B$4:$C$10000,2,1)</f>
        <v>1.1300004395604528</v>
      </c>
    </row>
    <row r="1979" spans="1:23">
      <c r="A1979" s="1">
        <v>43039</v>
      </c>
      <c r="B1979">
        <f>IFERROR(VLOOKUP($A1979,'BTC-Web'!$A$2:$H$10000,2,0),"")</f>
        <v>6132.0200199999999</v>
      </c>
      <c r="C1979">
        <f>VLOOKUP(A1979,H_SPBTFDUE!$B$2:$C$5828,2,0)</f>
        <v>44.330460311134715</v>
      </c>
      <c r="D1979" s="2">
        <f>D1978*(1-D$1+IF(AND(WEEKDAY($A1979)&lt;&gt;1,WEEKDAY($A1979)&lt;&gt;7),-VLOOKUP($A1979,ETF_OP_Fee!$G$5:$H$14,2,1),0))^($A1979-$A1978)*(1+2*(C1979/C1978-1))+IFERROR(VLOOKUP(A1979,BITXeom!$C$9:$D$100,2,0),0)-$D$3*IFERROR(VLOOKUP($A1979,Dividends!$C$10:$E$100,2,0),0)</f>
        <v>35.993554120322131</v>
      </c>
      <c r="G1979" s="66">
        <f t="shared" si="38"/>
        <v>6500.9096141439722</v>
      </c>
      <c r="H1979" s="2">
        <f>H1978*(1-H$1+IF(AND(WEEKDAY($A1979)&lt;&gt;1,WEEKDAY($A1979)&lt;&gt;7),-VLOOKUP($A1979,ETF_OP_Fee!$I$5:$J$14,2,1),0))^($A1979-$A1978)*(1+1*(B1979/B1978-1))</f>
        <v>4.1400271530863026</v>
      </c>
      <c r="I1979" s="9" t="str">
        <f>IFERROR(VLOOKUP(A1979,'BITO-IV'!$A$1:$J$10000,4,0),"")</f>
        <v/>
      </c>
      <c r="Q1979">
        <f>ROW()</f>
        <v>1979</v>
      </c>
      <c r="R1979" t="str">
        <f t="shared" si="39"/>
        <v/>
      </c>
      <c r="S1979" t="str">
        <f t="shared" si="37"/>
        <v/>
      </c>
      <c r="W1979">
        <f>VLOOKUP(A1979,Tbills!$B$4:$C$10000,2,1)</f>
        <v>1.1300004395604528</v>
      </c>
    </row>
    <row r="1980" spans="1:23">
      <c r="A1980" s="1">
        <v>43040</v>
      </c>
      <c r="B1980">
        <f>IFERROR(VLOOKUP($A1980,'BTC-Web'!$A$2:$H$10000,2,0),"")</f>
        <v>6440.9702150000003</v>
      </c>
      <c r="C1980">
        <f>VLOOKUP(A1980,H_SPBTFDUE!$B$2:$C$5828,2,0)</f>
        <v>46.374149740838057</v>
      </c>
      <c r="D1980" s="2">
        <f>D1979*(1-D$1+IF(AND(WEEKDAY($A1980)&lt;&gt;1,WEEKDAY($A1980)&lt;&gt;7),-VLOOKUP($A1980,ETF_OP_Fee!$G$5:$H$14,2,1),0))^($A1980-$A1979)*(1+2*(C1980/C1979-1))+IFERROR(VLOOKUP(A1980,BITXeom!$C$9:$D$100,2,0),0)-$D$3*IFERROR(VLOOKUP($A1980,Dividends!$C$10:$E$100,2,0),0)</f>
        <v>39.307510452398738</v>
      </c>
      <c r="G1980" s="66">
        <f t="shared" si="38"/>
        <v>5901.1711516800151</v>
      </c>
      <c r="H1980" s="2">
        <f>H1979*(1-H$1+IF(AND(WEEKDAY($A1980)&lt;&gt;1,WEEKDAY($A1980)&lt;&gt;7),-VLOOKUP($A1980,ETF_OP_Fee!$I$5:$J$14,2,1),0))^($A1980-$A1979)*(1+1*(B1980/B1979-1))</f>
        <v>4.3485013835896362</v>
      </c>
      <c r="I1980" s="9" t="str">
        <f>IFERROR(VLOOKUP(A1980,'BITO-IV'!$A$1:$J$10000,4,0),"")</f>
        <v/>
      </c>
      <c r="Q1980">
        <f>ROW()</f>
        <v>1980</v>
      </c>
      <c r="R1980" t="str">
        <f t="shared" si="39"/>
        <v/>
      </c>
      <c r="S1980" t="str">
        <f t="shared" si="37"/>
        <v/>
      </c>
      <c r="W1980">
        <f>VLOOKUP(A1980,Tbills!$B$4:$C$10000,2,1)</f>
        <v>1.1300004395604528</v>
      </c>
    </row>
    <row r="1981" spans="1:23">
      <c r="A1981" s="1">
        <v>43041</v>
      </c>
      <c r="B1981">
        <f>IFERROR(VLOOKUP($A1981,'BTC-Web'!$A$2:$H$10000,2,0),"")</f>
        <v>6777.7700199999999</v>
      </c>
      <c r="C1981">
        <f>VLOOKUP(A1981,H_SPBTFDUE!$B$2:$C$5828,2,0)</f>
        <v>48.501549942583154</v>
      </c>
      <c r="D1981" s="2">
        <f>D1980*(1-D$1+IF(AND(WEEKDAY($A1981)&lt;&gt;1,WEEKDAY($A1981)&lt;&gt;7),-VLOOKUP($A1981,ETF_OP_Fee!$G$5:$H$14,2,1),0))^($A1981-$A1980)*(1+2*(C1981/C1980-1))+IFERROR(VLOOKUP(A1981,BITXeom!$C$9:$D$100,2,0),0)-$D$3*IFERROR(VLOOKUP($A1981,Dividends!$C$10:$E$100,2,0),0)</f>
        <v>42.908777754188279</v>
      </c>
      <c r="G1981" s="66">
        <f t="shared" si="38"/>
        <v>5359.4350563312473</v>
      </c>
      <c r="H1981" s="2">
        <f>H1980*(1-H$1+IF(AND(WEEKDAY($A1981)&lt;&gt;1,WEEKDAY($A1981)&lt;&gt;7),-VLOOKUP($A1981,ETF_OP_Fee!$I$5:$J$14,2,1),0))^($A1981-$A1980)*(1+1*(B1981/B1980-1))</f>
        <v>4.5757664166498477</v>
      </c>
      <c r="I1981" s="9" t="str">
        <f>IFERROR(VLOOKUP(A1981,'BITO-IV'!$A$1:$J$10000,4,0),"")</f>
        <v/>
      </c>
      <c r="Q1981">
        <f>ROW()</f>
        <v>1981</v>
      </c>
      <c r="R1981" t="str">
        <f t="shared" si="39"/>
        <v/>
      </c>
      <c r="S1981" t="str">
        <f t="shared" si="37"/>
        <v/>
      </c>
      <c r="W1981">
        <f>VLOOKUP(A1981,Tbills!$B$4:$C$10000,2,1)</f>
        <v>1.1300004395604528</v>
      </c>
    </row>
    <row r="1982" spans="1:23">
      <c r="A1982" s="1">
        <v>43042</v>
      </c>
      <c r="B1982">
        <f>IFERROR(VLOOKUP($A1982,'BTC-Web'!$A$2:$H$10000,2,0),"")</f>
        <v>7087.5297849999997</v>
      </c>
      <c r="C1982">
        <f>VLOOKUP(A1982,H_SPBTFDUE!$B$2:$C$5828,2,0)</f>
        <v>49.381916557198686</v>
      </c>
      <c r="D1982" s="2">
        <f>D1981*(1-D$1+IF(AND(WEEKDAY($A1982)&lt;&gt;1,WEEKDAY($A1982)&lt;&gt;7),-VLOOKUP($A1982,ETF_OP_Fee!$G$5:$H$14,2,1),0))^($A1982-$A1981)*(1+2*(C1982/C1981-1))+IFERROR(VLOOKUP(A1982,BITXeom!$C$9:$D$100,2,0),0)-$D$3*IFERROR(VLOOKUP($A1982,Dividends!$C$10:$E$100,2,0),0)</f>
        <v>44.461118369702454</v>
      </c>
      <c r="G1982" s="66">
        <f t="shared" si="38"/>
        <v>5164.5945496818858</v>
      </c>
      <c r="H1982" s="2">
        <f>H1981*(1-H$1+IF(AND(WEEKDAY($A1982)&lt;&gt;1,WEEKDAY($A1982)&lt;&gt;7),-VLOOKUP($A1982,ETF_OP_Fee!$I$5:$J$14,2,1),0))^($A1982-$A1981)*(1+1*(B1982/B1981-1))</f>
        <v>4.7847649861379162</v>
      </c>
      <c r="I1982" s="9" t="str">
        <f>IFERROR(VLOOKUP(A1982,'BITO-IV'!$A$1:$J$10000,4,0),"")</f>
        <v/>
      </c>
      <c r="Q1982">
        <f>ROW()</f>
        <v>1982</v>
      </c>
      <c r="R1982" t="str">
        <f t="shared" si="39"/>
        <v/>
      </c>
      <c r="S1982" t="str">
        <f t="shared" si="37"/>
        <v/>
      </c>
      <c r="W1982">
        <f>VLOOKUP(A1982,Tbills!$B$4:$C$10000,2,1)</f>
        <v>1.1300004395604528</v>
      </c>
    </row>
    <row r="1983" spans="1:23">
      <c r="A1983" s="1">
        <v>43045</v>
      </c>
      <c r="B1983">
        <f>IFERROR(VLOOKUP($A1983,'BTC-Web'!$A$2:$H$10000,2,0),"")</f>
        <v>7403.2202150000003</v>
      </c>
      <c r="C1983">
        <f>VLOOKUP(A1983,H_SPBTFDUE!$B$2:$C$5828,2,0)</f>
        <v>48.109029943860925</v>
      </c>
      <c r="D1983" s="2">
        <f>D1982*(1-D$1+IF(AND(WEEKDAY($A1983)&lt;&gt;1,WEEKDAY($A1983)&lt;&gt;7),-VLOOKUP($A1983,ETF_OP_Fee!$G$5:$H$14,2,1),0))^($A1983-$A1982)*(1+2*(C1983/C1982-1))+IFERROR(VLOOKUP(A1983,BITXeom!$C$9:$D$100,2,0),0)-$D$3*IFERROR(VLOOKUP($A1983,Dividends!$C$10:$E$100,2,0),0)</f>
        <v>42.153777454780169</v>
      </c>
      <c r="G1983" s="66">
        <f t="shared" si="38"/>
        <v>5430.57472052701</v>
      </c>
      <c r="H1983" s="2">
        <f>H1982*(1-H$1+IF(AND(WEEKDAY($A1983)&lt;&gt;1,WEEKDAY($A1983)&lt;&gt;7),-VLOOKUP($A1983,ETF_OP_Fee!$I$5:$J$14,2,1),0))^($A1983-$A1982)*(1+1*(B1983/B1982-1))</f>
        <v>4.9974961850215891</v>
      </c>
      <c r="I1983" s="9" t="str">
        <f>IFERROR(VLOOKUP(A1983,'BITO-IV'!$A$1:$J$10000,4,0),"")</f>
        <v/>
      </c>
      <c r="Q1983">
        <f>ROW()</f>
        <v>1983</v>
      </c>
      <c r="R1983" t="str">
        <f t="shared" si="39"/>
        <v/>
      </c>
      <c r="S1983" t="str">
        <f t="shared" si="37"/>
        <v/>
      </c>
      <c r="W1983">
        <f>VLOOKUP(A1983,Tbills!$B$4:$C$10000,2,1)</f>
        <v>1.1850013186813282</v>
      </c>
    </row>
    <row r="1984" spans="1:23">
      <c r="A1984" s="1">
        <v>43046</v>
      </c>
      <c r="B1984">
        <f>IFERROR(VLOOKUP($A1984,'BTC-Web'!$A$2:$H$10000,2,0),"")</f>
        <v>7023.1000979999999</v>
      </c>
      <c r="C1984">
        <f>VLOOKUP(A1984,H_SPBTFDUE!$B$2:$C$5828,2,0)</f>
        <v>48.936909651053831</v>
      </c>
      <c r="D1984" s="2">
        <f>D1983*(1-D$1+IF(AND(WEEKDAY($A1984)&lt;&gt;1,WEEKDAY($A1984)&lt;&gt;7),-VLOOKUP($A1984,ETF_OP_Fee!$G$5:$H$14,2,1),0))^($A1984-$A1983)*(1+2*(C1984/C1983-1))+IFERROR(VLOOKUP(A1984,BITXeom!$C$9:$D$100,2,0),0)-$D$3*IFERROR(VLOOKUP($A1984,Dividends!$C$10:$E$100,2,0),0)</f>
        <v>43.599319624847183</v>
      </c>
      <c r="G1984" s="66">
        <f t="shared" si="38"/>
        <v>5243.388966654994</v>
      </c>
      <c r="H1984" s="2">
        <f>H1983*(1-H$1+IF(AND(WEEKDAY($A1984)&lt;&gt;1,WEEKDAY($A1984)&lt;&gt;7),-VLOOKUP($A1984,ETF_OP_Fee!$I$5:$J$14,2,1),0))^($A1984-$A1983)*(1+1*(B1984/B1983-1))</f>
        <v>4.7407751519084584</v>
      </c>
      <c r="I1984" s="9" t="str">
        <f>IFERROR(VLOOKUP(A1984,'BITO-IV'!$A$1:$J$10000,4,0),"")</f>
        <v/>
      </c>
      <c r="Q1984">
        <f>ROW()</f>
        <v>1984</v>
      </c>
      <c r="R1984" t="str">
        <f t="shared" si="39"/>
        <v/>
      </c>
      <c r="S1984" t="str">
        <f t="shared" si="37"/>
        <v/>
      </c>
      <c r="W1984">
        <f>VLOOKUP(A1984,Tbills!$B$4:$C$10000,2,1)</f>
        <v>1.1850013186813282</v>
      </c>
    </row>
    <row r="1985" spans="1:23">
      <c r="A1985" s="1">
        <v>43047</v>
      </c>
      <c r="B1985">
        <f>IFERROR(VLOOKUP($A1985,'BTC-Web'!$A$2:$H$10000,2,0),"")</f>
        <v>7141.3798829999996</v>
      </c>
      <c r="C1985">
        <f>VLOOKUP(A1985,H_SPBTFDUE!$B$2:$C$5828,2,0)</f>
        <v>51.091328246860883</v>
      </c>
      <c r="D1985" s="2">
        <f>D1984*(1-D$1+IF(AND(WEEKDAY($A1985)&lt;&gt;1,WEEKDAY($A1985)&lt;&gt;7),-VLOOKUP($A1985,ETF_OP_Fee!$G$5:$H$14,2,1),0))^($A1985-$A1984)*(1+2*(C1985/C1984-1))+IFERROR(VLOOKUP(A1985,BITXeom!$C$9:$D$100,2,0),0)-$D$3*IFERROR(VLOOKUP($A1985,Dividends!$C$10:$E$100,2,0),0)</f>
        <v>47.432469732261417</v>
      </c>
      <c r="G1985" s="66">
        <f t="shared" si="38"/>
        <v>4781.4418072626022</v>
      </c>
      <c r="H1985" s="2">
        <f>H1984*(1-H$1+IF(AND(WEEKDAY($A1985)&lt;&gt;1,WEEKDAY($A1985)&lt;&gt;7),-VLOOKUP($A1985,ETF_OP_Fee!$I$5:$J$14,2,1),0))^($A1985-$A1984)*(1+1*(B1985/B1984-1))</f>
        <v>4.8204916136920435</v>
      </c>
      <c r="I1985" s="9" t="str">
        <f>IFERROR(VLOOKUP(A1985,'BITO-IV'!$A$1:$J$10000,4,0),"")</f>
        <v/>
      </c>
      <c r="Q1985">
        <f>ROW()</f>
        <v>1985</v>
      </c>
      <c r="R1985" t="str">
        <f t="shared" si="39"/>
        <v/>
      </c>
      <c r="S1985" t="str">
        <f t="shared" si="37"/>
        <v/>
      </c>
      <c r="W1985">
        <f>VLOOKUP(A1985,Tbills!$B$4:$C$10000,2,1)</f>
        <v>1.1850013186813282</v>
      </c>
    </row>
    <row r="1986" spans="1:23">
      <c r="A1986" s="1">
        <v>43048</v>
      </c>
      <c r="B1986">
        <f>IFERROR(VLOOKUP($A1986,'BTC-Web'!$A$2:$H$10000,2,0),"")</f>
        <v>7446.830078</v>
      </c>
      <c r="C1986">
        <f>VLOOKUP(A1986,H_SPBTFDUE!$B$2:$C$5828,2,0)</f>
        <v>48.920696481307679</v>
      </c>
      <c r="D1986" s="2">
        <f>D1985*(1-D$1+IF(AND(WEEKDAY($A1986)&lt;&gt;1,WEEKDAY($A1986)&lt;&gt;7),-VLOOKUP($A1986,ETF_OP_Fee!$G$5:$H$14,2,1),0))^($A1986-$A1985)*(1+2*(C1986/C1985-1))+IFERROR(VLOOKUP(A1986,BITXeom!$C$9:$D$100,2,0),0)-$D$3*IFERROR(VLOOKUP($A1986,Dividends!$C$10:$E$100,2,0),0)</f>
        <v>43.39686976471085</v>
      </c>
      <c r="G1986" s="66">
        <f t="shared" si="38"/>
        <v>5187.4751436227125</v>
      </c>
      <c r="H1986" s="2">
        <f>H1985*(1-H$1+IF(AND(WEEKDAY($A1986)&lt;&gt;1,WEEKDAY($A1986)&lt;&gt;7),-VLOOKUP($A1986,ETF_OP_Fee!$I$5:$J$14,2,1),0))^($A1986-$A1985)*(1+1*(B1986/B1985-1))</f>
        <v>5.0265422386532812</v>
      </c>
      <c r="I1986" s="9" t="str">
        <f>IFERROR(VLOOKUP(A1986,'BITO-IV'!$A$1:$J$10000,4,0),"")</f>
        <v/>
      </c>
      <c r="L1986" s="53">
        <f>VLOOKUP(A1986,'ETH-Web'!$A$1:$G$10001,6,0)</f>
        <v>320.88400300000001</v>
      </c>
      <c r="M1986" s="53">
        <f>M2</f>
        <v>49.4</v>
      </c>
      <c r="N1986" s="41"/>
      <c r="Q1986">
        <f>ROW()</f>
        <v>1986</v>
      </c>
      <c r="R1986" t="str">
        <f t="shared" si="39"/>
        <v/>
      </c>
      <c r="S1986" t="str">
        <f t="shared" si="37"/>
        <v/>
      </c>
      <c r="U1986" s="53" t="str">
        <f t="shared" ref="U1986:U2049" si="40">IF($A1986&gt;=$R$2,L1986*U$4,"")</f>
        <v/>
      </c>
      <c r="V1986" s="53" t="str">
        <f t="shared" ref="V1986:V2049" si="41">IF($A1986&gt;=$R$2,M1986*V$4,"")</f>
        <v/>
      </c>
      <c r="W1986">
        <f>VLOOKUP(A1986,Tbills!$B$4:$C$10000,2,1)</f>
        <v>1.1850013186813282</v>
      </c>
    </row>
    <row r="1987" spans="1:23">
      <c r="A1987" s="1">
        <v>43049</v>
      </c>
      <c r="B1987">
        <f>IFERROR(VLOOKUP($A1987,'BTC-Web'!$A$2:$H$10000,2,0),"")</f>
        <v>7173.7299800000001</v>
      </c>
      <c r="C1987">
        <f>VLOOKUP(A1987,H_SPBTFDUE!$B$2:$C$5828,2,0)</f>
        <v>45.317015196185224</v>
      </c>
      <c r="D1987" s="2">
        <f>D1986*(1-D$1+IF(AND(WEEKDAY($A1987)&lt;&gt;1,WEEKDAY($A1987)&lt;&gt;7),-VLOOKUP($A1987,ETF_OP_Fee!$G$5:$H$14,2,1),0))^($A1987-$A1986)*(1+2*(C1987/C1986-1))+IFERROR(VLOOKUP(A1987,BITXeom!$C$9:$D$100,2,0),0)-$D$3*IFERROR(VLOOKUP($A1987,Dividends!$C$10:$E$100,2,0),0)</f>
        <v>36.998857949656561</v>
      </c>
      <c r="G1987" s="66">
        <f t="shared" si="38"/>
        <v>5951.4627127364274</v>
      </c>
      <c r="H1987" s="2">
        <f>H1986*(1-H$1+IF(AND(WEEKDAY($A1987)&lt;&gt;1,WEEKDAY($A1987)&lt;&gt;7),-VLOOKUP($A1987,ETF_OP_Fee!$I$5:$J$14,2,1),0))^($A1987-$A1986)*(1+1*(B1987/B1986-1))</f>
        <v>4.8420761387176112</v>
      </c>
      <c r="I1987" s="9" t="str">
        <f>IFERROR(VLOOKUP(A1987,'BITO-IV'!$A$1:$J$10000,4,0),"")</f>
        <v/>
      </c>
      <c r="L1987" s="9">
        <f>VLOOKUP(A1987,'ETH-Web'!$A$1:$G$10001,6,0)</f>
        <v>299.25299100000001</v>
      </c>
      <c r="M1987" s="2">
        <f>M1986*(1-M$1+IF(AND(WEEKDAY($A1987)&lt;&gt;1,WEEKDAY($A1987)&lt;&gt;7),-VLOOKUP($A1987,ETF_OP_Fee!$K$5:$L$14,2,1),0))^($A1987-$A1986)*(1+2*(L1987/L1986-1))-M$3*IFERROR(VLOOKUP($A3583,Dividends!$C$10:$E$100,3,0),0)</f>
        <v>42.738723147236669</v>
      </c>
      <c r="Q1987">
        <f>ROW()</f>
        <v>1987</v>
      </c>
      <c r="R1987" t="str">
        <f t="shared" si="39"/>
        <v/>
      </c>
      <c r="S1987" t="str">
        <f t="shared" si="37"/>
        <v/>
      </c>
      <c r="U1987" t="str">
        <f t="shared" si="40"/>
        <v/>
      </c>
      <c r="V1987" t="str">
        <f t="shared" si="41"/>
        <v/>
      </c>
      <c r="W1987">
        <f>VLOOKUP(A1987,Tbills!$B$4:$C$10000,2,1)</f>
        <v>1.1850013186813282</v>
      </c>
    </row>
    <row r="1988" spans="1:23">
      <c r="A1988" s="1">
        <v>43052</v>
      </c>
      <c r="B1988">
        <f>IFERROR(VLOOKUP($A1988,'BTC-Web'!$A$2:$H$10000,2,0),"")</f>
        <v>5938.25</v>
      </c>
      <c r="C1988">
        <f>VLOOKUP(A1988,H_SPBTFDUE!$B$2:$C$5828,2,0)</f>
        <v>44.910449935157459</v>
      </c>
      <c r="D1988" s="2">
        <f>D1987*(1-D$1+IF(AND(WEEKDAY($A1988)&lt;&gt;1,WEEKDAY($A1988)&lt;&gt;7),-VLOOKUP($A1988,ETF_OP_Fee!$G$5:$H$14,2,1),0))^($A1988-$A1987)*(1+2*(C1988/C1987-1))+IFERROR(VLOOKUP(A1988,BITXeom!$C$9:$D$100,2,0),0)-$D$3*IFERROR(VLOOKUP($A1988,Dividends!$C$10:$E$100,2,0),0)</f>
        <v>36.321842728312042</v>
      </c>
      <c r="G1988" s="66">
        <f t="shared" si="38"/>
        <v>6057.9409671432832</v>
      </c>
      <c r="H1988" s="2">
        <f>H1987*(1-H$1+IF(AND(WEEKDAY($A1988)&lt;&gt;1,WEEKDAY($A1988)&lt;&gt;7),-VLOOKUP($A1988,ETF_OP_Fee!$I$5:$J$14,2,1),0))^($A1988-$A1987)*(1+1*(B1988/B1987-1))</f>
        <v>4.0078471919433953</v>
      </c>
      <c r="I1988" s="9" t="str">
        <f>IFERROR(VLOOKUP(A1988,'BITO-IV'!$A$1:$J$10000,4,0),"")</f>
        <v/>
      </c>
      <c r="L1988" s="9">
        <f>VLOOKUP(A1988,'ETH-Web'!$A$1:$G$10001,6,0)</f>
        <v>316.716003</v>
      </c>
      <c r="M1988" s="2">
        <f>M1987*(1-M$1+IF(AND(WEEKDAY($A1988)&lt;&gt;1,WEEKDAY($A1988)&lt;&gt;7),-VLOOKUP($A1988,ETF_OP_Fee!$K$5:$L$14,2,1),0))^($A1988-$A1987)*(1+2*(L1988/L1987-1))-M$3*IFERROR(VLOOKUP($A3584,Dividends!$C$10:$E$100,3,0),0)</f>
        <v>47.723101859278977</v>
      </c>
      <c r="Q1988">
        <f>ROW()</f>
        <v>1988</v>
      </c>
      <c r="R1988" t="str">
        <f t="shared" si="39"/>
        <v/>
      </c>
      <c r="S1988" t="str">
        <f t="shared" si="37"/>
        <v/>
      </c>
      <c r="U1988" t="str">
        <f t="shared" si="40"/>
        <v/>
      </c>
      <c r="V1988" t="str">
        <f t="shared" si="41"/>
        <v/>
      </c>
      <c r="W1988">
        <f>VLOOKUP(A1988,Tbills!$B$4:$C$10000,2,1)</f>
        <v>1.2399982417582576</v>
      </c>
    </row>
    <row r="1989" spans="1:23">
      <c r="A1989" s="1">
        <v>43053</v>
      </c>
      <c r="B1989">
        <f>IFERROR(VLOOKUP($A1989,'BTC-Web'!$A$2:$H$10000,2,0),"")</f>
        <v>6561.4799800000001</v>
      </c>
      <c r="C1989">
        <f>VLOOKUP(A1989,H_SPBTFDUE!$B$2:$C$5828,2,0)</f>
        <v>45.427651193772796</v>
      </c>
      <c r="D1989" s="2">
        <f>D1988*(1-D$1+IF(AND(WEEKDAY($A1989)&lt;&gt;1,WEEKDAY($A1989)&lt;&gt;7),-VLOOKUP($A1989,ETF_OP_Fee!$G$5:$H$14,2,1),0))^($A1989-$A1988)*(1+2*(C1989/C1988-1))+IFERROR(VLOOKUP(A1989,BITXeom!$C$9:$D$100,2,0),0)-$D$3*IFERROR(VLOOKUP($A1989,Dividends!$C$10:$E$100,2,0),0)</f>
        <v>37.153948284726894</v>
      </c>
      <c r="G1989" s="66">
        <f t="shared" si="38"/>
        <v>5918.0957490523078</v>
      </c>
      <c r="H1989" s="2">
        <f>H1988*(1-H$1+IF(AND(WEEKDAY($A1989)&lt;&gt;1,WEEKDAY($A1989)&lt;&gt;7),-VLOOKUP($A1989,ETF_OP_Fee!$I$5:$J$14,2,1),0))^($A1989-$A1988)*(1+1*(B1989/B1988-1))</f>
        <v>4.4283626758256904</v>
      </c>
      <c r="I1989" s="9" t="str">
        <f>IFERROR(VLOOKUP(A1989,'BITO-IV'!$A$1:$J$10000,4,0),"")</f>
        <v/>
      </c>
      <c r="L1989" s="9">
        <f>VLOOKUP(A1989,'ETH-Web'!$A$1:$G$10001,6,0)</f>
        <v>337.631012</v>
      </c>
      <c r="M1989" s="2">
        <f>M1988*(1-M$1+IF(AND(WEEKDAY($A1989)&lt;&gt;1,WEEKDAY($A1989)&lt;&gt;7),-VLOOKUP($A1989,ETF_OP_Fee!$K$5:$L$14,2,1),0))^($A1989-$A1988)*(1+2*(L1989/L1988-1))-M$3*IFERROR(VLOOKUP($A3585,Dividends!$C$10:$E$100,3,0),0)</f>
        <v>54.024701797022431</v>
      </c>
      <c r="Q1989">
        <f>ROW()</f>
        <v>1989</v>
      </c>
      <c r="R1989" t="str">
        <f t="shared" si="39"/>
        <v/>
      </c>
      <c r="S1989" t="str">
        <f t="shared" si="37"/>
        <v/>
      </c>
      <c r="U1989" t="str">
        <f t="shared" si="40"/>
        <v/>
      </c>
      <c r="V1989" t="str">
        <f t="shared" si="41"/>
        <v/>
      </c>
      <c r="W1989">
        <f>VLOOKUP(A1989,Tbills!$B$4:$C$10000,2,1)</f>
        <v>1.2399982417582576</v>
      </c>
    </row>
    <row r="1990" spans="1:23">
      <c r="A1990" s="1">
        <v>43054</v>
      </c>
      <c r="B1990">
        <f>IFERROR(VLOOKUP($A1990,'BTC-Web'!$A$2:$H$10000,2,0),"")</f>
        <v>6634.7597660000001</v>
      </c>
      <c r="C1990">
        <f>VLOOKUP(A1990,H_SPBTFDUE!$B$2:$C$5828,2,0)</f>
        <v>50.076444403255749</v>
      </c>
      <c r="D1990" s="2">
        <f>D1989*(1-D$1+IF(AND(WEEKDAY($A1990)&lt;&gt;1,WEEKDAY($A1990)&lt;&gt;7),-VLOOKUP($A1990,ETF_OP_Fee!$G$5:$H$14,2,1),0))^($A1990-$A1989)*(1+2*(C1990/C1989-1))+IFERROR(VLOOKUP(A1990,BITXeom!$C$9:$D$100,2,0),0)-$D$3*IFERROR(VLOOKUP($A1990,Dividends!$C$10:$E$100,2,0),0)</f>
        <v>44.752776988383367</v>
      </c>
      <c r="G1990" s="66">
        <f t="shared" si="38"/>
        <v>4706.5428754763525</v>
      </c>
      <c r="H1990" s="2">
        <f>H1989*(1-H$1+IF(AND(WEEKDAY($A1990)&lt;&gt;1,WEEKDAY($A1990)&lt;&gt;7),-VLOOKUP($A1990,ETF_OP_Fee!$I$5:$J$14,2,1),0))^($A1990-$A1989)*(1+1*(B1990/B1989-1))</f>
        <v>4.4777028789588496</v>
      </c>
      <c r="I1990" s="9" t="str">
        <f>IFERROR(VLOOKUP(A1990,'BITO-IV'!$A$1:$J$10000,4,0),"")</f>
        <v/>
      </c>
      <c r="L1990" s="9">
        <f>VLOOKUP(A1990,'ETH-Web'!$A$1:$G$10001,6,0)</f>
        <v>333.35699499999998</v>
      </c>
      <c r="M1990" s="2">
        <f>M1989*(1-M$1+IF(AND(WEEKDAY($A1990)&lt;&gt;1,WEEKDAY($A1990)&lt;&gt;7),-VLOOKUP($A1990,ETF_OP_Fee!$K$5:$L$14,2,1),0))^($A1990-$A1989)*(1+2*(L1990/L1989-1))-M$3*IFERROR(VLOOKUP($A3586,Dividends!$C$10:$E$100,3,0),0)</f>
        <v>52.655565575946866</v>
      </c>
      <c r="Q1990">
        <f>ROW()</f>
        <v>1990</v>
      </c>
      <c r="R1990" t="str">
        <f t="shared" si="39"/>
        <v/>
      </c>
      <c r="S1990" t="str">
        <f t="shared" si="37"/>
        <v/>
      </c>
      <c r="U1990" t="str">
        <f t="shared" si="40"/>
        <v/>
      </c>
      <c r="V1990" t="str">
        <f t="shared" si="41"/>
        <v/>
      </c>
      <c r="W1990">
        <f>VLOOKUP(A1990,Tbills!$B$4:$C$10000,2,1)</f>
        <v>1.2399982417582576</v>
      </c>
    </row>
    <row r="1991" spans="1:23">
      <c r="A1991" s="1">
        <v>43055</v>
      </c>
      <c r="B1991">
        <f>IFERROR(VLOOKUP($A1991,'BTC-Web'!$A$2:$H$10000,2,0),"")</f>
        <v>7323.2402339999999</v>
      </c>
      <c r="C1991">
        <f>VLOOKUP(A1991,H_SPBTFDUE!$B$2:$C$5828,2,0)</f>
        <v>53.877922224785536</v>
      </c>
      <c r="D1991" s="2">
        <f>D1990*(1-D$1+IF(AND(WEEKDAY($A1991)&lt;&gt;1,WEEKDAY($A1991)&lt;&gt;7),-VLOOKUP($A1991,ETF_OP_Fee!$G$5:$H$14,2,1),0))^($A1991-$A1990)*(1+2*(C1991/C1990-1))+IFERROR(VLOOKUP(A1991,BITXeom!$C$9:$D$100,2,0),0)-$D$3*IFERROR(VLOOKUP($A1991,Dividends!$C$10:$E$100,2,0),0)</f>
        <v>51.541242311348704</v>
      </c>
      <c r="G1991" s="66">
        <f t="shared" si="38"/>
        <v>3991.7176562376039</v>
      </c>
      <c r="H1991" s="2">
        <f>H1990*(1-H$1+IF(AND(WEEKDAY($A1991)&lt;&gt;1,WEEKDAY($A1991)&lt;&gt;7),-VLOOKUP($A1991,ETF_OP_Fee!$I$5:$J$14,2,1),0))^($A1991-$A1990)*(1+1*(B1991/B1990-1))</f>
        <v>4.9422196980050543</v>
      </c>
      <c r="I1991" s="9" t="str">
        <f>IFERROR(VLOOKUP(A1991,'BITO-IV'!$A$1:$J$10000,4,0),"")</f>
        <v/>
      </c>
      <c r="L1991" s="9">
        <f>VLOOKUP(A1991,'ETH-Web'!$A$1:$G$10001,6,0)</f>
        <v>330.92401100000001</v>
      </c>
      <c r="M1991" s="2">
        <f>M1990*(1-M$1+IF(AND(WEEKDAY($A1991)&lt;&gt;1,WEEKDAY($A1991)&lt;&gt;7),-VLOOKUP($A1991,ETF_OP_Fee!$K$5:$L$14,2,1),0))^($A1991-$A1990)*(1+2*(L1991/L1990-1))-M$3*IFERROR(VLOOKUP($A3587,Dividends!$C$10:$E$100,3,0),0)</f>
        <v>51.885622977228358</v>
      </c>
      <c r="Q1991">
        <f>ROW()</f>
        <v>1991</v>
      </c>
      <c r="R1991" t="str">
        <f t="shared" si="39"/>
        <v/>
      </c>
      <c r="S1991" t="str">
        <f t="shared" si="37"/>
        <v/>
      </c>
      <c r="U1991" t="str">
        <f t="shared" si="40"/>
        <v/>
      </c>
      <c r="V1991" t="str">
        <f t="shared" si="41"/>
        <v/>
      </c>
      <c r="W1991">
        <f>VLOOKUP(A1991,Tbills!$B$4:$C$10000,2,1)</f>
        <v>1.2399982417582576</v>
      </c>
    </row>
    <row r="1992" spans="1:23">
      <c r="A1992" s="1">
        <v>43056</v>
      </c>
      <c r="B1992">
        <f>IFERROR(VLOOKUP($A1992,'BTC-Web'!$A$2:$H$10000,2,0),"")</f>
        <v>7853.5698240000002</v>
      </c>
      <c r="C1992">
        <f>VLOOKUP(A1992,H_SPBTFDUE!$B$2:$C$5828,2,0)</f>
        <v>52.758416747980071</v>
      </c>
      <c r="D1992" s="2">
        <f>D1991*(1-D$1+IF(AND(WEEKDAY($A1992)&lt;&gt;1,WEEKDAY($A1992)&lt;&gt;7),-VLOOKUP($A1992,ETF_OP_Fee!$G$5:$H$14,2,1),0))^($A1992-$A1991)*(1+2*(C1992/C1991-1))+IFERROR(VLOOKUP(A1992,BITXeom!$C$9:$D$100,2,0),0)-$D$3*IFERROR(VLOOKUP($A1992,Dividends!$C$10:$E$100,2,0),0)</f>
        <v>49.393382042605673</v>
      </c>
      <c r="G1992" s="66">
        <f t="shared" si="38"/>
        <v>4157.3941337158922</v>
      </c>
      <c r="H1992" s="2">
        <f>H1991*(1-H$1+IF(AND(WEEKDAY($A1992)&lt;&gt;1,WEEKDAY($A1992)&lt;&gt;7),-VLOOKUP($A1992,ETF_OP_Fee!$I$5:$J$14,2,1),0))^($A1992-$A1991)*(1+1*(B1992/B1991-1))</f>
        <v>5.2999841619939954</v>
      </c>
      <c r="I1992" s="9" t="str">
        <f>IFERROR(VLOOKUP(A1992,'BITO-IV'!$A$1:$J$10000,4,0),"")</f>
        <v/>
      </c>
      <c r="L1992" s="9">
        <f>VLOOKUP(A1992,'ETH-Web'!$A$1:$G$10001,6,0)</f>
        <v>332.39401199999998</v>
      </c>
      <c r="M1992" s="2">
        <f>M1991*(1-M$1+IF(AND(WEEKDAY($A1992)&lt;&gt;1,WEEKDAY($A1992)&lt;&gt;7),-VLOOKUP($A1992,ETF_OP_Fee!$K$5:$L$14,2,1),0))^($A1992-$A1991)*(1+2*(L1992/L1991-1))-M$3*IFERROR(VLOOKUP($A3588,Dividends!$C$10:$E$100,3,0),0)</f>
        <v>52.345238207099079</v>
      </c>
      <c r="Q1992">
        <f>ROW()</f>
        <v>1992</v>
      </c>
      <c r="R1992" t="str">
        <f t="shared" si="39"/>
        <v/>
      </c>
      <c r="S1992" t="str">
        <f t="shared" si="37"/>
        <v/>
      </c>
      <c r="U1992" t="str">
        <f t="shared" si="40"/>
        <v/>
      </c>
      <c r="V1992" t="str">
        <f t="shared" si="41"/>
        <v/>
      </c>
      <c r="W1992">
        <f>VLOOKUP(A1992,Tbills!$B$4:$C$10000,2,1)</f>
        <v>1.2399982417582576</v>
      </c>
    </row>
    <row r="1993" spans="1:23">
      <c r="A1993" s="1">
        <v>43059</v>
      </c>
      <c r="B1993">
        <f>IFERROR(VLOOKUP($A1993,'BTC-Web'!$A$2:$H$10000,2,0),"")</f>
        <v>8039.0698240000002</v>
      </c>
      <c r="C1993">
        <f>VLOOKUP(A1993,H_SPBTFDUE!$B$2:$C$5828,2,0)</f>
        <v>56.117361626798974</v>
      </c>
      <c r="D1993" s="2">
        <f>D1992*(1-D$1+IF(AND(WEEKDAY($A1993)&lt;&gt;1,WEEKDAY($A1993)&lt;&gt;7),-VLOOKUP($A1993,ETF_OP_Fee!$G$5:$H$14,2,1),0))^($A1993-$A1992)*(1+2*(C1993/C1992-1))+IFERROR(VLOOKUP(A1993,BITXeom!$C$9:$D$100,2,0),0)-$D$3*IFERROR(VLOOKUP($A1993,Dividends!$C$10:$E$100,2,0),0)</f>
        <v>55.66265677986955</v>
      </c>
      <c r="G1993" s="66">
        <f t="shared" si="38"/>
        <v>3627.8040746928009</v>
      </c>
      <c r="H1993" s="2">
        <f>H1992*(1-H$1+IF(AND(WEEKDAY($A1993)&lt;&gt;1,WEEKDAY($A1993)&lt;&gt;7),-VLOOKUP($A1993,ETF_OP_Fee!$I$5:$J$14,2,1),0))^($A1993-$A1992)*(1+1*(B1993/B1992-1))</f>
        <v>5.4247452995558438</v>
      </c>
      <c r="I1993" s="9" t="str">
        <f>IFERROR(VLOOKUP(A1993,'BITO-IV'!$A$1:$J$10000,4,0),"")</f>
        <v/>
      </c>
      <c r="L1993" s="9">
        <f>VLOOKUP(A1993,'ETH-Web'!$A$1:$G$10001,6,0)</f>
        <v>366.73001099999999</v>
      </c>
      <c r="M1993" s="2">
        <f>M1992*(1-M$1+IF(AND(WEEKDAY($A1993)&lt;&gt;1,WEEKDAY($A1993)&lt;&gt;7),-VLOOKUP($A1993,ETF_OP_Fee!$K$5:$L$14,2,1),0))^($A1993-$A1992)*(1+2*(L1993/L1992-1))-M$3*IFERROR(VLOOKUP($A3589,Dividends!$C$10:$E$100,3,0),0)</f>
        <v>63.154789556945261</v>
      </c>
      <c r="Q1993">
        <f>ROW()</f>
        <v>1993</v>
      </c>
      <c r="R1993" t="str">
        <f t="shared" si="39"/>
        <v/>
      </c>
      <c r="S1993" t="str">
        <f t="shared" si="37"/>
        <v/>
      </c>
      <c r="U1993" t="str">
        <f t="shared" si="40"/>
        <v/>
      </c>
      <c r="V1993" t="str">
        <f t="shared" si="41"/>
        <v/>
      </c>
      <c r="W1993">
        <f>VLOOKUP(A1993,Tbills!$B$4:$C$10000,2,1)</f>
        <v>1.2708791208791457</v>
      </c>
    </row>
    <row r="1994" spans="1:23">
      <c r="A1994" s="1">
        <v>43060</v>
      </c>
      <c r="B1994">
        <f>IFERROR(VLOOKUP($A1994,'BTC-Web'!$A$2:$H$10000,2,0),"")</f>
        <v>8205.7402340000008</v>
      </c>
      <c r="C1994">
        <f>VLOOKUP(A1994,H_SPBTFDUE!$B$2:$C$5828,2,0)</f>
        <v>55.225859179997343</v>
      </c>
      <c r="D1994" s="2">
        <f>D1993*(1-D$1+IF(AND(WEEKDAY($A1994)&lt;&gt;1,WEEKDAY($A1994)&lt;&gt;7),-VLOOKUP($A1994,ETF_OP_Fee!$G$5:$H$14,2,1),0))^($A1994-$A1993)*(1+2*(C1994/C1993-1))+IFERROR(VLOOKUP(A1994,BITXeom!$C$9:$D$100,2,0),0)-$D$3*IFERROR(VLOOKUP($A1994,Dividends!$C$10:$E$100,2,0),0)</f>
        <v>53.887602302923725</v>
      </c>
      <c r="G1994" s="66">
        <f t="shared" si="38"/>
        <v>3742.8806707860272</v>
      </c>
      <c r="H1994" s="2">
        <f>H1993*(1-H$1+IF(AND(WEEKDAY($A1994)&lt;&gt;1,WEEKDAY($A1994)&lt;&gt;7),-VLOOKUP($A1994,ETF_OP_Fee!$I$5:$J$14,2,1),0))^($A1994-$A1993)*(1+1*(B1994/B1993-1))</f>
        <v>5.5370699786678292</v>
      </c>
      <c r="I1994" s="9" t="str">
        <f>IFERROR(VLOOKUP(A1994,'BITO-IV'!$A$1:$J$10000,4,0),"")</f>
        <v/>
      </c>
      <c r="L1994" s="9">
        <f>VLOOKUP(A1994,'ETH-Web'!$A$1:$G$10001,6,0)</f>
        <v>360.40100100000001</v>
      </c>
      <c r="M1994" s="2">
        <f>M1993*(1-M$1+IF(AND(WEEKDAY($A1994)&lt;&gt;1,WEEKDAY($A1994)&lt;&gt;7),-VLOOKUP($A1994,ETF_OP_Fee!$K$5:$L$14,2,1),0))^($A1994-$A1993)*(1+2*(L1994/L1993-1))-M$3*IFERROR(VLOOKUP($A3590,Dividends!$C$10:$E$100,3,0),0)</f>
        <v>60.973374220183828</v>
      </c>
      <c r="Q1994">
        <f>ROW()</f>
        <v>1994</v>
      </c>
      <c r="R1994" t="str">
        <f t="shared" si="39"/>
        <v/>
      </c>
      <c r="S1994" t="str">
        <f t="shared" si="37"/>
        <v/>
      </c>
      <c r="U1994" t="str">
        <f t="shared" si="40"/>
        <v/>
      </c>
      <c r="V1994" t="str">
        <f t="shared" si="41"/>
        <v/>
      </c>
      <c r="W1994">
        <f>VLOOKUP(A1994,Tbills!$B$4:$C$10000,2,1)</f>
        <v>1.2708791208791457</v>
      </c>
    </row>
    <row r="1995" spans="1:23">
      <c r="A1995" s="1">
        <v>43061</v>
      </c>
      <c r="B1995">
        <f>IFERROR(VLOOKUP($A1995,'BTC-Web'!$A$2:$H$10000,2,0),"")</f>
        <v>8077.9501950000003</v>
      </c>
      <c r="C1995">
        <f>VLOOKUP(A1995,H_SPBTFDUE!$B$2:$C$5828,2,0)</f>
        <v>56.467087420426935</v>
      </c>
      <c r="D1995" s="2">
        <f>D1994*(1-D$1+IF(AND(WEEKDAY($A1995)&lt;&gt;1,WEEKDAY($A1995)&lt;&gt;7),-VLOOKUP($A1995,ETF_OP_Fee!$G$5:$H$14,2,1),0))^($A1995-$A1994)*(1+2*(C1995/C1994-1))+IFERROR(VLOOKUP(A1995,BITXeom!$C$9:$D$100,2,0),0)-$D$3*IFERROR(VLOOKUP($A1995,Dividends!$C$10:$E$100,2,0),0)</f>
        <v>56.303114782843764</v>
      </c>
      <c r="G1995" s="66">
        <f t="shared" si="38"/>
        <v>3574.4396824469159</v>
      </c>
      <c r="H1995" s="2">
        <f>H1994*(1-H$1+IF(AND(WEEKDAY($A1995)&lt;&gt;1,WEEKDAY($A1995)&lt;&gt;7),-VLOOKUP($A1995,ETF_OP_Fee!$I$5:$J$14,2,1),0))^($A1995-$A1994)*(1+1*(B1995/B1994-1))</f>
        <v>5.4506979358902781</v>
      </c>
      <c r="I1995" s="9" t="str">
        <f>IFERROR(VLOOKUP(A1995,'BITO-IV'!$A$1:$J$10000,4,0),"")</f>
        <v/>
      </c>
      <c r="L1995" s="9">
        <f>VLOOKUP(A1995,'ETH-Web'!$A$1:$G$10001,6,0)</f>
        <v>380.65200800000002</v>
      </c>
      <c r="M1995" s="2">
        <f>M1994*(1-M$1+IF(AND(WEEKDAY($A1995)&lt;&gt;1,WEEKDAY($A1995)&lt;&gt;7),-VLOOKUP($A1995,ETF_OP_Fee!$K$5:$L$14,2,1),0))^($A1995-$A1994)*(1+2*(L1995/L1994-1))-M$3*IFERROR(VLOOKUP($A3591,Dividends!$C$10:$E$100,3,0),0)</f>
        <v>67.823840567898657</v>
      </c>
      <c r="Q1995">
        <f>ROW()</f>
        <v>1995</v>
      </c>
      <c r="R1995" t="str">
        <f t="shared" si="39"/>
        <v/>
      </c>
      <c r="S1995" t="str">
        <f t="shared" si="37"/>
        <v/>
      </c>
      <c r="U1995" t="str">
        <f t="shared" si="40"/>
        <v/>
      </c>
      <c r="V1995" t="str">
        <f t="shared" si="41"/>
        <v/>
      </c>
      <c r="W1995">
        <f>VLOOKUP(A1995,Tbills!$B$4:$C$10000,2,1)</f>
        <v>1.2708791208791457</v>
      </c>
    </row>
    <row r="1996" spans="1:23">
      <c r="A1996" s="1">
        <v>43063</v>
      </c>
      <c r="B1996">
        <f>IFERROR(VLOOKUP($A1996,'BTC-Web'!$A$2:$H$10000,2,0),"")</f>
        <v>8074.0200199999999</v>
      </c>
      <c r="C1996">
        <f>VLOOKUP(A1996,H_SPBTFDUE!$B$2:$C$5828,2,0)</f>
        <v>56.461861339666115</v>
      </c>
      <c r="D1996" s="2">
        <f>D1995*(1-D$1+IF(AND(WEEKDAY($A1996)&lt;&gt;1,WEEKDAY($A1996)&lt;&gt;7),-VLOOKUP($A1996,ETF_OP_Fee!$G$5:$H$14,2,1),0))^($A1996-$A1995)*(1+2*(C1996/C1995-1))+IFERROR(VLOOKUP(A1996,BITXeom!$C$9:$D$100,2,0),0)-$D$3*IFERROR(VLOOKUP($A1996,Dividends!$C$10:$E$100,2,0),0)</f>
        <v>56.27912185405691</v>
      </c>
      <c r="G1996" s="66">
        <f t="shared" si="38"/>
        <v>3574.9152510694948</v>
      </c>
      <c r="H1996" s="2">
        <f>H1995*(1-H$1+IF(AND(WEEKDAY($A1996)&lt;&gt;1,WEEKDAY($A1996)&lt;&gt;7),-VLOOKUP($A1996,ETF_OP_Fee!$I$5:$J$14,2,1),0))^($A1996-$A1995)*(1+1*(B1996/B1995-1))</f>
        <v>5.4477624079245466</v>
      </c>
      <c r="I1996" s="9" t="str">
        <f>IFERROR(VLOOKUP(A1996,'BITO-IV'!$A$1:$J$10000,4,0),"")</f>
        <v/>
      </c>
      <c r="L1996" s="9">
        <f>VLOOKUP(A1996,'ETH-Web'!$A$1:$G$10001,6,0)</f>
        <v>474.91101099999997</v>
      </c>
      <c r="M1996" s="2">
        <f>M1995*(1-M$1+IF(AND(WEEKDAY($A1996)&lt;&gt;1,WEEKDAY($A1996)&lt;&gt;7),-VLOOKUP($A1996,ETF_OP_Fee!$K$5:$L$14,2,1),0))^($A1996-$A1995)*(1+2*(L1996/L1995-1))-M$3*IFERROR(VLOOKUP($A3592,Dividends!$C$10:$E$100,3,0),0)</f>
        <v>101.40839182701227</v>
      </c>
      <c r="Q1996">
        <f>ROW()</f>
        <v>1996</v>
      </c>
      <c r="R1996" t="str">
        <f t="shared" si="39"/>
        <v/>
      </c>
      <c r="S1996" t="str">
        <f t="shared" si="37"/>
        <v/>
      </c>
      <c r="U1996" t="str">
        <f t="shared" si="40"/>
        <v/>
      </c>
      <c r="V1996" t="str">
        <f t="shared" si="41"/>
        <v/>
      </c>
      <c r="W1996">
        <f>VLOOKUP(A1996,Tbills!$B$4:$C$10000,2,1)</f>
        <v>1.2708791208791457</v>
      </c>
    </row>
    <row r="1997" spans="1:23">
      <c r="A1997" s="1">
        <v>43066</v>
      </c>
      <c r="B1997">
        <f>IFERROR(VLOOKUP($A1997,'BTC-Web'!$A$2:$H$10000,2,0),"")</f>
        <v>9352.7197269999997</v>
      </c>
      <c r="C1997">
        <f>VLOOKUP(A1997,H_SPBTFDUE!$B$2:$C$5828,2,0)</f>
        <v>67.159197254089591</v>
      </c>
      <c r="D1997" s="2">
        <f>D1996*(1-D$1+IF(AND(WEEKDAY($A1997)&lt;&gt;1,WEEKDAY($A1997)&lt;&gt;7),-VLOOKUP($A1997,ETF_OP_Fee!$G$5:$H$14,2,1),0))^($A1997-$A1996)*(1+2*(C1997/C1996-1))+IFERROR(VLOOKUP(A1997,BITXeom!$C$9:$D$100,2,0),0)-$D$3*IFERROR(VLOOKUP($A1997,Dividends!$C$10:$E$100,2,0),0)</f>
        <v>77.576487749225677</v>
      </c>
      <c r="G1997" s="66">
        <f t="shared" si="38"/>
        <v>2220.1131976326574</v>
      </c>
      <c r="H1997" s="2">
        <f>H1996*(1-H$1+IF(AND(WEEKDAY($A1997)&lt;&gt;1,WEEKDAY($A1997)&lt;&gt;7),-VLOOKUP($A1997,ETF_OP_Fee!$I$5:$J$14,2,1),0))^($A1997-$A1996)*(1+1*(B1997/B1996-1))</f>
        <v>6.3100433887158074</v>
      </c>
      <c r="I1997" s="9" t="str">
        <f>IFERROR(VLOOKUP(A1997,'BITO-IV'!$A$1:$J$10000,4,0),"")</f>
        <v/>
      </c>
      <c r="L1997" s="9">
        <f>VLOOKUP(A1997,'ETH-Web'!$A$1:$G$10001,6,0)</f>
        <v>480.35501099999999</v>
      </c>
      <c r="M1997" s="2">
        <f>M1996*(1-M$1+IF(AND(WEEKDAY($A1997)&lt;&gt;1,WEEKDAY($A1997)&lt;&gt;7),-VLOOKUP($A1997,ETF_OP_Fee!$K$5:$L$14,2,1),0))^($A1997-$A1996)*(1+2*(L1997/L1996-1))-M$3*IFERROR(VLOOKUP($A3593,Dividends!$C$10:$E$100,3,0),0)</f>
        <v>103.72530696512857</v>
      </c>
      <c r="Q1997">
        <f>ROW()</f>
        <v>1997</v>
      </c>
      <c r="R1997" t="str">
        <f t="shared" si="39"/>
        <v/>
      </c>
      <c r="S1997" t="str">
        <f t="shared" si="37"/>
        <v/>
      </c>
      <c r="U1997" t="str">
        <f t="shared" si="40"/>
        <v/>
      </c>
      <c r="V1997" t="str">
        <f t="shared" si="41"/>
        <v/>
      </c>
      <c r="W1997">
        <f>VLOOKUP(A1997,Tbills!$B$4:$C$10000,2,1)</f>
        <v>1.2849982417582619</v>
      </c>
    </row>
    <row r="1998" spans="1:23">
      <c r="A1998" s="1">
        <v>43067</v>
      </c>
      <c r="B1998">
        <f>IFERROR(VLOOKUP($A1998,'BTC-Web'!$A$2:$H$10000,2,0),"")</f>
        <v>9823.4296880000002</v>
      </c>
      <c r="C1998">
        <f>VLOOKUP(A1998,H_SPBTFDUE!$B$2:$C$5828,2,0)</f>
        <v>68.796558005088656</v>
      </c>
      <c r="D1998" s="2">
        <f>D1997*(1-D$1+IF(AND(WEEKDAY($A1998)&lt;&gt;1,WEEKDAY($A1998)&lt;&gt;7),-VLOOKUP($A1998,ETF_OP_Fee!$G$5:$H$14,2,1),0))^($A1998-$A1997)*(1+2*(C1998/C1997-1))+IFERROR(VLOOKUP(A1998,BITXeom!$C$9:$D$100,2,0),0)-$D$3*IFERROR(VLOOKUP($A1998,Dividends!$C$10:$E$100,2,0),0)</f>
        <v>81.349354712146436</v>
      </c>
      <c r="G1998" s="66">
        <f t="shared" si="38"/>
        <v>2111.7436198875653</v>
      </c>
      <c r="H1998" s="2">
        <f>H1997*(1-H$1+IF(AND(WEEKDAY($A1998)&lt;&gt;1,WEEKDAY($A1998)&lt;&gt;7),-VLOOKUP($A1998,ETF_OP_Fee!$I$5:$J$14,2,1),0))^($A1998-$A1997)*(1+1*(B1998/B1997-1))</f>
        <v>6.6274469913951899</v>
      </c>
      <c r="I1998" s="9" t="str">
        <f>IFERROR(VLOOKUP(A1998,'BITO-IV'!$A$1:$J$10000,4,0),"")</f>
        <v/>
      </c>
      <c r="L1998" s="9">
        <f>VLOOKUP(A1998,'ETH-Web'!$A$1:$G$10001,6,0)</f>
        <v>472.90200800000002</v>
      </c>
      <c r="M1998" s="2">
        <f>M1997*(1-M$1+IF(AND(WEEKDAY($A1998)&lt;&gt;1,WEEKDAY($A1998)&lt;&gt;7),-VLOOKUP($A1998,ETF_OP_Fee!$K$5:$L$14,2,1),0))^($A1998-$A1997)*(1+2*(L1998/L1997-1))-M$3*IFERROR(VLOOKUP($A3594,Dividends!$C$10:$E$100,3,0),0)</f>
        <v>100.50399489794535</v>
      </c>
      <c r="Q1998">
        <f>ROW()</f>
        <v>1998</v>
      </c>
      <c r="R1998" t="str">
        <f t="shared" si="39"/>
        <v/>
      </c>
      <c r="S1998" t="str">
        <f t="shared" si="37"/>
        <v/>
      </c>
      <c r="U1998" t="str">
        <f t="shared" si="40"/>
        <v/>
      </c>
      <c r="V1998" t="str">
        <f t="shared" si="41"/>
        <v/>
      </c>
      <c r="W1998">
        <f>VLOOKUP(A1998,Tbills!$B$4:$C$10000,2,1)</f>
        <v>1.2849982417582619</v>
      </c>
    </row>
    <row r="1999" spans="1:23">
      <c r="A1999" s="1">
        <v>43068</v>
      </c>
      <c r="B1999">
        <f>IFERROR(VLOOKUP($A1999,'BTC-Web'!$A$2:$H$10000,2,0),"")</f>
        <v>10077.400390999999</v>
      </c>
      <c r="C1999">
        <f>VLOOKUP(A1999,H_SPBTFDUE!$B$2:$C$5828,2,0)</f>
        <v>67.625018065707479</v>
      </c>
      <c r="D1999" s="2">
        <f>D1998*(1-D$1+IF(AND(WEEKDAY($A1999)&lt;&gt;1,WEEKDAY($A1999)&lt;&gt;7),-VLOOKUP($A1999,ETF_OP_Fee!$G$5:$H$14,2,1),0))^($A1999-$A1998)*(1+2*(C1999/C1998-1))+IFERROR(VLOOKUP(A1999,BITXeom!$C$9:$D$100,2,0),0)-$D$3*IFERROR(VLOOKUP($A1999,Dividends!$C$10:$E$100,2,0),0)</f>
        <v>78.569277952595357</v>
      </c>
      <c r="G1999" s="66">
        <f t="shared" si="38"/>
        <v>2183.5556635643038</v>
      </c>
      <c r="H1999" s="2">
        <f>H1998*(1-H$1+IF(AND(WEEKDAY($A1999)&lt;&gt;1,WEEKDAY($A1999)&lt;&gt;7),-VLOOKUP($A1999,ETF_OP_Fee!$I$5:$J$14,2,1),0))^($A1999-$A1998)*(1+1*(B1999/B1998-1))</f>
        <v>6.79861318505173</v>
      </c>
      <c r="I1999" s="9" t="str">
        <f>IFERROR(VLOOKUP(A1999,'BITO-IV'!$A$1:$J$10000,4,0),"")</f>
        <v/>
      </c>
      <c r="L1999" s="9">
        <f>VLOOKUP(A1999,'ETH-Web'!$A$1:$G$10001,6,0)</f>
        <v>427.52301</v>
      </c>
      <c r="M1999" s="2">
        <f>M1998*(1-M$1+IF(AND(WEEKDAY($A1999)&lt;&gt;1,WEEKDAY($A1999)&lt;&gt;7),-VLOOKUP($A1999,ETF_OP_Fee!$K$5:$L$14,2,1),0))^($A1999-$A1998)*(1+2*(L1999/L1998-1))-M$3*IFERROR(VLOOKUP($A3595,Dividends!$C$10:$E$100,3,0),0)</f>
        <v>81.213465096032877</v>
      </c>
      <c r="Q1999">
        <f>ROW()</f>
        <v>1999</v>
      </c>
      <c r="R1999" t="str">
        <f t="shared" si="39"/>
        <v/>
      </c>
      <c r="S1999" t="str">
        <f t="shared" si="37"/>
        <v/>
      </c>
      <c r="U1999" t="str">
        <f t="shared" si="40"/>
        <v/>
      </c>
      <c r="V1999" t="str">
        <f t="shared" si="41"/>
        <v/>
      </c>
      <c r="W1999">
        <f>VLOOKUP(A1999,Tbills!$B$4:$C$10000,2,1)</f>
        <v>1.2849982417582619</v>
      </c>
    </row>
    <row r="2000" spans="1:23">
      <c r="A2000" s="1">
        <v>43069</v>
      </c>
      <c r="B2000">
        <f>IFERROR(VLOOKUP($A2000,'BTC-Web'!$A$2:$H$10000,2,0),"")</f>
        <v>9906.7900389999995</v>
      </c>
      <c r="C2000">
        <f>VLOOKUP(A2000,H_SPBTFDUE!$B$2:$C$5828,2,0)</f>
        <v>69.976877414226195</v>
      </c>
      <c r="D2000" s="2">
        <f>D1999*(1-D$1+IF(AND(WEEKDAY($A2000)&lt;&gt;1,WEEKDAY($A2000)&lt;&gt;7),-VLOOKUP($A2000,ETF_OP_Fee!$G$5:$H$14,2,1),0))^($A2000-$A1999)*(1+2*(C2000/C1999-1))+IFERROR(VLOOKUP(A2000,BITXeom!$C$9:$D$100,2,0),0)-$D$3*IFERROR(VLOOKUP($A2000,Dividends!$C$10:$E$100,2,0),0)</f>
        <v>84.024104293537533</v>
      </c>
      <c r="G2000" s="66">
        <f t="shared" si="38"/>
        <v>2031.5628292347467</v>
      </c>
      <c r="H2000" s="2">
        <f>H1999*(1-H$1+IF(AND(WEEKDAY($A2000)&lt;&gt;1,WEEKDAY($A2000)&lt;&gt;7),-VLOOKUP($A2000,ETF_OP_Fee!$I$5:$J$14,2,1),0))^($A2000-$A1999)*(1+1*(B2000/B1999-1))</f>
        <v>6.6833387340940176</v>
      </c>
      <c r="I2000" s="9" t="str">
        <f>IFERROR(VLOOKUP(A2000,'BITO-IV'!$A$1:$J$10000,4,0),"")</f>
        <v/>
      </c>
      <c r="L2000" s="9">
        <f>VLOOKUP(A2000,'ETH-Web'!$A$1:$G$10001,6,0)</f>
        <v>447.114014</v>
      </c>
      <c r="M2000" s="2">
        <f>M1999*(1-M$1+IF(AND(WEEKDAY($A2000)&lt;&gt;1,WEEKDAY($A2000)&lt;&gt;7),-VLOOKUP($A2000,ETF_OP_Fee!$K$5:$L$14,2,1),0))^($A2000-$A1999)*(1+2*(L2000/L1999-1))-M$3*IFERROR(VLOOKUP($A3596,Dividends!$C$10:$E$100,3,0),0)</f>
        <v>88.654305564375392</v>
      </c>
      <c r="Q2000">
        <f>ROW()</f>
        <v>2000</v>
      </c>
      <c r="R2000" t="str">
        <f t="shared" si="39"/>
        <v/>
      </c>
      <c r="S2000" t="str">
        <f t="shared" si="37"/>
        <v/>
      </c>
      <c r="U2000" t="str">
        <f t="shared" si="40"/>
        <v/>
      </c>
      <c r="V2000" t="str">
        <f t="shared" si="41"/>
        <v/>
      </c>
      <c r="W2000">
        <f>VLOOKUP(A2000,Tbills!$B$4:$C$10000,2,1)</f>
        <v>1.2849982417582619</v>
      </c>
    </row>
    <row r="2001" spans="1:23">
      <c r="A2001" s="1">
        <v>43070</v>
      </c>
      <c r="B2001">
        <f>IFERROR(VLOOKUP($A2001,'BTC-Web'!$A$2:$H$10000,2,0),"")</f>
        <v>10198.599609000001</v>
      </c>
      <c r="C2001">
        <f>VLOOKUP(A2001,H_SPBTFDUE!$B$2:$C$5828,2,0)</f>
        <v>75.042970150224662</v>
      </c>
      <c r="D2001" s="2">
        <f>D2000*(1-D$1+IF(AND(WEEKDAY($A2001)&lt;&gt;1,WEEKDAY($A2001)&lt;&gt;7),-VLOOKUP($A2001,ETF_OP_Fee!$G$5:$H$14,2,1),0))^($A2001-$A2000)*(1+2*(C2001/C2000-1))+IFERROR(VLOOKUP(A2001,BITXeom!$C$9:$D$100,2,0),0)-$D$3*IFERROR(VLOOKUP($A2001,Dividends!$C$10:$E$100,2,0),0)</f>
        <v>96.178639061436698</v>
      </c>
      <c r="G2001" s="66">
        <f t="shared" si="38"/>
        <v>1737.3003188107534</v>
      </c>
      <c r="H2001" s="2">
        <f>H2000*(1-H$1+IF(AND(WEEKDAY($A2001)&lt;&gt;1,WEEKDAY($A2001)&lt;&gt;7),-VLOOKUP($A2001,ETF_OP_Fee!$I$5:$J$14,2,1),0))^($A2001-$A2000)*(1+1*(B2001/B2000-1))</f>
        <v>6.8800208227405504</v>
      </c>
      <c r="I2001" s="9" t="str">
        <f>IFERROR(VLOOKUP(A2001,'BITO-IV'!$A$1:$J$10000,4,0),"")</f>
        <v/>
      </c>
      <c r="L2001" s="9">
        <f>VLOOKUP(A2001,'ETH-Web'!$A$1:$G$10001,6,0)</f>
        <v>466.540009</v>
      </c>
      <c r="M2001" s="2">
        <f>M2000*(1-M$1+IF(AND(WEEKDAY($A2001)&lt;&gt;1,WEEKDAY($A2001)&lt;&gt;7),-VLOOKUP($A2001,ETF_OP_Fee!$K$5:$L$14,2,1),0))^($A2001-$A2000)*(1+2*(L2001/L2000-1))-M$3*IFERROR(VLOOKUP($A3597,Dividends!$C$10:$E$100,3,0),0)</f>
        <v>96.355443420010445</v>
      </c>
      <c r="Q2001">
        <f>ROW()</f>
        <v>2001</v>
      </c>
      <c r="R2001" t="str">
        <f t="shared" si="39"/>
        <v/>
      </c>
      <c r="S2001" t="str">
        <f t="shared" si="37"/>
        <v/>
      </c>
      <c r="U2001" t="str">
        <f t="shared" si="40"/>
        <v/>
      </c>
      <c r="V2001" t="str">
        <f t="shared" si="41"/>
        <v/>
      </c>
      <c r="W2001">
        <f>VLOOKUP(A2001,Tbills!$B$4:$C$10000,2,1)</f>
        <v>1.2849982417582619</v>
      </c>
    </row>
    <row r="2002" spans="1:23">
      <c r="A2002" s="1">
        <v>43073</v>
      </c>
      <c r="B2002">
        <f>IFERROR(VLOOKUP($A2002,'BTC-Web'!$A$2:$H$10000,2,0),"")</f>
        <v>11315.400390999999</v>
      </c>
      <c r="C2002">
        <f>VLOOKUP(A2002,H_SPBTFDUE!$B$2:$C$5828,2,0)</f>
        <v>79.695023108747435</v>
      </c>
      <c r="D2002" s="2">
        <f>D2001*(1-D$1+IF(AND(WEEKDAY($A2002)&lt;&gt;1,WEEKDAY($A2002)&lt;&gt;7),-VLOOKUP($A2002,ETF_OP_Fee!$G$5:$H$14,2,1),0))^($A2002-$A2001)*(1+2*(C2002/C2001-1))+IFERROR(VLOOKUP(A2002,BITXeom!$C$9:$D$100,2,0),0)-$D$3*IFERROR(VLOOKUP($A2002,Dividends!$C$10:$E$100,2,0),0)</f>
        <v>108.06413349086662</v>
      </c>
      <c r="G2002" s="66">
        <f t="shared" si="38"/>
        <v>1521.8129435057538</v>
      </c>
      <c r="H2002" s="2">
        <f>H2001*(1-H$1+IF(AND(WEEKDAY($A2002)&lt;&gt;1,WEEKDAY($A2002)&lt;&gt;7),-VLOOKUP($A2002,ETF_OP_Fee!$I$5:$J$14,2,1),0))^($A2002-$A2001)*(1+1*(B2002/B2001-1))</f>
        <v>7.6328235970508214</v>
      </c>
      <c r="I2002" s="9" t="str">
        <f>IFERROR(VLOOKUP(A2002,'BITO-IV'!$A$1:$J$10000,4,0),"")</f>
        <v/>
      </c>
      <c r="L2002" s="9">
        <f>VLOOKUP(A2002,'ETH-Web'!$A$1:$G$10001,6,0)</f>
        <v>470.20400999999998</v>
      </c>
      <c r="M2002" s="2">
        <f>M2001*(1-M$1+IF(AND(WEEKDAY($A2002)&lt;&gt;1,WEEKDAY($A2002)&lt;&gt;7),-VLOOKUP($A2002,ETF_OP_Fee!$K$5:$L$14,2,1),0))^($A2002-$A2001)*(1+2*(L2002/L2001-1))-M$3*IFERROR(VLOOKUP($A3598,Dividends!$C$10:$E$100,3,0),0)</f>
        <v>97.861349180807423</v>
      </c>
      <c r="Q2002">
        <f>ROW()</f>
        <v>2002</v>
      </c>
      <c r="R2002" t="str">
        <f t="shared" si="39"/>
        <v/>
      </c>
      <c r="S2002" t="str">
        <f t="shared" si="37"/>
        <v/>
      </c>
      <c r="U2002" t="str">
        <f t="shared" si="40"/>
        <v/>
      </c>
      <c r="V2002" t="str">
        <f t="shared" si="41"/>
        <v/>
      </c>
      <c r="W2002">
        <f>VLOOKUP(A2002,Tbills!$B$4:$C$10000,2,1)</f>
        <v>1.2899986813186695</v>
      </c>
    </row>
    <row r="2003" spans="1:23">
      <c r="A2003" s="1">
        <v>43074</v>
      </c>
      <c r="B2003">
        <f>IFERROR(VLOOKUP($A2003,'BTC-Web'!$A$2:$H$10000,2,0),"")</f>
        <v>11685.700194999999</v>
      </c>
      <c r="C2003">
        <f>VLOOKUP(A2003,H_SPBTFDUE!$B$2:$C$5828,2,0)</f>
        <v>81.460373934049429</v>
      </c>
      <c r="D2003" s="2">
        <f>D2002*(1-D$1+IF(AND(WEEKDAY($A2003)&lt;&gt;1,WEEKDAY($A2003)&lt;&gt;7),-VLOOKUP($A2003,ETF_OP_Fee!$G$5:$H$14,2,1),0))^($A2003-$A2002)*(1+2*(C2003/C2002-1))+IFERROR(VLOOKUP(A2003,BITXeom!$C$9:$D$100,2,0),0)-$D$3*IFERROR(VLOOKUP($A2003,Dividends!$C$10:$E$100,2,0),0)</f>
        <v>112.83805820640424</v>
      </c>
      <c r="G2003" s="66">
        <f t="shared" si="38"/>
        <v>1454.3133617883861</v>
      </c>
      <c r="H2003" s="2">
        <f>H2002*(1-H$1+IF(AND(WEEKDAY($A2003)&lt;&gt;1,WEEKDAY($A2003)&lt;&gt;7),-VLOOKUP($A2003,ETF_OP_Fee!$I$5:$J$14,2,1),0))^($A2003-$A2002)*(1+1*(B2003/B2002-1))</f>
        <v>7.8824048291397926</v>
      </c>
      <c r="I2003" s="9" t="str">
        <f>IFERROR(VLOOKUP(A2003,'BITO-IV'!$A$1:$J$10000,4,0),"")</f>
        <v/>
      </c>
      <c r="L2003" s="9">
        <f>VLOOKUP(A2003,'ETH-Web'!$A$1:$G$10001,6,0)</f>
        <v>463.28100599999999</v>
      </c>
      <c r="M2003" s="2">
        <f>M2002*(1-M$1+IF(AND(WEEKDAY($A2003)&lt;&gt;1,WEEKDAY($A2003)&lt;&gt;7),-VLOOKUP($A2003,ETF_OP_Fee!$K$5:$L$14,2,1),0))^($A2003-$A2002)*(1+2*(L2003/L2002-1))-M$3*IFERROR(VLOOKUP($A3599,Dividends!$C$10:$E$100,3,0),0)</f>
        <v>94.977198603923213</v>
      </c>
      <c r="Q2003">
        <f>ROW()</f>
        <v>2003</v>
      </c>
      <c r="R2003" t="str">
        <f t="shared" si="39"/>
        <v/>
      </c>
      <c r="S2003" t="str">
        <f t="shared" si="37"/>
        <v/>
      </c>
      <c r="U2003" t="str">
        <f t="shared" si="40"/>
        <v/>
      </c>
      <c r="V2003" t="str">
        <f t="shared" si="41"/>
        <v/>
      </c>
      <c r="W2003">
        <f>VLOOKUP(A2003,Tbills!$B$4:$C$10000,2,1)</f>
        <v>1.2899986813186695</v>
      </c>
    </row>
    <row r="2004" spans="1:23">
      <c r="A2004" s="1">
        <v>43075</v>
      </c>
      <c r="B2004">
        <f>IFERROR(VLOOKUP($A2004,'BTC-Web'!$A$2:$H$10000,2,0),"")</f>
        <v>11923.400390999999</v>
      </c>
      <c r="C2004">
        <f>VLOOKUP(A2004,H_SPBTFDUE!$B$2:$C$5828,2,0)</f>
        <v>97.685142044461656</v>
      </c>
      <c r="D2004" s="2">
        <f>D2003*(1-D$1+IF(AND(WEEKDAY($A2004)&lt;&gt;1,WEEKDAY($A2004)&lt;&gt;7),-VLOOKUP($A2004,ETF_OP_Fee!$G$5:$H$14,2,1),0))^($A2004-$A2003)*(1+2*(C2004/C2003-1))+IFERROR(VLOOKUP(A2004,BITXeom!$C$9:$D$100,2,0),0)-$D$3*IFERROR(VLOOKUP($A2004,Dividends!$C$10:$E$100,2,0),0)</f>
        <v>157.76779560371259</v>
      </c>
      <c r="G2004" s="66">
        <f t="shared" si="38"/>
        <v>874.91556743534363</v>
      </c>
      <c r="H2004" s="2">
        <f>H2003*(1-H$1+IF(AND(WEEKDAY($A2004)&lt;&gt;1,WEEKDAY($A2004)&lt;&gt;7),-VLOOKUP($A2004,ETF_OP_Fee!$I$5:$J$14,2,1),0))^($A2004-$A2003)*(1+1*(B2004/B2003-1))</f>
        <v>8.0425324171225618</v>
      </c>
      <c r="I2004" s="9" t="str">
        <f>IFERROR(VLOOKUP(A2004,'BITO-IV'!$A$1:$J$10000,4,0),"")</f>
        <v/>
      </c>
      <c r="L2004" s="9">
        <f>VLOOKUP(A2004,'ETH-Web'!$A$1:$G$10001,6,0)</f>
        <v>428.58801299999999</v>
      </c>
      <c r="M2004" s="2">
        <f>M2003*(1-M$1+IF(AND(WEEKDAY($A2004)&lt;&gt;1,WEEKDAY($A2004)&lt;&gt;7),-VLOOKUP($A2004,ETF_OP_Fee!$K$5:$L$14,2,1),0))^($A2004-$A2003)*(1+2*(L2004/L2003-1))-M$3*IFERROR(VLOOKUP($A3600,Dividends!$C$10:$E$100,3,0),0)</f>
        <v>80.750304019788672</v>
      </c>
      <c r="Q2004">
        <f>ROW()</f>
        <v>2004</v>
      </c>
      <c r="R2004" t="str">
        <f t="shared" si="39"/>
        <v/>
      </c>
      <c r="S2004" t="str">
        <f t="shared" si="37"/>
        <v/>
      </c>
      <c r="U2004" t="str">
        <f t="shared" si="40"/>
        <v/>
      </c>
      <c r="V2004" t="str">
        <f t="shared" si="41"/>
        <v/>
      </c>
      <c r="W2004">
        <f>VLOOKUP(A2004,Tbills!$B$4:$C$10000,2,1)</f>
        <v>1.2899986813186695</v>
      </c>
    </row>
    <row r="2005" spans="1:23">
      <c r="A2005" s="1">
        <v>43076</v>
      </c>
      <c r="B2005">
        <f>IFERROR(VLOOKUP($A2005,'BTC-Web'!$A$2:$H$10000,2,0),"")</f>
        <v>14266.099609000001</v>
      </c>
      <c r="C2005">
        <f>VLOOKUP(A2005,H_SPBTFDUE!$B$2:$C$5828,2,0)</f>
        <v>122.3371701495477</v>
      </c>
      <c r="D2005" s="2">
        <f>D2004*(1-D$1+IF(AND(WEEKDAY($A2005)&lt;&gt;1,WEEKDAY($A2005)&lt;&gt;7),-VLOOKUP($A2005,ETF_OP_Fee!$G$5:$H$14,2,1),0))^($A2005-$A2004)*(1+2*(C2005/C2004-1))+IFERROR(VLOOKUP(A2005,BITXeom!$C$9:$D$100,2,0),0)-$D$3*IFERROR(VLOOKUP($A2005,Dividends!$C$10:$E$100,2,0),0)</f>
        <v>237.36840398189261</v>
      </c>
      <c r="G2005" s="66">
        <f t="shared" si="38"/>
        <v>433.27895473010506</v>
      </c>
      <c r="H2005" s="2">
        <f>H2004*(1-H$1+IF(AND(WEEKDAY($A2005)&lt;&gt;1,WEEKDAY($A2005)&lt;&gt;7),-VLOOKUP($A2005,ETF_OP_Fee!$I$5:$J$14,2,1),0))^($A2005-$A2004)*(1+1*(B2005/B2004-1))</f>
        <v>9.6224716557921823</v>
      </c>
      <c r="I2005" s="9" t="str">
        <f>IFERROR(VLOOKUP(A2005,'BITO-IV'!$A$1:$J$10000,4,0),"")</f>
        <v/>
      </c>
      <c r="L2005" s="9">
        <f>VLOOKUP(A2005,'ETH-Web'!$A$1:$G$10001,6,0)</f>
        <v>434.40798999999998</v>
      </c>
      <c r="M2005" s="2">
        <f>M2004*(1-M$1+IF(AND(WEEKDAY($A2005)&lt;&gt;1,WEEKDAY($A2005)&lt;&gt;7),-VLOOKUP($A2005,ETF_OP_Fee!$K$5:$L$14,2,1),0))^($A2005-$A2004)*(1+2*(L2005/L2004-1))-M$3*IFERROR(VLOOKUP($A3601,Dividends!$C$10:$E$100,3,0),0)</f>
        <v>82.94125266765441</v>
      </c>
      <c r="Q2005">
        <f>ROW()</f>
        <v>2005</v>
      </c>
      <c r="R2005" t="str">
        <f t="shared" si="39"/>
        <v/>
      </c>
      <c r="S2005" t="str">
        <f t="shared" si="37"/>
        <v/>
      </c>
      <c r="U2005" t="str">
        <f t="shared" si="40"/>
        <v/>
      </c>
      <c r="V2005" t="str">
        <f t="shared" si="41"/>
        <v/>
      </c>
      <c r="W2005">
        <f>VLOOKUP(A2005,Tbills!$B$4:$C$10000,2,1)</f>
        <v>1.2899986813186695</v>
      </c>
    </row>
    <row r="2006" spans="1:23">
      <c r="A2006" s="1">
        <v>43077</v>
      </c>
      <c r="B2006">
        <f>IFERROR(VLOOKUP($A2006,'BTC-Web'!$A$2:$H$10000,2,0),"")</f>
        <v>17802.900390999999</v>
      </c>
      <c r="C2006">
        <f>VLOOKUP(A2006,H_SPBTFDUE!$B$2:$C$5828,2,0)</f>
        <v>113.23171143566414</v>
      </c>
      <c r="D2006" s="2">
        <f>D2005*(1-D$1+IF(AND(WEEKDAY($A2006)&lt;&gt;1,WEEKDAY($A2006)&lt;&gt;7),-VLOOKUP($A2006,ETF_OP_Fee!$G$5:$H$14,2,1),0))^($A2006-$A2005)*(1+2*(C2006/C2005-1))+IFERROR(VLOOKUP(A2006,BITXeom!$C$9:$D$100,2,0),0)-$D$3*IFERROR(VLOOKUP($A2006,Dividends!$C$10:$E$100,2,0),0)</f>
        <v>202.00976443966434</v>
      </c>
      <c r="G2006" s="66">
        <f t="shared" si="38"/>
        <v>497.75361958780434</v>
      </c>
      <c r="H2006" s="2">
        <f>H2005*(1-H$1+IF(AND(WEEKDAY($A2006)&lt;&gt;1,WEEKDAY($A2006)&lt;&gt;7),-VLOOKUP($A2006,ETF_OP_Fee!$I$5:$J$14,2,1),0))^($A2006-$A2005)*(1+1*(B2006/B2005-1))</f>
        <v>12.007728138694455</v>
      </c>
      <c r="I2006" s="9" t="str">
        <f>IFERROR(VLOOKUP(A2006,'BITO-IV'!$A$1:$J$10000,4,0),"")</f>
        <v/>
      </c>
      <c r="L2006" s="9">
        <f>VLOOKUP(A2006,'ETH-Web'!$A$1:$G$10001,6,0)</f>
        <v>456.03100599999999</v>
      </c>
      <c r="M2006" s="2">
        <f>M2005*(1-M$1+IF(AND(WEEKDAY($A2006)&lt;&gt;1,WEEKDAY($A2006)&lt;&gt;7),-VLOOKUP($A2006,ETF_OP_Fee!$K$5:$L$14,2,1),0))^($A2006-$A2005)*(1+2*(L2006/L2005-1))-M$3*IFERROR(VLOOKUP($A3602,Dividends!$C$10:$E$100,3,0),0)</f>
        <v>91.195842524115605</v>
      </c>
      <c r="Q2006">
        <f>ROW()</f>
        <v>2006</v>
      </c>
      <c r="R2006" t="str">
        <f t="shared" si="39"/>
        <v/>
      </c>
      <c r="S2006" t="str">
        <f t="shared" si="37"/>
        <v/>
      </c>
      <c r="U2006" t="str">
        <f t="shared" si="40"/>
        <v/>
      </c>
      <c r="V2006" t="str">
        <f t="shared" si="41"/>
        <v/>
      </c>
      <c r="W2006">
        <f>VLOOKUP(A2006,Tbills!$B$4:$C$10000,2,1)</f>
        <v>1.2899986813186695</v>
      </c>
    </row>
    <row r="2007" spans="1:23">
      <c r="A2007" s="1">
        <v>43080</v>
      </c>
      <c r="B2007">
        <f>IFERROR(VLOOKUP($A2007,'BTC-Web'!$A$2:$H$10000,2,0),"")</f>
        <v>15427.400390999999</v>
      </c>
      <c r="C2007">
        <f>VLOOKUP(A2007,H_SPBTFDUE!$B$2:$C$5828,2,0)</f>
        <v>115.7300375687169</v>
      </c>
      <c r="D2007" s="2">
        <f>D2006*(1-D$1+IF(AND(WEEKDAY($A2007)&lt;&gt;1,WEEKDAY($A2007)&lt;&gt;7),-VLOOKUP($A2007,ETF_OP_Fee!$G$5:$H$14,2,1),0))^($A2007-$A2006)*(1+2*(C2007/C2006-1))+IFERROR(VLOOKUP(A2007,BITXeom!$C$9:$D$100,2,0),0)-$D$3*IFERROR(VLOOKUP($A2007,Dividends!$C$10:$E$100,2,0),0)</f>
        <v>210.84771569322484</v>
      </c>
      <c r="G2007" s="66">
        <f t="shared" si="38"/>
        <v>475.76299871221272</v>
      </c>
      <c r="H2007" s="2">
        <f>H2006*(1-H$1+IF(AND(WEEKDAY($A2007)&lt;&gt;1,WEEKDAY($A2007)&lt;&gt;7),-VLOOKUP($A2007,ETF_OP_Fee!$I$5:$J$14,2,1),0))^($A2007-$A2006)*(1+1*(B2007/B2006-1))</f>
        <v>10.404684715297408</v>
      </c>
      <c r="I2007" s="9" t="str">
        <f>IFERROR(VLOOKUP(A2007,'BITO-IV'!$A$1:$J$10000,4,0),"")</f>
        <v/>
      </c>
      <c r="L2007" s="9">
        <f>VLOOKUP(A2007,'ETH-Web'!$A$1:$G$10001,6,0)</f>
        <v>515.135986</v>
      </c>
      <c r="M2007" s="2">
        <f>M2006*(1-M$1+IF(AND(WEEKDAY($A2007)&lt;&gt;1,WEEKDAY($A2007)&lt;&gt;7),-VLOOKUP($A2007,ETF_OP_Fee!$K$5:$L$14,2,1),0))^($A2007-$A2006)*(1+2*(L2007/L2006-1))-M$3*IFERROR(VLOOKUP($A3603,Dividends!$C$10:$E$100,3,0),0)</f>
        <v>114.82627743599183</v>
      </c>
      <c r="Q2007">
        <f>ROW()</f>
        <v>2007</v>
      </c>
      <c r="R2007" t="str">
        <f t="shared" si="39"/>
        <v/>
      </c>
      <c r="S2007" t="str">
        <f t="shared" si="37"/>
        <v/>
      </c>
      <c r="U2007" t="str">
        <f t="shared" si="40"/>
        <v/>
      </c>
      <c r="V2007" t="str">
        <f t="shared" si="41"/>
        <v/>
      </c>
      <c r="W2007">
        <f>VLOOKUP(A2007,Tbills!$B$4:$C$10000,2,1)</f>
        <v>1.3200013186813404</v>
      </c>
    </row>
    <row r="2008" spans="1:23">
      <c r="A2008" s="1">
        <v>43081</v>
      </c>
      <c r="B2008">
        <f>IFERROR(VLOOKUP($A2008,'BTC-Web'!$A$2:$H$10000,2,0),"")</f>
        <v>16919.800781000002</v>
      </c>
      <c r="C2008">
        <f>VLOOKUP(A2008,H_SPBTFDUE!$B$2:$C$5828,2,0)</f>
        <v>118.98765076595129</v>
      </c>
      <c r="D2008" s="2">
        <f>D2007*(1-D$1+IF(AND(WEEKDAY($A2008)&lt;&gt;1,WEEKDAY($A2008)&lt;&gt;7),-VLOOKUP($A2008,ETF_OP_Fee!$G$5:$H$14,2,1),0))^($A2008-$A2007)*(1+2*(C2008/C2007-1))+IFERROR(VLOOKUP(A2008,BITXeom!$C$9:$D$100,2,0),0)-$D$3*IFERROR(VLOOKUP($A2008,Dividends!$C$10:$E$100,2,0),0)</f>
        <v>222.6909112176655</v>
      </c>
      <c r="G2008" s="66">
        <f t="shared" si="38"/>
        <v>448.95431660585371</v>
      </c>
      <c r="H2008" s="2">
        <f>H2007*(1-H$1+IF(AND(WEEKDAY($A2008)&lt;&gt;1,WEEKDAY($A2008)&lt;&gt;7),-VLOOKUP($A2008,ETF_OP_Fee!$I$5:$J$14,2,1),0))^($A2008-$A2007)*(1+1*(B2008/B2007-1))</f>
        <v>11.410905668623419</v>
      </c>
      <c r="I2008" s="9" t="str">
        <f>IFERROR(VLOOKUP(A2008,'BITO-IV'!$A$1:$J$10000,4,0),"")</f>
        <v/>
      </c>
      <c r="L2008" s="9">
        <f>VLOOKUP(A2008,'ETH-Web'!$A$1:$G$10001,6,0)</f>
        <v>651.43102999999996</v>
      </c>
      <c r="M2008" s="2">
        <f>M2007*(1-M$1+IF(AND(WEEKDAY($A2008)&lt;&gt;1,WEEKDAY($A2008)&lt;&gt;7),-VLOOKUP($A2008,ETF_OP_Fee!$K$5:$L$14,2,1),0))^($A2008-$A2007)*(1+2*(L2008/L2007-1))-M$3*IFERROR(VLOOKUP($A3604,Dividends!$C$10:$E$100,3,0),0)</f>
        <v>175.58339105601763</v>
      </c>
      <c r="Q2008">
        <f>ROW()</f>
        <v>2008</v>
      </c>
      <c r="R2008" t="str">
        <f t="shared" si="39"/>
        <v/>
      </c>
      <c r="S2008" t="str">
        <f t="shared" si="37"/>
        <v/>
      </c>
      <c r="U2008" t="str">
        <f t="shared" si="40"/>
        <v/>
      </c>
      <c r="V2008" t="str">
        <f t="shared" si="41"/>
        <v/>
      </c>
      <c r="W2008">
        <f>VLOOKUP(A2008,Tbills!$B$4:$C$10000,2,1)</f>
        <v>1.3200013186813404</v>
      </c>
    </row>
    <row r="2009" spans="1:23">
      <c r="A2009" s="1">
        <v>43082</v>
      </c>
      <c r="B2009">
        <f>IFERROR(VLOOKUP($A2009,'BTC-Web'!$A$2:$H$10000,2,0),"")</f>
        <v>17500</v>
      </c>
      <c r="C2009">
        <f>VLOOKUP(A2009,H_SPBTFDUE!$B$2:$C$5828,2,0)</f>
        <v>112.09308671829099</v>
      </c>
      <c r="D2009" s="2">
        <f>D2008*(1-D$1+IF(AND(WEEKDAY($A2009)&lt;&gt;1,WEEKDAY($A2009)&lt;&gt;7),-VLOOKUP($A2009,ETF_OP_Fee!$G$5:$H$14,2,1),0))^($A2009-$A2008)*(1+2*(C2009/C2008-1))+IFERROR(VLOOKUP(A2009,BITXeom!$C$9:$D$100,2,0),0)-$D$3*IFERROR(VLOOKUP($A2009,Dividends!$C$10:$E$100,2,0),0)</f>
        <v>196.86018401344168</v>
      </c>
      <c r="G2009" s="66">
        <f t="shared" si="38"/>
        <v>500.95893870451096</v>
      </c>
      <c r="H2009" s="2">
        <f>H2008*(1-H$1+IF(AND(WEEKDAY($A2009)&lt;&gt;1,WEEKDAY($A2009)&lt;&gt;7),-VLOOKUP($A2009,ETF_OP_Fee!$I$5:$J$14,2,1),0))^($A2009-$A2008)*(1+1*(B2009/B2008-1))</f>
        <v>11.801891426055343</v>
      </c>
      <c r="I2009" s="9" t="str">
        <f>IFERROR(VLOOKUP(A2009,'BITO-IV'!$A$1:$J$10000,4,0),"")</f>
        <v/>
      </c>
      <c r="L2009" s="9">
        <f>VLOOKUP(A2009,'ETH-Web'!$A$1:$G$10001,6,0)</f>
        <v>702.76702899999998</v>
      </c>
      <c r="M2009" s="2">
        <f>M2008*(1-M$1+IF(AND(WEEKDAY($A2009)&lt;&gt;1,WEEKDAY($A2009)&lt;&gt;7),-VLOOKUP($A2009,ETF_OP_Fee!$K$5:$L$14,2,1),0))^($A2009-$A2008)*(1+2*(L2009/L2008-1))-M$3*IFERROR(VLOOKUP($A3605,Dividends!$C$10:$E$100,3,0),0)</f>
        <v>203.25184218389532</v>
      </c>
      <c r="Q2009">
        <f>ROW()</f>
        <v>2009</v>
      </c>
      <c r="R2009" t="str">
        <f t="shared" si="39"/>
        <v/>
      </c>
      <c r="S2009" t="str">
        <f t="shared" si="37"/>
        <v/>
      </c>
      <c r="U2009" t="str">
        <f t="shared" si="40"/>
        <v/>
      </c>
      <c r="V2009" t="str">
        <f t="shared" si="41"/>
        <v/>
      </c>
      <c r="W2009">
        <f>VLOOKUP(A2009,Tbills!$B$4:$C$10000,2,1)</f>
        <v>1.3200013186813404</v>
      </c>
    </row>
    <row r="2010" spans="1:23">
      <c r="A2010" s="1">
        <v>43083</v>
      </c>
      <c r="B2010">
        <f>IFERROR(VLOOKUP($A2010,'BTC-Web'!$A$2:$H$10000,2,0),"")</f>
        <v>16384.599609000001</v>
      </c>
      <c r="C2010">
        <f>VLOOKUP(A2010,H_SPBTFDUE!$B$2:$C$5828,2,0)</f>
        <v>113.14516007134281</v>
      </c>
      <c r="D2010" s="2">
        <f>D2009*(1-D$1+IF(AND(WEEKDAY($A2010)&lt;&gt;1,WEEKDAY($A2010)&lt;&gt;7),-VLOOKUP($A2010,ETF_OP_Fee!$G$5:$H$14,2,1),0))^($A2010-$A2009)*(1+2*(C2010/C2009-1))+IFERROR(VLOOKUP(A2010,BITXeom!$C$9:$D$100,2,0),0)-$D$3*IFERROR(VLOOKUP($A2010,Dividends!$C$10:$E$100,2,0),0)</f>
        <v>200.53135317205133</v>
      </c>
      <c r="G2010" s="66">
        <f t="shared" si="38"/>
        <v>491.52914942487826</v>
      </c>
      <c r="H2010" s="2">
        <f>H2009*(1-H$1+IF(AND(WEEKDAY($A2010)&lt;&gt;1,WEEKDAY($A2010)&lt;&gt;7),-VLOOKUP($A2010,ETF_OP_Fee!$I$5:$J$14,2,1),0))^($A2010-$A2009)*(1+1*(B2010/B2009-1))</f>
        <v>11.049384728349255</v>
      </c>
      <c r="I2010" s="9" t="str">
        <f>IFERROR(VLOOKUP(A2010,'BITO-IV'!$A$1:$J$10000,4,0),"")</f>
        <v/>
      </c>
      <c r="L2010" s="9">
        <f>VLOOKUP(A2010,'ETH-Web'!$A$1:$G$10001,6,0)</f>
        <v>695.81597899999997</v>
      </c>
      <c r="M2010" s="2">
        <f>M2009*(1-M$1+IF(AND(WEEKDAY($A2010)&lt;&gt;1,WEEKDAY($A2010)&lt;&gt;7),-VLOOKUP($A2010,ETF_OP_Fee!$K$5:$L$14,2,1),0))^($A2010-$A2009)*(1+2*(L2010/L2009-1))-M$3*IFERROR(VLOOKUP($A3606,Dividends!$C$10:$E$100,3,0),0)</f>
        <v>199.22599416539532</v>
      </c>
      <c r="Q2010">
        <f>ROW()</f>
        <v>2010</v>
      </c>
      <c r="R2010" t="str">
        <f t="shared" si="39"/>
        <v/>
      </c>
      <c r="S2010" t="str">
        <f t="shared" si="37"/>
        <v/>
      </c>
      <c r="U2010" t="str">
        <f t="shared" si="40"/>
        <v/>
      </c>
      <c r="V2010" t="str">
        <f t="shared" si="41"/>
        <v/>
      </c>
      <c r="W2010">
        <f>VLOOKUP(A2010,Tbills!$B$4:$C$10000,2,1)</f>
        <v>1.3200013186813404</v>
      </c>
    </row>
    <row r="2011" spans="1:23">
      <c r="A2011" s="1">
        <v>43084</v>
      </c>
      <c r="B2011">
        <f>IFERROR(VLOOKUP($A2011,'BTC-Web'!$A$2:$H$10000,2,0),"")</f>
        <v>16601.300781000002</v>
      </c>
      <c r="C2011">
        <f>VLOOKUP(A2011,H_SPBTFDUE!$B$2:$C$5828,2,0)</f>
        <v>120.93967001807958</v>
      </c>
      <c r="D2011" s="2">
        <f>D2010*(1-D$1+IF(AND(WEEKDAY($A2011)&lt;&gt;1,WEEKDAY($A2011)&lt;&gt;7),-VLOOKUP($A2011,ETF_OP_Fee!$G$5:$H$14,2,1),0))^($A2011-$A2010)*(1+2*(C2011/C2010-1))+IFERROR(VLOOKUP(A2011,BITXeom!$C$9:$D$100,2,0),0)-$D$3*IFERROR(VLOOKUP($A2011,Dividends!$C$10:$E$100,2,0),0)</f>
        <v>228.13284560744637</v>
      </c>
      <c r="G2011" s="66">
        <f t="shared" si="38"/>
        <v>423.78119921095174</v>
      </c>
      <c r="H2011" s="2">
        <f>H2010*(1-H$1+IF(AND(WEEKDAY($A2011)&lt;&gt;1,WEEKDAY($A2011)&lt;&gt;7),-VLOOKUP($A2011,ETF_OP_Fee!$I$5:$J$14,2,1),0))^($A2011-$A2010)*(1+1*(B2011/B2010-1))</f>
        <v>11.195231460268406</v>
      </c>
      <c r="I2011" s="9" t="str">
        <f>IFERROR(VLOOKUP(A2011,'BITO-IV'!$A$1:$J$10000,4,0),"")</f>
        <v/>
      </c>
      <c r="L2011" s="9">
        <f>VLOOKUP(A2011,'ETH-Web'!$A$1:$G$10001,6,0)</f>
        <v>684.44799799999998</v>
      </c>
      <c r="M2011" s="2">
        <f>M2010*(1-M$1+IF(AND(WEEKDAY($A2011)&lt;&gt;1,WEEKDAY($A2011)&lt;&gt;7),-VLOOKUP($A2011,ETF_OP_Fee!$K$5:$L$14,2,1),0))^($A2011-$A2010)*(1+2*(L2011/L2010-1))-M$3*IFERROR(VLOOKUP($A3607,Dividends!$C$10:$E$100,3,0),0)</f>
        <v>192.71127162960926</v>
      </c>
      <c r="Q2011">
        <f>ROW()</f>
        <v>2011</v>
      </c>
      <c r="R2011" t="str">
        <f t="shared" si="39"/>
        <v/>
      </c>
      <c r="S2011" t="str">
        <f t="shared" si="37"/>
        <v/>
      </c>
      <c r="U2011" t="str">
        <f t="shared" si="40"/>
        <v/>
      </c>
      <c r="V2011" t="str">
        <f t="shared" si="41"/>
        <v/>
      </c>
      <c r="W2011">
        <f>VLOOKUP(A2011,Tbills!$B$4:$C$10000,2,1)</f>
        <v>1.3200013186813404</v>
      </c>
    </row>
    <row r="2012" spans="1:23">
      <c r="A2012" s="1">
        <v>43087</v>
      </c>
      <c r="B2012">
        <f>IFERROR(VLOOKUP($A2012,'BTC-Web'!$A$2:$H$10000,2,0),"")</f>
        <v>19106.400390999999</v>
      </c>
      <c r="C2012">
        <f>VLOOKUP(A2012,H_SPBTFDUE!$B$2:$C$5828,2,0)</f>
        <v>130.53838978790998</v>
      </c>
      <c r="D2012" s="2">
        <f>D2011*(1-D$1+IF(AND(WEEKDAY($A2012)&lt;&gt;1,WEEKDAY($A2012)&lt;&gt;7),-VLOOKUP($A2012,ETF_OP_Fee!$G$5:$H$14,2,1),0))^($A2012-$A2011)*(1+2*(C2012/C2011-1))+IFERROR(VLOOKUP(A2012,BITXeom!$C$9:$D$100,2,0),0)-$D$3*IFERROR(VLOOKUP($A2012,Dividends!$C$10:$E$100,2,0),0)</f>
        <v>264.25007822796948</v>
      </c>
      <c r="G2012" s="66">
        <f t="shared" si="38"/>
        <v>356.48994681342589</v>
      </c>
      <c r="H2012" s="2">
        <f>H2011*(1-H$1+IF(AND(WEEKDAY($A2012)&lt;&gt;1,WEEKDAY($A2012)&lt;&gt;7),-VLOOKUP($A2012,ETF_OP_Fee!$I$5:$J$14,2,1),0))^($A2012-$A2011)*(1+1*(B2012/B2011-1))</f>
        <v>12.883561124535314</v>
      </c>
      <c r="I2012" s="9" t="str">
        <f>IFERROR(VLOOKUP(A2012,'BITO-IV'!$A$1:$J$10000,4,0),"")</f>
        <v/>
      </c>
      <c r="L2012" s="9">
        <f>VLOOKUP(A2012,'ETH-Web'!$A$1:$G$10001,6,0)</f>
        <v>794.64502000000005</v>
      </c>
      <c r="M2012" s="2">
        <f>M2011*(1-M$1+IF(AND(WEEKDAY($A2012)&lt;&gt;1,WEEKDAY($A2012)&lt;&gt;7),-VLOOKUP($A2012,ETF_OP_Fee!$K$5:$L$14,2,1),0))^($A2012-$A2011)*(1+2*(L2012/L2011-1))-M$3*IFERROR(VLOOKUP($A3608,Dividends!$C$10:$E$100,3,0),0)</f>
        <v>254.74512200826123</v>
      </c>
      <c r="Q2012">
        <f>ROW()</f>
        <v>2012</v>
      </c>
      <c r="R2012" t="str">
        <f t="shared" si="39"/>
        <v/>
      </c>
      <c r="S2012" t="str">
        <f t="shared" si="37"/>
        <v/>
      </c>
      <c r="U2012" t="str">
        <f t="shared" si="40"/>
        <v/>
      </c>
      <c r="V2012" t="str">
        <f t="shared" si="41"/>
        <v/>
      </c>
      <c r="W2012">
        <f>VLOOKUP(A2012,Tbills!$B$4:$C$10000,2,1)</f>
        <v>1.3550004395604167</v>
      </c>
    </row>
    <row r="2013" spans="1:23">
      <c r="A2013" s="1">
        <v>43088</v>
      </c>
      <c r="B2013">
        <f>IFERROR(VLOOKUP($A2013,'BTC-Web'!$A$2:$H$10000,2,0),"")</f>
        <v>19118.300781000002</v>
      </c>
      <c r="C2013">
        <f>VLOOKUP(A2013,H_SPBTFDUE!$B$2:$C$5828,2,0)</f>
        <v>121.38977027334585</v>
      </c>
      <c r="D2013" s="2">
        <f>D2012*(1-D$1+IF(AND(WEEKDAY($A2013)&lt;&gt;1,WEEKDAY($A2013)&lt;&gt;7),-VLOOKUP($A2013,ETF_OP_Fee!$G$5:$H$14,2,1),0))^($A2013-$A2012)*(1+2*(C2013/C2012-1))+IFERROR(VLOOKUP(A2013,BITXeom!$C$9:$D$100,2,0),0)-$D$3*IFERROR(VLOOKUP($A2013,Dividends!$C$10:$E$100,2,0),0)</f>
        <v>227.18341705253215</v>
      </c>
      <c r="G2013" s="66">
        <f t="shared" si="38"/>
        <v>406.43969245219341</v>
      </c>
      <c r="H2013" s="2">
        <f>H2012*(1-H$1+IF(AND(WEEKDAY($A2013)&lt;&gt;1,WEEKDAY($A2013)&lt;&gt;7),-VLOOKUP($A2013,ETF_OP_Fee!$I$5:$J$14,2,1),0))^($A2013-$A2012)*(1+1*(B2013/B2012-1))</f>
        <v>12.891250094931705</v>
      </c>
      <c r="I2013" s="9" t="str">
        <f>IFERROR(VLOOKUP(A2013,'BITO-IV'!$A$1:$J$10000,4,0),"")</f>
        <v/>
      </c>
      <c r="L2013" s="9">
        <f>VLOOKUP(A2013,'ETH-Web'!$A$1:$G$10001,6,0)</f>
        <v>826.82299799999998</v>
      </c>
      <c r="M2013" s="2">
        <f>M2012*(1-M$1+IF(AND(WEEKDAY($A2013)&lt;&gt;1,WEEKDAY($A2013)&lt;&gt;7),-VLOOKUP($A2013,ETF_OP_Fee!$K$5:$L$14,2,1),0))^($A2013-$A2012)*(1+2*(L2013/L2012-1))-M$3*IFERROR(VLOOKUP($A3609,Dividends!$C$10:$E$100,3,0),0)</f>
        <v>275.36908607253093</v>
      </c>
      <c r="Q2013">
        <f>ROW()</f>
        <v>2013</v>
      </c>
      <c r="R2013" t="str">
        <f t="shared" si="39"/>
        <v/>
      </c>
      <c r="S2013" t="str">
        <f t="shared" si="37"/>
        <v/>
      </c>
      <c r="U2013" t="str">
        <f t="shared" si="40"/>
        <v/>
      </c>
      <c r="V2013" t="str">
        <f t="shared" si="41"/>
        <v/>
      </c>
      <c r="W2013">
        <f>VLOOKUP(A2013,Tbills!$B$4:$C$10000,2,1)</f>
        <v>1.3550004395604167</v>
      </c>
    </row>
    <row r="2014" spans="1:23">
      <c r="A2014" s="1">
        <v>43089</v>
      </c>
      <c r="B2014">
        <f>IFERROR(VLOOKUP($A2014,'BTC-Web'!$A$2:$H$10000,2,0),"")</f>
        <v>17760.300781000002</v>
      </c>
      <c r="C2014">
        <f>VLOOKUP(A2014,H_SPBTFDUE!$B$2:$C$5828,2,0)</f>
        <v>113.50925272158331</v>
      </c>
      <c r="D2014" s="2">
        <f>D2013*(1-D$1+IF(AND(WEEKDAY($A2014)&lt;&gt;1,WEEKDAY($A2014)&lt;&gt;7),-VLOOKUP($A2014,ETF_OP_Fee!$G$5:$H$14,2,1),0))^($A2014-$A2013)*(1+2*(C2014/C2013-1))+IFERROR(VLOOKUP(A2014,BITXeom!$C$9:$D$100,2,0),0)-$D$3*IFERROR(VLOOKUP($A2014,Dividends!$C$10:$E$100,2,0),0)</f>
        <v>197.66248951664559</v>
      </c>
      <c r="G2014" s="66">
        <f t="shared" si="38"/>
        <v>459.18995292363161</v>
      </c>
      <c r="H2014" s="2">
        <f>H2013*(1-H$1+IF(AND(WEEKDAY($A2014)&lt;&gt;1,WEEKDAY($A2014)&lt;&gt;7),-VLOOKUP($A2014,ETF_OP_Fee!$I$5:$J$14,2,1),0))^($A2014-$A2013)*(1+1*(B2014/B2013-1))</f>
        <v>11.975254637665483</v>
      </c>
      <c r="I2014" s="9" t="str">
        <f>IFERROR(VLOOKUP(A2014,'BITO-IV'!$A$1:$J$10000,4,0),"")</f>
        <v/>
      </c>
      <c r="L2014" s="9">
        <f>VLOOKUP(A2014,'ETH-Web'!$A$1:$G$10001,6,0)</f>
        <v>819.08599900000002</v>
      </c>
      <c r="M2014" s="2">
        <f>M2013*(1-M$1+IF(AND(WEEKDAY($A2014)&lt;&gt;1,WEEKDAY($A2014)&lt;&gt;7),-VLOOKUP($A2014,ETF_OP_Fee!$K$5:$L$14,2,1),0))^($A2014-$A2013)*(1+2*(L2014/L2013-1))-M$3*IFERROR(VLOOKUP($A3610,Dividends!$C$10:$E$100,3,0),0)</f>
        <v>270.20859278830028</v>
      </c>
      <c r="Q2014">
        <f>ROW()</f>
        <v>2014</v>
      </c>
      <c r="R2014" t="str">
        <f t="shared" si="39"/>
        <v/>
      </c>
      <c r="S2014" t="str">
        <f t="shared" si="37"/>
        <v/>
      </c>
      <c r="U2014" t="str">
        <f t="shared" si="40"/>
        <v/>
      </c>
      <c r="V2014" t="str">
        <f t="shared" si="41"/>
        <v/>
      </c>
      <c r="W2014">
        <f>VLOOKUP(A2014,Tbills!$B$4:$C$10000,2,1)</f>
        <v>1.3550004395604167</v>
      </c>
    </row>
    <row r="2015" spans="1:23">
      <c r="A2015" s="1">
        <v>43090</v>
      </c>
      <c r="B2015">
        <f>IFERROR(VLOOKUP($A2015,'BTC-Web'!$A$2:$H$10000,2,0),"")</f>
        <v>16642.400390999999</v>
      </c>
      <c r="C2015">
        <f>VLOOKUP(A2015,H_SPBTFDUE!$B$2:$C$5828,2,0)</f>
        <v>107.88642473382164</v>
      </c>
      <c r="D2015" s="2">
        <f>D2014*(1-D$1+IF(AND(WEEKDAY($A2015)&lt;&gt;1,WEEKDAY($A2015)&lt;&gt;7),-VLOOKUP($A2015,ETF_OP_Fee!$G$5:$H$14,2,1),0))^($A2015-$A2014)*(1+2*(C2015/C2014-1))+IFERROR(VLOOKUP(A2015,BITXeom!$C$9:$D$100,2,0),0)-$D$3*IFERROR(VLOOKUP($A2015,Dividends!$C$10:$E$100,2,0),0)</f>
        <v>178.05808705379343</v>
      </c>
      <c r="G2015" s="66">
        <f t="shared" si="38"/>
        <v>504.65918911533578</v>
      </c>
      <c r="H2015" s="2">
        <f>H2014*(1-H$1+IF(AND(WEEKDAY($A2015)&lt;&gt;1,WEEKDAY($A2015)&lt;&gt;7),-VLOOKUP($A2015,ETF_OP_Fee!$I$5:$J$14,2,1),0))^($A2015-$A2014)*(1+1*(B2015/B2014-1))</f>
        <v>11.221194828844109</v>
      </c>
      <c r="I2015" s="9" t="str">
        <f>IFERROR(VLOOKUP(A2015,'BITO-IV'!$A$1:$J$10000,4,0),"")</f>
        <v/>
      </c>
      <c r="L2015" s="9">
        <f>VLOOKUP(A2015,'ETH-Web'!$A$1:$G$10001,6,0)</f>
        <v>821.06298800000002</v>
      </c>
      <c r="M2015" s="2">
        <f>M2014*(1-M$1+IF(AND(WEEKDAY($A2015)&lt;&gt;1,WEEKDAY($A2015)&lt;&gt;7),-VLOOKUP($A2015,ETF_OP_Fee!$K$5:$L$14,2,1),0))^($A2015-$A2014)*(1+2*(L2015/L2014-1))-M$3*IFERROR(VLOOKUP($A3611,Dividends!$C$10:$E$100,3,0),0)</f>
        <v>271.50597971076007</v>
      </c>
      <c r="Q2015">
        <f>ROW()</f>
        <v>2015</v>
      </c>
      <c r="R2015" t="str">
        <f t="shared" si="39"/>
        <v/>
      </c>
      <c r="S2015" t="str">
        <f t="shared" si="37"/>
        <v/>
      </c>
      <c r="U2015" t="str">
        <f t="shared" si="40"/>
        <v/>
      </c>
      <c r="V2015" t="str">
        <f t="shared" si="41"/>
        <v/>
      </c>
      <c r="W2015">
        <f>VLOOKUP(A2015,Tbills!$B$4:$C$10000,2,1)</f>
        <v>1.3550004395604167</v>
      </c>
    </row>
    <row r="2016" spans="1:23">
      <c r="A2016" s="1">
        <v>43091</v>
      </c>
      <c r="B2016">
        <f>IFERROR(VLOOKUP($A2016,'BTC-Web'!$A$2:$H$10000,2,0),"")</f>
        <v>15898</v>
      </c>
      <c r="C2016">
        <f>VLOOKUP(A2016,H_SPBTFDUE!$B$2:$C$5828,2,0)</f>
        <v>94.41789493932734</v>
      </c>
      <c r="D2016" s="2">
        <f>D2015*(1-D$1+IF(AND(WEEKDAY($A2016)&lt;&gt;1,WEEKDAY($A2016)&lt;&gt;7),-VLOOKUP($A2016,ETF_OP_Fee!$G$5:$H$14,2,1),0))^($A2016-$A2015)*(1+2*(C2016/C2015-1))+IFERROR(VLOOKUP(A2016,BITXeom!$C$9:$D$100,2,0),0)-$D$3*IFERROR(VLOOKUP($A2016,Dividends!$C$10:$E$100,2,0),0)</f>
        <v>133.58447646087765</v>
      </c>
      <c r="G2016" s="66">
        <f t="shared" si="38"/>
        <v>630.63611822383825</v>
      </c>
      <c r="H2016" s="2">
        <f>H2015*(1-H$1+IF(AND(WEEKDAY($A2016)&lt;&gt;1,WEEKDAY($A2016)&lt;&gt;7),-VLOOKUP($A2016,ETF_OP_Fee!$I$5:$J$14,2,1),0))^($A2016-$A2015)*(1+1*(B2016/B2015-1))</f>
        <v>10.719001349076571</v>
      </c>
      <c r="I2016" s="9" t="str">
        <f>IFERROR(VLOOKUP(A2016,'BITO-IV'!$A$1:$J$10000,4,0),"")</f>
        <v/>
      </c>
      <c r="L2016" s="9">
        <f>VLOOKUP(A2016,'ETH-Web'!$A$1:$G$10001,6,0)</f>
        <v>674.85998500000005</v>
      </c>
      <c r="M2016" s="2">
        <f>M2015*(1-M$1+IF(AND(WEEKDAY($A2016)&lt;&gt;1,WEEKDAY($A2016)&lt;&gt;7),-VLOOKUP($A2016,ETF_OP_Fee!$K$5:$L$14,2,1),0))^($A2016-$A2015)*(1+2*(L2016/L2015-1))-M$3*IFERROR(VLOOKUP($A3612,Dividends!$C$10:$E$100,3,0),0)</f>
        <v>174.80977397174536</v>
      </c>
      <c r="Q2016">
        <f>ROW()</f>
        <v>2016</v>
      </c>
      <c r="R2016" t="str">
        <f t="shared" si="39"/>
        <v/>
      </c>
      <c r="S2016" t="str">
        <f t="shared" si="37"/>
        <v/>
      </c>
      <c r="U2016" t="str">
        <f t="shared" si="40"/>
        <v/>
      </c>
      <c r="V2016" t="str">
        <f t="shared" si="41"/>
        <v/>
      </c>
      <c r="W2016">
        <f>VLOOKUP(A2016,Tbills!$B$4:$C$10000,2,1)</f>
        <v>1.3550004395604167</v>
      </c>
    </row>
    <row r="2017" spans="1:23">
      <c r="A2017" s="1">
        <v>43095</v>
      </c>
      <c r="B2017">
        <f>IFERROR(VLOOKUP($A2017,'BTC-Web'!$A$2:$H$10000,2,0),"")</f>
        <v>14036.599609000001</v>
      </c>
      <c r="C2017">
        <f>VLOOKUP(A2017,H_SPBTFDUE!$B$2:$C$5828,2,0)</f>
        <v>109.88924853939187</v>
      </c>
      <c r="D2017" s="2">
        <f>D2016*(1-D$1+IF(AND(WEEKDAY($A2017)&lt;&gt;1,WEEKDAY($A2017)&lt;&gt;7),-VLOOKUP($A2017,ETF_OP_Fee!$G$5:$H$14,2,1),0))^($A2017-$A2016)*(1+2*(C2017/C2016-1))+IFERROR(VLOOKUP(A2017,BITXeom!$C$9:$D$100,2,0),0)-$D$3*IFERROR(VLOOKUP($A2017,Dividends!$C$10:$E$100,2,0),0)</f>
        <v>177.27737926920329</v>
      </c>
      <c r="G2017" s="66">
        <f t="shared" si="38"/>
        <v>423.93072318592374</v>
      </c>
      <c r="H2017" s="2">
        <f>H2016*(1-H$1+IF(AND(WEEKDAY($A2017)&lt;&gt;1,WEEKDAY($A2017)&lt;&gt;7),-VLOOKUP($A2017,ETF_OP_Fee!$I$5:$J$14,2,1),0))^($A2017-$A2016)*(1+1*(B2017/B2016-1))</f>
        <v>9.4629932445549478</v>
      </c>
      <c r="I2017" s="9" t="str">
        <f>IFERROR(VLOOKUP(A2017,'BITO-IV'!$A$1:$J$10000,4,0),"")</f>
        <v/>
      </c>
      <c r="L2017" s="9">
        <f>VLOOKUP(A2017,'ETH-Web'!$A$1:$G$10001,6,0)</f>
        <v>773.83599900000002</v>
      </c>
      <c r="M2017" s="2">
        <f>M2016*(1-M$1+IF(AND(WEEKDAY($A2017)&lt;&gt;1,WEEKDAY($A2017)&lt;&gt;7),-VLOOKUP($A2017,ETF_OP_Fee!$K$5:$L$14,2,1),0))^($A2017-$A2016)*(1+2*(L2017/L2016-1))-M$3*IFERROR(VLOOKUP($A3613,Dividends!$C$10:$E$100,3,0),0)</f>
        <v>226.06223110730656</v>
      </c>
      <c r="Q2017">
        <f>ROW()</f>
        <v>2017</v>
      </c>
      <c r="R2017" t="str">
        <f t="shared" si="39"/>
        <v/>
      </c>
      <c r="S2017" t="str">
        <f t="shared" si="37"/>
        <v/>
      </c>
      <c r="U2017" t="str">
        <f t="shared" si="40"/>
        <v/>
      </c>
      <c r="V2017" t="str">
        <f t="shared" si="41"/>
        <v/>
      </c>
      <c r="W2017">
        <f>VLOOKUP(A2017,Tbills!$B$4:$C$10000,2,1)</f>
        <v>1.4450004395604248</v>
      </c>
    </row>
    <row r="2018" spans="1:23">
      <c r="A2018" s="1">
        <v>43096</v>
      </c>
      <c r="B2018">
        <f>IFERROR(VLOOKUP($A2018,'BTC-Web'!$A$2:$H$10000,2,0),"")</f>
        <v>16163.5</v>
      </c>
      <c r="C2018">
        <f>VLOOKUP(A2018,H_SPBTFDUE!$B$2:$C$5828,2,0)</f>
        <v>108.09370297494732</v>
      </c>
      <c r="D2018" s="2">
        <f>D2017*(1-D$1+IF(AND(WEEKDAY($A2018)&lt;&gt;1,WEEKDAY($A2018)&lt;&gt;7),-VLOOKUP($A2018,ETF_OP_Fee!$G$5:$H$14,2,1),0))^($A2018-$A2017)*(1+2*(C2018/C2017-1))+IFERROR(VLOOKUP(A2018,BITXeom!$C$9:$D$100,2,0),0)-$D$3*IFERROR(VLOOKUP($A2018,Dividends!$C$10:$E$100,2,0),0)</f>
        <v>171.46342686520092</v>
      </c>
      <c r="G2018" s="66">
        <f t="shared" si="38"/>
        <v>437.76236626825897</v>
      </c>
      <c r="H2018" s="2">
        <f>H2017*(1-H$1+IF(AND(WEEKDAY($A2018)&lt;&gt;1,WEEKDAY($A2018)&lt;&gt;7),-VLOOKUP($A2018,ETF_OP_Fee!$I$5:$J$14,2,1),0))^($A2018-$A2017)*(1+1*(B2018/B2017-1))</f>
        <v>10.896592803528433</v>
      </c>
      <c r="I2018" s="9" t="str">
        <f>IFERROR(VLOOKUP(A2018,'BITO-IV'!$A$1:$J$10000,4,0),"")</f>
        <v/>
      </c>
      <c r="L2018" s="9">
        <f>VLOOKUP(A2018,'ETH-Web'!$A$1:$G$10001,6,0)</f>
        <v>762.84198000000004</v>
      </c>
      <c r="M2018" s="2">
        <f>M2017*(1-M$1+IF(AND(WEEKDAY($A2018)&lt;&gt;1,WEEKDAY($A2018)&lt;&gt;7),-VLOOKUP($A2018,ETF_OP_Fee!$K$5:$L$14,2,1),0))^($A2018-$A2017)*(1+2*(L2018/L2017-1))-M$3*IFERROR(VLOOKUP($A3614,Dividends!$C$10:$E$100,3,0),0)</f>
        <v>219.63316590426635</v>
      </c>
      <c r="Q2018">
        <f>ROW()</f>
        <v>2018</v>
      </c>
      <c r="R2018" t="str">
        <f t="shared" si="39"/>
        <v/>
      </c>
      <c r="S2018" t="str">
        <f t="shared" si="37"/>
        <v/>
      </c>
      <c r="U2018" t="str">
        <f t="shared" si="40"/>
        <v/>
      </c>
      <c r="V2018" t="str">
        <f t="shared" si="41"/>
        <v/>
      </c>
      <c r="W2018">
        <f>VLOOKUP(A2018,Tbills!$B$4:$C$10000,2,1)</f>
        <v>1.4450004395604248</v>
      </c>
    </row>
    <row r="2019" spans="1:23">
      <c r="A2019" s="1">
        <v>43097</v>
      </c>
      <c r="B2019">
        <f>IFERROR(VLOOKUP($A2019,'BTC-Web'!$A$2:$H$10000,2,0),"")</f>
        <v>15864.099609000001</v>
      </c>
      <c r="C2019">
        <f>VLOOKUP(A2019,H_SPBTFDUE!$B$2:$C$5828,2,0)</f>
        <v>94.99</v>
      </c>
      <c r="D2019" s="2">
        <f>D2018*(1-D$1+IF(AND(WEEKDAY($A2019)&lt;&gt;1,WEEKDAY($A2019)&lt;&gt;7),-VLOOKUP($A2019,ETF_OP_Fee!$G$5:$H$14,2,1),0))^($A2019-$A2018)*(1+2*(C2019/C2018-1))+IFERROR(VLOOKUP(A2019,BITXeom!$C$9:$D$100,2,0),0)-$D$3*IFERROR(VLOOKUP($A2019,Dividends!$C$10:$E$100,2,0),0)</f>
        <v>129.87632175420421</v>
      </c>
      <c r="G2019" s="66">
        <f t="shared" si="38"/>
        <v>543.875419363736</v>
      </c>
      <c r="H2019" s="2">
        <f>H2018*(1-H$1+IF(AND(WEEKDAY($A2019)&lt;&gt;1,WEEKDAY($A2019)&lt;&gt;7),-VLOOKUP($A2019,ETF_OP_Fee!$I$5:$J$14,2,1),0))^($A2019-$A2018)*(1+1*(B2019/B2018-1))</f>
        <v>10.694474242422482</v>
      </c>
      <c r="I2019" s="9" t="str">
        <f>IFERROR(VLOOKUP(A2019,'BITO-IV'!$A$1:$J$10000,4,0),"")</f>
        <v/>
      </c>
      <c r="L2019" s="9">
        <f>VLOOKUP(A2019,'ETH-Web'!$A$1:$G$10001,6,0)</f>
        <v>737.02301</v>
      </c>
      <c r="M2019" s="2">
        <f>M2018*(1-M$1+IF(AND(WEEKDAY($A2019)&lt;&gt;1,WEEKDAY($A2019)&lt;&gt;7),-VLOOKUP($A2019,ETF_OP_Fee!$K$5:$L$14,2,1),0))^($A2019-$A2018)*(1+2*(L2019/L2018-1))-M$3*IFERROR(VLOOKUP($A3615,Dividends!$C$10:$E$100,3,0),0)</f>
        <v>204.7605876662561</v>
      </c>
      <c r="Q2019">
        <f>ROW()</f>
        <v>2019</v>
      </c>
      <c r="R2019" t="str">
        <f t="shared" si="39"/>
        <v/>
      </c>
      <c r="S2019" t="str">
        <f t="shared" si="37"/>
        <v/>
      </c>
      <c r="U2019" t="str">
        <f t="shared" si="40"/>
        <v/>
      </c>
      <c r="V2019" t="str">
        <f t="shared" si="41"/>
        <v/>
      </c>
      <c r="W2019">
        <f>VLOOKUP(A2019,Tbills!$B$4:$C$10000,2,1)</f>
        <v>1.4450004395604248</v>
      </c>
    </row>
    <row r="2020" spans="1:23">
      <c r="A2020" s="1">
        <v>43098</v>
      </c>
      <c r="B2020">
        <f>IFERROR(VLOOKUP($A2020,'BTC-Web'!$A$2:$H$10000,2,0),"")</f>
        <v>14695.799805000001</v>
      </c>
      <c r="C2020">
        <f>VLOOKUP(A2020,H_SPBTFDUE!$B$2:$C$5828,2,0)</f>
        <v>100</v>
      </c>
      <c r="D2020" s="2">
        <f>D2019*(1-D$1+IF(AND(WEEKDAY($A2020)&lt;&gt;1,WEEKDAY($A2020)&lt;&gt;7),-VLOOKUP($A2020,ETF_OP_Fee!$G$5:$H$14,2,1),0))^($A2020-$A2019)*(1+2*(C2020/C2019-1))+IFERROR(VLOOKUP(A2020,BITXeom!$C$9:$D$100,2,0),0)-$D$3*IFERROR(VLOOKUP($A2020,Dividends!$C$10:$E$100,2,0),0)</f>
        <v>143.55899017639044</v>
      </c>
      <c r="G2020" s="66">
        <f t="shared" si="38"/>
        <v>486.4765247999357</v>
      </c>
      <c r="H2020" s="2">
        <f>H2019*(1-H$1+IF(AND(WEEKDAY($A2020)&lt;&gt;1,WEEKDAY($A2020)&lt;&gt;7),-VLOOKUP($A2020,ETF_OP_Fee!$I$5:$J$14,2,1),0))^($A2020-$A2019)*(1+1*(B2020/B2019-1))</f>
        <v>9.9066297989699041</v>
      </c>
      <c r="I2020" s="9" t="str">
        <f>IFERROR(VLOOKUP(A2020,'BITO-IV'!$A$1:$J$10000,4,0),"")</f>
        <v/>
      </c>
      <c r="L2020" s="9">
        <f>VLOOKUP(A2020,'ETH-Web'!$A$1:$G$10001,6,0)</f>
        <v>753.59198000000004</v>
      </c>
      <c r="M2020" s="2">
        <f>M2019*(1-M$1+IF(AND(WEEKDAY($A2020)&lt;&gt;1,WEEKDAY($A2020)&lt;&gt;7),-VLOOKUP($A2020,ETF_OP_Fee!$K$5:$L$14,2,1),0))^($A2020-$A2019)*(1+2*(L2020/L2019-1))-M$3*IFERROR(VLOOKUP($A3616,Dividends!$C$10:$E$100,3,0),0)</f>
        <v>213.96149821748963</v>
      </c>
      <c r="Q2020">
        <f>ROW()</f>
        <v>2020</v>
      </c>
      <c r="R2020" t="str">
        <f t="shared" si="39"/>
        <v/>
      </c>
      <c r="S2020" t="str">
        <f t="shared" si="37"/>
        <v/>
      </c>
      <c r="U2020" t="str">
        <f t="shared" si="40"/>
        <v/>
      </c>
      <c r="V2020" t="str">
        <f t="shared" si="41"/>
        <v/>
      </c>
      <c r="W2020">
        <f>VLOOKUP(A2020,Tbills!$B$4:$C$10000,2,1)</f>
        <v>1.4450004395604248</v>
      </c>
    </row>
    <row r="2021" spans="1:23">
      <c r="A2021" s="1">
        <v>43102</v>
      </c>
      <c r="B2021">
        <f>IFERROR(VLOOKUP($A2021,'BTC-Web'!$A$2:$H$10000,2,0),"")</f>
        <v>13625</v>
      </c>
      <c r="C2021">
        <f>VLOOKUP(A2021,H_SPBTFDUE!$B$2:$C$5828,2,0)</f>
        <v>102.71</v>
      </c>
      <c r="D2021" s="2">
        <f>D2020*(1-D$1+IF(AND(WEEKDAY($A2021)&lt;&gt;1,WEEKDAY($A2021)&lt;&gt;7),-VLOOKUP($A2021,ETF_OP_Fee!$G$5:$H$14,2,1),0))^($A2021-$A2020)*(1+2*(C2021/C2020-1))+IFERROR(VLOOKUP(A2021,BITXeom!$C$9:$D$100,2,0),0)-$D$3*IFERROR(VLOOKUP($A2021,Dividends!$C$10:$E$100,2,0),0)</f>
        <v>151.26692578850665</v>
      </c>
      <c r="G2021" s="66">
        <f t="shared" si="38"/>
        <v>460.08417372024178</v>
      </c>
      <c r="H2021" s="2">
        <f>H2020*(1-H$1+IF(AND(WEEKDAY($A2021)&lt;&gt;1,WEEKDAY($A2021)&lt;&gt;7),-VLOOKUP($A2021,ETF_OP_Fee!$I$5:$J$14,2,1),0))^($A2021-$A2020)*(1+1*(B2021/B2020-1))</f>
        <v>9.1838335350175697</v>
      </c>
      <c r="I2021" s="9" t="str">
        <f>IFERROR(VLOOKUP(A2021,'BITO-IV'!$A$1:$J$10000,4,0),"")</f>
        <v/>
      </c>
      <c r="L2021" s="9">
        <f>VLOOKUP(A2021,'ETH-Web'!$A$1:$G$10001,6,0)</f>
        <v>884.44397000000004</v>
      </c>
      <c r="M2021" s="2">
        <f>M2020*(1-M$1+IF(AND(WEEKDAY($A2021)&lt;&gt;1,WEEKDAY($A2021)&lt;&gt;7),-VLOOKUP($A2021,ETF_OP_Fee!$K$5:$L$14,2,1),0))^($A2021-$A2020)*(1+2*(L2021/L2020-1))-M$3*IFERROR(VLOOKUP($A3617,Dividends!$C$10:$E$100,3,0),0)</f>
        <v>288.23537572307964</v>
      </c>
      <c r="Q2021">
        <f>ROW()</f>
        <v>2021</v>
      </c>
      <c r="R2021" t="str">
        <f t="shared" si="39"/>
        <v/>
      </c>
      <c r="S2021" t="str">
        <f t="shared" si="37"/>
        <v/>
      </c>
      <c r="U2021" t="str">
        <f t="shared" si="40"/>
        <v/>
      </c>
      <c r="V2021" t="str">
        <f t="shared" si="41"/>
        <v/>
      </c>
      <c r="W2021">
        <f>VLOOKUP(A2021,Tbills!$B$4:$C$10000,2,1)</f>
        <v>1.4349995604395533</v>
      </c>
    </row>
    <row r="2022" spans="1:23">
      <c r="A2022" s="1">
        <v>43103</v>
      </c>
      <c r="B2022">
        <f>IFERROR(VLOOKUP($A2022,'BTC-Web'!$A$2:$H$10000,2,0),"")</f>
        <v>14978.200194999999</v>
      </c>
      <c r="C2022">
        <f>VLOOKUP(A2022,H_SPBTFDUE!$B$2:$C$5828,2,0)</f>
        <v>103.51</v>
      </c>
      <c r="D2022" s="2">
        <f>D2021*(1-D$1+IF(AND(WEEKDAY($A2022)&lt;&gt;1,WEEKDAY($A2022)&lt;&gt;7),-VLOOKUP($A2022,ETF_OP_Fee!$G$5:$H$14,2,1),0))^($A2022-$A2021)*(1+2*(C2022/C2021-1))+IFERROR(VLOOKUP(A2022,BITXeom!$C$9:$D$100,2,0),0)-$D$3*IFERROR(VLOOKUP($A2022,Dividends!$C$10:$E$100,2,0),0)</f>
        <v>153.60481885696015</v>
      </c>
      <c r="G2022" s="66">
        <f t="shared" si="38"/>
        <v>452.89310624827198</v>
      </c>
      <c r="H2022" s="2">
        <f>H2021*(1-H$1+IF(AND(WEEKDAY($A2022)&lt;&gt;1,WEEKDAY($A2022)&lt;&gt;7),-VLOOKUP($A2022,ETF_OP_Fee!$I$5:$J$14,2,1),0))^($A2022-$A2021)*(1+1*(B2022/B2021-1))</f>
        <v>10.095685650394586</v>
      </c>
      <c r="I2022" s="9" t="str">
        <f>IFERROR(VLOOKUP(A2022,'BITO-IV'!$A$1:$J$10000,4,0),"")</f>
        <v/>
      </c>
      <c r="L2022" s="9">
        <f>VLOOKUP(A2022,'ETH-Web'!$A$1:$G$10001,6,0)</f>
        <v>962.71997099999999</v>
      </c>
      <c r="M2022" s="2">
        <f>M2021*(1-M$1+IF(AND(WEEKDAY($A2022)&lt;&gt;1,WEEKDAY($A2022)&lt;&gt;7),-VLOOKUP($A2022,ETF_OP_Fee!$K$5:$L$14,2,1),0))^($A2022-$A2021)*(1+2*(L2022/L2021-1))-M$3*IFERROR(VLOOKUP($A3618,Dividends!$C$10:$E$100,3,0),0)</f>
        <v>339.24606637606547</v>
      </c>
      <c r="Q2022">
        <f>ROW()</f>
        <v>2022</v>
      </c>
      <c r="R2022" t="str">
        <f t="shared" si="39"/>
        <v/>
      </c>
      <c r="S2022" t="str">
        <f t="shared" si="37"/>
        <v/>
      </c>
      <c r="U2022" t="str">
        <f t="shared" si="40"/>
        <v/>
      </c>
      <c r="V2022" t="str">
        <f t="shared" si="41"/>
        <v/>
      </c>
      <c r="W2022">
        <f>VLOOKUP(A2022,Tbills!$B$4:$C$10000,2,1)</f>
        <v>1.4349995604395533</v>
      </c>
    </row>
    <row r="2023" spans="1:23">
      <c r="A2023" s="1">
        <v>43104</v>
      </c>
      <c r="B2023">
        <f>IFERROR(VLOOKUP($A2023,'BTC-Web'!$A$2:$H$10000,2,0),"")</f>
        <v>15270.700194999999</v>
      </c>
      <c r="C2023">
        <f>VLOOKUP(A2023,H_SPBTFDUE!$B$2:$C$5828,2,0)</f>
        <v>102.99</v>
      </c>
      <c r="D2023" s="2">
        <f>D2022*(1-D$1+IF(AND(WEEKDAY($A2023)&lt;&gt;1,WEEKDAY($A2023)&lt;&gt;7),-VLOOKUP($A2023,ETF_OP_Fee!$G$5:$H$14,2,1),0))^($A2023-$A2022)*(1+2*(C2023/C2022-1))+IFERROR(VLOOKUP(A2023,BITXeom!$C$9:$D$100,2,0),0)-$D$3*IFERROR(VLOOKUP($A2023,Dividends!$C$10:$E$100,2,0),0)</f>
        <v>152.04316855746458</v>
      </c>
      <c r="G2023" s="66">
        <f t="shared" si="38"/>
        <v>457.41990129788587</v>
      </c>
      <c r="H2023" s="2">
        <f>H2022*(1-H$1+IF(AND(WEEKDAY($A2023)&lt;&gt;1,WEEKDAY($A2023)&lt;&gt;7),-VLOOKUP($A2023,ETF_OP_Fee!$I$5:$J$14,2,1),0))^($A2023-$A2022)*(1+1*(B2023/B2022-1))</f>
        <v>10.292570150378053</v>
      </c>
      <c r="I2023" s="9" t="str">
        <f>IFERROR(VLOOKUP(A2023,'BITO-IV'!$A$1:$J$10000,4,0),"")</f>
        <v/>
      </c>
      <c r="L2023" s="9">
        <f>VLOOKUP(A2023,'ETH-Web'!$A$1:$G$10001,6,0)</f>
        <v>980.92199700000003</v>
      </c>
      <c r="M2023" s="2">
        <f>M2022*(1-M$1+IF(AND(WEEKDAY($A2023)&lt;&gt;1,WEEKDAY($A2023)&lt;&gt;7),-VLOOKUP($A2023,ETF_OP_Fee!$K$5:$L$14,2,1),0))^($A2023-$A2022)*(1+2*(L2023/L2022-1))-M$3*IFERROR(VLOOKUP($A3619,Dividends!$C$10:$E$100,3,0),0)</f>
        <v>352.06516509436693</v>
      </c>
      <c r="Q2023">
        <f>ROW()</f>
        <v>2023</v>
      </c>
      <c r="R2023" t="str">
        <f t="shared" si="39"/>
        <v/>
      </c>
      <c r="S2023" t="str">
        <f t="shared" ref="S2023:S2086" si="42">IF($A2023&gt;=$R$2,I2023*S$4,"")</f>
        <v/>
      </c>
      <c r="U2023" t="str">
        <f t="shared" si="40"/>
        <v/>
      </c>
      <c r="V2023" t="str">
        <f t="shared" si="41"/>
        <v/>
      </c>
      <c r="W2023">
        <f>VLOOKUP(A2023,Tbills!$B$4:$C$10000,2,1)</f>
        <v>1.4349995604395533</v>
      </c>
    </row>
    <row r="2024" spans="1:23">
      <c r="A2024" s="1">
        <v>43105</v>
      </c>
      <c r="B2024">
        <f>IFERROR(VLOOKUP($A2024,'BTC-Web'!$A$2:$H$10000,2,0),"")</f>
        <v>15477.200194999999</v>
      </c>
      <c r="C2024">
        <f>VLOOKUP(A2024,H_SPBTFDUE!$B$2:$C$5828,2,0)</f>
        <v>114.53</v>
      </c>
      <c r="D2024" s="2">
        <f>D2023*(1-D$1+IF(AND(WEEKDAY($A2024)&lt;&gt;1,WEEKDAY($A2024)&lt;&gt;7),-VLOOKUP($A2024,ETF_OP_Fee!$G$5:$H$14,2,1),0))^($A2024-$A2023)*(1+2*(C2024/C2023-1))+IFERROR(VLOOKUP(A2024,BITXeom!$C$9:$D$100,2,0),0)-$D$3*IFERROR(VLOOKUP($A2024,Dividends!$C$10:$E$100,2,0),0)</f>
        <v>186.09351963403813</v>
      </c>
      <c r="G2024" s="66">
        <f t="shared" si="38"/>
        <v>354.88855256072395</v>
      </c>
      <c r="H2024" s="2">
        <f>H2023*(1-H$1+IF(AND(WEEKDAY($A2024)&lt;&gt;1,WEEKDAY($A2024)&lt;&gt;7),-VLOOKUP($A2024,ETF_OP_Fee!$I$5:$J$14,2,1),0))^($A2024-$A2023)*(1+1*(B2024/B2023-1))</f>
        <v>10.431481237636005</v>
      </c>
      <c r="I2024" s="9" t="str">
        <f>IFERROR(VLOOKUP(A2024,'BITO-IV'!$A$1:$J$10000,4,0),"")</f>
        <v/>
      </c>
      <c r="L2024" s="9">
        <f>VLOOKUP(A2024,'ETH-Web'!$A$1:$G$10001,6,0)</f>
        <v>997.71997099999999</v>
      </c>
      <c r="M2024" s="2">
        <f>M2023*(1-M$1+IF(AND(WEEKDAY($A2024)&lt;&gt;1,WEEKDAY($A2024)&lt;&gt;7),-VLOOKUP($A2024,ETF_OP_Fee!$K$5:$L$14,2,1),0))^($A2024-$A2023)*(1+2*(L2024/L2023-1))-M$3*IFERROR(VLOOKUP($A3620,Dividends!$C$10:$E$100,3,0),0)</f>
        <v>364.11379332275294</v>
      </c>
      <c r="Q2024">
        <f>ROW()</f>
        <v>2024</v>
      </c>
      <c r="R2024" t="str">
        <f t="shared" si="39"/>
        <v/>
      </c>
      <c r="S2024" t="str">
        <f t="shared" si="42"/>
        <v/>
      </c>
      <c r="U2024" t="str">
        <f t="shared" si="40"/>
        <v/>
      </c>
      <c r="V2024" t="str">
        <f t="shared" si="41"/>
        <v/>
      </c>
      <c r="W2024">
        <f>VLOOKUP(A2024,Tbills!$B$4:$C$10000,2,1)</f>
        <v>1.4349995604395533</v>
      </c>
    </row>
    <row r="2025" spans="1:23">
      <c r="A2025" s="1">
        <v>43108</v>
      </c>
      <c r="B2025">
        <f>IFERROR(VLOOKUP($A2025,'BTC-Web'!$A$2:$H$10000,2,0),"")</f>
        <v>16476.199218999998</v>
      </c>
      <c r="C2025">
        <f>VLOOKUP(A2025,H_SPBTFDUE!$B$2:$C$5828,2,0)</f>
        <v>103.01</v>
      </c>
      <c r="D2025" s="2">
        <f>D2024*(1-D$1+IF(AND(WEEKDAY($A2025)&lt;&gt;1,WEEKDAY($A2025)&lt;&gt;7),-VLOOKUP($A2025,ETF_OP_Fee!$G$5:$H$14,2,1),0))^($A2025-$A2024)*(1+2*(C2025/C2024-1))+IFERROR(VLOOKUP(A2025,BITXeom!$C$9:$D$100,2,0),0)-$D$3*IFERROR(VLOOKUP($A2025,Dividends!$C$10:$E$100,2,0),0)</f>
        <v>148.60333201331514</v>
      </c>
      <c r="G2025" s="66">
        <f t="shared" ref="G2025:G2088" si="43">G2024*(1-G$1-2*(C2025/C2024-1))</f>
        <v>426.26300871881836</v>
      </c>
      <c r="H2025" s="2">
        <f>H2024*(1-H$1+IF(AND(WEEKDAY($A2025)&lt;&gt;1,WEEKDAY($A2025)&lt;&gt;7),-VLOOKUP($A2025,ETF_OP_Fee!$I$5:$J$14,2,1),0))^($A2025-$A2024)*(1+1*(B2025/B2024-1))</f>
        <v>11.10392972420459</v>
      </c>
      <c r="I2025" s="9" t="str">
        <f>IFERROR(VLOOKUP(A2025,'BITO-IV'!$A$1:$J$10000,4,0),"")</f>
        <v/>
      </c>
      <c r="L2025" s="9">
        <f>VLOOKUP(A2025,'ETH-Web'!$A$1:$G$10001,6,0)</f>
        <v>1148.530029</v>
      </c>
      <c r="M2025" s="2">
        <f>M2024*(1-M$1+IF(AND(WEEKDAY($A2025)&lt;&gt;1,WEEKDAY($A2025)&lt;&gt;7),-VLOOKUP($A2025,ETF_OP_Fee!$K$5:$L$14,2,1),0))^($A2025-$A2024)*(1+2*(L2025/L2024-1))-M$3*IFERROR(VLOOKUP($A3621,Dividends!$C$10:$E$100,3,0),0)</f>
        <v>474.15217712298664</v>
      </c>
      <c r="Q2025">
        <f>ROW()</f>
        <v>2025</v>
      </c>
      <c r="R2025" t="str">
        <f t="shared" ref="R2025:R2088" si="44">IF($A2025&gt;=$R$2,B2025*R$4,"")</f>
        <v/>
      </c>
      <c r="S2025" t="str">
        <f t="shared" si="42"/>
        <v/>
      </c>
      <c r="U2025" t="str">
        <f t="shared" si="40"/>
        <v/>
      </c>
      <c r="V2025" t="str">
        <f t="shared" si="41"/>
        <v/>
      </c>
      <c r="W2025">
        <f>VLOOKUP(A2025,Tbills!$B$4:$C$10000,2,1)</f>
        <v>1.4299991208791456</v>
      </c>
    </row>
    <row r="2026" spans="1:23">
      <c r="A2026" s="1">
        <v>43109</v>
      </c>
      <c r="B2026">
        <f>IFERROR(VLOOKUP($A2026,'BTC-Web'!$A$2:$H$10000,2,0),"")</f>
        <v>15123.700194999999</v>
      </c>
      <c r="C2026">
        <f>VLOOKUP(A2026,H_SPBTFDUE!$B$2:$C$5828,2,0)</f>
        <v>101.89</v>
      </c>
      <c r="D2026" s="2">
        <f>D2025*(1-D$1+IF(AND(WEEKDAY($A2026)&lt;&gt;1,WEEKDAY($A2026)&lt;&gt;7),-VLOOKUP($A2026,ETF_OP_Fee!$G$5:$H$14,2,1),0))^($A2026-$A2025)*(1+2*(C2026/C2025-1))+IFERROR(VLOOKUP(A2026,BITXeom!$C$9:$D$100,2,0),0)-$D$3*IFERROR(VLOOKUP($A2026,Dividends!$C$10:$E$100,2,0),0)</f>
        <v>145.35435968064272</v>
      </c>
      <c r="G2026" s="66">
        <f t="shared" si="43"/>
        <v>435.51010557549989</v>
      </c>
      <c r="H2026" s="2">
        <f>H2025*(1-H$1+IF(AND(WEEKDAY($A2026)&lt;&gt;1,WEEKDAY($A2026)&lt;&gt;7),-VLOOKUP($A2026,ETF_OP_Fee!$I$5:$J$14,2,1),0))^($A2026-$A2025)*(1+1*(B2026/B2025-1))</f>
        <v>10.192164531220897</v>
      </c>
      <c r="I2026" s="9" t="str">
        <f>IFERROR(VLOOKUP(A2026,'BITO-IV'!$A$1:$J$10000,4,0),"")</f>
        <v/>
      </c>
      <c r="L2026" s="9">
        <f>VLOOKUP(A2026,'ETH-Web'!$A$1:$G$10001,6,0)</f>
        <v>1299.73999</v>
      </c>
      <c r="M2026" s="2">
        <f>M2025*(1-M$1+IF(AND(WEEKDAY($A2026)&lt;&gt;1,WEEKDAY($A2026)&lt;&gt;7),-VLOOKUP($A2026,ETF_OP_Fee!$K$5:$L$14,2,1),0))^($A2026-$A2025)*(1+2*(L2026/L2025-1))-M$3*IFERROR(VLOOKUP($A3622,Dividends!$C$10:$E$100,3,0),0)</f>
        <v>598.98595873091699</v>
      </c>
      <c r="Q2026">
        <f>ROW()</f>
        <v>2026</v>
      </c>
      <c r="R2026" t="str">
        <f t="shared" si="44"/>
        <v/>
      </c>
      <c r="S2026" t="str">
        <f t="shared" si="42"/>
        <v/>
      </c>
      <c r="U2026" t="str">
        <f t="shared" si="40"/>
        <v/>
      </c>
      <c r="V2026" t="str">
        <f t="shared" si="41"/>
        <v/>
      </c>
      <c r="W2026">
        <f>VLOOKUP(A2026,Tbills!$B$4:$C$10000,2,1)</f>
        <v>1.4299991208791456</v>
      </c>
    </row>
    <row r="2027" spans="1:23">
      <c r="A2027" s="1">
        <v>43110</v>
      </c>
      <c r="B2027">
        <f>IFERROR(VLOOKUP($A2027,'BTC-Web'!$A$2:$H$10000,2,0),"")</f>
        <v>14588.5</v>
      </c>
      <c r="C2027">
        <f>VLOOKUP(A2027,H_SPBTFDUE!$B$2:$C$5828,2,0)</f>
        <v>99.79</v>
      </c>
      <c r="D2027" s="2">
        <f>D2026*(1-D$1+IF(AND(WEEKDAY($A2027)&lt;&gt;1,WEEKDAY($A2027)&lt;&gt;7),-VLOOKUP($A2027,ETF_OP_Fee!$G$5:$H$14,2,1),0))^($A2027-$A2026)*(1+2*(C2027/C2026-1))+IFERROR(VLOOKUP(A2027,BITXeom!$C$9:$D$100,2,0),0)-$D$3*IFERROR(VLOOKUP($A2027,Dividends!$C$10:$E$100,2,0),0)</f>
        <v>139.34591870129213</v>
      </c>
      <c r="G2027" s="66">
        <f t="shared" si="43"/>
        <v>453.43956437887647</v>
      </c>
      <c r="H2027" s="2">
        <f>H2026*(1-H$1+IF(AND(WEEKDAY($A2027)&lt;&gt;1,WEEKDAY($A2027)&lt;&gt;7),-VLOOKUP($A2027,ETF_OP_Fee!$I$5:$J$14,2,1),0))^($A2027-$A2026)*(1+1*(B2027/B2026-1))</f>
        <v>9.8312265103627716</v>
      </c>
      <c r="I2027" s="9" t="str">
        <f>IFERROR(VLOOKUP(A2027,'BITO-IV'!$A$1:$J$10000,4,0),"")</f>
        <v/>
      </c>
      <c r="L2027" s="9">
        <f>VLOOKUP(A2027,'ETH-Web'!$A$1:$G$10001,6,0)</f>
        <v>1255.8199460000001</v>
      </c>
      <c r="M2027" s="2">
        <f>M2026*(1-M$1+IF(AND(WEEKDAY($A2027)&lt;&gt;1,WEEKDAY($A2027)&lt;&gt;7),-VLOOKUP($A2027,ETF_OP_Fee!$K$5:$L$14,2,1),0))^($A2027-$A2026)*(1+2*(L2027/L2026-1))-M$3*IFERROR(VLOOKUP($A3623,Dividends!$C$10:$E$100,3,0),0)</f>
        <v>558.4904177569332</v>
      </c>
      <c r="Q2027">
        <f>ROW()</f>
        <v>2027</v>
      </c>
      <c r="R2027" t="str">
        <f t="shared" si="44"/>
        <v/>
      </c>
      <c r="S2027" t="str">
        <f t="shared" si="42"/>
        <v/>
      </c>
      <c r="U2027" t="str">
        <f t="shared" si="40"/>
        <v/>
      </c>
      <c r="V2027" t="str">
        <f t="shared" si="41"/>
        <v/>
      </c>
      <c r="W2027">
        <f>VLOOKUP(A2027,Tbills!$B$4:$C$10000,2,1)</f>
        <v>1.4299991208791456</v>
      </c>
    </row>
    <row r="2028" spans="1:23">
      <c r="A2028" s="1">
        <v>43111</v>
      </c>
      <c r="B2028">
        <f>IFERROR(VLOOKUP($A2028,'BTC-Web'!$A$2:$H$10000,2,0),"")</f>
        <v>14968.200194999999</v>
      </c>
      <c r="C2028">
        <f>VLOOKUP(A2028,H_SPBTFDUE!$B$2:$C$5828,2,0)</f>
        <v>92.42</v>
      </c>
      <c r="D2028" s="2">
        <f>D2027*(1-D$1+IF(AND(WEEKDAY($A2028)&lt;&gt;1,WEEKDAY($A2028)&lt;&gt;7),-VLOOKUP($A2028,ETF_OP_Fee!$G$5:$H$14,2,1),0))^($A2028-$A2027)*(1+2*(C2028/C2027-1))+IFERROR(VLOOKUP(A2028,BITXeom!$C$9:$D$100,2,0),0)-$D$3*IFERROR(VLOOKUP($A2028,Dividends!$C$10:$E$100,2,0),0)</f>
        <v>118.74878973040434</v>
      </c>
      <c r="G2028" s="66">
        <f t="shared" si="43"/>
        <v>520.39360551914319</v>
      </c>
      <c r="H2028" s="2">
        <f>H2027*(1-H$1+IF(AND(WEEKDAY($A2028)&lt;&gt;1,WEEKDAY($A2028)&lt;&gt;7),-VLOOKUP($A2028,ETF_OP_Fee!$I$5:$J$14,2,1),0))^($A2028-$A2027)*(1+1*(B2028/B2027-1))</f>
        <v>10.086844876985678</v>
      </c>
      <c r="I2028" s="9" t="str">
        <f>IFERROR(VLOOKUP(A2028,'BITO-IV'!$A$1:$J$10000,4,0),"")</f>
        <v/>
      </c>
      <c r="L2028" s="9">
        <f>VLOOKUP(A2028,'ETH-Web'!$A$1:$G$10001,6,0)</f>
        <v>1154.9300539999999</v>
      </c>
      <c r="M2028" s="2">
        <f>M2027*(1-M$1+IF(AND(WEEKDAY($A2028)&lt;&gt;1,WEEKDAY($A2028)&lt;&gt;7),-VLOOKUP($A2028,ETF_OP_Fee!$K$5:$L$14,2,1),0))^($A2028-$A2027)*(1+2*(L2028/L2027-1))-M$3*IFERROR(VLOOKUP($A3624,Dividends!$C$10:$E$100,3,0),0)</f>
        <v>468.7424912943768</v>
      </c>
      <c r="Q2028">
        <f>ROW()</f>
        <v>2028</v>
      </c>
      <c r="R2028" t="str">
        <f t="shared" si="44"/>
        <v/>
      </c>
      <c r="S2028" t="str">
        <f t="shared" si="42"/>
        <v/>
      </c>
      <c r="U2028" t="str">
        <f t="shared" si="40"/>
        <v/>
      </c>
      <c r="V2028" t="str">
        <f t="shared" si="41"/>
        <v/>
      </c>
      <c r="W2028">
        <f>VLOOKUP(A2028,Tbills!$B$4:$C$10000,2,1)</f>
        <v>1.4299991208791456</v>
      </c>
    </row>
    <row r="2029" spans="1:23">
      <c r="A2029" s="1">
        <v>43112</v>
      </c>
      <c r="B2029">
        <f>IFERROR(VLOOKUP($A2029,'BTC-Web'!$A$2:$H$10000,2,0),"")</f>
        <v>13453.900390999999</v>
      </c>
      <c r="C2029">
        <f>VLOOKUP(A2029,H_SPBTFDUE!$B$2:$C$5828,2,0)</f>
        <v>96.36</v>
      </c>
      <c r="D2029" s="2">
        <f>D2028*(1-D$1+IF(AND(WEEKDAY($A2029)&lt;&gt;1,WEEKDAY($A2029)&lt;&gt;7),-VLOOKUP($A2029,ETF_OP_Fee!$G$5:$H$14,2,1),0))^($A2029-$A2028)*(1+2*(C2029/C2028-1))+IFERROR(VLOOKUP(A2029,BITXeom!$C$9:$D$100,2,0),0)-$D$3*IFERROR(VLOOKUP($A2029,Dividends!$C$10:$E$100,2,0),0)</f>
        <v>128.85812403400791</v>
      </c>
      <c r="G2029" s="66">
        <f t="shared" si="43"/>
        <v>475.99623292418278</v>
      </c>
      <c r="H2029" s="2">
        <f>H2028*(1-H$1+IF(AND(WEEKDAY($A2029)&lt;&gt;1,WEEKDAY($A2029)&lt;&gt;7),-VLOOKUP($A2029,ETF_OP_Fee!$I$5:$J$14,2,1),0))^($A2029-$A2028)*(1+1*(B2029/B2028-1))</f>
        <v>9.0661450512394577</v>
      </c>
      <c r="I2029" s="9" t="str">
        <f>IFERROR(VLOOKUP(A2029,'BITO-IV'!$A$1:$J$10000,4,0),"")</f>
        <v/>
      </c>
      <c r="L2029" s="9">
        <f>VLOOKUP(A2029,'ETH-Web'!$A$1:$G$10001,6,0)</f>
        <v>1273.1999510000001</v>
      </c>
      <c r="M2029" s="2">
        <f>M2028*(1-M$1+IF(AND(WEEKDAY($A2029)&lt;&gt;1,WEEKDAY($A2029)&lt;&gt;7),-VLOOKUP($A2029,ETF_OP_Fee!$K$5:$L$14,2,1),0))^($A2029-$A2028)*(1+2*(L2029/L2028-1))-M$3*IFERROR(VLOOKUP($A3625,Dividends!$C$10:$E$100,3,0),0)</f>
        <v>564.73051628801545</v>
      </c>
      <c r="Q2029">
        <f>ROW()</f>
        <v>2029</v>
      </c>
      <c r="R2029" t="str">
        <f t="shared" si="44"/>
        <v/>
      </c>
      <c r="S2029" t="str">
        <f t="shared" si="42"/>
        <v/>
      </c>
      <c r="U2029" t="str">
        <f t="shared" si="40"/>
        <v/>
      </c>
      <c r="V2029" t="str">
        <f t="shared" si="41"/>
        <v/>
      </c>
      <c r="W2029">
        <f>VLOOKUP(A2029,Tbills!$B$4:$C$10000,2,1)</f>
        <v>1.4299991208791456</v>
      </c>
    </row>
    <row r="2030" spans="1:23">
      <c r="A2030" s="1">
        <v>43116</v>
      </c>
      <c r="B2030">
        <f>IFERROR(VLOOKUP($A2030,'BTC-Web'!$A$2:$H$10000,2,0),"")</f>
        <v>13836.099609000001</v>
      </c>
      <c r="C2030">
        <f>VLOOKUP(A2030,H_SPBTFDUE!$B$2:$C$5828,2,0)</f>
        <v>77.239999999999995</v>
      </c>
      <c r="D2030" s="2">
        <f>D2029*(1-D$1+IF(AND(WEEKDAY($A2030)&lt;&gt;1,WEEKDAY($A2030)&lt;&gt;7),-VLOOKUP($A2030,ETF_OP_Fee!$G$5:$H$14,2,1),0))^($A2030-$A2029)*(1+2*(C2030/C2029-1))+IFERROR(VLOOKUP(A2030,BITXeom!$C$9:$D$100,2,0),0)-$D$3*IFERROR(VLOOKUP($A2030,Dividends!$C$10:$E$100,2,0),0)</f>
        <v>77.683930828516253</v>
      </c>
      <c r="G2030" s="66">
        <f t="shared" si="43"/>
        <v>664.86825814124813</v>
      </c>
      <c r="H2030" s="2">
        <f>H2029*(1-H$1+IF(AND(WEEKDAY($A2030)&lt;&gt;1,WEEKDAY($A2030)&lt;&gt;7),-VLOOKUP($A2030,ETF_OP_Fee!$I$5:$J$14,2,1),0))^($A2030-$A2029)*(1+1*(B2030/B2029-1))</f>
        <v>9.3227260011931143</v>
      </c>
      <c r="I2030" s="9" t="str">
        <f>IFERROR(VLOOKUP(A2030,'BITO-IV'!$A$1:$J$10000,4,0),"")</f>
        <v/>
      </c>
      <c r="L2030" s="9">
        <f>VLOOKUP(A2030,'ETH-Web'!$A$1:$G$10001,6,0)</f>
        <v>1053.6899410000001</v>
      </c>
      <c r="M2030" s="2">
        <f>M2029*(1-M$1+IF(AND(WEEKDAY($A2030)&lt;&gt;1,WEEKDAY($A2030)&lt;&gt;7),-VLOOKUP($A2030,ETF_OP_Fee!$K$5:$L$14,2,1),0))^($A2030-$A2029)*(1+2*(L2030/L2029-1))-M$3*IFERROR(VLOOKUP($A3626,Dividends!$C$10:$E$100,3,0),0)</f>
        <v>369.96414916231225</v>
      </c>
      <c r="Q2030">
        <f>ROW()</f>
        <v>2030</v>
      </c>
      <c r="R2030" t="str">
        <f t="shared" si="44"/>
        <v/>
      </c>
      <c r="S2030" t="str">
        <f t="shared" si="42"/>
        <v/>
      </c>
      <c r="U2030" t="str">
        <f t="shared" si="40"/>
        <v/>
      </c>
      <c r="V2030" t="str">
        <f t="shared" si="41"/>
        <v/>
      </c>
      <c r="W2030">
        <f>VLOOKUP(A2030,Tbills!$B$4:$C$10000,2,1)</f>
        <v>1.4299991208791456</v>
      </c>
    </row>
    <row r="2031" spans="1:23">
      <c r="A2031" s="1">
        <v>43117</v>
      </c>
      <c r="B2031">
        <f>IFERROR(VLOOKUP($A2031,'BTC-Web'!$A$2:$H$10000,2,0),"")</f>
        <v>11431.099609000001</v>
      </c>
      <c r="C2031">
        <f>VLOOKUP(A2031,H_SPBTFDUE!$B$2:$C$5828,2,0)</f>
        <v>75.83</v>
      </c>
      <c r="D2031" s="2">
        <f>D2030*(1-D$1+IF(AND(WEEKDAY($A2031)&lt;&gt;1,WEEKDAY($A2031)&lt;&gt;7),-VLOOKUP($A2031,ETF_OP_Fee!$G$5:$H$14,2,1),0))^($A2031-$A2030)*(1+2*(C2031/C2030-1))+IFERROR(VLOOKUP(A2031,BITXeom!$C$9:$D$100,2,0),0)-$D$3*IFERROR(VLOOKUP($A2031,Dividends!$C$10:$E$100,2,0),0)</f>
        <v>74.838700360960559</v>
      </c>
      <c r="G2031" s="66">
        <f t="shared" si="43"/>
        <v>689.10770977195511</v>
      </c>
      <c r="H2031" s="2">
        <f>H2030*(1-H$1+IF(AND(WEEKDAY($A2031)&lt;&gt;1,WEEKDAY($A2031)&lt;&gt;7),-VLOOKUP($A2031,ETF_OP_Fee!$I$5:$J$14,2,1),0))^($A2031-$A2030)*(1+1*(B2031/B2030-1))</f>
        <v>7.7020431223108021</v>
      </c>
      <c r="I2031" s="9" t="str">
        <f>IFERROR(VLOOKUP(A2031,'BITO-IV'!$A$1:$J$10000,4,0),"")</f>
        <v/>
      </c>
      <c r="L2031" s="9">
        <f>VLOOKUP(A2031,'ETH-Web'!$A$1:$G$10001,6,0)</f>
        <v>1014.25</v>
      </c>
      <c r="M2031" s="2">
        <f>M2030*(1-M$1+IF(AND(WEEKDAY($A2031)&lt;&gt;1,WEEKDAY($A2031)&lt;&gt;7),-VLOOKUP($A2031,ETF_OP_Fee!$K$5:$L$14,2,1),0))^($A2031-$A2030)*(1+2*(L2031/L2030-1))-M$3*IFERROR(VLOOKUP($A3627,Dividends!$C$10:$E$100,3,0),0)</f>
        <v>342.25958908986223</v>
      </c>
      <c r="Q2031">
        <f>ROW()</f>
        <v>2031</v>
      </c>
      <c r="R2031" t="str">
        <f t="shared" si="44"/>
        <v/>
      </c>
      <c r="S2031" t="str">
        <f t="shared" si="42"/>
        <v/>
      </c>
      <c r="U2031" t="str">
        <f t="shared" si="40"/>
        <v/>
      </c>
      <c r="V2031" t="str">
        <f t="shared" si="41"/>
        <v/>
      </c>
      <c r="W2031">
        <f>VLOOKUP(A2031,Tbills!$B$4:$C$10000,2,1)</f>
        <v>1.4299991208791456</v>
      </c>
    </row>
    <row r="2032" spans="1:23">
      <c r="A2032" s="1">
        <v>43118</v>
      </c>
      <c r="B2032">
        <f>IFERROR(VLOOKUP($A2032,'BTC-Web'!$A$2:$H$10000,2,0),"")</f>
        <v>11198.799805000001</v>
      </c>
      <c r="C2032">
        <f>VLOOKUP(A2032,H_SPBTFDUE!$B$2:$C$5828,2,0)</f>
        <v>81.78</v>
      </c>
      <c r="D2032" s="2">
        <f>D2031*(1-D$1+IF(AND(WEEKDAY($A2032)&lt;&gt;1,WEEKDAY($A2032)&lt;&gt;7),-VLOOKUP($A2032,ETF_OP_Fee!$G$5:$H$14,2,1),0))^($A2032-$A2031)*(1+2*(C2032/C2031-1))+IFERROR(VLOOKUP(A2032,BITXeom!$C$9:$D$100,2,0),0)-$D$3*IFERROR(VLOOKUP($A2032,Dividends!$C$10:$E$100,2,0),0)</f>
        <v>86.572698314342034</v>
      </c>
      <c r="G2032" s="66">
        <f t="shared" si="43"/>
        <v>580.93018278352235</v>
      </c>
      <c r="H2032" s="2">
        <f>H2031*(1-H$1+IF(AND(WEEKDAY($A2032)&lt;&gt;1,WEEKDAY($A2032)&lt;&gt;7),-VLOOKUP($A2032,ETF_OP_Fee!$I$5:$J$14,2,1),0))^($A2032-$A2031)*(1+1*(B2032/B2031-1))</f>
        <v>7.545327834480597</v>
      </c>
      <c r="I2032" s="9" t="str">
        <f>IFERROR(VLOOKUP(A2032,'BITO-IV'!$A$1:$J$10000,4,0),"")</f>
        <v/>
      </c>
      <c r="L2032" s="9">
        <f>VLOOKUP(A2032,'ETH-Web'!$A$1:$G$10001,6,0)</f>
        <v>1036.280029</v>
      </c>
      <c r="M2032" s="2">
        <f>M2031*(1-M$1+IF(AND(WEEKDAY($A2032)&lt;&gt;1,WEEKDAY($A2032)&lt;&gt;7),-VLOOKUP($A2032,ETF_OP_Fee!$K$5:$L$14,2,1),0))^($A2032-$A2031)*(1+2*(L2032/L2031-1))-M$3*IFERROR(VLOOKUP($A3628,Dividends!$C$10:$E$100,3,0),0)</f>
        <v>357.11849865276429</v>
      </c>
      <c r="Q2032">
        <f>ROW()</f>
        <v>2032</v>
      </c>
      <c r="R2032" t="str">
        <f t="shared" si="44"/>
        <v/>
      </c>
      <c r="S2032" t="str">
        <f t="shared" si="42"/>
        <v/>
      </c>
      <c r="U2032" t="str">
        <f t="shared" si="40"/>
        <v/>
      </c>
      <c r="V2032" t="str">
        <f t="shared" si="41"/>
        <v/>
      </c>
      <c r="W2032">
        <f>VLOOKUP(A2032,Tbills!$B$4:$C$10000,2,1)</f>
        <v>1.4299991208791456</v>
      </c>
    </row>
    <row r="2033" spans="1:23">
      <c r="A2033" s="1">
        <v>43119</v>
      </c>
      <c r="B2033">
        <f>IFERROR(VLOOKUP($A2033,'BTC-Web'!$A$2:$H$10000,2,0),"")</f>
        <v>11429.799805000001</v>
      </c>
      <c r="C2033">
        <f>VLOOKUP(A2033,H_SPBTFDUE!$B$2:$C$5828,2,0)</f>
        <v>78.72</v>
      </c>
      <c r="D2033" s="2">
        <f>D2032*(1-D$1+IF(AND(WEEKDAY($A2033)&lt;&gt;1,WEEKDAY($A2033)&lt;&gt;7),-VLOOKUP($A2033,ETF_OP_Fee!$G$5:$H$14,2,1),0))^($A2033-$A2032)*(1+2*(C2033/C2032-1))+IFERROR(VLOOKUP(A2033,BITXeom!$C$9:$D$100,2,0),0)-$D$3*IFERROR(VLOOKUP($A2033,Dividends!$C$10:$E$100,2,0),0)</f>
        <v>80.084381933602074</v>
      </c>
      <c r="G2033" s="66">
        <f t="shared" si="43"/>
        <v>624.37380805832322</v>
      </c>
      <c r="H2033" s="2">
        <f>H2032*(1-H$1+IF(AND(WEEKDAY($A2033)&lt;&gt;1,WEEKDAY($A2033)&lt;&gt;7),-VLOOKUP($A2033,ETF_OP_Fee!$I$5:$J$14,2,1),0))^($A2033-$A2032)*(1+1*(B2033/B2032-1))</f>
        <v>7.7007664632658654</v>
      </c>
      <c r="I2033" s="9" t="str">
        <f>IFERROR(VLOOKUP(A2033,'BITO-IV'!$A$1:$J$10000,4,0),"")</f>
        <v/>
      </c>
      <c r="L2033" s="9">
        <f>VLOOKUP(A2033,'ETH-Web'!$A$1:$G$10001,6,0)</f>
        <v>1039.099976</v>
      </c>
      <c r="M2033" s="2">
        <f>M2032*(1-M$1+IF(AND(WEEKDAY($A2033)&lt;&gt;1,WEEKDAY($A2033)&lt;&gt;7),-VLOOKUP($A2033,ETF_OP_Fee!$K$5:$L$14,2,1),0))^($A2033-$A2032)*(1+2*(L2033/L2032-1))-M$3*IFERROR(VLOOKUP($A3629,Dividends!$C$10:$E$100,3,0),0)</f>
        <v>359.05284830618149</v>
      </c>
      <c r="Q2033">
        <f>ROW()</f>
        <v>2033</v>
      </c>
      <c r="R2033" t="str">
        <f t="shared" si="44"/>
        <v/>
      </c>
      <c r="S2033" t="str">
        <f t="shared" si="42"/>
        <v/>
      </c>
      <c r="U2033" t="str">
        <f t="shared" si="40"/>
        <v/>
      </c>
      <c r="V2033" t="str">
        <f t="shared" si="41"/>
        <v/>
      </c>
      <c r="W2033">
        <f>VLOOKUP(A2033,Tbills!$B$4:$C$10000,2,1)</f>
        <v>1.4299991208791456</v>
      </c>
    </row>
    <row r="2034" spans="1:23">
      <c r="A2034" s="1">
        <v>43122</v>
      </c>
      <c r="B2034">
        <f>IFERROR(VLOOKUP($A2034,'BTC-Web'!$A$2:$H$10000,2,0),"")</f>
        <v>11633.099609000001</v>
      </c>
      <c r="C2034">
        <f>VLOOKUP(A2034,H_SPBTFDUE!$B$2:$C$5828,2,0)</f>
        <v>71.59</v>
      </c>
      <c r="D2034" s="2">
        <f>D2033*(1-D$1+IF(AND(WEEKDAY($A2034)&lt;&gt;1,WEEKDAY($A2034)&lt;&gt;7),-VLOOKUP($A2034,ETF_OP_Fee!$G$5:$H$14,2,1),0))^($A2034-$A2033)*(1+2*(C2034/C2033-1))+IFERROR(VLOOKUP(A2034,BITXeom!$C$9:$D$100,2,0),0)-$D$3*IFERROR(VLOOKUP($A2034,Dividends!$C$10:$E$100,2,0),0)</f>
        <v>65.553513623917553</v>
      </c>
      <c r="G2034" s="66">
        <f t="shared" si="43"/>
        <v>737.44560649584162</v>
      </c>
      <c r="H2034" s="2">
        <f>H2033*(1-H$1+IF(AND(WEEKDAY($A2034)&lt;&gt;1,WEEKDAY($A2034)&lt;&gt;7),-VLOOKUP($A2034,ETF_OP_Fee!$I$5:$J$14,2,1),0))^($A2034-$A2033)*(1+1*(B2034/B2033-1))</f>
        <v>7.8371266465699225</v>
      </c>
      <c r="I2034" s="9" t="str">
        <f>IFERROR(VLOOKUP(A2034,'BITO-IV'!$A$1:$J$10000,4,0),"")</f>
        <v/>
      </c>
      <c r="L2034" s="9">
        <f>VLOOKUP(A2034,'ETH-Web'!$A$1:$G$10001,6,0)</f>
        <v>1003.26001</v>
      </c>
      <c r="M2034" s="2">
        <f>M2033*(1-M$1+IF(AND(WEEKDAY($A2034)&lt;&gt;1,WEEKDAY($A2034)&lt;&gt;7),-VLOOKUP($A2034,ETF_OP_Fee!$K$5:$L$14,2,1),0))^($A2034-$A2033)*(1+2*(L2034/L2033-1))-M$3*IFERROR(VLOOKUP($A3630,Dividends!$C$10:$E$100,3,0),0)</f>
        <v>334.25858366236776</v>
      </c>
      <c r="Q2034">
        <f>ROW()</f>
        <v>2034</v>
      </c>
      <c r="R2034" t="str">
        <f t="shared" si="44"/>
        <v/>
      </c>
      <c r="S2034" t="str">
        <f t="shared" si="42"/>
        <v/>
      </c>
      <c r="U2034" t="str">
        <f t="shared" si="40"/>
        <v/>
      </c>
      <c r="V2034" t="str">
        <f t="shared" si="41"/>
        <v/>
      </c>
      <c r="W2034">
        <f>VLOOKUP(A2034,Tbills!$B$4:$C$10000,2,1)</f>
        <v>1.4299991208791456</v>
      </c>
    </row>
    <row r="2035" spans="1:23">
      <c r="A2035" s="1">
        <v>43123</v>
      </c>
      <c r="B2035">
        <f>IFERROR(VLOOKUP($A2035,'BTC-Web'!$A$2:$H$10000,2,0),"")</f>
        <v>10944.5</v>
      </c>
      <c r="C2035">
        <f>VLOOKUP(A2035,H_SPBTFDUE!$B$2:$C$5828,2,0)</f>
        <v>76.69</v>
      </c>
      <c r="D2035" s="2">
        <f>D2034*(1-D$1+IF(AND(WEEKDAY($A2035)&lt;&gt;1,WEEKDAY($A2035)&lt;&gt;7),-VLOOKUP($A2035,ETF_OP_Fee!$G$5:$H$14,2,1),0))^($A2035-$A2034)*(1+2*(C2035/C2034-1))+IFERROR(VLOOKUP(A2035,BITXeom!$C$9:$D$100,2,0),0)-$D$3*IFERROR(VLOOKUP($A2035,Dividends!$C$10:$E$100,2,0),0)</f>
        <v>74.884418868552828</v>
      </c>
      <c r="G2035" s="66">
        <f t="shared" si="43"/>
        <v>632.33744400003025</v>
      </c>
      <c r="H2035" s="2">
        <f>H2034*(1-H$1+IF(AND(WEEKDAY($A2035)&lt;&gt;1,WEEKDAY($A2035)&lt;&gt;7),-VLOOKUP($A2035,ETF_OP_Fee!$I$5:$J$14,2,1),0))^($A2035-$A2034)*(1+1*(B2035/B2034-1))</f>
        <v>7.3730306631108888</v>
      </c>
      <c r="I2035" s="9" t="str">
        <f>IFERROR(VLOOKUP(A2035,'BITO-IV'!$A$1:$J$10000,4,0),"")</f>
        <v/>
      </c>
      <c r="L2035" s="9">
        <f>VLOOKUP(A2035,'ETH-Web'!$A$1:$G$10001,6,0)</f>
        <v>986.22900400000003</v>
      </c>
      <c r="M2035" s="2">
        <f>M2034*(1-M$1+IF(AND(WEEKDAY($A2035)&lt;&gt;1,WEEKDAY($A2035)&lt;&gt;7),-VLOOKUP($A2035,ETF_OP_Fee!$K$5:$L$14,2,1),0))^($A2035-$A2034)*(1+2*(L2035/L2034-1))-M$3*IFERROR(VLOOKUP($A3631,Dividends!$C$10:$E$100,3,0),0)</f>
        <v>322.90174403503414</v>
      </c>
      <c r="Q2035">
        <f>ROW()</f>
        <v>2035</v>
      </c>
      <c r="R2035" t="str">
        <f t="shared" si="44"/>
        <v/>
      </c>
      <c r="S2035" t="str">
        <f t="shared" si="42"/>
        <v/>
      </c>
      <c r="U2035" t="str">
        <f t="shared" si="40"/>
        <v/>
      </c>
      <c r="V2035" t="str">
        <f t="shared" si="41"/>
        <v/>
      </c>
      <c r="W2035">
        <f>VLOOKUP(A2035,Tbills!$B$4:$C$10000,2,1)</f>
        <v>1.4299991208791456</v>
      </c>
    </row>
    <row r="2036" spans="1:23">
      <c r="A2036" s="1">
        <v>43124</v>
      </c>
      <c r="B2036">
        <f>IFERROR(VLOOKUP($A2036,'BTC-Web'!$A$2:$H$10000,2,0),"")</f>
        <v>10903.400390999999</v>
      </c>
      <c r="C2036">
        <f>VLOOKUP(A2036,H_SPBTFDUE!$B$2:$C$5828,2,0)</f>
        <v>76.86</v>
      </c>
      <c r="D2036" s="2">
        <f>D2035*(1-D$1+IF(AND(WEEKDAY($A2036)&lt;&gt;1,WEEKDAY($A2036)&lt;&gt;7),-VLOOKUP($A2036,ETF_OP_Fee!$G$5:$H$14,2,1),0))^($A2036-$A2035)*(1+2*(C2036/C2035-1))+IFERROR(VLOOKUP(A2036,BITXeom!$C$9:$D$100,2,0),0)-$D$3*IFERROR(VLOOKUP($A2036,Dividends!$C$10:$E$100,2,0),0)</f>
        <v>75.207346760886779</v>
      </c>
      <c r="G2036" s="66">
        <f t="shared" si="43"/>
        <v>629.50110192140983</v>
      </c>
      <c r="H2036" s="2">
        <f>H2035*(1-H$1+IF(AND(WEEKDAY($A2036)&lt;&gt;1,WEEKDAY($A2036)&lt;&gt;7),-VLOOKUP($A2036,ETF_OP_Fee!$I$5:$J$14,2,1),0))^($A2036-$A2035)*(1+1*(B2036/B2035-1))</f>
        <v>7.3451517240423421</v>
      </c>
      <c r="I2036" s="9" t="str">
        <f>IFERROR(VLOOKUP(A2036,'BITO-IV'!$A$1:$J$10000,4,0),"")</f>
        <v/>
      </c>
      <c r="L2036" s="9">
        <f>VLOOKUP(A2036,'ETH-Web'!$A$1:$G$10001,6,0)</f>
        <v>1058.780029</v>
      </c>
      <c r="M2036" s="2">
        <f>M2035*(1-M$1+IF(AND(WEEKDAY($A2036)&lt;&gt;1,WEEKDAY($A2036)&lt;&gt;7),-VLOOKUP($A2036,ETF_OP_Fee!$K$5:$L$14,2,1),0))^($A2036-$A2035)*(1+2*(L2036/L2035-1))-M$3*IFERROR(VLOOKUP($A3632,Dividends!$C$10:$E$100,3,0),0)</f>
        <v>370.40014133035749</v>
      </c>
      <c r="Q2036">
        <f>ROW()</f>
        <v>2036</v>
      </c>
      <c r="R2036" t="str">
        <f t="shared" si="44"/>
        <v/>
      </c>
      <c r="S2036" t="str">
        <f t="shared" si="42"/>
        <v/>
      </c>
      <c r="U2036" t="str">
        <f t="shared" si="40"/>
        <v/>
      </c>
      <c r="V2036" t="str">
        <f t="shared" si="41"/>
        <v/>
      </c>
      <c r="W2036">
        <f>VLOOKUP(A2036,Tbills!$B$4:$C$10000,2,1)</f>
        <v>1.4299991208791456</v>
      </c>
    </row>
    <row r="2037" spans="1:23">
      <c r="A2037" s="1">
        <v>43125</v>
      </c>
      <c r="B2037">
        <f>IFERROR(VLOOKUP($A2037,'BTC-Web'!$A$2:$H$10000,2,0),"")</f>
        <v>11421.700194999999</v>
      </c>
      <c r="C2037">
        <f>VLOOKUP(A2037,H_SPBTFDUE!$B$2:$C$5828,2,0)</f>
        <v>77.17</v>
      </c>
      <c r="D2037" s="2">
        <f>D2036*(1-D$1+IF(AND(WEEKDAY($A2037)&lt;&gt;1,WEEKDAY($A2037)&lt;&gt;7),-VLOOKUP($A2037,ETF_OP_Fee!$G$5:$H$14,2,1),0))^($A2037-$A2036)*(1+2*(C2037/C2036-1))+IFERROR(VLOOKUP(A2037,BITXeom!$C$9:$D$100,2,0),0)-$D$3*IFERROR(VLOOKUP($A2037,Dividends!$C$10:$E$100,2,0),0)</f>
        <v>75.804876220320196</v>
      </c>
      <c r="G2037" s="66">
        <f t="shared" si="43"/>
        <v>624.39039057632078</v>
      </c>
      <c r="H2037" s="2">
        <f>H2036*(1-H$1+IF(AND(WEEKDAY($A2037)&lt;&gt;1,WEEKDAY($A2037)&lt;&gt;7),-VLOOKUP($A2037,ETF_OP_Fee!$I$5:$J$14,2,1),0))^($A2037-$A2036)*(1+1*(B2037/B2036-1))</f>
        <v>7.6941077393098443</v>
      </c>
      <c r="I2037" s="9" t="str">
        <f>IFERROR(VLOOKUP(A2037,'BITO-IV'!$A$1:$J$10000,4,0),"")</f>
        <v/>
      </c>
      <c r="L2037" s="9">
        <f>VLOOKUP(A2037,'ETH-Web'!$A$1:$G$10001,6,0)</f>
        <v>1056.030029</v>
      </c>
      <c r="M2037" s="2">
        <f>M2036*(1-M$1+IF(AND(WEEKDAY($A2037)&lt;&gt;1,WEEKDAY($A2037)&lt;&gt;7),-VLOOKUP($A2037,ETF_OP_Fee!$K$5:$L$14,2,1),0))^($A2037-$A2036)*(1+2*(L2037/L2036-1))-M$3*IFERROR(VLOOKUP($A3633,Dividends!$C$10:$E$100,3,0),0)</f>
        <v>368.46654980481338</v>
      </c>
      <c r="Q2037">
        <f>ROW()</f>
        <v>2037</v>
      </c>
      <c r="R2037" t="str">
        <f t="shared" si="44"/>
        <v/>
      </c>
      <c r="S2037" t="str">
        <f t="shared" si="42"/>
        <v/>
      </c>
      <c r="U2037" t="str">
        <f t="shared" si="40"/>
        <v/>
      </c>
      <c r="V2037" t="str">
        <f t="shared" si="41"/>
        <v/>
      </c>
      <c r="W2037">
        <f>VLOOKUP(A2037,Tbills!$B$4:$C$10000,2,1)</f>
        <v>1.4299991208791456</v>
      </c>
    </row>
    <row r="2038" spans="1:23">
      <c r="A2038" s="1">
        <v>43126</v>
      </c>
      <c r="B2038">
        <f>IFERROR(VLOOKUP($A2038,'BTC-Web'!$A$2:$H$10000,2,0),"")</f>
        <v>11256</v>
      </c>
      <c r="C2038">
        <f>VLOOKUP(A2038,H_SPBTFDUE!$B$2:$C$5828,2,0)</f>
        <v>75.540000000000006</v>
      </c>
      <c r="D2038" s="2">
        <f>D2037*(1-D$1+IF(AND(WEEKDAY($A2038)&lt;&gt;1,WEEKDAY($A2038)&lt;&gt;7),-VLOOKUP($A2038,ETF_OP_Fee!$G$5:$H$14,2,1),0))^($A2038-$A2037)*(1+2*(C2038/C2037-1))+IFERROR(VLOOKUP(A2038,BITXeom!$C$9:$D$100,2,0),0)-$D$3*IFERROR(VLOOKUP($A2038,Dividends!$C$10:$E$100,2,0),0)</f>
        <v>72.593792961540089</v>
      </c>
      <c r="G2038" s="66">
        <f t="shared" si="43"/>
        <v>650.7348826627973</v>
      </c>
      <c r="H2038" s="2">
        <f>H2037*(1-H$1+IF(AND(WEEKDAY($A2038)&lt;&gt;1,WEEKDAY($A2038)&lt;&gt;7),-VLOOKUP($A2038,ETF_OP_Fee!$I$5:$J$14,2,1),0))^($A2038-$A2037)*(1+1*(B2038/B2037-1))</f>
        <v>7.5822882001448564</v>
      </c>
      <c r="I2038" s="9" t="str">
        <f>IFERROR(VLOOKUP(A2038,'BITO-IV'!$A$1:$J$10000,4,0),"")</f>
        <v/>
      </c>
      <c r="L2038" s="9">
        <f>VLOOKUP(A2038,'ETH-Web'!$A$1:$G$10001,6,0)</f>
        <v>1055.170044</v>
      </c>
      <c r="M2038" s="2">
        <f>M2037*(1-M$1+IF(AND(WEEKDAY($A2038)&lt;&gt;1,WEEKDAY($A2038)&lt;&gt;7),-VLOOKUP($A2038,ETF_OP_Fee!$K$5:$L$14,2,1),0))^($A2038-$A2037)*(1+2*(L2038/L2037-1))-M$3*IFERROR(VLOOKUP($A3634,Dividends!$C$10:$E$100,3,0),0)</f>
        <v>367.85694966785474</v>
      </c>
      <c r="Q2038">
        <f>ROW()</f>
        <v>2038</v>
      </c>
      <c r="R2038" t="str">
        <f t="shared" si="44"/>
        <v/>
      </c>
      <c r="S2038" t="str">
        <f t="shared" si="42"/>
        <v/>
      </c>
      <c r="U2038" t="str">
        <f t="shared" si="40"/>
        <v/>
      </c>
      <c r="V2038" t="str">
        <f t="shared" si="41"/>
        <v/>
      </c>
      <c r="W2038">
        <f>VLOOKUP(A2038,Tbills!$B$4:$C$10000,2,1)</f>
        <v>1.4299991208791456</v>
      </c>
    </row>
    <row r="2039" spans="1:23">
      <c r="A2039" s="1">
        <v>43129</v>
      </c>
      <c r="B2039">
        <f>IFERROR(VLOOKUP($A2039,'BTC-Web'!$A$2:$H$10000,2,0),"")</f>
        <v>11755.5</v>
      </c>
      <c r="C2039">
        <f>VLOOKUP(A2039,H_SPBTFDUE!$B$2:$C$5828,2,0)</f>
        <v>76.97</v>
      </c>
      <c r="D2039" s="2">
        <f>D2038*(1-D$1+IF(AND(WEEKDAY($A2039)&lt;&gt;1,WEEKDAY($A2039)&lt;&gt;7),-VLOOKUP($A2039,ETF_OP_Fee!$G$5:$H$14,2,1),0))^($A2039-$A2038)*(1+2*(C2039/C2038-1))+IFERROR(VLOOKUP(A2039,BITXeom!$C$9:$D$100,2,0),0)-$D$3*IFERROR(VLOOKUP($A2039,Dividends!$C$10:$E$100,2,0),0)</f>
        <v>75.315003619669056</v>
      </c>
      <c r="G2039" s="66">
        <f t="shared" si="43"/>
        <v>626.06370717165294</v>
      </c>
      <c r="H2039" s="2">
        <f>H2038*(1-H$1+IF(AND(WEEKDAY($A2039)&lt;&gt;1,WEEKDAY($A2039)&lt;&gt;7),-VLOOKUP($A2039,ETF_OP_Fee!$I$5:$J$14,2,1),0))^($A2039-$A2038)*(1+1*(B2039/B2038-1))</f>
        <v>7.9181440451279199</v>
      </c>
      <c r="I2039" s="9" t="str">
        <f>IFERROR(VLOOKUP(A2039,'BITO-IV'!$A$1:$J$10000,4,0),"")</f>
        <v/>
      </c>
      <c r="L2039" s="9">
        <f>VLOOKUP(A2039,'ETH-Web'!$A$1:$G$10001,6,0)</f>
        <v>1182.3599850000001</v>
      </c>
      <c r="M2039" s="2">
        <f>M2038*(1-M$1+IF(AND(WEEKDAY($A2039)&lt;&gt;1,WEEKDAY($A2039)&lt;&gt;7),-VLOOKUP($A2039,ETF_OP_Fee!$K$5:$L$14,2,1),0))^($A2039-$A2038)*(1+2*(L2039/L2038-1))-M$3*IFERROR(VLOOKUP($A3635,Dividends!$C$10:$E$100,3,0),0)</f>
        <v>456.50445305044383</v>
      </c>
      <c r="Q2039">
        <f>ROW()</f>
        <v>2039</v>
      </c>
      <c r="R2039" t="str">
        <f t="shared" si="44"/>
        <v/>
      </c>
      <c r="S2039" t="str">
        <f t="shared" si="42"/>
        <v/>
      </c>
      <c r="U2039" t="str">
        <f t="shared" si="40"/>
        <v/>
      </c>
      <c r="V2039" t="str">
        <f t="shared" si="41"/>
        <v/>
      </c>
      <c r="W2039">
        <f>VLOOKUP(A2039,Tbills!$B$4:$C$10000,2,1)</f>
        <v>1.4249986813186815</v>
      </c>
    </row>
    <row r="2040" spans="1:23">
      <c r="A2040" s="1">
        <v>43130</v>
      </c>
      <c r="B2040">
        <f>IFERROR(VLOOKUP($A2040,'BTC-Web'!$A$2:$H$10000,2,0),"")</f>
        <v>11306.799805000001</v>
      </c>
      <c r="C2040">
        <f>VLOOKUP(A2040,H_SPBTFDUE!$B$2:$C$5828,2,0)</f>
        <v>68.510000000000005</v>
      </c>
      <c r="D2040" s="2">
        <f>D2039*(1-D$1+IF(AND(WEEKDAY($A2040)&lt;&gt;1,WEEKDAY($A2040)&lt;&gt;7),-VLOOKUP($A2040,ETF_OP_Fee!$G$5:$H$14,2,1),0))^($A2040-$A2039)*(1+2*(C2040/C2039-1))+IFERROR(VLOOKUP(A2040,BITXeom!$C$9:$D$100,2,0),0)-$D$3*IFERROR(VLOOKUP($A2040,Dividends!$C$10:$E$100,2,0),0)</f>
        <v>58.751731444353787</v>
      </c>
      <c r="G2040" s="66">
        <f t="shared" si="43"/>
        <v>763.6561393202187</v>
      </c>
      <c r="H2040" s="2">
        <f>H2039*(1-H$1+IF(AND(WEEKDAY($A2040)&lt;&gt;1,WEEKDAY($A2040)&lt;&gt;7),-VLOOKUP($A2040,ETF_OP_Fee!$I$5:$J$14,2,1),0))^($A2040-$A2039)*(1+1*(B2040/B2039-1))</f>
        <v>7.6157151411645918</v>
      </c>
      <c r="I2040" s="9" t="str">
        <f>IFERROR(VLOOKUP(A2040,'BITO-IV'!$A$1:$J$10000,4,0),"")</f>
        <v/>
      </c>
      <c r="L2040" s="9">
        <f>VLOOKUP(A2040,'ETH-Web'!$A$1:$G$10001,6,0)</f>
        <v>1071.130005</v>
      </c>
      <c r="M2040" s="2">
        <f>M2039*(1-M$1+IF(AND(WEEKDAY($A2040)&lt;&gt;1,WEEKDAY($A2040)&lt;&gt;7),-VLOOKUP($A2040,ETF_OP_Fee!$K$5:$L$14,2,1),0))^($A2040-$A2039)*(1+2*(L2040/L2039-1))-M$3*IFERROR(VLOOKUP($A3636,Dividends!$C$10:$E$100,3,0),0)</f>
        <v>370.60400921820582</v>
      </c>
      <c r="Q2040">
        <f>ROW()</f>
        <v>2040</v>
      </c>
      <c r="R2040" t="str">
        <f t="shared" si="44"/>
        <v/>
      </c>
      <c r="S2040" t="str">
        <f t="shared" si="42"/>
        <v/>
      </c>
      <c r="U2040" t="str">
        <f t="shared" si="40"/>
        <v/>
      </c>
      <c r="V2040" t="str">
        <f t="shared" si="41"/>
        <v/>
      </c>
      <c r="W2040">
        <f>VLOOKUP(A2040,Tbills!$B$4:$C$10000,2,1)</f>
        <v>1.4249986813186815</v>
      </c>
    </row>
    <row r="2041" spans="1:23">
      <c r="A2041" s="1">
        <v>43131</v>
      </c>
      <c r="B2041">
        <f>IFERROR(VLOOKUP($A2041,'BTC-Web'!$A$2:$H$10000,2,0),"")</f>
        <v>10108.200194999999</v>
      </c>
      <c r="C2041">
        <f>VLOOKUP(A2041,H_SPBTFDUE!$B$2:$C$5828,2,0)</f>
        <v>68.86</v>
      </c>
      <c r="D2041" s="2">
        <f>D2040*(1-D$1+IF(AND(WEEKDAY($A2041)&lt;&gt;1,WEEKDAY($A2041)&lt;&gt;7),-VLOOKUP($A2041,ETF_OP_Fee!$G$5:$H$14,2,1),0))^($A2041-$A2040)*(1+2*(C2041/C2040-1))+IFERROR(VLOOKUP(A2041,BITXeom!$C$9:$D$100,2,0),0)-$D$3*IFERROR(VLOOKUP($A2041,Dividends!$C$10:$E$100,2,0),0)</f>
        <v>59.344871702305063</v>
      </c>
      <c r="G2041" s="66">
        <f t="shared" si="43"/>
        <v>755.81374106393764</v>
      </c>
      <c r="H2041" s="2">
        <f>H2040*(1-H$1+IF(AND(WEEKDAY($A2041)&lt;&gt;1,WEEKDAY($A2041)&lt;&gt;7),-VLOOKUP($A2041,ETF_OP_Fee!$I$5:$J$14,2,1),0))^($A2041-$A2040)*(1+1*(B2041/B2040-1))</f>
        <v>6.8082190348293672</v>
      </c>
      <c r="I2041" s="9" t="str">
        <f>IFERROR(VLOOKUP(A2041,'BITO-IV'!$A$1:$J$10000,4,0),"")</f>
        <v/>
      </c>
      <c r="L2041" s="9">
        <f>VLOOKUP(A2041,'ETH-Web'!$A$1:$G$10001,6,0)</f>
        <v>1118.3100589999999</v>
      </c>
      <c r="M2041" s="2">
        <f>M2040*(1-M$1+IF(AND(WEEKDAY($A2041)&lt;&gt;1,WEEKDAY($A2041)&lt;&gt;7),-VLOOKUP($A2041,ETF_OP_Fee!$K$5:$L$14,2,1),0))^($A2041-$A2040)*(1+2*(L2041/L2040-1))-M$3*IFERROR(VLOOKUP($A3637,Dividends!$C$10:$E$100,3,0),0)</f>
        <v>403.24160723007026</v>
      </c>
      <c r="Q2041">
        <f>ROW()</f>
        <v>2041</v>
      </c>
      <c r="R2041" t="str">
        <f t="shared" si="44"/>
        <v/>
      </c>
      <c r="S2041" t="str">
        <f t="shared" si="42"/>
        <v/>
      </c>
      <c r="U2041" t="str">
        <f t="shared" si="40"/>
        <v/>
      </c>
      <c r="V2041" t="str">
        <f t="shared" si="41"/>
        <v/>
      </c>
      <c r="W2041">
        <f>VLOOKUP(A2041,Tbills!$B$4:$C$10000,2,1)</f>
        <v>1.4249986813186815</v>
      </c>
    </row>
    <row r="2042" spans="1:23">
      <c r="A2042" s="1">
        <v>43132</v>
      </c>
      <c r="B2042">
        <f>IFERROR(VLOOKUP($A2042,'BTC-Web'!$A$2:$H$10000,2,0),"")</f>
        <v>10237.299805000001</v>
      </c>
      <c r="C2042">
        <f>VLOOKUP(A2042,H_SPBTFDUE!$B$2:$C$5828,2,0)</f>
        <v>62.57</v>
      </c>
      <c r="D2042" s="2">
        <f>D2041*(1-D$1+IF(AND(WEEKDAY($A2042)&lt;&gt;1,WEEKDAY($A2042)&lt;&gt;7),-VLOOKUP($A2042,ETF_OP_Fee!$G$5:$H$14,2,1),0))^($A2042-$A2041)*(1+2*(C2042/C2041-1))+IFERROR(VLOOKUP(A2042,BITXeom!$C$9:$D$100,2,0),0)-$D$3*IFERROR(VLOOKUP($A2042,Dividends!$C$10:$E$100,2,0),0)</f>
        <v>48.497338916379761</v>
      </c>
      <c r="G2042" s="66">
        <f t="shared" si="43"/>
        <v>893.85364308842634</v>
      </c>
      <c r="H2042" s="2">
        <f>H2041*(1-H$1+IF(AND(WEEKDAY($A2042)&lt;&gt;1,WEEKDAY($A2042)&lt;&gt;7),-VLOOKUP($A2042,ETF_OP_Fee!$I$5:$J$14,2,1),0))^($A2042-$A2041)*(1+1*(B2042/B2041-1))</f>
        <v>6.8949925804139101</v>
      </c>
      <c r="I2042" s="9" t="str">
        <f>IFERROR(VLOOKUP(A2042,'BITO-IV'!$A$1:$J$10000,4,0),"")</f>
        <v/>
      </c>
      <c r="L2042" s="9">
        <f>VLOOKUP(A2042,'ETH-Web'!$A$1:$G$10001,6,0)</f>
        <v>1036.790039</v>
      </c>
      <c r="M2042" s="2">
        <f>M2041*(1-M$1+IF(AND(WEEKDAY($A2042)&lt;&gt;1,WEEKDAY($A2042)&lt;&gt;7),-VLOOKUP($A2042,ETF_OP_Fee!$K$5:$L$14,2,1),0))^($A2042-$A2041)*(1+2*(L2042/L2041-1))-M$3*IFERROR(VLOOKUP($A3638,Dividends!$C$10:$E$100,3,0),0)</f>
        <v>344.44355960331887</v>
      </c>
      <c r="Q2042">
        <f>ROW()</f>
        <v>2042</v>
      </c>
      <c r="R2042" t="str">
        <f t="shared" si="44"/>
        <v/>
      </c>
      <c r="S2042" t="str">
        <f t="shared" si="42"/>
        <v/>
      </c>
      <c r="U2042" t="str">
        <f t="shared" si="40"/>
        <v/>
      </c>
      <c r="V2042" t="str">
        <f t="shared" si="41"/>
        <v/>
      </c>
      <c r="W2042">
        <f>VLOOKUP(A2042,Tbills!$B$4:$C$10000,2,1)</f>
        <v>1.4249986813186815</v>
      </c>
    </row>
    <row r="2043" spans="1:23">
      <c r="A2043" s="1">
        <v>43133</v>
      </c>
      <c r="B2043">
        <f>IFERROR(VLOOKUP($A2043,'BTC-Web'!$A$2:$H$10000,2,0),"")</f>
        <v>9142.2802730000003</v>
      </c>
      <c r="C2043">
        <f>VLOOKUP(A2043,H_SPBTFDUE!$B$2:$C$5828,2,0)</f>
        <v>59.1</v>
      </c>
      <c r="D2043" s="2">
        <f>D2042*(1-D$1+IF(AND(WEEKDAY($A2043)&lt;&gt;1,WEEKDAY($A2043)&lt;&gt;7),-VLOOKUP($A2043,ETF_OP_Fee!$G$5:$H$14,2,1),0))^($A2043-$A2042)*(1+2*(C2043/C2042-1))+IFERROR(VLOOKUP(A2043,BITXeom!$C$9:$D$100,2,0),0)-$D$3*IFERROR(VLOOKUP($A2043,Dividends!$C$10:$E$100,2,0),0)</f>
        <v>43.113021204688351</v>
      </c>
      <c r="G2043" s="66">
        <f t="shared" si="43"/>
        <v>992.94958268400399</v>
      </c>
      <c r="H2043" s="2">
        <f>H2042*(1-H$1+IF(AND(WEEKDAY($A2043)&lt;&gt;1,WEEKDAY($A2043)&lt;&gt;7),-VLOOKUP($A2043,ETF_OP_Fee!$I$5:$J$14,2,1),0))^($A2043-$A2042)*(1+1*(B2043/B2042-1))</f>
        <v>6.1573183543749979</v>
      </c>
      <c r="I2043" s="9" t="str">
        <f>IFERROR(VLOOKUP(A2043,'BITO-IV'!$A$1:$J$10000,4,0),"")</f>
        <v/>
      </c>
      <c r="L2043" s="9">
        <f>VLOOKUP(A2043,'ETH-Web'!$A$1:$G$10001,6,0)</f>
        <v>915.78497300000004</v>
      </c>
      <c r="M2043" s="2">
        <f>M2042*(1-M$1+IF(AND(WEEKDAY($A2043)&lt;&gt;1,WEEKDAY($A2043)&lt;&gt;7),-VLOOKUP($A2043,ETF_OP_Fee!$K$5:$L$14,2,1),0))^($A2043-$A2042)*(1+2*(L2043/L2042-1))-M$3*IFERROR(VLOOKUP($A3639,Dividends!$C$10:$E$100,3,0),0)</f>
        <v>264.03587977819058</v>
      </c>
      <c r="Q2043">
        <f>ROW()</f>
        <v>2043</v>
      </c>
      <c r="R2043" t="str">
        <f t="shared" si="44"/>
        <v/>
      </c>
      <c r="S2043" t="str">
        <f t="shared" si="42"/>
        <v/>
      </c>
      <c r="U2043" t="str">
        <f t="shared" si="40"/>
        <v/>
      </c>
      <c r="V2043" t="str">
        <f t="shared" si="41"/>
        <v/>
      </c>
      <c r="W2043">
        <f>VLOOKUP(A2043,Tbills!$B$4:$C$10000,2,1)</f>
        <v>1.4249986813186815</v>
      </c>
    </row>
    <row r="2044" spans="1:23">
      <c r="A2044" s="1">
        <v>43136</v>
      </c>
      <c r="B2044">
        <f>IFERROR(VLOOKUP($A2044,'BTC-Web'!$A$2:$H$10000,2,0),"")</f>
        <v>8270.5400389999995</v>
      </c>
      <c r="C2044">
        <f>VLOOKUP(A2044,H_SPBTFDUE!$B$2:$C$5828,2,0)</f>
        <v>49.91</v>
      </c>
      <c r="D2044" s="2">
        <f>D2043*(1-D$1+IF(AND(WEEKDAY($A2044)&lt;&gt;1,WEEKDAY($A2044)&lt;&gt;7),-VLOOKUP($A2044,ETF_OP_Fee!$G$5:$H$14,2,1),0))^($A2044-$A2043)*(1+2*(C2044/C2043-1))+IFERROR(VLOOKUP(A2044,BITXeom!$C$9:$D$100,2,0),0)-$D$3*IFERROR(VLOOKUP($A2044,Dividends!$C$10:$E$100,2,0),0)</f>
        <v>29.69420324416506</v>
      </c>
      <c r="G2044" s="66">
        <f t="shared" si="43"/>
        <v>1301.7035349944965</v>
      </c>
      <c r="H2044" s="2">
        <f>H2043*(1-H$1+IF(AND(WEEKDAY($A2044)&lt;&gt;1,WEEKDAY($A2044)&lt;&gt;7),-VLOOKUP($A2044,ETF_OP_Fee!$I$5:$J$14,2,1),0))^($A2044-$A2043)*(1+1*(B2044/B2043-1))</f>
        <v>5.569767091028444</v>
      </c>
      <c r="I2044" s="9" t="str">
        <f>IFERROR(VLOOKUP(A2044,'BITO-IV'!$A$1:$J$10000,4,0),"")</f>
        <v/>
      </c>
      <c r="L2044" s="9">
        <f>VLOOKUP(A2044,'ETH-Web'!$A$1:$G$10001,6,0)</f>
        <v>697.95098900000005</v>
      </c>
      <c r="M2044" s="2">
        <f>M2043*(1-M$1+IF(AND(WEEKDAY($A2044)&lt;&gt;1,WEEKDAY($A2044)&lt;&gt;7),-VLOOKUP($A2044,ETF_OP_Fee!$K$5:$L$14,2,1),0))^($A2044-$A2043)*(1+2*(L2044/L2043-1))-M$3*IFERROR(VLOOKUP($A3640,Dividends!$C$10:$E$100,3,0),0)</f>
        <v>138.41493981853844</v>
      </c>
      <c r="Q2044">
        <f>ROW()</f>
        <v>2044</v>
      </c>
      <c r="R2044" t="str">
        <f t="shared" si="44"/>
        <v/>
      </c>
      <c r="S2044" t="str">
        <f t="shared" si="42"/>
        <v/>
      </c>
      <c r="U2044" t="str">
        <f t="shared" si="40"/>
        <v/>
      </c>
      <c r="V2044" t="str">
        <f t="shared" si="41"/>
        <v/>
      </c>
      <c r="W2044">
        <f>VLOOKUP(A2044,Tbills!$B$4:$C$10000,2,1)</f>
        <v>1.5000013186813004</v>
      </c>
    </row>
    <row r="2045" spans="1:23">
      <c r="A2045" s="1">
        <v>43137</v>
      </c>
      <c r="B2045">
        <f>IFERROR(VLOOKUP($A2045,'BTC-Web'!$A$2:$H$10000,2,0),"")</f>
        <v>7051.75</v>
      </c>
      <c r="C2045">
        <f>VLOOKUP(A2045,H_SPBTFDUE!$B$2:$C$5828,2,0)</f>
        <v>51.96</v>
      </c>
      <c r="D2045" s="2">
        <f>D2044*(1-D$1+IF(AND(WEEKDAY($A2045)&lt;&gt;1,WEEKDAY($A2045)&lt;&gt;7),-VLOOKUP($A2045,ETF_OP_Fee!$G$5:$H$14,2,1),0))^($A2045-$A2044)*(1+2*(C2045/C2044-1))+IFERROR(VLOOKUP(A2045,BITXeom!$C$9:$D$100,2,0),0)-$D$3*IFERROR(VLOOKUP($A2045,Dividends!$C$10:$E$100,2,0),0)</f>
        <v>32.129645048318601</v>
      </c>
      <c r="G2045" s="66">
        <f t="shared" si="43"/>
        <v>1194.7036073129179</v>
      </c>
      <c r="H2045" s="2">
        <f>H2044*(1-H$1+IF(AND(WEEKDAY($A2045)&lt;&gt;1,WEEKDAY($A2045)&lt;&gt;7),-VLOOKUP($A2045,ETF_OP_Fee!$I$5:$J$14,2,1),0))^($A2045-$A2044)*(1+1*(B2045/B2044-1))</f>
        <v>4.7488534764538937</v>
      </c>
      <c r="I2045" s="9" t="str">
        <f>IFERROR(VLOOKUP(A2045,'BITO-IV'!$A$1:$J$10000,4,0),"")</f>
        <v/>
      </c>
      <c r="L2045" s="9">
        <f>VLOOKUP(A2045,'ETH-Web'!$A$1:$G$10001,6,0)</f>
        <v>793.12200900000005</v>
      </c>
      <c r="M2045" s="2">
        <f>M2044*(1-M$1+IF(AND(WEEKDAY($A2045)&lt;&gt;1,WEEKDAY($A2045)&lt;&gt;7),-VLOOKUP($A2045,ETF_OP_Fee!$K$5:$L$14,2,1),0))^($A2045-$A2044)*(1+2*(L2045/L2044-1))-M$3*IFERROR(VLOOKUP($A3641,Dividends!$C$10:$E$100,3,0),0)</f>
        <v>176.15829997594119</v>
      </c>
      <c r="Q2045">
        <f>ROW()</f>
        <v>2045</v>
      </c>
      <c r="R2045" t="str">
        <f t="shared" si="44"/>
        <v/>
      </c>
      <c r="S2045" t="str">
        <f t="shared" si="42"/>
        <v/>
      </c>
      <c r="U2045" t="str">
        <f t="shared" si="40"/>
        <v/>
      </c>
      <c r="V2045" t="str">
        <f t="shared" si="41"/>
        <v/>
      </c>
      <c r="W2045">
        <f>VLOOKUP(A2045,Tbills!$B$4:$C$10000,2,1)</f>
        <v>1.5000013186813004</v>
      </c>
    </row>
    <row r="2046" spans="1:23">
      <c r="A2046" s="1">
        <v>43138</v>
      </c>
      <c r="B2046">
        <f>IFERROR(VLOOKUP($A2046,'BTC-Web'!$A$2:$H$10000,2,0),"")</f>
        <v>7755.4902339999999</v>
      </c>
      <c r="C2046">
        <f>VLOOKUP(A2046,H_SPBTFDUE!$B$2:$C$5828,2,0)</f>
        <v>56.65</v>
      </c>
      <c r="D2046" s="2">
        <f>D2045*(1-D$1+IF(AND(WEEKDAY($A2046)&lt;&gt;1,WEEKDAY($A2046)&lt;&gt;7),-VLOOKUP($A2046,ETF_OP_Fee!$G$5:$H$14,2,1),0))^($A2046-$A2045)*(1+2*(C2046/C2045-1))+IFERROR(VLOOKUP(A2046,BITXeom!$C$9:$D$100,2,0),0)-$D$3*IFERROR(VLOOKUP($A2046,Dividends!$C$10:$E$100,2,0),0)</f>
        <v>37.925228011247341</v>
      </c>
      <c r="G2046" s="66">
        <f t="shared" si="43"/>
        <v>978.96936497969443</v>
      </c>
      <c r="H2046" s="2">
        <f>H2045*(1-H$1+IF(AND(WEEKDAY($A2046)&lt;&gt;1,WEEKDAY($A2046)&lt;&gt;7),-VLOOKUP($A2046,ETF_OP_Fee!$I$5:$J$14,2,1),0))^($A2046-$A2045)*(1+1*(B2046/B2045-1))</f>
        <v>5.2226366757821623</v>
      </c>
      <c r="I2046" s="9" t="str">
        <f>IFERROR(VLOOKUP(A2046,'BITO-IV'!$A$1:$J$10000,4,0),"")</f>
        <v/>
      </c>
      <c r="L2046" s="9">
        <f>VLOOKUP(A2046,'ETH-Web'!$A$1:$G$10001,6,0)</f>
        <v>757.067993</v>
      </c>
      <c r="M2046" s="2">
        <f>M2045*(1-M$1+IF(AND(WEEKDAY($A2046)&lt;&gt;1,WEEKDAY($A2046)&lt;&gt;7),-VLOOKUP($A2046,ETF_OP_Fee!$K$5:$L$14,2,1),0))^($A2046-$A2045)*(1+2*(L2046/L2045-1))-M$3*IFERROR(VLOOKUP($A3642,Dividends!$C$10:$E$100,3,0),0)</f>
        <v>160.13844527907835</v>
      </c>
      <c r="Q2046">
        <f>ROW()</f>
        <v>2046</v>
      </c>
      <c r="R2046" t="str">
        <f t="shared" si="44"/>
        <v/>
      </c>
      <c r="S2046" t="str">
        <f t="shared" si="42"/>
        <v/>
      </c>
      <c r="U2046" t="str">
        <f t="shared" si="40"/>
        <v/>
      </c>
      <c r="V2046" t="str">
        <f t="shared" si="41"/>
        <v/>
      </c>
      <c r="W2046">
        <f>VLOOKUP(A2046,Tbills!$B$4:$C$10000,2,1)</f>
        <v>1.5000013186813004</v>
      </c>
    </row>
    <row r="2047" spans="1:23">
      <c r="A2047" s="1">
        <v>43139</v>
      </c>
      <c r="B2047">
        <f>IFERROR(VLOOKUP($A2047,'BTC-Web'!$A$2:$H$10000,2,0),"")</f>
        <v>7637.8598629999997</v>
      </c>
      <c r="C2047">
        <f>VLOOKUP(A2047,H_SPBTFDUE!$B$2:$C$5828,2,0)</f>
        <v>57.31</v>
      </c>
      <c r="D2047" s="2">
        <f>D2046*(1-D$1+IF(AND(WEEKDAY($A2047)&lt;&gt;1,WEEKDAY($A2047)&lt;&gt;7),-VLOOKUP($A2047,ETF_OP_Fee!$G$5:$H$14,2,1),0))^($A2047-$A2046)*(1+2*(C2047/C2046-1))+IFERROR(VLOOKUP(A2047,BITXeom!$C$9:$D$100,2,0),0)-$D$3*IFERROR(VLOOKUP($A2047,Dividends!$C$10:$E$100,2,0),0)</f>
        <v>38.804244308638694</v>
      </c>
      <c r="G2047" s="66">
        <f t="shared" si="43"/>
        <v>956.10746827083733</v>
      </c>
      <c r="H2047" s="2">
        <f>H2046*(1-H$1+IF(AND(WEEKDAY($A2047)&lt;&gt;1,WEEKDAY($A2047)&lt;&gt;7),-VLOOKUP($A2047,ETF_OP_Fee!$I$5:$J$14,2,1),0))^($A2047-$A2046)*(1+1*(B2047/B2046-1))</f>
        <v>5.1432891557651619</v>
      </c>
      <c r="I2047" s="9" t="str">
        <f>IFERROR(VLOOKUP(A2047,'BITO-IV'!$A$1:$J$10000,4,0),"")</f>
        <v/>
      </c>
      <c r="L2047" s="9">
        <f>VLOOKUP(A2047,'ETH-Web'!$A$1:$G$10001,6,0)</f>
        <v>817.807007</v>
      </c>
      <c r="M2047" s="2">
        <f>M2046*(1-M$1+IF(AND(WEEKDAY($A2047)&lt;&gt;1,WEEKDAY($A2047)&lt;&gt;7),-VLOOKUP($A2047,ETF_OP_Fee!$K$5:$L$14,2,1),0))^($A2047-$A2046)*(1+2*(L2047/L2046-1))-M$3*IFERROR(VLOOKUP($A3643,Dividends!$C$10:$E$100,3,0),0)</f>
        <v>185.82924121275818</v>
      </c>
      <c r="Q2047">
        <f>ROW()</f>
        <v>2047</v>
      </c>
      <c r="R2047" t="str">
        <f t="shared" si="44"/>
        <v/>
      </c>
      <c r="S2047" t="str">
        <f t="shared" si="42"/>
        <v/>
      </c>
      <c r="U2047" t="str">
        <f t="shared" si="40"/>
        <v/>
      </c>
      <c r="V2047" t="str">
        <f t="shared" si="41"/>
        <v/>
      </c>
      <c r="W2047">
        <f>VLOOKUP(A2047,Tbills!$B$4:$C$10000,2,1)</f>
        <v>1.5000013186813004</v>
      </c>
    </row>
    <row r="2048" spans="1:23">
      <c r="A2048" s="1">
        <v>43140</v>
      </c>
      <c r="B2048">
        <f>IFERROR(VLOOKUP($A2048,'BTC-Web'!$A$2:$H$10000,2,0),"")</f>
        <v>8271.8398440000001</v>
      </c>
      <c r="C2048">
        <f>VLOOKUP(A2048,H_SPBTFDUE!$B$2:$C$5828,2,0)</f>
        <v>59.28</v>
      </c>
      <c r="D2048" s="2">
        <f>D2047*(1-D$1+IF(AND(WEEKDAY($A2048)&lt;&gt;1,WEEKDAY($A2048)&lt;&gt;7),-VLOOKUP($A2048,ETF_OP_Fee!$G$5:$H$14,2,1),0))^($A2048-$A2047)*(1+2*(C2048/C2047-1))+IFERROR(VLOOKUP(A2048,BITXeom!$C$9:$D$100,2,0),0)-$D$3*IFERROR(VLOOKUP($A2048,Dividends!$C$10:$E$100,2,0),0)</f>
        <v>41.466994422862058</v>
      </c>
      <c r="G2048" s="66">
        <f t="shared" si="43"/>
        <v>890.32635254208446</v>
      </c>
      <c r="H2048" s="2">
        <f>H2047*(1-H$1+IF(AND(WEEKDAY($A2048)&lt;&gt;1,WEEKDAY($A2048)&lt;&gt;7),-VLOOKUP($A2048,ETF_OP_Fee!$I$5:$J$14,2,1),0))^($A2048-$A2047)*(1+1*(B2048/B2047-1))</f>
        <v>5.5700625056363737</v>
      </c>
      <c r="I2048" s="9" t="str">
        <f>IFERROR(VLOOKUP(A2048,'BITO-IV'!$A$1:$J$10000,4,0),"")</f>
        <v/>
      </c>
      <c r="L2048" s="9">
        <f>VLOOKUP(A2048,'ETH-Web'!$A$1:$G$10001,6,0)</f>
        <v>883.86499000000003</v>
      </c>
      <c r="M2048" s="2">
        <f>M2047*(1-M$1+IF(AND(WEEKDAY($A2048)&lt;&gt;1,WEEKDAY($A2048)&lt;&gt;7),-VLOOKUP($A2048,ETF_OP_Fee!$K$5:$L$14,2,1),0))^($A2048-$A2047)*(1+2*(L2048/L2047-1))-M$3*IFERROR(VLOOKUP($A3644,Dividends!$C$10:$E$100,3,0),0)</f>
        <v>215.84422447898385</v>
      </c>
      <c r="Q2048">
        <f>ROW()</f>
        <v>2048</v>
      </c>
      <c r="R2048" t="str">
        <f t="shared" si="44"/>
        <v/>
      </c>
      <c r="S2048" t="str">
        <f t="shared" si="42"/>
        <v/>
      </c>
      <c r="U2048" t="str">
        <f t="shared" si="40"/>
        <v/>
      </c>
      <c r="V2048" t="str">
        <f t="shared" si="41"/>
        <v/>
      </c>
      <c r="W2048">
        <f>VLOOKUP(A2048,Tbills!$B$4:$C$10000,2,1)</f>
        <v>1.5000013186813004</v>
      </c>
    </row>
    <row r="2049" spans="1:23">
      <c r="A2049" s="1">
        <v>43143</v>
      </c>
      <c r="B2049">
        <f>IFERROR(VLOOKUP($A2049,'BTC-Web'!$A$2:$H$10000,2,0),"")</f>
        <v>8141.4301759999998</v>
      </c>
      <c r="C2049">
        <f>VLOOKUP(A2049,H_SPBTFDUE!$B$2:$C$5828,2,0)</f>
        <v>61.15</v>
      </c>
      <c r="D2049" s="2">
        <f>D2048*(1-D$1+IF(AND(WEEKDAY($A2049)&lt;&gt;1,WEEKDAY($A2049)&lt;&gt;7),-VLOOKUP($A2049,ETF_OP_Fee!$G$5:$H$14,2,1),0))^($A2049-$A2048)*(1+2*(C2049/C2048-1))+IFERROR(VLOOKUP(A2049,BITXeom!$C$9:$D$100,2,0),0)-$D$3*IFERROR(VLOOKUP($A2049,Dividends!$C$10:$E$100,2,0),0)</f>
        <v>44.067223965935341</v>
      </c>
      <c r="G2049" s="66">
        <f t="shared" si="43"/>
        <v>834.10894473365306</v>
      </c>
      <c r="H2049" s="2">
        <f>H2048*(1-H$1+IF(AND(WEEKDAY($A2049)&lt;&gt;1,WEEKDAY($A2049)&lt;&gt;7),-VLOOKUP($A2049,ETF_OP_Fee!$I$5:$J$14,2,1),0))^($A2049-$A2048)*(1+1*(B2049/B2048-1))</f>
        <v>5.4818196459572031</v>
      </c>
      <c r="I2049" s="9" t="str">
        <f>IFERROR(VLOOKUP(A2049,'BITO-IV'!$A$1:$J$10000,4,0),"")</f>
        <v/>
      </c>
      <c r="L2049" s="9">
        <f>VLOOKUP(A2049,'ETH-Web'!$A$1:$G$10001,6,0)</f>
        <v>868.70696999999996</v>
      </c>
      <c r="M2049" s="2">
        <f>M2048*(1-M$1+IF(AND(WEEKDAY($A2049)&lt;&gt;1,WEEKDAY($A2049)&lt;&gt;7),-VLOOKUP($A2049,ETF_OP_Fee!$K$5:$L$14,2,1),0))^($A2049-$A2048)*(1+2*(L2049/L2048-1))-M$3*IFERROR(VLOOKUP($A3645,Dividends!$C$10:$E$100,3,0),0)</f>
        <v>208.42479301606542</v>
      </c>
      <c r="Q2049">
        <f>ROW()</f>
        <v>2049</v>
      </c>
      <c r="R2049" t="str">
        <f t="shared" si="44"/>
        <v/>
      </c>
      <c r="S2049" t="str">
        <f t="shared" si="42"/>
        <v/>
      </c>
      <c r="U2049" t="str">
        <f t="shared" si="40"/>
        <v/>
      </c>
      <c r="V2049" t="str">
        <f t="shared" si="41"/>
        <v/>
      </c>
      <c r="W2049">
        <f>VLOOKUP(A2049,Tbills!$B$4:$C$10000,2,1)</f>
        <v>1.5699995604395653</v>
      </c>
    </row>
    <row r="2050" spans="1:23">
      <c r="A2050" s="1">
        <v>43144</v>
      </c>
      <c r="B2050">
        <f>IFERROR(VLOOKUP($A2050,'BTC-Web'!$A$2:$H$10000,2,0),"")</f>
        <v>8926.7197269999997</v>
      </c>
      <c r="C2050">
        <f>VLOOKUP(A2050,H_SPBTFDUE!$B$2:$C$5828,2,0)</f>
        <v>60.07</v>
      </c>
      <c r="D2050" s="2">
        <f>D2049*(1-D$1+IF(AND(WEEKDAY($A2050)&lt;&gt;1,WEEKDAY($A2050)&lt;&gt;7),-VLOOKUP($A2050,ETF_OP_Fee!$G$5:$H$14,2,1),0))^($A2050-$A2049)*(1+2*(C2050/C2049-1))+IFERROR(VLOOKUP(A2050,BITXeom!$C$9:$D$100,2,0),0)-$D$3*IFERROR(VLOOKUP($A2050,Dividends!$C$10:$E$100,2,0),0)</f>
        <v>42.505513888601122</v>
      </c>
      <c r="G2050" s="66">
        <f t="shared" si="43"/>
        <v>863.52873584021006</v>
      </c>
      <c r="H2050" s="2">
        <f>H2049*(1-H$1+IF(AND(WEEKDAY($A2050)&lt;&gt;1,WEEKDAY($A2050)&lt;&gt;7),-VLOOKUP($A2050,ETF_OP_Fee!$I$5:$J$14,2,1),0))^($A2050-$A2049)*(1+1*(B2050/B2049-1))</f>
        <v>6.0104174418445053</v>
      </c>
      <c r="I2050" s="9" t="str">
        <f>IFERROR(VLOOKUP(A2050,'BITO-IV'!$A$1:$J$10000,4,0),"")</f>
        <v/>
      </c>
      <c r="L2050" s="9">
        <f>VLOOKUP(A2050,'ETH-Web'!$A$1:$G$10001,6,0)</f>
        <v>845.25799600000005</v>
      </c>
      <c r="M2050" s="2">
        <f>M2049*(1-M$1+IF(AND(WEEKDAY($A2050)&lt;&gt;1,WEEKDAY($A2050)&lt;&gt;7),-VLOOKUP($A2050,ETF_OP_Fee!$K$5:$L$14,2,1),0))^($A2050-$A2049)*(1+2*(L2050/L2049-1))-M$3*IFERROR(VLOOKUP($A3646,Dividends!$C$10:$E$100,3,0),0)</f>
        <v>197.16771021657311</v>
      </c>
      <c r="Q2050">
        <f>ROW()</f>
        <v>2050</v>
      </c>
      <c r="R2050" t="str">
        <f t="shared" si="44"/>
        <v/>
      </c>
      <c r="S2050" t="str">
        <f t="shared" si="42"/>
        <v/>
      </c>
      <c r="U2050" t="str">
        <f t="shared" ref="U2050:U2113" si="45">IF($A2050&gt;=$R$2,L2050*U$4,"")</f>
        <v/>
      </c>
      <c r="V2050" t="str">
        <f t="shared" ref="V2050:V2113" si="46">IF($A2050&gt;=$R$2,M2050*V$4,"")</f>
        <v/>
      </c>
      <c r="W2050">
        <f>VLOOKUP(A2050,Tbills!$B$4:$C$10000,2,1)</f>
        <v>1.5699995604395653</v>
      </c>
    </row>
    <row r="2051" spans="1:23">
      <c r="A2051" s="1">
        <v>43145</v>
      </c>
      <c r="B2051">
        <f>IFERROR(VLOOKUP($A2051,'BTC-Web'!$A$2:$H$10000,2,0),"")</f>
        <v>8599.9199219999991</v>
      </c>
      <c r="C2051">
        <f>VLOOKUP(A2051,H_SPBTFDUE!$B$2:$C$5828,2,0)</f>
        <v>64.290000000000006</v>
      </c>
      <c r="D2051" s="2">
        <f>D2050*(1-D$1+IF(AND(WEEKDAY($A2051)&lt;&gt;1,WEEKDAY($A2051)&lt;&gt;7),-VLOOKUP($A2051,ETF_OP_Fee!$G$5:$H$14,2,1),0))^($A2051-$A2050)*(1+2*(C2051/C2050-1))+IFERROR(VLOOKUP(A2051,BITXeom!$C$9:$D$100,2,0),0)-$D$3*IFERROR(VLOOKUP($A2051,Dividends!$C$10:$E$100,2,0),0)</f>
        <v>48.471811462159764</v>
      </c>
      <c r="G2051" s="66">
        <f t="shared" si="43"/>
        <v>742.15562570698955</v>
      </c>
      <c r="H2051" s="2">
        <f>H2050*(1-H$1+IF(AND(WEEKDAY($A2051)&lt;&gt;1,WEEKDAY($A2051)&lt;&gt;7),-VLOOKUP($A2051,ETF_OP_Fee!$I$5:$J$14,2,1),0))^($A2051-$A2050)*(1+1*(B2051/B2050-1))</f>
        <v>5.7902303360497029</v>
      </c>
      <c r="I2051" s="9" t="str">
        <f>IFERROR(VLOOKUP(A2051,'BITO-IV'!$A$1:$J$10000,4,0),"")</f>
        <v/>
      </c>
      <c r="L2051" s="9">
        <f>VLOOKUP(A2051,'ETH-Web'!$A$1:$G$10001,6,0)</f>
        <v>923.56097399999999</v>
      </c>
      <c r="M2051" s="2">
        <f>M2050*(1-M$1+IF(AND(WEEKDAY($A2051)&lt;&gt;1,WEEKDAY($A2051)&lt;&gt;7),-VLOOKUP($A2051,ETF_OP_Fee!$K$5:$L$14,2,1),0))^($A2051-$A2050)*(1+2*(L2051/L2050-1))-M$3*IFERROR(VLOOKUP($A3647,Dividends!$C$10:$E$100,3,0),0)</f>
        <v>233.69212132945745</v>
      </c>
      <c r="Q2051">
        <f>ROW()</f>
        <v>2051</v>
      </c>
      <c r="R2051" t="str">
        <f t="shared" si="44"/>
        <v/>
      </c>
      <c r="S2051" t="str">
        <f t="shared" si="42"/>
        <v/>
      </c>
      <c r="U2051" t="str">
        <f t="shared" si="45"/>
        <v/>
      </c>
      <c r="V2051" t="str">
        <f t="shared" si="46"/>
        <v/>
      </c>
      <c r="W2051">
        <f>VLOOKUP(A2051,Tbills!$B$4:$C$10000,2,1)</f>
        <v>1.5699995604395653</v>
      </c>
    </row>
    <row r="2052" spans="1:23">
      <c r="A2052" s="1">
        <v>43146</v>
      </c>
      <c r="B2052">
        <f>IFERROR(VLOOKUP($A2052,'BTC-Web'!$A$2:$H$10000,2,0),"")</f>
        <v>9488.3203130000002</v>
      </c>
      <c r="C2052">
        <f>VLOOKUP(A2052,H_SPBTFDUE!$B$2:$C$5828,2,0)</f>
        <v>69.709999999999994</v>
      </c>
      <c r="D2052" s="2">
        <f>D2051*(1-D$1+IF(AND(WEEKDAY($A2052)&lt;&gt;1,WEEKDAY($A2052)&lt;&gt;7),-VLOOKUP($A2052,ETF_OP_Fee!$G$5:$H$14,2,1),0))^($A2052-$A2051)*(1+2*(C2052/C2051-1))+IFERROR(VLOOKUP(A2052,BITXeom!$C$9:$D$100,2,0),0)-$D$3*IFERROR(VLOOKUP($A2052,Dividends!$C$10:$E$100,2,0),0)</f>
        <v>56.637862766271674</v>
      </c>
      <c r="G2052" s="66">
        <f t="shared" si="43"/>
        <v>616.98140447951948</v>
      </c>
      <c r="H2052" s="2">
        <f>H2051*(1-H$1+IF(AND(WEEKDAY($A2052)&lt;&gt;1,WEEKDAY($A2052)&lt;&gt;7),-VLOOKUP($A2052,ETF_OP_Fee!$I$5:$J$14,2,1),0))^($A2052-$A2051)*(1+1*(B2052/B2051-1))</f>
        <v>6.3882141553658078</v>
      </c>
      <c r="I2052" s="9" t="str">
        <f>IFERROR(VLOOKUP(A2052,'BITO-IV'!$A$1:$J$10000,4,0),"")</f>
        <v/>
      </c>
      <c r="L2052" s="9">
        <f>VLOOKUP(A2052,'ETH-Web'!$A$1:$G$10001,6,0)</f>
        <v>936.97601299999997</v>
      </c>
      <c r="M2052" s="2">
        <f>M2051*(1-M$1+IF(AND(WEEKDAY($A2052)&lt;&gt;1,WEEKDAY($A2052)&lt;&gt;7),-VLOOKUP($A2052,ETF_OP_Fee!$K$5:$L$14,2,1),0))^($A2052-$A2051)*(1+2*(L2052/L2051-1))-M$3*IFERROR(VLOOKUP($A3648,Dividends!$C$10:$E$100,3,0),0)</f>
        <v>240.47484408658048</v>
      </c>
      <c r="Q2052">
        <f>ROW()</f>
        <v>2052</v>
      </c>
      <c r="R2052" t="str">
        <f t="shared" si="44"/>
        <v/>
      </c>
      <c r="S2052" t="str">
        <f t="shared" si="42"/>
        <v/>
      </c>
      <c r="U2052" t="str">
        <f t="shared" si="45"/>
        <v/>
      </c>
      <c r="V2052" t="str">
        <f t="shared" si="46"/>
        <v/>
      </c>
      <c r="W2052">
        <f>VLOOKUP(A2052,Tbills!$B$4:$C$10000,2,1)</f>
        <v>1.5699995604395653</v>
      </c>
    </row>
    <row r="2053" spans="1:23">
      <c r="A2053" s="1">
        <v>43147</v>
      </c>
      <c r="B2053">
        <f>IFERROR(VLOOKUP($A2053,'BTC-Web'!$A$2:$H$10000,2,0),"")</f>
        <v>10135.700194999999</v>
      </c>
      <c r="C2053">
        <f>VLOOKUP(A2053,H_SPBTFDUE!$B$2:$C$5828,2,0)</f>
        <v>69.260000000000005</v>
      </c>
      <c r="D2053" s="2">
        <f>D2052*(1-D$1+IF(AND(WEEKDAY($A2053)&lt;&gt;1,WEEKDAY($A2053)&lt;&gt;7),-VLOOKUP($A2053,ETF_OP_Fee!$G$5:$H$14,2,1),0))^($A2053-$A2052)*(1+2*(C2053/C2052-1))+IFERROR(VLOOKUP(A2053,BITXeom!$C$9:$D$100,2,0),0)-$D$3*IFERROR(VLOOKUP($A2053,Dividends!$C$10:$E$100,2,0),0)</f>
        <v>55.899892860515521</v>
      </c>
      <c r="G2053" s="66">
        <f t="shared" si="43"/>
        <v>624.91490611628456</v>
      </c>
      <c r="H2053" s="2">
        <f>H2052*(1-H$1+IF(AND(WEEKDAY($A2053)&lt;&gt;1,WEEKDAY($A2053)&lt;&gt;7),-VLOOKUP($A2053,ETF_OP_Fee!$I$5:$J$14,2,1),0))^($A2053-$A2052)*(1+1*(B2053/B2052-1))</f>
        <v>6.8238988646890926</v>
      </c>
      <c r="I2053" s="9" t="str">
        <f>IFERROR(VLOOKUP(A2053,'BITO-IV'!$A$1:$J$10000,4,0),"")</f>
        <v/>
      </c>
      <c r="L2053" s="9">
        <f>VLOOKUP(A2053,'ETH-Web'!$A$1:$G$10001,6,0)</f>
        <v>944.21002199999998</v>
      </c>
      <c r="M2053" s="2">
        <f>M2052*(1-M$1+IF(AND(WEEKDAY($A2053)&lt;&gt;1,WEEKDAY($A2053)&lt;&gt;7),-VLOOKUP($A2053,ETF_OP_Fee!$K$5:$L$14,2,1),0))^($A2053-$A2052)*(1+2*(L2053/L2052-1))-M$3*IFERROR(VLOOKUP($A3649,Dividends!$C$10:$E$100,3,0),0)</f>
        <v>244.1790714608187</v>
      </c>
      <c r="Q2053">
        <f>ROW()</f>
        <v>2053</v>
      </c>
      <c r="R2053" t="str">
        <f t="shared" si="44"/>
        <v/>
      </c>
      <c r="S2053" t="str">
        <f t="shared" si="42"/>
        <v/>
      </c>
      <c r="U2053" t="str">
        <f t="shared" si="45"/>
        <v/>
      </c>
      <c r="V2053" t="str">
        <f t="shared" si="46"/>
        <v/>
      </c>
      <c r="W2053">
        <f>VLOOKUP(A2053,Tbills!$B$4:$C$10000,2,1)</f>
        <v>1.5699995604395653</v>
      </c>
    </row>
    <row r="2054" spans="1:23">
      <c r="A2054" s="1">
        <v>43151</v>
      </c>
      <c r="B2054">
        <f>IFERROR(VLOOKUP($A2054,'BTC-Web'!$A$2:$H$10000,2,0),"")</f>
        <v>11231.799805000001</v>
      </c>
      <c r="C2054">
        <f>VLOOKUP(A2054,H_SPBTFDUE!$B$2:$C$5828,2,0)</f>
        <v>80.849999999999994</v>
      </c>
      <c r="D2054" s="2">
        <f>D2053*(1-D$1+IF(AND(WEEKDAY($A2054)&lt;&gt;1,WEEKDAY($A2054)&lt;&gt;7),-VLOOKUP($A2054,ETF_OP_Fee!$G$5:$H$14,2,1),0))^($A2054-$A2053)*(1+2*(C2054/C2053-1))+IFERROR(VLOOKUP(A2054,BITXeom!$C$9:$D$100,2,0),0)-$D$3*IFERROR(VLOOKUP($A2054,Dividends!$C$10:$E$100,2,0),0)</f>
        <v>74.572550901454761</v>
      </c>
      <c r="G2054" s="66">
        <f t="shared" si="43"/>
        <v>415.73528528314847</v>
      </c>
      <c r="H2054" s="2">
        <f>H2053*(1-H$1+IF(AND(WEEKDAY($A2054)&lt;&gt;1,WEEKDAY($A2054)&lt;&gt;7),-VLOOKUP($A2054,ETF_OP_Fee!$I$5:$J$14,2,1),0))^($A2054-$A2053)*(1+1*(B2054/B2053-1))</f>
        <v>7.5610648825631088</v>
      </c>
      <c r="I2054" s="9" t="str">
        <f>IFERROR(VLOOKUP(A2054,'BITO-IV'!$A$1:$J$10000,4,0),"")</f>
        <v/>
      </c>
      <c r="L2054" s="9">
        <f>VLOOKUP(A2054,'ETH-Web'!$A$1:$G$10001,6,0)</f>
        <v>895.37097200000005</v>
      </c>
      <c r="M2054" s="2">
        <f>M2053*(1-M$1+IF(AND(WEEKDAY($A2054)&lt;&gt;1,WEEKDAY($A2054)&lt;&gt;7),-VLOOKUP($A2054,ETF_OP_Fee!$K$5:$L$14,2,1),0))^($A2054-$A2053)*(1+2*(L2054/L2053-1))-M$3*IFERROR(VLOOKUP($A3650,Dividends!$C$10:$E$100,3,0),0)</f>
        <v>218.89630611532982</v>
      </c>
      <c r="Q2054">
        <f>ROW()</f>
        <v>2054</v>
      </c>
      <c r="R2054" t="str">
        <f t="shared" si="44"/>
        <v/>
      </c>
      <c r="S2054" t="str">
        <f t="shared" si="42"/>
        <v/>
      </c>
      <c r="U2054" t="str">
        <f t="shared" si="45"/>
        <v/>
      </c>
      <c r="V2054" t="str">
        <f t="shared" si="46"/>
        <v/>
      </c>
      <c r="W2054">
        <f>VLOOKUP(A2054,Tbills!$B$4:$C$10000,2,1)</f>
        <v>1.6300008791209049</v>
      </c>
    </row>
    <row r="2055" spans="1:23">
      <c r="A2055" s="1">
        <v>43152</v>
      </c>
      <c r="B2055">
        <f>IFERROR(VLOOKUP($A2055,'BTC-Web'!$A$2:$H$10000,2,0),"")</f>
        <v>11372.200194999999</v>
      </c>
      <c r="C2055">
        <f>VLOOKUP(A2055,H_SPBTFDUE!$B$2:$C$5828,2,0)</f>
        <v>71.36</v>
      </c>
      <c r="D2055" s="2">
        <f>D2054*(1-D$1+IF(AND(WEEKDAY($A2055)&lt;&gt;1,WEEKDAY($A2055)&lt;&gt;7),-VLOOKUP($A2055,ETF_OP_Fee!$G$5:$H$14,2,1),0))^($A2055-$A2054)*(1+2*(C2055/C2054-1))+IFERROR(VLOOKUP(A2055,BITXeom!$C$9:$D$100,2,0),0)-$D$3*IFERROR(VLOOKUP($A2055,Dividends!$C$10:$E$100,2,0),0)</f>
        <v>57.059338771978531</v>
      </c>
      <c r="G2055" s="66">
        <f t="shared" si="43"/>
        <v>513.30988068974716</v>
      </c>
      <c r="H2055" s="2">
        <f>H2054*(1-H$1+IF(AND(WEEKDAY($A2055)&lt;&gt;1,WEEKDAY($A2055)&lt;&gt;7),-VLOOKUP($A2055,ETF_OP_Fee!$I$5:$J$14,2,1),0))^($A2055-$A2054)*(1+1*(B2055/B2054-1))</f>
        <v>7.6553808859114296</v>
      </c>
      <c r="I2055" s="9" t="str">
        <f>IFERROR(VLOOKUP(A2055,'BITO-IV'!$A$1:$J$10000,4,0),"")</f>
        <v/>
      </c>
      <c r="L2055" s="9">
        <f>VLOOKUP(A2055,'ETH-Web'!$A$1:$G$10001,6,0)</f>
        <v>849.97100799999998</v>
      </c>
      <c r="M2055" s="2">
        <f>M2054*(1-M$1+IF(AND(WEEKDAY($A2055)&lt;&gt;1,WEEKDAY($A2055)&lt;&gt;7),-VLOOKUP($A2055,ETF_OP_Fee!$K$5:$L$14,2,1),0))^($A2055-$A2054)*(1+2*(L2055/L2054-1))-M$3*IFERROR(VLOOKUP($A3651,Dividends!$C$10:$E$100,3,0),0)</f>
        <v>196.69287861037702</v>
      </c>
      <c r="Q2055">
        <f>ROW()</f>
        <v>2055</v>
      </c>
      <c r="R2055" t="str">
        <f t="shared" si="44"/>
        <v/>
      </c>
      <c r="S2055" t="str">
        <f t="shared" si="42"/>
        <v/>
      </c>
      <c r="U2055" t="str">
        <f t="shared" si="45"/>
        <v/>
      </c>
      <c r="V2055" t="str">
        <f t="shared" si="46"/>
        <v/>
      </c>
      <c r="W2055">
        <f>VLOOKUP(A2055,Tbills!$B$4:$C$10000,2,1)</f>
        <v>1.6300008791209049</v>
      </c>
    </row>
    <row r="2056" spans="1:23">
      <c r="A2056" s="1">
        <v>43153</v>
      </c>
      <c r="B2056">
        <f>IFERROR(VLOOKUP($A2056,'BTC-Web'!$A$2:$H$10000,2,0),"")</f>
        <v>10660.400390999999</v>
      </c>
      <c r="C2056">
        <f>VLOOKUP(A2056,H_SPBTFDUE!$B$2:$C$5828,2,0)</f>
        <v>69.47</v>
      </c>
      <c r="D2056" s="2">
        <f>D2055*(1-D$1+IF(AND(WEEKDAY($A2056)&lt;&gt;1,WEEKDAY($A2056)&lt;&gt;7),-VLOOKUP($A2056,ETF_OP_Fee!$G$5:$H$14,2,1),0))^($A2056-$A2055)*(1+2*(C2056/C2055-1))+IFERROR(VLOOKUP(A2056,BITXeom!$C$9:$D$100,2,0),0)-$D$3*IFERROR(VLOOKUP($A2056,Dividends!$C$10:$E$100,2,0),0)</f>
        <v>54.030342949572209</v>
      </c>
      <c r="G2056" s="66">
        <f t="shared" si="43"/>
        <v>540.47362217874411</v>
      </c>
      <c r="H2056" s="2">
        <f>H2055*(1-H$1+IF(AND(WEEKDAY($A2056)&lt;&gt;1,WEEKDAY($A2056)&lt;&gt;7),-VLOOKUP($A2056,ETF_OP_Fee!$I$5:$J$14,2,1),0))^($A2056-$A2055)*(1+1*(B2056/B2055-1))</f>
        <v>7.1760345323827046</v>
      </c>
      <c r="I2056" s="9" t="str">
        <f>IFERROR(VLOOKUP(A2056,'BITO-IV'!$A$1:$J$10000,4,0),"")</f>
        <v/>
      </c>
      <c r="L2056" s="9">
        <f>VLOOKUP(A2056,'ETH-Web'!$A$1:$G$10001,6,0)</f>
        <v>812.84497099999999</v>
      </c>
      <c r="M2056" s="2">
        <f>M2055*(1-M$1+IF(AND(WEEKDAY($A2056)&lt;&gt;1,WEEKDAY($A2056)&lt;&gt;7),-VLOOKUP($A2056,ETF_OP_Fee!$K$5:$L$14,2,1),0))^($A2056-$A2055)*(1+2*(L2056/L2055-1))-M$3*IFERROR(VLOOKUP($A3652,Dividends!$C$10:$E$100,3,0),0)</f>
        <v>179.50548815067199</v>
      </c>
      <c r="Q2056">
        <f>ROW()</f>
        <v>2056</v>
      </c>
      <c r="R2056" t="str">
        <f t="shared" si="44"/>
        <v/>
      </c>
      <c r="S2056" t="str">
        <f t="shared" si="42"/>
        <v/>
      </c>
      <c r="U2056" t="str">
        <f t="shared" si="45"/>
        <v/>
      </c>
      <c r="V2056" t="str">
        <f t="shared" si="46"/>
        <v/>
      </c>
      <c r="W2056">
        <f>VLOOKUP(A2056,Tbills!$B$4:$C$10000,2,1)</f>
        <v>1.6300008791209049</v>
      </c>
    </row>
    <row r="2057" spans="1:23">
      <c r="A2057" s="1">
        <v>43154</v>
      </c>
      <c r="B2057">
        <f>IFERROR(VLOOKUP($A2057,'BTC-Web'!$A$2:$H$10000,2,0),"")</f>
        <v>9937.0703130000002</v>
      </c>
      <c r="C2057">
        <f>VLOOKUP(A2057,H_SPBTFDUE!$B$2:$C$5828,2,0)</f>
        <v>68.47</v>
      </c>
      <c r="D2057" s="2">
        <f>D2056*(1-D$1+IF(AND(WEEKDAY($A2057)&lt;&gt;1,WEEKDAY($A2057)&lt;&gt;7),-VLOOKUP($A2057,ETF_OP_Fee!$G$5:$H$14,2,1),0))^($A2057-$A2056)*(1+2*(C2057/C2056-1))+IFERROR(VLOOKUP(A2057,BITXeom!$C$9:$D$100,2,0),0)-$D$3*IFERROR(VLOOKUP($A2057,Dividends!$C$10:$E$100,2,0),0)</f>
        <v>52.468515762841555</v>
      </c>
      <c r="G2057" s="66">
        <f t="shared" si="43"/>
        <v>556.00540220569417</v>
      </c>
      <c r="H2057" s="2">
        <f>H2056*(1-H$1+IF(AND(WEEKDAY($A2057)&lt;&gt;1,WEEKDAY($A2057)&lt;&gt;7),-VLOOKUP($A2057,ETF_OP_Fee!$I$5:$J$14,2,1),0))^($A2057-$A2056)*(1+1*(B2057/B2056-1))</f>
        <v>6.6889517391472744</v>
      </c>
      <c r="I2057" s="9" t="str">
        <f>IFERROR(VLOOKUP(A2057,'BITO-IV'!$A$1:$J$10000,4,0),"")</f>
        <v/>
      </c>
      <c r="L2057" s="9">
        <f>VLOOKUP(A2057,'ETH-Web'!$A$1:$G$10001,6,0)</f>
        <v>864.18902600000001</v>
      </c>
      <c r="M2057" s="2">
        <f>M2056*(1-M$1+IF(AND(WEEKDAY($A2057)&lt;&gt;1,WEEKDAY($A2057)&lt;&gt;7),-VLOOKUP($A2057,ETF_OP_Fee!$K$5:$L$14,2,1),0))^($A2057-$A2056)*(1+2*(L2057/L2056-1))-M$3*IFERROR(VLOOKUP($A3653,Dividends!$C$10:$E$100,3,0),0)</f>
        <v>202.17751980463379</v>
      </c>
      <c r="Q2057">
        <f>ROW()</f>
        <v>2057</v>
      </c>
      <c r="R2057" t="str">
        <f t="shared" si="44"/>
        <v/>
      </c>
      <c r="S2057" t="str">
        <f t="shared" si="42"/>
        <v/>
      </c>
      <c r="U2057" t="str">
        <f t="shared" si="45"/>
        <v/>
      </c>
      <c r="V2057" t="str">
        <f t="shared" si="46"/>
        <v/>
      </c>
      <c r="W2057">
        <f>VLOOKUP(A2057,Tbills!$B$4:$C$10000,2,1)</f>
        <v>1.6300008791209049</v>
      </c>
    </row>
    <row r="2058" spans="1:23">
      <c r="A2058" s="1">
        <v>43157</v>
      </c>
      <c r="B2058">
        <f>IFERROR(VLOOKUP($A2058,'BTC-Web'!$A$2:$H$10000,2,0),"")</f>
        <v>9669.4296880000002</v>
      </c>
      <c r="C2058">
        <f>VLOOKUP(A2058,H_SPBTFDUE!$B$2:$C$5828,2,0)</f>
        <v>70.52</v>
      </c>
      <c r="D2058" s="2">
        <f>D2057*(1-D$1+IF(AND(WEEKDAY($A2058)&lt;&gt;1,WEEKDAY($A2058)&lt;&gt;7),-VLOOKUP($A2058,ETF_OP_Fee!$G$5:$H$14,2,1),0))^($A2058-$A2057)*(1+2*(C2058/C2057-1))+IFERROR(VLOOKUP(A2058,BITXeom!$C$9:$D$100,2,0),0)-$D$3*IFERROR(VLOOKUP($A2058,Dividends!$C$10:$E$100,2,0),0)</f>
        <v>55.590234340526578</v>
      </c>
      <c r="G2058" s="66">
        <f t="shared" si="43"/>
        <v>522.68272279970654</v>
      </c>
      <c r="H2058" s="2">
        <f>H2057*(1-H$1+IF(AND(WEEKDAY($A2058)&lt;&gt;1,WEEKDAY($A2058)&lt;&gt;7),-VLOOKUP($A2058,ETF_OP_Fee!$I$5:$J$14,2,1),0))^($A2058-$A2057)*(1+1*(B2058/B2057-1))</f>
        <v>6.5082862851167969</v>
      </c>
      <c r="I2058" s="9" t="str">
        <f>IFERROR(VLOOKUP(A2058,'BITO-IV'!$A$1:$J$10000,4,0),"")</f>
        <v/>
      </c>
      <c r="L2058" s="9">
        <f>VLOOKUP(A2058,'ETH-Web'!$A$1:$G$10001,6,0)</f>
        <v>869.31500200000005</v>
      </c>
      <c r="M2058" s="2">
        <f>M2057*(1-M$1+IF(AND(WEEKDAY($A2058)&lt;&gt;1,WEEKDAY($A2058)&lt;&gt;7),-VLOOKUP($A2058,ETF_OP_Fee!$K$5:$L$14,2,1),0))^($A2058-$A2057)*(1+2*(L2058/L2057-1))-M$3*IFERROR(VLOOKUP($A3654,Dividends!$C$10:$E$100,3,0),0)</f>
        <v>204.56016468459327</v>
      </c>
      <c r="Q2058">
        <f>ROW()</f>
        <v>2058</v>
      </c>
      <c r="R2058" t="str">
        <f t="shared" si="44"/>
        <v/>
      </c>
      <c r="S2058" t="str">
        <f t="shared" si="42"/>
        <v/>
      </c>
      <c r="U2058" t="str">
        <f t="shared" si="45"/>
        <v/>
      </c>
      <c r="V2058" t="str">
        <f t="shared" si="46"/>
        <v/>
      </c>
      <c r="W2058">
        <f>VLOOKUP(A2058,Tbills!$B$4:$C$10000,2,1)</f>
        <v>1.6300008791209049</v>
      </c>
    </row>
    <row r="2059" spans="1:23">
      <c r="A2059" s="1">
        <v>43158</v>
      </c>
      <c r="B2059">
        <f>IFERROR(VLOOKUP($A2059,'BTC-Web'!$A$2:$H$10000,2,0),"")</f>
        <v>10393.900390999999</v>
      </c>
      <c r="C2059">
        <f>VLOOKUP(A2059,H_SPBTFDUE!$B$2:$C$5828,2,0)</f>
        <v>73.33</v>
      </c>
      <c r="D2059" s="2">
        <f>D2058*(1-D$1+IF(AND(WEEKDAY($A2059)&lt;&gt;1,WEEKDAY($A2059)&lt;&gt;7),-VLOOKUP($A2059,ETF_OP_Fee!$G$5:$H$14,2,1),0))^($A2059-$A2058)*(1+2*(C2059/C2058-1))+IFERROR(VLOOKUP(A2059,BITXeom!$C$9:$D$100,2,0),0)-$D$3*IFERROR(VLOOKUP($A2059,Dividends!$C$10:$E$100,2,0),0)</f>
        <v>60.013190677531689</v>
      </c>
      <c r="G2059" s="66">
        <f t="shared" si="43"/>
        <v>481.00099250632178</v>
      </c>
      <c r="H2059" s="2">
        <f>H2058*(1-H$1+IF(AND(WEEKDAY($A2059)&lt;&gt;1,WEEKDAY($A2059)&lt;&gt;7),-VLOOKUP($A2059,ETF_OP_Fee!$I$5:$J$14,2,1),0))^($A2059-$A2058)*(1+1*(B2059/B2058-1))</f>
        <v>6.9957299328390077</v>
      </c>
      <c r="I2059" s="9" t="str">
        <f>IFERROR(VLOOKUP(A2059,'BITO-IV'!$A$1:$J$10000,4,0),"")</f>
        <v/>
      </c>
      <c r="L2059" s="9">
        <f>VLOOKUP(A2059,'ETH-Web'!$A$1:$G$10001,6,0)</f>
        <v>878.26501499999995</v>
      </c>
      <c r="M2059" s="2">
        <f>M2058*(1-M$1+IF(AND(WEEKDAY($A2059)&lt;&gt;1,WEEKDAY($A2059)&lt;&gt;7),-VLOOKUP($A2059,ETF_OP_Fee!$K$5:$L$14,2,1),0))^($A2059-$A2058)*(1+2*(L2059/L2058-1))-M$3*IFERROR(VLOOKUP($A3655,Dividends!$C$10:$E$100,3,0),0)</f>
        <v>208.7668772094234</v>
      </c>
      <c r="Q2059">
        <f>ROW()</f>
        <v>2059</v>
      </c>
      <c r="R2059" t="str">
        <f t="shared" si="44"/>
        <v/>
      </c>
      <c r="S2059" t="str">
        <f t="shared" si="42"/>
        <v/>
      </c>
      <c r="U2059" t="str">
        <f t="shared" si="45"/>
        <v/>
      </c>
      <c r="V2059" t="str">
        <f t="shared" si="46"/>
        <v/>
      </c>
      <c r="W2059">
        <f>VLOOKUP(A2059,Tbills!$B$4:$C$10000,2,1)</f>
        <v>1.6300008791209049</v>
      </c>
    </row>
    <row r="2060" spans="1:23">
      <c r="A2060" s="1">
        <v>43159</v>
      </c>
      <c r="B2060">
        <f>IFERROR(VLOOKUP($A2060,'BTC-Web'!$A$2:$H$10000,2,0),"")</f>
        <v>10687.200194999999</v>
      </c>
      <c r="C2060">
        <f>VLOOKUP(A2060,H_SPBTFDUE!$B$2:$C$5828,2,0)</f>
        <v>73.239999999999995</v>
      </c>
      <c r="D2060" s="2">
        <f>D2059*(1-D$1+IF(AND(WEEKDAY($A2060)&lt;&gt;1,WEEKDAY($A2060)&lt;&gt;7),-VLOOKUP($A2060,ETF_OP_Fee!$G$5:$H$14,2,1),0))^($A2060-$A2059)*(1+2*(C2060/C2059-1))+IFERROR(VLOOKUP(A2060,BITXeom!$C$9:$D$100,2,0),0)-$D$3*IFERROR(VLOOKUP($A2060,Dividends!$C$10:$E$100,2,0),0)</f>
        <v>59.858662168463887</v>
      </c>
      <c r="G2060" s="66">
        <f t="shared" si="43"/>
        <v>482.15664656612051</v>
      </c>
      <c r="H2060" s="2">
        <f>H2059*(1-H$1+IF(AND(WEEKDAY($A2060)&lt;&gt;1,WEEKDAY($A2060)&lt;&gt;7),-VLOOKUP($A2060,ETF_OP_Fee!$I$5:$J$14,2,1),0))^($A2060-$A2059)*(1+1*(B2060/B2059-1))</f>
        <v>7.1929514001180257</v>
      </c>
      <c r="I2060" s="9" t="str">
        <f>IFERROR(VLOOKUP(A2060,'BITO-IV'!$A$1:$J$10000,4,0),"")</f>
        <v/>
      </c>
      <c r="L2060" s="9">
        <f>VLOOKUP(A2060,'ETH-Web'!$A$1:$G$10001,6,0)</f>
        <v>855.19897500000002</v>
      </c>
      <c r="M2060" s="2">
        <f>M2059*(1-M$1+IF(AND(WEEKDAY($A2060)&lt;&gt;1,WEEKDAY($A2060)&lt;&gt;7),-VLOOKUP($A2060,ETF_OP_Fee!$K$5:$L$14,2,1),0))^($A2060-$A2059)*(1+2*(L2060/L2059-1))-M$3*IFERROR(VLOOKUP($A3656,Dividends!$C$10:$E$100,3,0),0)</f>
        <v>197.79601528579869</v>
      </c>
      <c r="Q2060">
        <f>ROW()</f>
        <v>2060</v>
      </c>
      <c r="R2060" t="str">
        <f t="shared" si="44"/>
        <v/>
      </c>
      <c r="S2060" t="str">
        <f t="shared" si="42"/>
        <v/>
      </c>
      <c r="U2060" t="str">
        <f t="shared" si="45"/>
        <v/>
      </c>
      <c r="V2060" t="str">
        <f t="shared" si="46"/>
        <v/>
      </c>
      <c r="W2060">
        <f>VLOOKUP(A2060,Tbills!$B$4:$C$10000,2,1)</f>
        <v>1.6300008791209049</v>
      </c>
    </row>
    <row r="2061" spans="1:23">
      <c r="A2061" s="1">
        <v>43160</v>
      </c>
      <c r="B2061">
        <f>IFERROR(VLOOKUP($A2061,'BTC-Web'!$A$2:$H$10000,2,0),"")</f>
        <v>10385</v>
      </c>
      <c r="C2061">
        <f>VLOOKUP(A2061,H_SPBTFDUE!$B$2:$C$5828,2,0)</f>
        <v>76.12</v>
      </c>
      <c r="D2061" s="2">
        <f>D2060*(1-D$1+IF(AND(WEEKDAY($A2061)&lt;&gt;1,WEEKDAY($A2061)&lt;&gt;7),-VLOOKUP($A2061,ETF_OP_Fee!$G$5:$H$14,2,1),0))^($A2061-$A2060)*(1+2*(C2061/C2060-1))+IFERROR(VLOOKUP(A2061,BITXeom!$C$9:$D$100,2,0),0)-$D$3*IFERROR(VLOOKUP($A2061,Dividends!$C$10:$E$100,2,0),0)</f>
        <v>64.558496177624292</v>
      </c>
      <c r="G2061" s="66">
        <f t="shared" si="43"/>
        <v>444.21207388543439</v>
      </c>
      <c r="H2061" s="2">
        <f>H2060*(1-H$1+IF(AND(WEEKDAY($A2061)&lt;&gt;1,WEEKDAY($A2061)&lt;&gt;7),-VLOOKUP($A2061,ETF_OP_Fee!$I$5:$J$14,2,1),0))^($A2061-$A2060)*(1+1*(B2061/B2060-1))</f>
        <v>6.9893755812511635</v>
      </c>
      <c r="I2061" s="9" t="str">
        <f>IFERROR(VLOOKUP(A2061,'BITO-IV'!$A$1:$J$10000,4,0),"")</f>
        <v/>
      </c>
      <c r="L2061" s="9">
        <f>VLOOKUP(A2061,'ETH-Web'!$A$1:$G$10001,6,0)</f>
        <v>872.20001200000002</v>
      </c>
      <c r="M2061" s="2">
        <f>M2060*(1-M$1+IF(AND(WEEKDAY($A2061)&lt;&gt;1,WEEKDAY($A2061)&lt;&gt;7),-VLOOKUP($A2061,ETF_OP_Fee!$K$5:$L$14,2,1),0))^($A2061-$A2060)*(1+2*(L2061/L2060-1))-M$3*IFERROR(VLOOKUP($A3657,Dividends!$C$10:$E$100,3,0),0)</f>
        <v>205.65494101170643</v>
      </c>
      <c r="Q2061">
        <f>ROW()</f>
        <v>2061</v>
      </c>
      <c r="R2061" t="str">
        <f t="shared" si="44"/>
        <v/>
      </c>
      <c r="S2061" t="str">
        <f t="shared" si="42"/>
        <v/>
      </c>
      <c r="U2061" t="str">
        <f t="shared" si="45"/>
        <v/>
      </c>
      <c r="V2061" t="str">
        <f t="shared" si="46"/>
        <v/>
      </c>
      <c r="W2061">
        <f>VLOOKUP(A2061,Tbills!$B$4:$C$10000,2,1)</f>
        <v>1.6449982417582381</v>
      </c>
    </row>
    <row r="2062" spans="1:23">
      <c r="A2062" s="1">
        <v>43161</v>
      </c>
      <c r="B2062">
        <f>IFERROR(VLOOKUP($A2062,'BTC-Web'!$A$2:$H$10000,2,0),"")</f>
        <v>10977.400390999999</v>
      </c>
      <c r="C2062">
        <f>VLOOKUP(A2062,H_SPBTFDUE!$B$2:$C$5828,2,0)</f>
        <v>76.099999999999994</v>
      </c>
      <c r="D2062" s="2">
        <f>D2061*(1-D$1+IF(AND(WEEKDAY($A2062)&lt;&gt;1,WEEKDAY($A2062)&lt;&gt;7),-VLOOKUP($A2062,ETF_OP_Fee!$G$5:$H$14,2,1),0))^($A2062-$A2061)*(1+2*(C2062/C2061-1))+IFERROR(VLOOKUP(A2062,BITXeom!$C$9:$D$100,2,0),0)-$D$3*IFERROR(VLOOKUP($A2062,Dividends!$C$10:$E$100,2,0),0)</f>
        <v>64.516793282364532</v>
      </c>
      <c r="G2062" s="66">
        <f t="shared" si="43"/>
        <v>444.42237777620926</v>
      </c>
      <c r="H2062" s="2">
        <f>H2061*(1-H$1+IF(AND(WEEKDAY($A2062)&lt;&gt;1,WEEKDAY($A2062)&lt;&gt;7),-VLOOKUP($A2062,ETF_OP_Fee!$I$5:$J$14,2,1),0))^($A2062-$A2061)*(1+1*(B2062/B2061-1))</f>
        <v>7.3878841869891767</v>
      </c>
      <c r="I2062" s="9" t="str">
        <f>IFERROR(VLOOKUP(A2062,'BITO-IV'!$A$1:$J$10000,4,0),"")</f>
        <v/>
      </c>
      <c r="L2062" s="9">
        <f>VLOOKUP(A2062,'ETH-Web'!$A$1:$G$10001,6,0)</f>
        <v>856.853027</v>
      </c>
      <c r="M2062" s="2">
        <f>M2061*(1-M$1+IF(AND(WEEKDAY($A2062)&lt;&gt;1,WEEKDAY($A2062)&lt;&gt;7),-VLOOKUP($A2062,ETF_OP_Fee!$K$5:$L$14,2,1),0))^($A2062-$A2061)*(1+2*(L2062/L2061-1))-M$3*IFERROR(VLOOKUP($A3658,Dividends!$C$10:$E$100,3,0),0)</f>
        <v>198.41253859560996</v>
      </c>
      <c r="Q2062">
        <f>ROW()</f>
        <v>2062</v>
      </c>
      <c r="R2062" t="str">
        <f t="shared" si="44"/>
        <v/>
      </c>
      <c r="S2062" t="str">
        <f t="shared" si="42"/>
        <v/>
      </c>
      <c r="U2062" t="str">
        <f t="shared" si="45"/>
        <v/>
      </c>
      <c r="V2062" t="str">
        <f t="shared" si="46"/>
        <v/>
      </c>
      <c r="W2062">
        <f>VLOOKUP(A2062,Tbills!$B$4:$C$10000,2,1)</f>
        <v>1.6449982417582381</v>
      </c>
    </row>
    <row r="2063" spans="1:23">
      <c r="A2063" s="1">
        <v>43164</v>
      </c>
      <c r="B2063">
        <f>IFERROR(VLOOKUP($A2063,'BTC-Web'!$A$2:$H$10000,2,0),"")</f>
        <v>11532.400390999999</v>
      </c>
      <c r="C2063">
        <f>VLOOKUP(A2063,H_SPBTFDUE!$B$2:$C$5828,2,0)</f>
        <v>79.94</v>
      </c>
      <c r="D2063" s="2">
        <f>D2062*(1-D$1+IF(AND(WEEKDAY($A2063)&lt;&gt;1,WEEKDAY($A2063)&lt;&gt;7),-VLOOKUP($A2063,ETF_OP_Fee!$G$5:$H$14,2,1),0))^($A2063-$A2062)*(1+2*(C2063/C2062-1))+IFERROR(VLOOKUP(A2063,BITXeom!$C$9:$D$100,2,0),0)-$D$3*IFERROR(VLOOKUP($A2063,Dividends!$C$10:$E$100,2,0),0)</f>
        <v>71.002134210811946</v>
      </c>
      <c r="G2063" s="66">
        <f t="shared" si="43"/>
        <v>399.54820717522296</v>
      </c>
      <c r="H2063" s="2">
        <f>H2062*(1-H$1+IF(AND(WEEKDAY($A2063)&lt;&gt;1,WEEKDAY($A2063)&lt;&gt;7),-VLOOKUP($A2063,ETF_OP_Fee!$I$5:$J$14,2,1),0))^($A2063-$A2062)*(1+1*(B2063/B2062-1))</f>
        <v>7.7607979138619676</v>
      </c>
      <c r="I2063" s="9" t="str">
        <f>IFERROR(VLOOKUP(A2063,'BITO-IV'!$A$1:$J$10000,4,0),"")</f>
        <v/>
      </c>
      <c r="L2063" s="9">
        <f>VLOOKUP(A2063,'ETH-Web'!$A$1:$G$10001,6,0)</f>
        <v>853.68402100000003</v>
      </c>
      <c r="M2063" s="2">
        <f>M2062*(1-M$1+IF(AND(WEEKDAY($A2063)&lt;&gt;1,WEEKDAY($A2063)&lt;&gt;7),-VLOOKUP($A2063,ETF_OP_Fee!$K$5:$L$14,2,1),0))^($A2063-$A2062)*(1+2*(L2063/L2062-1))-M$3*IFERROR(VLOOKUP($A3659,Dividends!$C$10:$E$100,3,0),0)</f>
        <v>196.92969548755346</v>
      </c>
      <c r="Q2063">
        <f>ROW()</f>
        <v>2063</v>
      </c>
      <c r="R2063" t="str">
        <f t="shared" si="44"/>
        <v/>
      </c>
      <c r="S2063" t="str">
        <f t="shared" si="42"/>
        <v/>
      </c>
      <c r="U2063" t="str">
        <f t="shared" si="45"/>
        <v/>
      </c>
      <c r="V2063" t="str">
        <f t="shared" si="46"/>
        <v/>
      </c>
      <c r="W2063">
        <f>VLOOKUP(A2063,Tbills!$B$4:$C$10000,2,1)</f>
        <v>1.6599995604395734</v>
      </c>
    </row>
    <row r="2064" spans="1:23">
      <c r="A2064" s="1">
        <v>43165</v>
      </c>
      <c r="B2064">
        <f>IFERROR(VLOOKUP($A2064,'BTC-Web'!$A$2:$H$10000,2,0),"")</f>
        <v>11500.099609000001</v>
      </c>
      <c r="C2064">
        <f>VLOOKUP(A2064,H_SPBTFDUE!$B$2:$C$5828,2,0)</f>
        <v>73.260000000000005</v>
      </c>
      <c r="D2064" s="2">
        <f>D2063*(1-D$1+IF(AND(WEEKDAY($A2064)&lt;&gt;1,WEEKDAY($A2064)&lt;&gt;7),-VLOOKUP($A2064,ETF_OP_Fee!$G$5:$H$14,2,1),0))^($A2064-$A2063)*(1+2*(C2064/C2063-1))+IFERROR(VLOOKUP(A2064,BITXeom!$C$9:$D$100,2,0),0)-$D$3*IFERROR(VLOOKUP($A2064,Dividends!$C$10:$E$100,2,0),0)</f>
        <v>59.128749396933863</v>
      </c>
      <c r="G2064" s="66">
        <f t="shared" si="43"/>
        <v>466.30204034733856</v>
      </c>
      <c r="H2064" s="2">
        <f>H2063*(1-H$1+IF(AND(WEEKDAY($A2064)&lt;&gt;1,WEEKDAY($A2064)&lt;&gt;7),-VLOOKUP($A2064,ETF_OP_Fee!$I$5:$J$14,2,1),0))^($A2064-$A2063)*(1+1*(B2064/B2063-1))</f>
        <v>7.738859481544039</v>
      </c>
      <c r="I2064" s="9" t="str">
        <f>IFERROR(VLOOKUP(A2064,'BITO-IV'!$A$1:$J$10000,4,0),"")</f>
        <v/>
      </c>
      <c r="L2064" s="9">
        <f>VLOOKUP(A2064,'ETH-Web'!$A$1:$G$10001,6,0)</f>
        <v>816.95098900000005</v>
      </c>
      <c r="M2064" s="2">
        <f>M2063*(1-M$1+IF(AND(WEEKDAY($A2064)&lt;&gt;1,WEEKDAY($A2064)&lt;&gt;7),-VLOOKUP($A2064,ETF_OP_Fee!$K$5:$L$14,2,1),0))^($A2064-$A2063)*(1+2*(L2064/L2063-1))-M$3*IFERROR(VLOOKUP($A3660,Dividends!$C$10:$E$100,3,0),0)</f>
        <v>179.97774813868554</v>
      </c>
      <c r="Q2064">
        <f>ROW()</f>
        <v>2064</v>
      </c>
      <c r="R2064" t="str">
        <f t="shared" si="44"/>
        <v/>
      </c>
      <c r="S2064" t="str">
        <f t="shared" si="42"/>
        <v/>
      </c>
      <c r="U2064" t="str">
        <f t="shared" si="45"/>
        <v/>
      </c>
      <c r="V2064" t="str">
        <f t="shared" si="46"/>
        <v/>
      </c>
      <c r="W2064">
        <f>VLOOKUP(A2064,Tbills!$B$4:$C$10000,2,1)</f>
        <v>1.6599995604395734</v>
      </c>
    </row>
    <row r="2065" spans="1:23">
      <c r="A2065" s="1">
        <v>43166</v>
      </c>
      <c r="B2065">
        <f>IFERROR(VLOOKUP($A2065,'BTC-Web'!$A$2:$H$10000,2,0),"")</f>
        <v>10803.900390999999</v>
      </c>
      <c r="C2065">
        <f>VLOOKUP(A2065,H_SPBTFDUE!$B$2:$C$5828,2,0)</f>
        <v>67.349999999999994</v>
      </c>
      <c r="D2065" s="2">
        <f>D2064*(1-D$1+IF(AND(WEEKDAY($A2065)&lt;&gt;1,WEEKDAY($A2065)&lt;&gt;7),-VLOOKUP($A2065,ETF_OP_Fee!$G$5:$H$14,2,1),0))^($A2065-$A2064)*(1+2*(C2065/C2064-1))+IFERROR(VLOOKUP(A2065,BITXeom!$C$9:$D$100,2,0),0)-$D$3*IFERROR(VLOOKUP($A2065,Dividends!$C$10:$E$100,2,0),0)</f>
        <v>49.582752223452957</v>
      </c>
      <c r="G2065" s="66">
        <f t="shared" si="43"/>
        <v>541.51241242084996</v>
      </c>
      <c r="H2065" s="2">
        <f>H2064*(1-H$1+IF(AND(WEEKDAY($A2065)&lt;&gt;1,WEEKDAY($A2065)&lt;&gt;7),-VLOOKUP($A2065,ETF_OP_Fee!$I$5:$J$14,2,1),0))^($A2065-$A2064)*(1+1*(B2065/B2064-1))</f>
        <v>7.2701710136400397</v>
      </c>
      <c r="I2065" s="9" t="str">
        <f>IFERROR(VLOOKUP(A2065,'BITO-IV'!$A$1:$J$10000,4,0),"")</f>
        <v/>
      </c>
      <c r="L2065" s="9">
        <f>VLOOKUP(A2065,'ETH-Web'!$A$1:$G$10001,6,0)</f>
        <v>752.83099400000003</v>
      </c>
      <c r="M2065" s="2">
        <f>M2064*(1-M$1+IF(AND(WEEKDAY($A2065)&lt;&gt;1,WEEKDAY($A2065)&lt;&gt;7),-VLOOKUP($A2065,ETF_OP_Fee!$K$5:$L$14,2,1),0))^($A2065-$A2064)*(1+2*(L2065/L2064-1))-M$3*IFERROR(VLOOKUP($A3661,Dividends!$C$10:$E$100,3,0),0)</f>
        <v>151.72203006294433</v>
      </c>
      <c r="R2065" t="str">
        <f t="shared" si="44"/>
        <v/>
      </c>
      <c r="S2065" t="str">
        <f t="shared" si="42"/>
        <v/>
      </c>
      <c r="U2065" t="str">
        <f t="shared" si="45"/>
        <v/>
      </c>
      <c r="V2065" t="str">
        <f t="shared" si="46"/>
        <v/>
      </c>
      <c r="W2065">
        <f>VLOOKUP(A2065,Tbills!$B$4:$C$10000,2,1)</f>
        <v>1.6599995604395734</v>
      </c>
    </row>
    <row r="2066" spans="1:23">
      <c r="A2066" s="1">
        <v>43167</v>
      </c>
      <c r="B2066">
        <f>IFERROR(VLOOKUP($A2066,'BTC-Web'!$A$2:$H$10000,2,0),"")</f>
        <v>9951.4404300000006</v>
      </c>
      <c r="C2066">
        <f>VLOOKUP(A2066,H_SPBTFDUE!$B$2:$C$5828,2,0)</f>
        <v>64.680000000000007</v>
      </c>
      <c r="D2066" s="2">
        <f>D2065*(1-D$1+IF(AND(WEEKDAY($A2066)&lt;&gt;1,WEEKDAY($A2066)&lt;&gt;7),-VLOOKUP($A2066,ETF_OP_Fee!$G$5:$H$14,2,1),0))^($A2066-$A2065)*(1+2*(C2066/C2065-1))+IFERROR(VLOOKUP(A2066,BITXeom!$C$9:$D$100,2,0),0)-$D$3*IFERROR(VLOOKUP($A2066,Dividends!$C$10:$E$100,2,0),0)</f>
        <v>45.645966228264939</v>
      </c>
      <c r="G2066" s="66">
        <f t="shared" si="43"/>
        <v>584.41928397472088</v>
      </c>
      <c r="H2066" s="2">
        <f>H2065*(1-H$1+IF(AND(WEEKDAY($A2066)&lt;&gt;1,WEEKDAY($A2066)&lt;&gt;7),-VLOOKUP($A2066,ETF_OP_Fee!$I$5:$J$14,2,1),0))^($A2066-$A2065)*(1+1*(B2066/B2065-1))</f>
        <v>6.6963585457290637</v>
      </c>
      <c r="I2066" s="9" t="str">
        <f>IFERROR(VLOOKUP(A2066,'BITO-IV'!$A$1:$J$10000,4,0),"")</f>
        <v/>
      </c>
      <c r="L2066" s="9">
        <f>VLOOKUP(A2066,'ETH-Web'!$A$1:$G$10001,6,0)</f>
        <v>704.59600799999998</v>
      </c>
      <c r="M2066" s="2">
        <f>M2065*(1-M$1+IF(AND(WEEKDAY($A2066)&lt;&gt;1,WEEKDAY($A2066)&lt;&gt;7),-VLOOKUP($A2066,ETF_OP_Fee!$K$5:$L$14,2,1),0))^($A2066-$A2065)*(1+2*(L2066/L2065-1))-M$3*IFERROR(VLOOKUP($A3662,Dividends!$C$10:$E$100,3,0),0)</f>
        <v>132.27651739322312</v>
      </c>
      <c r="Q2066">
        <f>ROW()</f>
        <v>2066</v>
      </c>
      <c r="R2066" t="str">
        <f t="shared" si="44"/>
        <v/>
      </c>
      <c r="S2066" t="str">
        <f t="shared" si="42"/>
        <v/>
      </c>
      <c r="U2066" t="str">
        <f t="shared" si="45"/>
        <v/>
      </c>
      <c r="V2066" t="str">
        <f t="shared" si="46"/>
        <v/>
      </c>
      <c r="W2066">
        <f>VLOOKUP(A2066,Tbills!$B$4:$C$10000,2,1)</f>
        <v>1.6599995604395734</v>
      </c>
    </row>
    <row r="2067" spans="1:23">
      <c r="A2067" s="1">
        <v>43168</v>
      </c>
      <c r="B2067">
        <f>IFERROR(VLOOKUP($A2067,'BTC-Web'!$A$2:$H$10000,2,0),"")</f>
        <v>9414.6904300000006</v>
      </c>
      <c r="C2067">
        <f>VLOOKUP(A2067,H_SPBTFDUE!$B$2:$C$5828,2,0)</f>
        <v>62.02</v>
      </c>
      <c r="D2067" s="2">
        <f>D2066*(1-D$1+IF(AND(WEEKDAY($A2067)&lt;&gt;1,WEEKDAY($A2067)&lt;&gt;7),-VLOOKUP($A2067,ETF_OP_Fee!$G$5:$H$14,2,1),0))^($A2067-$A2066)*(1+2*(C2067/C2066-1))+IFERROR(VLOOKUP(A2067,BITXeom!$C$9:$D$100,2,0),0)-$D$3*IFERROR(VLOOKUP($A2067,Dividends!$C$10:$E$100,2,0),0)</f>
        <v>41.886486166994757</v>
      </c>
      <c r="G2067" s="66">
        <f t="shared" si="43"/>
        <v>632.45798074430331</v>
      </c>
      <c r="H2067" s="2">
        <f>H2066*(1-H$1+IF(AND(WEEKDAY($A2067)&lt;&gt;1,WEEKDAY($A2067)&lt;&gt;7),-VLOOKUP($A2067,ETF_OP_Fee!$I$5:$J$14,2,1),0))^($A2067-$A2066)*(1+1*(B2067/B2066-1))</f>
        <v>6.3350127335663222</v>
      </c>
      <c r="I2067" s="9" t="str">
        <f>IFERROR(VLOOKUP(A2067,'BITO-IV'!$A$1:$J$10000,4,0),"")</f>
        <v/>
      </c>
      <c r="L2067" s="9">
        <f>VLOOKUP(A2067,'ETH-Web'!$A$1:$G$10001,6,0)</f>
        <v>728.91601600000001</v>
      </c>
      <c r="M2067" s="2">
        <f>M2066*(1-M$1+IF(AND(WEEKDAY($A2067)&lt;&gt;1,WEEKDAY($A2067)&lt;&gt;7),-VLOOKUP($A2067,ETF_OP_Fee!$K$5:$L$14,2,1),0))^($A2067-$A2066)*(1+2*(L2067/L2066-1))-M$3*IFERROR(VLOOKUP($A3663,Dividends!$C$10:$E$100,3,0),0)</f>
        <v>141.4042528553351</v>
      </c>
      <c r="Q2067">
        <f>ROW()</f>
        <v>2067</v>
      </c>
      <c r="R2067" t="str">
        <f t="shared" si="44"/>
        <v/>
      </c>
      <c r="S2067" t="str">
        <f t="shared" si="42"/>
        <v/>
      </c>
      <c r="U2067" t="str">
        <f t="shared" si="45"/>
        <v/>
      </c>
      <c r="V2067" t="str">
        <f t="shared" si="46"/>
        <v/>
      </c>
      <c r="W2067">
        <f>VLOOKUP(A2067,Tbills!$B$4:$C$10000,2,1)</f>
        <v>1.6599995604395734</v>
      </c>
    </row>
    <row r="2068" spans="1:23">
      <c r="A2068" s="1">
        <v>43171</v>
      </c>
      <c r="B2068">
        <f>IFERROR(VLOOKUP($A2068,'BTC-Web'!$A$2:$H$10000,2,0),"")</f>
        <v>9602.9296880000002</v>
      </c>
      <c r="C2068">
        <f>VLOOKUP(A2068,H_SPBTFDUE!$B$2:$C$5828,2,0)</f>
        <v>61.31</v>
      </c>
      <c r="D2068" s="2">
        <f>D2067*(1-D$1+IF(AND(WEEKDAY($A2068)&lt;&gt;1,WEEKDAY($A2068)&lt;&gt;7),-VLOOKUP($A2068,ETF_OP_Fee!$G$5:$H$14,2,1),0))^($A2068-$A2067)*(1+2*(C2068/C2067-1))+IFERROR(VLOOKUP(A2068,BITXeom!$C$9:$D$100,2,0),0)-$D$3*IFERROR(VLOOKUP($A2068,Dividends!$C$10:$E$100,2,0),0)</f>
        <v>40.912660499997187</v>
      </c>
      <c r="G2068" s="66">
        <f t="shared" si="43"/>
        <v>646.90571504054992</v>
      </c>
      <c r="H2068" s="2">
        <f>H2067*(1-H$1+IF(AND(WEEKDAY($A2068)&lt;&gt;1,WEEKDAY($A2068)&lt;&gt;7),-VLOOKUP($A2068,ETF_OP_Fee!$I$5:$J$14,2,1),0))^($A2068-$A2067)*(1+1*(B2068/B2067-1))</f>
        <v>6.4611717531915165</v>
      </c>
      <c r="I2068" s="9" t="str">
        <f>IFERROR(VLOOKUP(A2068,'BITO-IV'!$A$1:$J$10000,4,0),"")</f>
        <v/>
      </c>
      <c r="L2068" s="9">
        <f>VLOOKUP(A2068,'ETH-Web'!$A$1:$G$10001,6,0)</f>
        <v>699.83099400000003</v>
      </c>
      <c r="M2068" s="2">
        <f>M2067*(1-M$1+IF(AND(WEEKDAY($A2068)&lt;&gt;1,WEEKDAY($A2068)&lt;&gt;7),-VLOOKUP($A2068,ETF_OP_Fee!$K$5:$L$14,2,1),0))^($A2068-$A2067)*(1+2*(L2068/L2067-1))-M$3*IFERROR(VLOOKUP($A3664,Dividends!$C$10:$E$100,3,0),0)</f>
        <v>130.1096467626887</v>
      </c>
      <c r="Q2068">
        <f>ROW()</f>
        <v>2068</v>
      </c>
      <c r="R2068" t="str">
        <f t="shared" si="44"/>
        <v/>
      </c>
      <c r="S2068" t="str">
        <f t="shared" si="42"/>
        <v/>
      </c>
      <c r="U2068" t="str">
        <f t="shared" si="45"/>
        <v/>
      </c>
      <c r="V2068" t="str">
        <f t="shared" si="46"/>
        <v/>
      </c>
      <c r="W2068">
        <f>VLOOKUP(A2068,Tbills!$B$4:$C$10000,2,1)</f>
        <v>1.6700004395604453</v>
      </c>
    </row>
    <row r="2069" spans="1:23">
      <c r="A2069" s="1">
        <v>43172</v>
      </c>
      <c r="B2069">
        <f>IFERROR(VLOOKUP($A2069,'BTC-Web'!$A$2:$H$10000,2,0),"")</f>
        <v>9173.0400389999995</v>
      </c>
      <c r="C2069">
        <f>VLOOKUP(A2069,H_SPBTFDUE!$B$2:$C$5828,2,0)</f>
        <v>62.38</v>
      </c>
      <c r="D2069" s="2">
        <f>D2068*(1-D$1+IF(AND(WEEKDAY($A2069)&lt;&gt;1,WEEKDAY($A2069)&lt;&gt;7),-VLOOKUP($A2069,ETF_OP_Fee!$G$5:$H$14,2,1),0))^($A2069-$A2068)*(1+2*(C2069/C2068-1))+IFERROR(VLOOKUP(A2069,BITXeom!$C$9:$D$100,2,0),0)-$D$3*IFERROR(VLOOKUP($A2069,Dividends!$C$10:$E$100,2,0),0)</f>
        <v>42.335595780659965</v>
      </c>
      <c r="G2069" s="66">
        <f t="shared" si="43"/>
        <v>624.29206610100118</v>
      </c>
      <c r="H2069" s="2">
        <f>H2068*(1-H$1+IF(AND(WEEKDAY($A2069)&lt;&gt;1,WEEKDAY($A2069)&lt;&gt;7),-VLOOKUP($A2069,ETF_OP_Fee!$I$5:$J$14,2,1),0))^($A2069-$A2068)*(1+1*(B2069/B2068-1))</f>
        <v>6.1717670033426293</v>
      </c>
      <c r="I2069" s="9" t="str">
        <f>IFERROR(VLOOKUP(A2069,'BITO-IV'!$A$1:$J$10000,4,0),"")</f>
        <v/>
      </c>
      <c r="L2069" s="9">
        <f>VLOOKUP(A2069,'ETH-Web'!$A$1:$G$10001,6,0)</f>
        <v>690.82702600000005</v>
      </c>
      <c r="M2069" s="2">
        <f>M2068*(1-M$1+IF(AND(WEEKDAY($A2069)&lt;&gt;1,WEEKDAY($A2069)&lt;&gt;7),-VLOOKUP($A2069,ETF_OP_Fee!$K$5:$L$14,2,1),0))^($A2069-$A2068)*(1+2*(L2069/L2068-1))-M$3*IFERROR(VLOOKUP($A3665,Dividends!$C$10:$E$100,3,0),0)</f>
        <v>126.75842219054408</v>
      </c>
      <c r="Q2069">
        <f>ROW()</f>
        <v>2069</v>
      </c>
      <c r="R2069" t="str">
        <f t="shared" si="44"/>
        <v/>
      </c>
      <c r="S2069" t="str">
        <f t="shared" si="42"/>
        <v/>
      </c>
      <c r="U2069" t="str">
        <f t="shared" si="45"/>
        <v/>
      </c>
      <c r="V2069" t="str">
        <f t="shared" si="46"/>
        <v/>
      </c>
      <c r="W2069">
        <f>VLOOKUP(A2069,Tbills!$B$4:$C$10000,2,1)</f>
        <v>1.6700004395604453</v>
      </c>
    </row>
    <row r="2070" spans="1:23">
      <c r="A2070" s="1">
        <v>43173</v>
      </c>
      <c r="B2070">
        <f>IFERROR(VLOOKUP($A2070,'BTC-Web'!$A$2:$H$10000,2,0),"")</f>
        <v>9214.6503909999992</v>
      </c>
      <c r="C2070">
        <f>VLOOKUP(A2070,H_SPBTFDUE!$B$2:$C$5828,2,0)</f>
        <v>56.91</v>
      </c>
      <c r="D2070" s="2">
        <f>D2069*(1-D$1+IF(AND(WEEKDAY($A2070)&lt;&gt;1,WEEKDAY($A2070)&lt;&gt;7),-VLOOKUP($A2070,ETF_OP_Fee!$G$5:$H$14,2,1),0))^($A2070-$A2069)*(1+2*(C2070/C2069-1))+IFERROR(VLOOKUP(A2070,BITXeom!$C$9:$D$100,2,0),0)-$D$3*IFERROR(VLOOKUP($A2070,Dividends!$C$10:$E$100,2,0),0)</f>
        <v>34.906709273928364</v>
      </c>
      <c r="G2070" s="66">
        <f t="shared" si="43"/>
        <v>733.74586564622462</v>
      </c>
      <c r="H2070" s="2">
        <f>H2069*(1-H$1+IF(AND(WEEKDAY($A2070)&lt;&gt;1,WEEKDAY($A2070)&lt;&gt;7),-VLOOKUP($A2070,ETF_OP_Fee!$I$5:$J$14,2,1),0))^($A2070-$A2069)*(1+1*(B2070/B2069-1))</f>
        <v>6.1996017452306873</v>
      </c>
      <c r="I2070" s="9" t="str">
        <f>IFERROR(VLOOKUP(A2070,'BITO-IV'!$A$1:$J$10000,4,0),"")</f>
        <v/>
      </c>
      <c r="L2070" s="9">
        <f>VLOOKUP(A2070,'ETH-Web'!$A$1:$G$10001,6,0)</f>
        <v>614.29101600000001</v>
      </c>
      <c r="M2070" s="2">
        <f>M2069*(1-M$1+IF(AND(WEEKDAY($A2070)&lt;&gt;1,WEEKDAY($A2070)&lt;&gt;7),-VLOOKUP($A2070,ETF_OP_Fee!$K$5:$L$14,2,1),0))^($A2070-$A2069)*(1+2*(L2070/L2069-1))-M$3*IFERROR(VLOOKUP($A3666,Dividends!$C$10:$E$100,3,0),0)</f>
        <v>98.669012703117161</v>
      </c>
      <c r="Q2070">
        <f>ROW()</f>
        <v>2070</v>
      </c>
      <c r="R2070" t="str">
        <f t="shared" si="44"/>
        <v/>
      </c>
      <c r="S2070" t="str">
        <f t="shared" si="42"/>
        <v/>
      </c>
      <c r="U2070" t="str">
        <f t="shared" si="45"/>
        <v/>
      </c>
      <c r="V2070" t="str">
        <f t="shared" si="46"/>
        <v/>
      </c>
      <c r="W2070">
        <f>VLOOKUP(A2070,Tbills!$B$4:$C$10000,2,1)</f>
        <v>1.6700004395604453</v>
      </c>
    </row>
    <row r="2071" spans="1:23">
      <c r="A2071" s="1">
        <v>43174</v>
      </c>
      <c r="B2071">
        <f>IFERROR(VLOOKUP($A2071,'BTC-Web'!$A$2:$H$10000,2,0),"")</f>
        <v>8290.7597659999992</v>
      </c>
      <c r="C2071">
        <f>VLOOKUP(A2071,H_SPBTFDUE!$B$2:$C$5828,2,0)</f>
        <v>56.68</v>
      </c>
      <c r="D2071" s="2">
        <f>D2070*(1-D$1+IF(AND(WEEKDAY($A2071)&lt;&gt;1,WEEKDAY($A2071)&lt;&gt;7),-VLOOKUP($A2071,ETF_OP_Fee!$G$5:$H$14,2,1),0))^($A2071-$A2070)*(1+2*(C2071/C2070-1))+IFERROR(VLOOKUP(A2071,BITXeom!$C$9:$D$100,2,0),0)-$D$3*IFERROR(VLOOKUP($A2071,Dividends!$C$10:$E$100,2,0),0)</f>
        <v>34.620386588429419</v>
      </c>
      <c r="G2071" s="66">
        <f t="shared" si="43"/>
        <v>739.6384929753616</v>
      </c>
      <c r="H2071" s="2">
        <f>H2070*(1-H$1+IF(AND(WEEKDAY($A2071)&lt;&gt;1,WEEKDAY($A2071)&lt;&gt;7),-VLOOKUP($A2071,ETF_OP_Fee!$I$5:$J$14,2,1),0))^($A2071-$A2070)*(1+1*(B2071/B2070-1))</f>
        <v>5.5778644593996942</v>
      </c>
      <c r="I2071" s="9" t="str">
        <f>IFERROR(VLOOKUP(A2071,'BITO-IV'!$A$1:$J$10000,4,0),"")</f>
        <v/>
      </c>
      <c r="L2071" s="9">
        <f>VLOOKUP(A2071,'ETH-Web'!$A$1:$G$10001,6,0)</f>
        <v>611.30401600000005</v>
      </c>
      <c r="M2071" s="2">
        <f>M2070*(1-M$1+IF(AND(WEEKDAY($A2071)&lt;&gt;1,WEEKDAY($A2071)&lt;&gt;7),-VLOOKUP($A2071,ETF_OP_Fee!$K$5:$L$14,2,1),0))^($A2071-$A2070)*(1+2*(L2071/L2070-1))-M$3*IFERROR(VLOOKUP($A3667,Dividends!$C$10:$E$100,3,0),0)</f>
        <v>97.706937010059391</v>
      </c>
      <c r="Q2071">
        <f>ROW()</f>
        <v>2071</v>
      </c>
      <c r="R2071" t="str">
        <f t="shared" si="44"/>
        <v/>
      </c>
      <c r="S2071" t="str">
        <f t="shared" si="42"/>
        <v/>
      </c>
      <c r="U2071" t="str">
        <f t="shared" si="45"/>
        <v/>
      </c>
      <c r="V2071" t="str">
        <f t="shared" si="46"/>
        <v/>
      </c>
      <c r="W2071">
        <f>VLOOKUP(A2071,Tbills!$B$4:$C$10000,2,1)</f>
        <v>1.6700004395604453</v>
      </c>
    </row>
    <row r="2072" spans="1:23">
      <c r="A2072" s="1">
        <v>43175</v>
      </c>
      <c r="B2072">
        <f>IFERROR(VLOOKUP($A2072,'BTC-Web'!$A$2:$H$10000,2,0),"")</f>
        <v>8322.9101559999999</v>
      </c>
      <c r="C2072">
        <f>VLOOKUP(A2072,H_SPBTFDUE!$B$2:$C$5828,2,0)</f>
        <v>58.9</v>
      </c>
      <c r="D2072" s="2">
        <f>D2071*(1-D$1+IF(AND(WEEKDAY($A2072)&lt;&gt;1,WEEKDAY($A2072)&lt;&gt;7),-VLOOKUP($A2072,ETF_OP_Fee!$G$5:$H$14,2,1),0))^($A2072-$A2071)*(1+2*(C2072/C2071-1))+IFERROR(VLOOKUP(A2072,BITXeom!$C$9:$D$100,2,0),0)-$D$3*IFERROR(VLOOKUP($A2072,Dividends!$C$10:$E$100,2,0),0)</f>
        <v>37.327857252477727</v>
      </c>
      <c r="G2072" s="66">
        <f t="shared" si="43"/>
        <v>681.66077267095011</v>
      </c>
      <c r="H2072" s="2">
        <f>H2071*(1-H$1+IF(AND(WEEKDAY($A2072)&lt;&gt;1,WEEKDAY($A2072)&lt;&gt;7),-VLOOKUP($A2072,ETF_OP_Fee!$I$5:$J$14,2,1),0))^($A2072-$A2071)*(1+1*(B2072/B2071-1))</f>
        <v>5.5993488860612199</v>
      </c>
      <c r="I2072" s="9" t="str">
        <f>IFERROR(VLOOKUP(A2072,'BITO-IV'!$A$1:$J$10000,4,0),"")</f>
        <v/>
      </c>
      <c r="L2072" s="9">
        <f>VLOOKUP(A2072,'ETH-Web'!$A$1:$G$10001,6,0)</f>
        <v>601.66601600000001</v>
      </c>
      <c r="M2072" s="2">
        <f>M2071*(1-M$1+IF(AND(WEEKDAY($A2072)&lt;&gt;1,WEEKDAY($A2072)&lt;&gt;7),-VLOOKUP($A2072,ETF_OP_Fee!$K$5:$L$14,2,1),0))^($A2072-$A2071)*(1+2*(L2072/L2071-1))-M$3*IFERROR(VLOOKUP($A3668,Dividends!$C$10:$E$100,3,0),0)</f>
        <v>94.623547106498236</v>
      </c>
      <c r="Q2072">
        <f>ROW()</f>
        <v>2072</v>
      </c>
      <c r="R2072" t="str">
        <f t="shared" si="44"/>
        <v/>
      </c>
      <c r="S2072" t="str">
        <f t="shared" si="42"/>
        <v/>
      </c>
      <c r="U2072" t="str">
        <f t="shared" si="45"/>
        <v/>
      </c>
      <c r="V2072" t="str">
        <f t="shared" si="46"/>
        <v/>
      </c>
      <c r="W2072">
        <f>VLOOKUP(A2072,Tbills!$B$4:$C$10000,2,1)</f>
        <v>1.6700004395604453</v>
      </c>
    </row>
    <row r="2073" spans="1:23">
      <c r="A2073" s="1">
        <v>43178</v>
      </c>
      <c r="B2073">
        <f>IFERROR(VLOOKUP($A2073,'BTC-Web'!$A$2:$H$10000,2,0),"")</f>
        <v>8344.1201170000004</v>
      </c>
      <c r="C2073">
        <f>VLOOKUP(A2073,H_SPBTFDUE!$B$2:$C$5828,2,0)</f>
        <v>57.79</v>
      </c>
      <c r="D2073" s="2">
        <f>D2072*(1-D$1+IF(AND(WEEKDAY($A2073)&lt;&gt;1,WEEKDAY($A2073)&lt;&gt;7),-VLOOKUP($A2073,ETF_OP_Fee!$G$5:$H$14,2,1),0))^($A2073-$A2072)*(1+2*(C2073/C2072-1))+IFERROR(VLOOKUP(A2073,BITXeom!$C$9:$D$100,2,0),0)-$D$3*IFERROR(VLOOKUP($A2073,Dividends!$C$10:$E$100,2,0),0)</f>
        <v>35.907943903364284</v>
      </c>
      <c r="G2073" s="66">
        <f t="shared" si="43"/>
        <v>707.31776629955573</v>
      </c>
      <c r="H2073" s="2">
        <f>H2072*(1-H$1+IF(AND(WEEKDAY($A2073)&lt;&gt;1,WEEKDAY($A2073)&lt;&gt;7),-VLOOKUP($A2073,ETF_OP_Fee!$I$5:$J$14,2,1),0))^($A2073-$A2072)*(1+1*(B2073/B2072-1))</f>
        <v>5.6131798581925523</v>
      </c>
      <c r="I2073" s="9" t="str">
        <f>IFERROR(VLOOKUP(A2073,'BITO-IV'!$A$1:$J$10000,4,0),"")</f>
        <v/>
      </c>
      <c r="L2073" s="9">
        <f>VLOOKUP(A2073,'ETH-Web'!$A$1:$G$10001,6,0)</f>
        <v>556.72601299999997</v>
      </c>
      <c r="M2073" s="2">
        <f>M2072*(1-M$1+IF(AND(WEEKDAY($A2073)&lt;&gt;1,WEEKDAY($A2073)&lt;&gt;7),-VLOOKUP($A2073,ETF_OP_Fee!$K$5:$L$14,2,1),0))^($A2073-$A2072)*(1+2*(L2073/L2072-1))-M$3*IFERROR(VLOOKUP($A3669,Dividends!$C$10:$E$100,3,0),0)</f>
        <v>80.474769980767775</v>
      </c>
      <c r="Q2073">
        <f>ROW()</f>
        <v>2073</v>
      </c>
      <c r="R2073" t="str">
        <f t="shared" si="44"/>
        <v/>
      </c>
      <c r="S2073" t="str">
        <f t="shared" si="42"/>
        <v/>
      </c>
      <c r="U2073" t="str">
        <f t="shared" si="45"/>
        <v/>
      </c>
      <c r="V2073" t="str">
        <f t="shared" si="46"/>
        <v/>
      </c>
      <c r="W2073">
        <f>VLOOKUP(A2073,Tbills!$B$4:$C$10000,2,1)</f>
        <v>1.7799982417582503</v>
      </c>
    </row>
    <row r="2074" spans="1:23">
      <c r="A2074" s="1">
        <v>43179</v>
      </c>
      <c r="B2074">
        <f>IFERROR(VLOOKUP($A2074,'BTC-Web'!$A$2:$H$10000,2,0),"")</f>
        <v>8619.6699219999991</v>
      </c>
      <c r="C2074">
        <f>VLOOKUP(A2074,H_SPBTFDUE!$B$2:$C$5828,2,0)</f>
        <v>61.48</v>
      </c>
      <c r="D2074" s="2">
        <f>D2073*(1-D$1+IF(AND(WEEKDAY($A2074)&lt;&gt;1,WEEKDAY($A2074)&lt;&gt;7),-VLOOKUP($A2074,ETF_OP_Fee!$G$5:$H$14,2,1),0))^($A2074-$A2073)*(1+2*(C2074/C2073-1))+IFERROR(VLOOKUP(A2074,BITXeom!$C$9:$D$100,2,0),0)-$D$3*IFERROR(VLOOKUP($A2074,Dividends!$C$10:$E$100,2,0),0)</f>
        <v>40.488641762239631</v>
      </c>
      <c r="G2074" s="66">
        <f t="shared" si="43"/>
        <v>616.95381230165174</v>
      </c>
      <c r="H2074" s="2">
        <f>H2073*(1-H$1+IF(AND(WEEKDAY($A2074)&lt;&gt;1,WEEKDAY($A2074)&lt;&gt;7),-VLOOKUP($A2074,ETF_OP_Fee!$I$5:$J$14,2,1),0))^($A2074-$A2073)*(1+1*(B2074/B2073-1))</f>
        <v>5.7983942715045655</v>
      </c>
      <c r="I2074" s="9" t="str">
        <f>IFERROR(VLOOKUP(A2074,'BITO-IV'!$A$1:$J$10000,4,0),"")</f>
        <v/>
      </c>
      <c r="L2074" s="9">
        <f>VLOOKUP(A2074,'ETH-Web'!$A$1:$G$10001,6,0)</f>
        <v>557.17498799999998</v>
      </c>
      <c r="M2074" s="2">
        <f>M2073*(1-M$1+IF(AND(WEEKDAY($A2074)&lt;&gt;1,WEEKDAY($A2074)&lt;&gt;7),-VLOOKUP($A2074,ETF_OP_Fee!$K$5:$L$14,2,1),0))^($A2074-$A2073)*(1+2*(L2074/L2073-1))-M$3*IFERROR(VLOOKUP($A3670,Dividends!$C$10:$E$100,3,0),0)</f>
        <v>80.602492849583712</v>
      </c>
      <c r="Q2074">
        <f>ROW()</f>
        <v>2074</v>
      </c>
      <c r="R2074" t="str">
        <f t="shared" si="44"/>
        <v/>
      </c>
      <c r="S2074" t="str">
        <f t="shared" si="42"/>
        <v/>
      </c>
      <c r="U2074" t="str">
        <f t="shared" si="45"/>
        <v/>
      </c>
      <c r="V2074" t="str">
        <f t="shared" si="46"/>
        <v/>
      </c>
      <c r="W2074">
        <f>VLOOKUP(A2074,Tbills!$B$4:$C$10000,2,1)</f>
        <v>1.7799982417582503</v>
      </c>
    </row>
    <row r="2075" spans="1:23">
      <c r="A2075" s="1">
        <v>43180</v>
      </c>
      <c r="B2075">
        <f>IFERROR(VLOOKUP($A2075,'BTC-Web'!$A$2:$H$10000,2,0),"")</f>
        <v>8937.4804690000001</v>
      </c>
      <c r="C2075">
        <f>VLOOKUP(A2075,H_SPBTFDUE!$B$2:$C$5828,2,0)</f>
        <v>61.13</v>
      </c>
      <c r="D2075" s="2">
        <f>D2074*(1-D$1+IF(AND(WEEKDAY($A2075)&lt;&gt;1,WEEKDAY($A2075)&lt;&gt;7),-VLOOKUP($A2075,ETF_OP_Fee!$G$5:$H$14,2,1),0))^($A2075-$A2074)*(1+2*(C2075/C2074-1))+IFERROR(VLOOKUP(A2075,BITXeom!$C$9:$D$100,2,0),0)-$D$3*IFERROR(VLOOKUP($A2075,Dividends!$C$10:$E$100,2,0),0)</f>
        <v>40.022820265341672</v>
      </c>
      <c r="G2075" s="66">
        <f t="shared" si="43"/>
        <v>623.946219809421</v>
      </c>
      <c r="H2075" s="2">
        <f>H2074*(1-H$1+IF(AND(WEEKDAY($A2075)&lt;&gt;1,WEEKDAY($A2075)&lt;&gt;7),-VLOOKUP($A2075,ETF_OP_Fee!$I$5:$J$14,2,1),0))^($A2075-$A2074)*(1+1*(B2075/B2074-1))</f>
        <v>6.0120268181192618</v>
      </c>
      <c r="I2075" s="9" t="str">
        <f>IFERROR(VLOOKUP(A2075,'BITO-IV'!$A$1:$J$10000,4,0),"")</f>
        <v/>
      </c>
      <c r="L2075" s="9">
        <f>VLOOKUP(A2075,'ETH-Web'!$A$1:$G$10001,6,0)</f>
        <v>561.73199499999998</v>
      </c>
      <c r="M2075" s="2">
        <f>M2074*(1-M$1+IF(AND(WEEKDAY($A2075)&lt;&gt;1,WEEKDAY($A2075)&lt;&gt;7),-VLOOKUP($A2075,ETF_OP_Fee!$K$5:$L$14,2,1),0))^($A2075-$A2074)*(1+2*(L2075/L2074-1))-M$3*IFERROR(VLOOKUP($A3671,Dividends!$C$10:$E$100,3,0),0)</f>
        <v>81.918841872577019</v>
      </c>
      <c r="Q2075">
        <f>ROW()</f>
        <v>2075</v>
      </c>
      <c r="R2075" t="str">
        <f t="shared" si="44"/>
        <v/>
      </c>
      <c r="S2075" t="str">
        <f t="shared" si="42"/>
        <v/>
      </c>
      <c r="U2075" t="str">
        <f t="shared" si="45"/>
        <v/>
      </c>
      <c r="V2075" t="str">
        <f t="shared" si="46"/>
        <v/>
      </c>
      <c r="W2075">
        <f>VLOOKUP(A2075,Tbills!$B$4:$C$10000,2,1)</f>
        <v>1.7799982417582503</v>
      </c>
    </row>
    <row r="2076" spans="1:23">
      <c r="A2076" s="1">
        <v>43181</v>
      </c>
      <c r="B2076">
        <f>IFERROR(VLOOKUP($A2076,'BTC-Web'!$A$2:$H$10000,2,0),"")</f>
        <v>8939.4404300000006</v>
      </c>
      <c r="C2076">
        <f>VLOOKUP(A2076,H_SPBTFDUE!$B$2:$C$5828,2,0)</f>
        <v>59.29</v>
      </c>
      <c r="D2076" s="2">
        <f>D2075*(1-D$1+IF(AND(WEEKDAY($A2076)&lt;&gt;1,WEEKDAY($A2076)&lt;&gt;7),-VLOOKUP($A2076,ETF_OP_Fee!$G$5:$H$14,2,1),0))^($A2076-$A2075)*(1+2*(C2076/C2075-1))+IFERROR(VLOOKUP(A2076,BITXeom!$C$9:$D$100,2,0),0)-$D$3*IFERROR(VLOOKUP($A2076,Dividends!$C$10:$E$100,2,0),0)</f>
        <v>37.608929282259417</v>
      </c>
      <c r="G2076" s="66">
        <f t="shared" si="43"/>
        <v>661.47503747095504</v>
      </c>
      <c r="H2076" s="2">
        <f>H2075*(1-H$1+IF(AND(WEEKDAY($A2076)&lt;&gt;1,WEEKDAY($A2076)&lt;&gt;7),-VLOOKUP($A2076,ETF_OP_Fee!$I$5:$J$14,2,1),0))^($A2076-$A2075)*(1+1*(B2076/B2075-1))</f>
        <v>6.0131887247261808</v>
      </c>
      <c r="I2076" s="9" t="str">
        <f>IFERROR(VLOOKUP(A2076,'BITO-IV'!$A$1:$J$10000,4,0),"")</f>
        <v/>
      </c>
      <c r="L2076" s="9">
        <f>VLOOKUP(A2076,'ETH-Web'!$A$1:$G$10001,6,0)</f>
        <v>539.70202600000005</v>
      </c>
      <c r="M2076" s="2">
        <f>M2075*(1-M$1+IF(AND(WEEKDAY($A2076)&lt;&gt;1,WEEKDAY($A2076)&lt;&gt;7),-VLOOKUP($A2076,ETF_OP_Fee!$K$5:$L$14,2,1),0))^($A2076-$A2075)*(1+2*(L2076/L2075-1))-M$3*IFERROR(VLOOKUP($A3672,Dividends!$C$10:$E$100,3,0),0)</f>
        <v>75.491521986919935</v>
      </c>
      <c r="Q2076">
        <f>ROW()</f>
        <v>2076</v>
      </c>
      <c r="R2076" t="str">
        <f t="shared" si="44"/>
        <v/>
      </c>
      <c r="S2076" t="str">
        <f t="shared" si="42"/>
        <v/>
      </c>
      <c r="U2076" t="str">
        <f t="shared" si="45"/>
        <v/>
      </c>
      <c r="V2076" t="str">
        <f t="shared" si="46"/>
        <v/>
      </c>
      <c r="W2076">
        <f>VLOOKUP(A2076,Tbills!$B$4:$C$10000,2,1)</f>
        <v>1.7799982417582503</v>
      </c>
    </row>
    <row r="2077" spans="1:23">
      <c r="A2077" s="1">
        <v>43182</v>
      </c>
      <c r="B2077">
        <f>IFERROR(VLOOKUP($A2077,'BTC-Web'!$A$2:$H$10000,2,0),"")</f>
        <v>8736.25</v>
      </c>
      <c r="C2077">
        <f>VLOOKUP(A2077,H_SPBTFDUE!$B$2:$C$5828,2,0)</f>
        <v>59.24</v>
      </c>
      <c r="D2077" s="2">
        <f>D2076*(1-D$1+IF(AND(WEEKDAY($A2077)&lt;&gt;1,WEEKDAY($A2077)&lt;&gt;7),-VLOOKUP($A2077,ETF_OP_Fee!$G$5:$H$14,2,1),0))^($A2077-$A2076)*(1+2*(C2077/C2076-1))+IFERROR(VLOOKUP(A2077,BITXeom!$C$9:$D$100,2,0),0)-$D$3*IFERROR(VLOOKUP($A2077,Dividends!$C$10:$E$100,2,0),0)</f>
        <v>37.540971087000543</v>
      </c>
      <c r="G2077" s="66">
        <f t="shared" si="43"/>
        <v>662.55626490071074</v>
      </c>
      <c r="H2077" s="2">
        <f>H2076*(1-H$1+IF(AND(WEEKDAY($A2077)&lt;&gt;1,WEEKDAY($A2077)&lt;&gt;7),-VLOOKUP($A2077,ETF_OP_Fee!$I$5:$J$14,2,1),0))^($A2077-$A2076)*(1+1*(B2077/B2076-1))</f>
        <v>5.8763580469898145</v>
      </c>
      <c r="I2077" s="9" t="str">
        <f>IFERROR(VLOOKUP(A2077,'BITO-IV'!$A$1:$J$10000,4,0),"")</f>
        <v/>
      </c>
      <c r="L2077" s="9">
        <f>VLOOKUP(A2077,'ETH-Web'!$A$1:$G$10001,6,0)</f>
        <v>539.61901899999998</v>
      </c>
      <c r="M2077" s="2">
        <f>M2076*(1-M$1+IF(AND(WEEKDAY($A2077)&lt;&gt;1,WEEKDAY($A2077)&lt;&gt;7),-VLOOKUP($A2077,ETF_OP_Fee!$K$5:$L$14,2,1),0))^($A2077-$A2076)*(1+2*(L2077/L2076-1))-M$3*IFERROR(VLOOKUP($A3673,Dividends!$C$10:$E$100,3,0),0)</f>
        <v>75.466356995816767</v>
      </c>
      <c r="Q2077">
        <f>ROW()</f>
        <v>2077</v>
      </c>
      <c r="R2077" t="str">
        <f t="shared" si="44"/>
        <v/>
      </c>
      <c r="S2077" t="str">
        <f t="shared" si="42"/>
        <v/>
      </c>
      <c r="U2077" t="str">
        <f t="shared" si="45"/>
        <v/>
      </c>
      <c r="V2077" t="str">
        <f t="shared" si="46"/>
        <v/>
      </c>
      <c r="W2077">
        <f>VLOOKUP(A2077,Tbills!$B$4:$C$10000,2,1)</f>
        <v>1.7799982417582503</v>
      </c>
    </row>
    <row r="2078" spans="1:23">
      <c r="A2078" s="1">
        <v>43185</v>
      </c>
      <c r="B2078">
        <f>IFERROR(VLOOKUP($A2078,'BTC-Web'!$A$2:$H$10000,2,0),"")</f>
        <v>8498.4697269999997</v>
      </c>
      <c r="C2078">
        <f>VLOOKUP(A2078,H_SPBTFDUE!$B$2:$C$5828,2,0)</f>
        <v>54.46</v>
      </c>
      <c r="D2078" s="2">
        <f>D2077*(1-D$1+IF(AND(WEEKDAY($A2078)&lt;&gt;1,WEEKDAY($A2078)&lt;&gt;7),-VLOOKUP($A2078,ETF_OP_Fee!$G$5:$H$14,2,1),0))^($A2078-$A2077)*(1+2*(C2078/C2077-1))+IFERROR(VLOOKUP(A2078,BITXeom!$C$9:$D$100,2,0),0)-$D$3*IFERROR(VLOOKUP($A2078,Dividends!$C$10:$E$100,2,0),0)</f>
        <v>31.471320836167127</v>
      </c>
      <c r="G2078" s="66">
        <f t="shared" si="43"/>
        <v>769.44341463825469</v>
      </c>
      <c r="H2078" s="2">
        <f>H2077*(1-H$1+IF(AND(WEEKDAY($A2078)&lt;&gt;1,WEEKDAY($A2078)&lt;&gt;7),-VLOOKUP($A2078,ETF_OP_Fee!$I$5:$J$14,2,1),0))^($A2078-$A2077)*(1+1*(B2078/B2077-1))</f>
        <v>5.7159709990224288</v>
      </c>
      <c r="I2078" s="9" t="str">
        <f>IFERROR(VLOOKUP(A2078,'BITO-IV'!$A$1:$J$10000,4,0),"")</f>
        <v/>
      </c>
      <c r="L2078" s="9">
        <f>VLOOKUP(A2078,'ETH-Web'!$A$1:$G$10001,6,0)</f>
        <v>489.95098899999999</v>
      </c>
      <c r="M2078" s="2">
        <f>M2077*(1-M$1+IF(AND(WEEKDAY($A2078)&lt;&gt;1,WEEKDAY($A2078)&lt;&gt;7),-VLOOKUP($A2078,ETF_OP_Fee!$K$5:$L$14,2,1),0))^($A2078-$A2077)*(1+2*(L2078/L2077-1))-M$3*IFERROR(VLOOKUP($A3674,Dividends!$C$10:$E$100,3,0),0)</f>
        <v>61.569334598914217</v>
      </c>
      <c r="Q2078">
        <f>ROW()</f>
        <v>2078</v>
      </c>
      <c r="R2078" t="str">
        <f t="shared" si="44"/>
        <v/>
      </c>
      <c r="S2078" t="str">
        <f t="shared" si="42"/>
        <v/>
      </c>
      <c r="U2078" t="str">
        <f t="shared" si="45"/>
        <v/>
      </c>
      <c r="V2078" t="str">
        <f t="shared" si="46"/>
        <v/>
      </c>
      <c r="W2078">
        <f>VLOOKUP(A2078,Tbills!$B$4:$C$10000,2,1)</f>
        <v>1.7600004395604532</v>
      </c>
    </row>
    <row r="2079" spans="1:23">
      <c r="A2079" s="1">
        <v>43186</v>
      </c>
      <c r="B2079">
        <f>IFERROR(VLOOKUP($A2079,'BTC-Web'!$A$2:$H$10000,2,0),"")</f>
        <v>8200</v>
      </c>
      <c r="C2079">
        <f>VLOOKUP(A2079,H_SPBTFDUE!$B$2:$C$5828,2,0)</f>
        <v>54.36</v>
      </c>
      <c r="D2079" s="2">
        <f>D2078*(1-D$1+IF(AND(WEEKDAY($A2079)&lt;&gt;1,WEEKDAY($A2079)&lt;&gt;7),-VLOOKUP($A2079,ETF_OP_Fee!$G$5:$H$14,2,1),0))^($A2079-$A2078)*(1+2*(C2079/C2078-1))+IFERROR(VLOOKUP(A2079,BITXeom!$C$9:$D$100,2,0),0)-$D$3*IFERROR(VLOOKUP($A2079,Dividends!$C$10:$E$100,2,0),0)</f>
        <v>31.351965053551393</v>
      </c>
      <c r="G2079" s="66">
        <f t="shared" si="43"/>
        <v>772.22908090027079</v>
      </c>
      <c r="H2079" s="2">
        <f>H2078*(1-H$1+IF(AND(WEEKDAY($A2079)&lt;&gt;1,WEEKDAY($A2079)&lt;&gt;7),-VLOOKUP($A2079,ETF_OP_Fee!$I$5:$J$14,2,1),0))^($A2079-$A2078)*(1+1*(B2079/B2078-1))</f>
        <v>5.515080216609328</v>
      </c>
      <c r="I2079" s="9" t="str">
        <f>IFERROR(VLOOKUP(A2079,'BITO-IV'!$A$1:$J$10000,4,0),"")</f>
        <v/>
      </c>
      <c r="L2079" s="9">
        <f>VLOOKUP(A2079,'ETH-Web'!$A$1:$G$10001,6,0)</f>
        <v>450.11599699999999</v>
      </c>
      <c r="M2079" s="2">
        <f>M2078*(1-M$1+IF(AND(WEEKDAY($A2079)&lt;&gt;1,WEEKDAY($A2079)&lt;&gt;7),-VLOOKUP($A2079,ETF_OP_Fee!$K$5:$L$14,2,1),0))^($A2079-$A2078)*(1+2*(L2079/L2078-1))-M$3*IFERROR(VLOOKUP($A3675,Dividends!$C$10:$E$100,3,0),0)</f>
        <v>51.556336232145426</v>
      </c>
      <c r="Q2079">
        <f>ROW()</f>
        <v>2079</v>
      </c>
      <c r="R2079" t="str">
        <f t="shared" si="44"/>
        <v/>
      </c>
      <c r="S2079" t="str">
        <f t="shared" si="42"/>
        <v/>
      </c>
      <c r="U2079" t="str">
        <f t="shared" si="45"/>
        <v/>
      </c>
      <c r="V2079" t="str">
        <f t="shared" si="46"/>
        <v/>
      </c>
      <c r="W2079">
        <f>VLOOKUP(A2079,Tbills!$B$4:$C$10000,2,1)</f>
        <v>1.7600004395604532</v>
      </c>
    </row>
    <row r="2080" spans="1:23">
      <c r="A2080" s="1">
        <v>43187</v>
      </c>
      <c r="B2080">
        <f>IFERROR(VLOOKUP($A2080,'BTC-Web'!$A$2:$H$10000,2,0),"")</f>
        <v>7836.830078</v>
      </c>
      <c r="C2080">
        <f>VLOOKUP(A2080,H_SPBTFDUE!$B$2:$C$5828,2,0)</f>
        <v>54.26</v>
      </c>
      <c r="D2080" s="2">
        <f>D2079*(1-D$1+IF(AND(WEEKDAY($A2080)&lt;&gt;1,WEEKDAY($A2080)&lt;&gt;7),-VLOOKUP($A2080,ETF_OP_Fee!$G$5:$H$14,2,1),0))^($A2080-$A2079)*(1+2*(C2080/C2079-1))+IFERROR(VLOOKUP(A2080,BITXeom!$C$9:$D$100,2,0),0)-$D$3*IFERROR(VLOOKUP($A2080,Dividends!$C$10:$E$100,2,0),0)</f>
        <v>31.232850150585346</v>
      </c>
      <c r="G2080" s="66">
        <f t="shared" si="43"/>
        <v>775.03004927053712</v>
      </c>
      <c r="H2080" s="2">
        <f>H2079*(1-H$1+IF(AND(WEEKDAY($A2080)&lt;&gt;1,WEEKDAY($A2080)&lt;&gt;7),-VLOOKUP($A2080,ETF_OP_Fee!$I$5:$J$14,2,1),0))^($A2080-$A2079)*(1+1*(B2080/B2079-1))</f>
        <v>5.2706855610447647</v>
      </c>
      <c r="I2080" s="9" t="str">
        <f>IFERROR(VLOOKUP(A2080,'BITO-IV'!$A$1:$J$10000,4,0),"")</f>
        <v/>
      </c>
      <c r="L2080" s="9">
        <f>VLOOKUP(A2080,'ETH-Web'!$A$1:$G$10001,6,0)</f>
        <v>446.27899200000002</v>
      </c>
      <c r="M2080" s="2">
        <f>M2079*(1-M$1+IF(AND(WEEKDAY($A2080)&lt;&gt;1,WEEKDAY($A2080)&lt;&gt;7),-VLOOKUP($A2080,ETF_OP_Fee!$K$5:$L$14,2,1),0))^($A2080-$A2079)*(1+2*(L2080/L2079-1))-M$3*IFERROR(VLOOKUP($A3676,Dividends!$C$10:$E$100,3,0),0)</f>
        <v>50.676049159967349</v>
      </c>
      <c r="Q2080">
        <f>ROW()</f>
        <v>2080</v>
      </c>
      <c r="R2080" t="str">
        <f t="shared" si="44"/>
        <v/>
      </c>
      <c r="S2080" t="str">
        <f t="shared" si="42"/>
        <v/>
      </c>
      <c r="U2080" t="str">
        <f t="shared" si="45"/>
        <v/>
      </c>
      <c r="V2080" t="str">
        <f t="shared" si="46"/>
        <v/>
      </c>
      <c r="W2080">
        <f>VLOOKUP(A2080,Tbills!$B$4:$C$10000,2,1)</f>
        <v>1.7600004395604532</v>
      </c>
    </row>
    <row r="2081" spans="1:23">
      <c r="A2081" s="1">
        <v>43188</v>
      </c>
      <c r="B2081">
        <f>IFERROR(VLOOKUP($A2081,'BTC-Web'!$A$2:$H$10000,2,0),"")</f>
        <v>7979.0698240000002</v>
      </c>
      <c r="C2081">
        <f>VLOOKUP(A2081,H_SPBTFDUE!$B$2:$C$5828,2,0)</f>
        <v>50.38</v>
      </c>
      <c r="D2081" s="2">
        <f>D2080*(1-D$1+IF(AND(WEEKDAY($A2081)&lt;&gt;1,WEEKDAY($A2081)&lt;&gt;7),-VLOOKUP($A2081,ETF_OP_Fee!$G$5:$H$14,2,1),0))^($A2081-$A2080)*(1+2*(C2081/C2080-1))+IFERROR(VLOOKUP(A2081,BITXeom!$C$9:$D$100,2,0),0)-$D$3*IFERROR(VLOOKUP($A2081,Dividends!$C$10:$E$100,2,0),0)</f>
        <v>26.762853979035583</v>
      </c>
      <c r="G2081" s="66">
        <f t="shared" si="43"/>
        <v>885.83071486717597</v>
      </c>
      <c r="H2081" s="2">
        <f>H2080*(1-H$1+IF(AND(WEEKDAY($A2081)&lt;&gt;1,WEEKDAY($A2081)&lt;&gt;7),-VLOOKUP($A2081,ETF_OP_Fee!$I$5:$J$14,2,1),0))^($A2081-$A2080)*(1+1*(B2081/B2080-1))</f>
        <v>5.3662096927958283</v>
      </c>
      <c r="I2081" s="9" t="str">
        <f>IFERROR(VLOOKUP(A2081,'BITO-IV'!$A$1:$J$10000,4,0),"")</f>
        <v/>
      </c>
      <c r="L2081" s="9">
        <f>VLOOKUP(A2081,'ETH-Web'!$A$1:$G$10001,6,0)</f>
        <v>385.96798699999999</v>
      </c>
      <c r="M2081" s="2">
        <f>M2080*(1-M$1+IF(AND(WEEKDAY($A2081)&lt;&gt;1,WEEKDAY($A2081)&lt;&gt;7),-VLOOKUP($A2081,ETF_OP_Fee!$K$5:$L$14,2,1),0))^($A2081-$A2080)*(1+2*(L2081/L2080-1))-M$3*IFERROR(VLOOKUP($A3677,Dividends!$C$10:$E$100,3,0),0)</f>
        <v>36.978178484623349</v>
      </c>
      <c r="Q2081">
        <f>ROW()</f>
        <v>2081</v>
      </c>
      <c r="R2081" t="str">
        <f t="shared" si="44"/>
        <v/>
      </c>
      <c r="S2081" t="str">
        <f t="shared" si="42"/>
        <v/>
      </c>
      <c r="U2081" t="str">
        <f t="shared" si="45"/>
        <v/>
      </c>
      <c r="V2081" t="str">
        <f t="shared" si="46"/>
        <v/>
      </c>
      <c r="W2081">
        <f>VLOOKUP(A2081,Tbills!$B$4:$C$10000,2,1)</f>
        <v>1.7600004395604532</v>
      </c>
    </row>
    <row r="2082" spans="1:23">
      <c r="A2082" s="1">
        <v>43192</v>
      </c>
      <c r="B2082">
        <f>IFERROR(VLOOKUP($A2082,'BTC-Web'!$A$2:$H$10000,2,0),"")</f>
        <v>6844.8598629999997</v>
      </c>
      <c r="C2082">
        <f>VLOOKUP(A2082,H_SPBTFDUE!$B$2:$C$5828,2,0)</f>
        <v>48.01</v>
      </c>
      <c r="D2082" s="2">
        <f>D2081*(1-D$1+IF(AND(WEEKDAY($A2082)&lt;&gt;1,WEEKDAY($A2082)&lt;&gt;7),-VLOOKUP($A2082,ETF_OP_Fee!$G$5:$H$14,2,1),0))^($A2082-$A2081)*(1+2*(C2082/C2081-1))+IFERROR(VLOOKUP(A2082,BITXeom!$C$9:$D$100,2,0),0)-$D$3*IFERROR(VLOOKUP($A2082,Dividends!$C$10:$E$100,2,0),0)</f>
        <v>24.233183519938429</v>
      </c>
      <c r="G2082" s="66">
        <f t="shared" si="43"/>
        <v>969.12794549874957</v>
      </c>
      <c r="H2082" s="2">
        <f>H2081*(1-H$1+IF(AND(WEEKDAY($A2082)&lt;&gt;1,WEEKDAY($A2082)&lt;&gt;7),-VLOOKUP($A2082,ETF_OP_Fee!$I$5:$J$14,2,1),0))^($A2082-$A2081)*(1+1*(B2082/B2081-1))</f>
        <v>4.6029337075136265</v>
      </c>
      <c r="I2082" s="9" t="str">
        <f>IFERROR(VLOOKUP(A2082,'BITO-IV'!$A$1:$J$10000,4,0),"")</f>
        <v/>
      </c>
      <c r="L2082" s="9">
        <f>VLOOKUP(A2082,'ETH-Web'!$A$1:$G$10001,6,0)</f>
        <v>386.42498799999998</v>
      </c>
      <c r="M2082" s="2">
        <f>M2081*(1-M$1+IF(AND(WEEKDAY($A2082)&lt;&gt;1,WEEKDAY($A2082)&lt;&gt;7),-VLOOKUP($A2082,ETF_OP_Fee!$K$5:$L$14,2,1),0))^($A2082-$A2081)*(1+2*(L2082/L2081-1))-M$3*IFERROR(VLOOKUP($A3678,Dividends!$C$10:$E$100,3,0),0)</f>
        <v>37.061927534898189</v>
      </c>
      <c r="Q2082">
        <f>ROW()</f>
        <v>2082</v>
      </c>
      <c r="R2082" t="str">
        <f t="shared" si="44"/>
        <v/>
      </c>
      <c r="S2082" t="str">
        <f t="shared" si="42"/>
        <v/>
      </c>
      <c r="U2082" t="str">
        <f t="shared" si="45"/>
        <v/>
      </c>
      <c r="V2082" t="str">
        <f t="shared" si="46"/>
        <v/>
      </c>
      <c r="W2082">
        <f>VLOOKUP(A2082,Tbills!$B$4:$C$10000,2,1)</f>
        <v>1.7399986813186539</v>
      </c>
    </row>
    <row r="2083" spans="1:23">
      <c r="A2083" s="1">
        <v>43193</v>
      </c>
      <c r="B2083">
        <f>IFERROR(VLOOKUP($A2083,'BTC-Web'!$A$2:$H$10000,2,0),"")</f>
        <v>7102.2597660000001</v>
      </c>
      <c r="C2083">
        <f>VLOOKUP(A2083,H_SPBTFDUE!$B$2:$C$5828,2,0)</f>
        <v>51.24</v>
      </c>
      <c r="D2083" s="2">
        <f>D2082*(1-D$1+IF(AND(WEEKDAY($A2083)&lt;&gt;1,WEEKDAY($A2083)&lt;&gt;7),-VLOOKUP($A2083,ETF_OP_Fee!$G$5:$H$14,2,1),0))^($A2083-$A2082)*(1+2*(C2083/C2082-1))+IFERROR(VLOOKUP(A2083,BITXeom!$C$9:$D$100,2,0),0)-$D$3*IFERROR(VLOOKUP($A2083,Dividends!$C$10:$E$100,2,0),0)</f>
        <v>27.490572490580064</v>
      </c>
      <c r="G2083" s="66">
        <f t="shared" si="43"/>
        <v>838.67619534897437</v>
      </c>
      <c r="H2083" s="2">
        <f>H2082*(1-H$1+IF(AND(WEEKDAY($A2083)&lt;&gt;1,WEEKDAY($A2083)&lt;&gt;7),-VLOOKUP($A2083,ETF_OP_Fee!$I$5:$J$14,2,1),0))^($A2083-$A2082)*(1+1*(B2083/B2082-1))</f>
        <v>4.7759020145167126</v>
      </c>
      <c r="I2083" s="9" t="str">
        <f>IFERROR(VLOOKUP(A2083,'BITO-IV'!$A$1:$J$10000,4,0),"")</f>
        <v/>
      </c>
      <c r="L2083" s="9">
        <f>VLOOKUP(A2083,'ETH-Web'!$A$1:$G$10001,6,0)</f>
        <v>416.89300500000002</v>
      </c>
      <c r="M2083" s="2">
        <f>M2082*(1-M$1+IF(AND(WEEKDAY($A2083)&lt;&gt;1,WEEKDAY($A2083)&lt;&gt;7),-VLOOKUP($A2083,ETF_OP_Fee!$K$5:$L$14,2,1),0))^($A2083-$A2082)*(1+2*(L2083/L2082-1))-M$3*IFERROR(VLOOKUP($A3679,Dividends!$C$10:$E$100,3,0),0)</f>
        <v>42.905182896531912</v>
      </c>
      <c r="Q2083">
        <f>ROW()</f>
        <v>2083</v>
      </c>
      <c r="R2083" t="str">
        <f t="shared" si="44"/>
        <v/>
      </c>
      <c r="S2083" t="str">
        <f t="shared" si="42"/>
        <v/>
      </c>
      <c r="U2083" t="str">
        <f t="shared" si="45"/>
        <v/>
      </c>
      <c r="V2083" t="str">
        <f t="shared" si="46"/>
        <v/>
      </c>
      <c r="W2083">
        <f>VLOOKUP(A2083,Tbills!$B$4:$C$10000,2,1)</f>
        <v>1.7399986813186539</v>
      </c>
    </row>
    <row r="2084" spans="1:23">
      <c r="A2084" s="1">
        <v>43194</v>
      </c>
      <c r="B2084">
        <f>IFERROR(VLOOKUP($A2084,'BTC-Web'!$A$2:$H$10000,2,0),"")</f>
        <v>7456.4101559999999</v>
      </c>
      <c r="C2084">
        <f>VLOOKUP(A2084,H_SPBTFDUE!$B$2:$C$5828,2,0)</f>
        <v>47.12</v>
      </c>
      <c r="D2084" s="2">
        <f>D2083*(1-D$1+IF(AND(WEEKDAY($A2084)&lt;&gt;1,WEEKDAY($A2084)&lt;&gt;7),-VLOOKUP($A2084,ETF_OP_Fee!$G$5:$H$14,2,1),0))^($A2084-$A2083)*(1+2*(C2084/C2083-1))+IFERROR(VLOOKUP(A2084,BITXeom!$C$9:$D$100,2,0),0)-$D$3*IFERROR(VLOOKUP($A2084,Dividends!$C$10:$E$100,2,0),0)</f>
        <v>23.066981225952642</v>
      </c>
      <c r="G2084" s="66">
        <f t="shared" si="43"/>
        <v>973.50162194927771</v>
      </c>
      <c r="H2084" s="2">
        <f>H2083*(1-H$1+IF(AND(WEEKDAY($A2084)&lt;&gt;1,WEEKDAY($A2084)&lt;&gt;7),-VLOOKUP($A2084,ETF_OP_Fee!$I$5:$J$14,2,1),0))^($A2084-$A2083)*(1+1*(B2084/B2083-1))</f>
        <v>5.0139193150522274</v>
      </c>
      <c r="I2084" s="9" t="str">
        <f>IFERROR(VLOOKUP(A2084,'BITO-IV'!$A$1:$J$10000,4,0),"")</f>
        <v/>
      </c>
      <c r="L2084" s="9">
        <f>VLOOKUP(A2084,'ETH-Web'!$A$1:$G$10001,6,0)</f>
        <v>380.54299900000001</v>
      </c>
      <c r="M2084" s="2">
        <f>M2083*(1-M$1+IF(AND(WEEKDAY($A2084)&lt;&gt;1,WEEKDAY($A2084)&lt;&gt;7),-VLOOKUP($A2084,ETF_OP_Fee!$K$5:$L$14,2,1),0))^($A2084-$A2083)*(1+2*(L2084/L2083-1))-M$3*IFERROR(VLOOKUP($A3680,Dividends!$C$10:$E$100,3,0),0)</f>
        <v>35.422237411887359</v>
      </c>
      <c r="Q2084">
        <f>ROW()</f>
        <v>2084</v>
      </c>
      <c r="R2084" t="str">
        <f t="shared" si="44"/>
        <v/>
      </c>
      <c r="S2084" t="str">
        <f t="shared" si="42"/>
        <v/>
      </c>
      <c r="U2084" t="str">
        <f t="shared" si="45"/>
        <v/>
      </c>
      <c r="V2084" t="str">
        <f t="shared" si="46"/>
        <v/>
      </c>
      <c r="W2084">
        <f>VLOOKUP(A2084,Tbills!$B$4:$C$10000,2,1)</f>
        <v>1.7399986813186539</v>
      </c>
    </row>
    <row r="2085" spans="1:23">
      <c r="A2085" s="1">
        <v>43195</v>
      </c>
      <c r="B2085">
        <f>IFERROR(VLOOKUP($A2085,'BTC-Web'!$A$2:$H$10000,2,0),"")</f>
        <v>6848.6499020000001</v>
      </c>
      <c r="C2085">
        <f>VLOOKUP(A2085,H_SPBTFDUE!$B$2:$C$5828,2,0)</f>
        <v>46.43</v>
      </c>
      <c r="D2085" s="2">
        <f>D2084*(1-D$1+IF(AND(WEEKDAY($A2085)&lt;&gt;1,WEEKDAY($A2085)&lt;&gt;7),-VLOOKUP($A2085,ETF_OP_Fee!$G$5:$H$14,2,1),0))^($A2085-$A2084)*(1+2*(C2085/C2084-1))+IFERROR(VLOOKUP(A2085,BITXeom!$C$9:$D$100,2,0),0)-$D$3*IFERROR(VLOOKUP($A2085,Dividends!$C$10:$E$100,2,0),0)</f>
        <v>22.388720991096232</v>
      </c>
      <c r="G2085" s="66">
        <f t="shared" si="43"/>
        <v>1001.9618174538332</v>
      </c>
      <c r="H2085" s="2">
        <f>H2084*(1-H$1+IF(AND(WEEKDAY($A2085)&lt;&gt;1,WEEKDAY($A2085)&lt;&gt;7),-VLOOKUP($A2085,ETF_OP_Fee!$I$5:$J$14,2,1),0))^($A2085-$A2084)*(1+1*(B2085/B2084-1))</f>
        <v>4.6051227820704019</v>
      </c>
      <c r="I2085" s="9" t="str">
        <f>IFERROR(VLOOKUP(A2085,'BITO-IV'!$A$1:$J$10000,4,0),"")</f>
        <v/>
      </c>
      <c r="L2085" s="9">
        <f>VLOOKUP(A2085,'ETH-Web'!$A$1:$G$10001,6,0)</f>
        <v>383.23199499999998</v>
      </c>
      <c r="M2085" s="2">
        <f>M2084*(1-M$1+IF(AND(WEEKDAY($A2085)&lt;&gt;1,WEEKDAY($A2085)&lt;&gt;7),-VLOOKUP($A2085,ETF_OP_Fee!$K$5:$L$14,2,1),0))^($A2085-$A2084)*(1+2*(L2085/L2084-1))-M$3*IFERROR(VLOOKUP($A3681,Dividends!$C$10:$E$100,3,0),0)</f>
        <v>35.92191407351126</v>
      </c>
      <c r="Q2085">
        <f>ROW()</f>
        <v>2085</v>
      </c>
      <c r="R2085" t="str">
        <f t="shared" si="44"/>
        <v/>
      </c>
      <c r="S2085" t="str">
        <f t="shared" si="42"/>
        <v/>
      </c>
      <c r="U2085" t="str">
        <f t="shared" si="45"/>
        <v/>
      </c>
      <c r="V2085" t="str">
        <f t="shared" si="46"/>
        <v/>
      </c>
      <c r="W2085">
        <f>VLOOKUP(A2085,Tbills!$B$4:$C$10000,2,1)</f>
        <v>1.7399986813186539</v>
      </c>
    </row>
    <row r="2086" spans="1:23">
      <c r="A2086" s="1">
        <v>43196</v>
      </c>
      <c r="B2086">
        <f>IFERROR(VLOOKUP($A2086,'BTC-Web'!$A$2:$H$10000,2,0),"")</f>
        <v>6815.9599609999996</v>
      </c>
      <c r="C2086">
        <f>VLOOKUP(A2086,H_SPBTFDUE!$B$2:$C$5828,2,0)</f>
        <v>45.51</v>
      </c>
      <c r="D2086" s="2">
        <f>D2085*(1-D$1+IF(AND(WEEKDAY($A2086)&lt;&gt;1,WEEKDAY($A2086)&lt;&gt;7),-VLOOKUP($A2086,ETF_OP_Fee!$G$5:$H$14,2,1),0))^($A2086-$A2085)*(1+2*(C2086/C2085-1))+IFERROR(VLOOKUP(A2086,BITXeom!$C$9:$D$100,2,0),0)-$D$3*IFERROR(VLOOKUP($A2086,Dividends!$C$10:$E$100,2,0),0)</f>
        <v>21.498874098725871</v>
      </c>
      <c r="G2086" s="66">
        <f t="shared" si="43"/>
        <v>1041.6169563399153</v>
      </c>
      <c r="H2086" s="2">
        <f>H2085*(1-H$1+IF(AND(WEEKDAY($A2086)&lt;&gt;1,WEEKDAY($A2086)&lt;&gt;7),-VLOOKUP($A2086,ETF_OP_Fee!$I$5:$J$14,2,1),0))^($A2086-$A2085)*(1+1*(B2086/B2085-1))</f>
        <v>4.5830223460999919</v>
      </c>
      <c r="I2086" s="9" t="str">
        <f>IFERROR(VLOOKUP(A2086,'BITO-IV'!$A$1:$J$10000,4,0),"")</f>
        <v/>
      </c>
      <c r="L2086" s="9">
        <f>VLOOKUP(A2086,'ETH-Web'!$A$1:$G$10001,6,0)</f>
        <v>370.28500400000001</v>
      </c>
      <c r="M2086" s="2">
        <f>M2085*(1-M$1+IF(AND(WEEKDAY($A2086)&lt;&gt;1,WEEKDAY($A2086)&lt;&gt;7),-VLOOKUP($A2086,ETF_OP_Fee!$K$5:$L$14,2,1),0))^($A2086-$A2085)*(1+2*(L2086/L2085-1))-M$3*IFERROR(VLOOKUP($A3682,Dividends!$C$10:$E$100,3,0),0)</f>
        <v>33.493901834556993</v>
      </c>
      <c r="Q2086">
        <f>ROW()</f>
        <v>2086</v>
      </c>
      <c r="R2086" t="str">
        <f t="shared" si="44"/>
        <v/>
      </c>
      <c r="S2086" t="str">
        <f t="shared" si="42"/>
        <v/>
      </c>
      <c r="U2086" t="str">
        <f t="shared" si="45"/>
        <v/>
      </c>
      <c r="V2086" t="str">
        <f t="shared" si="46"/>
        <v/>
      </c>
      <c r="W2086">
        <f>VLOOKUP(A2086,Tbills!$B$4:$C$10000,2,1)</f>
        <v>1.7399986813186539</v>
      </c>
    </row>
    <row r="2087" spans="1:23">
      <c r="A2087" s="1">
        <v>43199</v>
      </c>
      <c r="B2087">
        <f>IFERROR(VLOOKUP($A2087,'BTC-Web'!$A$2:$H$10000,2,0),"")</f>
        <v>7044.3198240000002</v>
      </c>
      <c r="C2087">
        <f>VLOOKUP(A2087,H_SPBTFDUE!$B$2:$C$5828,2,0)</f>
        <v>45.83</v>
      </c>
      <c r="D2087" s="2">
        <f>D2086*(1-D$1+IF(AND(WEEKDAY($A2087)&lt;&gt;1,WEEKDAY($A2087)&lt;&gt;7),-VLOOKUP($A2087,ETF_OP_Fee!$G$5:$H$14,2,1),0))^($A2087-$A2086)*(1+2*(C2087/C2086-1))+IFERROR(VLOOKUP(A2087,BITXeom!$C$9:$D$100,2,0),0)-$D$3*IFERROR(VLOOKUP($A2087,Dividends!$C$10:$E$100,2,0),0)</f>
        <v>21.793326074379394</v>
      </c>
      <c r="G2087" s="66">
        <f t="shared" si="43"/>
        <v>1026.914639115221</v>
      </c>
      <c r="H2087" s="2">
        <f>H2086*(1-H$1+IF(AND(WEEKDAY($A2087)&lt;&gt;1,WEEKDAY($A2087)&lt;&gt;7),-VLOOKUP($A2087,ETF_OP_Fee!$I$5:$J$14,2,1),0))^($A2087-$A2086)*(1+1*(B2087/B2086-1))</f>
        <v>4.7362007097788039</v>
      </c>
      <c r="I2087" s="9" t="str">
        <f>IFERROR(VLOOKUP(A2087,'BITO-IV'!$A$1:$J$10000,4,0),"")</f>
        <v/>
      </c>
      <c r="L2087" s="9">
        <f>VLOOKUP(A2087,'ETH-Web'!$A$1:$G$10001,6,0)</f>
        <v>398.52600100000001</v>
      </c>
      <c r="M2087" s="2">
        <f>M2086*(1-M$1+IF(AND(WEEKDAY($A2087)&lt;&gt;1,WEEKDAY($A2087)&lt;&gt;7),-VLOOKUP($A2087,ETF_OP_Fee!$K$5:$L$14,2,1),0))^($A2087-$A2086)*(1+2*(L2087/L2086-1))-M$3*IFERROR(VLOOKUP($A3683,Dividends!$C$10:$E$100,3,0),0)</f>
        <v>38.599963395283133</v>
      </c>
      <c r="Q2087">
        <f>ROW()</f>
        <v>2087</v>
      </c>
      <c r="R2087" t="str">
        <f t="shared" si="44"/>
        <v/>
      </c>
      <c r="S2087" t="str">
        <f t="shared" ref="S2087:S2150" si="47">IF($A2087&gt;=$R$2,I2087*S$4,"")</f>
        <v/>
      </c>
      <c r="U2087" t="str">
        <f t="shared" si="45"/>
        <v/>
      </c>
      <c r="V2087" t="str">
        <f t="shared" si="46"/>
        <v/>
      </c>
      <c r="W2087">
        <f>VLOOKUP(A2087,Tbills!$B$4:$C$10000,2,1)</f>
        <v>1.715000439560449</v>
      </c>
    </row>
    <row r="2088" spans="1:23">
      <c r="A2088" s="1">
        <v>43200</v>
      </c>
      <c r="B2088">
        <f>IFERROR(VLOOKUP($A2088,'BTC-Web'!$A$2:$H$10000,2,0),"")</f>
        <v>6795.4399409999996</v>
      </c>
      <c r="C2088">
        <f>VLOOKUP(A2088,H_SPBTFDUE!$B$2:$C$5828,2,0)</f>
        <v>46.98</v>
      </c>
      <c r="D2088" s="2">
        <f>D2087*(1-D$1+IF(AND(WEEKDAY($A2088)&lt;&gt;1,WEEKDAY($A2088)&lt;&gt;7),-VLOOKUP($A2088,ETF_OP_Fee!$G$5:$H$14,2,1),0))^($A2088-$A2087)*(1+2*(C2088/C2087-1))+IFERROR(VLOOKUP(A2088,BITXeom!$C$9:$D$100,2,0),0)-$D$3*IFERROR(VLOOKUP($A2088,Dividends!$C$10:$E$100,2,0),0)</f>
        <v>22.884275358478593</v>
      </c>
      <c r="G2088" s="66">
        <f t="shared" si="43"/>
        <v>975.32499148968861</v>
      </c>
      <c r="H2088" s="2">
        <f>H2087*(1-H$1+IF(AND(WEEKDAY($A2088)&lt;&gt;1,WEEKDAY($A2088)&lt;&gt;7),-VLOOKUP($A2088,ETF_OP_Fee!$I$5:$J$14,2,1),0))^($A2088-$A2087)*(1+1*(B2088/B2087-1))</f>
        <v>4.5687490908135961</v>
      </c>
      <c r="I2088" s="9" t="str">
        <f>IFERROR(VLOOKUP(A2088,'BITO-IV'!$A$1:$J$10000,4,0),"")</f>
        <v/>
      </c>
      <c r="L2088" s="9">
        <f>VLOOKUP(A2088,'ETH-Web'!$A$1:$G$10001,6,0)</f>
        <v>414.24301100000002</v>
      </c>
      <c r="M2088" s="2">
        <f>M2087*(1-M$1+IF(AND(WEEKDAY($A2088)&lt;&gt;1,WEEKDAY($A2088)&lt;&gt;7),-VLOOKUP($A2088,ETF_OP_Fee!$K$5:$L$14,2,1),0))^($A2088-$A2087)*(1+2*(L2088/L2087-1))-M$3*IFERROR(VLOOKUP($A3684,Dividends!$C$10:$E$100,3,0),0)</f>
        <v>41.643490299746944</v>
      </c>
      <c r="Q2088">
        <f>ROW()</f>
        <v>2088</v>
      </c>
      <c r="R2088" t="str">
        <f t="shared" si="44"/>
        <v/>
      </c>
      <c r="S2088" t="str">
        <f t="shared" si="47"/>
        <v/>
      </c>
      <c r="U2088" t="str">
        <f t="shared" si="45"/>
        <v/>
      </c>
      <c r="V2088" t="str">
        <f t="shared" si="46"/>
        <v/>
      </c>
      <c r="W2088">
        <f>VLOOKUP(A2088,Tbills!$B$4:$C$10000,2,1)</f>
        <v>1.715000439560449</v>
      </c>
    </row>
    <row r="2089" spans="1:23">
      <c r="A2089" s="1">
        <v>43201</v>
      </c>
      <c r="B2089">
        <f>IFERROR(VLOOKUP($A2089,'BTC-Web'!$A$2:$H$10000,2,0),"")</f>
        <v>6843.4702150000003</v>
      </c>
      <c r="C2089">
        <f>VLOOKUP(A2089,H_SPBTFDUE!$B$2:$C$5828,2,0)</f>
        <v>47.52</v>
      </c>
      <c r="D2089" s="2">
        <f>D2088*(1-D$1+IF(AND(WEEKDAY($A2089)&lt;&gt;1,WEEKDAY($A2089)&lt;&gt;7),-VLOOKUP($A2089,ETF_OP_Fee!$G$5:$H$14,2,1),0))^($A2089-$A2088)*(1+2*(C2089/C2088-1))+IFERROR(VLOOKUP(A2089,BITXeom!$C$9:$D$100,2,0),0)-$D$3*IFERROR(VLOOKUP($A2089,Dividends!$C$10:$E$100,2,0),0)</f>
        <v>23.407528584407917</v>
      </c>
      <c r="G2089" s="66">
        <f t="shared" ref="G2089:G2152" si="48">G2088*(1-G$1-2*(C2089/C2088-1))</f>
        <v>952.85295697548895</v>
      </c>
      <c r="H2089" s="2">
        <f>H2088*(1-H$1+IF(AND(WEEKDAY($A2089)&lt;&gt;1,WEEKDAY($A2089)&lt;&gt;7),-VLOOKUP($A2089,ETF_OP_Fee!$I$5:$J$14,2,1),0))^($A2089-$A2088)*(1+1*(B2089/B2088-1))</f>
        <v>4.6009213265195053</v>
      </c>
      <c r="I2089" s="9" t="str">
        <f>IFERROR(VLOOKUP(A2089,'BITO-IV'!$A$1:$J$10000,4,0),"")</f>
        <v/>
      </c>
      <c r="L2089" s="9">
        <f>VLOOKUP(A2089,'ETH-Web'!$A$1:$G$10001,6,0)</f>
        <v>430.540009</v>
      </c>
      <c r="M2089" s="2">
        <f>M2088*(1-M$1+IF(AND(WEEKDAY($A2089)&lt;&gt;1,WEEKDAY($A2089)&lt;&gt;7),-VLOOKUP($A2089,ETF_OP_Fee!$K$5:$L$14,2,1),0))^($A2089-$A2088)*(1+2*(L2089/L2088-1))-M$3*IFERROR(VLOOKUP($A3685,Dividends!$C$10:$E$100,3,0),0)</f>
        <v>44.918979576081121</v>
      </c>
      <c r="Q2089">
        <f>ROW()</f>
        <v>2089</v>
      </c>
      <c r="R2089" t="str">
        <f t="shared" ref="R2089:R2152" si="49">IF($A2089&gt;=$R$2,B2089*R$4,"")</f>
        <v/>
      </c>
      <c r="S2089" t="str">
        <f t="shared" si="47"/>
        <v/>
      </c>
      <c r="U2089" t="str">
        <f t="shared" si="45"/>
        <v/>
      </c>
      <c r="V2089" t="str">
        <f t="shared" si="46"/>
        <v/>
      </c>
      <c r="W2089">
        <f>VLOOKUP(A2089,Tbills!$B$4:$C$10000,2,1)</f>
        <v>1.715000439560449</v>
      </c>
    </row>
    <row r="2090" spans="1:23">
      <c r="A2090" s="1">
        <v>43202</v>
      </c>
      <c r="B2090">
        <f>IFERROR(VLOOKUP($A2090,'BTC-Web'!$A$2:$H$10000,2,0),"")</f>
        <v>6955.3798829999996</v>
      </c>
      <c r="C2090">
        <f>VLOOKUP(A2090,H_SPBTFDUE!$B$2:$C$5828,2,0)</f>
        <v>52.75</v>
      </c>
      <c r="D2090" s="2">
        <f>D2089*(1-D$1+IF(AND(WEEKDAY($A2090)&lt;&gt;1,WEEKDAY($A2090)&lt;&gt;7),-VLOOKUP($A2090,ETF_OP_Fee!$G$5:$H$14,2,1),0))^($A2090-$A2089)*(1+2*(C2090/C2089-1))+IFERROR(VLOOKUP(A2090,BITXeom!$C$9:$D$100,2,0),0)-$D$3*IFERROR(VLOOKUP($A2090,Dividends!$C$10:$E$100,2,0),0)</f>
        <v>28.556500493457822</v>
      </c>
      <c r="G2090" s="66">
        <f t="shared" si="48"/>
        <v>743.06341680699381</v>
      </c>
      <c r="H2090" s="2">
        <f>H2089*(1-H$1+IF(AND(WEEKDAY($A2090)&lt;&gt;1,WEEKDAY($A2090)&lt;&gt;7),-VLOOKUP($A2090,ETF_OP_Fee!$I$5:$J$14,2,1),0))^($A2090-$A2089)*(1+1*(B2090/B2089-1))</f>
        <v>4.6760374087415917</v>
      </c>
      <c r="I2090" s="9" t="str">
        <f>IFERROR(VLOOKUP(A2090,'BITO-IV'!$A$1:$J$10000,4,0),"")</f>
        <v/>
      </c>
      <c r="L2090" s="9">
        <f>VLOOKUP(A2090,'ETH-Web'!$A$1:$G$10001,6,0)</f>
        <v>492.94101000000001</v>
      </c>
      <c r="M2090" s="2">
        <f>M2089*(1-M$1+IF(AND(WEEKDAY($A2090)&lt;&gt;1,WEEKDAY($A2090)&lt;&gt;7),-VLOOKUP($A2090,ETF_OP_Fee!$K$5:$L$14,2,1),0))^($A2090-$A2089)*(1+2*(L2090/L2089-1))-M$3*IFERROR(VLOOKUP($A3686,Dividends!$C$10:$E$100,3,0),0)</f>
        <v>57.938294929660749</v>
      </c>
      <c r="Q2090">
        <f>ROW()</f>
        <v>2090</v>
      </c>
      <c r="R2090" t="str">
        <f t="shared" si="49"/>
        <v/>
      </c>
      <c r="S2090" t="str">
        <f t="shared" si="47"/>
        <v/>
      </c>
      <c r="U2090" t="str">
        <f t="shared" si="45"/>
        <v/>
      </c>
      <c r="V2090" t="str">
        <f t="shared" si="46"/>
        <v/>
      </c>
      <c r="W2090">
        <f>VLOOKUP(A2090,Tbills!$B$4:$C$10000,2,1)</f>
        <v>1.715000439560449</v>
      </c>
    </row>
    <row r="2091" spans="1:23">
      <c r="A2091" s="1">
        <v>43203</v>
      </c>
      <c r="B2091">
        <f>IFERROR(VLOOKUP($A2091,'BTC-Web'!$A$2:$H$10000,2,0),"")</f>
        <v>7901.0898440000001</v>
      </c>
      <c r="C2091">
        <f>VLOOKUP(A2091,H_SPBTFDUE!$B$2:$C$5828,2,0)</f>
        <v>55.69</v>
      </c>
      <c r="D2091" s="2">
        <f>D2090*(1-D$1+IF(AND(WEEKDAY($A2091)&lt;&gt;1,WEEKDAY($A2091)&lt;&gt;7),-VLOOKUP($A2091,ETF_OP_Fee!$G$5:$H$14,2,1),0))^($A2091-$A2090)*(1+2*(C2091/C2090-1))+IFERROR(VLOOKUP(A2091,BITXeom!$C$9:$D$100,2,0),0)-$D$3*IFERROR(VLOOKUP($A2091,Dividends!$C$10:$E$100,2,0),0)</f>
        <v>31.735844443784703</v>
      </c>
      <c r="G2091" s="66">
        <f t="shared" si="48"/>
        <v>660.19605639872725</v>
      </c>
      <c r="H2091" s="2">
        <f>H2090*(1-H$1+IF(AND(WEEKDAY($A2091)&lt;&gt;1,WEEKDAY($A2091)&lt;&gt;7),-VLOOKUP($A2091,ETF_OP_Fee!$I$5:$J$14,2,1),0))^($A2091-$A2090)*(1+1*(B2091/B2090-1))</f>
        <v>5.3116911943046929</v>
      </c>
      <c r="I2091" s="9" t="str">
        <f>IFERROR(VLOOKUP(A2091,'BITO-IV'!$A$1:$J$10000,4,0),"")</f>
        <v/>
      </c>
      <c r="L2091" s="9">
        <f>VLOOKUP(A2091,'ETH-Web'!$A$1:$G$10001,6,0)</f>
        <v>492.73498499999999</v>
      </c>
      <c r="M2091" s="2">
        <f>M2090*(1-M$1+IF(AND(WEEKDAY($A2091)&lt;&gt;1,WEEKDAY($A2091)&lt;&gt;7),-VLOOKUP($A2091,ETF_OP_Fee!$K$5:$L$14,2,1),0))^($A2091-$A2090)*(1+2*(L2091/L2090-1))-M$3*IFERROR(VLOOKUP($A3687,Dividends!$C$10:$E$100,3,0),0)</f>
        <v>57.888373375005479</v>
      </c>
      <c r="Q2091">
        <f>ROW()</f>
        <v>2091</v>
      </c>
      <c r="R2091" t="str">
        <f t="shared" si="49"/>
        <v/>
      </c>
      <c r="S2091" t="str">
        <f t="shared" si="47"/>
        <v/>
      </c>
      <c r="U2091" t="str">
        <f t="shared" si="45"/>
        <v/>
      </c>
      <c r="V2091" t="str">
        <f t="shared" si="46"/>
        <v/>
      </c>
      <c r="W2091">
        <f>VLOOKUP(A2091,Tbills!$B$4:$C$10000,2,1)</f>
        <v>1.715000439560449</v>
      </c>
    </row>
    <row r="2092" spans="1:23">
      <c r="A2092" s="1">
        <v>43206</v>
      </c>
      <c r="B2092">
        <f>IFERROR(VLOOKUP($A2092,'BTC-Web'!$A$2:$H$10000,2,0),"")</f>
        <v>8337.5703130000002</v>
      </c>
      <c r="C2092">
        <f>VLOOKUP(A2092,H_SPBTFDUE!$B$2:$C$5828,2,0)</f>
        <v>54.81</v>
      </c>
      <c r="D2092" s="2">
        <f>D2091*(1-D$1+IF(AND(WEEKDAY($A2092)&lt;&gt;1,WEEKDAY($A2092)&lt;&gt;7),-VLOOKUP($A2092,ETF_OP_Fee!$G$5:$H$14,2,1),0))^($A2092-$A2091)*(1+2*(C2092/C2091-1))+IFERROR(VLOOKUP(A2092,BITXeom!$C$9:$D$100,2,0),0)-$D$3*IFERROR(VLOOKUP($A2092,Dividends!$C$10:$E$100,2,0),0)</f>
        <v>30.721767048733373</v>
      </c>
      <c r="G2092" s="66">
        <f t="shared" si="48"/>
        <v>681.02620895956693</v>
      </c>
      <c r="H2092" s="2">
        <f>H2091*(1-H$1+IF(AND(WEEKDAY($A2092)&lt;&gt;1,WEEKDAY($A2092)&lt;&gt;7),-VLOOKUP($A2092,ETF_OP_Fee!$I$5:$J$14,2,1),0))^($A2092-$A2091)*(1+1*(B2092/B2091-1))</f>
        <v>5.6046876801921695</v>
      </c>
      <c r="I2092" s="9" t="str">
        <f>IFERROR(VLOOKUP(A2092,'BITO-IV'!$A$1:$J$10000,4,0),"")</f>
        <v/>
      </c>
      <c r="L2092" s="9">
        <f>VLOOKUP(A2092,'ETH-Web'!$A$1:$G$10001,6,0)</f>
        <v>511.14700299999998</v>
      </c>
      <c r="M2092" s="2">
        <f>M2091*(1-M$1+IF(AND(WEEKDAY($A2092)&lt;&gt;1,WEEKDAY($A2092)&lt;&gt;7),-VLOOKUP($A2092,ETF_OP_Fee!$K$5:$L$14,2,1),0))^($A2092-$A2091)*(1+2*(L2092/L2091-1))-M$3*IFERROR(VLOOKUP($A3688,Dividends!$C$10:$E$100,3,0),0)</f>
        <v>62.209794084481906</v>
      </c>
      <c r="Q2092">
        <f>ROW()</f>
        <v>2092</v>
      </c>
      <c r="R2092" t="str">
        <f t="shared" si="49"/>
        <v/>
      </c>
      <c r="S2092" t="str">
        <f t="shared" si="47"/>
        <v/>
      </c>
      <c r="U2092" t="str">
        <f t="shared" si="45"/>
        <v/>
      </c>
      <c r="V2092" t="str">
        <f t="shared" si="46"/>
        <v/>
      </c>
      <c r="W2092">
        <f>VLOOKUP(A2092,Tbills!$B$4:$C$10000,2,1)</f>
        <v>1.7600004395604532</v>
      </c>
    </row>
    <row r="2093" spans="1:23">
      <c r="A2093" s="1">
        <v>43207</v>
      </c>
      <c r="B2093">
        <f>IFERROR(VLOOKUP($A2093,'BTC-Web'!$A$2:$H$10000,2,0),"")</f>
        <v>8071.6601559999999</v>
      </c>
      <c r="C2093">
        <f>VLOOKUP(A2093,H_SPBTFDUE!$B$2:$C$5828,2,0)</f>
        <v>54.16</v>
      </c>
      <c r="D2093" s="2">
        <f>D2092*(1-D$1+IF(AND(WEEKDAY($A2093)&lt;&gt;1,WEEKDAY($A2093)&lt;&gt;7),-VLOOKUP($A2093,ETF_OP_Fee!$G$5:$H$14,2,1),0))^($A2093-$A2092)*(1+2*(C2093/C2092-1))+IFERROR(VLOOKUP(A2093,BITXeom!$C$9:$D$100,2,0),0)-$D$3*IFERROR(VLOOKUP($A2093,Dividends!$C$10:$E$100,2,0),0)</f>
        <v>29.989483367781521</v>
      </c>
      <c r="G2093" s="66">
        <f t="shared" si="48"/>
        <v>697.14354192638245</v>
      </c>
      <c r="H2093" s="2">
        <f>H2092*(1-H$1+IF(AND(WEEKDAY($A2093)&lt;&gt;1,WEEKDAY($A2093)&lt;&gt;7),-VLOOKUP($A2093,ETF_OP_Fee!$I$5:$J$14,2,1),0))^($A2093-$A2092)*(1+1*(B2093/B2092-1))</f>
        <v>5.4257961348256822</v>
      </c>
      <c r="I2093" s="9" t="str">
        <f>IFERROR(VLOOKUP(A2093,'BITO-IV'!$A$1:$J$10000,4,0),"")</f>
        <v/>
      </c>
      <c r="L2093" s="9">
        <f>VLOOKUP(A2093,'ETH-Web'!$A$1:$G$10001,6,0)</f>
        <v>502.89401199999998</v>
      </c>
      <c r="M2093" s="2">
        <f>M2092*(1-M$1+IF(AND(WEEKDAY($A2093)&lt;&gt;1,WEEKDAY($A2093)&lt;&gt;7),-VLOOKUP($A2093,ETF_OP_Fee!$K$5:$L$14,2,1),0))^($A2093-$A2092)*(1+2*(L2093/L2092-1))-M$3*IFERROR(VLOOKUP($A3689,Dividends!$C$10:$E$100,3,0),0)</f>
        <v>60.199362237534991</v>
      </c>
      <c r="Q2093">
        <f>ROW()</f>
        <v>2093</v>
      </c>
      <c r="R2093" t="str">
        <f t="shared" si="49"/>
        <v/>
      </c>
      <c r="S2093" t="str">
        <f t="shared" si="47"/>
        <v/>
      </c>
      <c r="U2093" t="str">
        <f t="shared" si="45"/>
        <v/>
      </c>
      <c r="V2093" t="str">
        <f t="shared" si="46"/>
        <v/>
      </c>
      <c r="W2093">
        <f>VLOOKUP(A2093,Tbills!$B$4:$C$10000,2,1)</f>
        <v>1.7600004395604532</v>
      </c>
    </row>
    <row r="2094" spans="1:23">
      <c r="A2094" s="1">
        <v>43208</v>
      </c>
      <c r="B2094">
        <f>IFERROR(VLOOKUP($A2094,'BTC-Web'!$A$2:$H$10000,2,0),"")</f>
        <v>7944.4301759999998</v>
      </c>
      <c r="C2094">
        <f>VLOOKUP(A2094,H_SPBTFDUE!$B$2:$C$5828,2,0)</f>
        <v>55.81</v>
      </c>
      <c r="D2094" s="2">
        <f>D2093*(1-D$1+IF(AND(WEEKDAY($A2094)&lt;&gt;1,WEEKDAY($A2094)&lt;&gt;7),-VLOOKUP($A2094,ETF_OP_Fee!$G$5:$H$14,2,1),0))^($A2094-$A2093)*(1+2*(C2094/C2093-1))+IFERROR(VLOOKUP(A2094,BITXeom!$C$9:$D$100,2,0),0)-$D$3*IFERROR(VLOOKUP($A2094,Dividends!$C$10:$E$100,2,0),0)</f>
        <v>31.812924420424284</v>
      </c>
      <c r="G2094" s="66">
        <f t="shared" si="48"/>
        <v>654.62989464887323</v>
      </c>
      <c r="H2094" s="2">
        <f>H2093*(1-H$1+IF(AND(WEEKDAY($A2094)&lt;&gt;1,WEEKDAY($A2094)&lt;&gt;7),-VLOOKUP($A2094,ETF_OP_Fee!$I$5:$J$14,2,1),0))^($A2094-$A2093)*(1+1*(B2094/B2093-1))</f>
        <v>5.3401327362643469</v>
      </c>
      <c r="I2094" s="9" t="str">
        <f>IFERROR(VLOOKUP(A2094,'BITO-IV'!$A$1:$J$10000,4,0),"")</f>
        <v/>
      </c>
      <c r="L2094" s="9">
        <f>VLOOKUP(A2094,'ETH-Web'!$A$1:$G$10001,6,0)</f>
        <v>524.78900099999998</v>
      </c>
      <c r="M2094" s="2">
        <f>M2093*(1-M$1+IF(AND(WEEKDAY($A2094)&lt;&gt;1,WEEKDAY($A2094)&lt;&gt;7),-VLOOKUP($A2094,ETF_OP_Fee!$K$5:$L$14,2,1),0))^($A2094-$A2093)*(1+2*(L2094/L2093-1))-M$3*IFERROR(VLOOKUP($A3690,Dividends!$C$10:$E$100,3,0),0)</f>
        <v>65.439594054176453</v>
      </c>
      <c r="Q2094">
        <f>ROW()</f>
        <v>2094</v>
      </c>
      <c r="R2094" t="str">
        <f t="shared" si="49"/>
        <v/>
      </c>
      <c r="S2094" t="str">
        <f t="shared" si="47"/>
        <v/>
      </c>
      <c r="U2094" t="str">
        <f t="shared" si="45"/>
        <v/>
      </c>
      <c r="V2094" t="str">
        <f t="shared" si="46"/>
        <v/>
      </c>
      <c r="W2094">
        <f>VLOOKUP(A2094,Tbills!$B$4:$C$10000,2,1)</f>
        <v>1.7600004395604532</v>
      </c>
    </row>
    <row r="2095" spans="1:23">
      <c r="A2095" s="1">
        <v>43209</v>
      </c>
      <c r="B2095">
        <f>IFERROR(VLOOKUP($A2095,'BTC-Web'!$A$2:$H$10000,2,0),"")</f>
        <v>8159.2700199999999</v>
      </c>
      <c r="C2095">
        <f>VLOOKUP(A2095,H_SPBTFDUE!$B$2:$C$5828,2,0)</f>
        <v>56.73</v>
      </c>
      <c r="D2095" s="2">
        <f>D2094*(1-D$1+IF(AND(WEEKDAY($A2095)&lt;&gt;1,WEEKDAY($A2095)&lt;&gt;7),-VLOOKUP($A2095,ETF_OP_Fee!$G$5:$H$14,2,1),0))^($A2095-$A2094)*(1+2*(C2095/C2094-1))+IFERROR(VLOOKUP(A2095,BITXeom!$C$9:$D$100,2,0),0)-$D$3*IFERROR(VLOOKUP($A2095,Dividends!$C$10:$E$100,2,0),0)</f>
        <v>32.857803370122603</v>
      </c>
      <c r="G2095" s="66">
        <f t="shared" si="48"/>
        <v>633.01332373728394</v>
      </c>
      <c r="H2095" s="2">
        <f>H2094*(1-H$1+IF(AND(WEEKDAY($A2095)&lt;&gt;1,WEEKDAY($A2095)&lt;&gt;7),-VLOOKUP($A2095,ETF_OP_Fee!$I$5:$J$14,2,1),0))^($A2095-$A2094)*(1+1*(B2095/B2094-1))</f>
        <v>5.4844022689629108</v>
      </c>
      <c r="I2095" s="9" t="str">
        <f>IFERROR(VLOOKUP(A2095,'BITO-IV'!$A$1:$J$10000,4,0),"")</f>
        <v/>
      </c>
      <c r="L2095" s="9">
        <f>VLOOKUP(A2095,'ETH-Web'!$A$1:$G$10001,6,0)</f>
        <v>567.88897699999995</v>
      </c>
      <c r="M2095" s="2">
        <f>M2094*(1-M$1+IF(AND(WEEKDAY($A2095)&lt;&gt;1,WEEKDAY($A2095)&lt;&gt;7),-VLOOKUP($A2095,ETF_OP_Fee!$K$5:$L$14,2,1),0))^($A2095-$A2094)*(1+2*(L2095/L2094-1))-M$3*IFERROR(VLOOKUP($A3691,Dividends!$C$10:$E$100,3,0),0)</f>
        <v>76.186504069090574</v>
      </c>
      <c r="Q2095">
        <f>ROW()</f>
        <v>2095</v>
      </c>
      <c r="R2095" t="str">
        <f t="shared" si="49"/>
        <v/>
      </c>
      <c r="S2095" t="str">
        <f t="shared" si="47"/>
        <v/>
      </c>
      <c r="U2095" t="str">
        <f t="shared" si="45"/>
        <v/>
      </c>
      <c r="V2095" t="str">
        <f t="shared" si="46"/>
        <v/>
      </c>
      <c r="W2095">
        <f>VLOOKUP(A2095,Tbills!$B$4:$C$10000,2,1)</f>
        <v>1.7600004395604532</v>
      </c>
    </row>
    <row r="2096" spans="1:23">
      <c r="A2096" s="1">
        <v>43210</v>
      </c>
      <c r="B2096">
        <f>IFERROR(VLOOKUP($A2096,'BTC-Web'!$A$2:$H$10000,2,0),"")</f>
        <v>8286.8798829999996</v>
      </c>
      <c r="C2096">
        <f>VLOOKUP(A2096,H_SPBTFDUE!$B$2:$C$5828,2,0)</f>
        <v>58.6</v>
      </c>
      <c r="D2096" s="2">
        <f>D2095*(1-D$1+IF(AND(WEEKDAY($A2096)&lt;&gt;1,WEEKDAY($A2096)&lt;&gt;7),-VLOOKUP($A2096,ETF_OP_Fee!$G$5:$H$14,2,1),0))^($A2096-$A2095)*(1+2*(C2096/C2095-1))+IFERROR(VLOOKUP(A2096,BITXeom!$C$9:$D$100,2,0),0)-$D$3*IFERROR(VLOOKUP($A2096,Dividends!$C$10:$E$100,2,0),0)</f>
        <v>35.019775281304078</v>
      </c>
      <c r="G2096" s="66">
        <f t="shared" si="48"/>
        <v>591.24813490457609</v>
      </c>
      <c r="H2096" s="2">
        <f>H2095*(1-H$1+IF(AND(WEEKDAY($A2096)&lt;&gt;1,WEEKDAY($A2096)&lt;&gt;7),-VLOOKUP($A2096,ETF_OP_Fee!$I$5:$J$14,2,1),0))^($A2096-$A2095)*(1+1*(B2096/B2095-1))</f>
        <v>5.5700325903208663</v>
      </c>
      <c r="I2096" s="9" t="str">
        <f>IFERROR(VLOOKUP(A2096,'BITO-IV'!$A$1:$J$10000,4,0),"")</f>
        <v/>
      </c>
      <c r="L2096" s="9">
        <f>VLOOKUP(A2096,'ETH-Web'!$A$1:$G$10001,6,0)</f>
        <v>615.71801800000003</v>
      </c>
      <c r="M2096" s="2">
        <f>M2095*(1-M$1+IF(AND(WEEKDAY($A2096)&lt;&gt;1,WEEKDAY($A2096)&lt;&gt;7),-VLOOKUP($A2096,ETF_OP_Fee!$K$5:$L$14,2,1),0))^($A2096-$A2095)*(1+2*(L2096/L2095-1))-M$3*IFERROR(VLOOKUP($A3692,Dividends!$C$10:$E$100,3,0),0)</f>
        <v>89.017450305507452</v>
      </c>
      <c r="Q2096">
        <f>ROW()</f>
        <v>2096</v>
      </c>
      <c r="R2096" t="str">
        <f t="shared" si="49"/>
        <v/>
      </c>
      <c r="S2096" t="str">
        <f t="shared" si="47"/>
        <v/>
      </c>
      <c r="U2096" t="str">
        <f t="shared" si="45"/>
        <v/>
      </c>
      <c r="V2096" t="str">
        <f t="shared" si="46"/>
        <v/>
      </c>
      <c r="W2096">
        <f>VLOOKUP(A2096,Tbills!$B$4:$C$10000,2,1)</f>
        <v>1.7600004395604532</v>
      </c>
    </row>
    <row r="2097" spans="1:23">
      <c r="A2097" s="1">
        <v>43213</v>
      </c>
      <c r="B2097">
        <f>IFERROR(VLOOKUP($A2097,'BTC-Web'!$A$2:$H$10000,2,0),"")</f>
        <v>8794.3896480000003</v>
      </c>
      <c r="C2097">
        <f>VLOOKUP(A2097,H_SPBTFDUE!$B$2:$C$5828,2,0)</f>
        <v>60.84</v>
      </c>
      <c r="D2097" s="2">
        <f>D2096*(1-D$1+IF(AND(WEEKDAY($A2097)&lt;&gt;1,WEEKDAY($A2097)&lt;&gt;7),-VLOOKUP($A2097,ETF_OP_Fee!$G$5:$H$14,2,1),0))^($A2097-$A2096)*(1+2*(C2097/C2096-1))+IFERROR(VLOOKUP(A2097,BITXeom!$C$9:$D$100,2,0),0)-$D$3*IFERROR(VLOOKUP($A2097,Dividends!$C$10:$E$100,2,0),0)</f>
        <v>37.683423765552931</v>
      </c>
      <c r="G2097" s="66">
        <f t="shared" si="48"/>
        <v>546.01613500418955</v>
      </c>
      <c r="H2097" s="2">
        <f>H2096*(1-H$1+IF(AND(WEEKDAY($A2097)&lt;&gt;1,WEEKDAY($A2097)&lt;&gt;7),-VLOOKUP($A2097,ETF_OP_Fee!$I$5:$J$14,2,1),0))^($A2097-$A2096)*(1+1*(B2097/B2096-1))</f>
        <v>5.9106941193057336</v>
      </c>
      <c r="I2097" s="9" t="str">
        <f>IFERROR(VLOOKUP(A2097,'BITO-IV'!$A$1:$J$10000,4,0),"")</f>
        <v/>
      </c>
      <c r="L2097" s="9">
        <f>VLOOKUP(A2097,'ETH-Web'!$A$1:$G$10001,6,0)</f>
        <v>642.54797399999995</v>
      </c>
      <c r="M2097" s="2">
        <f>M2096*(1-M$1+IF(AND(WEEKDAY($A2097)&lt;&gt;1,WEEKDAY($A2097)&lt;&gt;7),-VLOOKUP($A2097,ETF_OP_Fee!$K$5:$L$14,2,1),0))^($A2097-$A2096)*(1+2*(L2097/L2096-1))-M$3*IFERROR(VLOOKUP($A3693,Dividends!$C$10:$E$100,3,0),0)</f>
        <v>96.767856942575762</v>
      </c>
      <c r="Q2097">
        <f>ROW()</f>
        <v>2097</v>
      </c>
      <c r="R2097" t="str">
        <f t="shared" si="49"/>
        <v/>
      </c>
      <c r="S2097" t="str">
        <f t="shared" si="47"/>
        <v/>
      </c>
      <c r="U2097" t="str">
        <f t="shared" si="45"/>
        <v/>
      </c>
      <c r="V2097" t="str">
        <f t="shared" si="46"/>
        <v/>
      </c>
      <c r="W2097">
        <f>VLOOKUP(A2097,Tbills!$B$4:$C$10000,2,1)</f>
        <v>1.8299986813186615</v>
      </c>
    </row>
    <row r="2098" spans="1:23">
      <c r="A2098" s="1">
        <v>43214</v>
      </c>
      <c r="B2098">
        <f>IFERROR(VLOOKUP($A2098,'BTC-Web'!$A$2:$H$10000,2,0),"")</f>
        <v>8934.3398440000001</v>
      </c>
      <c r="C2098">
        <f>VLOOKUP(A2098,H_SPBTFDUE!$B$2:$C$5828,2,0)</f>
        <v>65.03</v>
      </c>
      <c r="D2098" s="2">
        <f>D2097*(1-D$1+IF(AND(WEEKDAY($A2098)&lt;&gt;1,WEEKDAY($A2098)&lt;&gt;7),-VLOOKUP($A2098,ETF_OP_Fee!$G$5:$H$14,2,1),0))^($A2098-$A2097)*(1+2*(C2098/C2097-1))+IFERROR(VLOOKUP(A2098,BITXeom!$C$9:$D$100,2,0),0)-$D$3*IFERROR(VLOOKUP($A2098,Dividends!$C$10:$E$100,2,0),0)</f>
        <v>42.868707267827141</v>
      </c>
      <c r="G2098" s="66">
        <f t="shared" si="48"/>
        <v>470.78036163281655</v>
      </c>
      <c r="H2098" s="2">
        <f>H2097*(1-H$1+IF(AND(WEEKDAY($A2098)&lt;&gt;1,WEEKDAY($A2098)&lt;&gt;7),-VLOOKUP($A2098,ETF_OP_Fee!$I$5:$J$14,2,1),0))^($A2098-$A2097)*(1+1*(B2098/B2097-1))</f>
        <v>6.0045981166095919</v>
      </c>
      <c r="I2098" s="9" t="str">
        <f>IFERROR(VLOOKUP(A2098,'BITO-IV'!$A$1:$J$10000,4,0),"")</f>
        <v/>
      </c>
      <c r="L2098" s="9">
        <f>VLOOKUP(A2098,'ETH-Web'!$A$1:$G$10001,6,0)</f>
        <v>708.15801999999996</v>
      </c>
      <c r="M2098" s="2">
        <f>M2097*(1-M$1+IF(AND(WEEKDAY($A2098)&lt;&gt;1,WEEKDAY($A2098)&lt;&gt;7),-VLOOKUP($A2098,ETF_OP_Fee!$K$5:$L$14,2,1),0))^($A2098-$A2097)*(1+2*(L2098/L2097-1))-M$3*IFERROR(VLOOKUP($A3694,Dividends!$C$10:$E$100,3,0),0)</f>
        <v>116.52172872943896</v>
      </c>
      <c r="Q2098">
        <f>ROW()</f>
        <v>2098</v>
      </c>
      <c r="R2098" t="str">
        <f t="shared" si="49"/>
        <v/>
      </c>
      <c r="S2098" t="str">
        <f t="shared" si="47"/>
        <v/>
      </c>
      <c r="U2098" t="str">
        <f t="shared" si="45"/>
        <v/>
      </c>
      <c r="V2098" t="str">
        <f t="shared" si="46"/>
        <v/>
      </c>
      <c r="W2098">
        <f>VLOOKUP(A2098,Tbills!$B$4:$C$10000,2,1)</f>
        <v>1.8299986813186615</v>
      </c>
    </row>
    <row r="2099" spans="1:23">
      <c r="A2099" s="1">
        <v>43215</v>
      </c>
      <c r="B2099">
        <f>IFERROR(VLOOKUP($A2099,'BTC-Web'!$A$2:$H$10000,2,0),"")</f>
        <v>9701.0302730000003</v>
      </c>
      <c r="C2099">
        <f>VLOOKUP(A2099,H_SPBTFDUE!$B$2:$C$5828,2,0)</f>
        <v>61.8</v>
      </c>
      <c r="D2099" s="2">
        <f>D2098*(1-D$1+IF(AND(WEEKDAY($A2099)&lt;&gt;1,WEEKDAY($A2099)&lt;&gt;7),-VLOOKUP($A2099,ETF_OP_Fee!$G$5:$H$14,2,1),0))^($A2099-$A2098)*(1+2*(C2099/C2098-1))+IFERROR(VLOOKUP(A2099,BITXeom!$C$9:$D$100,2,0),0)-$D$3*IFERROR(VLOOKUP($A2099,Dividends!$C$10:$E$100,2,0),0)</f>
        <v>38.605528378634361</v>
      </c>
      <c r="G2099" s="66">
        <f t="shared" si="48"/>
        <v>517.52259577986342</v>
      </c>
      <c r="H2099" s="2">
        <f>H2098*(1-H$1+IF(AND(WEEKDAY($A2099)&lt;&gt;1,WEEKDAY($A2099)&lt;&gt;7),-VLOOKUP($A2099,ETF_OP_Fee!$I$5:$J$14,2,1),0))^($A2099-$A2098)*(1+1*(B2099/B2098-1))</f>
        <v>6.5197063249327707</v>
      </c>
      <c r="I2099" s="9" t="str">
        <f>IFERROR(VLOOKUP(A2099,'BITO-IV'!$A$1:$J$10000,4,0),"")</f>
        <v/>
      </c>
      <c r="L2099" s="9">
        <f>VLOOKUP(A2099,'ETH-Web'!$A$1:$G$10001,6,0)</f>
        <v>615.41601600000001</v>
      </c>
      <c r="M2099" s="2">
        <f>M2098*(1-M$1+IF(AND(WEEKDAY($A2099)&lt;&gt;1,WEEKDAY($A2099)&lt;&gt;7),-VLOOKUP($A2099,ETF_OP_Fee!$K$5:$L$14,2,1),0))^($A2099-$A2098)*(1+2*(L2099/L2098-1))-M$3*IFERROR(VLOOKUP($A3695,Dividends!$C$10:$E$100,3,0),0)</f>
        <v>85.999606390780471</v>
      </c>
      <c r="Q2099">
        <f>ROW()</f>
        <v>2099</v>
      </c>
      <c r="R2099" t="str">
        <f t="shared" si="49"/>
        <v/>
      </c>
      <c r="S2099" t="str">
        <f t="shared" si="47"/>
        <v/>
      </c>
      <c r="U2099" t="str">
        <f t="shared" si="45"/>
        <v/>
      </c>
      <c r="V2099" t="str">
        <f t="shared" si="46"/>
        <v/>
      </c>
      <c r="W2099">
        <f>VLOOKUP(A2099,Tbills!$B$4:$C$10000,2,1)</f>
        <v>1.8299986813186615</v>
      </c>
    </row>
    <row r="2100" spans="1:23">
      <c r="A2100" s="1">
        <v>43216</v>
      </c>
      <c r="B2100">
        <f>IFERROR(VLOOKUP($A2100,'BTC-Web'!$A$2:$H$10000,2,0),"")</f>
        <v>8867.3203130000002</v>
      </c>
      <c r="C2100">
        <f>VLOOKUP(A2100,H_SPBTFDUE!$B$2:$C$5828,2,0)</f>
        <v>61.08</v>
      </c>
      <c r="D2100" s="2">
        <f>D2099*(1-D$1+IF(AND(WEEKDAY($A2100)&lt;&gt;1,WEEKDAY($A2100)&lt;&gt;7),-VLOOKUP($A2100,ETF_OP_Fee!$G$5:$H$14,2,1),0))^($A2100-$A2099)*(1+2*(C2100/C2099-1))+IFERROR(VLOOKUP(A2100,BITXeom!$C$9:$D$100,2,0),0)-$D$3*IFERROR(VLOOKUP($A2100,Dividends!$C$10:$E$100,2,0),0)</f>
        <v>37.70143670765421</v>
      </c>
      <c r="G2100" s="66">
        <f t="shared" si="48"/>
        <v>529.55443517827337</v>
      </c>
      <c r="H2100" s="2">
        <f>H2099*(1-H$1+IF(AND(WEEKDAY($A2100)&lt;&gt;1,WEEKDAY($A2100)&lt;&gt;7),-VLOOKUP($A2100,ETF_OP_Fee!$I$5:$J$14,2,1),0))^($A2100-$A2099)*(1+1*(B2100/B2099-1))</f>
        <v>5.9592453583449467</v>
      </c>
      <c r="I2100" s="9" t="str">
        <f>IFERROR(VLOOKUP(A2100,'BITO-IV'!$A$1:$J$10000,4,0),"")</f>
        <v/>
      </c>
      <c r="L2100" s="9">
        <f>VLOOKUP(A2100,'ETH-Web'!$A$1:$G$10001,6,0)</f>
        <v>662.80902100000003</v>
      </c>
      <c r="M2100" s="2">
        <f>M2099*(1-M$1+IF(AND(WEEKDAY($A2100)&lt;&gt;1,WEEKDAY($A2100)&lt;&gt;7),-VLOOKUP($A2100,ETF_OP_Fee!$K$5:$L$14,2,1),0))^($A2100-$A2099)*(1+2*(L2100/L2099-1))-M$3*IFERROR(VLOOKUP($A3696,Dividends!$C$10:$E$100,3,0),0)</f>
        <v>99.242658887152444</v>
      </c>
      <c r="Q2100">
        <f>ROW()</f>
        <v>2100</v>
      </c>
      <c r="R2100" t="str">
        <f t="shared" si="49"/>
        <v/>
      </c>
      <c r="S2100" t="str">
        <f t="shared" si="47"/>
        <v/>
      </c>
      <c r="U2100" t="str">
        <f t="shared" si="45"/>
        <v/>
      </c>
      <c r="V2100" t="str">
        <f t="shared" si="46"/>
        <v/>
      </c>
      <c r="W2100">
        <f>VLOOKUP(A2100,Tbills!$B$4:$C$10000,2,1)</f>
        <v>1.8299986813186615</v>
      </c>
    </row>
    <row r="2101" spans="1:23">
      <c r="A2101" s="1">
        <v>43217</v>
      </c>
      <c r="B2101">
        <f>IFERROR(VLOOKUP($A2101,'BTC-Web'!$A$2:$H$10000,2,0),"")</f>
        <v>9290.6298829999996</v>
      </c>
      <c r="C2101">
        <f>VLOOKUP(A2101,H_SPBTFDUE!$B$2:$C$5828,2,0)</f>
        <v>62.35</v>
      </c>
      <c r="D2101" s="2">
        <f>D2100*(1-D$1+IF(AND(WEEKDAY($A2101)&lt;&gt;1,WEEKDAY($A2101)&lt;&gt;7),-VLOOKUP($A2101,ETF_OP_Fee!$G$5:$H$14,2,1),0))^($A2101-$A2100)*(1+2*(C2101/C2100-1))+IFERROR(VLOOKUP(A2101,BITXeom!$C$9:$D$100,2,0),0)-$D$3*IFERROR(VLOOKUP($A2101,Dividends!$C$10:$E$100,2,0),0)</f>
        <v>39.264509842995217</v>
      </c>
      <c r="G2101" s="66">
        <f t="shared" si="48"/>
        <v>507.50545044830352</v>
      </c>
      <c r="H2101" s="2">
        <f>H2100*(1-H$1+IF(AND(WEEKDAY($A2101)&lt;&gt;1,WEEKDAY($A2101)&lt;&gt;7),-VLOOKUP($A2101,ETF_OP_Fee!$I$5:$J$14,2,1),0))^($A2101-$A2100)*(1+1*(B2101/B2100-1))</f>
        <v>6.2435662682254565</v>
      </c>
      <c r="I2101" s="9" t="str">
        <f>IFERROR(VLOOKUP(A2101,'BITO-IV'!$A$1:$J$10000,4,0),"")</f>
        <v/>
      </c>
      <c r="L2101" s="9">
        <f>VLOOKUP(A2101,'ETH-Web'!$A$1:$G$10001,6,0)</f>
        <v>647.03198199999997</v>
      </c>
      <c r="M2101" s="2">
        <f>M2100*(1-M$1+IF(AND(WEEKDAY($A2101)&lt;&gt;1,WEEKDAY($A2101)&lt;&gt;7),-VLOOKUP($A2101,ETF_OP_Fee!$K$5:$L$14,2,1),0))^($A2101-$A2100)*(1+2*(L2101/L2100-1))-M$3*IFERROR(VLOOKUP($A3697,Dividends!$C$10:$E$100,3,0),0)</f>
        <v>94.515620048256977</v>
      </c>
      <c r="Q2101">
        <f>ROW()</f>
        <v>2101</v>
      </c>
      <c r="R2101" t="str">
        <f t="shared" si="49"/>
        <v/>
      </c>
      <c r="S2101" t="str">
        <f t="shared" si="47"/>
        <v/>
      </c>
      <c r="U2101" t="str">
        <f t="shared" si="45"/>
        <v/>
      </c>
      <c r="V2101" t="str">
        <f t="shared" si="46"/>
        <v/>
      </c>
      <c r="W2101">
        <f>VLOOKUP(A2101,Tbills!$B$4:$C$10000,2,1)</f>
        <v>1.8299986813186615</v>
      </c>
    </row>
    <row r="2102" spans="1:23">
      <c r="A2102" s="1">
        <v>43220</v>
      </c>
      <c r="B2102">
        <f>IFERROR(VLOOKUP($A2102,'BTC-Web'!$A$2:$H$10000,2,0),"")</f>
        <v>9426.1103519999997</v>
      </c>
      <c r="C2102">
        <f>VLOOKUP(A2102,H_SPBTFDUE!$B$2:$C$5828,2,0)</f>
        <v>64.3</v>
      </c>
      <c r="D2102" s="2">
        <f>D2101*(1-D$1+IF(AND(WEEKDAY($A2102)&lt;&gt;1,WEEKDAY($A2102)&lt;&gt;7),-VLOOKUP($A2102,ETF_OP_Fee!$G$5:$H$14,2,1),0))^($A2102-$A2101)*(1+2*(C2102/C2101-1))+IFERROR(VLOOKUP(A2102,BITXeom!$C$9:$D$100,2,0),0)-$D$3*IFERROR(VLOOKUP($A2102,Dividends!$C$10:$E$100,2,0),0)</f>
        <v>41.705423510365094</v>
      </c>
      <c r="G2102" s="66">
        <f t="shared" si="48"/>
        <v>475.73450538365387</v>
      </c>
      <c r="H2102" s="2">
        <f>H2101*(1-H$1+IF(AND(WEEKDAY($A2102)&lt;&gt;1,WEEKDAY($A2102)&lt;&gt;7),-VLOOKUP($A2102,ETF_OP_Fee!$I$5:$J$14,2,1),0))^($A2102-$A2101)*(1+1*(B2102/B2101-1))</f>
        <v>6.3341183708033242</v>
      </c>
      <c r="I2102" s="9" t="str">
        <f>IFERROR(VLOOKUP(A2102,'BITO-IV'!$A$1:$J$10000,4,0),"")</f>
        <v/>
      </c>
      <c r="L2102" s="9">
        <f>VLOOKUP(A2102,'ETH-Web'!$A$1:$G$10001,6,0)</f>
        <v>669.92401099999995</v>
      </c>
      <c r="M2102" s="2">
        <f>M2101*(1-M$1+IF(AND(WEEKDAY($A2102)&lt;&gt;1,WEEKDAY($A2102)&lt;&gt;7),-VLOOKUP($A2102,ETF_OP_Fee!$K$5:$L$14,2,1),0))^($A2102-$A2101)*(1+2*(L2102/L2101-1))-M$3*IFERROR(VLOOKUP($A3698,Dividends!$C$10:$E$100,3,0),0)</f>
        <v>101.19573745865961</v>
      </c>
      <c r="Q2102">
        <f>ROW()</f>
        <v>2102</v>
      </c>
      <c r="R2102" t="str">
        <f t="shared" si="49"/>
        <v/>
      </c>
      <c r="S2102" t="str">
        <f t="shared" si="47"/>
        <v/>
      </c>
      <c r="U2102" t="str">
        <f t="shared" si="45"/>
        <v/>
      </c>
      <c r="V2102" t="str">
        <f t="shared" si="46"/>
        <v/>
      </c>
      <c r="W2102">
        <f>VLOOKUP(A2102,Tbills!$B$4:$C$10000,2,1)</f>
        <v>1.8349991208791259</v>
      </c>
    </row>
    <row r="2103" spans="1:23">
      <c r="A2103" s="1">
        <v>43221</v>
      </c>
      <c r="B2103">
        <f>IFERROR(VLOOKUP($A2103,'BTC-Web'!$A$2:$H$10000,2,0),"")</f>
        <v>9251.4697269999997</v>
      </c>
      <c r="C2103">
        <f>VLOOKUP(A2103,H_SPBTFDUE!$B$2:$C$5828,2,0)</f>
        <v>61.69</v>
      </c>
      <c r="D2103" s="2">
        <f>D2102*(1-D$1+IF(AND(WEEKDAY($A2103)&lt;&gt;1,WEEKDAY($A2103)&lt;&gt;7),-VLOOKUP($A2103,ETF_OP_Fee!$G$5:$H$14,2,1),0))^($A2103-$A2102)*(1+2*(C2103/C2102-1))+IFERROR(VLOOKUP(A2103,BITXeom!$C$9:$D$100,2,0),0)-$D$3*IFERROR(VLOOKUP($A2103,Dividends!$C$10:$E$100,2,0),0)</f>
        <v>38.315076144770508</v>
      </c>
      <c r="G2103" s="66">
        <f t="shared" si="48"/>
        <v>514.33080050124249</v>
      </c>
      <c r="H2103" s="2">
        <f>H2102*(1-H$1+IF(AND(WEEKDAY($A2103)&lt;&gt;1,WEEKDAY($A2103)&lt;&gt;7),-VLOOKUP($A2103,ETF_OP_Fee!$I$5:$J$14,2,1),0))^($A2103-$A2102)*(1+1*(B2103/B2102-1))</f>
        <v>6.2166022848754636</v>
      </c>
      <c r="I2103" s="9" t="str">
        <f>IFERROR(VLOOKUP(A2103,'BITO-IV'!$A$1:$J$10000,4,0),"")</f>
        <v/>
      </c>
      <c r="L2103" s="9">
        <f>VLOOKUP(A2103,'ETH-Web'!$A$1:$G$10001,6,0)</f>
        <v>673.612976</v>
      </c>
      <c r="M2103" s="2">
        <f>M2102*(1-M$1+IF(AND(WEEKDAY($A2103)&lt;&gt;1,WEEKDAY($A2103)&lt;&gt;7),-VLOOKUP($A2103,ETF_OP_Fee!$K$5:$L$14,2,1),0))^($A2103-$A2102)*(1+2*(L2103/L2102-1))-M$3*IFERROR(VLOOKUP($A3699,Dividends!$C$10:$E$100,3,0),0)</f>
        <v>102.30757986693988</v>
      </c>
      <c r="Q2103">
        <f>ROW()</f>
        <v>2103</v>
      </c>
      <c r="R2103" t="str">
        <f t="shared" si="49"/>
        <v/>
      </c>
      <c r="S2103" t="str">
        <f t="shared" si="47"/>
        <v/>
      </c>
      <c r="U2103" t="str">
        <f t="shared" si="45"/>
        <v/>
      </c>
      <c r="V2103" t="str">
        <f t="shared" si="46"/>
        <v/>
      </c>
      <c r="W2103">
        <f>VLOOKUP(A2103,Tbills!$B$4:$C$10000,2,1)</f>
        <v>1.8349991208791259</v>
      </c>
    </row>
    <row r="2104" spans="1:23">
      <c r="A2104" s="1">
        <v>43222</v>
      </c>
      <c r="B2104">
        <f>IFERROR(VLOOKUP($A2104,'BTC-Web'!$A$2:$H$10000,2,0),"")</f>
        <v>9104.5996090000008</v>
      </c>
      <c r="C2104">
        <f>VLOOKUP(A2104,H_SPBTFDUE!$B$2:$C$5828,2,0)</f>
        <v>62.83</v>
      </c>
      <c r="D2104" s="2">
        <f>D2103*(1-D$1+IF(AND(WEEKDAY($A2104)&lt;&gt;1,WEEKDAY($A2104)&lt;&gt;7),-VLOOKUP($A2104,ETF_OP_Fee!$G$5:$H$14,2,1),0))^($A2104-$A2103)*(1+2*(C2104/C2103-1))+IFERROR(VLOOKUP(A2104,BITXeom!$C$9:$D$100,2,0),0)-$D$3*IFERROR(VLOOKUP($A2104,Dividends!$C$10:$E$100,2,0),0)</f>
        <v>39.726373093018374</v>
      </c>
      <c r="G2104" s="66">
        <f t="shared" si="48"/>
        <v>495.29488098089615</v>
      </c>
      <c r="H2104" s="2">
        <f>H2103*(1-H$1+IF(AND(WEEKDAY($A2104)&lt;&gt;1,WEEKDAY($A2104)&lt;&gt;7),-VLOOKUP($A2104,ETF_OP_Fee!$I$5:$J$14,2,1),0))^($A2104-$A2103)*(1+1*(B2104/B2103-1))</f>
        <v>6.1177524501633815</v>
      </c>
      <c r="I2104" s="9" t="str">
        <f>IFERROR(VLOOKUP(A2104,'BITO-IV'!$A$1:$J$10000,4,0),"")</f>
        <v/>
      </c>
      <c r="L2104" s="9">
        <f>VLOOKUP(A2104,'ETH-Web'!$A$1:$G$10001,6,0)</f>
        <v>687.14898700000003</v>
      </c>
      <c r="M2104" s="2">
        <f>M2103*(1-M$1+IF(AND(WEEKDAY($A2104)&lt;&gt;1,WEEKDAY($A2104)&lt;&gt;7),-VLOOKUP($A2104,ETF_OP_Fee!$K$5:$L$14,2,1),0))^($A2104-$A2103)*(1+2*(L2104/L2103-1))-M$3*IFERROR(VLOOKUP($A3700,Dividends!$C$10:$E$100,3,0),0)</f>
        <v>106.4165074074435</v>
      </c>
      <c r="Q2104">
        <f>ROW()</f>
        <v>2104</v>
      </c>
      <c r="R2104" t="str">
        <f t="shared" si="49"/>
        <v/>
      </c>
      <c r="S2104" t="str">
        <f t="shared" si="47"/>
        <v/>
      </c>
      <c r="U2104" t="str">
        <f t="shared" si="45"/>
        <v/>
      </c>
      <c r="V2104" t="str">
        <f t="shared" si="46"/>
        <v/>
      </c>
      <c r="W2104">
        <f>VLOOKUP(A2104,Tbills!$B$4:$C$10000,2,1)</f>
        <v>1.8349991208791259</v>
      </c>
    </row>
    <row r="2105" spans="1:23">
      <c r="A2105" s="1">
        <v>43223</v>
      </c>
      <c r="B2105">
        <f>IFERROR(VLOOKUP($A2105,'BTC-Web'!$A$2:$H$10000,2,0),"")</f>
        <v>9233.9697269999997</v>
      </c>
      <c r="C2105">
        <f>VLOOKUP(A2105,H_SPBTFDUE!$B$2:$C$5828,2,0)</f>
        <v>66.44</v>
      </c>
      <c r="D2105" s="2">
        <f>D2104*(1-D$1+IF(AND(WEEKDAY($A2105)&lt;&gt;1,WEEKDAY($A2105)&lt;&gt;7),-VLOOKUP($A2105,ETF_OP_Fee!$G$5:$H$14,2,1),0))^($A2105-$A2104)*(1+2*(C2105/C2104-1))+IFERROR(VLOOKUP(A2105,BITXeom!$C$9:$D$100,2,0),0)-$D$3*IFERROR(VLOOKUP($A2105,Dividends!$C$10:$E$100,2,0),0)</f>
        <v>44.286120809072521</v>
      </c>
      <c r="G2105" s="66">
        <f t="shared" si="48"/>
        <v>438.35315006450628</v>
      </c>
      <c r="H2105" s="2">
        <f>H2104*(1-H$1+IF(AND(WEEKDAY($A2105)&lt;&gt;1,WEEKDAY($A2105)&lt;&gt;7),-VLOOKUP($A2105,ETF_OP_Fee!$I$5:$J$14,2,1),0))^($A2105-$A2104)*(1+1*(B2105/B2104-1))</f>
        <v>6.2045200262163744</v>
      </c>
      <c r="I2105" s="9" t="str">
        <f>IFERROR(VLOOKUP(A2105,'BITO-IV'!$A$1:$J$10000,4,0),"")</f>
        <v/>
      </c>
      <c r="L2105" s="9">
        <f>VLOOKUP(A2105,'ETH-Web'!$A$1:$G$10001,6,0)</f>
        <v>779.54303000000004</v>
      </c>
      <c r="M2105" s="2">
        <f>M2104*(1-M$1+IF(AND(WEEKDAY($A2105)&lt;&gt;1,WEEKDAY($A2105)&lt;&gt;7),-VLOOKUP($A2105,ETF_OP_Fee!$K$5:$L$14,2,1),0))^($A2105-$A2104)*(1+2*(L2105/L2104-1))-M$3*IFERROR(VLOOKUP($A3701,Dividends!$C$10:$E$100,3,0),0)</f>
        <v>135.0305539577796</v>
      </c>
      <c r="Q2105">
        <f>ROW()</f>
        <v>2105</v>
      </c>
      <c r="R2105" t="str">
        <f t="shared" si="49"/>
        <v/>
      </c>
      <c r="S2105" t="str">
        <f t="shared" si="47"/>
        <v/>
      </c>
      <c r="U2105" t="str">
        <f t="shared" si="45"/>
        <v/>
      </c>
      <c r="V2105" t="str">
        <f t="shared" si="46"/>
        <v/>
      </c>
      <c r="W2105">
        <f>VLOOKUP(A2105,Tbills!$B$4:$C$10000,2,1)</f>
        <v>1.8349991208791259</v>
      </c>
    </row>
    <row r="2106" spans="1:23">
      <c r="A2106" s="1">
        <v>43224</v>
      </c>
      <c r="B2106">
        <f>IFERROR(VLOOKUP($A2106,'BTC-Web'!$A$2:$H$10000,2,0),"")</f>
        <v>9695.5</v>
      </c>
      <c r="C2106">
        <f>VLOOKUP(A2106,H_SPBTFDUE!$B$2:$C$5828,2,0)</f>
        <v>66.42</v>
      </c>
      <c r="D2106" s="2">
        <f>D2105*(1-D$1+IF(AND(WEEKDAY($A2106)&lt;&gt;1,WEEKDAY($A2106)&lt;&gt;7),-VLOOKUP($A2106,ETF_OP_Fee!$G$5:$H$14,2,1),0))^($A2106-$A2105)*(1+2*(C2106/C2105-1))+IFERROR(VLOOKUP(A2106,BITXeom!$C$9:$D$100,2,0),0)-$D$3*IFERROR(VLOOKUP($A2106,Dividends!$C$10:$E$100,2,0),0)</f>
        <v>44.254123097907922</v>
      </c>
      <c r="G2106" s="66">
        <f t="shared" si="48"/>
        <v>438.59424086260725</v>
      </c>
      <c r="H2106" s="2">
        <f>H2105*(1-H$1+IF(AND(WEEKDAY($A2106)&lt;&gt;1,WEEKDAY($A2106)&lt;&gt;7),-VLOOKUP($A2106,ETF_OP_Fee!$I$5:$J$14,2,1),0))^($A2106-$A2105)*(1+1*(B2106/B2105-1))</f>
        <v>6.5144634421056287</v>
      </c>
      <c r="I2106" s="9" t="str">
        <f>IFERROR(VLOOKUP(A2106,'BITO-IV'!$A$1:$J$10000,4,0),"")</f>
        <v/>
      </c>
      <c r="L2106" s="9">
        <f>VLOOKUP(A2106,'ETH-Web'!$A$1:$G$10001,6,0)</f>
        <v>785.62402299999997</v>
      </c>
      <c r="M2106" s="2">
        <f>M2105*(1-M$1+IF(AND(WEEKDAY($A2106)&lt;&gt;1,WEEKDAY($A2106)&lt;&gt;7),-VLOOKUP($A2106,ETF_OP_Fee!$K$5:$L$14,2,1),0))^($A2106-$A2105)*(1+2*(L2106/L2105-1))-M$3*IFERROR(VLOOKUP($A3702,Dividends!$C$10:$E$100,3,0),0)</f>
        <v>137.13369193753769</v>
      </c>
      <c r="Q2106">
        <f>ROW()</f>
        <v>2106</v>
      </c>
      <c r="R2106" t="str">
        <f t="shared" si="49"/>
        <v/>
      </c>
      <c r="S2106" t="str">
        <f t="shared" si="47"/>
        <v/>
      </c>
      <c r="U2106" t="str">
        <f t="shared" si="45"/>
        <v/>
      </c>
      <c r="V2106" t="str">
        <f t="shared" si="46"/>
        <v/>
      </c>
      <c r="W2106">
        <f>VLOOKUP(A2106,Tbills!$B$4:$C$10000,2,1)</f>
        <v>1.8349991208791259</v>
      </c>
    </row>
    <row r="2107" spans="1:23">
      <c r="A2107" s="1">
        <v>43227</v>
      </c>
      <c r="B2107">
        <f>IFERROR(VLOOKUP($A2107,'BTC-Web'!$A$2:$H$10000,2,0),"")</f>
        <v>9645.6699219999991</v>
      </c>
      <c r="C2107">
        <f>VLOOKUP(A2107,H_SPBTFDUE!$B$2:$C$5828,2,0)</f>
        <v>64.849999999999994</v>
      </c>
      <c r="D2107" s="2">
        <f>D2106*(1-D$1+IF(AND(WEEKDAY($A2107)&lt;&gt;1,WEEKDAY($A2107)&lt;&gt;7),-VLOOKUP($A2107,ETF_OP_Fee!$G$5:$H$14,2,1),0))^($A2107-$A2106)*(1+2*(C2107/C2106-1))+IFERROR(VLOOKUP(A2107,BITXeom!$C$9:$D$100,2,0),0)-$D$3*IFERROR(VLOOKUP($A2107,Dividends!$C$10:$E$100,2,0),0)</f>
        <v>42.146767298842818</v>
      </c>
      <c r="G2107" s="66">
        <f t="shared" si="48"/>
        <v>459.30591634789823</v>
      </c>
      <c r="H2107" s="2">
        <f>H2106*(1-H$1+IF(AND(WEEKDAY($A2107)&lt;&gt;1,WEEKDAY($A2107)&lt;&gt;7),-VLOOKUP($A2107,ETF_OP_Fee!$I$5:$J$14,2,1),0))^($A2107-$A2106)*(1+1*(B2107/B2106-1))</f>
        <v>6.4804762836527834</v>
      </c>
      <c r="I2107" s="9" t="str">
        <f>IFERROR(VLOOKUP(A2107,'BITO-IV'!$A$1:$J$10000,4,0),"")</f>
        <v/>
      </c>
      <c r="L2107" s="9">
        <f>VLOOKUP(A2107,'ETH-Web'!$A$1:$G$10001,6,0)</f>
        <v>753.72497599999997</v>
      </c>
      <c r="M2107" s="2">
        <f>M2106*(1-M$1+IF(AND(WEEKDAY($A2107)&lt;&gt;1,WEEKDAY($A2107)&lt;&gt;7),-VLOOKUP($A2107,ETF_OP_Fee!$K$5:$L$14,2,1),0))^($A2107-$A2106)*(1+2*(L2107/L2106-1))-M$3*IFERROR(VLOOKUP($A3703,Dividends!$C$10:$E$100,3,0),0)</f>
        <v>125.98775513883973</v>
      </c>
      <c r="Q2107">
        <f>ROW()</f>
        <v>2107</v>
      </c>
      <c r="R2107" t="str">
        <f t="shared" si="49"/>
        <v/>
      </c>
      <c r="S2107" t="str">
        <f t="shared" si="47"/>
        <v/>
      </c>
      <c r="U2107" t="str">
        <f t="shared" si="45"/>
        <v/>
      </c>
      <c r="V2107" t="str">
        <f t="shared" si="46"/>
        <v/>
      </c>
      <c r="W2107">
        <f>VLOOKUP(A2107,Tbills!$B$4:$C$10000,2,1)</f>
        <v>1.8399995604395332</v>
      </c>
    </row>
    <row r="2108" spans="1:23">
      <c r="A2108" s="1">
        <v>43228</v>
      </c>
      <c r="B2108">
        <f>IFERROR(VLOOKUP($A2108,'BTC-Web'!$A$2:$H$10000,2,0),"")</f>
        <v>9380.8701170000004</v>
      </c>
      <c r="C2108">
        <f>VLOOKUP(A2108,H_SPBTFDUE!$B$2:$C$5828,2,0)</f>
        <v>63.45</v>
      </c>
      <c r="D2108" s="2">
        <f>D2107*(1-D$1+IF(AND(WEEKDAY($A2108)&lt;&gt;1,WEEKDAY($A2108)&lt;&gt;7),-VLOOKUP($A2108,ETF_OP_Fee!$G$5:$H$14,2,1),0))^($A2108-$A2107)*(1+2*(C2108/C2107-1))+IFERROR(VLOOKUP(A2108,BITXeom!$C$9:$D$100,2,0),0)-$D$3*IFERROR(VLOOKUP($A2108,Dividends!$C$10:$E$100,2,0),0)</f>
        <v>40.322153478393254</v>
      </c>
      <c r="G2108" s="66">
        <f t="shared" si="48"/>
        <v>479.11325732328811</v>
      </c>
      <c r="H2108" s="2">
        <f>H2107*(1-H$1+IF(AND(WEEKDAY($A2108)&lt;&gt;1,WEEKDAY($A2108)&lt;&gt;7),-VLOOKUP($A2108,ETF_OP_Fee!$I$5:$J$14,2,1),0))^($A2108-$A2107)*(1+1*(B2108/B2107-1))</f>
        <v>6.3024055907076431</v>
      </c>
      <c r="I2108" s="9" t="str">
        <f>IFERROR(VLOOKUP(A2108,'BITO-IV'!$A$1:$J$10000,4,0),"")</f>
        <v/>
      </c>
      <c r="L2108" s="9">
        <f>VLOOKUP(A2108,'ETH-Web'!$A$1:$G$10001,6,0)</f>
        <v>752.85699499999998</v>
      </c>
      <c r="M2108" s="2">
        <f>M2107*(1-M$1+IF(AND(WEEKDAY($A2108)&lt;&gt;1,WEEKDAY($A2108)&lt;&gt;7),-VLOOKUP($A2108,ETF_OP_Fee!$K$5:$L$14,2,1),0))^($A2108-$A2107)*(1+2*(L2108/L2107-1))-M$3*IFERROR(VLOOKUP($A3704,Dividends!$C$10:$E$100,3,0),0)</f>
        <v>125.6943459005434</v>
      </c>
      <c r="Q2108">
        <f>ROW()</f>
        <v>2108</v>
      </c>
      <c r="R2108" t="str">
        <f t="shared" si="49"/>
        <v/>
      </c>
      <c r="S2108" t="str">
        <f t="shared" si="47"/>
        <v/>
      </c>
      <c r="U2108" t="str">
        <f t="shared" si="45"/>
        <v/>
      </c>
      <c r="V2108" t="str">
        <f t="shared" si="46"/>
        <v/>
      </c>
      <c r="W2108">
        <f>VLOOKUP(A2108,Tbills!$B$4:$C$10000,2,1)</f>
        <v>1.8399995604395332</v>
      </c>
    </row>
    <row r="2109" spans="1:23">
      <c r="A2109" s="1">
        <v>43229</v>
      </c>
      <c r="B2109">
        <f>IFERROR(VLOOKUP($A2109,'BTC-Web'!$A$2:$H$10000,2,0),"")</f>
        <v>9223.7304690000001</v>
      </c>
      <c r="C2109">
        <f>VLOOKUP(A2109,H_SPBTFDUE!$B$2:$C$5828,2,0)</f>
        <v>63.74</v>
      </c>
      <c r="D2109" s="2">
        <f>D2108*(1-D$1+IF(AND(WEEKDAY($A2109)&lt;&gt;1,WEEKDAY($A2109)&lt;&gt;7),-VLOOKUP($A2109,ETF_OP_Fee!$G$5:$H$14,2,1),0))^($A2109-$A2108)*(1+2*(C2109/C2108-1))+IFERROR(VLOOKUP(A2109,BITXeom!$C$9:$D$100,2,0),0)-$D$3*IFERROR(VLOOKUP($A2109,Dividends!$C$10:$E$100,2,0),0)</f>
        <v>40.685835354185343</v>
      </c>
      <c r="G2109" s="66">
        <f t="shared" si="48"/>
        <v>474.70871608975489</v>
      </c>
      <c r="H2109" s="2">
        <f>H2108*(1-H$1+IF(AND(WEEKDAY($A2109)&lt;&gt;1,WEEKDAY($A2109)&lt;&gt;7),-VLOOKUP($A2109,ETF_OP_Fee!$I$5:$J$14,2,1),0))^($A2109-$A2108)*(1+1*(B2109/B2108-1))</f>
        <v>6.1966722418489937</v>
      </c>
      <c r="I2109" s="9" t="str">
        <f>IFERROR(VLOOKUP(A2109,'BITO-IV'!$A$1:$J$10000,4,0),"")</f>
        <v/>
      </c>
      <c r="L2109" s="9">
        <f>VLOOKUP(A2109,'ETH-Web'!$A$1:$G$10001,6,0)</f>
        <v>752.27502400000003</v>
      </c>
      <c r="M2109" s="2">
        <f>M2108*(1-M$1+IF(AND(WEEKDAY($A2109)&lt;&gt;1,WEEKDAY($A2109)&lt;&gt;7),-VLOOKUP($A2109,ETF_OP_Fee!$K$5:$L$14,2,1),0))^($A2109-$A2108)*(1+2*(L2109/L2108-1))-M$3*IFERROR(VLOOKUP($A3705,Dividends!$C$10:$E$100,3,0),0)</f>
        <v>125.49678619829164</v>
      </c>
      <c r="Q2109">
        <f>ROW()</f>
        <v>2109</v>
      </c>
      <c r="R2109" t="str">
        <f t="shared" si="49"/>
        <v/>
      </c>
      <c r="S2109" t="str">
        <f t="shared" si="47"/>
        <v/>
      </c>
      <c r="U2109" t="str">
        <f t="shared" si="45"/>
        <v/>
      </c>
      <c r="V2109" t="str">
        <f t="shared" si="46"/>
        <v/>
      </c>
      <c r="W2109">
        <f>VLOOKUP(A2109,Tbills!$B$4:$C$10000,2,1)</f>
        <v>1.8399995604395332</v>
      </c>
    </row>
    <row r="2110" spans="1:23">
      <c r="A2110" s="1">
        <v>43230</v>
      </c>
      <c r="B2110">
        <f>IFERROR(VLOOKUP($A2110,'BTC-Web'!$A$2:$H$10000,2,0),"")</f>
        <v>9325.9599610000005</v>
      </c>
      <c r="C2110">
        <f>VLOOKUP(A2110,H_SPBTFDUE!$B$2:$C$5828,2,0)</f>
        <v>62.44</v>
      </c>
      <c r="D2110" s="2">
        <f>D2109*(1-D$1+IF(AND(WEEKDAY($A2110)&lt;&gt;1,WEEKDAY($A2110)&lt;&gt;7),-VLOOKUP($A2110,ETF_OP_Fee!$G$5:$H$14,2,1),0))^($A2110-$A2109)*(1+2*(C2110/C2109-1))+IFERROR(VLOOKUP(A2110,BITXeom!$C$9:$D$100,2,0),0)-$D$3*IFERROR(VLOOKUP($A2110,Dividends!$C$10:$E$100,2,0),0)</f>
        <v>39.021526618871142</v>
      </c>
      <c r="G2110" s="66">
        <f t="shared" si="48"/>
        <v>494.04771187449137</v>
      </c>
      <c r="H2110" s="2">
        <f>H2109*(1-H$1+IF(AND(WEEKDAY($A2110)&lt;&gt;1,WEEKDAY($A2110)&lt;&gt;7),-VLOOKUP($A2110,ETF_OP_Fee!$I$5:$J$14,2,1),0))^($A2110-$A2109)*(1+1*(B2110/B2109-1))</f>
        <v>6.265188829184849</v>
      </c>
      <c r="I2110" s="9" t="str">
        <f>IFERROR(VLOOKUP(A2110,'BITO-IV'!$A$1:$J$10000,4,0),"")</f>
        <v/>
      </c>
      <c r="L2110" s="9">
        <f>VLOOKUP(A2110,'ETH-Web'!$A$1:$G$10001,6,0)</f>
        <v>727.27697799999999</v>
      </c>
      <c r="M2110" s="2">
        <f>M2109*(1-M$1+IF(AND(WEEKDAY($A2110)&lt;&gt;1,WEEKDAY($A2110)&lt;&gt;7),-VLOOKUP($A2110,ETF_OP_Fee!$K$5:$L$14,2,1),0))^($A2110-$A2109)*(1+2*(L2110/L2109-1))-M$3*IFERROR(VLOOKUP($A3706,Dividends!$C$10:$E$100,3,0),0)</f>
        <v>117.15327031102447</v>
      </c>
      <c r="Q2110">
        <f>ROW()</f>
        <v>2110</v>
      </c>
      <c r="R2110" t="str">
        <f t="shared" si="49"/>
        <v/>
      </c>
      <c r="S2110" t="str">
        <f t="shared" si="47"/>
        <v/>
      </c>
      <c r="U2110" t="str">
        <f t="shared" si="45"/>
        <v/>
      </c>
      <c r="V2110" t="str">
        <f t="shared" si="46"/>
        <v/>
      </c>
      <c r="W2110">
        <f>VLOOKUP(A2110,Tbills!$B$4:$C$10000,2,1)</f>
        <v>1.8399995604395332</v>
      </c>
    </row>
    <row r="2111" spans="1:23">
      <c r="A2111" s="1">
        <v>43231</v>
      </c>
      <c r="B2111">
        <f>IFERROR(VLOOKUP($A2111,'BTC-Web'!$A$2:$H$10000,2,0),"")</f>
        <v>9052.9599610000005</v>
      </c>
      <c r="C2111">
        <f>VLOOKUP(A2111,H_SPBTFDUE!$B$2:$C$5828,2,0)</f>
        <v>59.27</v>
      </c>
      <c r="D2111" s="2">
        <f>D2110*(1-D$1+IF(AND(WEEKDAY($A2111)&lt;&gt;1,WEEKDAY($A2111)&lt;&gt;7),-VLOOKUP($A2111,ETF_OP_Fee!$G$5:$H$14,2,1),0))^($A2111-$A2110)*(1+2*(C2111/C2110-1))+IFERROR(VLOOKUP(A2111,BITXeom!$C$9:$D$100,2,0),0)-$D$3*IFERROR(VLOOKUP($A2111,Dividends!$C$10:$E$100,2,0),0)</f>
        <v>35.055152961089618</v>
      </c>
      <c r="G2111" s="66">
        <f t="shared" si="48"/>
        <v>544.18635199828361</v>
      </c>
      <c r="H2111" s="2">
        <f>H2110*(1-H$1+IF(AND(WEEKDAY($A2111)&lt;&gt;1,WEEKDAY($A2111)&lt;&gt;7),-VLOOKUP($A2111,ETF_OP_Fee!$I$5:$J$14,2,1),0))^($A2111-$A2110)*(1+1*(B2111/B2110-1))</f>
        <v>6.0816288747617122</v>
      </c>
      <c r="I2111" s="9" t="str">
        <f>IFERROR(VLOOKUP(A2111,'BITO-IV'!$A$1:$J$10000,4,0),"")</f>
        <v/>
      </c>
      <c r="L2111" s="9">
        <f>VLOOKUP(A2111,'ETH-Web'!$A$1:$G$10001,6,0)</f>
        <v>679.58599900000002</v>
      </c>
      <c r="M2111" s="2">
        <f>M2110*(1-M$1+IF(AND(WEEKDAY($A2111)&lt;&gt;1,WEEKDAY($A2111)&lt;&gt;7),-VLOOKUP($A2111,ETF_OP_Fee!$K$5:$L$14,2,1),0))^($A2111-$A2110)*(1+2*(L2111/L2110-1))-M$3*IFERROR(VLOOKUP($A3707,Dividends!$C$10:$E$100,3,0),0)</f>
        <v>101.7860647819097</v>
      </c>
      <c r="Q2111">
        <f>ROW()</f>
        <v>2111</v>
      </c>
      <c r="R2111" t="str">
        <f t="shared" si="49"/>
        <v/>
      </c>
      <c r="S2111" t="str">
        <f t="shared" si="47"/>
        <v/>
      </c>
      <c r="U2111" t="str">
        <f t="shared" si="45"/>
        <v/>
      </c>
      <c r="V2111" t="str">
        <f t="shared" si="46"/>
        <v/>
      </c>
      <c r="W2111">
        <f>VLOOKUP(A2111,Tbills!$B$4:$C$10000,2,1)</f>
        <v>1.8399995604395332</v>
      </c>
    </row>
    <row r="2112" spans="1:23">
      <c r="A2112" s="1">
        <v>43234</v>
      </c>
      <c r="B2112">
        <f>IFERROR(VLOOKUP($A2112,'BTC-Web'!$A$2:$H$10000,2,0),"")</f>
        <v>8713.0996090000008</v>
      </c>
      <c r="C2112">
        <f>VLOOKUP(A2112,H_SPBTFDUE!$B$2:$C$5828,2,0)</f>
        <v>60.16</v>
      </c>
      <c r="D2112" s="2">
        <f>D2111*(1-D$1+IF(AND(WEEKDAY($A2112)&lt;&gt;1,WEEKDAY($A2112)&lt;&gt;7),-VLOOKUP($A2112,ETF_OP_Fee!$G$5:$H$14,2,1),0))^($A2112-$A2111)*(1+2*(C2112/C2111-1))+IFERROR(VLOOKUP(A2112,BITXeom!$C$9:$D$100,2,0),0)-$D$3*IFERROR(VLOOKUP($A2112,Dividends!$C$10:$E$100,2,0),0)</f>
        <v>36.094874665389</v>
      </c>
      <c r="G2112" s="66">
        <f t="shared" si="48"/>
        <v>527.81498911656251</v>
      </c>
      <c r="H2112" s="2">
        <f>H2111*(1-H$1+IF(AND(WEEKDAY($A2112)&lt;&gt;1,WEEKDAY($A2112)&lt;&gt;7),-VLOOKUP($A2112,ETF_OP_Fee!$I$5:$J$14,2,1),0))^($A2112-$A2111)*(1+1*(B2112/B2111-1))</f>
        <v>5.8528592796183192</v>
      </c>
      <c r="I2112" s="9" t="str">
        <f>IFERROR(VLOOKUP(A2112,'BITO-IV'!$A$1:$J$10000,4,0),"")</f>
        <v/>
      </c>
      <c r="L2112" s="9">
        <f>VLOOKUP(A2112,'ETH-Web'!$A$1:$G$10001,6,0)</f>
        <v>730.54901099999995</v>
      </c>
      <c r="M2112" s="2">
        <f>M2111*(1-M$1+IF(AND(WEEKDAY($A2112)&lt;&gt;1,WEEKDAY($A2112)&lt;&gt;7),-VLOOKUP($A2112,ETF_OP_Fee!$K$5:$L$14,2,1),0))^($A2112-$A2111)*(1+2*(L2112/L2111-1))-M$3*IFERROR(VLOOKUP($A3708,Dividends!$C$10:$E$100,3,0),0)</f>
        <v>117.04315252321692</v>
      </c>
      <c r="Q2112">
        <f>ROW()</f>
        <v>2112</v>
      </c>
      <c r="R2112" t="str">
        <f t="shared" si="49"/>
        <v/>
      </c>
      <c r="S2112" t="str">
        <f t="shared" si="47"/>
        <v/>
      </c>
      <c r="U2112" t="str">
        <f t="shared" si="45"/>
        <v/>
      </c>
      <c r="V2112" t="str">
        <f t="shared" si="46"/>
        <v/>
      </c>
      <c r="W2112">
        <f>VLOOKUP(A2112,Tbills!$B$4:$C$10000,2,1)</f>
        <v>1.890000000000001</v>
      </c>
    </row>
    <row r="2113" spans="1:23">
      <c r="A2113" s="1">
        <v>43235</v>
      </c>
      <c r="B2113">
        <f>IFERROR(VLOOKUP($A2113,'BTC-Web'!$A$2:$H$10000,2,0),"")</f>
        <v>8705.1904300000006</v>
      </c>
      <c r="C2113">
        <f>VLOOKUP(A2113,H_SPBTFDUE!$B$2:$C$5828,2,0)</f>
        <v>58.79</v>
      </c>
      <c r="D2113" s="2">
        <f>D2112*(1-D$1+IF(AND(WEEKDAY($A2113)&lt;&gt;1,WEEKDAY($A2113)&lt;&gt;7),-VLOOKUP($A2113,ETF_OP_Fee!$G$5:$H$14,2,1),0))^($A2113-$A2112)*(1+2*(C2113/C2112-1))+IFERROR(VLOOKUP(A2113,BITXeom!$C$9:$D$100,2,0),0)-$D$3*IFERROR(VLOOKUP($A2113,Dividends!$C$10:$E$100,2,0),0)</f>
        <v>34.446772930663336</v>
      </c>
      <c r="G2113" s="66">
        <f t="shared" si="48"/>
        <v>551.82695979613447</v>
      </c>
      <c r="H2113" s="2">
        <f>H2112*(1-H$1+IF(AND(WEEKDAY($A2113)&lt;&gt;1,WEEKDAY($A2113)&lt;&gt;7),-VLOOKUP($A2113,ETF_OP_Fee!$I$5:$J$14,2,1),0))^($A2113-$A2112)*(1+1*(B2113/B2112-1))</f>
        <v>5.8473942423344765</v>
      </c>
      <c r="I2113" s="9" t="str">
        <f>IFERROR(VLOOKUP(A2113,'BITO-IV'!$A$1:$J$10000,4,0),"")</f>
        <v/>
      </c>
      <c r="L2113" s="9">
        <f>VLOOKUP(A2113,'ETH-Web'!$A$1:$G$10001,6,0)</f>
        <v>708.87097200000005</v>
      </c>
      <c r="M2113" s="2">
        <f>M2112*(1-M$1+IF(AND(WEEKDAY($A2113)&lt;&gt;1,WEEKDAY($A2113)&lt;&gt;7),-VLOOKUP($A2113,ETF_OP_Fee!$K$5:$L$14,2,1),0))^($A2113-$A2112)*(1+2*(L2113/L2112-1))-M$3*IFERROR(VLOOKUP($A3709,Dividends!$C$10:$E$100,3,0),0)</f>
        <v>110.09412740200698</v>
      </c>
      <c r="Q2113">
        <f>ROW()</f>
        <v>2113</v>
      </c>
      <c r="R2113" t="str">
        <f t="shared" si="49"/>
        <v/>
      </c>
      <c r="S2113" t="str">
        <f t="shared" si="47"/>
        <v/>
      </c>
      <c r="U2113" t="str">
        <f t="shared" si="45"/>
        <v/>
      </c>
      <c r="V2113" t="str">
        <f t="shared" si="46"/>
        <v/>
      </c>
      <c r="W2113">
        <f>VLOOKUP(A2113,Tbills!$B$4:$C$10000,2,1)</f>
        <v>1.890000000000001</v>
      </c>
    </row>
    <row r="2114" spans="1:23">
      <c r="A2114" s="1">
        <v>43236</v>
      </c>
      <c r="B2114">
        <f>IFERROR(VLOOKUP($A2114,'BTC-Web'!$A$2:$H$10000,2,0),"")</f>
        <v>8504.4101559999999</v>
      </c>
      <c r="C2114">
        <f>VLOOKUP(A2114,H_SPBTFDUE!$B$2:$C$5828,2,0)</f>
        <v>56.81</v>
      </c>
      <c r="D2114" s="2">
        <f>D2113*(1-D$1+IF(AND(WEEKDAY($A2114)&lt;&gt;1,WEEKDAY($A2114)&lt;&gt;7),-VLOOKUP($A2114,ETF_OP_Fee!$G$5:$H$14,2,1),0))^($A2114-$A2113)*(1+2*(C2114/C2113-1))+IFERROR(VLOOKUP(A2114,BITXeom!$C$9:$D$100,2,0),0)-$D$3*IFERROR(VLOOKUP($A2114,Dividends!$C$10:$E$100,2,0),0)</f>
        <v>32.122620834970455</v>
      </c>
      <c r="G2114" s="66">
        <f t="shared" si="48"/>
        <v>588.96841249202998</v>
      </c>
      <c r="H2114" s="2">
        <f>H2113*(1-H$1+IF(AND(WEEKDAY($A2114)&lt;&gt;1,WEEKDAY($A2114)&lt;&gt;7),-VLOOKUP($A2114,ETF_OP_Fee!$I$5:$J$14,2,1),0))^($A2114-$A2113)*(1+1*(B2114/B2113-1))</f>
        <v>5.7123787323746438</v>
      </c>
      <c r="I2114" s="9" t="str">
        <f>IFERROR(VLOOKUP(A2114,'BITO-IV'!$A$1:$J$10000,4,0),"")</f>
        <v/>
      </c>
      <c r="L2114" s="9">
        <f>VLOOKUP(A2114,'ETH-Web'!$A$1:$G$10001,6,0)</f>
        <v>707.04998799999998</v>
      </c>
      <c r="M2114" s="2">
        <f>M2113*(1-M$1+IF(AND(WEEKDAY($A2114)&lt;&gt;1,WEEKDAY($A2114)&lt;&gt;7),-VLOOKUP($A2114,ETF_OP_Fee!$K$5:$L$14,2,1),0))^($A2114-$A2113)*(1+2*(L2114/L2113-1))-M$3*IFERROR(VLOOKUP($A3710,Dividends!$C$10:$E$100,3,0),0)</f>
        <v>109.5256758201639</v>
      </c>
      <c r="Q2114">
        <f>ROW()</f>
        <v>2114</v>
      </c>
      <c r="R2114" t="str">
        <f t="shared" si="49"/>
        <v/>
      </c>
      <c r="S2114" t="str">
        <f t="shared" si="47"/>
        <v/>
      </c>
      <c r="U2114" t="str">
        <f t="shared" ref="U2114:U2177" si="50">IF($A2114&gt;=$R$2,L2114*U$4,"")</f>
        <v/>
      </c>
      <c r="V2114" t="str">
        <f t="shared" ref="V2114:V2177" si="51">IF($A2114&gt;=$R$2,M2114*V$4,"")</f>
        <v/>
      </c>
      <c r="W2114">
        <f>VLOOKUP(A2114,Tbills!$B$4:$C$10000,2,1)</f>
        <v>1.890000000000001</v>
      </c>
    </row>
    <row r="2115" spans="1:23">
      <c r="A2115" s="1">
        <v>43237</v>
      </c>
      <c r="B2115">
        <f>IFERROR(VLOOKUP($A2115,'BTC-Web'!$A$2:$H$10000,2,0),"")</f>
        <v>8370.0498050000006</v>
      </c>
      <c r="C2115">
        <f>VLOOKUP(A2115,H_SPBTFDUE!$B$2:$C$5828,2,0)</f>
        <v>56.18</v>
      </c>
      <c r="D2115" s="2">
        <f>D2114*(1-D$1+IF(AND(WEEKDAY($A2115)&lt;&gt;1,WEEKDAY($A2115)&lt;&gt;7),-VLOOKUP($A2115,ETF_OP_Fee!$G$5:$H$14,2,1),0))^($A2115-$A2114)*(1+2*(C2115/C2114-1))+IFERROR(VLOOKUP(A2115,BITXeom!$C$9:$D$100,2,0),0)-$D$3*IFERROR(VLOOKUP($A2115,Dividends!$C$10:$E$100,2,0),0)</f>
        <v>31.40638057089155</v>
      </c>
      <c r="G2115" s="66">
        <f t="shared" si="48"/>
        <v>602.00059842737926</v>
      </c>
      <c r="H2115" s="2">
        <f>H2114*(1-H$1+IF(AND(WEEKDAY($A2115)&lt;&gt;1,WEEKDAY($A2115)&lt;&gt;7),-VLOOKUP($A2115,ETF_OP_Fee!$I$5:$J$14,2,1),0))^($A2115-$A2114)*(1+1*(B2115/B2114-1))</f>
        <v>5.6219830855720723</v>
      </c>
      <c r="I2115" s="9" t="str">
        <f>IFERROR(VLOOKUP(A2115,'BITO-IV'!$A$1:$J$10000,4,0),"")</f>
        <v/>
      </c>
      <c r="L2115" s="9">
        <f>VLOOKUP(A2115,'ETH-Web'!$A$1:$G$10001,6,0)</f>
        <v>672.65698199999997</v>
      </c>
      <c r="M2115" s="2">
        <f>M2114*(1-M$1+IF(AND(WEEKDAY($A2115)&lt;&gt;1,WEEKDAY($A2115)&lt;&gt;7),-VLOOKUP($A2115,ETF_OP_Fee!$K$5:$L$14,2,1),0))^($A2115-$A2114)*(1+2*(L2115/L2114-1))-M$3*IFERROR(VLOOKUP($A3711,Dividends!$C$10:$E$100,3,0),0)</f>
        <v>98.867822902228369</v>
      </c>
      <c r="Q2115">
        <f>ROW()</f>
        <v>2115</v>
      </c>
      <c r="R2115" t="str">
        <f t="shared" si="49"/>
        <v/>
      </c>
      <c r="S2115" t="str">
        <f t="shared" si="47"/>
        <v/>
      </c>
      <c r="U2115" t="str">
        <f t="shared" si="50"/>
        <v/>
      </c>
      <c r="V2115" t="str">
        <f t="shared" si="51"/>
        <v/>
      </c>
      <c r="W2115">
        <f>VLOOKUP(A2115,Tbills!$B$4:$C$10000,2,1)</f>
        <v>1.890000000000001</v>
      </c>
    </row>
    <row r="2116" spans="1:23">
      <c r="A2116" s="1">
        <v>43238</v>
      </c>
      <c r="B2116">
        <f>IFERROR(VLOOKUP($A2116,'BTC-Web'!$A$2:$H$10000,2,0),"")</f>
        <v>8091.830078</v>
      </c>
      <c r="C2116">
        <f>VLOOKUP(A2116,H_SPBTFDUE!$B$2:$C$5828,2,0)</f>
        <v>56.52</v>
      </c>
      <c r="D2116" s="2">
        <f>D2115*(1-D$1+IF(AND(WEEKDAY($A2116)&lt;&gt;1,WEEKDAY($A2116)&lt;&gt;7),-VLOOKUP($A2116,ETF_OP_Fee!$G$5:$H$14,2,1),0))^($A2116-$A2115)*(1+2*(C2116/C2115-1))+IFERROR(VLOOKUP(A2116,BITXeom!$C$9:$D$100,2,0),0)-$D$3*IFERROR(VLOOKUP($A2116,Dividends!$C$10:$E$100,2,0),0)</f>
        <v>31.782690080858437</v>
      </c>
      <c r="G2116" s="66">
        <f t="shared" si="48"/>
        <v>594.68267531290621</v>
      </c>
      <c r="H2116" s="2">
        <f>H2115*(1-H$1+IF(AND(WEEKDAY($A2116)&lt;&gt;1,WEEKDAY($A2116)&lt;&gt;7),-VLOOKUP($A2116,ETF_OP_Fee!$I$5:$J$14,2,1),0))^($A2116-$A2115)*(1+1*(B2116/B2115-1))</f>
        <v>5.4349673954003412</v>
      </c>
      <c r="I2116" s="9" t="str">
        <f>IFERROR(VLOOKUP(A2116,'BITO-IV'!$A$1:$J$10000,4,0),"")</f>
        <v/>
      </c>
      <c r="L2116" s="9">
        <f>VLOOKUP(A2116,'ETH-Web'!$A$1:$G$10001,6,0)</f>
        <v>694.36700399999995</v>
      </c>
      <c r="M2116" s="2">
        <f>M2115*(1-M$1+IF(AND(WEEKDAY($A2116)&lt;&gt;1,WEEKDAY($A2116)&lt;&gt;7),-VLOOKUP($A2116,ETF_OP_Fee!$K$5:$L$14,2,1),0))^($A2116-$A2115)*(1+2*(L2116/L2115-1))-M$3*IFERROR(VLOOKUP($A3712,Dividends!$C$10:$E$100,3,0),0)</f>
        <v>105.24703559283022</v>
      </c>
      <c r="Q2116">
        <f>ROW()</f>
        <v>2116</v>
      </c>
      <c r="R2116" t="str">
        <f t="shared" si="49"/>
        <v/>
      </c>
      <c r="S2116" t="str">
        <f t="shared" si="47"/>
        <v/>
      </c>
      <c r="U2116" t="str">
        <f t="shared" si="50"/>
        <v/>
      </c>
      <c r="V2116" t="str">
        <f t="shared" si="51"/>
        <v/>
      </c>
      <c r="W2116">
        <f>VLOOKUP(A2116,Tbills!$B$4:$C$10000,2,1)</f>
        <v>1.890000000000001</v>
      </c>
    </row>
    <row r="2117" spans="1:23">
      <c r="A2117" s="1">
        <v>43241</v>
      </c>
      <c r="B2117">
        <f>IFERROR(VLOOKUP($A2117,'BTC-Web'!$A$2:$H$10000,2,0),"")</f>
        <v>8522.3300780000009</v>
      </c>
      <c r="C2117">
        <f>VLOOKUP(A2117,H_SPBTFDUE!$B$2:$C$5828,2,0)</f>
        <v>57.49</v>
      </c>
      <c r="D2117" s="2">
        <f>D2116*(1-D$1+IF(AND(WEEKDAY($A2117)&lt;&gt;1,WEEKDAY($A2117)&lt;&gt;7),-VLOOKUP($A2117,ETF_OP_Fee!$G$5:$H$14,2,1),0))^($A2117-$A2116)*(1+2*(C2117/C2116-1))+IFERROR(VLOOKUP(A2117,BITXeom!$C$9:$D$100,2,0),0)-$D$3*IFERROR(VLOOKUP($A2117,Dividends!$C$10:$E$100,2,0),0)</f>
        <v>32.861716260958559</v>
      </c>
      <c r="G2117" s="66">
        <f t="shared" si="48"/>
        <v>574.23975195832054</v>
      </c>
      <c r="H2117" s="2">
        <f>H2116*(1-H$1+IF(AND(WEEKDAY($A2117)&lt;&gt;1,WEEKDAY($A2117)&lt;&gt;7),-VLOOKUP($A2117,ETF_OP_Fee!$I$5:$J$14,2,1),0))^($A2117-$A2116)*(1+1*(B2117/B2116-1))</f>
        <v>5.7236705538464454</v>
      </c>
      <c r="I2117" s="9" t="str">
        <f>IFERROR(VLOOKUP(A2117,'BITO-IV'!$A$1:$J$10000,4,0),"")</f>
        <v/>
      </c>
      <c r="L2117" s="9">
        <f>VLOOKUP(A2117,'ETH-Web'!$A$1:$G$10001,6,0)</f>
        <v>699.22198500000002</v>
      </c>
      <c r="M2117" s="2">
        <f>M2116*(1-M$1+IF(AND(WEEKDAY($A2117)&lt;&gt;1,WEEKDAY($A2117)&lt;&gt;7),-VLOOKUP($A2117,ETF_OP_Fee!$K$5:$L$14,2,1),0))^($A2117-$A2116)*(1+2*(L2117/L2116-1))-M$3*IFERROR(VLOOKUP($A3713,Dividends!$C$10:$E$100,3,0),0)</f>
        <v>106.71055519549097</v>
      </c>
      <c r="Q2117">
        <f>ROW()</f>
        <v>2117</v>
      </c>
      <c r="R2117" t="str">
        <f t="shared" si="49"/>
        <v/>
      </c>
      <c r="S2117" t="str">
        <f t="shared" si="47"/>
        <v/>
      </c>
      <c r="U2117" t="str">
        <f t="shared" si="50"/>
        <v/>
      </c>
      <c r="V2117" t="str">
        <f t="shared" si="51"/>
        <v/>
      </c>
      <c r="W2117">
        <f>VLOOKUP(A2117,Tbills!$B$4:$C$10000,2,1)</f>
        <v>1.8950004395604654</v>
      </c>
    </row>
    <row r="2118" spans="1:23">
      <c r="A2118" s="1">
        <v>43242</v>
      </c>
      <c r="B2118">
        <f>IFERROR(VLOOKUP($A2118,'BTC-Web'!$A$2:$H$10000,2,0),"")</f>
        <v>8419.8701170000004</v>
      </c>
      <c r="C2118">
        <f>VLOOKUP(A2118,H_SPBTFDUE!$B$2:$C$5828,2,0)</f>
        <v>56.09</v>
      </c>
      <c r="D2118" s="2">
        <f>D2117*(1-D$1+IF(AND(WEEKDAY($A2118)&lt;&gt;1,WEEKDAY($A2118)&lt;&gt;7),-VLOOKUP($A2118,ETF_OP_Fee!$G$5:$H$14,2,1),0))^($A2118-$A2117)*(1+2*(C2118/C2117-1))+IFERROR(VLOOKUP(A2118,BITXeom!$C$9:$D$100,2,0),0)-$D$3*IFERROR(VLOOKUP($A2118,Dividends!$C$10:$E$100,2,0),0)</f>
        <v>31.257446732809942</v>
      </c>
      <c r="G2118" s="66">
        <f t="shared" si="48"/>
        <v>602.1777032245534</v>
      </c>
      <c r="H2118" s="2">
        <f>H2117*(1-H$1+IF(AND(WEEKDAY($A2118)&lt;&gt;1,WEEKDAY($A2118)&lt;&gt;7),-VLOOKUP($A2118,ETF_OP_Fee!$I$5:$J$14,2,1),0))^($A2118-$A2117)*(1+1*(B2118/B2117-1))</f>
        <v>5.6547103770733917</v>
      </c>
      <c r="I2118" s="9" t="str">
        <f>IFERROR(VLOOKUP(A2118,'BITO-IV'!$A$1:$J$10000,4,0),"")</f>
        <v/>
      </c>
      <c r="L2118" s="9">
        <f>VLOOKUP(A2118,'ETH-Web'!$A$1:$G$10001,6,0)</f>
        <v>647.74102800000003</v>
      </c>
      <c r="M2118" s="2">
        <f>M2117*(1-M$1+IF(AND(WEEKDAY($A2118)&lt;&gt;1,WEEKDAY($A2118)&lt;&gt;7),-VLOOKUP($A2118,ETF_OP_Fee!$K$5:$L$14,2,1),0))^($A2118-$A2117)*(1+2*(L2118/L2117-1))-M$3*IFERROR(VLOOKUP($A3714,Dividends!$C$10:$E$100,3,0),0)</f>
        <v>90.994857088051234</v>
      </c>
      <c r="Q2118">
        <f>ROW()</f>
        <v>2118</v>
      </c>
      <c r="R2118" t="str">
        <f t="shared" si="49"/>
        <v/>
      </c>
      <c r="S2118" t="str">
        <f t="shared" si="47"/>
        <v/>
      </c>
      <c r="U2118" t="str">
        <f t="shared" si="50"/>
        <v/>
      </c>
      <c r="V2118" t="str">
        <f t="shared" si="51"/>
        <v/>
      </c>
      <c r="W2118">
        <f>VLOOKUP(A2118,Tbills!$B$4:$C$10000,2,1)</f>
        <v>1.8950004395604654</v>
      </c>
    </row>
    <row r="2119" spans="1:23">
      <c r="A2119" s="1">
        <v>43243</v>
      </c>
      <c r="B2119">
        <f>IFERROR(VLOOKUP($A2119,'BTC-Web'!$A$2:$H$10000,2,0),"")</f>
        <v>8037.080078</v>
      </c>
      <c r="C2119">
        <f>VLOOKUP(A2119,H_SPBTFDUE!$B$2:$C$5828,2,0)</f>
        <v>52.08</v>
      </c>
      <c r="D2119" s="2">
        <f>D2118*(1-D$1+IF(AND(WEEKDAY($A2119)&lt;&gt;1,WEEKDAY($A2119)&lt;&gt;7),-VLOOKUP($A2119,ETF_OP_Fee!$G$5:$H$14,2,1),0))^($A2119-$A2118)*(1+2*(C2119/C2118-1))+IFERROR(VLOOKUP(A2119,BITXeom!$C$9:$D$100,2,0),0)-$D$3*IFERROR(VLOOKUP($A2119,Dividends!$C$10:$E$100,2,0),0)</f>
        <v>26.784887425171277</v>
      </c>
      <c r="G2119" s="66">
        <f t="shared" si="48"/>
        <v>688.24842829942747</v>
      </c>
      <c r="H2119" s="2">
        <f>H2118*(1-H$1+IF(AND(WEEKDAY($A2119)&lt;&gt;1,WEEKDAY($A2119)&lt;&gt;7),-VLOOKUP($A2119,ETF_OP_Fee!$I$5:$J$14,2,1),0))^($A2119-$A2118)*(1+1*(B2119/B2118-1))</f>
        <v>5.3974914826991007</v>
      </c>
      <c r="I2119" s="9" t="str">
        <f>IFERROR(VLOOKUP(A2119,'BITO-IV'!$A$1:$J$10000,4,0),"")</f>
        <v/>
      </c>
      <c r="L2119" s="9">
        <f>VLOOKUP(A2119,'ETH-Web'!$A$1:$G$10001,6,0)</f>
        <v>583.58502199999998</v>
      </c>
      <c r="M2119" s="2">
        <f>M2118*(1-M$1+IF(AND(WEEKDAY($A2119)&lt;&gt;1,WEEKDAY($A2119)&lt;&gt;7),-VLOOKUP($A2119,ETF_OP_Fee!$K$5:$L$14,2,1),0))^($A2119-$A2118)*(1+2*(L2119/L2118-1))-M$3*IFERROR(VLOOKUP($A3715,Dividends!$C$10:$E$100,3,0),0)</f>
        <v>72.967667308524426</v>
      </c>
      <c r="Q2119">
        <f>ROW()</f>
        <v>2119</v>
      </c>
      <c r="R2119" t="str">
        <f t="shared" si="49"/>
        <v/>
      </c>
      <c r="S2119" t="str">
        <f t="shared" si="47"/>
        <v/>
      </c>
      <c r="U2119" t="str">
        <f t="shared" si="50"/>
        <v/>
      </c>
      <c r="V2119" t="str">
        <f t="shared" si="51"/>
        <v/>
      </c>
      <c r="W2119">
        <f>VLOOKUP(A2119,Tbills!$B$4:$C$10000,2,1)</f>
        <v>1.8950004395604654</v>
      </c>
    </row>
    <row r="2120" spans="1:23">
      <c r="A2120" s="1">
        <v>43244</v>
      </c>
      <c r="B2120">
        <f>IFERROR(VLOOKUP($A2120,'BTC-Web'!$A$2:$H$10000,2,0),"")</f>
        <v>7561.1201170000004</v>
      </c>
      <c r="C2120">
        <f>VLOOKUP(A2120,H_SPBTFDUE!$B$2:$C$5828,2,0)</f>
        <v>52.08</v>
      </c>
      <c r="D2120" s="2">
        <f>D2119*(1-D$1+IF(AND(WEEKDAY($A2120)&lt;&gt;1,WEEKDAY($A2120)&lt;&gt;7),-VLOOKUP($A2120,ETF_OP_Fee!$G$5:$H$14,2,1),0))^($A2120-$A2119)*(1+2*(C2120/C2119-1))+IFERROR(VLOOKUP(A2120,BITXeom!$C$9:$D$100,2,0),0)-$D$3*IFERROR(VLOOKUP($A2120,Dividends!$C$10:$E$100,2,0),0)</f>
        <v>26.781658562029612</v>
      </c>
      <c r="G2120" s="66">
        <f t="shared" si="48"/>
        <v>688.21260166891329</v>
      </c>
      <c r="H2120" s="2">
        <f>H2119*(1-H$1+IF(AND(WEEKDAY($A2120)&lt;&gt;1,WEEKDAY($A2120)&lt;&gt;7),-VLOOKUP($A2120,ETF_OP_Fee!$I$5:$J$14,2,1),0))^($A2120-$A2119)*(1+1*(B2120/B2119-1))</f>
        <v>5.0777171346908778</v>
      </c>
      <c r="I2120" s="9" t="str">
        <f>IFERROR(VLOOKUP(A2120,'BITO-IV'!$A$1:$J$10000,4,0),"")</f>
        <v/>
      </c>
      <c r="L2120" s="9">
        <f>VLOOKUP(A2120,'ETH-Web'!$A$1:$G$10001,6,0)</f>
        <v>601.75500499999998</v>
      </c>
      <c r="M2120" s="2">
        <f>M2119*(1-M$1+IF(AND(WEEKDAY($A2120)&lt;&gt;1,WEEKDAY($A2120)&lt;&gt;7),-VLOOKUP($A2120,ETF_OP_Fee!$K$5:$L$14,2,1),0))^($A2120-$A2119)*(1+2*(L2120/L2119-1))-M$3*IFERROR(VLOOKUP($A3716,Dividends!$C$10:$E$100,3,0),0)</f>
        <v>77.509383607595694</v>
      </c>
      <c r="Q2120">
        <f>ROW()</f>
        <v>2120</v>
      </c>
      <c r="R2120" t="str">
        <f t="shared" si="49"/>
        <v/>
      </c>
      <c r="S2120" t="str">
        <f t="shared" si="47"/>
        <v/>
      </c>
      <c r="U2120" t="str">
        <f t="shared" si="50"/>
        <v/>
      </c>
      <c r="V2120" t="str">
        <f t="shared" si="51"/>
        <v/>
      </c>
      <c r="W2120">
        <f>VLOOKUP(A2120,Tbills!$B$4:$C$10000,2,1)</f>
        <v>1.8950004395604654</v>
      </c>
    </row>
    <row r="2121" spans="1:23">
      <c r="A2121" s="1">
        <v>43245</v>
      </c>
      <c r="B2121">
        <f>IFERROR(VLOOKUP($A2121,'BTC-Web'!$A$2:$H$10000,2,0),"")</f>
        <v>7592.2998049999997</v>
      </c>
      <c r="C2121">
        <f>VLOOKUP(A2121,H_SPBTFDUE!$B$2:$C$5828,2,0)</f>
        <v>50.98</v>
      </c>
      <c r="D2121" s="2">
        <f>D2120*(1-D$1+IF(AND(WEEKDAY($A2121)&lt;&gt;1,WEEKDAY($A2121)&lt;&gt;7),-VLOOKUP($A2121,ETF_OP_Fee!$G$5:$H$14,2,1),0))^($A2121-$A2120)*(1+2*(C2121/C2120-1))+IFERROR(VLOOKUP(A2121,BITXeom!$C$9:$D$100,2,0),0)-$D$3*IFERROR(VLOOKUP($A2121,Dividends!$C$10:$E$100,2,0),0)</f>
        <v>25.647236804828413</v>
      </c>
      <c r="G2121" s="66">
        <f t="shared" si="48"/>
        <v>717.24873780333962</v>
      </c>
      <c r="H2121" s="2">
        <f>H2120*(1-H$1+IF(AND(WEEKDAY($A2121)&lt;&gt;1,WEEKDAY($A2121)&lt;&gt;7),-VLOOKUP($A2121,ETF_OP_Fee!$I$5:$J$14,2,1),0))^($A2121-$A2120)*(1+1*(B2121/B2120-1))</f>
        <v>5.0985233429046897</v>
      </c>
      <c r="I2121" s="9" t="str">
        <f>IFERROR(VLOOKUP(A2121,'BITO-IV'!$A$1:$J$10000,4,0),"")</f>
        <v/>
      </c>
      <c r="L2121" s="9">
        <f>VLOOKUP(A2121,'ETH-Web'!$A$1:$G$10001,6,0)</f>
        <v>586.73400900000001</v>
      </c>
      <c r="M2121" s="2">
        <f>M2120*(1-M$1+IF(AND(WEEKDAY($A2121)&lt;&gt;1,WEEKDAY($A2121)&lt;&gt;7),-VLOOKUP($A2121,ETF_OP_Fee!$K$5:$L$14,2,1),0))^($A2121-$A2120)*(1+2*(L2121/L2120-1))-M$3*IFERROR(VLOOKUP($A3717,Dividends!$C$10:$E$100,3,0),0)</f>
        <v>73.637911866459163</v>
      </c>
      <c r="Q2121">
        <f>ROW()</f>
        <v>2121</v>
      </c>
      <c r="R2121" t="str">
        <f t="shared" si="49"/>
        <v/>
      </c>
      <c r="S2121" t="str">
        <f t="shared" si="47"/>
        <v/>
      </c>
      <c r="U2121" t="str">
        <f t="shared" si="50"/>
        <v/>
      </c>
      <c r="V2121" t="str">
        <f t="shared" si="51"/>
        <v/>
      </c>
      <c r="W2121">
        <f>VLOOKUP(A2121,Tbills!$B$4:$C$10000,2,1)</f>
        <v>1.8950004395604654</v>
      </c>
    </row>
    <row r="2122" spans="1:23">
      <c r="A2122" s="1">
        <v>43249</v>
      </c>
      <c r="B2122">
        <f>IFERROR(VLOOKUP($A2122,'BTC-Web'!$A$2:$H$10000,2,0),"")</f>
        <v>7129.4599609999996</v>
      </c>
      <c r="C2122">
        <f>VLOOKUP(A2122,H_SPBTFDUE!$B$2:$C$5828,2,0)</f>
        <v>51.36</v>
      </c>
      <c r="D2122" s="2">
        <f>D2121*(1-D$1+IF(AND(WEEKDAY($A2122)&lt;&gt;1,WEEKDAY($A2122)&lt;&gt;7),-VLOOKUP($A2122,ETF_OP_Fee!$G$5:$H$14,2,1),0))^($A2122-$A2121)*(1+2*(C2122/C2121-1))+IFERROR(VLOOKUP(A2122,BITXeom!$C$9:$D$100,2,0),0)-$D$3*IFERROR(VLOOKUP($A2122,Dividends!$C$10:$E$100,2,0),0)</f>
        <v>26.017031880174837</v>
      </c>
      <c r="G2122" s="66">
        <f t="shared" si="48"/>
        <v>706.51879582560696</v>
      </c>
      <c r="H2122" s="2">
        <f>H2121*(1-H$1+IF(AND(WEEKDAY($A2122)&lt;&gt;1,WEEKDAY($A2122)&lt;&gt;7),-VLOOKUP($A2122,ETF_OP_Fee!$I$5:$J$14,2,1),0))^($A2122-$A2121)*(1+1*(B2122/B2121-1))</f>
        <v>4.7872100365508947</v>
      </c>
      <c r="I2122" s="9" t="str">
        <f>IFERROR(VLOOKUP(A2122,'BITO-IV'!$A$1:$J$10000,4,0),"")</f>
        <v/>
      </c>
      <c r="L2122" s="9">
        <f>VLOOKUP(A2122,'ETH-Web'!$A$1:$G$10001,6,0)</f>
        <v>565.38800000000003</v>
      </c>
      <c r="M2122" s="2">
        <f>M2121*(1-M$1+IF(AND(WEEKDAY($A2122)&lt;&gt;1,WEEKDAY($A2122)&lt;&gt;7),-VLOOKUP($A2122,ETF_OP_Fee!$K$5:$L$14,2,1),0))^($A2122-$A2121)*(1+2*(L2122/L2121-1))-M$3*IFERROR(VLOOKUP($A3718,Dividends!$C$10:$E$100,3,0),0)</f>
        <v>68.272826839955016</v>
      </c>
      <c r="Q2122">
        <f>ROW()</f>
        <v>2122</v>
      </c>
      <c r="R2122" t="str">
        <f t="shared" si="49"/>
        <v/>
      </c>
      <c r="S2122" t="str">
        <f t="shared" si="47"/>
        <v/>
      </c>
      <c r="U2122" t="str">
        <f t="shared" si="50"/>
        <v/>
      </c>
      <c r="V2122" t="str">
        <f t="shared" si="51"/>
        <v/>
      </c>
      <c r="W2122">
        <f>VLOOKUP(A2122,Tbills!$B$4:$C$10000,2,1)</f>
        <v>1.8950004395604654</v>
      </c>
    </row>
    <row r="2123" spans="1:23">
      <c r="A2123" s="1">
        <v>43250</v>
      </c>
      <c r="B2123">
        <f>IFERROR(VLOOKUP($A2123,'BTC-Web'!$A$2:$H$10000,2,0),"")</f>
        <v>7469.7299800000001</v>
      </c>
      <c r="C2123">
        <f>VLOOKUP(A2123,H_SPBTFDUE!$B$2:$C$5828,2,0)</f>
        <v>50.16</v>
      </c>
      <c r="D2123" s="2">
        <f>D2122*(1-D$1+IF(AND(WEEKDAY($A2123)&lt;&gt;1,WEEKDAY($A2123)&lt;&gt;7),-VLOOKUP($A2123,ETF_OP_Fee!$G$5:$H$14,2,1),0))^($A2123-$A2122)*(1+2*(C2123/C2122-1))+IFERROR(VLOOKUP(A2123,BITXeom!$C$9:$D$100,2,0),0)-$D$3*IFERROR(VLOOKUP($A2123,Dividends!$C$10:$E$100,2,0),0)</f>
        <v>24.798292983224449</v>
      </c>
      <c r="G2123" s="66">
        <f t="shared" si="48"/>
        <v>739.49691513606194</v>
      </c>
      <c r="H2123" s="2">
        <f>H2122*(1-H$1+IF(AND(WEEKDAY($A2123)&lt;&gt;1,WEEKDAY($A2123)&lt;&gt;7),-VLOOKUP($A2123,ETF_OP_Fee!$I$5:$J$14,2,1),0))^($A2123-$A2122)*(1+1*(B2123/B2122-1))</f>
        <v>5.0155601978495117</v>
      </c>
      <c r="I2123" s="9" t="str">
        <f>IFERROR(VLOOKUP(A2123,'BITO-IV'!$A$1:$J$10000,4,0),"")</f>
        <v/>
      </c>
      <c r="L2123" s="9">
        <f>VLOOKUP(A2123,'ETH-Web'!$A$1:$G$10001,6,0)</f>
        <v>559.59002699999996</v>
      </c>
      <c r="M2123" s="2">
        <f>M2122*(1-M$1+IF(AND(WEEKDAY($A2123)&lt;&gt;1,WEEKDAY($A2123)&lt;&gt;7),-VLOOKUP($A2123,ETF_OP_Fee!$K$5:$L$14,2,1),0))^($A2123-$A2122)*(1+2*(L2123/L2122-1))-M$3*IFERROR(VLOOKUP($A3719,Dividends!$C$10:$E$100,3,0),0)</f>
        <v>66.870848511403409</v>
      </c>
      <c r="Q2123">
        <f>ROW()</f>
        <v>2123</v>
      </c>
      <c r="R2123" t="str">
        <f t="shared" si="49"/>
        <v/>
      </c>
      <c r="S2123" t="str">
        <f t="shared" si="47"/>
        <v/>
      </c>
      <c r="U2123" t="str">
        <f t="shared" si="50"/>
        <v/>
      </c>
      <c r="V2123" t="str">
        <f t="shared" si="51"/>
        <v/>
      </c>
      <c r="W2123">
        <f>VLOOKUP(A2123,Tbills!$B$4:$C$10000,2,1)</f>
        <v>1.8950004395604654</v>
      </c>
    </row>
    <row r="2124" spans="1:23">
      <c r="A2124" s="1">
        <v>43251</v>
      </c>
      <c r="B2124">
        <f>IFERROR(VLOOKUP($A2124,'BTC-Web'!$A$2:$H$10000,2,0),"")</f>
        <v>7406.1499020000001</v>
      </c>
      <c r="C2124">
        <f>VLOOKUP(A2124,H_SPBTFDUE!$B$2:$C$5828,2,0)</f>
        <v>51.7</v>
      </c>
      <c r="D2124" s="2">
        <f>D2123*(1-D$1+IF(AND(WEEKDAY($A2124)&lt;&gt;1,WEEKDAY($A2124)&lt;&gt;7),-VLOOKUP($A2124,ETF_OP_Fee!$G$5:$H$14,2,1),0))^($A2124-$A2123)*(1+2*(C2124/C2123-1))+IFERROR(VLOOKUP(A2124,BITXeom!$C$9:$D$100,2,0),0)-$D$3*IFERROR(VLOOKUP($A2124,Dividends!$C$10:$E$100,2,0),0)</f>
        <v>26.317822242063578</v>
      </c>
      <c r="G2124" s="66">
        <f t="shared" si="48"/>
        <v>694.0507154607235</v>
      </c>
      <c r="H2124" s="2">
        <f>H2123*(1-H$1+IF(AND(WEEKDAY($A2124)&lt;&gt;1,WEEKDAY($A2124)&lt;&gt;7),-VLOOKUP($A2124,ETF_OP_Fee!$I$5:$J$14,2,1),0))^($A2124-$A2123)*(1+1*(B2124/B2123-1))</f>
        <v>4.9727398384917949</v>
      </c>
      <c r="I2124" s="9" t="str">
        <f>IFERROR(VLOOKUP(A2124,'BITO-IV'!$A$1:$J$10000,4,0),"")</f>
        <v/>
      </c>
      <c r="L2124" s="9">
        <f>VLOOKUP(A2124,'ETH-Web'!$A$1:$G$10001,6,0)</f>
        <v>577.64502000000005</v>
      </c>
      <c r="M2124" s="2">
        <f>M2123*(1-M$1+IF(AND(WEEKDAY($A2124)&lt;&gt;1,WEEKDAY($A2124)&lt;&gt;7),-VLOOKUP($A2124,ETF_OP_Fee!$K$5:$L$14,2,1),0))^($A2124-$A2123)*(1+2*(L2124/L2123-1))-M$3*IFERROR(VLOOKUP($A3720,Dividends!$C$10:$E$100,3,0),0)</f>
        <v>71.184148249278479</v>
      </c>
      <c r="Q2124">
        <f>ROW()</f>
        <v>2124</v>
      </c>
      <c r="R2124" t="str">
        <f t="shared" si="49"/>
        <v/>
      </c>
      <c r="S2124" t="str">
        <f t="shared" si="47"/>
        <v/>
      </c>
      <c r="U2124" t="str">
        <f t="shared" si="50"/>
        <v/>
      </c>
      <c r="V2124" t="str">
        <f t="shared" si="51"/>
        <v/>
      </c>
      <c r="W2124">
        <f>VLOOKUP(A2124,Tbills!$B$4:$C$10000,2,1)</f>
        <v>1.8950004395604654</v>
      </c>
    </row>
    <row r="2125" spans="1:23">
      <c r="A2125" s="1">
        <v>43252</v>
      </c>
      <c r="B2125">
        <f>IFERROR(VLOOKUP($A2125,'BTC-Web'!$A$2:$H$10000,2,0),"")</f>
        <v>7500.7001950000003</v>
      </c>
      <c r="C2125">
        <f>VLOOKUP(A2125,H_SPBTFDUE!$B$2:$C$5828,2,0)</f>
        <v>50.98</v>
      </c>
      <c r="D2125" s="2">
        <f>D2124*(1-D$1+IF(AND(WEEKDAY($A2125)&lt;&gt;1,WEEKDAY($A2125)&lt;&gt;7),-VLOOKUP($A2125,ETF_OP_Fee!$G$5:$H$14,2,1),0))^($A2125-$A2124)*(1+2*(C2125/C2124-1))+IFERROR(VLOOKUP(A2125,BITXeom!$C$9:$D$100,2,0),0)-$D$3*IFERROR(VLOOKUP($A2125,Dividends!$C$10:$E$100,2,0),0)</f>
        <v>25.581707795957342</v>
      </c>
      <c r="G2125" s="66">
        <f t="shared" si="48"/>
        <v>713.34598002861321</v>
      </c>
      <c r="H2125" s="2">
        <f>H2124*(1-H$1+IF(AND(WEEKDAY($A2125)&lt;&gt;1,WEEKDAY($A2125)&lt;&gt;7),-VLOOKUP($A2125,ETF_OP_Fee!$I$5:$J$14,2,1),0))^($A2125-$A2124)*(1+1*(B2125/B2124-1))</f>
        <v>5.0360930271609341</v>
      </c>
      <c r="I2125" s="9" t="str">
        <f>IFERROR(VLOOKUP(A2125,'BITO-IV'!$A$1:$J$10000,4,0),"")</f>
        <v/>
      </c>
      <c r="L2125" s="9">
        <f>VLOOKUP(A2125,'ETH-Web'!$A$1:$G$10001,6,0)</f>
        <v>580.04303000000004</v>
      </c>
      <c r="M2125" s="2">
        <f>M2124*(1-M$1+IF(AND(WEEKDAY($A2125)&lt;&gt;1,WEEKDAY($A2125)&lt;&gt;7),-VLOOKUP($A2125,ETF_OP_Fee!$K$5:$L$14,2,1),0))^($A2125-$A2124)*(1+2*(L2125/L2124-1))-M$3*IFERROR(VLOOKUP($A3721,Dividends!$C$10:$E$100,3,0),0)</f>
        <v>71.773321245243736</v>
      </c>
      <c r="Q2125">
        <f>ROW()</f>
        <v>2125</v>
      </c>
      <c r="R2125" t="str">
        <f t="shared" si="49"/>
        <v/>
      </c>
      <c r="S2125" t="str">
        <f t="shared" si="47"/>
        <v/>
      </c>
      <c r="U2125" t="str">
        <f t="shared" si="50"/>
        <v/>
      </c>
      <c r="V2125" t="str">
        <f t="shared" si="51"/>
        <v/>
      </c>
      <c r="W2125">
        <f>VLOOKUP(A2125,Tbills!$B$4:$C$10000,2,1)</f>
        <v>1.8950004395604654</v>
      </c>
    </row>
    <row r="2126" spans="1:23">
      <c r="A2126" s="1">
        <v>43255</v>
      </c>
      <c r="B2126">
        <f>IFERROR(VLOOKUP($A2126,'BTC-Web'!$A$2:$H$10000,2,0),"")</f>
        <v>7722.5297849999997</v>
      </c>
      <c r="C2126">
        <f>VLOOKUP(A2126,H_SPBTFDUE!$B$2:$C$5828,2,0)</f>
        <v>51.38</v>
      </c>
      <c r="D2126" s="2">
        <f>D2125*(1-D$1+IF(AND(WEEKDAY($A2126)&lt;&gt;1,WEEKDAY($A2126)&lt;&gt;7),-VLOOKUP($A2126,ETF_OP_Fee!$G$5:$H$14,2,1),0))^($A2126-$A2125)*(1+2*(C2126/C2125-1))+IFERROR(VLOOKUP(A2126,BITXeom!$C$9:$D$100,2,0),0)-$D$3*IFERROR(VLOOKUP($A2126,Dividends!$C$10:$E$100,2,0),0)</f>
        <v>25.973751401768794</v>
      </c>
      <c r="G2126" s="66">
        <f t="shared" si="48"/>
        <v>702.11471623182308</v>
      </c>
      <c r="H2126" s="2">
        <f>H2125*(1-H$1+IF(AND(WEEKDAY($A2126)&lt;&gt;1,WEEKDAY($A2126)&lt;&gt;7),-VLOOKUP($A2126,ETF_OP_Fee!$I$5:$J$14,2,1),0))^($A2126-$A2125)*(1+1*(B2126/B2125-1))</f>
        <v>5.1846282008677758</v>
      </c>
      <c r="I2126" s="9" t="str">
        <f>IFERROR(VLOOKUP(A2126,'BITO-IV'!$A$1:$J$10000,4,0),"")</f>
        <v/>
      </c>
      <c r="L2126" s="9">
        <f>VLOOKUP(A2126,'ETH-Web'!$A$1:$G$10001,6,0)</f>
        <v>592.98498500000005</v>
      </c>
      <c r="M2126" s="2">
        <f>M2125*(1-M$1+IF(AND(WEEKDAY($A2126)&lt;&gt;1,WEEKDAY($A2126)&lt;&gt;7),-VLOOKUP($A2126,ETF_OP_Fee!$K$5:$L$14,2,1),0))^($A2126-$A2125)*(1+2*(L2126/L2125-1))-M$3*IFERROR(VLOOKUP($A3722,Dividends!$C$10:$E$100,3,0),0)</f>
        <v>74.970350044885151</v>
      </c>
      <c r="Q2126">
        <f>ROW()</f>
        <v>2126</v>
      </c>
      <c r="R2126" t="str">
        <f t="shared" si="49"/>
        <v/>
      </c>
      <c r="S2126" t="str">
        <f t="shared" si="47"/>
        <v/>
      </c>
      <c r="U2126" t="str">
        <f t="shared" si="50"/>
        <v/>
      </c>
      <c r="V2126" t="str">
        <f t="shared" si="51"/>
        <v/>
      </c>
      <c r="W2126">
        <f>VLOOKUP(A2126,Tbills!$B$4:$C$10000,2,1)</f>
        <v>1.9100017582417443</v>
      </c>
    </row>
    <row r="2127" spans="1:23">
      <c r="A2127" s="1">
        <v>43256</v>
      </c>
      <c r="B2127">
        <f>IFERROR(VLOOKUP($A2127,'BTC-Web'!$A$2:$H$10000,2,0),"")</f>
        <v>7500.8999020000001</v>
      </c>
      <c r="C2127">
        <f>VLOOKUP(A2127,H_SPBTFDUE!$B$2:$C$5828,2,0)</f>
        <v>52.25</v>
      </c>
      <c r="D2127" s="2">
        <f>D2126*(1-D$1+IF(AND(WEEKDAY($A2127)&lt;&gt;1,WEEKDAY($A2127)&lt;&gt;7),-VLOOKUP($A2127,ETF_OP_Fee!$G$5:$H$14,2,1),0))^($A2127-$A2126)*(1+2*(C2127/C2126-1))+IFERROR(VLOOKUP(A2127,BITXeom!$C$9:$D$100,2,0),0)-$D$3*IFERROR(VLOOKUP($A2127,Dividends!$C$10:$E$100,2,0),0)</f>
        <v>26.850123615549922</v>
      </c>
      <c r="G2127" s="66">
        <f t="shared" si="48"/>
        <v>678.30083018762321</v>
      </c>
      <c r="H2127" s="2">
        <f>H2126*(1-H$1+IF(AND(WEEKDAY($A2127)&lt;&gt;1,WEEKDAY($A2127)&lt;&gt;7),-VLOOKUP($A2127,ETF_OP_Fee!$I$5:$J$14,2,1),0))^($A2127-$A2126)*(1+1*(B2127/B2126-1))</f>
        <v>5.0357028146479186</v>
      </c>
      <c r="I2127" s="9" t="str">
        <f>IFERROR(VLOOKUP(A2127,'BITO-IV'!$A$1:$J$10000,4,0),"")</f>
        <v/>
      </c>
      <c r="L2127" s="9">
        <f>VLOOKUP(A2127,'ETH-Web'!$A$1:$G$10001,6,0)</f>
        <v>609.30297900000005</v>
      </c>
      <c r="M2127" s="2">
        <f>M2126*(1-M$1+IF(AND(WEEKDAY($A2127)&lt;&gt;1,WEEKDAY($A2127)&lt;&gt;7),-VLOOKUP($A2127,ETF_OP_Fee!$K$5:$L$14,2,1),0))^($A2127-$A2126)*(1+2*(L2127/L2126-1))-M$3*IFERROR(VLOOKUP($A3723,Dividends!$C$10:$E$100,3,0),0)</f>
        <v>79.094440186801393</v>
      </c>
      <c r="Q2127">
        <f>ROW()</f>
        <v>2127</v>
      </c>
      <c r="R2127" t="str">
        <f t="shared" si="49"/>
        <v/>
      </c>
      <c r="S2127" t="str">
        <f t="shared" si="47"/>
        <v/>
      </c>
      <c r="U2127" t="str">
        <f t="shared" si="50"/>
        <v/>
      </c>
      <c r="V2127" t="str">
        <f t="shared" si="51"/>
        <v/>
      </c>
      <c r="W2127">
        <f>VLOOKUP(A2127,Tbills!$B$4:$C$10000,2,1)</f>
        <v>1.9100017582417443</v>
      </c>
    </row>
    <row r="2128" spans="1:23">
      <c r="A2128" s="1">
        <v>43257</v>
      </c>
      <c r="B2128">
        <f>IFERROR(VLOOKUP($A2128,'BTC-Web'!$A$2:$H$10000,2,0),"")</f>
        <v>7625.9702150000003</v>
      </c>
      <c r="C2128">
        <f>VLOOKUP(A2128,H_SPBTFDUE!$B$2:$C$5828,2,0)</f>
        <v>51.64</v>
      </c>
      <c r="D2128" s="2">
        <f>D2127*(1-D$1+IF(AND(WEEKDAY($A2128)&lt;&gt;1,WEEKDAY($A2128)&lt;&gt;7),-VLOOKUP($A2128,ETF_OP_Fee!$G$5:$H$14,2,1),0))^($A2128-$A2127)*(1+2*(C2128/C2127-1))+IFERROR(VLOOKUP(A2128,BITXeom!$C$9:$D$100,2,0),0)-$D$3*IFERROR(VLOOKUP($A2128,Dividends!$C$10:$E$100,2,0),0)</f>
        <v>26.22003134757793</v>
      </c>
      <c r="G2128" s="66">
        <f t="shared" si="48"/>
        <v>694.10335894338812</v>
      </c>
      <c r="H2128" s="2">
        <f>H2127*(1-H$1+IF(AND(WEEKDAY($A2128)&lt;&gt;1,WEEKDAY($A2128)&lt;&gt;7),-VLOOKUP($A2128,ETF_OP_Fee!$I$5:$J$14,2,1),0))^($A2128-$A2127)*(1+1*(B2128/B2127-1))</f>
        <v>5.119535078535467</v>
      </c>
      <c r="I2128" s="9" t="str">
        <f>IFERROR(VLOOKUP(A2128,'BITO-IV'!$A$1:$J$10000,4,0),"")</f>
        <v/>
      </c>
      <c r="L2128" s="9">
        <f>VLOOKUP(A2128,'ETH-Web'!$A$1:$G$10001,6,0)</f>
        <v>607.12402299999997</v>
      </c>
      <c r="M2128" s="2">
        <f>M2127*(1-M$1+IF(AND(WEEKDAY($A2128)&lt;&gt;1,WEEKDAY($A2128)&lt;&gt;7),-VLOOKUP($A2128,ETF_OP_Fee!$K$5:$L$14,2,1),0))^($A2128-$A2127)*(1+2*(L2128/L2127-1))-M$3*IFERROR(VLOOKUP($A3724,Dividends!$C$10:$E$100,3,0),0)</f>
        <v>78.526711377921444</v>
      </c>
      <c r="Q2128">
        <f>ROW()</f>
        <v>2128</v>
      </c>
      <c r="R2128" t="str">
        <f t="shared" si="49"/>
        <v/>
      </c>
      <c r="S2128" t="str">
        <f t="shared" si="47"/>
        <v/>
      </c>
      <c r="U2128" t="str">
        <f t="shared" si="50"/>
        <v/>
      </c>
      <c r="V2128" t="str">
        <f t="shared" si="51"/>
        <v/>
      </c>
      <c r="W2128">
        <f>VLOOKUP(A2128,Tbills!$B$4:$C$10000,2,1)</f>
        <v>1.9100017582417443</v>
      </c>
    </row>
    <row r="2129" spans="1:23">
      <c r="A2129" s="1">
        <v>43258</v>
      </c>
      <c r="B2129">
        <f>IFERROR(VLOOKUP($A2129,'BTC-Web'!$A$2:$H$10000,2,0),"")</f>
        <v>7650.8198240000002</v>
      </c>
      <c r="C2129">
        <f>VLOOKUP(A2129,H_SPBTFDUE!$B$2:$C$5828,2,0)</f>
        <v>52.79</v>
      </c>
      <c r="D2129" s="2">
        <f>D2128*(1-D$1+IF(AND(WEEKDAY($A2129)&lt;&gt;1,WEEKDAY($A2129)&lt;&gt;7),-VLOOKUP($A2129,ETF_OP_Fee!$G$5:$H$14,2,1),0))^($A2129-$A2128)*(1+2*(C2129/C2128-1))+IFERROR(VLOOKUP(A2129,BITXeom!$C$9:$D$100,2,0),0)-$D$3*IFERROR(VLOOKUP($A2129,Dividends!$C$10:$E$100,2,0),0)</f>
        <v>27.384546841709732</v>
      </c>
      <c r="G2129" s="66">
        <f t="shared" si="48"/>
        <v>663.15247684685914</v>
      </c>
      <c r="H2129" s="2">
        <f>H2128*(1-H$1+IF(AND(WEEKDAY($A2129)&lt;&gt;1,WEEKDAY($A2129)&lt;&gt;7),-VLOOKUP($A2129,ETF_OP_Fee!$I$5:$J$14,2,1),0))^($A2129-$A2128)*(1+1*(B2129/B2128-1))</f>
        <v>5.1360836597179036</v>
      </c>
      <c r="I2129" s="9" t="str">
        <f>IFERROR(VLOOKUP(A2129,'BITO-IV'!$A$1:$J$10000,4,0),"")</f>
        <v/>
      </c>
      <c r="L2129" s="9">
        <f>VLOOKUP(A2129,'ETH-Web'!$A$1:$G$10001,6,0)</f>
        <v>605.18701199999998</v>
      </c>
      <c r="M2129" s="2">
        <f>M2128*(1-M$1+IF(AND(WEEKDAY($A2129)&lt;&gt;1,WEEKDAY($A2129)&lt;&gt;7),-VLOOKUP($A2129,ETF_OP_Fee!$K$5:$L$14,2,1),0))^($A2129-$A2128)*(1+2*(L2129/L2128-1))-M$3*IFERROR(VLOOKUP($A3725,Dividends!$C$10:$E$100,3,0),0)</f>
        <v>78.023627712110127</v>
      </c>
      <c r="Q2129">
        <f>ROW()</f>
        <v>2129</v>
      </c>
      <c r="R2129" t="str">
        <f t="shared" si="49"/>
        <v/>
      </c>
      <c r="S2129" t="str">
        <f t="shared" si="47"/>
        <v/>
      </c>
      <c r="U2129" t="str">
        <f t="shared" si="50"/>
        <v/>
      </c>
      <c r="V2129" t="str">
        <f t="shared" si="51"/>
        <v/>
      </c>
      <c r="W2129">
        <f>VLOOKUP(A2129,Tbills!$B$4:$C$10000,2,1)</f>
        <v>1.9100017582417443</v>
      </c>
    </row>
    <row r="2130" spans="1:23">
      <c r="A2130" s="1">
        <v>43259</v>
      </c>
      <c r="B2130">
        <f>IFERROR(VLOOKUP($A2130,'BTC-Web'!$A$2:$H$10000,2,0),"")</f>
        <v>7685.1401370000003</v>
      </c>
      <c r="C2130">
        <f>VLOOKUP(A2130,H_SPBTFDUE!$B$2:$C$5828,2,0)</f>
        <v>52.46</v>
      </c>
      <c r="D2130" s="2">
        <f>D2129*(1-D$1+IF(AND(WEEKDAY($A2130)&lt;&gt;1,WEEKDAY($A2130)&lt;&gt;7),-VLOOKUP($A2130,ETF_OP_Fee!$G$5:$H$14,2,1),0))^($A2130-$A2129)*(1+2*(C2130/C2129-1))+IFERROR(VLOOKUP(A2130,BITXeom!$C$9:$D$100,2,0),0)-$D$3*IFERROR(VLOOKUP($A2130,Dividends!$C$10:$E$100,2,0),0)</f>
        <v>27.038915284417612</v>
      </c>
      <c r="G2130" s="66">
        <f t="shared" si="48"/>
        <v>671.40893280217495</v>
      </c>
      <c r="H2130" s="2">
        <f>H2129*(1-H$1+IF(AND(WEEKDAY($A2130)&lt;&gt;1,WEEKDAY($A2130)&lt;&gt;7),-VLOOKUP($A2130,ETF_OP_Fee!$I$5:$J$14,2,1),0))^($A2130-$A2129)*(1+1*(B2130/B2129-1))</f>
        <v>5.1589890034360639</v>
      </c>
      <c r="I2130" s="9" t="str">
        <f>IFERROR(VLOOKUP(A2130,'BITO-IV'!$A$1:$J$10000,4,0),"")</f>
        <v/>
      </c>
      <c r="L2130" s="9">
        <f>VLOOKUP(A2130,'ETH-Web'!$A$1:$G$10001,6,0)</f>
        <v>601.07702600000005</v>
      </c>
      <c r="M2130" s="2">
        <f>M2129*(1-M$1+IF(AND(WEEKDAY($A2130)&lt;&gt;1,WEEKDAY($A2130)&lt;&gt;7),-VLOOKUP($A2130,ETF_OP_Fee!$K$5:$L$14,2,1),0))^($A2130-$A2129)*(1+2*(L2130/L2129-1))-M$3*IFERROR(VLOOKUP($A3726,Dividends!$C$10:$E$100,3,0),0)</f>
        <v>76.96188720313377</v>
      </c>
      <c r="Q2130">
        <f>ROW()</f>
        <v>2130</v>
      </c>
      <c r="R2130" t="str">
        <f t="shared" si="49"/>
        <v/>
      </c>
      <c r="S2130" t="str">
        <f t="shared" si="47"/>
        <v/>
      </c>
      <c r="U2130" t="str">
        <f t="shared" si="50"/>
        <v/>
      </c>
      <c r="V2130" t="str">
        <f t="shared" si="51"/>
        <v/>
      </c>
      <c r="W2130">
        <f>VLOOKUP(A2130,Tbills!$B$4:$C$10000,2,1)</f>
        <v>1.9100017582417443</v>
      </c>
    </row>
    <row r="2131" spans="1:23">
      <c r="A2131" s="1">
        <v>43262</v>
      </c>
      <c r="B2131">
        <f>IFERROR(VLOOKUP($A2131,'BTC-Web'!$A$2:$H$10000,2,0),"")</f>
        <v>6799.2900390000004</v>
      </c>
      <c r="C2131">
        <f>VLOOKUP(A2131,H_SPBTFDUE!$B$2:$C$5828,2,0)</f>
        <v>46.28</v>
      </c>
      <c r="D2131" s="2">
        <f>D2130*(1-D$1+IF(AND(WEEKDAY($A2131)&lt;&gt;1,WEEKDAY($A2131)&lt;&gt;7),-VLOOKUP($A2131,ETF_OP_Fee!$G$5:$H$14,2,1),0))^($A2131-$A2130)*(1+2*(C2131/C2130-1))+IFERROR(VLOOKUP(A2131,BITXeom!$C$9:$D$100,2,0),0)-$D$3*IFERROR(VLOOKUP($A2131,Dividends!$C$10:$E$100,2,0),0)</f>
        <v>20.660854632957729</v>
      </c>
      <c r="G2131" s="66">
        <f t="shared" si="48"/>
        <v>829.56335387728245</v>
      </c>
      <c r="H2131" s="2">
        <f>H2130*(1-H$1+IF(AND(WEEKDAY($A2131)&lt;&gt;1,WEEKDAY($A2131)&lt;&gt;7),-VLOOKUP($A2131,ETF_OP_Fee!$I$5:$J$14,2,1),0))^($A2131-$A2130)*(1+1*(B2131/B2130-1))</f>
        <v>4.5639667023943575</v>
      </c>
      <c r="I2131" s="9" t="str">
        <f>IFERROR(VLOOKUP(A2131,'BITO-IV'!$A$1:$J$10000,4,0),"")</f>
        <v/>
      </c>
      <c r="L2131" s="9">
        <f>VLOOKUP(A2131,'ETH-Web'!$A$1:$G$10001,6,0)</f>
        <v>533.283997</v>
      </c>
      <c r="M2131" s="2">
        <f>M2130*(1-M$1+IF(AND(WEEKDAY($A2131)&lt;&gt;1,WEEKDAY($A2131)&lt;&gt;7),-VLOOKUP($A2131,ETF_OP_Fee!$K$5:$L$14,2,1),0))^($A2131-$A2130)*(1+2*(L2131/L2130-1))-M$3*IFERROR(VLOOKUP($A3727,Dividends!$C$10:$E$100,3,0),0)</f>
        <v>59.596847060934508</v>
      </c>
      <c r="Q2131">
        <f>ROW()</f>
        <v>2131</v>
      </c>
      <c r="R2131" t="str">
        <f t="shared" si="49"/>
        <v/>
      </c>
      <c r="S2131" t="str">
        <f t="shared" si="47"/>
        <v/>
      </c>
      <c r="U2131" t="str">
        <f t="shared" si="50"/>
        <v/>
      </c>
      <c r="V2131" t="str">
        <f t="shared" si="51"/>
        <v/>
      </c>
      <c r="W2131">
        <f>VLOOKUP(A2131,Tbills!$B$4:$C$10000,2,1)</f>
        <v>1.9100017582417443</v>
      </c>
    </row>
    <row r="2132" spans="1:23">
      <c r="A2132" s="1">
        <v>43263</v>
      </c>
      <c r="B2132">
        <f>IFERROR(VLOOKUP($A2132,'BTC-Web'!$A$2:$H$10000,2,0),"")</f>
        <v>6905.8198240000002</v>
      </c>
      <c r="C2132">
        <f>VLOOKUP(A2132,H_SPBTFDUE!$B$2:$C$5828,2,0)</f>
        <v>44.57</v>
      </c>
      <c r="D2132" s="2">
        <f>D2131*(1-D$1+IF(AND(WEEKDAY($A2132)&lt;&gt;1,WEEKDAY($A2132)&lt;&gt;7),-VLOOKUP($A2132,ETF_OP_Fee!$G$5:$H$14,2,1),0))^($A2132-$A2131)*(1+2*(C2132/C2131-1))+IFERROR(VLOOKUP(A2132,BITXeom!$C$9:$D$100,2,0),0)-$D$3*IFERROR(VLOOKUP($A2132,Dividends!$C$10:$E$100,2,0),0)</f>
        <v>19.131751975848402</v>
      </c>
      <c r="G2132" s="66">
        <f t="shared" si="48"/>
        <v>890.82325389010964</v>
      </c>
      <c r="H2132" s="2">
        <f>H2131*(1-H$1+IF(AND(WEEKDAY($A2132)&lt;&gt;1,WEEKDAY($A2132)&lt;&gt;7),-VLOOKUP($A2132,ETF_OP_Fee!$I$5:$J$14,2,1),0))^($A2132-$A2131)*(1+1*(B2132/B2131-1))</f>
        <v>4.6353532823224395</v>
      </c>
      <c r="I2132" s="9" t="str">
        <f>IFERROR(VLOOKUP(A2132,'BITO-IV'!$A$1:$J$10000,4,0),"")</f>
        <v/>
      </c>
      <c r="L2132" s="9">
        <f>VLOOKUP(A2132,'ETH-Web'!$A$1:$G$10001,6,0)</f>
        <v>496.84298699999999</v>
      </c>
      <c r="M2132" s="2">
        <f>M2131*(1-M$1+IF(AND(WEEKDAY($A2132)&lt;&gt;1,WEEKDAY($A2132)&lt;&gt;7),-VLOOKUP($A2132,ETF_OP_Fee!$K$5:$L$14,2,1),0))^($A2132-$A2131)*(1+2*(L2132/L2131-1))-M$3*IFERROR(VLOOKUP($A3728,Dividends!$C$10:$E$100,3,0),0)</f>
        <v>51.450633674871931</v>
      </c>
      <c r="Q2132">
        <f>ROW()</f>
        <v>2132</v>
      </c>
      <c r="R2132" t="str">
        <f t="shared" si="49"/>
        <v/>
      </c>
      <c r="S2132" t="str">
        <f t="shared" si="47"/>
        <v/>
      </c>
      <c r="U2132" t="str">
        <f t="shared" si="50"/>
        <v/>
      </c>
      <c r="V2132" t="str">
        <f t="shared" si="51"/>
        <v/>
      </c>
      <c r="W2132">
        <f>VLOOKUP(A2132,Tbills!$B$4:$C$10000,2,1)</f>
        <v>1.9100017582417443</v>
      </c>
    </row>
    <row r="2133" spans="1:23">
      <c r="A2133" s="1">
        <v>43264</v>
      </c>
      <c r="B2133">
        <f>IFERROR(VLOOKUP($A2133,'BTC-Web'!$A$2:$H$10000,2,0),"")</f>
        <v>6596.8798829999996</v>
      </c>
      <c r="C2133">
        <f>VLOOKUP(A2133,H_SPBTFDUE!$B$2:$C$5828,2,0)</f>
        <v>43</v>
      </c>
      <c r="D2133" s="2">
        <f>D2132*(1-D$1+IF(AND(WEEKDAY($A2133)&lt;&gt;1,WEEKDAY($A2133)&lt;&gt;7),-VLOOKUP($A2133,ETF_OP_Fee!$G$5:$H$14,2,1),0))^($A2133-$A2132)*(1+2*(C2133/C2132-1))+IFERROR(VLOOKUP(A2133,BITXeom!$C$9:$D$100,2,0),0)-$D$3*IFERROR(VLOOKUP($A2133,Dividends!$C$10:$E$100,2,0),0)</f>
        <v>17.781757563928618</v>
      </c>
      <c r="G2133" s="66">
        <f t="shared" si="48"/>
        <v>953.53624994233246</v>
      </c>
      <c r="H2133" s="2">
        <f>H2132*(1-H$1+IF(AND(WEEKDAY($A2133)&lt;&gt;1,WEEKDAY($A2133)&lt;&gt;7),-VLOOKUP($A2133,ETF_OP_Fee!$I$5:$J$14,2,1),0))^($A2133-$A2132)*(1+1*(B2133/B2132-1))</f>
        <v>4.4278700733134571</v>
      </c>
      <c r="I2133" s="9" t="str">
        <f>IFERROR(VLOOKUP(A2133,'BITO-IV'!$A$1:$J$10000,4,0),"")</f>
        <v/>
      </c>
      <c r="L2133" s="9">
        <f>VLOOKUP(A2133,'ETH-Web'!$A$1:$G$10001,6,0)</f>
        <v>477.493988</v>
      </c>
      <c r="M2133" s="2">
        <f>M2132*(1-M$1+IF(AND(WEEKDAY($A2133)&lt;&gt;1,WEEKDAY($A2133)&lt;&gt;7),-VLOOKUP($A2133,ETF_OP_Fee!$K$5:$L$14,2,1),0))^($A2133-$A2132)*(1+2*(L2133/L2132-1))-M$3*IFERROR(VLOOKUP($A3729,Dividends!$C$10:$E$100,3,0),0)</f>
        <v>47.442036135963903</v>
      </c>
      <c r="Q2133">
        <f>ROW()</f>
        <v>2133</v>
      </c>
      <c r="R2133" t="str">
        <f t="shared" si="49"/>
        <v/>
      </c>
      <c r="S2133" t="str">
        <f t="shared" si="47"/>
        <v/>
      </c>
      <c r="U2133" t="str">
        <f t="shared" si="50"/>
        <v/>
      </c>
      <c r="V2133" t="str">
        <f t="shared" si="51"/>
        <v/>
      </c>
      <c r="W2133">
        <f>VLOOKUP(A2133,Tbills!$B$4:$C$10000,2,1)</f>
        <v>1.9100017582417443</v>
      </c>
    </row>
    <row r="2134" spans="1:23">
      <c r="A2134" s="1">
        <v>43265</v>
      </c>
      <c r="B2134">
        <f>IFERROR(VLOOKUP($A2134,'BTC-Web'!$A$2:$H$10000,2,0),"")</f>
        <v>6342.75</v>
      </c>
      <c r="C2134">
        <f>VLOOKUP(A2134,H_SPBTFDUE!$B$2:$C$5828,2,0)</f>
        <v>45.45</v>
      </c>
      <c r="D2134" s="2">
        <f>D2133*(1-D$1+IF(AND(WEEKDAY($A2134)&lt;&gt;1,WEEKDAY($A2134)&lt;&gt;7),-VLOOKUP($A2134,ETF_OP_Fee!$G$5:$H$14,2,1),0))^($A2134-$A2133)*(1+2*(C2134/C2133-1))+IFERROR(VLOOKUP(A2134,BITXeom!$C$9:$D$100,2,0),0)-$D$3*IFERROR(VLOOKUP($A2134,Dividends!$C$10:$E$100,2,0),0)</f>
        <v>19.805663047894505</v>
      </c>
      <c r="G2134" s="66">
        <f t="shared" si="48"/>
        <v>844.82783183860113</v>
      </c>
      <c r="H2134" s="2">
        <f>H2133*(1-H$1+IF(AND(WEEKDAY($A2134)&lt;&gt;1,WEEKDAY($A2134)&lt;&gt;7),-VLOOKUP($A2134,ETF_OP_Fee!$I$5:$J$14,2,1),0))^($A2134-$A2133)*(1+1*(B2134/B2133-1))</f>
        <v>4.2571855831022356</v>
      </c>
      <c r="I2134" s="9" t="str">
        <f>IFERROR(VLOOKUP(A2134,'BITO-IV'!$A$1:$J$10000,4,0),"")</f>
        <v/>
      </c>
      <c r="L2134" s="9">
        <f>VLOOKUP(A2134,'ETH-Web'!$A$1:$G$10001,6,0)</f>
        <v>519.74200399999995</v>
      </c>
      <c r="M2134" s="2">
        <f>M2133*(1-M$1+IF(AND(WEEKDAY($A2134)&lt;&gt;1,WEEKDAY($A2134)&lt;&gt;7),-VLOOKUP($A2134,ETF_OP_Fee!$K$5:$L$14,2,1),0))^($A2134-$A2133)*(1+2*(L2134/L2133-1))-M$3*IFERROR(VLOOKUP($A3730,Dividends!$C$10:$E$100,3,0),0)</f>
        <v>55.835811278002893</v>
      </c>
      <c r="Q2134">
        <f>ROW()</f>
        <v>2134</v>
      </c>
      <c r="R2134" t="str">
        <f t="shared" si="49"/>
        <v/>
      </c>
      <c r="S2134" t="str">
        <f t="shared" si="47"/>
        <v/>
      </c>
      <c r="U2134" t="str">
        <f t="shared" si="50"/>
        <v/>
      </c>
      <c r="V2134" t="str">
        <f t="shared" si="51"/>
        <v/>
      </c>
      <c r="W2134">
        <f>VLOOKUP(A2134,Tbills!$B$4:$C$10000,2,1)</f>
        <v>1.9100017582417443</v>
      </c>
    </row>
    <row r="2135" spans="1:23">
      <c r="A2135" s="1">
        <v>43266</v>
      </c>
      <c r="B2135">
        <f>IFERROR(VLOOKUP($A2135,'BTC-Web'!$A$2:$H$10000,2,0),"")</f>
        <v>6674.080078</v>
      </c>
      <c r="C2135">
        <f>VLOOKUP(A2135,H_SPBTFDUE!$B$2:$C$5828,2,0)</f>
        <v>44.78</v>
      </c>
      <c r="D2135" s="2">
        <f>D2134*(1-D$1+IF(AND(WEEKDAY($A2135)&lt;&gt;1,WEEKDAY($A2135)&lt;&gt;7),-VLOOKUP($A2135,ETF_OP_Fee!$G$5:$H$14,2,1),0))^($A2135-$A2134)*(1+2*(C2135/C2134-1))+IFERROR(VLOOKUP(A2135,BITXeom!$C$9:$D$100,2,0),0)-$D$3*IFERROR(VLOOKUP($A2135,Dividends!$C$10:$E$100,2,0),0)</f>
        <v>19.219416567806793</v>
      </c>
      <c r="G2135" s="66">
        <f t="shared" si="48"/>
        <v>869.69186978353991</v>
      </c>
      <c r="H2135" s="2">
        <f>H2134*(1-H$1+IF(AND(WEEKDAY($A2135)&lt;&gt;1,WEEKDAY($A2135)&lt;&gt;7),-VLOOKUP($A2135,ETF_OP_Fee!$I$5:$J$14,2,1),0))^($A2135-$A2134)*(1+1*(B2135/B2134-1))</f>
        <v>4.4794541764004467</v>
      </c>
      <c r="I2135" s="9" t="str">
        <f>IFERROR(VLOOKUP(A2135,'BITO-IV'!$A$1:$J$10000,4,0),"")</f>
        <v/>
      </c>
      <c r="L2135" s="9">
        <f>VLOOKUP(A2135,'ETH-Web'!$A$1:$G$10001,6,0)</f>
        <v>491.00399800000002</v>
      </c>
      <c r="M2135" s="2">
        <f>M2134*(1-M$1+IF(AND(WEEKDAY($A2135)&lt;&gt;1,WEEKDAY($A2135)&lt;&gt;7),-VLOOKUP($A2135,ETF_OP_Fee!$K$5:$L$14,2,1),0))^($A2135-$A2134)*(1+2*(L2135/L2134-1))-M$3*IFERROR(VLOOKUP($A3731,Dividends!$C$10:$E$100,3,0),0)</f>
        <v>49.659892349189889</v>
      </c>
      <c r="Q2135">
        <f>ROW()</f>
        <v>2135</v>
      </c>
      <c r="R2135" t="str">
        <f t="shared" si="49"/>
        <v/>
      </c>
      <c r="S2135" t="str">
        <f t="shared" si="47"/>
        <v/>
      </c>
      <c r="U2135" t="str">
        <f t="shared" si="50"/>
        <v/>
      </c>
      <c r="V2135" t="str">
        <f t="shared" si="51"/>
        <v/>
      </c>
      <c r="W2135">
        <f>VLOOKUP(A2135,Tbills!$B$4:$C$10000,2,1)</f>
        <v>1.9100017582417443</v>
      </c>
    </row>
    <row r="2136" spans="1:23">
      <c r="A2136" s="1">
        <v>43269</v>
      </c>
      <c r="B2136">
        <f>IFERROR(VLOOKUP($A2136,'BTC-Web'!$A$2:$H$10000,2,0),"")</f>
        <v>6510.0698240000002</v>
      </c>
      <c r="C2136">
        <f>VLOOKUP(A2136,H_SPBTFDUE!$B$2:$C$5828,2,0)</f>
        <v>45.86</v>
      </c>
      <c r="D2136" s="2">
        <f>D2135*(1-D$1+IF(AND(WEEKDAY($A2136)&lt;&gt;1,WEEKDAY($A2136)&lt;&gt;7),-VLOOKUP($A2136,ETF_OP_Fee!$G$5:$H$14,2,1),0))^($A2136-$A2135)*(1+2*(C2136/C2135-1))+IFERROR(VLOOKUP(A2136,BITXeom!$C$9:$D$100,2,0),0)-$D$3*IFERROR(VLOOKUP($A2136,Dividends!$C$10:$E$100,2,0),0)</f>
        <v>20.139195905104625</v>
      </c>
      <c r="G2136" s="66">
        <f t="shared" si="48"/>
        <v>827.69629804627994</v>
      </c>
      <c r="H2136" s="2">
        <f>H2135*(1-H$1+IF(AND(WEEKDAY($A2136)&lt;&gt;1,WEEKDAY($A2136)&lt;&gt;7),-VLOOKUP($A2136,ETF_OP_Fee!$I$5:$J$14,2,1),0))^($A2136-$A2135)*(1+1*(B2136/B2135-1))</f>
        <v>4.3690339615012075</v>
      </c>
      <c r="I2136" s="9" t="str">
        <f>IFERROR(VLOOKUP(A2136,'BITO-IV'!$A$1:$J$10000,4,0),"")</f>
        <v/>
      </c>
      <c r="L2136" s="9">
        <f>VLOOKUP(A2136,'ETH-Web'!$A$1:$G$10001,6,0)</f>
        <v>518.89099099999999</v>
      </c>
      <c r="M2136" s="2">
        <f>M2135*(1-M$1+IF(AND(WEEKDAY($A2136)&lt;&gt;1,WEEKDAY($A2136)&lt;&gt;7),-VLOOKUP($A2136,ETF_OP_Fee!$K$5:$L$14,2,1),0))^($A2136-$A2135)*(1+2*(L2136/L2135-1))-M$3*IFERROR(VLOOKUP($A3732,Dividends!$C$10:$E$100,3,0),0)</f>
        <v>55.29657221877104</v>
      </c>
      <c r="Q2136">
        <f>ROW()</f>
        <v>2136</v>
      </c>
      <c r="R2136" t="str">
        <f t="shared" si="49"/>
        <v/>
      </c>
      <c r="S2136" t="str">
        <f t="shared" si="47"/>
        <v/>
      </c>
      <c r="U2136" t="str">
        <f t="shared" si="50"/>
        <v/>
      </c>
      <c r="V2136" t="str">
        <f t="shared" si="51"/>
        <v/>
      </c>
      <c r="W2136">
        <f>VLOOKUP(A2136,Tbills!$B$4:$C$10000,2,1)</f>
        <v>1.9000008791208727</v>
      </c>
    </row>
    <row r="2137" spans="1:23">
      <c r="A2137" s="1">
        <v>43270</v>
      </c>
      <c r="B2137">
        <f>IFERROR(VLOOKUP($A2137,'BTC-Web'!$A$2:$H$10000,2,0),"")</f>
        <v>6742.3901370000003</v>
      </c>
      <c r="C2137">
        <f>VLOOKUP(A2137,H_SPBTFDUE!$B$2:$C$5828,2,0)</f>
        <v>46.16</v>
      </c>
      <c r="D2137" s="2">
        <f>D2136*(1-D$1+IF(AND(WEEKDAY($A2137)&lt;&gt;1,WEEKDAY($A2137)&lt;&gt;7),-VLOOKUP($A2137,ETF_OP_Fee!$G$5:$H$14,2,1),0))^($A2137-$A2136)*(1+2*(C2137/C2136-1))+IFERROR(VLOOKUP(A2137,BITXeom!$C$9:$D$100,2,0),0)-$D$3*IFERROR(VLOOKUP($A2137,Dividends!$C$10:$E$100,2,0),0)</f>
        <v>20.400223484777175</v>
      </c>
      <c r="G2137" s="66">
        <f t="shared" si="48"/>
        <v>816.82421600000009</v>
      </c>
      <c r="H2137" s="2">
        <f>H2136*(1-H$1+IF(AND(WEEKDAY($A2137)&lt;&gt;1,WEEKDAY($A2137)&lt;&gt;7),-VLOOKUP($A2137,ETF_OP_Fee!$I$5:$J$14,2,1),0))^($A2137-$A2136)*(1+1*(B2137/B2136-1))</f>
        <v>4.5248308510559978</v>
      </c>
      <c r="I2137" s="9" t="str">
        <f>IFERROR(VLOOKUP(A2137,'BITO-IV'!$A$1:$J$10000,4,0),"")</f>
        <v/>
      </c>
      <c r="L2137" s="9">
        <f>VLOOKUP(A2137,'ETH-Web'!$A$1:$G$10001,6,0)</f>
        <v>537.95696999999996</v>
      </c>
      <c r="M2137" s="2">
        <f>M2136*(1-M$1+IF(AND(WEEKDAY($A2137)&lt;&gt;1,WEEKDAY($A2137)&lt;&gt;7),-VLOOKUP($A2137,ETF_OP_Fee!$K$5:$L$14,2,1),0))^($A2137-$A2136)*(1+2*(L2137/L2136-1))-M$3*IFERROR(VLOOKUP($A3733,Dividends!$C$10:$E$100,3,0),0)</f>
        <v>59.358645684829206</v>
      </c>
      <c r="Q2137">
        <f>ROW()</f>
        <v>2137</v>
      </c>
      <c r="R2137" t="str">
        <f t="shared" si="49"/>
        <v/>
      </c>
      <c r="S2137" t="str">
        <f t="shared" si="47"/>
        <v/>
      </c>
      <c r="U2137" t="str">
        <f t="shared" si="50"/>
        <v/>
      </c>
      <c r="V2137" t="str">
        <f t="shared" si="51"/>
        <v/>
      </c>
      <c r="W2137">
        <f>VLOOKUP(A2137,Tbills!$B$4:$C$10000,2,1)</f>
        <v>1.9000008791208727</v>
      </c>
    </row>
    <row r="2138" spans="1:23">
      <c r="A2138" s="1">
        <v>43271</v>
      </c>
      <c r="B2138">
        <f>IFERROR(VLOOKUP($A2138,'BTC-Web'!$A$2:$H$10000,2,0),"")</f>
        <v>6770.7597660000001</v>
      </c>
      <c r="C2138">
        <f>VLOOKUP(A2138,H_SPBTFDUE!$B$2:$C$5828,2,0)</f>
        <v>46.23</v>
      </c>
      <c r="D2138" s="2">
        <f>D2137*(1-D$1+IF(AND(WEEKDAY($A2138)&lt;&gt;1,WEEKDAY($A2138)&lt;&gt;7),-VLOOKUP($A2138,ETF_OP_Fee!$G$5:$H$14,2,1),0))^($A2138-$A2137)*(1+2*(C2138/C2137-1))+IFERROR(VLOOKUP(A2138,BITXeom!$C$9:$D$100,2,0),0)-$D$3*IFERROR(VLOOKUP($A2138,Dividends!$C$10:$E$100,2,0),0)</f>
        <v>20.459629249406991</v>
      </c>
      <c r="G2138" s="66">
        <f t="shared" si="48"/>
        <v>814.30432657738424</v>
      </c>
      <c r="H2138" s="2">
        <f>H2137*(1-H$1+IF(AND(WEEKDAY($A2138)&lt;&gt;1,WEEKDAY($A2138)&lt;&gt;7),-VLOOKUP($A2138,ETF_OP_Fee!$I$5:$J$14,2,1),0))^($A2138-$A2137)*(1+1*(B2138/B2137-1))</f>
        <v>4.5437514979591311</v>
      </c>
      <c r="I2138" s="9" t="str">
        <f>IFERROR(VLOOKUP(A2138,'BITO-IV'!$A$1:$J$10000,4,0),"")</f>
        <v/>
      </c>
      <c r="L2138" s="9">
        <f>VLOOKUP(A2138,'ETH-Web'!$A$1:$G$10001,6,0)</f>
        <v>536.26800500000002</v>
      </c>
      <c r="M2138" s="2">
        <f>M2137*(1-M$1+IF(AND(WEEKDAY($A2138)&lt;&gt;1,WEEKDAY($A2138)&lt;&gt;7),-VLOOKUP($A2138,ETF_OP_Fee!$K$5:$L$14,2,1),0))^($A2138-$A2137)*(1+2*(L2138/L2137-1))-M$3*IFERROR(VLOOKUP($A3734,Dividends!$C$10:$E$100,3,0),0)</f>
        <v>58.984402825218133</v>
      </c>
      <c r="Q2138">
        <f>ROW()</f>
        <v>2138</v>
      </c>
      <c r="R2138" t="str">
        <f t="shared" si="49"/>
        <v/>
      </c>
      <c r="S2138" t="str">
        <f t="shared" si="47"/>
        <v/>
      </c>
      <c r="U2138" t="str">
        <f t="shared" si="50"/>
        <v/>
      </c>
      <c r="V2138" t="str">
        <f t="shared" si="51"/>
        <v/>
      </c>
      <c r="W2138">
        <f>VLOOKUP(A2138,Tbills!$B$4:$C$10000,2,1)</f>
        <v>1.9000008791208727</v>
      </c>
    </row>
    <row r="2139" spans="1:23">
      <c r="A2139" s="1">
        <v>43272</v>
      </c>
      <c r="B2139">
        <f>IFERROR(VLOOKUP($A2139,'BTC-Web'!$A$2:$H$10000,2,0),"")</f>
        <v>6780.0898440000001</v>
      </c>
      <c r="C2139">
        <f>VLOOKUP(A2139,H_SPBTFDUE!$B$2:$C$5828,2,0)</f>
        <v>45.99</v>
      </c>
      <c r="D2139" s="2">
        <f>D2138*(1-D$1+IF(AND(WEEKDAY($A2139)&lt;&gt;1,WEEKDAY($A2139)&lt;&gt;7),-VLOOKUP($A2139,ETF_OP_Fee!$G$5:$H$14,2,1),0))^($A2139-$A2138)*(1+2*(C2139/C2138-1))+IFERROR(VLOOKUP(A2139,BITXeom!$C$9:$D$100,2,0),0)-$D$3*IFERROR(VLOOKUP($A2139,Dividends!$C$10:$E$100,2,0),0)</f>
        <v>20.244758855801756</v>
      </c>
      <c r="G2139" s="66">
        <f t="shared" si="48"/>
        <v>822.71675268538024</v>
      </c>
      <c r="H2139" s="2">
        <f>H2138*(1-H$1+IF(AND(WEEKDAY($A2139)&lt;&gt;1,WEEKDAY($A2139)&lt;&gt;7),-VLOOKUP($A2139,ETF_OP_Fee!$I$5:$J$14,2,1),0))^($A2139-$A2138)*(1+1*(B2139/B2138-1))</f>
        <v>4.5498943431005037</v>
      </c>
      <c r="I2139" s="9" t="str">
        <f>IFERROR(VLOOKUP(A2139,'BITO-IV'!$A$1:$J$10000,4,0),"")</f>
        <v/>
      </c>
      <c r="L2139" s="9">
        <f>VLOOKUP(A2139,'ETH-Web'!$A$1:$G$10001,6,0)</f>
        <v>527.36700399999995</v>
      </c>
      <c r="M2139" s="2">
        <f>M2138*(1-M$1+IF(AND(WEEKDAY($A2139)&lt;&gt;1,WEEKDAY($A2139)&lt;&gt;7),-VLOOKUP($A2139,ETF_OP_Fee!$K$5:$L$14,2,1),0))^($A2139-$A2138)*(1+2*(L2139/L2138-1))-M$3*IFERROR(VLOOKUP($A3735,Dividends!$C$10:$E$100,3,0),0)</f>
        <v>57.024882541998593</v>
      </c>
      <c r="Q2139">
        <f>ROW()</f>
        <v>2139</v>
      </c>
      <c r="R2139" t="str">
        <f t="shared" si="49"/>
        <v/>
      </c>
      <c r="S2139" t="str">
        <f t="shared" si="47"/>
        <v/>
      </c>
      <c r="U2139" t="str">
        <f t="shared" si="50"/>
        <v/>
      </c>
      <c r="V2139" t="str">
        <f t="shared" si="51"/>
        <v/>
      </c>
      <c r="W2139">
        <f>VLOOKUP(A2139,Tbills!$B$4:$C$10000,2,1)</f>
        <v>1.9000008791208727</v>
      </c>
    </row>
    <row r="2140" spans="1:23">
      <c r="A2140" s="1">
        <v>43273</v>
      </c>
      <c r="B2140">
        <f>IFERROR(VLOOKUP($A2140,'BTC-Web'!$A$2:$H$10000,2,0),"")</f>
        <v>6737.8798829999996</v>
      </c>
      <c r="C2140">
        <f>VLOOKUP(A2140,H_SPBTFDUE!$B$2:$C$5828,2,0)</f>
        <v>42.23</v>
      </c>
      <c r="D2140" s="2">
        <f>D2139*(1-D$1+IF(AND(WEEKDAY($A2140)&lt;&gt;1,WEEKDAY($A2140)&lt;&gt;7),-VLOOKUP($A2140,ETF_OP_Fee!$G$5:$H$14,2,1),0))^($A2140-$A2139)*(1+2*(C2140/C2139-1))+IFERROR(VLOOKUP(A2140,BITXeom!$C$9:$D$100,2,0),0)-$D$3*IFERROR(VLOOKUP($A2140,Dividends!$C$10:$E$100,2,0),0)</f>
        <v>16.93241984191102</v>
      </c>
      <c r="G2140" s="66">
        <f t="shared" si="48"/>
        <v>957.19947493561165</v>
      </c>
      <c r="H2140" s="2">
        <f>H2139*(1-H$1+IF(AND(WEEKDAY($A2140)&lt;&gt;1,WEEKDAY($A2140)&lt;&gt;7),-VLOOKUP($A2140,ETF_OP_Fee!$I$5:$J$14,2,1),0))^($A2140-$A2139)*(1+1*(B2140/B2139-1))</f>
        <v>4.521450947835512</v>
      </c>
      <c r="I2140" s="9" t="str">
        <f>IFERROR(VLOOKUP(A2140,'BITO-IV'!$A$1:$J$10000,4,0),"")</f>
        <v/>
      </c>
      <c r="L2140" s="9">
        <f>VLOOKUP(A2140,'ETH-Web'!$A$1:$G$10001,6,0)</f>
        <v>465.81698599999999</v>
      </c>
      <c r="M2140" s="2">
        <f>M2139*(1-M$1+IF(AND(WEEKDAY($A2140)&lt;&gt;1,WEEKDAY($A2140)&lt;&gt;7),-VLOOKUP($A2140,ETF_OP_Fee!$K$5:$L$14,2,1),0))^($A2140-$A2139)*(1+2*(L2140/L2139-1))-M$3*IFERROR(VLOOKUP($A3736,Dividends!$C$10:$E$100,3,0),0)</f>
        <v>43.712789177447128</v>
      </c>
      <c r="Q2140">
        <f>ROW()</f>
        <v>2140</v>
      </c>
      <c r="R2140" t="str">
        <f t="shared" si="49"/>
        <v/>
      </c>
      <c r="S2140" t="str">
        <f t="shared" si="47"/>
        <v/>
      </c>
      <c r="U2140" t="str">
        <f t="shared" si="50"/>
        <v/>
      </c>
      <c r="V2140" t="str">
        <f t="shared" si="51"/>
        <v/>
      </c>
      <c r="W2140">
        <f>VLOOKUP(A2140,Tbills!$B$4:$C$10000,2,1)</f>
        <v>1.9000008791208727</v>
      </c>
    </row>
    <row r="2141" spans="1:23">
      <c r="A2141" s="1">
        <v>43276</v>
      </c>
      <c r="B2141">
        <f>IFERROR(VLOOKUP($A2141,'BTC-Web'!$A$2:$H$10000,2,0),"")</f>
        <v>6171.9702150000003</v>
      </c>
      <c r="C2141">
        <f>VLOOKUP(A2141,H_SPBTFDUE!$B$2:$C$5828,2,0)</f>
        <v>42.75</v>
      </c>
      <c r="D2141" s="2">
        <f>D2140*(1-D$1+IF(AND(WEEKDAY($A2141)&lt;&gt;1,WEEKDAY($A2141)&lt;&gt;7),-VLOOKUP($A2141,ETF_OP_Fee!$G$5:$H$14,2,1),0))^($A2141-$A2140)*(1+2*(C2141/C2140-1))+IFERROR(VLOOKUP(A2141,BITXeom!$C$9:$D$100,2,0),0)-$D$3*IFERROR(VLOOKUP($A2141,Dividends!$C$10:$E$100,2,0),0)</f>
        <v>17.343141710314274</v>
      </c>
      <c r="G2141" s="66">
        <f t="shared" si="48"/>
        <v>933.57665607164336</v>
      </c>
      <c r="H2141" s="2">
        <f>H2140*(1-H$1+IF(AND(WEEKDAY($A2141)&lt;&gt;1,WEEKDAY($A2141)&lt;&gt;7),-VLOOKUP($A2141,ETF_OP_Fee!$I$5:$J$14,2,1),0))^($A2141-$A2140)*(1+1*(B2141/B2140-1))</f>
        <v>4.1413741618858495</v>
      </c>
      <c r="I2141" s="9" t="str">
        <f>IFERROR(VLOOKUP(A2141,'BITO-IV'!$A$1:$J$10000,4,0),"")</f>
        <v/>
      </c>
      <c r="L2141" s="9">
        <f>VLOOKUP(A2141,'ETH-Web'!$A$1:$G$10001,6,0)</f>
        <v>460.30999800000001</v>
      </c>
      <c r="M2141" s="2">
        <f>M2140*(1-M$1+IF(AND(WEEKDAY($A2141)&lt;&gt;1,WEEKDAY($A2141)&lt;&gt;7),-VLOOKUP($A2141,ETF_OP_Fee!$K$5:$L$14,2,1),0))^($A2141-$A2140)*(1+2*(L2141/L2140-1))-M$3*IFERROR(VLOOKUP($A3737,Dividends!$C$10:$E$100,3,0),0)</f>
        <v>42.675927974856961</v>
      </c>
      <c r="Q2141">
        <f>ROW()</f>
        <v>2141</v>
      </c>
      <c r="R2141" t="str">
        <f t="shared" si="49"/>
        <v/>
      </c>
      <c r="S2141" t="str">
        <f t="shared" si="47"/>
        <v/>
      </c>
      <c r="U2141" t="str">
        <f t="shared" si="50"/>
        <v/>
      </c>
      <c r="V2141" t="str">
        <f t="shared" si="51"/>
        <v/>
      </c>
      <c r="W2141">
        <f>VLOOKUP(A2141,Tbills!$B$4:$C$10000,2,1)</f>
        <v>1.9000008791208727</v>
      </c>
    </row>
    <row r="2142" spans="1:23">
      <c r="A2142" s="1">
        <v>43277</v>
      </c>
      <c r="B2142">
        <f>IFERROR(VLOOKUP($A2142,'BTC-Web'!$A$2:$H$10000,2,0),"")</f>
        <v>6253.5498049999997</v>
      </c>
      <c r="C2142">
        <f>VLOOKUP(A2142,H_SPBTFDUE!$B$2:$C$5828,2,0)</f>
        <v>42.14</v>
      </c>
      <c r="D2142" s="2">
        <f>D2141*(1-D$1+IF(AND(WEEKDAY($A2142)&lt;&gt;1,WEEKDAY($A2142)&lt;&gt;7),-VLOOKUP($A2142,ETF_OP_Fee!$G$5:$H$14,2,1),0))^($A2142-$A2141)*(1+2*(C2142/C2141-1))+IFERROR(VLOOKUP(A2142,BITXeom!$C$9:$D$100,2,0),0)-$D$3*IFERROR(VLOOKUP($A2142,Dividends!$C$10:$E$100,2,0),0)</f>
        <v>16.846171913098026</v>
      </c>
      <c r="G2142" s="66">
        <f t="shared" si="48"/>
        <v>960.17048046064031</v>
      </c>
      <c r="H2142" s="2">
        <f>H2141*(1-H$1+IF(AND(WEEKDAY($A2142)&lt;&gt;1,WEEKDAY($A2142)&lt;&gt;7),-VLOOKUP($A2142,ETF_OP_Fee!$I$5:$J$14,2,1),0))^($A2142-$A2141)*(1+1*(B2142/B2141-1))</f>
        <v>4.1960046168858511</v>
      </c>
      <c r="I2142" s="9" t="str">
        <f>IFERROR(VLOOKUP(A2142,'BITO-IV'!$A$1:$J$10000,4,0),"")</f>
        <v/>
      </c>
      <c r="L2142" s="9">
        <f>VLOOKUP(A2142,'ETH-Web'!$A$1:$G$10001,6,0)</f>
        <v>432.77200299999998</v>
      </c>
      <c r="M2142" s="2">
        <f>M2141*(1-M$1+IF(AND(WEEKDAY($A2142)&lt;&gt;1,WEEKDAY($A2142)&lt;&gt;7),-VLOOKUP($A2142,ETF_OP_Fee!$K$5:$L$14,2,1),0))^($A2142-$A2141)*(1+2*(L2142/L2141-1))-M$3*IFERROR(VLOOKUP($A3738,Dividends!$C$10:$E$100,3,0),0)</f>
        <v>37.568795030624159</v>
      </c>
      <c r="Q2142">
        <f>ROW()</f>
        <v>2142</v>
      </c>
      <c r="R2142" t="str">
        <f t="shared" si="49"/>
        <v/>
      </c>
      <c r="S2142" t="str">
        <f t="shared" si="47"/>
        <v/>
      </c>
      <c r="U2142" t="str">
        <f t="shared" si="50"/>
        <v/>
      </c>
      <c r="V2142" t="str">
        <f t="shared" si="51"/>
        <v/>
      </c>
      <c r="W2142">
        <f>VLOOKUP(A2142,Tbills!$B$4:$C$10000,2,1)</f>
        <v>1.9000008791208727</v>
      </c>
    </row>
    <row r="2143" spans="1:23">
      <c r="A2143" s="1">
        <v>43278</v>
      </c>
      <c r="B2143">
        <f>IFERROR(VLOOKUP($A2143,'BTC-Web'!$A$2:$H$10000,2,0),"")</f>
        <v>6084.3999020000001</v>
      </c>
      <c r="C2143">
        <f>VLOOKUP(A2143,H_SPBTFDUE!$B$2:$C$5828,2,0)</f>
        <v>41.94</v>
      </c>
      <c r="D2143" s="2">
        <f>D2142*(1-D$1+IF(AND(WEEKDAY($A2143)&lt;&gt;1,WEEKDAY($A2143)&lt;&gt;7),-VLOOKUP($A2143,ETF_OP_Fee!$G$5:$H$14,2,1),0))^($A2143-$A2142)*(1+2*(C2143/C2142-1))+IFERROR(VLOOKUP(A2143,BITXeom!$C$9:$D$100,2,0),0)-$D$3*IFERROR(VLOOKUP($A2143,Dividends!$C$10:$E$100,2,0),0)</f>
        <v>16.684253707976087</v>
      </c>
      <c r="G2143" s="66">
        <f t="shared" si="48"/>
        <v>969.23459941509532</v>
      </c>
      <c r="H2143" s="2">
        <f>H2142*(1-H$1+IF(AND(WEEKDAY($A2143)&lt;&gt;1,WEEKDAY($A2143)&lt;&gt;7),-VLOOKUP($A2143,ETF_OP_Fee!$I$5:$J$14,2,1),0))^($A2143-$A2142)*(1+1*(B2143/B2142-1))</f>
        <v>4.0824022182538657</v>
      </c>
      <c r="I2143" s="9" t="str">
        <f>IFERROR(VLOOKUP(A2143,'BITO-IV'!$A$1:$J$10000,4,0),"")</f>
        <v/>
      </c>
      <c r="L2143" s="9">
        <f>VLOOKUP(A2143,'ETH-Web'!$A$1:$G$10001,6,0)</f>
        <v>442.36498999999998</v>
      </c>
      <c r="M2143" s="2">
        <f>M2142*(1-M$1+IF(AND(WEEKDAY($A2143)&lt;&gt;1,WEEKDAY($A2143)&lt;&gt;7),-VLOOKUP($A2143,ETF_OP_Fee!$K$5:$L$14,2,1),0))^($A2143-$A2142)*(1+2*(L2143/L2142-1))-M$3*IFERROR(VLOOKUP($A3739,Dividends!$C$10:$E$100,3,0),0)</f>
        <v>39.233312695754627</v>
      </c>
      <c r="Q2143">
        <f>ROW()</f>
        <v>2143</v>
      </c>
      <c r="R2143" t="str">
        <f t="shared" si="49"/>
        <v/>
      </c>
      <c r="S2143" t="str">
        <f t="shared" si="47"/>
        <v/>
      </c>
      <c r="U2143" t="str">
        <f t="shared" si="50"/>
        <v/>
      </c>
      <c r="V2143" t="str">
        <f t="shared" si="51"/>
        <v/>
      </c>
      <c r="W2143">
        <f>VLOOKUP(A2143,Tbills!$B$4:$C$10000,2,1)</f>
        <v>1.9000008791208727</v>
      </c>
    </row>
    <row r="2144" spans="1:23">
      <c r="A2144" s="1">
        <v>43279</v>
      </c>
      <c r="B2144">
        <f>IFERROR(VLOOKUP($A2144,'BTC-Web'!$A$2:$H$10000,2,0),"")</f>
        <v>6153.1601559999999</v>
      </c>
      <c r="C2144">
        <f>VLOOKUP(A2144,H_SPBTFDUE!$B$2:$C$5828,2,0)</f>
        <v>41.46</v>
      </c>
      <c r="D2144" s="2">
        <f>D2143*(1-D$1+IF(AND(WEEKDAY($A2144)&lt;&gt;1,WEEKDAY($A2144)&lt;&gt;7),-VLOOKUP($A2144,ETF_OP_Fee!$G$5:$H$14,2,1),0))^($A2144-$A2143)*(1+2*(C2144/C2143-1))+IFERROR(VLOOKUP(A2144,BITXeom!$C$9:$D$100,2,0),0)-$D$3*IFERROR(VLOOKUP($A2144,Dividends!$C$10:$E$100,2,0),0)</f>
        <v>16.300388550914089</v>
      </c>
      <c r="G2144" s="66">
        <f t="shared" si="48"/>
        <v>991.36977356160344</v>
      </c>
      <c r="H2144" s="2">
        <f>H2143*(1-H$1+IF(AND(WEEKDAY($A2144)&lt;&gt;1,WEEKDAY($A2144)&lt;&gt;7),-VLOOKUP($A2144,ETF_OP_Fee!$I$5:$J$14,2,1),0))^($A2144-$A2143)*(1+1*(B2144/B2143-1))</f>
        <v>4.1284302930379635</v>
      </c>
      <c r="I2144" s="9" t="str">
        <f>IFERROR(VLOOKUP(A2144,'BITO-IV'!$A$1:$J$10000,4,0),"")</f>
        <v/>
      </c>
      <c r="L2144" s="9">
        <f>VLOOKUP(A2144,'ETH-Web'!$A$1:$G$10001,6,0)</f>
        <v>422.36498999999998</v>
      </c>
      <c r="M2144" s="2">
        <f>M2143*(1-M$1+IF(AND(WEEKDAY($A2144)&lt;&gt;1,WEEKDAY($A2144)&lt;&gt;7),-VLOOKUP($A2144,ETF_OP_Fee!$K$5:$L$14,2,1),0))^($A2144-$A2143)*(1+2*(L2144/L2143-1))-M$3*IFERROR(VLOOKUP($A3740,Dividends!$C$10:$E$100,3,0),0)</f>
        <v>35.684797126603058</v>
      </c>
      <c r="Q2144">
        <f>ROW()</f>
        <v>2144</v>
      </c>
      <c r="R2144" t="str">
        <f t="shared" si="49"/>
        <v/>
      </c>
      <c r="S2144" t="str">
        <f t="shared" si="47"/>
        <v/>
      </c>
      <c r="U2144" t="str">
        <f t="shared" si="50"/>
        <v/>
      </c>
      <c r="V2144" t="str">
        <f t="shared" si="51"/>
        <v/>
      </c>
      <c r="W2144">
        <f>VLOOKUP(A2144,Tbills!$B$4:$C$10000,2,1)</f>
        <v>1.9000008791208727</v>
      </c>
    </row>
    <row r="2145" spans="1:23">
      <c r="A2145" s="1">
        <v>43280</v>
      </c>
      <c r="B2145">
        <f>IFERROR(VLOOKUP($A2145,'BTC-Web'!$A$2:$H$10000,2,0),"")</f>
        <v>5898.1298829999996</v>
      </c>
      <c r="C2145">
        <f>VLOOKUP(A2145,H_SPBTFDUE!$B$2:$C$5828,2,0)</f>
        <v>40.1</v>
      </c>
      <c r="D2145" s="2">
        <f>D2144*(1-D$1+IF(AND(WEEKDAY($A2145)&lt;&gt;1,WEEKDAY($A2145)&lt;&gt;7),-VLOOKUP($A2145,ETF_OP_Fee!$G$5:$H$14,2,1),0))^($A2145-$A2144)*(1+2*(C2145/C2144-1))+IFERROR(VLOOKUP(A2145,BITXeom!$C$9:$D$100,2,0),0)-$D$3*IFERROR(VLOOKUP($A2145,Dividends!$C$10:$E$100,2,0),0)</f>
        <v>15.229158929119468</v>
      </c>
      <c r="G2145" s="66">
        <f t="shared" si="48"/>
        <v>1056.3573813278963</v>
      </c>
      <c r="H2145" s="2">
        <f>H2144*(1-H$1+IF(AND(WEEKDAY($A2145)&lt;&gt;1,WEEKDAY($A2145)&lt;&gt;7),-VLOOKUP($A2145,ETF_OP_Fee!$I$5:$J$14,2,1),0))^($A2145-$A2144)*(1+1*(B2145/B2144-1))</f>
        <v>3.9572160802465808</v>
      </c>
      <c r="I2145" s="9" t="str">
        <f>IFERROR(VLOOKUP(A2145,'BITO-IV'!$A$1:$J$10000,4,0),"")</f>
        <v/>
      </c>
      <c r="L2145" s="9">
        <f>VLOOKUP(A2145,'ETH-Web'!$A$1:$G$10001,6,0)</f>
        <v>436.00900300000001</v>
      </c>
      <c r="M2145" s="2">
        <f>M2144*(1-M$1+IF(AND(WEEKDAY($A2145)&lt;&gt;1,WEEKDAY($A2145)&lt;&gt;7),-VLOOKUP($A2145,ETF_OP_Fee!$K$5:$L$14,2,1),0))^($A2145-$A2144)*(1+2*(L2145/L2144-1))-M$3*IFERROR(VLOOKUP($A3741,Dividends!$C$10:$E$100,3,0),0)</f>
        <v>37.989331027709198</v>
      </c>
      <c r="Q2145">
        <f>ROW()</f>
        <v>2145</v>
      </c>
      <c r="R2145" t="str">
        <f t="shared" si="49"/>
        <v/>
      </c>
      <c r="S2145" t="str">
        <f t="shared" si="47"/>
        <v/>
      </c>
      <c r="U2145" t="str">
        <f t="shared" si="50"/>
        <v/>
      </c>
      <c r="V2145" t="str">
        <f t="shared" si="51"/>
        <v/>
      </c>
      <c r="W2145">
        <f>VLOOKUP(A2145,Tbills!$B$4:$C$10000,2,1)</f>
        <v>1.9000008791208727</v>
      </c>
    </row>
    <row r="2146" spans="1:23">
      <c r="A2146" s="1">
        <v>43283</v>
      </c>
      <c r="B2146">
        <f>IFERROR(VLOOKUP($A2146,'BTC-Web'!$A$2:$H$10000,2,0),"")</f>
        <v>6380.3798829999996</v>
      </c>
      <c r="C2146">
        <f>VLOOKUP(A2146,H_SPBTFDUE!$B$2:$C$5828,2,0)</f>
        <v>45.28</v>
      </c>
      <c r="D2146" s="2">
        <f>D2145*(1-D$1+IF(AND(WEEKDAY($A2146)&lt;&gt;1,WEEKDAY($A2146)&lt;&gt;7),-VLOOKUP($A2146,ETF_OP_Fee!$G$5:$H$14,2,1),0))^($A2146-$A2145)*(1+2*(C2146/C2145-1))+IFERROR(VLOOKUP(A2146,BITXeom!$C$9:$D$100,2,0),0)-$D$3*IFERROR(VLOOKUP($A2146,Dividends!$C$10:$E$100,2,0),0)</f>
        <v>19.156745212633989</v>
      </c>
      <c r="G2146" s="66">
        <f t="shared" si="48"/>
        <v>783.38811678773027</v>
      </c>
      <c r="H2146" s="2">
        <f>H2145*(1-H$1+IF(AND(WEEKDAY($A2146)&lt;&gt;1,WEEKDAY($A2146)&lt;&gt;7),-VLOOKUP($A2146,ETF_OP_Fee!$I$5:$J$14,2,1),0))^($A2146-$A2145)*(1+1*(B2146/B2145-1))</f>
        <v>4.2804365047436166</v>
      </c>
      <c r="I2146" s="9" t="str">
        <f>IFERROR(VLOOKUP(A2146,'BITO-IV'!$A$1:$J$10000,4,0),"")</f>
        <v/>
      </c>
      <c r="L2146" s="9">
        <f>VLOOKUP(A2146,'ETH-Web'!$A$1:$G$10001,6,0)</f>
        <v>475.34698500000002</v>
      </c>
      <c r="M2146" s="2">
        <f>M2145*(1-M$1+IF(AND(WEEKDAY($A2146)&lt;&gt;1,WEEKDAY($A2146)&lt;&gt;7),-VLOOKUP($A2146,ETF_OP_Fee!$K$5:$L$14,2,1),0))^($A2146-$A2145)*(1+2*(L2146/L2145-1))-M$3*IFERROR(VLOOKUP($A3742,Dividends!$C$10:$E$100,3,0),0)</f>
        <v>44.840879101850746</v>
      </c>
      <c r="Q2146">
        <f>ROW()</f>
        <v>2146</v>
      </c>
      <c r="R2146" t="str">
        <f t="shared" si="49"/>
        <v/>
      </c>
      <c r="S2146" t="str">
        <f t="shared" si="47"/>
        <v/>
      </c>
      <c r="U2146" t="str">
        <f t="shared" si="50"/>
        <v/>
      </c>
      <c r="V2146" t="str">
        <f t="shared" si="51"/>
        <v/>
      </c>
      <c r="W2146">
        <f>VLOOKUP(A2146,Tbills!$B$4:$C$10000,2,1)</f>
        <v>1.9400004395604136</v>
      </c>
    </row>
    <row r="2147" spans="1:23">
      <c r="A2147" s="1">
        <v>43284</v>
      </c>
      <c r="B2147">
        <f>IFERROR(VLOOKUP($A2147,'BTC-Web'!$A$2:$H$10000,2,0),"")</f>
        <v>6596.6601559999999</v>
      </c>
      <c r="C2147">
        <f>VLOOKUP(A2147,H_SPBTFDUE!$B$2:$C$5828,2,0)</f>
        <v>44.98</v>
      </c>
      <c r="D2147" s="2">
        <f>D2146*(1-D$1+IF(AND(WEEKDAY($A2147)&lt;&gt;1,WEEKDAY($A2147)&lt;&gt;7),-VLOOKUP($A2147,ETF_OP_Fee!$G$5:$H$14,2,1),0))^($A2147-$A2146)*(1+2*(C2147/C2146-1))+IFERROR(VLOOKUP(A2147,BITXeom!$C$9:$D$100,2,0),0)-$D$3*IFERROR(VLOOKUP($A2147,Dividends!$C$10:$E$100,2,0),0)</f>
        <v>18.900622709722711</v>
      </c>
      <c r="G2147" s="66">
        <f t="shared" si="48"/>
        <v>793.72792226669094</v>
      </c>
      <c r="H2147" s="2">
        <f>H2146*(1-H$1+IF(AND(WEEKDAY($A2147)&lt;&gt;1,WEEKDAY($A2147)&lt;&gt;7),-VLOOKUP($A2147,ETF_OP_Fee!$I$5:$J$14,2,1),0))^($A2147-$A2146)*(1+1*(B2147/B2146-1))</f>
        <v>4.4254183189857859</v>
      </c>
      <c r="I2147" s="9" t="str">
        <f>IFERROR(VLOOKUP(A2147,'BITO-IV'!$A$1:$J$10000,4,0),"")</f>
        <v/>
      </c>
      <c r="L2147" s="9">
        <f>VLOOKUP(A2147,'ETH-Web'!$A$1:$G$10001,6,0)</f>
        <v>464.19500699999998</v>
      </c>
      <c r="M2147" s="2">
        <f>M2146*(1-M$1+IF(AND(WEEKDAY($A2147)&lt;&gt;1,WEEKDAY($A2147)&lt;&gt;7),-VLOOKUP($A2147,ETF_OP_Fee!$K$5:$L$14,2,1),0))^($A2147-$A2146)*(1+2*(L2147/L2146-1))-M$3*IFERROR(VLOOKUP($A3743,Dividends!$C$10:$E$100,3,0),0)</f>
        <v>42.735780714851515</v>
      </c>
      <c r="Q2147">
        <f>ROW()</f>
        <v>2147</v>
      </c>
      <c r="R2147" t="str">
        <f t="shared" si="49"/>
        <v/>
      </c>
      <c r="S2147" t="str">
        <f t="shared" si="47"/>
        <v/>
      </c>
      <c r="U2147" t="str">
        <f t="shared" si="50"/>
        <v/>
      </c>
      <c r="V2147" t="str">
        <f t="shared" si="51"/>
        <v/>
      </c>
      <c r="W2147">
        <f>VLOOKUP(A2147,Tbills!$B$4:$C$10000,2,1)</f>
        <v>1.9400004395604136</v>
      </c>
    </row>
    <row r="2148" spans="1:23">
      <c r="A2148" s="1">
        <v>43286</v>
      </c>
      <c r="B2148">
        <f>IFERROR(VLOOKUP($A2148,'BTC-Web'!$A$2:$H$10000,2,0),"")</f>
        <v>6599.7099609999996</v>
      </c>
      <c r="C2148">
        <f>VLOOKUP(A2148,H_SPBTFDUE!$B$2:$C$5828,2,0)</f>
        <v>44.47</v>
      </c>
      <c r="D2148" s="2">
        <f>D2147*(1-D$1+IF(AND(WEEKDAY($A2148)&lt;&gt;1,WEEKDAY($A2148)&lt;&gt;7),-VLOOKUP($A2148,ETF_OP_Fee!$G$5:$H$14,2,1),0))^($A2148-$A2147)*(1+2*(C2148/C2147-1))+IFERROR(VLOOKUP(A2148,BITXeom!$C$9:$D$100,2,0),0)-$D$3*IFERROR(VLOOKUP($A2148,Dividends!$C$10:$E$100,2,0),0)</f>
        <v>18.467564844812461</v>
      </c>
      <c r="G2148" s="66">
        <f t="shared" si="48"/>
        <v>811.68577079011141</v>
      </c>
      <c r="H2148" s="2">
        <f>H2147*(1-H$1+IF(AND(WEEKDAY($A2148)&lt;&gt;1,WEEKDAY($A2148)&lt;&gt;7),-VLOOKUP($A2148,ETF_OP_Fee!$I$5:$J$14,2,1),0))^($A2148-$A2147)*(1+1*(B2148/B2147-1))</f>
        <v>4.4272338355109078</v>
      </c>
      <c r="I2148" s="9" t="str">
        <f>IFERROR(VLOOKUP(A2148,'BITO-IV'!$A$1:$J$10000,4,0),"")</f>
        <v/>
      </c>
      <c r="L2148" s="9">
        <f>VLOOKUP(A2148,'ETH-Web'!$A$1:$G$10001,6,0)</f>
        <v>474.41198700000001</v>
      </c>
      <c r="M2148" s="2">
        <f>M2147*(1-M$1+IF(AND(WEEKDAY($A2148)&lt;&gt;1,WEEKDAY($A2148)&lt;&gt;7),-VLOOKUP($A2148,ETF_OP_Fee!$K$5:$L$14,2,1),0))^($A2148-$A2147)*(1+2*(L2148/L2147-1))-M$3*IFERROR(VLOOKUP($A3744,Dividends!$C$10:$E$100,3,0),0)</f>
        <v>44.614720548466018</v>
      </c>
      <c r="Q2148">
        <f>ROW()</f>
        <v>2148</v>
      </c>
      <c r="R2148" t="str">
        <f t="shared" si="49"/>
        <v/>
      </c>
      <c r="S2148" t="str">
        <f t="shared" si="47"/>
        <v/>
      </c>
      <c r="U2148" t="str">
        <f t="shared" si="50"/>
        <v/>
      </c>
      <c r="V2148" t="str">
        <f t="shared" si="51"/>
        <v/>
      </c>
      <c r="W2148">
        <f>VLOOKUP(A2148,Tbills!$B$4:$C$10000,2,1)</f>
        <v>1.9400004395604136</v>
      </c>
    </row>
    <row r="2149" spans="1:23">
      <c r="A2149" s="1">
        <v>43287</v>
      </c>
      <c r="B2149">
        <f>IFERROR(VLOOKUP($A2149,'BTC-Web'!$A$2:$H$10000,2,0),"")</f>
        <v>6638.6899409999996</v>
      </c>
      <c r="C2149">
        <f>VLOOKUP(A2149,H_SPBTFDUE!$B$2:$C$5828,2,0)</f>
        <v>44.87</v>
      </c>
      <c r="D2149" s="2">
        <f>D2148*(1-D$1+IF(AND(WEEKDAY($A2149)&lt;&gt;1,WEEKDAY($A2149)&lt;&gt;7),-VLOOKUP($A2149,ETF_OP_Fee!$G$5:$H$14,2,1),0))^($A2149-$A2148)*(1+2*(C2149/C2148-1))+IFERROR(VLOOKUP(A2149,BITXeom!$C$9:$D$100,2,0),0)-$D$3*IFERROR(VLOOKUP($A2149,Dividends!$C$10:$E$100,2,0),0)</f>
        <v>18.79752370651218</v>
      </c>
      <c r="G2149" s="66">
        <f t="shared" si="48"/>
        <v>797.04157089983448</v>
      </c>
      <c r="H2149" s="2">
        <f>H2148*(1-H$1+IF(AND(WEEKDAY($A2149)&lt;&gt;1,WEEKDAY($A2149)&lt;&gt;7),-VLOOKUP($A2149,ETF_OP_Fee!$I$5:$J$14,2,1),0))^($A2149-$A2148)*(1+1*(B2149/B2148-1))</f>
        <v>4.4532665725999703</v>
      </c>
      <c r="I2149" s="9" t="str">
        <f>IFERROR(VLOOKUP(A2149,'BITO-IV'!$A$1:$J$10000,4,0),"")</f>
        <v/>
      </c>
      <c r="L2149" s="9">
        <f>VLOOKUP(A2149,'ETH-Web'!$A$1:$G$10001,6,0)</f>
        <v>474.01199300000002</v>
      </c>
      <c r="M2149" s="2">
        <f>M2148*(1-M$1+IF(AND(WEEKDAY($A2149)&lt;&gt;1,WEEKDAY($A2149)&lt;&gt;7),-VLOOKUP($A2149,ETF_OP_Fee!$K$5:$L$14,2,1),0))^($A2149-$A2148)*(1+2*(L2149/L2148-1))-M$3*IFERROR(VLOOKUP($A3745,Dividends!$C$10:$E$100,3,0),0)</f>
        <v>44.538340917168462</v>
      </c>
      <c r="Q2149">
        <f>ROW()</f>
        <v>2149</v>
      </c>
      <c r="R2149" t="str">
        <f t="shared" si="49"/>
        <v/>
      </c>
      <c r="S2149" t="str">
        <f t="shared" si="47"/>
        <v/>
      </c>
      <c r="U2149" t="str">
        <f t="shared" si="50"/>
        <v/>
      </c>
      <c r="V2149" t="str">
        <f t="shared" si="51"/>
        <v/>
      </c>
      <c r="W2149">
        <f>VLOOKUP(A2149,Tbills!$B$4:$C$10000,2,1)</f>
        <v>1.9400004395604136</v>
      </c>
    </row>
    <row r="2150" spans="1:23">
      <c r="A2150" s="1">
        <v>43290</v>
      </c>
      <c r="B2150">
        <f>IFERROR(VLOOKUP($A2150,'BTC-Web'!$A$2:$H$10000,2,0),"")</f>
        <v>6775.080078</v>
      </c>
      <c r="C2150">
        <f>VLOOKUP(A2150,H_SPBTFDUE!$B$2:$C$5828,2,0)</f>
        <v>45.76</v>
      </c>
      <c r="D2150" s="2">
        <f>D2149*(1-D$1+IF(AND(WEEKDAY($A2150)&lt;&gt;1,WEEKDAY($A2150)&lt;&gt;7),-VLOOKUP($A2150,ETF_OP_Fee!$G$5:$H$14,2,1),0))^($A2150-$A2149)*(1+2*(C2150/C2149-1))+IFERROR(VLOOKUP(A2150,BITXeom!$C$9:$D$100,2,0),0)-$D$3*IFERROR(VLOOKUP($A2150,Dividends!$C$10:$E$100,2,0),0)</f>
        <v>19.536157611685585</v>
      </c>
      <c r="G2150" s="66">
        <f t="shared" si="48"/>
        <v>765.38131582724657</v>
      </c>
      <c r="H2150" s="2">
        <f>H2149*(1-H$1+IF(AND(WEEKDAY($A2150)&lt;&gt;1,WEEKDAY($A2150)&lt;&gt;7),-VLOOKUP($A2150,ETF_OP_Fee!$I$5:$J$14,2,1),0))^($A2150-$A2149)*(1+1*(B2150/B2149-1))</f>
        <v>4.5444029064645903</v>
      </c>
      <c r="I2150" s="9" t="str">
        <f>IFERROR(VLOOKUP(A2150,'BITO-IV'!$A$1:$J$10000,4,0),"")</f>
        <v/>
      </c>
      <c r="L2150" s="9">
        <f>VLOOKUP(A2150,'ETH-Web'!$A$1:$G$10001,6,0)</f>
        <v>476.682007</v>
      </c>
      <c r="M2150" s="2">
        <f>M2149*(1-M$1+IF(AND(WEEKDAY($A2150)&lt;&gt;1,WEEKDAY($A2150)&lt;&gt;7),-VLOOKUP($A2150,ETF_OP_Fee!$K$5:$L$14,2,1),0))^($A2150-$A2149)*(1+2*(L2150/L2149-1))-M$3*IFERROR(VLOOKUP($A3746,Dividends!$C$10:$E$100,3,0),0)</f>
        <v>45.036612188656292</v>
      </c>
      <c r="Q2150">
        <f>ROW()</f>
        <v>2150</v>
      </c>
      <c r="R2150" t="str">
        <f t="shared" si="49"/>
        <v/>
      </c>
      <c r="S2150" t="str">
        <f t="shared" si="47"/>
        <v/>
      </c>
      <c r="U2150" t="str">
        <f t="shared" si="50"/>
        <v/>
      </c>
      <c r="V2150" t="str">
        <f t="shared" si="51"/>
        <v/>
      </c>
      <c r="W2150">
        <f>VLOOKUP(A2150,Tbills!$B$4:$C$10000,2,1)</f>
        <v>1.945000879120877</v>
      </c>
    </row>
    <row r="2151" spans="1:23">
      <c r="A2151" s="1">
        <v>43291</v>
      </c>
      <c r="B2151">
        <f>IFERROR(VLOOKUP($A2151,'BTC-Web'!$A$2:$H$10000,2,0),"")</f>
        <v>6739.2099609999996</v>
      </c>
      <c r="C2151">
        <f>VLOOKUP(A2151,H_SPBTFDUE!$B$2:$C$5828,2,0)</f>
        <v>43.45</v>
      </c>
      <c r="D2151" s="2">
        <f>D2150*(1-D$1+IF(AND(WEEKDAY($A2151)&lt;&gt;1,WEEKDAY($A2151)&lt;&gt;7),-VLOOKUP($A2151,ETF_OP_Fee!$G$5:$H$14,2,1),0))^($A2151-$A2150)*(1+2*(C2151/C2150-1))+IFERROR(VLOOKUP(A2151,BITXeom!$C$9:$D$100,2,0),0)-$D$3*IFERROR(VLOOKUP($A2151,Dividends!$C$10:$E$100,2,0),0)</f>
        <v>17.561639808756201</v>
      </c>
      <c r="G2151" s="66">
        <f t="shared" si="48"/>
        <v>842.61554921575657</v>
      </c>
      <c r="H2151" s="2">
        <f>H2150*(1-H$1+IF(AND(WEEKDAY($A2151)&lt;&gt;1,WEEKDAY($A2151)&lt;&gt;7),-VLOOKUP($A2151,ETF_OP_Fee!$I$5:$J$14,2,1),0))^($A2151-$A2150)*(1+1*(B2151/B2150-1))</f>
        <v>4.5202252777217966</v>
      </c>
      <c r="I2151" s="9" t="str">
        <f>IFERROR(VLOOKUP(A2151,'BITO-IV'!$A$1:$J$10000,4,0),"")</f>
        <v/>
      </c>
      <c r="L2151" s="9">
        <f>VLOOKUP(A2151,'ETH-Web'!$A$1:$G$10001,6,0)</f>
        <v>434.42401100000001</v>
      </c>
      <c r="M2151" s="2">
        <f>M2150*(1-M$1+IF(AND(WEEKDAY($A2151)&lt;&gt;1,WEEKDAY($A2151)&lt;&gt;7),-VLOOKUP($A2151,ETF_OP_Fee!$K$5:$L$14,2,1),0))^($A2151-$A2150)*(1+2*(L2151/L2150-1))-M$3*IFERROR(VLOOKUP($A3747,Dividends!$C$10:$E$100,3,0),0)</f>
        <v>37.0506409287444</v>
      </c>
      <c r="Q2151">
        <f>ROW()</f>
        <v>2151</v>
      </c>
      <c r="R2151" t="str">
        <f t="shared" si="49"/>
        <v/>
      </c>
      <c r="S2151" t="str">
        <f t="shared" ref="S2151:S2214" si="52">IF($A2151&gt;=$R$2,I2151*S$4,"")</f>
        <v/>
      </c>
      <c r="U2151" t="str">
        <f t="shared" si="50"/>
        <v/>
      </c>
      <c r="V2151" t="str">
        <f t="shared" si="51"/>
        <v/>
      </c>
      <c r="W2151">
        <f>VLOOKUP(A2151,Tbills!$B$4:$C$10000,2,1)</f>
        <v>1.945000879120877</v>
      </c>
    </row>
    <row r="2152" spans="1:23">
      <c r="A2152" s="1">
        <v>43292</v>
      </c>
      <c r="B2152">
        <f>IFERROR(VLOOKUP($A2152,'BTC-Web'!$A$2:$H$10000,2,0),"")</f>
        <v>6330.7700199999999</v>
      </c>
      <c r="C2152">
        <f>VLOOKUP(A2152,H_SPBTFDUE!$B$2:$C$5828,2,0)</f>
        <v>43.26</v>
      </c>
      <c r="D2152" s="2">
        <f>D2151*(1-D$1+IF(AND(WEEKDAY($A2152)&lt;&gt;1,WEEKDAY($A2152)&lt;&gt;7),-VLOOKUP($A2152,ETF_OP_Fee!$G$5:$H$14,2,1),0))^($A2152-$A2151)*(1+2*(C2152/C2151-1))+IFERROR(VLOOKUP(A2152,BITXeom!$C$9:$D$100,2,0),0)-$D$3*IFERROR(VLOOKUP($A2152,Dividends!$C$10:$E$100,2,0),0)</f>
        <v>17.40595273945322</v>
      </c>
      <c r="G2152" s="66">
        <f t="shared" si="48"/>
        <v>849.94093694907133</v>
      </c>
      <c r="H2152" s="2">
        <f>H2151*(1-H$1+IF(AND(WEEKDAY($A2152)&lt;&gt;1,WEEKDAY($A2152)&lt;&gt;7),-VLOOKUP($A2152,ETF_OP_Fee!$I$5:$J$14,2,1),0))^($A2152-$A2151)*(1+1*(B2152/B2151-1))</f>
        <v>4.2461597166819551</v>
      </c>
      <c r="I2152" s="9" t="str">
        <f>IFERROR(VLOOKUP(A2152,'BITO-IV'!$A$1:$J$10000,4,0),"")</f>
        <v/>
      </c>
      <c r="L2152" s="9">
        <f>VLOOKUP(A2152,'ETH-Web'!$A$1:$G$10001,6,0)</f>
        <v>446.51800500000002</v>
      </c>
      <c r="M2152" s="2">
        <f>M2151*(1-M$1+IF(AND(WEEKDAY($A2152)&lt;&gt;1,WEEKDAY($A2152)&lt;&gt;7),-VLOOKUP($A2152,ETF_OP_Fee!$K$5:$L$14,2,1),0))^($A2152-$A2151)*(1+2*(L2152/L2151-1))-M$3*IFERROR(VLOOKUP($A3748,Dividends!$C$10:$E$100,3,0),0)</f>
        <v>39.112550115830196</v>
      </c>
      <c r="Q2152">
        <f>ROW()</f>
        <v>2152</v>
      </c>
      <c r="R2152" t="str">
        <f t="shared" si="49"/>
        <v/>
      </c>
      <c r="S2152" t="str">
        <f t="shared" si="52"/>
        <v/>
      </c>
      <c r="U2152" t="str">
        <f t="shared" si="50"/>
        <v/>
      </c>
      <c r="V2152" t="str">
        <f t="shared" si="51"/>
        <v/>
      </c>
      <c r="W2152">
        <f>VLOOKUP(A2152,Tbills!$B$4:$C$10000,2,1)</f>
        <v>1.945000879120877</v>
      </c>
    </row>
    <row r="2153" spans="1:23">
      <c r="A2153" s="1">
        <v>43293</v>
      </c>
      <c r="B2153">
        <f>IFERROR(VLOOKUP($A2153,'BTC-Web'!$A$2:$H$10000,2,0),"")</f>
        <v>6396.7797849999997</v>
      </c>
      <c r="C2153">
        <f>VLOOKUP(A2153,H_SPBTFDUE!$B$2:$C$5828,2,0)</f>
        <v>42.1</v>
      </c>
      <c r="D2153" s="2">
        <f>D2152*(1-D$1+IF(AND(WEEKDAY($A2153)&lt;&gt;1,WEEKDAY($A2153)&lt;&gt;7),-VLOOKUP($A2153,ETF_OP_Fee!$G$5:$H$14,2,1),0))^($A2153-$A2152)*(1+2*(C2153/C2152-1))+IFERROR(VLOOKUP(A2153,BITXeom!$C$9:$D$100,2,0),0)-$D$3*IFERROR(VLOOKUP($A2153,Dividends!$C$10:$E$100,2,0),0)</f>
        <v>16.470499369463816</v>
      </c>
      <c r="G2153" s="66">
        <f t="shared" ref="G2153:G2216" si="53">G2152*(1-G$1-2*(C2153/C2152-1))</f>
        <v>895.4783618190678</v>
      </c>
      <c r="H2153" s="2">
        <f>H2152*(1-H$1+IF(AND(WEEKDAY($A2153)&lt;&gt;1,WEEKDAY($A2153)&lt;&gt;7),-VLOOKUP($A2153,ETF_OP_Fee!$I$5:$J$14,2,1),0))^($A2153-$A2152)*(1+1*(B2153/B2152-1))</f>
        <v>4.2903219678054789</v>
      </c>
      <c r="I2153" s="9" t="str">
        <f>IFERROR(VLOOKUP(A2153,'BITO-IV'!$A$1:$J$10000,4,0),"")</f>
        <v/>
      </c>
      <c r="L2153" s="9">
        <f>VLOOKUP(A2153,'ETH-Web'!$A$1:$G$10001,6,0)</f>
        <v>430.074005</v>
      </c>
      <c r="M2153" s="2">
        <f>M2152*(1-M$1+IF(AND(WEEKDAY($A2153)&lt;&gt;1,WEEKDAY($A2153)&lt;&gt;7),-VLOOKUP($A2153,ETF_OP_Fee!$K$5:$L$14,2,1),0))^($A2153-$A2152)*(1+2*(L2153/L2152-1))-M$3*IFERROR(VLOOKUP($A3749,Dividends!$C$10:$E$100,3,0),0)</f>
        <v>36.230806992583283</v>
      </c>
      <c r="Q2153">
        <f>ROW()</f>
        <v>2153</v>
      </c>
      <c r="R2153" t="str">
        <f t="shared" ref="R2153:R2216" si="54">IF($A2153&gt;=$R$2,B2153*R$4,"")</f>
        <v/>
      </c>
      <c r="S2153" t="str">
        <f t="shared" si="52"/>
        <v/>
      </c>
      <c r="U2153" t="str">
        <f t="shared" si="50"/>
        <v/>
      </c>
      <c r="V2153" t="str">
        <f t="shared" si="51"/>
        <v/>
      </c>
      <c r="W2153">
        <f>VLOOKUP(A2153,Tbills!$B$4:$C$10000,2,1)</f>
        <v>1.945000879120877</v>
      </c>
    </row>
    <row r="2154" spans="1:23">
      <c r="A2154" s="1">
        <v>43294</v>
      </c>
      <c r="B2154">
        <f>IFERROR(VLOOKUP($A2154,'BTC-Web'!$A$2:$H$10000,2,0),"")</f>
        <v>6235.0297849999997</v>
      </c>
      <c r="C2154">
        <f>VLOOKUP(A2154,H_SPBTFDUE!$B$2:$C$5828,2,0)</f>
        <v>42.12</v>
      </c>
      <c r="D2154" s="2">
        <f>D2153*(1-D$1+IF(AND(WEEKDAY($A2154)&lt;&gt;1,WEEKDAY($A2154)&lt;&gt;7),-VLOOKUP($A2154,ETF_OP_Fee!$G$5:$H$14,2,1),0))^($A2154-$A2153)*(1+2*(C2154/C2153-1))+IFERROR(VLOOKUP(A2154,BITXeom!$C$9:$D$100,2,0),0)-$D$3*IFERROR(VLOOKUP($A2154,Dividends!$C$10:$E$100,2,0),0)</f>
        <v>16.484160928679206</v>
      </c>
      <c r="G2154" s="66">
        <f t="shared" si="53"/>
        <v>894.58093708186834</v>
      </c>
      <c r="H2154" s="2">
        <f>H2153*(1-H$1+IF(AND(WEEKDAY($A2154)&lt;&gt;1,WEEKDAY($A2154)&lt;&gt;7),-VLOOKUP($A2154,ETF_OP_Fee!$I$5:$J$14,2,1),0))^($A2154-$A2153)*(1+1*(B2154/B2153-1))</f>
        <v>4.1817273558379613</v>
      </c>
      <c r="I2154" s="9" t="str">
        <f>IFERROR(VLOOKUP(A2154,'BITO-IV'!$A$1:$J$10000,4,0),"")</f>
        <v/>
      </c>
      <c r="L2154" s="9">
        <f>VLOOKUP(A2154,'ETH-Web'!$A$1:$G$10001,6,0)</f>
        <v>434.02700800000002</v>
      </c>
      <c r="M2154" s="2">
        <f>M2153*(1-M$1+IF(AND(WEEKDAY($A2154)&lt;&gt;1,WEEKDAY($A2154)&lt;&gt;7),-VLOOKUP($A2154,ETF_OP_Fee!$K$5:$L$14,2,1),0))^($A2154-$A2153)*(1+2*(L2154/L2153-1))-M$3*IFERROR(VLOOKUP($A3750,Dividends!$C$10:$E$100,3,0),0)</f>
        <v>36.895883954434098</v>
      </c>
      <c r="Q2154">
        <f>ROW()</f>
        <v>2154</v>
      </c>
      <c r="R2154" t="str">
        <f t="shared" si="54"/>
        <v/>
      </c>
      <c r="S2154" t="str">
        <f t="shared" si="52"/>
        <v/>
      </c>
      <c r="U2154" t="str">
        <f t="shared" si="50"/>
        <v/>
      </c>
      <c r="V2154" t="str">
        <f t="shared" si="51"/>
        <v/>
      </c>
      <c r="W2154">
        <f>VLOOKUP(A2154,Tbills!$B$4:$C$10000,2,1)</f>
        <v>1.945000879120877</v>
      </c>
    </row>
    <row r="2155" spans="1:23">
      <c r="A2155" s="1">
        <v>43297</v>
      </c>
      <c r="B2155">
        <f>IFERROR(VLOOKUP($A2155,'BTC-Web'!$A$2:$H$10000,2,0),"")</f>
        <v>6357.0097660000001</v>
      </c>
      <c r="C2155">
        <f>VLOOKUP(A2155,H_SPBTFDUE!$B$2:$C$5828,2,0)</f>
        <v>45.6</v>
      </c>
      <c r="D2155" s="2">
        <f>D2154*(1-D$1+IF(AND(WEEKDAY($A2155)&lt;&gt;1,WEEKDAY($A2155)&lt;&gt;7),-VLOOKUP($A2155,ETF_OP_Fee!$G$5:$H$14,2,1),0))^($A2155-$A2154)*(1+2*(C2155/C2154-1))+IFERROR(VLOOKUP(A2155,BITXeom!$C$9:$D$100,2,0),0)-$D$3*IFERROR(VLOOKUP($A2155,Dividends!$C$10:$E$100,2,0),0)</f>
        <v>19.201093741049956</v>
      </c>
      <c r="G2155" s="66">
        <f t="shared" si="53"/>
        <v>746.71187882723336</v>
      </c>
      <c r="H2155" s="2">
        <f>H2154*(1-H$1+IF(AND(WEEKDAY($A2155)&lt;&gt;1,WEEKDAY($A2155)&lt;&gt;7),-VLOOKUP($A2155,ETF_OP_Fee!$I$5:$J$14,2,1),0))^($A2155-$A2154)*(1+1*(B2155/B2154-1))</f>
        <v>4.2632043357496512</v>
      </c>
      <c r="I2155" s="9" t="str">
        <f>IFERROR(VLOOKUP(A2155,'BITO-IV'!$A$1:$J$10000,4,0),"")</f>
        <v/>
      </c>
      <c r="L2155" s="9">
        <f>VLOOKUP(A2155,'ETH-Web'!$A$1:$G$10001,6,0)</f>
        <v>480.65798999999998</v>
      </c>
      <c r="M2155" s="2">
        <f>M2154*(1-M$1+IF(AND(WEEKDAY($A2155)&lt;&gt;1,WEEKDAY($A2155)&lt;&gt;7),-VLOOKUP($A2155,ETF_OP_Fee!$K$5:$L$14,2,1),0))^($A2155-$A2154)*(1+2*(L2155/L2154-1))-M$3*IFERROR(VLOOKUP($A3751,Dividends!$C$10:$E$100,3,0),0)</f>
        <v>44.820458908995612</v>
      </c>
      <c r="Q2155">
        <f>ROW()</f>
        <v>2155</v>
      </c>
      <c r="R2155" t="str">
        <f t="shared" si="54"/>
        <v/>
      </c>
      <c r="S2155" t="str">
        <f t="shared" si="52"/>
        <v/>
      </c>
      <c r="U2155" t="str">
        <f t="shared" si="50"/>
        <v/>
      </c>
      <c r="V2155" t="str">
        <f t="shared" si="51"/>
        <v/>
      </c>
      <c r="W2155">
        <f>VLOOKUP(A2155,Tbills!$B$4:$C$10000,2,1)</f>
        <v>1.9800000000000095</v>
      </c>
    </row>
    <row r="2156" spans="1:23">
      <c r="A2156" s="1">
        <v>43298</v>
      </c>
      <c r="B2156">
        <f>IFERROR(VLOOKUP($A2156,'BTC-Web'!$A$2:$H$10000,2,0),"")</f>
        <v>6739.6499020000001</v>
      </c>
      <c r="C2156">
        <f>VLOOKUP(A2156,H_SPBTFDUE!$B$2:$C$5828,2,0)</f>
        <v>49.95</v>
      </c>
      <c r="D2156" s="2">
        <f>D2155*(1-D$1+IF(AND(WEEKDAY($A2156)&lt;&gt;1,WEEKDAY($A2156)&lt;&gt;7),-VLOOKUP($A2156,ETF_OP_Fee!$G$5:$H$14,2,1),0))^($A2156-$A2155)*(1+2*(C2156/C2155-1))+IFERROR(VLOOKUP(A2156,BITXeom!$C$9:$D$100,2,0),0)-$D$3*IFERROR(VLOOKUP($A2156,Dividends!$C$10:$E$100,2,0),0)</f>
        <v>22.86170404635746</v>
      </c>
      <c r="G2156" s="66">
        <f t="shared" si="53"/>
        <v>604.20824253861906</v>
      </c>
      <c r="H2156" s="2">
        <f>H2155*(1-H$1+IF(AND(WEEKDAY($A2156)&lt;&gt;1,WEEKDAY($A2156)&lt;&gt;7),-VLOOKUP($A2156,ETF_OP_Fee!$I$5:$J$14,2,1),0))^($A2156-$A2155)*(1+1*(B2156/B2155-1))</f>
        <v>4.5196968242831908</v>
      </c>
      <c r="I2156" s="9" t="str">
        <f>IFERROR(VLOOKUP(A2156,'BITO-IV'!$A$1:$J$10000,4,0),"")</f>
        <v/>
      </c>
      <c r="L2156" s="9">
        <f>VLOOKUP(A2156,'ETH-Web'!$A$1:$G$10001,6,0)</f>
        <v>501.00201399999997</v>
      </c>
      <c r="M2156" s="2">
        <f>M2155*(1-M$1+IF(AND(WEEKDAY($A2156)&lt;&gt;1,WEEKDAY($A2156)&lt;&gt;7),-VLOOKUP($A2156,ETF_OP_Fee!$K$5:$L$14,2,1),0))^($A2156-$A2155)*(1+2*(L2156/L2155-1))-M$3*IFERROR(VLOOKUP($A3752,Dividends!$C$10:$E$100,3,0),0)</f>
        <v>48.61329132192197</v>
      </c>
      <c r="Q2156">
        <f>ROW()</f>
        <v>2156</v>
      </c>
      <c r="R2156" t="str">
        <f t="shared" si="54"/>
        <v/>
      </c>
      <c r="S2156" t="str">
        <f t="shared" si="52"/>
        <v/>
      </c>
      <c r="U2156" t="str">
        <f t="shared" si="50"/>
        <v/>
      </c>
      <c r="V2156" t="str">
        <f t="shared" si="51"/>
        <v/>
      </c>
      <c r="W2156">
        <f>VLOOKUP(A2156,Tbills!$B$4:$C$10000,2,1)</f>
        <v>1.9800000000000095</v>
      </c>
    </row>
    <row r="2157" spans="1:23">
      <c r="A2157" s="1">
        <v>43299</v>
      </c>
      <c r="B2157">
        <f>IFERROR(VLOOKUP($A2157,'BTC-Web'!$A$2:$H$10000,2,0),"")</f>
        <v>7315.3198240000002</v>
      </c>
      <c r="C2157">
        <f>VLOOKUP(A2157,H_SPBTFDUE!$B$2:$C$5828,2,0)</f>
        <v>50.56</v>
      </c>
      <c r="D2157" s="2">
        <f>D2156*(1-D$1+IF(AND(WEEKDAY($A2157)&lt;&gt;1,WEEKDAY($A2157)&lt;&gt;7),-VLOOKUP($A2157,ETF_OP_Fee!$G$5:$H$14,2,1),0))^($A2157-$A2156)*(1+2*(C2157/C2156-1))+IFERROR(VLOOKUP(A2157,BITXeom!$C$9:$D$100,2,0),0)-$D$3*IFERROR(VLOOKUP($A2157,Dividends!$C$10:$E$100,2,0),0)</f>
        <v>23.417264765565253</v>
      </c>
      <c r="G2157" s="66">
        <f t="shared" si="53"/>
        <v>589.41935204620734</v>
      </c>
      <c r="H2157" s="2">
        <f>H2156*(1-H$1+IF(AND(WEEKDAY($A2157)&lt;&gt;1,WEEKDAY($A2157)&lt;&gt;7),-VLOOKUP($A2157,ETF_OP_Fee!$I$5:$J$14,2,1),0))^($A2157-$A2156)*(1+1*(B2157/B2156-1))</f>
        <v>4.9056208724994521</v>
      </c>
      <c r="I2157" s="9" t="str">
        <f>IFERROR(VLOOKUP(A2157,'BITO-IV'!$A$1:$J$10000,4,0),"")</f>
        <v/>
      </c>
      <c r="L2157" s="9">
        <f>VLOOKUP(A2157,'ETH-Web'!$A$1:$G$10001,6,0)</f>
        <v>480.51299999999998</v>
      </c>
      <c r="M2157" s="2">
        <f>M2156*(1-M$1+IF(AND(WEEKDAY($A2157)&lt;&gt;1,WEEKDAY($A2157)&lt;&gt;7),-VLOOKUP($A2157,ETF_OP_Fee!$K$5:$L$14,2,1),0))^($A2157-$A2156)*(1+2*(L2157/L2156-1))-M$3*IFERROR(VLOOKUP($A3753,Dividends!$C$10:$E$100,3,0),0)</f>
        <v>44.635956524202676</v>
      </c>
      <c r="Q2157">
        <f>ROW()</f>
        <v>2157</v>
      </c>
      <c r="R2157" t="str">
        <f t="shared" si="54"/>
        <v/>
      </c>
      <c r="S2157" t="str">
        <f t="shared" si="52"/>
        <v/>
      </c>
      <c r="U2157" t="str">
        <f t="shared" si="50"/>
        <v/>
      </c>
      <c r="V2157" t="str">
        <f t="shared" si="51"/>
        <v/>
      </c>
      <c r="W2157">
        <f>VLOOKUP(A2157,Tbills!$B$4:$C$10000,2,1)</f>
        <v>1.9800000000000095</v>
      </c>
    </row>
    <row r="2158" spans="1:23">
      <c r="A2158" s="1">
        <v>43300</v>
      </c>
      <c r="B2158">
        <f>IFERROR(VLOOKUP($A2158,'BTC-Web'!$A$2:$H$10000,2,0),"")</f>
        <v>7378.2001950000003</v>
      </c>
      <c r="C2158">
        <f>VLOOKUP(A2158,H_SPBTFDUE!$B$2:$C$5828,2,0)</f>
        <v>50.96</v>
      </c>
      <c r="D2158" s="2">
        <f>D2157*(1-D$1+IF(AND(WEEKDAY($A2158)&lt;&gt;1,WEEKDAY($A2158)&lt;&gt;7),-VLOOKUP($A2158,ETF_OP_Fee!$G$5:$H$14,2,1),0))^($A2158-$A2157)*(1+2*(C2158/C2157-1))+IFERROR(VLOOKUP(A2158,BITXeom!$C$9:$D$100,2,0),0)-$D$3*IFERROR(VLOOKUP($A2158,Dividends!$C$10:$E$100,2,0),0)</f>
        <v>23.784923537453654</v>
      </c>
      <c r="G2158" s="66">
        <f t="shared" si="53"/>
        <v>580.06241437259871</v>
      </c>
      <c r="H2158" s="2">
        <f>H2157*(1-H$1+IF(AND(WEEKDAY($A2158)&lt;&gt;1,WEEKDAY($A2158)&lt;&gt;7),-VLOOKUP($A2158,ETF_OP_Fee!$I$5:$J$14,2,1),0))^($A2158-$A2157)*(1+1*(B2158/B2157-1))</f>
        <v>4.9476593910109781</v>
      </c>
      <c r="I2158" s="9" t="str">
        <f>IFERROR(VLOOKUP(A2158,'BITO-IV'!$A$1:$J$10000,4,0),"")</f>
        <v/>
      </c>
      <c r="L2158" s="9">
        <f>VLOOKUP(A2158,'ETH-Web'!$A$1:$G$10001,6,0)</f>
        <v>469.618988</v>
      </c>
      <c r="M2158" s="2">
        <f>M2157*(1-M$1+IF(AND(WEEKDAY($A2158)&lt;&gt;1,WEEKDAY($A2158)&lt;&gt;7),-VLOOKUP($A2158,ETF_OP_Fee!$K$5:$L$14,2,1),0))^($A2158-$A2157)*(1+2*(L2158/L2157-1))-M$3*IFERROR(VLOOKUP($A3754,Dividends!$C$10:$E$100,3,0),0)</f>
        <v>42.610919512597384</v>
      </c>
      <c r="Q2158">
        <f>ROW()</f>
        <v>2158</v>
      </c>
      <c r="R2158" t="str">
        <f t="shared" si="54"/>
        <v/>
      </c>
      <c r="S2158" t="str">
        <f t="shared" si="52"/>
        <v/>
      </c>
      <c r="U2158" t="str">
        <f t="shared" si="50"/>
        <v/>
      </c>
      <c r="V2158" t="str">
        <f t="shared" si="51"/>
        <v/>
      </c>
      <c r="W2158">
        <f>VLOOKUP(A2158,Tbills!$B$4:$C$10000,2,1)</f>
        <v>1.9800000000000095</v>
      </c>
    </row>
    <row r="2159" spans="1:23">
      <c r="A2159" s="1">
        <v>43301</v>
      </c>
      <c r="B2159">
        <f>IFERROR(VLOOKUP($A2159,'BTC-Web'!$A$2:$H$10000,2,0),"")</f>
        <v>7467.3999020000001</v>
      </c>
      <c r="C2159">
        <f>VLOOKUP(A2159,H_SPBTFDUE!$B$2:$C$5828,2,0)</f>
        <v>50.19</v>
      </c>
      <c r="D2159" s="2">
        <f>D2158*(1-D$1+IF(AND(WEEKDAY($A2159)&lt;&gt;1,WEEKDAY($A2159)&lt;&gt;7),-VLOOKUP($A2159,ETF_OP_Fee!$G$5:$H$14,2,1),0))^($A2159-$A2158)*(1+2*(C2159/C2158-1))+IFERROR(VLOOKUP(A2159,BITXeom!$C$9:$D$100,2,0),0)-$D$3*IFERROR(VLOOKUP($A2159,Dividends!$C$10:$E$100,2,0),0)</f>
        <v>23.06336779881704</v>
      </c>
      <c r="G2159" s="66">
        <f t="shared" si="53"/>
        <v>597.56157801890458</v>
      </c>
      <c r="H2159" s="2">
        <f>H2158*(1-H$1+IF(AND(WEEKDAY($A2159)&lt;&gt;1,WEEKDAY($A2159)&lt;&gt;7),-VLOOKUP($A2159,ETF_OP_Fee!$I$5:$J$14,2,1),0))^($A2159-$A2158)*(1+1*(B2159/B2158-1))</f>
        <v>5.0073444285837638</v>
      </c>
      <c r="I2159" s="9" t="str">
        <f>IFERROR(VLOOKUP(A2159,'BITO-IV'!$A$1:$J$10000,4,0),"")</f>
        <v/>
      </c>
      <c r="L2159" s="9">
        <f>VLOOKUP(A2159,'ETH-Web'!$A$1:$G$10001,6,0)</f>
        <v>450.69799799999998</v>
      </c>
      <c r="M2159" s="2">
        <f>M2158*(1-M$1+IF(AND(WEEKDAY($A2159)&lt;&gt;1,WEEKDAY($A2159)&lt;&gt;7),-VLOOKUP($A2159,ETF_OP_Fee!$K$5:$L$14,2,1),0))^($A2159-$A2158)*(1+2*(L2159/L2158-1))-M$3*IFERROR(VLOOKUP($A3755,Dividends!$C$10:$E$100,3,0),0)</f>
        <v>39.17631523254115</v>
      </c>
      <c r="Q2159">
        <f>ROW()</f>
        <v>2159</v>
      </c>
      <c r="R2159" t="str">
        <f t="shared" si="54"/>
        <v/>
      </c>
      <c r="S2159" t="str">
        <f t="shared" si="52"/>
        <v/>
      </c>
      <c r="U2159" t="str">
        <f t="shared" si="50"/>
        <v/>
      </c>
      <c r="V2159" t="str">
        <f t="shared" si="51"/>
        <v/>
      </c>
      <c r="W2159">
        <f>VLOOKUP(A2159,Tbills!$B$4:$C$10000,2,1)</f>
        <v>1.9800000000000095</v>
      </c>
    </row>
    <row r="2160" spans="1:23">
      <c r="A2160" s="1">
        <v>43304</v>
      </c>
      <c r="B2160">
        <f>IFERROR(VLOOKUP($A2160,'BTC-Web'!$A$2:$H$10000,2,0),"")</f>
        <v>7414.7099609999996</v>
      </c>
      <c r="C2160">
        <f>VLOOKUP(A2160,H_SPBTFDUE!$B$2:$C$5828,2,0)</f>
        <v>52.94</v>
      </c>
      <c r="D2160" s="2">
        <f>D2159*(1-D$1+IF(AND(WEEKDAY($A2160)&lt;&gt;1,WEEKDAY($A2160)&lt;&gt;7),-VLOOKUP($A2160,ETF_OP_Fee!$G$5:$H$14,2,1),0))^($A2160-$A2159)*(1+2*(C2160/C2159-1))+IFERROR(VLOOKUP(A2160,BITXeom!$C$9:$D$100,2,0),0)-$D$3*IFERROR(VLOOKUP($A2160,Dividends!$C$10:$E$100,2,0),0)</f>
        <v>25.581480648417262</v>
      </c>
      <c r="G2160" s="66">
        <f t="shared" si="53"/>
        <v>532.04753365764918</v>
      </c>
      <c r="H2160" s="2">
        <f>H2159*(1-H$1+IF(AND(WEEKDAY($A2160)&lt;&gt;1,WEEKDAY($A2160)&lt;&gt;7),-VLOOKUP($A2160,ETF_OP_Fee!$I$5:$J$14,2,1),0))^($A2160-$A2159)*(1+1*(B2160/B2159-1))</f>
        <v>4.9716244126895575</v>
      </c>
      <c r="I2160" s="9" t="str">
        <f>IFERROR(VLOOKUP(A2160,'BITO-IV'!$A$1:$J$10000,4,0),"")</f>
        <v/>
      </c>
      <c r="L2160" s="9">
        <f>VLOOKUP(A2160,'ETH-Web'!$A$1:$G$10001,6,0)</f>
        <v>450.85299700000002</v>
      </c>
      <c r="M2160" s="2">
        <f>M2159*(1-M$1+IF(AND(WEEKDAY($A2160)&lt;&gt;1,WEEKDAY($A2160)&lt;&gt;7),-VLOOKUP($A2160,ETF_OP_Fee!$K$5:$L$14,2,1),0))^($A2160-$A2159)*(1+2*(L2160/L2159-1))-M$3*IFERROR(VLOOKUP($A3756,Dividends!$C$10:$E$100,3,0),0)</f>
        <v>39.200232613617594</v>
      </c>
      <c r="Q2160">
        <f>ROW()</f>
        <v>2160</v>
      </c>
      <c r="R2160" t="str">
        <f t="shared" si="54"/>
        <v/>
      </c>
      <c r="S2160" t="str">
        <f t="shared" si="52"/>
        <v/>
      </c>
      <c r="U2160" t="str">
        <f t="shared" si="50"/>
        <v/>
      </c>
      <c r="V2160" t="str">
        <f t="shared" si="51"/>
        <v/>
      </c>
      <c r="W2160">
        <f>VLOOKUP(A2160,Tbills!$B$4:$C$10000,2,1)</f>
        <v>1.9699991208791381</v>
      </c>
    </row>
    <row r="2161" spans="1:23">
      <c r="A2161" s="1">
        <v>43305</v>
      </c>
      <c r="B2161">
        <f>IFERROR(VLOOKUP($A2161,'BTC-Web'!$A$2:$H$10000,2,0),"")</f>
        <v>7716.5097660000001</v>
      </c>
      <c r="C2161">
        <f>VLOOKUP(A2161,H_SPBTFDUE!$B$2:$C$5828,2,0)</f>
        <v>56.44</v>
      </c>
      <c r="D2161" s="2">
        <f>D2160*(1-D$1+IF(AND(WEEKDAY($A2161)&lt;&gt;1,WEEKDAY($A2161)&lt;&gt;7),-VLOOKUP($A2161,ETF_OP_Fee!$G$5:$H$14,2,1),0))^($A2161-$A2160)*(1+2*(C2161/C2160-1))+IFERROR(VLOOKUP(A2161,BITXeom!$C$9:$D$100,2,0),0)-$D$3*IFERROR(VLOOKUP($A2161,Dividends!$C$10:$E$100,2,0),0)</f>
        <v>28.960504484287444</v>
      </c>
      <c r="G2161" s="66">
        <f t="shared" si="53"/>
        <v>461.66976746964122</v>
      </c>
      <c r="H2161" s="2">
        <f>H2160*(1-H$1+IF(AND(WEEKDAY($A2161)&lt;&gt;1,WEEKDAY($A2161)&lt;&gt;7),-VLOOKUP($A2161,ETF_OP_Fee!$I$5:$J$14,2,1),0))^($A2161-$A2160)*(1+1*(B2161/B2160-1))</f>
        <v>5.173849015110398</v>
      </c>
      <c r="I2161" s="9" t="str">
        <f>IFERROR(VLOOKUP(A2161,'BITO-IV'!$A$1:$J$10000,4,0),"")</f>
        <v/>
      </c>
      <c r="L2161" s="9">
        <f>VLOOKUP(A2161,'ETH-Web'!$A$1:$G$10001,6,0)</f>
        <v>479.37298600000003</v>
      </c>
      <c r="M2161" s="2">
        <f>M2160*(1-M$1+IF(AND(WEEKDAY($A2161)&lt;&gt;1,WEEKDAY($A2161)&lt;&gt;7),-VLOOKUP($A2161,ETF_OP_Fee!$K$5:$L$14,2,1),0))^($A2161-$A2160)*(1+2*(L2161/L2160-1))-M$3*IFERROR(VLOOKUP($A3757,Dividends!$C$10:$E$100,3,0),0)</f>
        <v>44.158539827623301</v>
      </c>
      <c r="Q2161">
        <f>ROW()</f>
        <v>2161</v>
      </c>
      <c r="R2161" t="str">
        <f t="shared" si="54"/>
        <v/>
      </c>
      <c r="S2161" t="str">
        <f t="shared" si="52"/>
        <v/>
      </c>
      <c r="U2161" t="str">
        <f t="shared" si="50"/>
        <v/>
      </c>
      <c r="V2161" t="str">
        <f t="shared" si="51"/>
        <v/>
      </c>
      <c r="W2161">
        <f>VLOOKUP(A2161,Tbills!$B$4:$C$10000,2,1)</f>
        <v>1.9699991208791381</v>
      </c>
    </row>
    <row r="2162" spans="1:23">
      <c r="A2162" s="1">
        <v>43306</v>
      </c>
      <c r="B2162">
        <f>IFERROR(VLOOKUP($A2162,'BTC-Web'!$A$2:$H$10000,2,0),"")</f>
        <v>8379.6601559999999</v>
      </c>
      <c r="C2162">
        <f>VLOOKUP(A2162,H_SPBTFDUE!$B$2:$C$5828,2,0)</f>
        <v>55.55</v>
      </c>
      <c r="D2162" s="2">
        <f>D2161*(1-D$1+IF(AND(WEEKDAY($A2162)&lt;&gt;1,WEEKDAY($A2162)&lt;&gt;7),-VLOOKUP($A2162,ETF_OP_Fee!$G$5:$H$14,2,1),0))^($A2162-$A2161)*(1+2*(C2162/C2161-1))+IFERROR(VLOOKUP(A2162,BITXeom!$C$9:$D$100,2,0),0)-$D$3*IFERROR(VLOOKUP($A2162,Dividends!$C$10:$E$100,2,0),0)</f>
        <v>28.043769489425816</v>
      </c>
      <c r="G2162" s="66">
        <f t="shared" si="53"/>
        <v>476.20583786240559</v>
      </c>
      <c r="H2162" s="2">
        <f>H2161*(1-H$1+IF(AND(WEEKDAY($A2162)&lt;&gt;1,WEEKDAY($A2162)&lt;&gt;7),-VLOOKUP($A2162,ETF_OP_Fee!$I$5:$J$14,2,1),0))^($A2162-$A2161)*(1+1*(B2162/B2161-1))</f>
        <v>5.6183390340261781</v>
      </c>
      <c r="I2162" s="9" t="str">
        <f>IFERROR(VLOOKUP(A2162,'BITO-IV'!$A$1:$J$10000,4,0),"")</f>
        <v/>
      </c>
      <c r="L2162" s="9">
        <f>VLOOKUP(A2162,'ETH-Web'!$A$1:$G$10001,6,0)</f>
        <v>472.49301100000002</v>
      </c>
      <c r="M2162" s="2">
        <f>M2161*(1-M$1+IF(AND(WEEKDAY($A2162)&lt;&gt;1,WEEKDAY($A2162)&lt;&gt;7),-VLOOKUP($A2162,ETF_OP_Fee!$K$5:$L$14,2,1),0))^($A2162-$A2161)*(1+2*(L2162/L2161-1))-M$3*IFERROR(VLOOKUP($A3758,Dividends!$C$10:$E$100,3,0),0)</f>
        <v>42.889905948234272</v>
      </c>
      <c r="Q2162">
        <f>ROW()</f>
        <v>2162</v>
      </c>
      <c r="R2162" t="str">
        <f t="shared" si="54"/>
        <v/>
      </c>
      <c r="S2162" t="str">
        <f t="shared" si="52"/>
        <v/>
      </c>
      <c r="U2162" t="str">
        <f t="shared" si="50"/>
        <v/>
      </c>
      <c r="V2162" t="str">
        <f t="shared" si="51"/>
        <v/>
      </c>
      <c r="W2162">
        <f>VLOOKUP(A2162,Tbills!$B$4:$C$10000,2,1)</f>
        <v>1.9699991208791381</v>
      </c>
    </row>
    <row r="2163" spans="1:23">
      <c r="A2163" s="1">
        <v>43307</v>
      </c>
      <c r="B2163">
        <f>IFERROR(VLOOKUP($A2163,'BTC-Web'!$A$2:$H$10000,2,0),"")</f>
        <v>8176.8500979999999</v>
      </c>
      <c r="C2163">
        <f>VLOOKUP(A2163,H_SPBTFDUE!$B$2:$C$5828,2,0)</f>
        <v>56.37</v>
      </c>
      <c r="D2163" s="2">
        <f>D2162*(1-D$1+IF(AND(WEEKDAY($A2163)&lt;&gt;1,WEEKDAY($A2163)&lt;&gt;7),-VLOOKUP($A2163,ETF_OP_Fee!$G$5:$H$14,2,1),0))^($A2163-$A2162)*(1+2*(C2163/C2162-1))+IFERROR(VLOOKUP(A2163,BITXeom!$C$9:$D$100,2,0),0)-$D$3*IFERROR(VLOOKUP($A2163,Dividends!$C$10:$E$100,2,0),0)</f>
        <v>28.868223933605577</v>
      </c>
      <c r="G2163" s="66">
        <f t="shared" si="53"/>
        <v>462.12204683144466</v>
      </c>
      <c r="H2163" s="2">
        <f>H2162*(1-H$1+IF(AND(WEEKDAY($A2163)&lt;&gt;1,WEEKDAY($A2163)&lt;&gt;7),-VLOOKUP($A2163,ETF_OP_Fee!$I$5:$J$14,2,1),0))^($A2163-$A2162)*(1+1*(B2163/B2162-1))</f>
        <v>5.4822175981950734</v>
      </c>
      <c r="I2163" s="9" t="str">
        <f>IFERROR(VLOOKUP(A2163,'BITO-IV'!$A$1:$J$10000,4,0),"")</f>
        <v/>
      </c>
      <c r="L2163" s="9">
        <f>VLOOKUP(A2163,'ETH-Web'!$A$1:$G$10001,6,0)</f>
        <v>464.03698700000001</v>
      </c>
      <c r="M2163" s="2">
        <f>M2162*(1-M$1+IF(AND(WEEKDAY($A2163)&lt;&gt;1,WEEKDAY($A2163)&lt;&gt;7),-VLOOKUP($A2163,ETF_OP_Fee!$K$5:$L$14,2,1),0))^($A2163-$A2162)*(1+2*(L2163/L2162-1))-M$3*IFERROR(VLOOKUP($A3759,Dividends!$C$10:$E$100,3,0),0)</f>
        <v>41.353672927606389</v>
      </c>
      <c r="Q2163">
        <f>ROW()</f>
        <v>2163</v>
      </c>
      <c r="R2163" t="str">
        <f t="shared" si="54"/>
        <v/>
      </c>
      <c r="S2163" t="str">
        <f t="shared" si="52"/>
        <v/>
      </c>
      <c r="U2163" t="str">
        <f t="shared" si="50"/>
        <v/>
      </c>
      <c r="V2163" t="str">
        <f t="shared" si="51"/>
        <v/>
      </c>
      <c r="W2163">
        <f>VLOOKUP(A2163,Tbills!$B$4:$C$10000,2,1)</f>
        <v>1.9699991208791381</v>
      </c>
    </row>
    <row r="2164" spans="1:23">
      <c r="A2164" s="1">
        <v>43308</v>
      </c>
      <c r="B2164">
        <f>IFERROR(VLOOKUP($A2164,'BTC-Web'!$A$2:$H$10000,2,0),"")</f>
        <v>7950.3999020000001</v>
      </c>
      <c r="C2164">
        <f>VLOOKUP(A2164,H_SPBTFDUE!$B$2:$C$5828,2,0)</f>
        <v>55.99</v>
      </c>
      <c r="D2164" s="2">
        <f>D2163*(1-D$1+IF(AND(WEEKDAY($A2164)&lt;&gt;1,WEEKDAY($A2164)&lt;&gt;7),-VLOOKUP($A2164,ETF_OP_Fee!$G$5:$H$14,2,1),0))^($A2164-$A2163)*(1+2*(C2164/C2163-1))+IFERROR(VLOOKUP(A2164,BITXeom!$C$9:$D$100,2,0),0)-$D$3*IFERROR(VLOOKUP($A2164,Dividends!$C$10:$E$100,2,0),0)</f>
        <v>28.47557938381193</v>
      </c>
      <c r="G2164" s="66">
        <f t="shared" si="53"/>
        <v>468.32848177158928</v>
      </c>
      <c r="H2164" s="2">
        <f>H2163*(1-H$1+IF(AND(WEEKDAY($A2164)&lt;&gt;1,WEEKDAY($A2164)&lt;&gt;7),-VLOOKUP($A2164,ETF_OP_Fee!$I$5:$J$14,2,1),0))^($A2164-$A2163)*(1+1*(B2164/B2163-1))</f>
        <v>5.3302539862608631</v>
      </c>
      <c r="I2164" s="9" t="str">
        <f>IFERROR(VLOOKUP(A2164,'BITO-IV'!$A$1:$J$10000,4,0),"")</f>
        <v/>
      </c>
      <c r="L2164" s="9">
        <f>VLOOKUP(A2164,'ETH-Web'!$A$1:$G$10001,6,0)</f>
        <v>469.66598499999998</v>
      </c>
      <c r="M2164" s="2">
        <f>M2163*(1-M$1+IF(AND(WEEKDAY($A2164)&lt;&gt;1,WEEKDAY($A2164)&lt;&gt;7),-VLOOKUP($A2164,ETF_OP_Fee!$K$5:$L$14,2,1),0))^($A2164-$A2163)*(1+2*(L2164/L2163-1))-M$3*IFERROR(VLOOKUP($A3760,Dividends!$C$10:$E$100,3,0),0)</f>
        <v>42.355863073852774</v>
      </c>
      <c r="Q2164">
        <f>ROW()</f>
        <v>2164</v>
      </c>
      <c r="R2164" t="str">
        <f t="shared" si="54"/>
        <v/>
      </c>
      <c r="S2164" t="str">
        <f t="shared" si="52"/>
        <v/>
      </c>
      <c r="U2164" t="str">
        <f t="shared" si="50"/>
        <v/>
      </c>
      <c r="V2164" t="str">
        <f t="shared" si="51"/>
        <v/>
      </c>
      <c r="W2164">
        <f>VLOOKUP(A2164,Tbills!$B$4:$C$10000,2,1)</f>
        <v>1.9699991208791381</v>
      </c>
    </row>
    <row r="2165" spans="1:23">
      <c r="A2165" s="1">
        <v>43311</v>
      </c>
      <c r="B2165">
        <f>IFERROR(VLOOKUP($A2165,'BTC-Web'!$A$2:$H$10000,2,0),"")</f>
        <v>8221.5800780000009</v>
      </c>
      <c r="C2165">
        <f>VLOOKUP(A2165,H_SPBTFDUE!$B$2:$C$5828,2,0)</f>
        <v>55.3</v>
      </c>
      <c r="D2165" s="2">
        <f>D2164*(1-D$1+IF(AND(WEEKDAY($A2165)&lt;&gt;1,WEEKDAY($A2165)&lt;&gt;7),-VLOOKUP($A2165,ETF_OP_Fee!$G$5:$H$14,2,1),0))^($A2165-$A2164)*(1+2*(C2165/C2164-1))+IFERROR(VLOOKUP(A2165,BITXeom!$C$9:$D$100,2,0),0)-$D$3*IFERROR(VLOOKUP($A2165,Dividends!$C$10:$E$100,2,0),0)</f>
        <v>27.763691430452781</v>
      </c>
      <c r="G2165" s="66">
        <f t="shared" si="53"/>
        <v>479.84711615327484</v>
      </c>
      <c r="H2165" s="2">
        <f>H2164*(1-H$1+IF(AND(WEEKDAY($A2165)&lt;&gt;1,WEEKDAY($A2165)&lt;&gt;7),-VLOOKUP($A2165,ETF_OP_Fee!$I$5:$J$14,2,1),0))^($A2165-$A2164)*(1+1*(B2165/B2164-1))</f>
        <v>5.5116332271136201</v>
      </c>
      <c r="I2165" s="9" t="str">
        <f>IFERROR(VLOOKUP(A2165,'BITO-IV'!$A$1:$J$10000,4,0),"")</f>
        <v/>
      </c>
      <c r="L2165" s="9">
        <f>VLOOKUP(A2165,'ETH-Web'!$A$1:$G$10001,6,0)</f>
        <v>457.08099399999998</v>
      </c>
      <c r="M2165" s="2">
        <f>M2164*(1-M$1+IF(AND(WEEKDAY($A2165)&lt;&gt;1,WEEKDAY($A2165)&lt;&gt;7),-VLOOKUP($A2165,ETF_OP_Fee!$K$5:$L$14,2,1),0))^($A2165-$A2164)*(1+2*(L2165/L2164-1))-M$3*IFERROR(VLOOKUP($A3761,Dividends!$C$10:$E$100,3,0),0)</f>
        <v>40.082862925042598</v>
      </c>
      <c r="Q2165">
        <f>ROW()</f>
        <v>2165</v>
      </c>
      <c r="R2165" t="str">
        <f t="shared" si="54"/>
        <v/>
      </c>
      <c r="S2165" t="str">
        <f t="shared" si="52"/>
        <v/>
      </c>
      <c r="U2165" t="str">
        <f t="shared" si="50"/>
        <v/>
      </c>
      <c r="V2165" t="str">
        <f t="shared" si="51"/>
        <v/>
      </c>
      <c r="W2165">
        <f>VLOOKUP(A2165,Tbills!$B$4:$C$10000,2,1)</f>
        <v>2.0000017582417526</v>
      </c>
    </row>
    <row r="2166" spans="1:23">
      <c r="A2166" s="1">
        <v>43312</v>
      </c>
      <c r="B2166">
        <f>IFERROR(VLOOKUP($A2166,'BTC-Web'!$A$2:$H$10000,2,0),"")</f>
        <v>8181.2001950000003</v>
      </c>
      <c r="C2166">
        <f>VLOOKUP(A2166,H_SPBTFDUE!$B$2:$C$5828,2,0)</f>
        <v>52.77</v>
      </c>
      <c r="D2166" s="2">
        <f>D2165*(1-D$1+IF(AND(WEEKDAY($A2166)&lt;&gt;1,WEEKDAY($A2166)&lt;&gt;7),-VLOOKUP($A2166,ETF_OP_Fee!$G$5:$H$14,2,1),0))^($A2166-$A2165)*(1+2*(C2166/C2165-1))+IFERROR(VLOOKUP(A2166,BITXeom!$C$9:$D$100,2,0),0)-$D$3*IFERROR(VLOOKUP($A2166,Dividends!$C$10:$E$100,2,0),0)</f>
        <v>25.22024794616377</v>
      </c>
      <c r="G2166" s="66">
        <f t="shared" si="53"/>
        <v>523.72858279641878</v>
      </c>
      <c r="H2166" s="2">
        <f>H2165*(1-H$1+IF(AND(WEEKDAY($A2166)&lt;&gt;1,WEEKDAY($A2166)&lt;&gt;7),-VLOOKUP($A2166,ETF_OP_Fee!$I$5:$J$14,2,1),0))^($A2166-$A2165)*(1+1*(B2166/B2165-1))</f>
        <v>5.4844203648336327</v>
      </c>
      <c r="I2166" s="9" t="str">
        <f>IFERROR(VLOOKUP(A2166,'BITO-IV'!$A$1:$J$10000,4,0),"")</f>
        <v/>
      </c>
      <c r="L2166" s="9">
        <f>VLOOKUP(A2166,'ETH-Web'!$A$1:$G$10001,6,0)</f>
        <v>433.86700400000001</v>
      </c>
      <c r="M2166" s="2">
        <f>M2165*(1-M$1+IF(AND(WEEKDAY($A2166)&lt;&gt;1,WEEKDAY($A2166)&lt;&gt;7),-VLOOKUP($A2166,ETF_OP_Fee!$K$5:$L$14,2,1),0))^($A2166-$A2165)*(1+2*(L2166/L2165-1))-M$3*IFERROR(VLOOKUP($A3762,Dividends!$C$10:$E$100,3,0),0)</f>
        <v>36.010520631545077</v>
      </c>
      <c r="Q2166">
        <f>ROW()</f>
        <v>2166</v>
      </c>
      <c r="R2166" t="str">
        <f t="shared" si="54"/>
        <v/>
      </c>
      <c r="S2166" t="str">
        <f t="shared" si="52"/>
        <v/>
      </c>
      <c r="U2166" t="str">
        <f t="shared" si="50"/>
        <v/>
      </c>
      <c r="V2166" t="str">
        <f t="shared" si="51"/>
        <v/>
      </c>
      <c r="W2166">
        <f>VLOOKUP(A2166,Tbills!$B$4:$C$10000,2,1)</f>
        <v>2.0000017582417526</v>
      </c>
    </row>
    <row r="2167" spans="1:23">
      <c r="A2167" s="1">
        <v>43313</v>
      </c>
      <c r="B2167">
        <f>IFERROR(VLOOKUP($A2167,'BTC-Web'!$A$2:$H$10000,2,0),"")</f>
        <v>7769.0400390000004</v>
      </c>
      <c r="C2167">
        <f>VLOOKUP(A2167,H_SPBTFDUE!$B$2:$C$5828,2,0)</f>
        <v>51.51</v>
      </c>
      <c r="D2167" s="2">
        <f>D2166*(1-D$1+IF(AND(WEEKDAY($A2167)&lt;&gt;1,WEEKDAY($A2167)&lt;&gt;7),-VLOOKUP($A2167,ETF_OP_Fee!$G$5:$H$14,2,1),0))^($A2167-$A2166)*(1+2*(C2167/C2166-1))+IFERROR(VLOOKUP(A2167,BITXeom!$C$9:$D$100,2,0),0)-$D$3*IFERROR(VLOOKUP($A2167,Dividends!$C$10:$E$100,2,0),0)</f>
        <v>24.012974924750583</v>
      </c>
      <c r="G2167" s="66">
        <f t="shared" si="53"/>
        <v>548.71166754346939</v>
      </c>
      <c r="H2167" s="2">
        <f>H2166*(1-H$1+IF(AND(WEEKDAY($A2167)&lt;&gt;1,WEEKDAY($A2167)&lt;&gt;7),-VLOOKUP($A2167,ETF_OP_Fee!$I$5:$J$14,2,1),0))^($A2167-$A2166)*(1+1*(B2167/B2166-1))</f>
        <v>5.2079855518095917</v>
      </c>
      <c r="I2167" s="9" t="str">
        <f>IFERROR(VLOOKUP(A2167,'BITO-IV'!$A$1:$J$10000,4,0),"")</f>
        <v/>
      </c>
      <c r="L2167" s="9">
        <f>VLOOKUP(A2167,'ETH-Web'!$A$1:$G$10001,6,0)</f>
        <v>420.74700899999999</v>
      </c>
      <c r="M2167" s="2">
        <f>M2166*(1-M$1+IF(AND(WEEKDAY($A2167)&lt;&gt;1,WEEKDAY($A2167)&lt;&gt;7),-VLOOKUP($A2167,ETF_OP_Fee!$K$5:$L$14,2,1),0))^($A2167-$A2166)*(1+2*(L2167/L2166-1))-M$3*IFERROR(VLOOKUP($A3763,Dividends!$C$10:$E$100,3,0),0)</f>
        <v>33.831756808778557</v>
      </c>
      <c r="Q2167">
        <f>ROW()</f>
        <v>2167</v>
      </c>
      <c r="R2167" t="str">
        <f t="shared" si="54"/>
        <v/>
      </c>
      <c r="S2167" t="str">
        <f t="shared" si="52"/>
        <v/>
      </c>
      <c r="U2167" t="str">
        <f t="shared" si="50"/>
        <v/>
      </c>
      <c r="V2167" t="str">
        <f t="shared" si="51"/>
        <v/>
      </c>
      <c r="W2167">
        <f>VLOOKUP(A2167,Tbills!$B$4:$C$10000,2,1)</f>
        <v>2.0000017582417526</v>
      </c>
    </row>
    <row r="2168" spans="1:23">
      <c r="A2168" s="1">
        <v>43314</v>
      </c>
      <c r="B2168">
        <f>IFERROR(VLOOKUP($A2168,'BTC-Web'!$A$2:$H$10000,2,0),"")</f>
        <v>7634.1899409999996</v>
      </c>
      <c r="C2168">
        <f>VLOOKUP(A2168,H_SPBTFDUE!$B$2:$C$5828,2,0)</f>
        <v>51.38</v>
      </c>
      <c r="D2168" s="2">
        <f>D2167*(1-D$1+IF(AND(WEEKDAY($A2168)&lt;&gt;1,WEEKDAY($A2168)&lt;&gt;7),-VLOOKUP($A2168,ETF_OP_Fee!$G$5:$H$14,2,1),0))^($A2168-$A2167)*(1+2*(C2168/C2167-1))+IFERROR(VLOOKUP(A2168,BITXeom!$C$9:$D$100,2,0),0)-$D$3*IFERROR(VLOOKUP($A2168,Dividends!$C$10:$E$100,2,0),0)</f>
        <v>23.888887803547146</v>
      </c>
      <c r="G2168" s="66">
        <f t="shared" si="53"/>
        <v>551.45276149931601</v>
      </c>
      <c r="H2168" s="2">
        <f>H2167*(1-H$1+IF(AND(WEEKDAY($A2168)&lt;&gt;1,WEEKDAY($A2168)&lt;&gt;7),-VLOOKUP($A2168,ETF_OP_Fee!$I$5:$J$14,2,1),0))^($A2168-$A2167)*(1+1*(B2168/B2167-1))</f>
        <v>5.1174554251378259</v>
      </c>
      <c r="I2168" s="9" t="str">
        <f>IFERROR(VLOOKUP(A2168,'BITO-IV'!$A$1:$J$10000,4,0),"")</f>
        <v/>
      </c>
      <c r="L2168" s="9">
        <f>VLOOKUP(A2168,'ETH-Web'!$A$1:$G$10001,6,0)</f>
        <v>412.62100199999998</v>
      </c>
      <c r="M2168" s="2">
        <f>M2167*(1-M$1+IF(AND(WEEKDAY($A2168)&lt;&gt;1,WEEKDAY($A2168)&lt;&gt;7),-VLOOKUP($A2168,ETF_OP_Fee!$K$5:$L$14,2,1),0))^($A2168-$A2167)*(1+2*(L2168/L2167-1))-M$3*IFERROR(VLOOKUP($A3764,Dividends!$C$10:$E$100,3,0),0)</f>
        <v>32.524114440829379</v>
      </c>
      <c r="Q2168">
        <f>ROW()</f>
        <v>2168</v>
      </c>
      <c r="R2168" t="str">
        <f t="shared" si="54"/>
        <v/>
      </c>
      <c r="S2168" t="str">
        <f t="shared" si="52"/>
        <v/>
      </c>
      <c r="U2168" t="str">
        <f t="shared" si="50"/>
        <v/>
      </c>
      <c r="V2168" t="str">
        <f t="shared" si="51"/>
        <v/>
      </c>
      <c r="W2168">
        <f>VLOOKUP(A2168,Tbills!$B$4:$C$10000,2,1)</f>
        <v>2.0000017582417526</v>
      </c>
    </row>
    <row r="2169" spans="1:23">
      <c r="A2169" s="1">
        <v>43315</v>
      </c>
      <c r="B2169">
        <f>IFERROR(VLOOKUP($A2169,'BTC-Web'!$A$2:$H$10000,2,0),"")</f>
        <v>7562.1401370000003</v>
      </c>
      <c r="C2169">
        <f>VLOOKUP(A2169,H_SPBTFDUE!$B$2:$C$5828,2,0)</f>
        <v>50.31</v>
      </c>
      <c r="D2169" s="2">
        <f>D2168*(1-D$1+IF(AND(WEEKDAY($A2169)&lt;&gt;1,WEEKDAY($A2169)&lt;&gt;7),-VLOOKUP($A2169,ETF_OP_Fee!$G$5:$H$14,2,1),0))^($A2169-$A2168)*(1+2*(C2169/C2168-1))+IFERROR(VLOOKUP(A2169,BITXeom!$C$9:$D$100,2,0),0)-$D$3*IFERROR(VLOOKUP($A2169,Dividends!$C$10:$E$100,2,0),0)</f>
        <v>22.891145119590895</v>
      </c>
      <c r="G2169" s="66">
        <f t="shared" si="53"/>
        <v>574.39231011064521</v>
      </c>
      <c r="H2169" s="2">
        <f>H2168*(1-H$1+IF(AND(WEEKDAY($A2169)&lt;&gt;1,WEEKDAY($A2169)&lt;&gt;7),-VLOOKUP($A2169,ETF_OP_Fee!$I$5:$J$14,2,1),0))^($A2169-$A2168)*(1+1*(B2169/B2168-1))</f>
        <v>5.0690260704514332</v>
      </c>
      <c r="I2169" s="9" t="str">
        <f>IFERROR(VLOOKUP(A2169,'BITO-IV'!$A$1:$J$10000,4,0),"")</f>
        <v/>
      </c>
      <c r="L2169" s="9">
        <f>VLOOKUP(A2169,'ETH-Web'!$A$1:$G$10001,6,0)</f>
        <v>418.26199300000002</v>
      </c>
      <c r="M2169" s="2">
        <f>M2168*(1-M$1+IF(AND(WEEKDAY($A2169)&lt;&gt;1,WEEKDAY($A2169)&lt;&gt;7),-VLOOKUP($A2169,ETF_OP_Fee!$K$5:$L$14,2,1),0))^($A2169-$A2168)*(1+2*(L2169/L2168-1))-M$3*IFERROR(VLOOKUP($A3765,Dividends!$C$10:$E$100,3,0),0)</f>
        <v>33.412536037557587</v>
      </c>
      <c r="Q2169">
        <f>ROW()</f>
        <v>2169</v>
      </c>
      <c r="R2169" t="str">
        <f t="shared" si="54"/>
        <v/>
      </c>
      <c r="S2169" t="str">
        <f t="shared" si="52"/>
        <v/>
      </c>
      <c r="U2169" t="str">
        <f t="shared" si="50"/>
        <v/>
      </c>
      <c r="V2169" t="str">
        <f t="shared" si="51"/>
        <v/>
      </c>
      <c r="W2169">
        <f>VLOOKUP(A2169,Tbills!$B$4:$C$10000,2,1)</f>
        <v>2.0000017582417526</v>
      </c>
    </row>
    <row r="2170" spans="1:23">
      <c r="A2170" s="1">
        <v>43318</v>
      </c>
      <c r="B2170">
        <f>IFERROR(VLOOKUP($A2170,'BTC-Web'!$A$2:$H$10000,2,0),"")</f>
        <v>7062.9399409999996</v>
      </c>
      <c r="C2170">
        <f>VLOOKUP(A2170,H_SPBTFDUE!$B$2:$C$5828,2,0)</f>
        <v>47.26</v>
      </c>
      <c r="D2170" s="2">
        <f>D2169*(1-D$1+IF(AND(WEEKDAY($A2170)&lt;&gt;1,WEEKDAY($A2170)&lt;&gt;7),-VLOOKUP($A2170,ETF_OP_Fee!$G$5:$H$14,2,1),0))^($A2170-$A2169)*(1+2*(C2170/C2169-1))+IFERROR(VLOOKUP(A2170,BITXeom!$C$9:$D$100,2,0),0)-$D$3*IFERROR(VLOOKUP($A2170,Dividends!$C$10:$E$100,2,0),0)</f>
        <v>20.108359768534132</v>
      </c>
      <c r="G2170" s="66">
        <f t="shared" si="53"/>
        <v>644.00647884509669</v>
      </c>
      <c r="H2170" s="2">
        <f>H2169*(1-H$1+IF(AND(WEEKDAY($A2170)&lt;&gt;1,WEEKDAY($A2170)&lt;&gt;7),-VLOOKUP($A2170,ETF_OP_Fee!$I$5:$J$14,2,1),0))^($A2170-$A2169)*(1+1*(B2170/B2169-1))</f>
        <v>4.7340343610178337</v>
      </c>
      <c r="I2170" s="9" t="str">
        <f>IFERROR(VLOOKUP(A2170,'BITO-IV'!$A$1:$J$10000,4,0),"")</f>
        <v/>
      </c>
      <c r="L2170" s="9">
        <f>VLOOKUP(A2170,'ETH-Web'!$A$1:$G$10001,6,0)</f>
        <v>406.65798999999998</v>
      </c>
      <c r="M2170" s="2">
        <f>M2169*(1-M$1+IF(AND(WEEKDAY($A2170)&lt;&gt;1,WEEKDAY($A2170)&lt;&gt;7),-VLOOKUP($A2170,ETF_OP_Fee!$K$5:$L$14,2,1),0))^($A2170-$A2169)*(1+2*(L2170/L2169-1))-M$3*IFERROR(VLOOKUP($A3766,Dividends!$C$10:$E$100,3,0),0)</f>
        <v>31.556144253703614</v>
      </c>
      <c r="Q2170">
        <f>ROW()</f>
        <v>2170</v>
      </c>
      <c r="R2170" t="str">
        <f t="shared" si="54"/>
        <v/>
      </c>
      <c r="S2170" t="str">
        <f t="shared" si="52"/>
        <v/>
      </c>
      <c r="U2170" t="str">
        <f t="shared" si="50"/>
        <v/>
      </c>
      <c r="V2170" t="str">
        <f t="shared" si="51"/>
        <v/>
      </c>
      <c r="W2170">
        <f>VLOOKUP(A2170,Tbills!$B$4:$C$10000,2,1)</f>
        <v>2.0099986813186783</v>
      </c>
    </row>
    <row r="2171" spans="1:23">
      <c r="A2171" s="1">
        <v>43319</v>
      </c>
      <c r="B2171">
        <f>IFERROR(VLOOKUP($A2171,'BTC-Web'!$A$2:$H$10000,2,0),"")</f>
        <v>6958.3198240000002</v>
      </c>
      <c r="C2171">
        <f>VLOOKUP(A2171,H_SPBTFDUE!$B$2:$C$5828,2,0)</f>
        <v>47.69</v>
      </c>
      <c r="D2171" s="2">
        <f>D2170*(1-D$1+IF(AND(WEEKDAY($A2171)&lt;&gt;1,WEEKDAY($A2171)&lt;&gt;7),-VLOOKUP($A2171,ETF_OP_Fee!$G$5:$H$14,2,1),0))^($A2171-$A2170)*(1+2*(C2171/C2170-1))+IFERROR(VLOOKUP(A2171,BITXeom!$C$9:$D$100,2,0),0)-$D$3*IFERROR(VLOOKUP($A2171,Dividends!$C$10:$E$100,2,0),0)</f>
        <v>20.471807620601222</v>
      </c>
      <c r="G2171" s="66">
        <f t="shared" si="53"/>
        <v>632.25383605371303</v>
      </c>
      <c r="H2171" s="2">
        <f>H2170*(1-H$1+IF(AND(WEEKDAY($A2171)&lt;&gt;1,WEEKDAY($A2171)&lt;&gt;7),-VLOOKUP($A2171,ETF_OP_Fee!$I$5:$J$14,2,1),0))^($A2171-$A2170)*(1+1*(B2171/B2170-1))</f>
        <v>4.6637898736767385</v>
      </c>
      <c r="I2171" s="9" t="str">
        <f>IFERROR(VLOOKUP(A2171,'BITO-IV'!$A$1:$J$10000,4,0),"")</f>
        <v/>
      </c>
      <c r="L2171" s="9">
        <f>VLOOKUP(A2171,'ETH-Web'!$A$1:$G$10001,6,0)</f>
        <v>380.21499599999999</v>
      </c>
      <c r="M2171" s="2">
        <f>M2170*(1-M$1+IF(AND(WEEKDAY($A2171)&lt;&gt;1,WEEKDAY($A2171)&lt;&gt;7),-VLOOKUP($A2171,ETF_OP_Fee!$K$5:$L$14,2,1),0))^($A2171-$A2170)*(1+2*(L2171/L2170-1))-M$3*IFERROR(VLOOKUP($A3767,Dividends!$C$10:$E$100,3,0),0)</f>
        <v>27.451551671303189</v>
      </c>
      <c r="Q2171">
        <f>ROW()</f>
        <v>2171</v>
      </c>
      <c r="R2171" t="str">
        <f t="shared" si="54"/>
        <v/>
      </c>
      <c r="S2171" t="str">
        <f t="shared" si="52"/>
        <v/>
      </c>
      <c r="U2171" t="str">
        <f t="shared" si="50"/>
        <v/>
      </c>
      <c r="V2171" t="str">
        <f t="shared" si="51"/>
        <v/>
      </c>
      <c r="W2171">
        <f>VLOOKUP(A2171,Tbills!$B$4:$C$10000,2,1)</f>
        <v>2.0099986813186783</v>
      </c>
    </row>
    <row r="2172" spans="1:23">
      <c r="A2172" s="1">
        <v>43320</v>
      </c>
      <c r="B2172">
        <f>IFERROR(VLOOKUP($A2172,'BTC-Web'!$A$2:$H$10000,2,0),"")</f>
        <v>6746.8500979999999</v>
      </c>
      <c r="C2172">
        <f>VLOOKUP(A2172,H_SPBTFDUE!$B$2:$C$5828,2,0)</f>
        <v>43.22</v>
      </c>
      <c r="D2172" s="2">
        <f>D2171*(1-D$1+IF(AND(WEEKDAY($A2172)&lt;&gt;1,WEEKDAY($A2172)&lt;&gt;7),-VLOOKUP($A2172,ETF_OP_Fee!$G$5:$H$14,2,1),0))^($A2172-$A2171)*(1+2*(C2172/C2171-1))+IFERROR(VLOOKUP(A2172,BITXeom!$C$9:$D$100,2,0),0)-$D$3*IFERROR(VLOOKUP($A2172,Dividends!$C$10:$E$100,2,0),0)</f>
        <v>16.632143357464759</v>
      </c>
      <c r="G2172" s="66">
        <f t="shared" si="53"/>
        <v>750.74366051382401</v>
      </c>
      <c r="H2172" s="2">
        <f>H2171*(1-H$1+IF(AND(WEEKDAY($A2172)&lt;&gt;1,WEEKDAY($A2172)&lt;&gt;7),-VLOOKUP($A2172,ETF_OP_Fee!$I$5:$J$14,2,1),0))^($A2172-$A2171)*(1+1*(B2172/B2171-1))</f>
        <v>4.5219353215831397</v>
      </c>
      <c r="I2172" s="9" t="str">
        <f>IFERROR(VLOOKUP(A2172,'BITO-IV'!$A$1:$J$10000,4,0),"")</f>
        <v/>
      </c>
      <c r="L2172" s="9">
        <f>VLOOKUP(A2172,'ETH-Web'!$A$1:$G$10001,6,0)</f>
        <v>356.61300699999998</v>
      </c>
      <c r="M2172" s="2">
        <f>M2171*(1-M$1+IF(AND(WEEKDAY($A2172)&lt;&gt;1,WEEKDAY($A2172)&lt;&gt;7),-VLOOKUP($A2172,ETF_OP_Fee!$K$5:$L$14,2,1),0))^($A2172-$A2171)*(1+2*(L2172/L2171-1))-M$3*IFERROR(VLOOKUP($A3768,Dividends!$C$10:$E$100,3,0),0)</f>
        <v>24.042801663856839</v>
      </c>
      <c r="Q2172">
        <f>ROW()</f>
        <v>2172</v>
      </c>
      <c r="R2172" t="str">
        <f t="shared" si="54"/>
        <v/>
      </c>
      <c r="S2172" t="str">
        <f t="shared" si="52"/>
        <v/>
      </c>
      <c r="U2172" t="str">
        <f t="shared" si="50"/>
        <v/>
      </c>
      <c r="V2172" t="str">
        <f t="shared" si="51"/>
        <v/>
      </c>
      <c r="W2172">
        <f>VLOOKUP(A2172,Tbills!$B$4:$C$10000,2,1)</f>
        <v>2.0099986813186783</v>
      </c>
    </row>
    <row r="2173" spans="1:23">
      <c r="A2173" s="1">
        <v>43321</v>
      </c>
      <c r="B2173">
        <f>IFERROR(VLOOKUP($A2173,'BTC-Web'!$A$2:$H$10000,2,0),"")</f>
        <v>6305.5600590000004</v>
      </c>
      <c r="C2173">
        <f>VLOOKUP(A2173,H_SPBTFDUE!$B$2:$C$5828,2,0)</f>
        <v>44.12</v>
      </c>
      <c r="D2173" s="2">
        <f>D2172*(1-D$1+IF(AND(WEEKDAY($A2173)&lt;&gt;1,WEEKDAY($A2173)&lt;&gt;7),-VLOOKUP($A2173,ETF_OP_Fee!$G$5:$H$14,2,1),0))^($A2173-$A2172)*(1+2*(C2173/C2172-1))+IFERROR(VLOOKUP(A2173,BITXeom!$C$9:$D$100,2,0),0)-$D$3*IFERROR(VLOOKUP($A2173,Dividends!$C$10:$E$100,2,0),0)</f>
        <v>17.322740170566277</v>
      </c>
      <c r="G2173" s="66">
        <f t="shared" si="53"/>
        <v>719.4380700884933</v>
      </c>
      <c r="H2173" s="2">
        <f>H2172*(1-H$1+IF(AND(WEEKDAY($A2173)&lt;&gt;1,WEEKDAY($A2173)&lt;&gt;7),-VLOOKUP($A2173,ETF_OP_Fee!$I$5:$J$14,2,1),0))^($A2173-$A2172)*(1+1*(B2173/B2172-1))</f>
        <v>4.2260598962643687</v>
      </c>
      <c r="I2173" s="9" t="str">
        <f>IFERROR(VLOOKUP(A2173,'BITO-IV'!$A$1:$J$10000,4,0),"")</f>
        <v/>
      </c>
      <c r="L2173" s="9">
        <f>VLOOKUP(A2173,'ETH-Web'!$A$1:$G$10001,6,0)</f>
        <v>365.58801299999999</v>
      </c>
      <c r="M2173" s="2">
        <f>M2172*(1-M$1+IF(AND(WEEKDAY($A2173)&lt;&gt;1,WEEKDAY($A2173)&lt;&gt;7),-VLOOKUP($A2173,ETF_OP_Fee!$K$5:$L$14,2,1),0))^($A2173-$A2172)*(1+2*(L2173/L2172-1))-M$3*IFERROR(VLOOKUP($A3769,Dividends!$C$10:$E$100,3,0),0)</f>
        <v>25.252338742719616</v>
      </c>
      <c r="Q2173">
        <f>ROW()</f>
        <v>2173</v>
      </c>
      <c r="R2173" t="str">
        <f t="shared" si="54"/>
        <v/>
      </c>
      <c r="S2173" t="str">
        <f t="shared" si="52"/>
        <v/>
      </c>
      <c r="U2173" t="str">
        <f t="shared" si="50"/>
        <v/>
      </c>
      <c r="V2173" t="str">
        <f t="shared" si="51"/>
        <v/>
      </c>
      <c r="W2173">
        <f>VLOOKUP(A2173,Tbills!$B$4:$C$10000,2,1)</f>
        <v>2.0099986813186783</v>
      </c>
    </row>
    <row r="2174" spans="1:23">
      <c r="A2174" s="1">
        <v>43322</v>
      </c>
      <c r="B2174">
        <f>IFERROR(VLOOKUP($A2174,'BTC-Web'!$A$2:$H$10000,2,0),"")</f>
        <v>6571.419922</v>
      </c>
      <c r="C2174">
        <f>VLOOKUP(A2174,H_SPBTFDUE!$B$2:$C$5828,2,0)</f>
        <v>43.65</v>
      </c>
      <c r="D2174" s="2">
        <f>D2173*(1-D$1+IF(AND(WEEKDAY($A2174)&lt;&gt;1,WEEKDAY($A2174)&lt;&gt;7),-VLOOKUP($A2174,ETF_OP_Fee!$G$5:$H$14,2,1),0))^($A2174-$A2173)*(1+2*(C2174/C2173-1))+IFERROR(VLOOKUP(A2174,BITXeom!$C$9:$D$100,2,0),0)-$D$3*IFERROR(VLOOKUP($A2174,Dividends!$C$10:$E$100,2,0),0)</f>
        <v>16.951626273658331</v>
      </c>
      <c r="G2174" s="66">
        <f t="shared" si="53"/>
        <v>734.72862954042193</v>
      </c>
      <c r="H2174" s="2">
        <f>H2173*(1-H$1+IF(AND(WEEKDAY($A2174)&lt;&gt;1,WEEKDAY($A2174)&lt;&gt;7),-VLOOKUP($A2174,ETF_OP_Fee!$I$5:$J$14,2,1),0))^($A2174-$A2173)*(1+1*(B2174/B2173-1))</f>
        <v>4.4041276463326282</v>
      </c>
      <c r="I2174" s="9" t="str">
        <f>IFERROR(VLOOKUP(A2174,'BITO-IV'!$A$1:$J$10000,4,0),"")</f>
        <v/>
      </c>
      <c r="L2174" s="9">
        <f>VLOOKUP(A2174,'ETH-Web'!$A$1:$G$10001,6,0)</f>
        <v>334.175995</v>
      </c>
      <c r="M2174" s="2">
        <f>M2173*(1-M$1+IF(AND(WEEKDAY($A2174)&lt;&gt;1,WEEKDAY($A2174)&lt;&gt;7),-VLOOKUP($A2174,ETF_OP_Fee!$K$5:$L$14,2,1),0))^($A2174-$A2173)*(1+2*(L2174/L2173-1))-M$3*IFERROR(VLOOKUP($A3770,Dividends!$C$10:$E$100,3,0),0)</f>
        <v>20.912342135591903</v>
      </c>
      <c r="Q2174">
        <f>ROW()</f>
        <v>2174</v>
      </c>
      <c r="R2174" t="str">
        <f t="shared" si="54"/>
        <v/>
      </c>
      <c r="S2174" t="str">
        <f t="shared" si="52"/>
        <v/>
      </c>
      <c r="U2174" t="str">
        <f t="shared" si="50"/>
        <v/>
      </c>
      <c r="V2174" t="str">
        <f t="shared" si="51"/>
        <v/>
      </c>
      <c r="W2174">
        <f>VLOOKUP(A2174,Tbills!$B$4:$C$10000,2,1)</f>
        <v>2.0099986813186783</v>
      </c>
    </row>
    <row r="2175" spans="1:23">
      <c r="A2175" s="1">
        <v>43325</v>
      </c>
      <c r="B2175">
        <f>IFERROR(VLOOKUP($A2175,'BTC-Web'!$A$2:$H$10000,2,0),"")</f>
        <v>6341.3598629999997</v>
      </c>
      <c r="C2175">
        <f>VLOOKUP(A2175,H_SPBTFDUE!$B$2:$C$5828,2,0)</f>
        <v>42.54</v>
      </c>
      <c r="D2175" s="2">
        <f>D2174*(1-D$1+IF(AND(WEEKDAY($A2175)&lt;&gt;1,WEEKDAY($A2175)&lt;&gt;7),-VLOOKUP($A2175,ETF_OP_Fee!$G$5:$H$14,2,1),0))^($A2175-$A2174)*(1+2*(C2175/C2174-1))+IFERROR(VLOOKUP(A2175,BITXeom!$C$9:$D$100,2,0),0)-$D$3*IFERROR(VLOOKUP($A2175,Dividends!$C$10:$E$100,2,0),0)</f>
        <v>16.083663746684884</v>
      </c>
      <c r="G2175" s="66">
        <f t="shared" si="53"/>
        <v>772.05802503243945</v>
      </c>
      <c r="H2175" s="2">
        <f>H2174*(1-H$1+IF(AND(WEEKDAY($A2175)&lt;&gt;1,WEEKDAY($A2175)&lt;&gt;7),-VLOOKUP($A2175,ETF_OP_Fee!$I$5:$J$14,2,1),0))^($A2175-$A2174)*(1+1*(B2175/B2174-1))</f>
        <v>4.2496108884225547</v>
      </c>
      <c r="I2175" s="9" t="str">
        <f>IFERROR(VLOOKUP(A2175,'BITO-IV'!$A$1:$J$10000,4,0),"")</f>
        <v/>
      </c>
      <c r="L2175" s="9">
        <f>VLOOKUP(A2175,'ETH-Web'!$A$1:$G$10001,6,0)</f>
        <v>286.49499500000002</v>
      </c>
      <c r="M2175" s="2">
        <f>M2174*(1-M$1+IF(AND(WEEKDAY($A2175)&lt;&gt;1,WEEKDAY($A2175)&lt;&gt;7),-VLOOKUP($A2175,ETF_OP_Fee!$K$5:$L$14,2,1),0))^($A2175-$A2174)*(1+2*(L2175/L2174-1))-M$3*IFERROR(VLOOKUP($A3771,Dividends!$C$10:$E$100,3,0),0)</f>
        <v>14.943545331485742</v>
      </c>
      <c r="Q2175">
        <f>ROW()</f>
        <v>2175</v>
      </c>
      <c r="R2175" t="str">
        <f t="shared" si="54"/>
        <v/>
      </c>
      <c r="S2175" t="str">
        <f t="shared" si="52"/>
        <v/>
      </c>
      <c r="U2175" t="str">
        <f t="shared" si="50"/>
        <v/>
      </c>
      <c r="V2175" t="str">
        <f t="shared" si="51"/>
        <v/>
      </c>
      <c r="W2175">
        <f>VLOOKUP(A2175,Tbills!$B$4:$C$10000,2,1)</f>
        <v>2.0300004395604212</v>
      </c>
    </row>
    <row r="2176" spans="1:23">
      <c r="A2176" s="1">
        <v>43326</v>
      </c>
      <c r="B2176">
        <f>IFERROR(VLOOKUP($A2176,'BTC-Web'!$A$2:$H$10000,2,0),"")</f>
        <v>6287.6601559999999</v>
      </c>
      <c r="C2176">
        <f>VLOOKUP(A2176,H_SPBTFDUE!$B$2:$C$5828,2,0)</f>
        <v>41.48</v>
      </c>
      <c r="D2176" s="2">
        <f>D2175*(1-D$1+IF(AND(WEEKDAY($A2176)&lt;&gt;1,WEEKDAY($A2176)&lt;&gt;7),-VLOOKUP($A2176,ETF_OP_Fee!$G$5:$H$14,2,1),0))^($A2176-$A2175)*(1+2*(C2176/C2175-1))+IFERROR(VLOOKUP(A2176,BITXeom!$C$9:$D$100,2,0),0)-$D$3*IFERROR(VLOOKUP($A2176,Dividends!$C$10:$E$100,2,0),0)</f>
        <v>15.280284913452341</v>
      </c>
      <c r="G2176" s="66">
        <f t="shared" si="53"/>
        <v>810.493694033785</v>
      </c>
      <c r="H2176" s="2">
        <f>H2175*(1-H$1+IF(AND(WEEKDAY($A2176)&lt;&gt;1,WEEKDAY($A2176)&lt;&gt;7),-VLOOKUP($A2176,ETF_OP_Fee!$I$5:$J$14,2,1),0))^($A2176-$A2175)*(1+1*(B2176/B2175-1))</f>
        <v>4.2135147955637908</v>
      </c>
      <c r="I2176" s="9" t="str">
        <f>IFERROR(VLOOKUP(A2176,'BITO-IV'!$A$1:$J$10000,4,0),"")</f>
        <v/>
      </c>
      <c r="L2176" s="9">
        <f>VLOOKUP(A2176,'ETH-Web'!$A$1:$G$10001,6,0)</f>
        <v>278.932007</v>
      </c>
      <c r="M2176" s="2">
        <f>M2175*(1-M$1+IF(AND(WEEKDAY($A2176)&lt;&gt;1,WEEKDAY($A2176)&lt;&gt;7),-VLOOKUP($A2176,ETF_OP_Fee!$K$5:$L$14,2,1),0))^($A2176-$A2175)*(1+2*(L2176/L2175-1))-M$3*IFERROR(VLOOKUP($A3772,Dividends!$C$10:$E$100,3,0),0)</f>
        <v>14.154211668888804</v>
      </c>
      <c r="Q2176">
        <f>ROW()</f>
        <v>2176</v>
      </c>
      <c r="R2176" t="str">
        <f t="shared" si="54"/>
        <v/>
      </c>
      <c r="S2176" t="str">
        <f t="shared" si="52"/>
        <v/>
      </c>
      <c r="U2176" t="str">
        <f t="shared" si="50"/>
        <v/>
      </c>
      <c r="V2176" t="str">
        <f t="shared" si="51"/>
        <v/>
      </c>
      <c r="W2176">
        <f>VLOOKUP(A2176,Tbills!$B$4:$C$10000,2,1)</f>
        <v>2.0300004395604212</v>
      </c>
    </row>
    <row r="2177" spans="1:23">
      <c r="A2177" s="1">
        <v>43327</v>
      </c>
      <c r="B2177">
        <f>IFERROR(VLOOKUP($A2177,'BTC-Web'!$A$2:$H$10000,2,0),"")</f>
        <v>6221.419922</v>
      </c>
      <c r="C2177">
        <f>VLOOKUP(A2177,H_SPBTFDUE!$B$2:$C$5828,2,0)</f>
        <v>43.51</v>
      </c>
      <c r="D2177" s="2">
        <f>D2176*(1-D$1+IF(AND(WEEKDAY($A2177)&lt;&gt;1,WEEKDAY($A2177)&lt;&gt;7),-VLOOKUP($A2177,ETF_OP_Fee!$G$5:$H$14,2,1),0))^($A2177-$A2176)*(1+2*(C2177/C2176-1))+IFERROR(VLOOKUP(A2177,BITXeom!$C$9:$D$100,2,0),0)-$D$3*IFERROR(VLOOKUP($A2177,Dividends!$C$10:$E$100,2,0),0)</f>
        <v>16.773873914228215</v>
      </c>
      <c r="G2177" s="66">
        <f t="shared" si="53"/>
        <v>731.1216004366853</v>
      </c>
      <c r="H2177" s="2">
        <f>H2176*(1-H$1+IF(AND(WEEKDAY($A2177)&lt;&gt;1,WEEKDAY($A2177)&lt;&gt;7),-VLOOKUP($A2177,ETF_OP_Fee!$I$5:$J$14,2,1),0))^($A2177-$A2176)*(1+1*(B2177/B2176-1))</f>
        <v>4.1690170837856195</v>
      </c>
      <c r="I2177" s="9" t="str">
        <f>IFERROR(VLOOKUP(A2177,'BITO-IV'!$A$1:$J$10000,4,0),"")</f>
        <v/>
      </c>
      <c r="L2177" s="9">
        <f>VLOOKUP(A2177,'ETH-Web'!$A$1:$G$10001,6,0)</f>
        <v>282.364014</v>
      </c>
      <c r="M2177" s="2">
        <f>M2176*(1-M$1+IF(AND(WEEKDAY($A2177)&lt;&gt;1,WEEKDAY($A2177)&lt;&gt;7),-VLOOKUP($A2177,ETF_OP_Fee!$K$5:$L$14,2,1),0))^($A2177-$A2176)*(1+2*(L2177/L2176-1))-M$3*IFERROR(VLOOKUP($A3773,Dividends!$C$10:$E$100,3,0),0)</f>
        <v>14.502147819698903</v>
      </c>
      <c r="Q2177">
        <f>ROW()</f>
        <v>2177</v>
      </c>
      <c r="R2177" t="str">
        <f t="shared" si="54"/>
        <v/>
      </c>
      <c r="S2177" t="str">
        <f t="shared" si="52"/>
        <v/>
      </c>
      <c r="U2177" t="str">
        <f t="shared" si="50"/>
        <v/>
      </c>
      <c r="V2177" t="str">
        <f t="shared" si="51"/>
        <v/>
      </c>
      <c r="W2177">
        <f>VLOOKUP(A2177,Tbills!$B$4:$C$10000,2,1)</f>
        <v>2.0300004395604212</v>
      </c>
    </row>
    <row r="2178" spans="1:23">
      <c r="A2178" s="1">
        <v>43328</v>
      </c>
      <c r="B2178">
        <f>IFERROR(VLOOKUP($A2178,'BTC-Web'!$A$2:$H$10000,2,0),"")</f>
        <v>6294.2299800000001</v>
      </c>
      <c r="C2178">
        <f>VLOOKUP(A2178,H_SPBTFDUE!$B$2:$C$5828,2,0)</f>
        <v>43.75</v>
      </c>
      <c r="D2178" s="2">
        <f>D2177*(1-D$1+IF(AND(WEEKDAY($A2178)&lt;&gt;1,WEEKDAY($A2178)&lt;&gt;7),-VLOOKUP($A2178,ETF_OP_Fee!$G$5:$H$14,2,1),0))^($A2178-$A2177)*(1+2*(C2178/C2177-1))+IFERROR(VLOOKUP(A2178,BITXeom!$C$9:$D$100,2,0),0)-$D$3*IFERROR(VLOOKUP($A2178,Dividends!$C$10:$E$100,2,0),0)</f>
        <v>16.956878033601146</v>
      </c>
      <c r="G2178" s="66">
        <f t="shared" si="53"/>
        <v>723.01784754017751</v>
      </c>
      <c r="H2178" s="2">
        <f>H2177*(1-H$1+IF(AND(WEEKDAY($A2178)&lt;&gt;1,WEEKDAY($A2178)&lt;&gt;7),-VLOOKUP($A2178,ETF_OP_Fee!$I$5:$J$14,2,1),0))^($A2178-$A2177)*(1+1*(B2178/B2177-1))</f>
        <v>4.2176978352837633</v>
      </c>
      <c r="I2178" s="9" t="str">
        <f>IFERROR(VLOOKUP(A2178,'BITO-IV'!$A$1:$J$10000,4,0),"")</f>
        <v/>
      </c>
      <c r="L2178" s="9">
        <f>VLOOKUP(A2178,'ETH-Web'!$A$1:$G$10001,6,0)</f>
        <v>288.04599000000002</v>
      </c>
      <c r="M2178" s="2">
        <f>M2177*(1-M$1+IF(AND(WEEKDAY($A2178)&lt;&gt;1,WEEKDAY($A2178)&lt;&gt;7),-VLOOKUP($A2178,ETF_OP_Fee!$K$5:$L$14,2,1),0))^($A2178-$A2177)*(1+2*(L2178/L2177-1))-M$3*IFERROR(VLOOKUP($A3774,Dividends!$C$10:$E$100,3,0),0)</f>
        <v>15.085409149195611</v>
      </c>
      <c r="Q2178">
        <f>ROW()</f>
        <v>2178</v>
      </c>
      <c r="R2178" t="str">
        <f t="shared" si="54"/>
        <v/>
      </c>
      <c r="S2178" t="str">
        <f t="shared" si="52"/>
        <v/>
      </c>
      <c r="U2178" t="str">
        <f t="shared" ref="U2178:U2241" si="55">IF($A2178&gt;=$R$2,L2178*U$4,"")</f>
        <v/>
      </c>
      <c r="V2178" t="str">
        <f t="shared" ref="V2178:V2241" si="56">IF($A2178&gt;=$R$2,M2178*V$4,"")</f>
        <v/>
      </c>
      <c r="W2178">
        <f>VLOOKUP(A2178,Tbills!$B$4:$C$10000,2,1)</f>
        <v>2.0300004395604212</v>
      </c>
    </row>
    <row r="2179" spans="1:23">
      <c r="A2179" s="1">
        <v>43329</v>
      </c>
      <c r="B2179">
        <f>IFERROR(VLOOKUP($A2179,'BTC-Web'!$A$2:$H$10000,2,0),"")</f>
        <v>6340.9101559999999</v>
      </c>
      <c r="C2179">
        <f>VLOOKUP(A2179,H_SPBTFDUE!$B$2:$C$5828,2,0)</f>
        <v>44.24</v>
      </c>
      <c r="D2179" s="2">
        <f>D2178*(1-D$1+IF(AND(WEEKDAY($A2179)&lt;&gt;1,WEEKDAY($A2179)&lt;&gt;7),-VLOOKUP($A2179,ETF_OP_Fee!$G$5:$H$14,2,1),0))^($A2179-$A2178)*(1+2*(C2179/C2178-1))+IFERROR(VLOOKUP(A2179,BITXeom!$C$9:$D$100,2,0),0)-$D$3*IFERROR(VLOOKUP($A2179,Dividends!$C$10:$E$100,2,0),0)</f>
        <v>17.334622196533353</v>
      </c>
      <c r="G2179" s="66">
        <f t="shared" si="53"/>
        <v>706.78461120978898</v>
      </c>
      <c r="H2179" s="2">
        <f>H2178*(1-H$1+IF(AND(WEEKDAY($A2179)&lt;&gt;1,WEEKDAY($A2179)&lt;&gt;7),-VLOOKUP($A2179,ETF_OP_Fee!$I$5:$J$14,2,1),0))^($A2179-$A2178)*(1+1*(B2179/B2178-1))</f>
        <v>4.2488671443266064</v>
      </c>
      <c r="I2179" s="9" t="str">
        <f>IFERROR(VLOOKUP(A2179,'BITO-IV'!$A$1:$J$10000,4,0),"")</f>
        <v/>
      </c>
      <c r="L2179" s="9">
        <f>VLOOKUP(A2179,'ETH-Web'!$A$1:$G$10001,6,0)</f>
        <v>315.72900399999997</v>
      </c>
      <c r="M2179" s="2">
        <f>M2178*(1-M$1+IF(AND(WEEKDAY($A2179)&lt;&gt;1,WEEKDAY($A2179)&lt;&gt;7),-VLOOKUP($A2179,ETF_OP_Fee!$K$5:$L$14,2,1),0))^($A2179-$A2178)*(1+2*(L2179/L2178-1))-M$3*IFERROR(VLOOKUP($A3775,Dividends!$C$10:$E$100,3,0),0)</f>
        <v>17.984549558861751</v>
      </c>
      <c r="Q2179">
        <f>ROW()</f>
        <v>2179</v>
      </c>
      <c r="R2179" t="str">
        <f t="shared" si="54"/>
        <v/>
      </c>
      <c r="S2179" t="str">
        <f t="shared" si="52"/>
        <v/>
      </c>
      <c r="U2179" t="str">
        <f t="shared" si="55"/>
        <v/>
      </c>
      <c r="V2179" t="str">
        <f t="shared" si="56"/>
        <v/>
      </c>
      <c r="W2179">
        <f>VLOOKUP(A2179,Tbills!$B$4:$C$10000,2,1)</f>
        <v>2.0300004395604212</v>
      </c>
    </row>
    <row r="2180" spans="1:23">
      <c r="A2180" s="1">
        <v>43332</v>
      </c>
      <c r="B2180">
        <f>IFERROR(VLOOKUP($A2180,'BTC-Web'!$A$2:$H$10000,2,0),"")</f>
        <v>6500.5097660000001</v>
      </c>
      <c r="C2180">
        <f>VLOOKUP(A2180,H_SPBTFDUE!$B$2:$C$5828,2,0)</f>
        <v>43.9</v>
      </c>
      <c r="D2180" s="2">
        <f>D2179*(1-D$1+IF(AND(WEEKDAY($A2180)&lt;&gt;1,WEEKDAY($A2180)&lt;&gt;7),-VLOOKUP($A2180,ETF_OP_Fee!$G$5:$H$14,2,1),0))^($A2180-$A2179)*(1+2*(C2180/C2179-1))+IFERROR(VLOOKUP(A2180,BITXeom!$C$9:$D$100,2,0),0)-$D$3*IFERROR(VLOOKUP($A2180,Dividends!$C$10:$E$100,2,0),0)</f>
        <v>17.062004971361524</v>
      </c>
      <c r="G2180" s="66">
        <f t="shared" si="53"/>
        <v>717.61159761207011</v>
      </c>
      <c r="H2180" s="2">
        <f>H2179*(1-H$1+IF(AND(WEEKDAY($A2180)&lt;&gt;1,WEEKDAY($A2180)&lt;&gt;7),-VLOOKUP($A2180,ETF_OP_Fee!$I$5:$J$14,2,1),0))^($A2180-$A2179)*(1+1*(B2180/B2179-1))</f>
        <v>4.3554702918198718</v>
      </c>
      <c r="I2180" s="9" t="str">
        <f>IFERROR(VLOOKUP(A2180,'BITO-IV'!$A$1:$J$10000,4,0),"")</f>
        <v/>
      </c>
      <c r="L2180" s="9">
        <f>VLOOKUP(A2180,'ETH-Web'!$A$1:$G$10001,6,0)</f>
        <v>274.31500199999999</v>
      </c>
      <c r="M2180" s="2">
        <f>M2179*(1-M$1+IF(AND(WEEKDAY($A2180)&lt;&gt;1,WEEKDAY($A2180)&lt;&gt;7),-VLOOKUP($A2180,ETF_OP_Fee!$K$5:$L$14,2,1),0))^($A2180-$A2179)*(1+2*(L2180/L2179-1))-M$3*IFERROR(VLOOKUP($A3776,Dividends!$C$10:$E$100,3,0),0)</f>
        <v>13.265477413175777</v>
      </c>
      <c r="Q2180">
        <f>ROW()</f>
        <v>2180</v>
      </c>
      <c r="R2180" t="str">
        <f t="shared" si="54"/>
        <v/>
      </c>
      <c r="S2180" t="str">
        <f t="shared" si="52"/>
        <v/>
      </c>
      <c r="U2180" t="str">
        <f t="shared" si="55"/>
        <v/>
      </c>
      <c r="V2180" t="str">
        <f t="shared" si="56"/>
        <v/>
      </c>
      <c r="W2180">
        <f>VLOOKUP(A2180,Tbills!$B$4:$C$10000,2,1)</f>
        <v>2.0573643956043828</v>
      </c>
    </row>
    <row r="2181" spans="1:23">
      <c r="A2181" s="1">
        <v>43333</v>
      </c>
      <c r="B2181">
        <f>IFERROR(VLOOKUP($A2181,'BTC-Web'!$A$2:$H$10000,2,0),"")</f>
        <v>6301.0698240000002</v>
      </c>
      <c r="C2181">
        <f>VLOOKUP(A2181,H_SPBTFDUE!$B$2:$C$5828,2,0)</f>
        <v>43.84</v>
      </c>
      <c r="D2181" s="2">
        <f>D2180*(1-D$1+IF(AND(WEEKDAY($A2181)&lt;&gt;1,WEEKDAY($A2181)&lt;&gt;7),-VLOOKUP($A2181,ETF_OP_Fee!$G$5:$H$14,2,1),0))^($A2181-$A2180)*(1+2*(C2181/C2180-1))+IFERROR(VLOOKUP(A2181,BITXeom!$C$9:$D$100,2,0),0)-$D$3*IFERROR(VLOOKUP($A2181,Dividends!$C$10:$E$100,2,0),0)</f>
        <v>17.013315065962455</v>
      </c>
      <c r="G2181" s="66">
        <f t="shared" si="53"/>
        <v>719.53582316465463</v>
      </c>
      <c r="H2181" s="2">
        <f>H2180*(1-H$1+IF(AND(WEEKDAY($A2181)&lt;&gt;1,WEEKDAY($A2181)&lt;&gt;7),-VLOOKUP($A2181,ETF_OP_Fee!$I$5:$J$14,2,1),0))^($A2181-$A2180)*(1+1*(B2181/B2180-1))</f>
        <v>4.221731697039627</v>
      </c>
      <c r="I2181" s="9" t="str">
        <f>IFERROR(VLOOKUP(A2181,'BITO-IV'!$A$1:$J$10000,4,0),"")</f>
        <v/>
      </c>
      <c r="L2181" s="9">
        <f>VLOOKUP(A2181,'ETH-Web'!$A$1:$G$10001,6,0)</f>
        <v>281.94400000000002</v>
      </c>
      <c r="M2181" s="2">
        <f>M2180*(1-M$1+IF(AND(WEEKDAY($A2181)&lt;&gt;1,WEEKDAY($A2181)&lt;&gt;7),-VLOOKUP($A2181,ETF_OP_Fee!$K$5:$L$14,2,1),0))^($A2181-$A2180)*(1+2*(L2181/L2180-1))-M$3*IFERROR(VLOOKUP($A3777,Dividends!$C$10:$E$100,3,0),0)</f>
        <v>14.002971434951693</v>
      </c>
      <c r="Q2181">
        <f>ROW()</f>
        <v>2181</v>
      </c>
      <c r="R2181" t="str">
        <f t="shared" si="54"/>
        <v/>
      </c>
      <c r="S2181" t="str">
        <f t="shared" si="52"/>
        <v/>
      </c>
      <c r="U2181" t="str">
        <f t="shared" si="55"/>
        <v/>
      </c>
      <c r="V2181" t="str">
        <f t="shared" si="56"/>
        <v/>
      </c>
      <c r="W2181">
        <f>VLOOKUP(A2181,Tbills!$B$4:$C$10000,2,1)</f>
        <v>2.0573643956043828</v>
      </c>
    </row>
    <row r="2182" spans="1:23">
      <c r="A2182" s="1">
        <v>43334</v>
      </c>
      <c r="B2182">
        <f>IFERROR(VLOOKUP($A2182,'BTC-Web'!$A$2:$H$10000,2,0),"")</f>
        <v>6486.25</v>
      </c>
      <c r="C2182">
        <f>VLOOKUP(A2182,H_SPBTFDUE!$B$2:$C$5828,2,0)</f>
        <v>43.73</v>
      </c>
      <c r="D2182" s="2">
        <f>D2181*(1-D$1+IF(AND(WEEKDAY($A2182)&lt;&gt;1,WEEKDAY($A2182)&lt;&gt;7),-VLOOKUP($A2182,ETF_OP_Fee!$G$5:$H$14,2,1),0))^($A2182-$A2181)*(1+2*(C2182/C2181-1))+IFERROR(VLOOKUP(A2182,BITXeom!$C$9:$D$100,2,0),0)-$D$3*IFERROR(VLOOKUP($A2182,Dividends!$C$10:$E$100,2,0),0)</f>
        <v>16.925897400532957</v>
      </c>
      <c r="G2182" s="66">
        <f t="shared" si="53"/>
        <v>723.10917720680425</v>
      </c>
      <c r="H2182" s="2">
        <f>H2181*(1-H$1+IF(AND(WEEKDAY($A2182)&lt;&gt;1,WEEKDAY($A2182)&lt;&gt;7),-VLOOKUP($A2182,ETF_OP_Fee!$I$5:$J$14,2,1),0))^($A2182-$A2181)*(1+1*(B2182/B2181-1))</f>
        <v>4.3456897433534465</v>
      </c>
      <c r="I2182" s="9" t="str">
        <f>IFERROR(VLOOKUP(A2182,'BITO-IV'!$A$1:$J$10000,4,0),"")</f>
        <v/>
      </c>
      <c r="L2182" s="9">
        <f>VLOOKUP(A2182,'ETH-Web'!$A$1:$G$10001,6,0)</f>
        <v>271.341003</v>
      </c>
      <c r="M2182" s="2">
        <f>M2181*(1-M$1+IF(AND(WEEKDAY($A2182)&lt;&gt;1,WEEKDAY($A2182)&lt;&gt;7),-VLOOKUP($A2182,ETF_OP_Fee!$K$5:$L$14,2,1),0))^($A2182-$A2181)*(1+2*(L2182/L2181-1))-M$3*IFERROR(VLOOKUP($A3778,Dividends!$C$10:$E$100,3,0),0)</f>
        <v>12.949425494137431</v>
      </c>
      <c r="Q2182">
        <f>ROW()</f>
        <v>2182</v>
      </c>
      <c r="R2182" t="str">
        <f t="shared" si="54"/>
        <v/>
      </c>
      <c r="S2182" t="str">
        <f t="shared" si="52"/>
        <v/>
      </c>
      <c r="U2182" t="str">
        <f t="shared" si="55"/>
        <v/>
      </c>
      <c r="V2182" t="str">
        <f t="shared" si="56"/>
        <v/>
      </c>
      <c r="W2182">
        <f>VLOOKUP(A2182,Tbills!$B$4:$C$10000,2,1)</f>
        <v>2.0573643956043828</v>
      </c>
    </row>
    <row r="2183" spans="1:23">
      <c r="A2183" s="1">
        <v>43335</v>
      </c>
      <c r="B2183">
        <f>IFERROR(VLOOKUP($A2183,'BTC-Web'!$A$2:$H$10000,2,0),"")</f>
        <v>6371.3398440000001</v>
      </c>
      <c r="C2183">
        <f>VLOOKUP(A2183,H_SPBTFDUE!$B$2:$C$5828,2,0)</f>
        <v>43.68</v>
      </c>
      <c r="D2183" s="2">
        <f>D2182*(1-D$1+IF(AND(WEEKDAY($A2183)&lt;&gt;1,WEEKDAY($A2183)&lt;&gt;7),-VLOOKUP($A2183,ETF_OP_Fee!$G$5:$H$14,2,1),0))^($A2183-$A2182)*(1+2*(C2183/C2182-1))+IFERROR(VLOOKUP(A2183,BITXeom!$C$9:$D$100,2,0),0)-$D$3*IFERROR(VLOOKUP($A2183,Dividends!$C$10:$E$100,2,0),0)</f>
        <v>16.885156224832933</v>
      </c>
      <c r="G2183" s="66">
        <f t="shared" si="53"/>
        <v>724.72511280450885</v>
      </c>
      <c r="H2183" s="2">
        <f>H2182*(1-H$1+IF(AND(WEEKDAY($A2183)&lt;&gt;1,WEEKDAY($A2183)&lt;&gt;7),-VLOOKUP($A2183,ETF_OP_Fee!$I$5:$J$14,2,1),0))^($A2183-$A2182)*(1+1*(B2183/B2182-1))</f>
        <v>4.2685905674922751</v>
      </c>
      <c r="I2183" s="9" t="str">
        <f>IFERROR(VLOOKUP(A2183,'BITO-IV'!$A$1:$J$10000,4,0),"")</f>
        <v/>
      </c>
      <c r="L2183" s="9">
        <f>VLOOKUP(A2183,'ETH-Web'!$A$1:$G$10001,6,0)</f>
        <v>277.10400399999997</v>
      </c>
      <c r="M2183" s="2">
        <f>M2182*(1-M$1+IF(AND(WEEKDAY($A2183)&lt;&gt;1,WEEKDAY($A2183)&lt;&gt;7),-VLOOKUP($A2183,ETF_OP_Fee!$K$5:$L$14,2,1),0))^($A2183-$A2182)*(1+2*(L2183/L2182-1))-M$3*IFERROR(VLOOKUP($A3779,Dividends!$C$10:$E$100,3,0),0)</f>
        <v>13.49914252398796</v>
      </c>
      <c r="Q2183">
        <f>ROW()</f>
        <v>2183</v>
      </c>
      <c r="R2183" t="str">
        <f t="shared" si="54"/>
        <v/>
      </c>
      <c r="S2183" t="str">
        <f t="shared" si="52"/>
        <v/>
      </c>
      <c r="U2183" t="str">
        <f t="shared" si="55"/>
        <v/>
      </c>
      <c r="V2183" t="str">
        <f t="shared" si="56"/>
        <v/>
      </c>
      <c r="W2183">
        <f>VLOOKUP(A2183,Tbills!$B$4:$C$10000,2,1)</f>
        <v>2.0573643956043828</v>
      </c>
    </row>
    <row r="2184" spans="1:23">
      <c r="A2184" s="1">
        <v>43336</v>
      </c>
      <c r="B2184">
        <f>IFERROR(VLOOKUP($A2184,'BTC-Web'!$A$2:$H$10000,2,0),"")</f>
        <v>6551.5200199999999</v>
      </c>
      <c r="C2184">
        <f>VLOOKUP(A2184,H_SPBTFDUE!$B$2:$C$5828,2,0)</f>
        <v>45.06</v>
      </c>
      <c r="D2184" s="2">
        <f>D2183*(1-D$1+IF(AND(WEEKDAY($A2184)&lt;&gt;1,WEEKDAY($A2184)&lt;&gt;7),-VLOOKUP($A2184,ETF_OP_Fee!$G$5:$H$14,2,1),0))^($A2184-$A2183)*(1+2*(C2184/C2183-1))+IFERROR(VLOOKUP(A2184,BITXeom!$C$9:$D$100,2,0),0)-$D$3*IFERROR(VLOOKUP($A2184,Dividends!$C$10:$E$100,2,0),0)</f>
        <v>17.949911351035524</v>
      </c>
      <c r="G2184" s="66">
        <f t="shared" si="53"/>
        <v>678.89431707310712</v>
      </c>
      <c r="H2184" s="2">
        <f>H2183*(1-H$1+IF(AND(WEEKDAY($A2184)&lt;&gt;1,WEEKDAY($A2184)&lt;&gt;7),-VLOOKUP($A2184,ETF_OP_Fee!$I$5:$J$14,2,1),0))^($A2184-$A2183)*(1+1*(B2184/B2183-1))</f>
        <v>4.389191185679457</v>
      </c>
      <c r="I2184" s="9" t="str">
        <f>IFERROR(VLOOKUP(A2184,'BITO-IV'!$A$1:$J$10000,4,0),"")</f>
        <v/>
      </c>
      <c r="L2184" s="9">
        <f>VLOOKUP(A2184,'ETH-Web'!$A$1:$G$10001,6,0)</f>
        <v>282.96701000000002</v>
      </c>
      <c r="M2184" s="2">
        <f>M2183*(1-M$1+IF(AND(WEEKDAY($A2184)&lt;&gt;1,WEEKDAY($A2184)&lt;&gt;7),-VLOOKUP($A2184,ETF_OP_Fee!$K$5:$L$14,2,1),0))^($A2184-$A2183)*(1+2*(L2184/L2183-1))-M$3*IFERROR(VLOOKUP($A3780,Dividends!$C$10:$E$100,3,0),0)</f>
        <v>14.070013725533128</v>
      </c>
      <c r="Q2184">
        <f>ROW()</f>
        <v>2184</v>
      </c>
      <c r="R2184" t="str">
        <f t="shared" si="54"/>
        <v/>
      </c>
      <c r="S2184" t="str">
        <f t="shared" si="52"/>
        <v/>
      </c>
      <c r="U2184" t="str">
        <f t="shared" si="55"/>
        <v/>
      </c>
      <c r="V2184" t="str">
        <f t="shared" si="56"/>
        <v/>
      </c>
      <c r="W2184">
        <f>VLOOKUP(A2184,Tbills!$B$4:$C$10000,2,1)</f>
        <v>2.0573643956043828</v>
      </c>
    </row>
    <row r="2185" spans="1:23">
      <c r="A2185" s="1">
        <v>43339</v>
      </c>
      <c r="B2185">
        <f>IFERROR(VLOOKUP($A2185,'BTC-Web'!$A$2:$H$10000,2,0),"")</f>
        <v>6710.7998049999997</v>
      </c>
      <c r="C2185">
        <f>VLOOKUP(A2185,H_SPBTFDUE!$B$2:$C$5828,2,0)</f>
        <v>45.87</v>
      </c>
      <c r="D2185" s="2">
        <f>D2184*(1-D$1+IF(AND(WEEKDAY($A2185)&lt;&gt;1,WEEKDAY($A2185)&lt;&gt;7),-VLOOKUP($A2185,ETF_OP_Fee!$G$5:$H$14,2,1),0))^($A2185-$A2184)*(1+2*(C2185/C2184-1))+IFERROR(VLOOKUP(A2185,BITXeom!$C$9:$D$100,2,0),0)-$D$3*IFERROR(VLOOKUP($A2185,Dividends!$C$10:$E$100,2,0),0)</f>
        <v>18.588523665121159</v>
      </c>
      <c r="G2185" s="66">
        <f t="shared" si="53"/>
        <v>654.45132549013738</v>
      </c>
      <c r="H2185" s="2">
        <f>H2184*(1-H$1+IF(AND(WEEKDAY($A2185)&lt;&gt;1,WEEKDAY($A2185)&lt;&gt;7),-VLOOKUP($A2185,ETF_OP_Fee!$I$5:$J$14,2,1),0))^($A2185-$A2184)*(1+1*(B2185/B2184-1))</f>
        <v>4.4955496454647923</v>
      </c>
      <c r="I2185" s="9" t="str">
        <f>IFERROR(VLOOKUP(A2185,'BITO-IV'!$A$1:$J$10000,4,0),"")</f>
        <v/>
      </c>
      <c r="L2185" s="9">
        <f>VLOOKUP(A2185,'ETH-Web'!$A$1:$G$10001,6,0)</f>
        <v>285.60299700000002</v>
      </c>
      <c r="M2185" s="2">
        <f>M2184*(1-M$1+IF(AND(WEEKDAY($A2185)&lt;&gt;1,WEEKDAY($A2185)&lt;&gt;7),-VLOOKUP($A2185,ETF_OP_Fee!$K$5:$L$14,2,1),0))^($A2185-$A2184)*(1+2*(L2185/L2184-1))-M$3*IFERROR(VLOOKUP($A3781,Dividends!$C$10:$E$100,3,0),0)</f>
        <v>14.331045651213955</v>
      </c>
      <c r="Q2185">
        <f>ROW()</f>
        <v>2185</v>
      </c>
      <c r="R2185" t="str">
        <f t="shared" si="54"/>
        <v/>
      </c>
      <c r="S2185" t="str">
        <f t="shared" si="52"/>
        <v/>
      </c>
      <c r="U2185" t="str">
        <f t="shared" si="55"/>
        <v/>
      </c>
      <c r="V2185" t="str">
        <f t="shared" si="56"/>
        <v/>
      </c>
      <c r="W2185">
        <f>VLOOKUP(A2185,Tbills!$B$4:$C$10000,2,1)</f>
        <v>2.080000879120889</v>
      </c>
    </row>
    <row r="2186" spans="1:23">
      <c r="A2186" s="1">
        <v>43340</v>
      </c>
      <c r="B2186">
        <f>IFERROR(VLOOKUP($A2186,'BTC-Web'!$A$2:$H$10000,2,0),"")</f>
        <v>6891.080078</v>
      </c>
      <c r="C2186">
        <f>VLOOKUP(A2186,H_SPBTFDUE!$B$2:$C$5828,2,0)</f>
        <v>48.36</v>
      </c>
      <c r="D2186" s="2">
        <f>D2185*(1-D$1+IF(AND(WEEKDAY($A2186)&lt;&gt;1,WEEKDAY($A2186)&lt;&gt;7),-VLOOKUP($A2186,ETF_OP_Fee!$G$5:$H$14,2,1),0))^($A2186-$A2185)*(1+2*(C2186/C2185-1))+IFERROR(VLOOKUP(A2186,BITXeom!$C$9:$D$100,2,0),0)-$D$3*IFERROR(VLOOKUP($A2186,Dividends!$C$10:$E$100,2,0),0)</f>
        <v>20.60415267642723</v>
      </c>
      <c r="G2186" s="66">
        <f t="shared" si="53"/>
        <v>583.36498868319177</v>
      </c>
      <c r="H2186" s="2">
        <f>H2185*(1-H$1+IF(AND(WEEKDAY($A2186)&lt;&gt;1,WEEKDAY($A2186)&lt;&gt;7),-VLOOKUP($A2186,ETF_OP_Fee!$I$5:$J$14,2,1),0))^($A2186-$A2185)*(1+1*(B2186/B2185-1))</f>
        <v>4.616198842750272</v>
      </c>
      <c r="I2186" s="9" t="str">
        <f>IFERROR(VLOOKUP(A2186,'BITO-IV'!$A$1:$J$10000,4,0),"")</f>
        <v/>
      </c>
      <c r="L2186" s="9">
        <f>VLOOKUP(A2186,'ETH-Web'!$A$1:$G$10001,6,0)</f>
        <v>296.49899299999998</v>
      </c>
      <c r="M2186" s="2">
        <f>M2185*(1-M$1+IF(AND(WEEKDAY($A2186)&lt;&gt;1,WEEKDAY($A2186)&lt;&gt;7),-VLOOKUP($A2186,ETF_OP_Fee!$K$5:$L$14,2,1),0))^($A2186-$A2185)*(1+2*(L2186/L2185-1))-M$3*IFERROR(VLOOKUP($A3782,Dividends!$C$10:$E$100,3,0),0)</f>
        <v>15.424131452540649</v>
      </c>
      <c r="Q2186">
        <f>ROW()</f>
        <v>2186</v>
      </c>
      <c r="R2186" t="str">
        <f t="shared" si="54"/>
        <v/>
      </c>
      <c r="S2186" t="str">
        <f t="shared" si="52"/>
        <v/>
      </c>
      <c r="U2186" t="str">
        <f t="shared" si="55"/>
        <v/>
      </c>
      <c r="V2186" t="str">
        <f t="shared" si="56"/>
        <v/>
      </c>
      <c r="W2186">
        <f>VLOOKUP(A2186,Tbills!$B$4:$C$10000,2,1)</f>
        <v>2.080000879120889</v>
      </c>
    </row>
    <row r="2187" spans="1:23">
      <c r="A2187" s="1">
        <v>43341</v>
      </c>
      <c r="B2187">
        <f>IFERROR(VLOOKUP($A2187,'BTC-Web'!$A$2:$H$10000,2,0),"")</f>
        <v>7091.7099609999996</v>
      </c>
      <c r="C2187">
        <f>VLOOKUP(A2187,H_SPBTFDUE!$B$2:$C$5828,2,0)</f>
        <v>47.78</v>
      </c>
      <c r="D2187" s="2">
        <f>D2186*(1-D$1+IF(AND(WEEKDAY($A2187)&lt;&gt;1,WEEKDAY($A2187)&lt;&gt;7),-VLOOKUP($A2187,ETF_OP_Fee!$G$5:$H$14,2,1),0))^($A2187-$A2186)*(1+2*(C2187/C2186-1))+IFERROR(VLOOKUP(A2187,BITXeom!$C$9:$D$100,2,0),0)-$D$3*IFERROR(VLOOKUP($A2187,Dividends!$C$10:$E$100,2,0),0)</f>
        <v>20.107501478931415</v>
      </c>
      <c r="G2187" s="66">
        <f t="shared" si="53"/>
        <v>597.327661169355</v>
      </c>
      <c r="H2187" s="2">
        <f>H2186*(1-H$1+IF(AND(WEEKDAY($A2187)&lt;&gt;1,WEEKDAY($A2187)&lt;&gt;7),-VLOOKUP($A2187,ETF_OP_Fee!$I$5:$J$14,2,1),0))^($A2187-$A2186)*(1+1*(B2187/B2186-1))</f>
        <v>4.7504732048283573</v>
      </c>
      <c r="I2187" s="9" t="str">
        <f>IFERROR(VLOOKUP(A2187,'BITO-IV'!$A$1:$J$10000,4,0),"")</f>
        <v/>
      </c>
      <c r="L2187" s="9">
        <f>VLOOKUP(A2187,'ETH-Web'!$A$1:$G$10001,6,0)</f>
        <v>289.31201199999998</v>
      </c>
      <c r="M2187" s="2">
        <f>M2186*(1-M$1+IF(AND(WEEKDAY($A2187)&lt;&gt;1,WEEKDAY($A2187)&lt;&gt;7),-VLOOKUP($A2187,ETF_OP_Fee!$K$5:$L$14,2,1),0))^($A2187-$A2186)*(1+2*(L2187/L2186-1))-M$3*IFERROR(VLOOKUP($A3783,Dividends!$C$10:$E$100,3,0),0)</f>
        <v>14.67600767637115</v>
      </c>
      <c r="Q2187">
        <f>ROW()</f>
        <v>2187</v>
      </c>
      <c r="R2187" t="str">
        <f t="shared" si="54"/>
        <v/>
      </c>
      <c r="S2187" t="str">
        <f t="shared" si="52"/>
        <v/>
      </c>
      <c r="U2187" t="str">
        <f t="shared" si="55"/>
        <v/>
      </c>
      <c r="V2187" t="str">
        <f t="shared" si="56"/>
        <v/>
      </c>
      <c r="W2187">
        <f>VLOOKUP(A2187,Tbills!$B$4:$C$10000,2,1)</f>
        <v>2.080000879120889</v>
      </c>
    </row>
    <row r="2188" spans="1:23">
      <c r="A2188" s="1">
        <v>43342</v>
      </c>
      <c r="B2188">
        <f>IFERROR(VLOOKUP($A2188,'BTC-Web'!$A$2:$H$10000,2,0),"")</f>
        <v>7043.7597660000001</v>
      </c>
      <c r="C2188">
        <f>VLOOKUP(A2188,H_SPBTFDUE!$B$2:$C$5828,2,0)</f>
        <v>46.48</v>
      </c>
      <c r="D2188" s="2">
        <f>D2187*(1-D$1+IF(AND(WEEKDAY($A2188)&lt;&gt;1,WEEKDAY($A2188)&lt;&gt;7),-VLOOKUP($A2188,ETF_OP_Fee!$G$5:$H$14,2,1),0))^($A2188-$A2187)*(1+2*(C2188/C2187-1))+IFERROR(VLOOKUP(A2188,BITXeom!$C$9:$D$100,2,0),0)-$D$3*IFERROR(VLOOKUP($A2188,Dividends!$C$10:$E$100,2,0),0)</f>
        <v>19.011038179227523</v>
      </c>
      <c r="G2188" s="66">
        <f t="shared" si="53"/>
        <v>629.80079341660439</v>
      </c>
      <c r="H2188" s="2">
        <f>H2187*(1-H$1+IF(AND(WEEKDAY($A2188)&lt;&gt;1,WEEKDAY($A2188)&lt;&gt;7),-VLOOKUP($A2188,ETF_OP_Fee!$I$5:$J$14,2,1),0))^($A2188-$A2187)*(1+1*(B2188/B2187-1))</f>
        <v>4.718230343020835</v>
      </c>
      <c r="I2188" s="9" t="str">
        <f>IFERROR(VLOOKUP(A2188,'BITO-IV'!$A$1:$J$10000,4,0),"")</f>
        <v/>
      </c>
      <c r="L2188" s="9">
        <f>VLOOKUP(A2188,'ETH-Web'!$A$1:$G$10001,6,0)</f>
        <v>284.10501099999999</v>
      </c>
      <c r="M2188" s="2">
        <f>M2187*(1-M$1+IF(AND(WEEKDAY($A2188)&lt;&gt;1,WEEKDAY($A2188)&lt;&gt;7),-VLOOKUP($A2188,ETF_OP_Fee!$K$5:$L$14,2,1),0))^($A2188-$A2187)*(1+2*(L2188/L2187-1))-M$3*IFERROR(VLOOKUP($A3784,Dividends!$C$10:$E$100,3,0),0)</f>
        <v>14.14736946387745</v>
      </c>
      <c r="Q2188">
        <f>ROW()</f>
        <v>2188</v>
      </c>
      <c r="R2188" t="str">
        <f t="shared" si="54"/>
        <v/>
      </c>
      <c r="S2188" t="str">
        <f t="shared" si="52"/>
        <v/>
      </c>
      <c r="U2188" t="str">
        <f t="shared" si="55"/>
        <v/>
      </c>
      <c r="V2188" t="str">
        <f t="shared" si="56"/>
        <v/>
      </c>
      <c r="W2188">
        <f>VLOOKUP(A2188,Tbills!$B$4:$C$10000,2,1)</f>
        <v>2.080000879120889</v>
      </c>
    </row>
    <row r="2189" spans="1:23">
      <c r="A2189" s="1">
        <v>43343</v>
      </c>
      <c r="B2189">
        <f>IFERROR(VLOOKUP($A2189,'BTC-Web'!$A$2:$H$10000,2,0),"")</f>
        <v>6973.9702150000003</v>
      </c>
      <c r="C2189">
        <f>VLOOKUP(A2189,H_SPBTFDUE!$B$2:$C$5828,2,0)</f>
        <v>48.12</v>
      </c>
      <c r="D2189" s="2">
        <f>D2188*(1-D$1+IF(AND(WEEKDAY($A2189)&lt;&gt;1,WEEKDAY($A2189)&lt;&gt;7),-VLOOKUP($A2189,ETF_OP_Fee!$G$5:$H$14,2,1),0))^($A2189-$A2188)*(1+2*(C2189/C2188-1))+IFERROR(VLOOKUP(A2189,BITXeom!$C$9:$D$100,2,0),0)-$D$3*IFERROR(VLOOKUP($A2189,Dividends!$C$10:$E$100,2,0),0)</f>
        <v>20.350155394511756</v>
      </c>
      <c r="G2189" s="66">
        <f t="shared" si="53"/>
        <v>585.32423554784714</v>
      </c>
      <c r="H2189" s="2">
        <f>H2188*(1-H$1+IF(AND(WEEKDAY($A2189)&lt;&gt;1,WEEKDAY($A2189)&lt;&gt;7),-VLOOKUP($A2189,ETF_OP_Fee!$I$5:$J$14,2,1),0))^($A2189-$A2188)*(1+1*(B2189/B2188-1))</f>
        <v>4.6713605441679897</v>
      </c>
      <c r="I2189" s="9" t="str">
        <f>IFERROR(VLOOKUP(A2189,'BITO-IV'!$A$1:$J$10000,4,0),"")</f>
        <v/>
      </c>
      <c r="L2189" s="9">
        <f>VLOOKUP(A2189,'ETH-Web'!$A$1:$G$10001,6,0)</f>
        <v>283.00399800000002</v>
      </c>
      <c r="M2189" s="2">
        <f>M2188*(1-M$1+IF(AND(WEEKDAY($A2189)&lt;&gt;1,WEEKDAY($A2189)&lt;&gt;7),-VLOOKUP($A2189,ETF_OP_Fee!$K$5:$L$14,2,1),0))^($A2189-$A2188)*(1+2*(L2189/L2188-1))-M$3*IFERROR(VLOOKUP($A3785,Dividends!$C$10:$E$100,3,0),0)</f>
        <v>14.037355266237906</v>
      </c>
      <c r="Q2189">
        <f>ROW()</f>
        <v>2189</v>
      </c>
      <c r="R2189" t="str">
        <f t="shared" si="54"/>
        <v/>
      </c>
      <c r="S2189" t="str">
        <f t="shared" si="52"/>
        <v/>
      </c>
      <c r="U2189" t="str">
        <f t="shared" si="55"/>
        <v/>
      </c>
      <c r="V2189" t="str">
        <f t="shared" si="56"/>
        <v/>
      </c>
      <c r="W2189">
        <f>VLOOKUP(A2189,Tbills!$B$4:$C$10000,2,1)</f>
        <v>2.080000879120889</v>
      </c>
    </row>
    <row r="2190" spans="1:23">
      <c r="A2190" s="1">
        <v>43347</v>
      </c>
      <c r="B2190">
        <f>IFERROR(VLOOKUP($A2190,'BTC-Web'!$A$2:$H$10000,2,0),"")</f>
        <v>7263</v>
      </c>
      <c r="C2190">
        <f>VLOOKUP(A2190,H_SPBTFDUE!$B$2:$C$5828,2,0)</f>
        <v>50.21</v>
      </c>
      <c r="D2190" s="2">
        <f>D2189*(1-D$1+IF(AND(WEEKDAY($A2190)&lt;&gt;1,WEEKDAY($A2190)&lt;&gt;7),-VLOOKUP($A2190,ETF_OP_Fee!$G$5:$H$14,2,1),0))^($A2190-$A2189)*(1+2*(C2190/C2189-1))+IFERROR(VLOOKUP(A2190,BITXeom!$C$9:$D$100,2,0),0)-$D$3*IFERROR(VLOOKUP($A2190,Dividends!$C$10:$E$100,2,0),0)</f>
        <v>22.107232271025378</v>
      </c>
      <c r="G2190" s="66">
        <f t="shared" si="53"/>
        <v>534.4488932860686</v>
      </c>
      <c r="H2190" s="2">
        <f>H2189*(1-H$1+IF(AND(WEEKDAY($A2190)&lt;&gt;1,WEEKDAY($A2190)&lt;&gt;7),-VLOOKUP($A2190,ETF_OP_Fee!$I$5:$J$14,2,1),0))^($A2190-$A2189)*(1+1*(B2190/B2189-1))</f>
        <v>4.8644543186531859</v>
      </c>
      <c r="I2190" s="9" t="str">
        <f>IFERROR(VLOOKUP(A2190,'BITO-IV'!$A$1:$J$10000,4,0),"")</f>
        <v/>
      </c>
      <c r="L2190" s="9">
        <f>VLOOKUP(A2190,'ETH-Web'!$A$1:$G$10001,6,0)</f>
        <v>285.72299199999998</v>
      </c>
      <c r="M2190" s="2">
        <f>M2189*(1-M$1+IF(AND(WEEKDAY($A2190)&lt;&gt;1,WEEKDAY($A2190)&lt;&gt;7),-VLOOKUP($A2190,ETF_OP_Fee!$K$5:$L$14,2,1),0))^($A2190-$A2189)*(1+2*(L2190/L2189-1))-M$3*IFERROR(VLOOKUP($A3786,Dividends!$C$10:$E$100,3,0),0)</f>
        <v>14.305612561265889</v>
      </c>
      <c r="Q2190">
        <f>ROW()</f>
        <v>2190</v>
      </c>
      <c r="R2190" t="str">
        <f t="shared" si="54"/>
        <v/>
      </c>
      <c r="S2190" t="str">
        <f t="shared" si="52"/>
        <v/>
      </c>
      <c r="U2190" t="str">
        <f t="shared" si="55"/>
        <v/>
      </c>
      <c r="V2190" t="str">
        <f t="shared" si="56"/>
        <v/>
      </c>
      <c r="W2190">
        <f>VLOOKUP(A2190,Tbills!$B$4:$C$10000,2,1)</f>
        <v>2.0949982417582227</v>
      </c>
    </row>
    <row r="2191" spans="1:23">
      <c r="A2191" s="1">
        <v>43348</v>
      </c>
      <c r="B2191">
        <f>IFERROR(VLOOKUP($A2191,'BTC-Web'!$A$2:$H$10000,2,0),"")</f>
        <v>7361.4599609999996</v>
      </c>
      <c r="C2191">
        <f>VLOOKUP(A2191,H_SPBTFDUE!$B$2:$C$5828,2,0)</f>
        <v>47.13</v>
      </c>
      <c r="D2191" s="2">
        <f>D2190*(1-D$1+IF(AND(WEEKDAY($A2191)&lt;&gt;1,WEEKDAY($A2191)&lt;&gt;7),-VLOOKUP($A2191,ETF_OP_Fee!$G$5:$H$14,2,1),0))^($A2191-$A2190)*(1+2*(C2191/C2190-1))+IFERROR(VLOOKUP(A2191,BITXeom!$C$9:$D$100,2,0),0)-$D$3*IFERROR(VLOOKUP($A2191,Dividends!$C$10:$E$100,2,0),0)</f>
        <v>19.392674549032481</v>
      </c>
      <c r="G2191" s="66">
        <f t="shared" si="53"/>
        <v>599.98978770838198</v>
      </c>
      <c r="H2191" s="2">
        <f>H2190*(1-H$1+IF(AND(WEEKDAY($A2191)&lt;&gt;1,WEEKDAY($A2191)&lt;&gt;7),-VLOOKUP($A2191,ETF_OP_Fee!$I$5:$J$14,2,1),0))^($A2191-$A2190)*(1+1*(B2191/B2190-1))</f>
        <v>4.930270366400797</v>
      </c>
      <c r="I2191" s="9" t="str">
        <f>IFERROR(VLOOKUP(A2191,'BITO-IV'!$A$1:$J$10000,4,0),"")</f>
        <v/>
      </c>
      <c r="L2191" s="9">
        <f>VLOOKUP(A2191,'ETH-Web'!$A$1:$G$10001,6,0)</f>
        <v>232.330994</v>
      </c>
      <c r="M2191" s="2">
        <f>M2190*(1-M$1+IF(AND(WEEKDAY($A2191)&lt;&gt;1,WEEKDAY($A2191)&lt;&gt;7),-VLOOKUP($A2191,ETF_OP_Fee!$K$5:$L$14,2,1),0))^($A2191-$A2190)*(1+2*(L2191/L2190-1))-M$3*IFERROR(VLOOKUP($A3787,Dividends!$C$10:$E$100,3,0),0)</f>
        <v>8.9589080896880571</v>
      </c>
      <c r="Q2191">
        <f>ROW()</f>
        <v>2191</v>
      </c>
      <c r="R2191" t="str">
        <f t="shared" si="54"/>
        <v/>
      </c>
      <c r="S2191" t="str">
        <f t="shared" si="52"/>
        <v/>
      </c>
      <c r="U2191" t="str">
        <f t="shared" si="55"/>
        <v/>
      </c>
      <c r="V2191" t="str">
        <f t="shared" si="56"/>
        <v/>
      </c>
      <c r="W2191">
        <f>VLOOKUP(A2191,Tbills!$B$4:$C$10000,2,1)</f>
        <v>2.0949982417582227</v>
      </c>
    </row>
    <row r="2192" spans="1:23">
      <c r="A2192" s="1">
        <v>43349</v>
      </c>
      <c r="B2192">
        <f>IFERROR(VLOOKUP($A2192,'BTC-Web'!$A$2:$H$10000,2,0),"")</f>
        <v>6755.1401370000003</v>
      </c>
      <c r="C2192">
        <f>VLOOKUP(A2192,H_SPBTFDUE!$B$2:$C$5828,2,0)</f>
        <v>43.92</v>
      </c>
      <c r="D2192" s="2">
        <f>D2191*(1-D$1+IF(AND(WEEKDAY($A2192)&lt;&gt;1,WEEKDAY($A2192)&lt;&gt;7),-VLOOKUP($A2192,ETF_OP_Fee!$G$5:$H$14,2,1),0))^($A2192-$A2191)*(1+2*(C2192/C2191-1))+IFERROR(VLOOKUP(A2192,BITXeom!$C$9:$D$100,2,0),0)-$D$3*IFERROR(VLOOKUP($A2192,Dividends!$C$10:$E$100,2,0),0)</f>
        <v>16.749005117927783</v>
      </c>
      <c r="G2192" s="66">
        <f t="shared" si="53"/>
        <v>681.68854554124027</v>
      </c>
      <c r="H2192" s="2">
        <f>H2191*(1-H$1+IF(AND(WEEKDAY($A2192)&lt;&gt;1,WEEKDAY($A2192)&lt;&gt;7),-VLOOKUP($A2192,ETF_OP_Fee!$I$5:$J$14,2,1),0))^($A2192-$A2191)*(1+1*(B2192/B2191-1))</f>
        <v>4.5240754661398466</v>
      </c>
      <c r="I2192" s="9" t="str">
        <f>IFERROR(VLOOKUP(A2192,'BITO-IV'!$A$1:$J$10000,4,0),"")</f>
        <v/>
      </c>
      <c r="L2192" s="9">
        <f>VLOOKUP(A2192,'ETH-Web'!$A$1:$G$10001,6,0)</f>
        <v>230.21499600000001</v>
      </c>
      <c r="M2192" s="2">
        <f>M2191*(1-M$1+IF(AND(WEEKDAY($A2192)&lt;&gt;1,WEEKDAY($A2192)&lt;&gt;7),-VLOOKUP($A2192,ETF_OP_Fee!$K$5:$L$14,2,1),0))^($A2192-$A2191)*(1+2*(L2192/L2191-1))-M$3*IFERROR(VLOOKUP($A3788,Dividends!$C$10:$E$100,3,0),0)</f>
        <v>8.7954917063117364</v>
      </c>
      <c r="Q2192">
        <f>ROW()</f>
        <v>2192</v>
      </c>
      <c r="R2192" t="str">
        <f t="shared" si="54"/>
        <v/>
      </c>
      <c r="S2192" t="str">
        <f t="shared" si="52"/>
        <v/>
      </c>
      <c r="U2192" t="str">
        <f t="shared" si="55"/>
        <v/>
      </c>
      <c r="V2192" t="str">
        <f t="shared" si="56"/>
        <v/>
      </c>
      <c r="W2192">
        <f>VLOOKUP(A2192,Tbills!$B$4:$C$10000,2,1)</f>
        <v>2.0949982417582227</v>
      </c>
    </row>
    <row r="2193" spans="1:23">
      <c r="A2193" s="1">
        <v>43350</v>
      </c>
      <c r="B2193">
        <f>IFERROR(VLOOKUP($A2193,'BTC-Web'!$A$2:$H$10000,2,0),"")</f>
        <v>6528.919922</v>
      </c>
      <c r="C2193">
        <f>VLOOKUP(A2193,H_SPBTFDUE!$B$2:$C$5828,2,0)</f>
        <v>43.63</v>
      </c>
      <c r="D2193" s="2">
        <f>D2192*(1-D$1+IF(AND(WEEKDAY($A2193)&lt;&gt;1,WEEKDAY($A2193)&lt;&gt;7),-VLOOKUP($A2193,ETF_OP_Fee!$G$5:$H$14,2,1),0))^($A2193-$A2192)*(1+2*(C2193/C2192-1))+IFERROR(VLOOKUP(A2193,BITXeom!$C$9:$D$100,2,0),0)-$D$3*IFERROR(VLOOKUP($A2193,Dividends!$C$10:$E$100,2,0),0)</f>
        <v>16.525828229296835</v>
      </c>
      <c r="G2193" s="66">
        <f t="shared" si="53"/>
        <v>690.65532259750671</v>
      </c>
      <c r="H2193" s="2">
        <f>H2192*(1-H$1+IF(AND(WEEKDAY($A2193)&lt;&gt;1,WEEKDAY($A2193)&lt;&gt;7),-VLOOKUP($A2193,ETF_OP_Fee!$I$5:$J$14,2,1),0))^($A2193-$A2192)*(1+1*(B2193/B2192-1))</f>
        <v>4.3724566864278263</v>
      </c>
      <c r="I2193" s="9" t="str">
        <f>IFERROR(VLOOKUP(A2193,'BITO-IV'!$A$1:$J$10000,4,0),"")</f>
        <v/>
      </c>
      <c r="L2193" s="9">
        <f>VLOOKUP(A2193,'ETH-Web'!$A$1:$G$10001,6,0)</f>
        <v>217.203003</v>
      </c>
      <c r="M2193" s="2">
        <f>M2192*(1-M$1+IF(AND(WEEKDAY($A2193)&lt;&gt;1,WEEKDAY($A2193)&lt;&gt;7),-VLOOKUP($A2193,ETF_OP_Fee!$K$5:$L$14,2,1),0))^($A2193-$A2192)*(1+2*(L2193/L2192-1))-M$3*IFERROR(VLOOKUP($A3789,Dividends!$C$10:$E$100,3,0),0)</f>
        <v>7.8010299677838626</v>
      </c>
      <c r="Q2193">
        <f>ROW()</f>
        <v>2193</v>
      </c>
      <c r="R2193" t="str">
        <f t="shared" si="54"/>
        <v/>
      </c>
      <c r="S2193" t="str">
        <f t="shared" si="52"/>
        <v/>
      </c>
      <c r="U2193" t="str">
        <f t="shared" si="55"/>
        <v/>
      </c>
      <c r="V2193" t="str">
        <f t="shared" si="56"/>
        <v/>
      </c>
      <c r="W2193">
        <f>VLOOKUP(A2193,Tbills!$B$4:$C$10000,2,1)</f>
        <v>2.0949982417582227</v>
      </c>
    </row>
    <row r="2194" spans="1:23">
      <c r="A2194" s="1">
        <v>43353</v>
      </c>
      <c r="B2194">
        <f>IFERROR(VLOOKUP($A2194,'BTC-Web'!$A$2:$H$10000,2,0),"")</f>
        <v>6301.5698240000002</v>
      </c>
      <c r="C2194">
        <f>VLOOKUP(A2194,H_SPBTFDUE!$B$2:$C$5828,2,0)</f>
        <v>42.78</v>
      </c>
      <c r="D2194" s="2">
        <f>D2193*(1-D$1+IF(AND(WEEKDAY($A2194)&lt;&gt;1,WEEKDAY($A2194)&lt;&gt;7),-VLOOKUP($A2194,ETF_OP_Fee!$G$5:$H$14,2,1),0))^($A2194-$A2193)*(1+2*(C2194/C2193-1))+IFERROR(VLOOKUP(A2194,BITXeom!$C$9:$D$100,2,0),0)-$D$3*IFERROR(VLOOKUP($A2194,Dividends!$C$10:$E$100,2,0),0)</f>
        <v>15.876172696081701</v>
      </c>
      <c r="G2194" s="66">
        <f t="shared" si="53"/>
        <v>717.53007543057572</v>
      </c>
      <c r="H2194" s="2">
        <f>H2193*(1-H$1+IF(AND(WEEKDAY($A2194)&lt;&gt;1,WEEKDAY($A2194)&lt;&gt;7),-VLOOKUP($A2194,ETF_OP_Fee!$I$5:$J$14,2,1),0))^($A2194-$A2193)*(1+1*(B2194/B2193-1))</f>
        <v>4.2198694534197152</v>
      </c>
      <c r="I2194" s="9" t="str">
        <f>IFERROR(VLOOKUP(A2194,'BITO-IV'!$A$1:$J$10000,4,0),"")</f>
        <v/>
      </c>
      <c r="L2194" s="9">
        <f>VLOOKUP(A2194,'ETH-Web'!$A$1:$G$10001,6,0)</f>
        <v>197.07899499999999</v>
      </c>
      <c r="M2194" s="2">
        <f>M2193*(1-M$1+IF(AND(WEEKDAY($A2194)&lt;&gt;1,WEEKDAY($A2194)&lt;&gt;7),-VLOOKUP($A2194,ETF_OP_Fee!$K$5:$L$14,2,1),0))^($A2194-$A2193)*(1+2*(L2194/L2193-1))-M$3*IFERROR(VLOOKUP($A3790,Dividends!$C$10:$E$100,3,0),0)</f>
        <v>6.3549973422471195</v>
      </c>
      <c r="Q2194">
        <f>ROW()</f>
        <v>2194</v>
      </c>
      <c r="R2194" t="str">
        <f t="shared" si="54"/>
        <v/>
      </c>
      <c r="S2194" t="str">
        <f t="shared" si="52"/>
        <v/>
      </c>
      <c r="U2194" t="str">
        <f t="shared" si="55"/>
        <v/>
      </c>
      <c r="V2194" t="str">
        <f t="shared" si="56"/>
        <v/>
      </c>
      <c r="W2194">
        <f>VLOOKUP(A2194,Tbills!$B$4:$C$10000,2,1)</f>
        <v>2.1099995604395576</v>
      </c>
    </row>
    <row r="2195" spans="1:23">
      <c r="A2195" s="1">
        <v>43354</v>
      </c>
      <c r="B2195">
        <f>IFERROR(VLOOKUP($A2195,'BTC-Web'!$A$2:$H$10000,2,0),"")</f>
        <v>6331.8798829999996</v>
      </c>
      <c r="C2195">
        <f>VLOOKUP(A2195,H_SPBTFDUE!$B$2:$C$5828,2,0)</f>
        <v>42.55</v>
      </c>
      <c r="D2195" s="2">
        <f>D2194*(1-D$1+IF(AND(WEEKDAY($A2195)&lt;&gt;1,WEEKDAY($A2195)&lt;&gt;7),-VLOOKUP($A2195,ETF_OP_Fee!$G$5:$H$14,2,1),0))^($A2195-$A2194)*(1+2*(C2195/C2194-1))+IFERROR(VLOOKUP(A2195,BITXeom!$C$9:$D$100,2,0),0)-$D$3*IFERROR(VLOOKUP($A2195,Dividends!$C$10:$E$100,2,0),0)</f>
        <v>15.703567900643678</v>
      </c>
      <c r="G2195" s="66">
        <f t="shared" si="53"/>
        <v>725.20810170510458</v>
      </c>
      <c r="H2195" s="2">
        <f>H2194*(1-H$1+IF(AND(WEEKDAY($A2195)&lt;&gt;1,WEEKDAY($A2195)&lt;&gt;7),-VLOOKUP($A2195,ETF_OP_Fee!$I$5:$J$14,2,1),0))^($A2195-$A2194)*(1+1*(B2195/B2194-1))</f>
        <v>4.2400563356161447</v>
      </c>
      <c r="I2195" s="9" t="str">
        <f>IFERROR(VLOOKUP(A2195,'BITO-IV'!$A$1:$J$10000,4,0),"")</f>
        <v/>
      </c>
      <c r="L2195" s="9">
        <f>VLOOKUP(A2195,'ETH-Web'!$A$1:$G$10001,6,0)</f>
        <v>185.06599399999999</v>
      </c>
      <c r="M2195" s="2">
        <f>M2194*(1-M$1+IF(AND(WEEKDAY($A2195)&lt;&gt;1,WEEKDAY($A2195)&lt;&gt;7),-VLOOKUP($A2195,ETF_OP_Fee!$K$5:$L$14,2,1),0))^($A2195-$A2194)*(1+2*(L2195/L2194-1))-M$3*IFERROR(VLOOKUP($A3791,Dividends!$C$10:$E$100,3,0),0)</f>
        <v>5.5801126255001972</v>
      </c>
      <c r="Q2195">
        <f>ROW()</f>
        <v>2195</v>
      </c>
      <c r="R2195" t="str">
        <f t="shared" si="54"/>
        <v/>
      </c>
      <c r="S2195" t="str">
        <f t="shared" si="52"/>
        <v/>
      </c>
      <c r="U2195" t="str">
        <f t="shared" si="55"/>
        <v/>
      </c>
      <c r="V2195" t="str">
        <f t="shared" si="56"/>
        <v/>
      </c>
      <c r="W2195">
        <f>VLOOKUP(A2195,Tbills!$B$4:$C$10000,2,1)</f>
        <v>2.1099995604395576</v>
      </c>
    </row>
    <row r="2196" spans="1:23">
      <c r="A2196" s="1">
        <v>43355</v>
      </c>
      <c r="B2196">
        <f>IFERROR(VLOOKUP($A2196,'BTC-Web'!$A$2:$H$10000,2,0),"")</f>
        <v>6317.0097660000001</v>
      </c>
      <c r="C2196">
        <f>VLOOKUP(A2196,H_SPBTFDUE!$B$2:$C$5828,2,0)</f>
        <v>42.95</v>
      </c>
      <c r="D2196" s="2">
        <f>D2195*(1-D$1+IF(AND(WEEKDAY($A2196)&lt;&gt;1,WEEKDAY($A2196)&lt;&gt;7),-VLOOKUP($A2196,ETF_OP_Fee!$G$5:$H$14,2,1),0))^($A2196-$A2195)*(1+2*(C2196/C2195-1))+IFERROR(VLOOKUP(A2196,BITXeom!$C$9:$D$100,2,0),0)-$D$3*IFERROR(VLOOKUP($A2196,Dividends!$C$10:$E$100,2,0),0)</f>
        <v>15.996888496337659</v>
      </c>
      <c r="G2196" s="66">
        <f t="shared" si="53"/>
        <v>711.5354162142097</v>
      </c>
      <c r="H2196" s="2">
        <f>H2195*(1-H$1+IF(AND(WEEKDAY($A2196)&lt;&gt;1,WEEKDAY($A2196)&lt;&gt;7),-VLOOKUP($A2196,ETF_OP_Fee!$I$5:$J$14,2,1),0))^($A2196-$A2195)*(1+1*(B2196/B2195-1))</f>
        <v>4.229988667687234</v>
      </c>
      <c r="I2196" s="9" t="str">
        <f>IFERROR(VLOOKUP(A2196,'BITO-IV'!$A$1:$J$10000,4,0),"")</f>
        <v/>
      </c>
      <c r="L2196" s="9">
        <f>VLOOKUP(A2196,'ETH-Web'!$A$1:$G$10001,6,0)</f>
        <v>183.330994</v>
      </c>
      <c r="M2196" s="2">
        <f>M2195*(1-M$1+IF(AND(WEEKDAY($A2196)&lt;&gt;1,WEEKDAY($A2196)&lt;&gt;7),-VLOOKUP($A2196,ETF_OP_Fee!$K$5:$L$14,2,1),0))^($A2196-$A2195)*(1+2*(L2196/L2195-1))-M$3*IFERROR(VLOOKUP($A3792,Dividends!$C$10:$E$100,3,0),0)</f>
        <v>5.4753441209859313</v>
      </c>
      <c r="Q2196">
        <f>ROW()</f>
        <v>2196</v>
      </c>
      <c r="R2196" t="str">
        <f t="shared" si="54"/>
        <v/>
      </c>
      <c r="S2196" t="str">
        <f t="shared" si="52"/>
        <v/>
      </c>
      <c r="U2196" t="str">
        <f t="shared" si="55"/>
        <v/>
      </c>
      <c r="V2196" t="str">
        <f t="shared" si="56"/>
        <v/>
      </c>
      <c r="W2196">
        <f>VLOOKUP(A2196,Tbills!$B$4:$C$10000,2,1)</f>
        <v>2.1099995604395576</v>
      </c>
    </row>
    <row r="2197" spans="1:23">
      <c r="A2197" s="1">
        <v>43356</v>
      </c>
      <c r="B2197">
        <f>IFERROR(VLOOKUP($A2197,'BTC-Web'!$A$2:$H$10000,2,0),"")</f>
        <v>6354.2402339999999</v>
      </c>
      <c r="C2197">
        <f>VLOOKUP(A2197,H_SPBTFDUE!$B$2:$C$5828,2,0)</f>
        <v>43.94</v>
      </c>
      <c r="D2197" s="2">
        <f>D2196*(1-D$1+IF(AND(WEEKDAY($A2197)&lt;&gt;1,WEEKDAY($A2197)&lt;&gt;7),-VLOOKUP($A2197,ETF_OP_Fee!$G$5:$H$14,2,1),0))^($A2197-$A2196)*(1+2*(C2197/C2196-1))+IFERROR(VLOOKUP(A2197,BITXeom!$C$9:$D$100,2,0),0)-$D$3*IFERROR(VLOOKUP($A2197,Dividends!$C$10:$E$100,2,0),0)</f>
        <v>16.732329627152208</v>
      </c>
      <c r="G2197" s="66">
        <f t="shared" si="53"/>
        <v>678.69651186385602</v>
      </c>
      <c r="H2197" s="2">
        <f>H2196*(1-H$1+IF(AND(WEEKDAY($A2197)&lt;&gt;1,WEEKDAY($A2197)&lt;&gt;7),-VLOOKUP($A2197,ETF_OP_Fee!$I$5:$J$14,2,1),0))^($A2197-$A2196)*(1+1*(B2197/B2196-1))</f>
        <v>4.2548081455221887</v>
      </c>
      <c r="I2197" s="9" t="str">
        <f>IFERROR(VLOOKUP(A2197,'BITO-IV'!$A$1:$J$10000,4,0),"")</f>
        <v/>
      </c>
      <c r="L2197" s="9">
        <f>VLOOKUP(A2197,'ETH-Web'!$A$1:$G$10001,6,0)</f>
        <v>211.354004</v>
      </c>
      <c r="M2197" s="2">
        <f>M2196*(1-M$1+IF(AND(WEEKDAY($A2197)&lt;&gt;1,WEEKDAY($A2197)&lt;&gt;7),-VLOOKUP($A2197,ETF_OP_Fee!$K$5:$L$14,2,1),0))^($A2197-$A2196)*(1+2*(L2197/L2196-1))-M$3*IFERROR(VLOOKUP($A3793,Dividends!$C$10:$E$100,3,0),0)</f>
        <v>7.1490245235001764</v>
      </c>
      <c r="Q2197">
        <f>ROW()</f>
        <v>2197</v>
      </c>
      <c r="R2197" t="str">
        <f t="shared" si="54"/>
        <v/>
      </c>
      <c r="S2197" t="str">
        <f t="shared" si="52"/>
        <v/>
      </c>
      <c r="U2197" t="str">
        <f t="shared" si="55"/>
        <v/>
      </c>
      <c r="V2197" t="str">
        <f t="shared" si="56"/>
        <v/>
      </c>
      <c r="W2197">
        <f>VLOOKUP(A2197,Tbills!$B$4:$C$10000,2,1)</f>
        <v>2.1099995604395576</v>
      </c>
    </row>
    <row r="2198" spans="1:23">
      <c r="A2198" s="1">
        <v>43357</v>
      </c>
      <c r="B2198">
        <f>IFERROR(VLOOKUP($A2198,'BTC-Web'!$A$2:$H$10000,2,0),"")</f>
        <v>6515.4101559999999</v>
      </c>
      <c r="C2198">
        <f>VLOOKUP(A2198,H_SPBTFDUE!$B$2:$C$5828,2,0)</f>
        <v>44.57</v>
      </c>
      <c r="D2198" s="2">
        <f>D2197*(1-D$1+IF(AND(WEEKDAY($A2198)&lt;&gt;1,WEEKDAY($A2198)&lt;&gt;7),-VLOOKUP($A2198,ETF_OP_Fee!$G$5:$H$14,2,1),0))^($A2198-$A2197)*(1+2*(C2198/C2197-1))+IFERROR(VLOOKUP(A2198,BITXeom!$C$9:$D$100,2,0),0)-$D$3*IFERROR(VLOOKUP($A2198,Dividends!$C$10:$E$100,2,0),0)</f>
        <v>17.210062097854156</v>
      </c>
      <c r="G2198" s="66">
        <f t="shared" si="53"/>
        <v>659.19924333603262</v>
      </c>
      <c r="H2198" s="2">
        <f>H2197*(1-H$1+IF(AND(WEEKDAY($A2198)&lt;&gt;1,WEEKDAY($A2198)&lt;&gt;7),-VLOOKUP($A2198,ETF_OP_Fee!$I$5:$J$14,2,1),0))^($A2198-$A2197)*(1+1*(B2198/B2197-1))</f>
        <v>4.3626142002014197</v>
      </c>
      <c r="I2198" s="9" t="str">
        <f>IFERROR(VLOOKUP(A2198,'BITO-IV'!$A$1:$J$10000,4,0),"")</f>
        <v/>
      </c>
      <c r="L2198" s="9">
        <f>VLOOKUP(A2198,'ETH-Web'!$A$1:$G$10001,6,0)</f>
        <v>211.74899300000001</v>
      </c>
      <c r="M2198" s="2">
        <f>M2197*(1-M$1+IF(AND(WEEKDAY($A2198)&lt;&gt;1,WEEKDAY($A2198)&lt;&gt;7),-VLOOKUP($A2198,ETF_OP_Fee!$K$5:$L$14,2,1),0))^($A2198-$A2197)*(1+2*(L2198/L2197-1))-M$3*IFERROR(VLOOKUP($A3794,Dividends!$C$10:$E$100,3,0),0)</f>
        <v>7.175560637152274</v>
      </c>
      <c r="Q2198">
        <f>ROW()</f>
        <v>2198</v>
      </c>
      <c r="R2198" t="str">
        <f t="shared" si="54"/>
        <v/>
      </c>
      <c r="S2198" t="str">
        <f t="shared" si="52"/>
        <v/>
      </c>
      <c r="U2198" t="str">
        <f t="shared" si="55"/>
        <v/>
      </c>
      <c r="V2198" t="str">
        <f t="shared" si="56"/>
        <v/>
      </c>
      <c r="W2198">
        <f>VLOOKUP(A2198,Tbills!$B$4:$C$10000,2,1)</f>
        <v>2.1099995604395576</v>
      </c>
    </row>
    <row r="2199" spans="1:23">
      <c r="A2199" s="1">
        <v>43360</v>
      </c>
      <c r="B2199">
        <f>IFERROR(VLOOKUP($A2199,'BTC-Web'!$A$2:$H$10000,2,0),"")</f>
        <v>6514.0600590000004</v>
      </c>
      <c r="C2199">
        <f>VLOOKUP(A2199,H_SPBTFDUE!$B$2:$C$5828,2,0)</f>
        <v>42.56</v>
      </c>
      <c r="D2199" s="2">
        <f>D2198*(1-D$1+IF(AND(WEEKDAY($A2199)&lt;&gt;1,WEEKDAY($A2199)&lt;&gt;7),-VLOOKUP($A2199,ETF_OP_Fee!$G$5:$H$14,2,1),0))^($A2199-$A2198)*(1+2*(C2199/C2198-1))+IFERROR(VLOOKUP(A2199,BITXeom!$C$9:$D$100,2,0),0)-$D$3*IFERROR(VLOOKUP($A2199,Dividends!$C$10:$E$100,2,0),0)</f>
        <v>15.652135266408024</v>
      </c>
      <c r="G2199" s="66">
        <f t="shared" si="53"/>
        <v>718.62153550084201</v>
      </c>
      <c r="H2199" s="2">
        <f>H2198*(1-H$1+IF(AND(WEEKDAY($A2199)&lt;&gt;1,WEEKDAY($A2199)&lt;&gt;7),-VLOOKUP($A2199,ETF_OP_Fee!$I$5:$J$14,2,1),0))^($A2199-$A2198)*(1+1*(B2199/B2198-1))</f>
        <v>4.3613696338639443</v>
      </c>
      <c r="I2199" s="9" t="str">
        <f>IFERROR(VLOOKUP(A2199,'BITO-IV'!$A$1:$J$10000,4,0),"")</f>
        <v/>
      </c>
      <c r="L2199" s="9">
        <f>VLOOKUP(A2199,'ETH-Web'!$A$1:$G$10001,6,0)</f>
        <v>197.875</v>
      </c>
      <c r="M2199" s="2">
        <f>M2198*(1-M$1+IF(AND(WEEKDAY($A2199)&lt;&gt;1,WEEKDAY($A2199)&lt;&gt;7),-VLOOKUP($A2199,ETF_OP_Fee!$K$5:$L$14,2,1),0))^($A2199-$A2198)*(1+2*(L2199/L2198-1))-M$3*IFERROR(VLOOKUP($A3795,Dividends!$C$10:$E$100,3,0),0)</f>
        <v>6.2347799600193596</v>
      </c>
      <c r="Q2199">
        <f>ROW()</f>
        <v>2199</v>
      </c>
      <c r="R2199" t="str">
        <f t="shared" si="54"/>
        <v/>
      </c>
      <c r="S2199" t="str">
        <f t="shared" si="52"/>
        <v/>
      </c>
      <c r="U2199" t="str">
        <f t="shared" si="55"/>
        <v/>
      </c>
      <c r="V2199" t="str">
        <f t="shared" si="56"/>
        <v/>
      </c>
      <c r="W2199">
        <f>VLOOKUP(A2199,Tbills!$B$4:$C$10000,2,1)</f>
        <v>2.1250008791208934</v>
      </c>
    </row>
    <row r="2200" spans="1:23">
      <c r="A2200" s="1">
        <v>43361</v>
      </c>
      <c r="B2200">
        <f>IFERROR(VLOOKUP($A2200,'BTC-Web'!$A$2:$H$10000,2,0),"")</f>
        <v>6280.9101559999999</v>
      </c>
      <c r="C2200">
        <f>VLOOKUP(A2200,H_SPBTFDUE!$B$2:$C$5828,2,0)</f>
        <v>42.86</v>
      </c>
      <c r="D2200" s="2">
        <f>D2199*(1-D$1+IF(AND(WEEKDAY($A2200)&lt;&gt;1,WEEKDAY($A2200)&lt;&gt;7),-VLOOKUP($A2200,ETF_OP_Fee!$G$5:$H$14,2,1),0))^($A2200-$A2199)*(1+2*(C2200/C2199-1))+IFERROR(VLOOKUP(A2200,BITXeom!$C$9:$D$100,2,0),0)-$D$3*IFERROR(VLOOKUP($A2200,Dividends!$C$10:$E$100,2,0),0)</f>
        <v>15.870881635265981</v>
      </c>
      <c r="G2200" s="66">
        <f t="shared" si="53"/>
        <v>708.45318510474351</v>
      </c>
      <c r="H2200" s="2">
        <f>H2199*(1-H$1+IF(AND(WEEKDAY($A2200)&lt;&gt;1,WEEKDAY($A2200)&lt;&gt;7),-VLOOKUP($A2200,ETF_OP_Fee!$I$5:$J$14,2,1),0))^($A2200-$A2199)*(1+1*(B2200/B2199-1))</f>
        <v>4.2051589333160653</v>
      </c>
      <c r="I2200" s="9" t="str">
        <f>IFERROR(VLOOKUP(A2200,'BITO-IV'!$A$1:$J$10000,4,0),"")</f>
        <v/>
      </c>
      <c r="L2200" s="9">
        <f>VLOOKUP(A2200,'ETH-Web'!$A$1:$G$10001,6,0)</f>
        <v>209.97500600000001</v>
      </c>
      <c r="M2200" s="2">
        <f>M2199*(1-M$1+IF(AND(WEEKDAY($A2200)&lt;&gt;1,WEEKDAY($A2200)&lt;&gt;7),-VLOOKUP($A2200,ETF_OP_Fee!$K$5:$L$14,2,1),0))^($A2200-$A2199)*(1+2*(L2200/L2199-1))-M$3*IFERROR(VLOOKUP($A3796,Dividends!$C$10:$E$100,3,0),0)</f>
        <v>6.9971101783167642</v>
      </c>
      <c r="Q2200">
        <f>ROW()</f>
        <v>2200</v>
      </c>
      <c r="R2200" t="str">
        <f t="shared" si="54"/>
        <v/>
      </c>
      <c r="S2200" t="str">
        <f t="shared" si="52"/>
        <v/>
      </c>
      <c r="U2200" t="str">
        <f t="shared" si="55"/>
        <v/>
      </c>
      <c r="V2200" t="str">
        <f t="shared" si="56"/>
        <v/>
      </c>
      <c r="W2200">
        <f>VLOOKUP(A2200,Tbills!$B$4:$C$10000,2,1)</f>
        <v>2.1250008791208934</v>
      </c>
    </row>
    <row r="2201" spans="1:23">
      <c r="A2201" s="1">
        <v>43362</v>
      </c>
      <c r="B2201">
        <f>IFERROR(VLOOKUP($A2201,'BTC-Web'!$A$2:$H$10000,2,0),"")</f>
        <v>6371.8500979999999</v>
      </c>
      <c r="C2201">
        <f>VLOOKUP(A2201,H_SPBTFDUE!$B$2:$C$5828,2,0)</f>
        <v>43.55</v>
      </c>
      <c r="D2201" s="2">
        <f>D2200*(1-D$1+IF(AND(WEEKDAY($A2201)&lt;&gt;1,WEEKDAY($A2201)&lt;&gt;7),-VLOOKUP($A2201,ETF_OP_Fee!$G$5:$H$14,2,1),0))^($A2201-$A2200)*(1+2*(C2201/C2200-1))+IFERROR(VLOOKUP(A2201,BITXeom!$C$9:$D$100,2,0),0)-$D$3*IFERROR(VLOOKUP($A2201,Dividends!$C$10:$E$100,2,0),0)</f>
        <v>16.379915153527254</v>
      </c>
      <c r="G2201" s="66">
        <f t="shared" si="53"/>
        <v>685.60563487084937</v>
      </c>
      <c r="H2201" s="2">
        <f>H2200*(1-H$1+IF(AND(WEEKDAY($A2201)&lt;&gt;1,WEEKDAY($A2201)&lt;&gt;7),-VLOOKUP($A2201,ETF_OP_Fee!$I$5:$J$14,2,1),0))^($A2201-$A2200)*(1+1*(B2201/B2200-1))</f>
        <v>4.2659334875151425</v>
      </c>
      <c r="I2201" s="9" t="str">
        <f>IFERROR(VLOOKUP(A2201,'BITO-IV'!$A$1:$J$10000,4,0),"")</f>
        <v/>
      </c>
      <c r="L2201" s="9">
        <f>VLOOKUP(A2201,'ETH-Web'!$A$1:$G$10001,6,0)</f>
        <v>209.96899400000001</v>
      </c>
      <c r="M2201" s="2">
        <f>M2200*(1-M$1+IF(AND(WEEKDAY($A2201)&lt;&gt;1,WEEKDAY($A2201)&lt;&gt;7),-VLOOKUP($A2201,ETF_OP_Fee!$K$5:$L$14,2,1),0))^($A2201-$A2200)*(1+2*(L2201/L2200-1))-M$3*IFERROR(VLOOKUP($A3797,Dividends!$C$10:$E$100,3,0),0)</f>
        <v>6.9965293068600225</v>
      </c>
      <c r="Q2201">
        <f>ROW()</f>
        <v>2201</v>
      </c>
      <c r="R2201" t="str">
        <f t="shared" si="54"/>
        <v/>
      </c>
      <c r="S2201" t="str">
        <f t="shared" si="52"/>
        <v/>
      </c>
      <c r="U2201" t="str">
        <f t="shared" si="55"/>
        <v/>
      </c>
      <c r="V2201" t="str">
        <f t="shared" si="56"/>
        <v/>
      </c>
      <c r="W2201">
        <f>VLOOKUP(A2201,Tbills!$B$4:$C$10000,2,1)</f>
        <v>2.1250008791208934</v>
      </c>
    </row>
    <row r="2202" spans="1:23">
      <c r="A2202" s="1">
        <v>43363</v>
      </c>
      <c r="B2202">
        <f>IFERROR(VLOOKUP($A2202,'BTC-Web'!$A$2:$H$10000,2,0),"")</f>
        <v>6398.8500979999999</v>
      </c>
      <c r="C2202">
        <f>VLOOKUP(A2202,H_SPBTFDUE!$B$2:$C$5828,2,0)</f>
        <v>43.69</v>
      </c>
      <c r="D2202" s="2">
        <f>D2201*(1-D$1+IF(AND(WEEKDAY($A2202)&lt;&gt;1,WEEKDAY($A2202)&lt;&gt;7),-VLOOKUP($A2202,ETF_OP_Fee!$G$5:$H$14,2,1),0))^($A2202-$A2201)*(1+2*(C2202/C2201-1))+IFERROR(VLOOKUP(A2202,BITXeom!$C$9:$D$100,2,0),0)-$D$3*IFERROR(VLOOKUP($A2202,Dividends!$C$10:$E$100,2,0),0)</f>
        <v>16.483240780485314</v>
      </c>
      <c r="G2202" s="66">
        <f t="shared" si="53"/>
        <v>681.16191876645837</v>
      </c>
      <c r="H2202" s="2">
        <f>H2201*(1-H$1+IF(AND(WEEKDAY($A2202)&lt;&gt;1,WEEKDAY($A2202)&lt;&gt;7),-VLOOKUP($A2202,ETF_OP_Fee!$I$5:$J$14,2,1),0))^($A2202-$A2201)*(1+1*(B2202/B2201-1))</f>
        <v>4.2838984004910703</v>
      </c>
      <c r="I2202" s="9" t="str">
        <f>IFERROR(VLOOKUP(A2202,'BITO-IV'!$A$1:$J$10000,4,0),"")</f>
        <v/>
      </c>
      <c r="L2202" s="9">
        <f>VLOOKUP(A2202,'ETH-Web'!$A$1:$G$10001,6,0)</f>
        <v>224.591003</v>
      </c>
      <c r="M2202" s="2">
        <f>M2201*(1-M$1+IF(AND(WEEKDAY($A2202)&lt;&gt;1,WEEKDAY($A2202)&lt;&gt;7),-VLOOKUP($A2202,ETF_OP_Fee!$K$5:$L$14,2,1),0))^($A2202-$A2201)*(1+2*(L2202/L2201-1))-M$3*IFERROR(VLOOKUP($A3798,Dividends!$C$10:$E$100,3,0),0)</f>
        <v>7.9707851843195474</v>
      </c>
      <c r="Q2202">
        <f>ROW()</f>
        <v>2202</v>
      </c>
      <c r="R2202" t="str">
        <f t="shared" si="54"/>
        <v/>
      </c>
      <c r="S2202" t="str">
        <f t="shared" si="52"/>
        <v/>
      </c>
      <c r="U2202" t="str">
        <f t="shared" si="55"/>
        <v/>
      </c>
      <c r="V2202" t="str">
        <f t="shared" si="56"/>
        <v/>
      </c>
      <c r="W2202">
        <f>VLOOKUP(A2202,Tbills!$B$4:$C$10000,2,1)</f>
        <v>2.1250008791208934</v>
      </c>
    </row>
    <row r="2203" spans="1:23">
      <c r="A2203" s="1">
        <v>43364</v>
      </c>
      <c r="B2203">
        <f>IFERROR(VLOOKUP($A2203,'BTC-Web'!$A$2:$H$10000,2,0),"")</f>
        <v>6513.8701170000004</v>
      </c>
      <c r="C2203">
        <f>VLOOKUP(A2203,H_SPBTFDUE!$B$2:$C$5828,2,0)</f>
        <v>46.02</v>
      </c>
      <c r="D2203" s="2">
        <f>D2202*(1-D$1+IF(AND(WEEKDAY($A2203)&lt;&gt;1,WEEKDAY($A2203)&lt;&gt;7),-VLOOKUP($A2203,ETF_OP_Fee!$G$5:$H$14,2,1),0))^($A2203-$A2202)*(1+2*(C2203/C2202-1))+IFERROR(VLOOKUP(A2203,BITXeom!$C$9:$D$100,2,0),0)-$D$3*IFERROR(VLOOKUP($A2203,Dividends!$C$10:$E$100,2,0),0)</f>
        <v>18.239153565586516</v>
      </c>
      <c r="G2203" s="66">
        <f t="shared" si="53"/>
        <v>608.47334723350627</v>
      </c>
      <c r="H2203" s="2">
        <f>H2202*(1-H$1+IF(AND(WEEKDAY($A2203)&lt;&gt;1,WEEKDAY($A2203)&lt;&gt;7),-VLOOKUP($A2203,ETF_OP_Fee!$I$5:$J$14,2,1),0))^($A2203-$A2202)*(1+1*(B2203/B2202-1))</f>
        <v>4.3607884322416597</v>
      </c>
      <c r="I2203" s="9" t="str">
        <f>IFERROR(VLOOKUP(A2203,'BITO-IV'!$A$1:$J$10000,4,0),"")</f>
        <v/>
      </c>
      <c r="L2203" s="9">
        <f>VLOOKUP(A2203,'ETH-Web'!$A$1:$G$10001,6,0)</f>
        <v>246.584</v>
      </c>
      <c r="M2203" s="2">
        <f>M2202*(1-M$1+IF(AND(WEEKDAY($A2203)&lt;&gt;1,WEEKDAY($A2203)&lt;&gt;7),-VLOOKUP($A2203,ETF_OP_Fee!$K$5:$L$14,2,1),0))^($A2203-$A2202)*(1+2*(L2203/L2202-1))-M$3*IFERROR(VLOOKUP($A3799,Dividends!$C$10:$E$100,3,0),0)</f>
        <v>9.5316125214034439</v>
      </c>
      <c r="Q2203">
        <f>ROW()</f>
        <v>2203</v>
      </c>
      <c r="R2203" t="str">
        <f t="shared" si="54"/>
        <v/>
      </c>
      <c r="S2203" t="str">
        <f t="shared" si="52"/>
        <v/>
      </c>
      <c r="U2203" t="str">
        <f t="shared" si="55"/>
        <v/>
      </c>
      <c r="V2203" t="str">
        <f t="shared" si="56"/>
        <v/>
      </c>
      <c r="W2203">
        <f>VLOOKUP(A2203,Tbills!$B$4:$C$10000,2,1)</f>
        <v>2.1250008791208934</v>
      </c>
    </row>
    <row r="2204" spans="1:23">
      <c r="A2204" s="1">
        <v>43367</v>
      </c>
      <c r="B2204">
        <f>IFERROR(VLOOKUP($A2204,'BTC-Web'!$A$2:$H$10000,2,0),"")</f>
        <v>6704.7700199999999</v>
      </c>
      <c r="C2204">
        <f>VLOOKUP(A2204,H_SPBTFDUE!$B$2:$C$5828,2,0)</f>
        <v>45.16</v>
      </c>
      <c r="D2204" s="2">
        <f>D2203*(1-D$1+IF(AND(WEEKDAY($A2204)&lt;&gt;1,WEEKDAY($A2204)&lt;&gt;7),-VLOOKUP($A2204,ETF_OP_Fee!$G$5:$H$14,2,1),0))^($A2204-$A2203)*(1+2*(C2204/C2203-1))+IFERROR(VLOOKUP(A2204,BITXeom!$C$9:$D$100,2,0),0)-$D$3*IFERROR(VLOOKUP($A2204,Dividends!$C$10:$E$100,2,0),0)</f>
        <v>17.551115426938768</v>
      </c>
      <c r="G2204" s="66">
        <f t="shared" si="53"/>
        <v>631.1833976861293</v>
      </c>
      <c r="H2204" s="2">
        <f>H2203*(1-H$1+IF(AND(WEEKDAY($A2204)&lt;&gt;1,WEEKDAY($A2204)&lt;&gt;7),-VLOOKUP($A2204,ETF_OP_Fee!$I$5:$J$14,2,1),0))^($A2204-$A2203)*(1+1*(B2204/B2203-1))</f>
        <v>4.4882381909226874</v>
      </c>
      <c r="I2204" s="9" t="str">
        <f>IFERROR(VLOOKUP(A2204,'BITO-IV'!$A$1:$J$10000,4,0),"")</f>
        <v/>
      </c>
      <c r="L2204" s="9">
        <f>VLOOKUP(A2204,'ETH-Web'!$A$1:$G$10001,6,0)</f>
        <v>228.729996</v>
      </c>
      <c r="M2204" s="2">
        <f>M2203*(1-M$1+IF(AND(WEEKDAY($A2204)&lt;&gt;1,WEEKDAY($A2204)&lt;&gt;7),-VLOOKUP($A2204,ETF_OP_Fee!$K$5:$L$14,2,1),0))^($A2204-$A2203)*(1+2*(L2204/L2203-1))-M$3*IFERROR(VLOOKUP($A3800,Dividends!$C$10:$E$100,3,0),0)</f>
        <v>8.1507030365607367</v>
      </c>
      <c r="Q2204">
        <f>ROW()</f>
        <v>2204</v>
      </c>
      <c r="R2204" t="str">
        <f t="shared" si="54"/>
        <v/>
      </c>
      <c r="S2204" t="str">
        <f t="shared" si="52"/>
        <v/>
      </c>
      <c r="U2204" t="str">
        <f t="shared" si="55"/>
        <v/>
      </c>
      <c r="V2204" t="str">
        <f t="shared" si="56"/>
        <v/>
      </c>
      <c r="W2204">
        <f>VLOOKUP(A2204,Tbills!$B$4:$C$10000,2,1)</f>
        <v>2.1800017582417683</v>
      </c>
    </row>
    <row r="2205" spans="1:23">
      <c r="A2205" s="1">
        <v>43368</v>
      </c>
      <c r="B2205">
        <f>IFERROR(VLOOKUP($A2205,'BTC-Web'!$A$2:$H$10000,2,0),"")</f>
        <v>6603.6401370000003</v>
      </c>
      <c r="C2205">
        <f>VLOOKUP(A2205,H_SPBTFDUE!$B$2:$C$5828,2,0)</f>
        <v>43.38</v>
      </c>
      <c r="D2205" s="2">
        <f>D2204*(1-D$1+IF(AND(WEEKDAY($A2205)&lt;&gt;1,WEEKDAY($A2205)&lt;&gt;7),-VLOOKUP($A2205,ETF_OP_Fee!$G$5:$H$14,2,1),0))^($A2205-$A2204)*(1+2*(C2205/C2204-1))+IFERROR(VLOOKUP(A2205,BITXeom!$C$9:$D$100,2,0),0)-$D$3*IFERROR(VLOOKUP($A2205,Dividends!$C$10:$E$100,2,0),0)</f>
        <v>16.165597575801161</v>
      </c>
      <c r="G2205" s="66">
        <f t="shared" si="53"/>
        <v>680.90724873329214</v>
      </c>
      <c r="H2205" s="2">
        <f>H2204*(1-H$1+IF(AND(WEEKDAY($A2205)&lt;&gt;1,WEEKDAY($A2205)&lt;&gt;7),-VLOOKUP($A2205,ETF_OP_Fee!$I$5:$J$14,2,1),0))^($A2205-$A2204)*(1+1*(B2205/B2204-1))</f>
        <v>4.4204258095518485</v>
      </c>
      <c r="I2205" s="9" t="str">
        <f>IFERROR(VLOOKUP(A2205,'BITO-IV'!$A$1:$J$10000,4,0),"")</f>
        <v/>
      </c>
      <c r="L2205" s="9">
        <f>VLOOKUP(A2205,'ETH-Web'!$A$1:$G$10001,6,0)</f>
        <v>218.50500500000001</v>
      </c>
      <c r="M2205" s="2">
        <f>M2204*(1-M$1+IF(AND(WEEKDAY($A2205)&lt;&gt;1,WEEKDAY($A2205)&lt;&gt;7),-VLOOKUP($A2205,ETF_OP_Fee!$K$5:$L$14,2,1),0))^($A2205-$A2204)*(1+2*(L2205/L2204-1))-M$3*IFERROR(VLOOKUP($A3801,Dividends!$C$10:$E$100,3,0),0)</f>
        <v>7.4217848664498973</v>
      </c>
      <c r="Q2205">
        <f>ROW()</f>
        <v>2205</v>
      </c>
      <c r="R2205" t="str">
        <f t="shared" si="54"/>
        <v/>
      </c>
      <c r="S2205" t="str">
        <f t="shared" si="52"/>
        <v/>
      </c>
      <c r="U2205" t="str">
        <f t="shared" si="55"/>
        <v/>
      </c>
      <c r="V2205" t="str">
        <f t="shared" si="56"/>
        <v/>
      </c>
      <c r="W2205">
        <f>VLOOKUP(A2205,Tbills!$B$4:$C$10000,2,1)</f>
        <v>2.1800017582417683</v>
      </c>
    </row>
    <row r="2206" spans="1:23">
      <c r="A2206" s="1">
        <v>43369</v>
      </c>
      <c r="B2206">
        <f>IFERROR(VLOOKUP($A2206,'BTC-Web'!$A$2:$H$10000,2,0),"")</f>
        <v>6452.7900390000004</v>
      </c>
      <c r="C2206">
        <f>VLOOKUP(A2206,H_SPBTFDUE!$B$2:$C$5828,2,0)</f>
        <v>44.24</v>
      </c>
      <c r="D2206" s="2">
        <f>D2205*(1-D$1+IF(AND(WEEKDAY($A2206)&lt;&gt;1,WEEKDAY($A2206)&lt;&gt;7),-VLOOKUP($A2206,ETF_OP_Fee!$G$5:$H$14,2,1),0))^($A2206-$A2205)*(1+2*(C2206/C2205-1))+IFERROR(VLOOKUP(A2206,BITXeom!$C$9:$D$100,2,0),0)-$D$3*IFERROR(VLOOKUP($A2206,Dividends!$C$10:$E$100,2,0),0)</f>
        <v>16.804531188681192</v>
      </c>
      <c r="G2206" s="66">
        <f t="shared" si="53"/>
        <v>653.87409867188455</v>
      </c>
      <c r="H2206" s="2">
        <f>H2205*(1-H$1+IF(AND(WEEKDAY($A2206)&lt;&gt;1,WEEKDAY($A2206)&lt;&gt;7),-VLOOKUP($A2206,ETF_OP_Fee!$I$5:$J$14,2,1),0))^($A2206-$A2205)*(1+1*(B2206/B2205-1))</f>
        <v>4.3193354926546048</v>
      </c>
      <c r="I2206" s="9" t="str">
        <f>IFERROR(VLOOKUP(A2206,'BITO-IV'!$A$1:$J$10000,4,0),"")</f>
        <v/>
      </c>
      <c r="L2206" s="9">
        <f>VLOOKUP(A2206,'ETH-Web'!$A$1:$G$10001,6,0)</f>
        <v>215.84700000000001</v>
      </c>
      <c r="M2206" s="2">
        <f>M2205*(1-M$1+IF(AND(WEEKDAY($A2206)&lt;&gt;1,WEEKDAY($A2206)&lt;&gt;7),-VLOOKUP($A2206,ETF_OP_Fee!$K$5:$L$14,2,1),0))^($A2206-$A2205)*(1+2*(L2206/L2205-1))-M$3*IFERROR(VLOOKUP($A3802,Dividends!$C$10:$E$100,3,0),0)</f>
        <v>7.2410337173396133</v>
      </c>
      <c r="Q2206">
        <f>ROW()</f>
        <v>2206</v>
      </c>
      <c r="R2206" t="str">
        <f t="shared" si="54"/>
        <v/>
      </c>
      <c r="S2206" t="str">
        <f t="shared" si="52"/>
        <v/>
      </c>
      <c r="U2206" t="str">
        <f t="shared" si="55"/>
        <v/>
      </c>
      <c r="V2206" t="str">
        <f t="shared" si="56"/>
        <v/>
      </c>
      <c r="W2206">
        <f>VLOOKUP(A2206,Tbills!$B$4:$C$10000,2,1)</f>
        <v>2.1800017582417683</v>
      </c>
    </row>
    <row r="2207" spans="1:23">
      <c r="A2207" s="1">
        <v>43370</v>
      </c>
      <c r="B2207">
        <f>IFERROR(VLOOKUP($A2207,'BTC-Web'!$A$2:$H$10000,2,0),"")</f>
        <v>6495.2900390000004</v>
      </c>
      <c r="C2207">
        <f>VLOOKUP(A2207,H_SPBTFDUE!$B$2:$C$5828,2,0)</f>
        <v>45.4</v>
      </c>
      <c r="D2207" s="2">
        <f>D2206*(1-D$1+IF(AND(WEEKDAY($A2207)&lt;&gt;1,WEEKDAY($A2207)&lt;&gt;7),-VLOOKUP($A2207,ETF_OP_Fee!$G$5:$H$14,2,1),0))^($A2207-$A2206)*(1+2*(C2207/C2206-1))+IFERROR(VLOOKUP(A2207,BITXeom!$C$9:$D$100,2,0),0)-$D$3*IFERROR(VLOOKUP($A2207,Dividends!$C$10:$E$100,2,0),0)</f>
        <v>17.683649483399957</v>
      </c>
      <c r="G2207" s="66">
        <f t="shared" si="53"/>
        <v>619.55009961519954</v>
      </c>
      <c r="H2207" s="2">
        <f>H2206*(1-H$1+IF(AND(WEEKDAY($A2207)&lt;&gt;1,WEEKDAY($A2207)&lt;&gt;7),-VLOOKUP($A2207,ETF_OP_Fee!$I$5:$J$14,2,1),0))^($A2207-$A2206)*(1+1*(B2207/B2206-1))</f>
        <v>4.3476707631246754</v>
      </c>
      <c r="I2207" s="9" t="str">
        <f>IFERROR(VLOOKUP(A2207,'BITO-IV'!$A$1:$J$10000,4,0),"")</f>
        <v/>
      </c>
      <c r="L2207" s="9">
        <f>VLOOKUP(A2207,'ETH-Web'!$A$1:$G$10001,6,0)</f>
        <v>228.49400299999999</v>
      </c>
      <c r="M2207" s="2">
        <f>M2206*(1-M$1+IF(AND(WEEKDAY($A2207)&lt;&gt;1,WEEKDAY($A2207)&lt;&gt;7),-VLOOKUP($A2207,ETF_OP_Fee!$K$5:$L$14,2,1),0))^($A2207-$A2206)*(1+2*(L2207/L2206-1))-M$3*IFERROR(VLOOKUP($A3803,Dividends!$C$10:$E$100,3,0),0)</f>
        <v>8.0893650908415271</v>
      </c>
      <c r="Q2207">
        <f>ROW()</f>
        <v>2207</v>
      </c>
      <c r="R2207" t="str">
        <f t="shared" si="54"/>
        <v/>
      </c>
      <c r="S2207" t="str">
        <f t="shared" si="52"/>
        <v/>
      </c>
      <c r="U2207" t="str">
        <f t="shared" si="55"/>
        <v/>
      </c>
      <c r="V2207" t="str">
        <f t="shared" si="56"/>
        <v/>
      </c>
      <c r="W2207">
        <f>VLOOKUP(A2207,Tbills!$B$4:$C$10000,2,1)</f>
        <v>2.1800017582417683</v>
      </c>
    </row>
    <row r="2208" spans="1:23">
      <c r="A2208" s="1">
        <v>43371</v>
      </c>
      <c r="B2208">
        <f>IFERROR(VLOOKUP($A2208,'BTC-Web'!$A$2:$H$10000,2,0),"")</f>
        <v>6678.75</v>
      </c>
      <c r="C2208">
        <f>VLOOKUP(A2208,H_SPBTFDUE!$B$2:$C$5828,2,0)</f>
        <v>45.57</v>
      </c>
      <c r="D2208" s="2">
        <f>D2207*(1-D$1+IF(AND(WEEKDAY($A2208)&lt;&gt;1,WEEKDAY($A2208)&lt;&gt;7),-VLOOKUP($A2208,ETF_OP_Fee!$G$5:$H$14,2,1),0))^($A2208-$A2207)*(1+2*(C2208/C2207-1))+IFERROR(VLOOKUP(A2208,BITXeom!$C$9:$D$100,2,0),0)-$D$3*IFERROR(VLOOKUP($A2208,Dividends!$C$10:$E$100,2,0),0)</f>
        <v>17.813934408587674</v>
      </c>
      <c r="G2208" s="66">
        <f t="shared" si="53"/>
        <v>614.87804655393745</v>
      </c>
      <c r="H2208" s="2">
        <f>H2207*(1-H$1+IF(AND(WEEKDAY($A2208)&lt;&gt;1,WEEKDAY($A2208)&lt;&gt;7),-VLOOKUP($A2208,ETF_OP_Fee!$I$5:$J$14,2,1),0))^($A2208-$A2207)*(1+1*(B2208/B2207-1))</f>
        <v>4.4703546996641927</v>
      </c>
      <c r="I2208" s="9" t="str">
        <f>IFERROR(VLOOKUP(A2208,'BITO-IV'!$A$1:$J$10000,4,0),"")</f>
        <v/>
      </c>
      <c r="L2208" s="9">
        <f>VLOOKUP(A2208,'ETH-Web'!$A$1:$G$10001,6,0)</f>
        <v>222.401993</v>
      </c>
      <c r="M2208" s="2">
        <f>M2207*(1-M$1+IF(AND(WEEKDAY($A2208)&lt;&gt;1,WEEKDAY($A2208)&lt;&gt;7),-VLOOKUP($A2208,ETF_OP_Fee!$K$5:$L$14,2,1),0))^($A2208-$A2207)*(1+2*(L2208/L2207-1))-M$3*IFERROR(VLOOKUP($A3804,Dividends!$C$10:$E$100,3,0),0)</f>
        <v>7.6578174424550314</v>
      </c>
      <c r="Q2208">
        <f>ROW()</f>
        <v>2208</v>
      </c>
      <c r="R2208" t="str">
        <f t="shared" si="54"/>
        <v/>
      </c>
      <c r="S2208" t="str">
        <f t="shared" si="52"/>
        <v/>
      </c>
      <c r="U2208" t="str">
        <f t="shared" si="55"/>
        <v/>
      </c>
      <c r="V2208" t="str">
        <f t="shared" si="56"/>
        <v/>
      </c>
      <c r="W2208">
        <f>VLOOKUP(A2208,Tbills!$B$4:$C$10000,2,1)</f>
        <v>2.1800017582417683</v>
      </c>
    </row>
    <row r="2209" spans="1:23">
      <c r="A2209" s="1">
        <v>43374</v>
      </c>
      <c r="B2209">
        <f>IFERROR(VLOOKUP($A2209,'BTC-Web'!$A$2:$H$10000,2,0),"")</f>
        <v>6619.8500979999999</v>
      </c>
      <c r="C2209">
        <f>VLOOKUP(A2209,H_SPBTFDUE!$B$2:$C$5828,2,0)</f>
        <v>44.68</v>
      </c>
      <c r="D2209" s="2">
        <f>D2208*(1-D$1+IF(AND(WEEKDAY($A2209)&lt;&gt;1,WEEKDAY($A2209)&lt;&gt;7),-VLOOKUP($A2209,ETF_OP_Fee!$G$5:$H$14,2,1),0))^($A2209-$A2208)*(1+2*(C2209/C2208-1))+IFERROR(VLOOKUP(A2209,BITXeom!$C$9:$D$100,2,0),0)-$D$3*IFERROR(VLOOKUP($A2209,Dividends!$C$10:$E$100,2,0),0)</f>
        <v>17.111918223836454</v>
      </c>
      <c r="G2209" s="66">
        <f t="shared" si="53"/>
        <v>638.86365875296565</v>
      </c>
      <c r="H2209" s="2">
        <f>H2208*(1-H$1+IF(AND(WEEKDAY($A2209)&lt;&gt;1,WEEKDAY($A2209)&lt;&gt;7),-VLOOKUP($A2209,ETF_OP_Fee!$I$5:$J$14,2,1),0))^($A2209-$A2208)*(1+1*(B2209/B2208-1))</f>
        <v>4.4305846699481233</v>
      </c>
      <c r="I2209" s="9" t="str">
        <f>IFERROR(VLOOKUP(A2209,'BITO-IV'!$A$1:$J$10000,4,0),"")</f>
        <v/>
      </c>
      <c r="L2209" s="9">
        <f>VLOOKUP(A2209,'ETH-Web'!$A$1:$G$10001,6,0)</f>
        <v>230.76800499999999</v>
      </c>
      <c r="M2209" s="2">
        <f>M2208*(1-M$1+IF(AND(WEEKDAY($A2209)&lt;&gt;1,WEEKDAY($A2209)&lt;&gt;7),-VLOOKUP($A2209,ETF_OP_Fee!$K$5:$L$14,2,1),0))^($A2209-$A2208)*(1+2*(L2209/L2208-1))-M$3*IFERROR(VLOOKUP($A3805,Dividends!$C$10:$E$100,3,0),0)</f>
        <v>8.2333037710119257</v>
      </c>
      <c r="Q2209">
        <f>ROW()</f>
        <v>2209</v>
      </c>
      <c r="R2209" t="str">
        <f t="shared" si="54"/>
        <v/>
      </c>
      <c r="S2209" t="str">
        <f t="shared" si="52"/>
        <v/>
      </c>
      <c r="U2209" t="str">
        <f t="shared" si="55"/>
        <v/>
      </c>
      <c r="V2209" t="str">
        <f t="shared" si="56"/>
        <v/>
      </c>
      <c r="W2209">
        <f>VLOOKUP(A2209,Tbills!$B$4:$C$10000,2,1)</f>
        <v>2.1750013186813049</v>
      </c>
    </row>
    <row r="2210" spans="1:23">
      <c r="A2210" s="1">
        <v>43375</v>
      </c>
      <c r="B2210">
        <f>IFERROR(VLOOKUP($A2210,'BTC-Web'!$A$2:$H$10000,2,0),"")</f>
        <v>6593.2402339999999</v>
      </c>
      <c r="C2210">
        <f>VLOOKUP(A2210,H_SPBTFDUE!$B$2:$C$5828,2,0)</f>
        <v>44.48</v>
      </c>
      <c r="D2210" s="2">
        <f>D2209*(1-D$1+IF(AND(WEEKDAY($A2210)&lt;&gt;1,WEEKDAY($A2210)&lt;&gt;7),-VLOOKUP($A2210,ETF_OP_Fee!$G$5:$H$14,2,1),0))^($A2210-$A2209)*(1+2*(C2210/C2209-1))+IFERROR(VLOOKUP(A2210,BITXeom!$C$9:$D$100,2,0),0)-$D$3*IFERROR(VLOOKUP($A2210,Dividends!$C$10:$E$100,2,0),0)</f>
        <v>16.956678555866105</v>
      </c>
      <c r="G2210" s="66">
        <f t="shared" si="53"/>
        <v>644.54986262836246</v>
      </c>
      <c r="H2210" s="2">
        <f>H2209*(1-H$1+IF(AND(WEEKDAY($A2210)&lt;&gt;1,WEEKDAY($A2210)&lt;&gt;7),-VLOOKUP($A2210,ETF_OP_Fee!$I$5:$J$14,2,1),0))^($A2210-$A2209)*(1+1*(B2210/B2209-1))</f>
        <v>4.4126601605235534</v>
      </c>
      <c r="I2210" s="9" t="str">
        <f>IFERROR(VLOOKUP(A2210,'BITO-IV'!$A$1:$J$10000,4,0),"")</f>
        <v/>
      </c>
      <c r="L2210" s="9">
        <f>VLOOKUP(A2210,'ETH-Web'!$A$1:$G$10001,6,0)</f>
        <v>227.18100000000001</v>
      </c>
      <c r="M2210" s="2">
        <f>M2209*(1-M$1+IF(AND(WEEKDAY($A2210)&lt;&gt;1,WEEKDAY($A2210)&lt;&gt;7),-VLOOKUP($A2210,ETF_OP_Fee!$K$5:$L$14,2,1),0))^($A2210-$A2209)*(1+2*(L2210/L2209-1))-M$3*IFERROR(VLOOKUP($A3806,Dividends!$C$10:$E$100,3,0),0)</f>
        <v>7.9771451518359058</v>
      </c>
      <c r="Q2210">
        <f>ROW()</f>
        <v>2210</v>
      </c>
      <c r="R2210" t="str">
        <f t="shared" si="54"/>
        <v/>
      </c>
      <c r="S2210" t="str">
        <f t="shared" si="52"/>
        <v/>
      </c>
      <c r="U2210" t="str">
        <f t="shared" si="55"/>
        <v/>
      </c>
      <c r="V2210" t="str">
        <f t="shared" si="56"/>
        <v/>
      </c>
      <c r="W2210">
        <f>VLOOKUP(A2210,Tbills!$B$4:$C$10000,2,1)</f>
        <v>2.1750013186813049</v>
      </c>
    </row>
    <row r="2211" spans="1:23">
      <c r="A2211" s="1">
        <v>43376</v>
      </c>
      <c r="B2211">
        <f>IFERROR(VLOOKUP($A2211,'BTC-Web'!$A$2:$H$10000,2,0),"")</f>
        <v>6553.8598629999997</v>
      </c>
      <c r="C2211">
        <f>VLOOKUP(A2211,H_SPBTFDUE!$B$2:$C$5828,2,0)</f>
        <v>43.9</v>
      </c>
      <c r="D2211" s="2">
        <f>D2210*(1-D$1+IF(AND(WEEKDAY($A2211)&lt;&gt;1,WEEKDAY($A2211)&lt;&gt;7),-VLOOKUP($A2211,ETF_OP_Fee!$G$5:$H$14,2,1),0))^($A2211-$A2210)*(1+2*(C2211/C2210-1))+IFERROR(VLOOKUP(A2211,BITXeom!$C$9:$D$100,2,0),0)-$D$3*IFERROR(VLOOKUP($A2211,Dividends!$C$10:$E$100,2,0),0)</f>
        <v>16.512472233405312</v>
      </c>
      <c r="G2211" s="66">
        <f t="shared" si="53"/>
        <v>661.32561468912809</v>
      </c>
      <c r="H2211" s="2">
        <f>H2210*(1-H$1+IF(AND(WEEKDAY($A2211)&lt;&gt;1,WEEKDAY($A2211)&lt;&gt;7),-VLOOKUP($A2211,ETF_OP_Fee!$I$5:$J$14,2,1),0))^($A2211-$A2210)*(1+1*(B2211/B2210-1))</f>
        <v>4.3861898819934142</v>
      </c>
      <c r="I2211" s="9" t="str">
        <f>IFERROR(VLOOKUP(A2211,'BITO-IV'!$A$1:$J$10000,4,0),"")</f>
        <v/>
      </c>
      <c r="L2211" s="9">
        <f>VLOOKUP(A2211,'ETH-Web'!$A$1:$G$10001,6,0)</f>
        <v>220.48899800000001</v>
      </c>
      <c r="M2211" s="2">
        <f>M2210*(1-M$1+IF(AND(WEEKDAY($A2211)&lt;&gt;1,WEEKDAY($A2211)&lt;&gt;7),-VLOOKUP($A2211,ETF_OP_Fee!$K$5:$L$14,2,1),0))^($A2211-$A2210)*(1+2*(L2211/L2210-1))-M$3*IFERROR(VLOOKUP($A3807,Dividends!$C$10:$E$100,3,0),0)</f>
        <v>7.506991112455518</v>
      </c>
      <c r="Q2211">
        <f>ROW()</f>
        <v>2211</v>
      </c>
      <c r="R2211" t="str">
        <f t="shared" si="54"/>
        <v/>
      </c>
      <c r="S2211" t="str">
        <f t="shared" si="52"/>
        <v/>
      </c>
      <c r="U2211" t="str">
        <f t="shared" si="55"/>
        <v/>
      </c>
      <c r="V2211" t="str">
        <f t="shared" si="56"/>
        <v/>
      </c>
      <c r="W2211">
        <f>VLOOKUP(A2211,Tbills!$B$4:$C$10000,2,1)</f>
        <v>2.1750013186813049</v>
      </c>
    </row>
    <row r="2212" spans="1:23">
      <c r="A2212" s="1">
        <v>43377</v>
      </c>
      <c r="B2212">
        <f>IFERROR(VLOOKUP($A2212,'BTC-Web'!$A$2:$H$10000,2,0),"")</f>
        <v>6497.9101559999999</v>
      </c>
      <c r="C2212">
        <f>VLOOKUP(A2212,H_SPBTFDUE!$B$2:$C$5828,2,0)</f>
        <v>44.79</v>
      </c>
      <c r="D2212" s="2">
        <f>D2211*(1-D$1+IF(AND(WEEKDAY($A2212)&lt;&gt;1,WEEKDAY($A2212)&lt;&gt;7),-VLOOKUP($A2212,ETF_OP_Fee!$G$5:$H$14,2,1),0))^($A2212-$A2211)*(1+2*(C2212/C2211-1))+IFERROR(VLOOKUP(A2212,BITXeom!$C$9:$D$100,2,0),0)-$D$3*IFERROR(VLOOKUP($A2212,Dividends!$C$10:$E$100,2,0),0)</f>
        <v>17.179927187806793</v>
      </c>
      <c r="G2212" s="66">
        <f t="shared" si="53"/>
        <v>634.47662017739594</v>
      </c>
      <c r="H2212" s="2">
        <f>H2211*(1-H$1+IF(AND(WEEKDAY($A2212)&lt;&gt;1,WEEKDAY($A2212)&lt;&gt;7),-VLOOKUP($A2212,ETF_OP_Fee!$I$5:$J$14,2,1),0))^($A2212-$A2211)*(1+1*(B2212/B2211-1))</f>
        <v>4.3486321904188676</v>
      </c>
      <c r="I2212" s="9" t="str">
        <f>IFERROR(VLOOKUP(A2212,'BITO-IV'!$A$1:$J$10000,4,0),"")</f>
        <v/>
      </c>
      <c r="L2212" s="9">
        <f>VLOOKUP(A2212,'ETH-Web'!$A$1:$G$10001,6,0)</f>
        <v>222.21800200000001</v>
      </c>
      <c r="M2212" s="2">
        <f>M2211*(1-M$1+IF(AND(WEEKDAY($A2212)&lt;&gt;1,WEEKDAY($A2212)&lt;&gt;7),-VLOOKUP($A2212,ETF_OP_Fee!$K$5:$L$14,2,1),0))^($A2212-$A2211)*(1+2*(L2212/L2211-1))-M$3*IFERROR(VLOOKUP($A3808,Dividends!$C$10:$E$100,3,0),0)</f>
        <v>7.6245295824913084</v>
      </c>
      <c r="Q2212">
        <f>ROW()</f>
        <v>2212</v>
      </c>
      <c r="R2212" t="str">
        <f t="shared" si="54"/>
        <v/>
      </c>
      <c r="S2212" t="str">
        <f t="shared" si="52"/>
        <v/>
      </c>
      <c r="U2212" t="str">
        <f t="shared" si="55"/>
        <v/>
      </c>
      <c r="V2212" t="str">
        <f t="shared" si="56"/>
        <v/>
      </c>
      <c r="W2212">
        <f>VLOOKUP(A2212,Tbills!$B$4:$C$10000,2,1)</f>
        <v>2.1750013186813049</v>
      </c>
    </row>
    <row r="2213" spans="1:23">
      <c r="A2213" s="1">
        <v>43378</v>
      </c>
      <c r="B2213">
        <f>IFERROR(VLOOKUP($A2213,'BTC-Web'!$A$2:$H$10000,2,0),"")</f>
        <v>6574.1499020000001</v>
      </c>
      <c r="C2213">
        <f>VLOOKUP(A2213,H_SPBTFDUE!$B$2:$C$5828,2,0)</f>
        <v>44.63</v>
      </c>
      <c r="D2213" s="2">
        <f>D2212*(1-D$1+IF(AND(WEEKDAY($A2213)&lt;&gt;1,WEEKDAY($A2213)&lt;&gt;7),-VLOOKUP($A2213,ETF_OP_Fee!$G$5:$H$14,2,1),0))^($A2213-$A2212)*(1+2*(C2213/C2212-1))+IFERROR(VLOOKUP(A2213,BITXeom!$C$9:$D$100,2,0),0)-$D$3*IFERROR(VLOOKUP($A2213,Dividends!$C$10:$E$100,2,0),0)</f>
        <v>17.055129815872277</v>
      </c>
      <c r="G2213" s="66">
        <f t="shared" si="53"/>
        <v>638.97658031332287</v>
      </c>
      <c r="H2213" s="2">
        <f>H2212*(1-H$1+IF(AND(WEEKDAY($A2213)&lt;&gt;1,WEEKDAY($A2213)&lt;&gt;7),-VLOOKUP($A2213,ETF_OP_Fee!$I$5:$J$14,2,1),0))^($A2213-$A2212)*(1+1*(B2213/B2212-1))</f>
        <v>4.3995400238450024</v>
      </c>
      <c r="I2213" s="9" t="str">
        <f>IFERROR(VLOOKUP(A2213,'BITO-IV'!$A$1:$J$10000,4,0),"")</f>
        <v/>
      </c>
      <c r="L2213" s="9">
        <f>VLOOKUP(A2213,'ETH-Web'!$A$1:$G$10001,6,0)</f>
        <v>227.600998</v>
      </c>
      <c r="M2213" s="2">
        <f>M2212*(1-M$1+IF(AND(WEEKDAY($A2213)&lt;&gt;1,WEEKDAY($A2213)&lt;&gt;7),-VLOOKUP($A2213,ETF_OP_Fee!$K$5:$L$14,2,1),0))^($A2213-$A2212)*(1+2*(L2213/L2212-1))-M$3*IFERROR(VLOOKUP($A3809,Dividends!$C$10:$E$100,3,0),0)</f>
        <v>7.9937160369552798</v>
      </c>
      <c r="Q2213">
        <f>ROW()</f>
        <v>2213</v>
      </c>
      <c r="R2213" t="str">
        <f t="shared" si="54"/>
        <v/>
      </c>
      <c r="S2213" t="str">
        <f t="shared" si="52"/>
        <v/>
      </c>
      <c r="U2213" t="str">
        <f t="shared" si="55"/>
        <v/>
      </c>
      <c r="V2213" t="str">
        <f t="shared" si="56"/>
        <v/>
      </c>
      <c r="W2213">
        <f>VLOOKUP(A2213,Tbills!$B$4:$C$10000,2,1)</f>
        <v>2.1750013186813049</v>
      </c>
    </row>
    <row r="2214" spans="1:23">
      <c r="A2214" s="1">
        <v>43381</v>
      </c>
      <c r="B2214">
        <f>IFERROR(VLOOKUP($A2214,'BTC-Web'!$A$2:$H$10000,2,0),"")</f>
        <v>6600.1899409999996</v>
      </c>
      <c r="C2214">
        <f>VLOOKUP(A2214,H_SPBTFDUE!$B$2:$C$5828,2,0)</f>
        <v>45.29</v>
      </c>
      <c r="D2214" s="2">
        <f>D2213*(1-D$1+IF(AND(WEEKDAY($A2214)&lt;&gt;1,WEEKDAY($A2214)&lt;&gt;7),-VLOOKUP($A2214,ETF_OP_Fee!$G$5:$H$14,2,1),0))^($A2214-$A2213)*(1+2*(C2214/C2213-1))+IFERROR(VLOOKUP(A2214,BITXeom!$C$9:$D$100,2,0),0)-$D$3*IFERROR(VLOOKUP($A2214,Dividends!$C$10:$E$100,2,0),0)</f>
        <v>17.553211628930384</v>
      </c>
      <c r="G2214" s="66">
        <f t="shared" si="53"/>
        <v>620.0446161657494</v>
      </c>
      <c r="H2214" s="2">
        <f>H2213*(1-H$1+IF(AND(WEEKDAY($A2214)&lt;&gt;1,WEEKDAY($A2214)&lt;&gt;7),-VLOOKUP($A2214,ETF_OP_Fee!$I$5:$J$14,2,1),0))^($A2214-$A2213)*(1+1*(B2214/B2213-1))</f>
        <v>4.4166216114929266</v>
      </c>
      <c r="I2214" s="9" t="str">
        <f>IFERROR(VLOOKUP(A2214,'BITO-IV'!$A$1:$J$10000,4,0),"")</f>
        <v/>
      </c>
      <c r="L2214" s="9">
        <f>VLOOKUP(A2214,'ETH-Web'!$A$1:$G$10001,6,0)</f>
        <v>229.25500500000001</v>
      </c>
      <c r="M2214" s="2">
        <f>M2213*(1-M$1+IF(AND(WEEKDAY($A2214)&lt;&gt;1,WEEKDAY($A2214)&lt;&gt;7),-VLOOKUP($A2214,ETF_OP_Fee!$K$5:$L$14,2,1),0))^($A2214-$A2213)*(1+2*(L2214/L2213-1))-M$3*IFERROR(VLOOKUP($A3810,Dividends!$C$10:$E$100,3,0),0)</f>
        <v>8.1092722947233256</v>
      </c>
      <c r="Q2214">
        <f>ROW()</f>
        <v>2214</v>
      </c>
      <c r="R2214" t="str">
        <f t="shared" si="54"/>
        <v/>
      </c>
      <c r="S2214" t="str">
        <f t="shared" si="52"/>
        <v/>
      </c>
      <c r="U2214" t="str">
        <f t="shared" si="55"/>
        <v/>
      </c>
      <c r="V2214" t="str">
        <f t="shared" si="56"/>
        <v/>
      </c>
      <c r="W2214">
        <f>VLOOKUP(A2214,Tbills!$B$4:$C$10000,2,1)</f>
        <v>2.1750013186813049</v>
      </c>
    </row>
    <row r="2215" spans="1:23">
      <c r="A2215" s="1">
        <v>43382</v>
      </c>
      <c r="B2215">
        <f>IFERROR(VLOOKUP($A2215,'BTC-Web'!$A$2:$H$10000,2,0),"")</f>
        <v>6653.080078</v>
      </c>
      <c r="C2215">
        <f>VLOOKUP(A2215,H_SPBTFDUE!$B$2:$C$5828,2,0)</f>
        <v>44.96</v>
      </c>
      <c r="D2215" s="2">
        <f>D2214*(1-D$1+IF(AND(WEEKDAY($A2215)&lt;&gt;1,WEEKDAY($A2215)&lt;&gt;7),-VLOOKUP($A2215,ETF_OP_Fee!$G$5:$H$14,2,1),0))^($A2215-$A2214)*(1+2*(C2215/C2214-1))+IFERROR(VLOOKUP(A2215,BITXeom!$C$9:$D$100,2,0),0)-$D$3*IFERROR(VLOOKUP($A2215,Dividends!$C$10:$E$100,2,0),0)</f>
        <v>17.295327837464775</v>
      </c>
      <c r="G2215" s="66">
        <f t="shared" si="53"/>
        <v>629.04809713869827</v>
      </c>
      <c r="H2215" s="2">
        <f>H2214*(1-H$1+IF(AND(WEEKDAY($A2215)&lt;&gt;1,WEEKDAY($A2215)&lt;&gt;7),-VLOOKUP($A2215,ETF_OP_Fee!$I$5:$J$14,2,1),0))^($A2215-$A2214)*(1+1*(B2215/B2214-1))</f>
        <v>4.4518980098355243</v>
      </c>
      <c r="I2215" s="9" t="str">
        <f>IFERROR(VLOOKUP(A2215,'BITO-IV'!$A$1:$J$10000,4,0),"")</f>
        <v/>
      </c>
      <c r="L2215" s="9">
        <f>VLOOKUP(A2215,'ETH-Web'!$A$1:$G$10001,6,0)</f>
        <v>227.98199500000001</v>
      </c>
      <c r="M2215" s="2">
        <f>M2214*(1-M$1+IF(AND(WEEKDAY($A2215)&lt;&gt;1,WEEKDAY($A2215)&lt;&gt;7),-VLOOKUP($A2215,ETF_OP_Fee!$K$5:$L$14,2,1),0))^($A2215-$A2214)*(1+2*(L2215/L2214-1))-M$3*IFERROR(VLOOKUP($A3811,Dividends!$C$10:$E$100,3,0),0)</f>
        <v>8.0190072394422014</v>
      </c>
      <c r="Q2215">
        <f>ROW()</f>
        <v>2215</v>
      </c>
      <c r="R2215" t="str">
        <f t="shared" si="54"/>
        <v/>
      </c>
      <c r="S2215" t="str">
        <f t="shared" ref="S2215:S2278" si="57">IF($A2215&gt;=$R$2,I2215*S$4,"")</f>
        <v/>
      </c>
      <c r="U2215" t="str">
        <f t="shared" si="55"/>
        <v/>
      </c>
      <c r="V2215" t="str">
        <f t="shared" si="56"/>
        <v/>
      </c>
      <c r="W2215">
        <f>VLOOKUP(A2215,Tbills!$B$4:$C$10000,2,1)</f>
        <v>2.1750013186813049</v>
      </c>
    </row>
    <row r="2216" spans="1:23">
      <c r="A2216" s="1">
        <v>43383</v>
      </c>
      <c r="B2216">
        <f>IFERROR(VLOOKUP($A2216,'BTC-Web'!$A$2:$H$10000,2,0),"")</f>
        <v>6640.2900390000004</v>
      </c>
      <c r="C2216">
        <f>VLOOKUP(A2216,H_SPBTFDUE!$B$2:$C$5828,2,0)</f>
        <v>44.69</v>
      </c>
      <c r="D2216" s="2">
        <f>D2215*(1-D$1+IF(AND(WEEKDAY($A2216)&lt;&gt;1,WEEKDAY($A2216)&lt;&gt;7),-VLOOKUP($A2216,ETF_OP_Fee!$G$5:$H$14,2,1),0))^($A2216-$A2215)*(1+2*(C2216/C2215-1))+IFERROR(VLOOKUP(A2216,BITXeom!$C$9:$D$100,2,0),0)-$D$3*IFERROR(VLOOKUP($A2216,Dividends!$C$10:$E$100,2,0),0)</f>
        <v>17.085539380808257</v>
      </c>
      <c r="G2216" s="66">
        <f t="shared" si="53"/>
        <v>636.57064515090622</v>
      </c>
      <c r="H2216" s="2">
        <f>H2215*(1-H$1+IF(AND(WEEKDAY($A2216)&lt;&gt;1,WEEKDAY($A2216)&lt;&gt;7),-VLOOKUP($A2216,ETF_OP_Fee!$I$5:$J$14,2,1),0))^($A2216-$A2215)*(1+1*(B2216/B2215-1))</f>
        <v>4.4432239269066578</v>
      </c>
      <c r="I2216" s="9" t="str">
        <f>IFERROR(VLOOKUP(A2216,'BITO-IV'!$A$1:$J$10000,4,0),"")</f>
        <v/>
      </c>
      <c r="L2216" s="9">
        <f>VLOOKUP(A2216,'ETH-Web'!$A$1:$G$10001,6,0)</f>
        <v>225.76899700000001</v>
      </c>
      <c r="M2216" s="2">
        <f>M2215*(1-M$1+IF(AND(WEEKDAY($A2216)&lt;&gt;1,WEEKDAY($A2216)&lt;&gt;7),-VLOOKUP($A2216,ETF_OP_Fee!$K$5:$L$14,2,1),0))^($A2216-$A2215)*(1+2*(L2216/L2215-1))-M$3*IFERROR(VLOOKUP($A3812,Dividends!$C$10:$E$100,3,0),0)</f>
        <v>7.863125359132499</v>
      </c>
      <c r="Q2216">
        <f>ROW()</f>
        <v>2216</v>
      </c>
      <c r="R2216" t="str">
        <f t="shared" si="54"/>
        <v/>
      </c>
      <c r="S2216" t="str">
        <f t="shared" si="57"/>
        <v/>
      </c>
      <c r="U2216" t="str">
        <f t="shared" si="55"/>
        <v/>
      </c>
      <c r="V2216" t="str">
        <f t="shared" si="56"/>
        <v/>
      </c>
      <c r="W2216">
        <f>VLOOKUP(A2216,Tbills!$B$4:$C$10000,2,1)</f>
        <v>2.1750013186813049</v>
      </c>
    </row>
    <row r="2217" spans="1:23">
      <c r="A2217" s="1">
        <v>43384</v>
      </c>
      <c r="B2217">
        <f>IFERROR(VLOOKUP($A2217,'BTC-Web'!$A$2:$H$10000,2,0),"")</f>
        <v>6586.7402339999999</v>
      </c>
      <c r="C2217">
        <f>VLOOKUP(A2217,H_SPBTFDUE!$B$2:$C$5828,2,0)</f>
        <v>42.21</v>
      </c>
      <c r="D2217" s="2">
        <f>D2216*(1-D$1+IF(AND(WEEKDAY($A2217)&lt;&gt;1,WEEKDAY($A2217)&lt;&gt;7),-VLOOKUP($A2217,ETF_OP_Fee!$G$5:$H$14,2,1),0))^($A2217-$A2216)*(1+2*(C2217/C2216-1))+IFERROR(VLOOKUP(A2217,BITXeom!$C$9:$D$100,2,0),0)-$D$3*IFERROR(VLOOKUP($A2217,Dividends!$C$10:$E$100,2,0),0)</f>
        <v>15.187439038534537</v>
      </c>
      <c r="G2217" s="66">
        <f t="shared" ref="G2217:G2280" si="58">G2216*(1-G$1-2*(C2217/C2216-1))</f>
        <v>707.18844616554861</v>
      </c>
      <c r="H2217" s="2">
        <f>H2216*(1-H$1+IF(AND(WEEKDAY($A2217)&lt;&gt;1,WEEKDAY($A2217)&lt;&gt;7),-VLOOKUP($A2217,ETF_OP_Fee!$I$5:$J$14,2,1),0))^($A2217-$A2216)*(1+1*(B2217/B2216-1))</f>
        <v>4.4072773792889457</v>
      </c>
      <c r="I2217" s="9" t="str">
        <f>IFERROR(VLOOKUP(A2217,'BITO-IV'!$A$1:$J$10000,4,0),"")</f>
        <v/>
      </c>
      <c r="L2217" s="9">
        <f>VLOOKUP(A2217,'ETH-Web'!$A$1:$G$10001,6,0)</f>
        <v>189.49899300000001</v>
      </c>
      <c r="M2217" s="2">
        <f>M2216*(1-M$1+IF(AND(WEEKDAY($A2217)&lt;&gt;1,WEEKDAY($A2217)&lt;&gt;7),-VLOOKUP($A2217,ETF_OP_Fee!$K$5:$L$14,2,1),0))^($A2217-$A2216)*(1+2*(L2217/L2216-1))-M$3*IFERROR(VLOOKUP($A3813,Dividends!$C$10:$E$100,3,0),0)</f>
        <v>5.3365507927605993</v>
      </c>
      <c r="Q2217">
        <f>ROW()</f>
        <v>2217</v>
      </c>
      <c r="R2217" t="str">
        <f t="shared" ref="R2217:R2280" si="59">IF($A2217&gt;=$R$2,B2217*R$4,"")</f>
        <v/>
      </c>
      <c r="S2217" t="str">
        <f t="shared" si="57"/>
        <v/>
      </c>
      <c r="U2217" t="str">
        <f t="shared" si="55"/>
        <v/>
      </c>
      <c r="V2217" t="str">
        <f t="shared" si="56"/>
        <v/>
      </c>
      <c r="W2217">
        <f>VLOOKUP(A2217,Tbills!$B$4:$C$10000,2,1)</f>
        <v>2.2200013186813088</v>
      </c>
    </row>
    <row r="2218" spans="1:23">
      <c r="A2218" s="1">
        <v>43385</v>
      </c>
      <c r="B2218">
        <f>IFERROR(VLOOKUP($A2218,'BTC-Web'!$A$2:$H$10000,2,0),"")</f>
        <v>6239.25</v>
      </c>
      <c r="C2218">
        <f>VLOOKUP(A2218,H_SPBTFDUE!$B$2:$C$5828,2,0)</f>
        <v>42.25</v>
      </c>
      <c r="D2218" s="2">
        <f>D2217*(1-D$1+IF(AND(WEEKDAY($A2218)&lt;&gt;1,WEEKDAY($A2218)&lt;&gt;7),-VLOOKUP($A2218,ETF_OP_Fee!$G$5:$H$14,2,1),0))^($A2218-$A2217)*(1+2*(C2218/C2217-1))+IFERROR(VLOOKUP(A2218,BITXeom!$C$9:$D$100,2,0),0)-$D$3*IFERROR(VLOOKUP($A2218,Dividends!$C$10:$E$100,2,0),0)</f>
        <v>15.214389286697495</v>
      </c>
      <c r="G2218" s="66">
        <f t="shared" si="58"/>
        <v>705.8113096245113</v>
      </c>
      <c r="H2218" s="2">
        <f>H2217*(1-H$1+IF(AND(WEEKDAY($A2218)&lt;&gt;1,WEEKDAY($A2218)&lt;&gt;7),-VLOOKUP($A2218,ETF_OP_Fee!$I$5:$J$14,2,1),0))^($A2218-$A2217)*(1+1*(B2218/B2217-1))</f>
        <v>4.1746582843327129</v>
      </c>
      <c r="I2218" s="9" t="str">
        <f>IFERROR(VLOOKUP(A2218,'BITO-IV'!$A$1:$J$10000,4,0),"")</f>
        <v/>
      </c>
      <c r="L2218" s="9">
        <f>VLOOKUP(A2218,'ETH-Web'!$A$1:$G$10001,6,0)</f>
        <v>196.72700499999999</v>
      </c>
      <c r="M2218" s="2">
        <f>M2217*(1-M$1+IF(AND(WEEKDAY($A2218)&lt;&gt;1,WEEKDAY($A2218)&lt;&gt;7),-VLOOKUP($A2218,ETF_OP_Fee!$K$5:$L$14,2,1),0))^($A2218-$A2217)*(1+2*(L2218/L2217-1))-M$3*IFERROR(VLOOKUP($A3814,Dividends!$C$10:$E$100,3,0),0)</f>
        <v>5.7435042792627176</v>
      </c>
      <c r="Q2218">
        <f>ROW()</f>
        <v>2218</v>
      </c>
      <c r="R2218" t="str">
        <f t="shared" si="59"/>
        <v/>
      </c>
      <c r="S2218" t="str">
        <f t="shared" si="57"/>
        <v/>
      </c>
      <c r="U2218" t="str">
        <f t="shared" si="55"/>
        <v/>
      </c>
      <c r="V2218" t="str">
        <f t="shared" si="56"/>
        <v/>
      </c>
      <c r="W2218">
        <f>VLOOKUP(A2218,Tbills!$B$4:$C$10000,2,1)</f>
        <v>2.2200013186813088</v>
      </c>
    </row>
    <row r="2219" spans="1:23">
      <c r="A2219" s="1">
        <v>43388</v>
      </c>
      <c r="B2219">
        <f>IFERROR(VLOOKUP($A2219,'BTC-Web'!$A$2:$H$10000,2,0),"")</f>
        <v>6292.6401370000003</v>
      </c>
      <c r="C2219">
        <f>VLOOKUP(A2219,H_SPBTFDUE!$B$2:$C$5828,2,0)</f>
        <v>43.61</v>
      </c>
      <c r="D2219" s="2">
        <f>D2218*(1-D$1+IF(AND(WEEKDAY($A2219)&lt;&gt;1,WEEKDAY($A2219)&lt;&gt;7),-VLOOKUP($A2219,ETF_OP_Fee!$G$5:$H$14,2,1),0))^($A2219-$A2218)*(1+2*(C2219/C2218-1))+IFERROR(VLOOKUP(A2219,BITXeom!$C$9:$D$100,2,0),0)-$D$3*IFERROR(VLOOKUP($A2219,Dividends!$C$10:$E$100,2,0),0)</f>
        <v>16.188016155277406</v>
      </c>
      <c r="G2219" s="66">
        <f t="shared" si="58"/>
        <v>660.33535545581435</v>
      </c>
      <c r="H2219" s="2">
        <f>H2218*(1-H$1+IF(AND(WEEKDAY($A2219)&lt;&gt;1,WEEKDAY($A2219)&lt;&gt;7),-VLOOKUP($A2219,ETF_OP_Fee!$I$5:$J$14,2,1),0))^($A2219-$A2218)*(1+1*(B2219/B2218-1))</f>
        <v>4.2100526733106554</v>
      </c>
      <c r="I2219" s="9" t="str">
        <f>IFERROR(VLOOKUP(A2219,'BITO-IV'!$A$1:$J$10000,4,0),"")</f>
        <v/>
      </c>
      <c r="L2219" s="9">
        <f>VLOOKUP(A2219,'ETH-Web'!$A$1:$G$10001,6,0)</f>
        <v>209.70399499999999</v>
      </c>
      <c r="M2219" s="2">
        <f>M2218*(1-M$1+IF(AND(WEEKDAY($A2219)&lt;&gt;1,WEEKDAY($A2219)&lt;&gt;7),-VLOOKUP($A2219,ETF_OP_Fee!$K$5:$L$14,2,1),0))^($A2219-$A2218)*(1+2*(L2219/L2218-1))-M$3*IFERROR(VLOOKUP($A3815,Dividends!$C$10:$E$100,3,0),0)</f>
        <v>6.5007362832197852</v>
      </c>
      <c r="Q2219">
        <f>ROW()</f>
        <v>2219</v>
      </c>
      <c r="R2219" t="str">
        <f t="shared" si="59"/>
        <v/>
      </c>
      <c r="S2219" t="str">
        <f t="shared" si="57"/>
        <v/>
      </c>
      <c r="U2219" t="str">
        <f t="shared" si="55"/>
        <v/>
      </c>
      <c r="V2219" t="str">
        <f t="shared" si="56"/>
        <v/>
      </c>
      <c r="W2219">
        <f>VLOOKUP(A2219,Tbills!$B$4:$C$10000,2,1)</f>
        <v>2.2200013186813088</v>
      </c>
    </row>
    <row r="2220" spans="1:23">
      <c r="A2220" s="1">
        <v>43389</v>
      </c>
      <c r="B2220">
        <f>IFERROR(VLOOKUP($A2220,'BTC-Web'!$A$2:$H$10000,2,0),"")</f>
        <v>6601.4101559999999</v>
      </c>
      <c r="C2220">
        <f>VLOOKUP(A2220,H_SPBTFDUE!$B$2:$C$5828,2,0)</f>
        <v>43.88</v>
      </c>
      <c r="D2220" s="2">
        <f>D2219*(1-D$1+IF(AND(WEEKDAY($A2220)&lt;&gt;1,WEEKDAY($A2220)&lt;&gt;7),-VLOOKUP($A2220,ETF_OP_Fee!$G$5:$H$14,2,1),0))^($A2220-$A2219)*(1+2*(C2220/C2219-1))+IFERROR(VLOOKUP(A2220,BITXeom!$C$9:$D$100,2,0),0)-$D$3*IFERROR(VLOOKUP($A2220,Dividends!$C$10:$E$100,2,0),0)</f>
        <v>16.386488363425091</v>
      </c>
      <c r="G2220" s="66">
        <f t="shared" si="58"/>
        <v>652.12439178765226</v>
      </c>
      <c r="H2220" s="2">
        <f>H2219*(1-H$1+IF(AND(WEEKDAY($A2220)&lt;&gt;1,WEEKDAY($A2220)&lt;&gt;7),-VLOOKUP($A2220,ETF_OP_Fee!$I$5:$J$14,2,1),0))^($A2220-$A2219)*(1+1*(B2220/B2219-1))</f>
        <v>4.4165184261289516</v>
      </c>
      <c r="I2220" s="9" t="str">
        <f>IFERROR(VLOOKUP(A2220,'BITO-IV'!$A$1:$J$10000,4,0),"")</f>
        <v/>
      </c>
      <c r="L2220" s="9">
        <f>VLOOKUP(A2220,'ETH-Web'!$A$1:$G$10001,6,0)</f>
        <v>210.11999499999999</v>
      </c>
      <c r="M2220" s="2">
        <f>M2219*(1-M$1+IF(AND(WEEKDAY($A2220)&lt;&gt;1,WEEKDAY($A2220)&lt;&gt;7),-VLOOKUP($A2220,ETF_OP_Fee!$K$5:$L$14,2,1),0))^($A2220-$A2219)*(1+2*(L2220/L2219-1))-M$3*IFERROR(VLOOKUP($A3816,Dividends!$C$10:$E$100,3,0),0)</f>
        <v>6.5263598553732027</v>
      </c>
      <c r="Q2220">
        <f>ROW()</f>
        <v>2220</v>
      </c>
      <c r="R2220" t="str">
        <f t="shared" si="59"/>
        <v/>
      </c>
      <c r="S2220" t="str">
        <f t="shared" si="57"/>
        <v/>
      </c>
      <c r="U2220" t="str">
        <f t="shared" si="55"/>
        <v/>
      </c>
      <c r="V2220" t="str">
        <f t="shared" si="56"/>
        <v/>
      </c>
      <c r="W2220">
        <f>VLOOKUP(A2220,Tbills!$B$4:$C$10000,2,1)</f>
        <v>2.2200013186813088</v>
      </c>
    </row>
    <row r="2221" spans="1:23">
      <c r="A2221" s="1">
        <v>43390</v>
      </c>
      <c r="B2221">
        <f>IFERROR(VLOOKUP($A2221,'BTC-Web'!$A$2:$H$10000,2,0),"")</f>
        <v>6590.5200199999999</v>
      </c>
      <c r="C2221">
        <f>VLOOKUP(A2221,H_SPBTFDUE!$B$2:$C$5828,2,0)</f>
        <v>43.88</v>
      </c>
      <c r="D2221" s="2">
        <f>D2220*(1-D$1+IF(AND(WEEKDAY($A2221)&lt;&gt;1,WEEKDAY($A2221)&lt;&gt;7),-VLOOKUP($A2221,ETF_OP_Fee!$G$5:$H$14,2,1),0))^($A2221-$A2220)*(1+2*(C2221/C2220-1))+IFERROR(VLOOKUP(A2221,BITXeom!$C$9:$D$100,2,0),0)-$D$3*IFERROR(VLOOKUP($A2221,Dividends!$C$10:$E$100,2,0),0)</f>
        <v>16.384513005923747</v>
      </c>
      <c r="G2221" s="66">
        <f t="shared" si="58"/>
        <v>652.09044558643598</v>
      </c>
      <c r="H2221" s="2">
        <f>H2220*(1-H$1+IF(AND(WEEKDAY($A2221)&lt;&gt;1,WEEKDAY($A2221)&lt;&gt;7),-VLOOKUP($A2221,ETF_OP_Fee!$I$5:$J$14,2,1),0))^($A2221-$A2220)*(1+1*(B2221/B2220-1))</f>
        <v>4.4091178755511846</v>
      </c>
      <c r="I2221" s="9" t="str">
        <f>IFERROR(VLOOKUP(A2221,'BITO-IV'!$A$1:$J$10000,4,0),"")</f>
        <v/>
      </c>
      <c r="L2221" s="9">
        <f>VLOOKUP(A2221,'ETH-Web'!$A$1:$G$10001,6,0)</f>
        <v>207.08299299999999</v>
      </c>
      <c r="M2221" s="2">
        <f>M2220*(1-M$1+IF(AND(WEEKDAY($A2221)&lt;&gt;1,WEEKDAY($A2221)&lt;&gt;7),-VLOOKUP($A2221,ETF_OP_Fee!$K$5:$L$14,2,1),0))^($A2221-$A2220)*(1+2*(L2221/L2220-1))-M$3*IFERROR(VLOOKUP($A3817,Dividends!$C$10:$E$100,3,0),0)</f>
        <v>6.3375371251765973</v>
      </c>
      <c r="Q2221">
        <f>ROW()</f>
        <v>2221</v>
      </c>
      <c r="R2221" t="str">
        <f t="shared" si="59"/>
        <v/>
      </c>
      <c r="S2221" t="str">
        <f t="shared" si="57"/>
        <v/>
      </c>
      <c r="U2221" t="str">
        <f t="shared" si="55"/>
        <v/>
      </c>
      <c r="V2221" t="str">
        <f t="shared" si="56"/>
        <v/>
      </c>
      <c r="W2221">
        <f>VLOOKUP(A2221,Tbills!$B$4:$C$10000,2,1)</f>
        <v>2.2200013186813088</v>
      </c>
    </row>
    <row r="2222" spans="1:23">
      <c r="A2222" s="1">
        <v>43391</v>
      </c>
      <c r="B2222">
        <f>IFERROR(VLOOKUP($A2222,'BTC-Web'!$A$2:$H$10000,2,0),"")</f>
        <v>6542.330078</v>
      </c>
      <c r="C2222">
        <f>VLOOKUP(A2222,H_SPBTFDUE!$B$2:$C$5828,2,0)</f>
        <v>43.65</v>
      </c>
      <c r="D2222" s="2">
        <f>D2221*(1-D$1+IF(AND(WEEKDAY($A2222)&lt;&gt;1,WEEKDAY($A2222)&lt;&gt;7),-VLOOKUP($A2222,ETF_OP_Fee!$G$5:$H$14,2,1),0))^($A2222-$A2221)*(1+2*(C2222/C2221-1))+IFERROR(VLOOKUP(A2222,BITXeom!$C$9:$D$100,2,0),0)-$D$3*IFERROR(VLOOKUP($A2222,Dividends!$C$10:$E$100,2,0),0)</f>
        <v>16.210797516725176</v>
      </c>
      <c r="G2222" s="66">
        <f t="shared" si="58"/>
        <v>658.89245386353468</v>
      </c>
      <c r="H2222" s="2">
        <f>H2221*(1-H$1+IF(AND(WEEKDAY($A2222)&lt;&gt;1,WEEKDAY($A2222)&lt;&gt;7),-VLOOKUP($A2222,ETF_OP_Fee!$I$5:$J$14,2,1),0))^($A2222-$A2221)*(1+1*(B2222/B2221-1))</f>
        <v>4.3767644470110199</v>
      </c>
      <c r="I2222" s="9" t="str">
        <f>IFERROR(VLOOKUP(A2222,'BITO-IV'!$A$1:$J$10000,4,0),"")</f>
        <v/>
      </c>
      <c r="L2222" s="9">
        <f>VLOOKUP(A2222,'ETH-Web'!$A$1:$G$10001,6,0)</f>
        <v>203.35200499999999</v>
      </c>
      <c r="M2222" s="2">
        <f>M2221*(1-M$1+IF(AND(WEEKDAY($A2222)&lt;&gt;1,WEEKDAY($A2222)&lt;&gt;7),-VLOOKUP($A2222,ETF_OP_Fee!$K$5:$L$14,2,1),0))^($A2222-$A2221)*(1+2*(L2222/L2221-1))-M$3*IFERROR(VLOOKUP($A3818,Dividends!$C$10:$E$100,3,0),0)</f>
        <v>6.1090145891463692</v>
      </c>
      <c r="Q2222">
        <f>ROW()</f>
        <v>2222</v>
      </c>
      <c r="R2222" t="str">
        <f t="shared" si="59"/>
        <v/>
      </c>
      <c r="S2222" t="str">
        <f t="shared" si="57"/>
        <v/>
      </c>
      <c r="U2222" t="str">
        <f t="shared" si="55"/>
        <v/>
      </c>
      <c r="V2222" t="str">
        <f t="shared" si="56"/>
        <v/>
      </c>
      <c r="W2222">
        <f>VLOOKUP(A2222,Tbills!$B$4:$C$10000,2,1)</f>
        <v>2.2700017582417771</v>
      </c>
    </row>
    <row r="2223" spans="1:23">
      <c r="A2223" s="1">
        <v>43392</v>
      </c>
      <c r="B2223">
        <f>IFERROR(VLOOKUP($A2223,'BTC-Web'!$A$2:$H$10000,2,0),"")</f>
        <v>6478.0698240000002</v>
      </c>
      <c r="C2223">
        <f>VLOOKUP(A2223,H_SPBTFDUE!$B$2:$C$5828,2,0)</f>
        <v>43.61</v>
      </c>
      <c r="D2223" s="2">
        <f>D2222*(1-D$1+IF(AND(WEEKDAY($A2223)&lt;&gt;1,WEEKDAY($A2223)&lt;&gt;7),-VLOOKUP($A2223,ETF_OP_Fee!$G$5:$H$14,2,1),0))^($A2223-$A2222)*(1+2*(C2223/C2222-1))+IFERROR(VLOOKUP(A2223,BITXeom!$C$9:$D$100,2,0),0)-$D$3*IFERROR(VLOOKUP($A2223,Dividends!$C$10:$E$100,2,0),0)</f>
        <v>16.179136409022764</v>
      </c>
      <c r="G2223" s="66">
        <f t="shared" si="58"/>
        <v>660.06574747844797</v>
      </c>
      <c r="H2223" s="2">
        <f>H2222*(1-H$1+IF(AND(WEEKDAY($A2223)&lt;&gt;1,WEEKDAY($A2223)&lt;&gt;7),-VLOOKUP($A2223,ETF_OP_Fee!$I$5:$J$14,2,1),0))^($A2223-$A2222)*(1+1*(B2223/B2222-1))</f>
        <v>4.3336620742901077</v>
      </c>
      <c r="I2223" s="9" t="str">
        <f>IFERROR(VLOOKUP(A2223,'BITO-IV'!$A$1:$J$10000,4,0),"")</f>
        <v/>
      </c>
      <c r="L2223" s="9">
        <f>VLOOKUP(A2223,'ETH-Web'!$A$1:$G$10001,6,0)</f>
        <v>203.72700499999999</v>
      </c>
      <c r="M2223" s="2">
        <f>M2222*(1-M$1+IF(AND(WEEKDAY($A2223)&lt;&gt;1,WEEKDAY($A2223)&lt;&gt;7),-VLOOKUP($A2223,ETF_OP_Fee!$K$5:$L$14,2,1),0))^($A2223-$A2222)*(1+2*(L2223/L2222-1))-M$3*IFERROR(VLOOKUP($A3819,Dividends!$C$10:$E$100,3,0),0)</f>
        <v>6.1313878623876814</v>
      </c>
      <c r="Q2223">
        <f>ROW()</f>
        <v>2223</v>
      </c>
      <c r="R2223" t="str">
        <f t="shared" si="59"/>
        <v/>
      </c>
      <c r="S2223" t="str">
        <f t="shared" si="57"/>
        <v/>
      </c>
      <c r="U2223" t="str">
        <f t="shared" si="55"/>
        <v/>
      </c>
      <c r="V2223" t="str">
        <f t="shared" si="56"/>
        <v/>
      </c>
      <c r="W2223">
        <f>VLOOKUP(A2223,Tbills!$B$4:$C$10000,2,1)</f>
        <v>2.2700017582417771</v>
      </c>
    </row>
    <row r="2224" spans="1:23">
      <c r="A2224" s="1">
        <v>43395</v>
      </c>
      <c r="B2224">
        <f>IFERROR(VLOOKUP($A2224,'BTC-Web'!$A$2:$H$10000,2,0),"")</f>
        <v>6486.0498049999997</v>
      </c>
      <c r="C2224">
        <f>VLOOKUP(A2224,H_SPBTFDUE!$B$2:$C$5828,2,0)</f>
        <v>43.68</v>
      </c>
      <c r="D2224" s="2">
        <f>D2223*(1-D$1+IF(AND(WEEKDAY($A2224)&lt;&gt;1,WEEKDAY($A2224)&lt;&gt;7),-VLOOKUP($A2224,ETF_OP_Fee!$G$5:$H$14,2,1),0))^($A2224-$A2223)*(1+2*(C2224/C2223-1))+IFERROR(VLOOKUP(A2224,BITXeom!$C$9:$D$100,2,0),0)-$D$3*IFERROR(VLOOKUP($A2224,Dividends!$C$10:$E$100,2,0),0)</f>
        <v>16.225206690793311</v>
      </c>
      <c r="G2224" s="66">
        <f t="shared" si="58"/>
        <v>657.91239672793813</v>
      </c>
      <c r="H2224" s="2">
        <f>H2223*(1-H$1+IF(AND(WEEKDAY($A2224)&lt;&gt;1,WEEKDAY($A2224)&lt;&gt;7),-VLOOKUP($A2224,ETF_OP_Fee!$I$5:$J$14,2,1),0))^($A2224-$A2223)*(1+1*(B2224/B2223-1))</f>
        <v>4.3386616864575256</v>
      </c>
      <c r="I2224" s="9" t="str">
        <f>IFERROR(VLOOKUP(A2224,'BITO-IV'!$A$1:$J$10000,4,0),"")</f>
        <v/>
      </c>
      <c r="L2224" s="9">
        <f>VLOOKUP(A2224,'ETH-Web'!$A$1:$G$10001,6,0)</f>
        <v>204.044006</v>
      </c>
      <c r="M2224" s="2">
        <f>M2223*(1-M$1+IF(AND(WEEKDAY($A2224)&lt;&gt;1,WEEKDAY($A2224)&lt;&gt;7),-VLOOKUP($A2224,ETF_OP_Fee!$K$5:$L$14,2,1),0))^($A2224-$A2223)*(1+2*(L2224/L2223-1))-M$3*IFERROR(VLOOKUP($A3820,Dividends!$C$10:$E$100,3,0),0)</f>
        <v>6.1499936739000676</v>
      </c>
      <c r="Q2224">
        <f>ROW()</f>
        <v>2224</v>
      </c>
      <c r="R2224" t="str">
        <f t="shared" si="59"/>
        <v/>
      </c>
      <c r="S2224" t="str">
        <f t="shared" si="57"/>
        <v/>
      </c>
      <c r="U2224" t="str">
        <f t="shared" si="55"/>
        <v/>
      </c>
      <c r="V2224" t="str">
        <f t="shared" si="56"/>
        <v/>
      </c>
      <c r="W2224">
        <f>VLOOKUP(A2224,Tbills!$B$4:$C$10000,2,1)</f>
        <v>2.2700017582417771</v>
      </c>
    </row>
    <row r="2225" spans="1:23">
      <c r="A2225" s="1">
        <v>43396</v>
      </c>
      <c r="B2225">
        <f>IFERROR(VLOOKUP($A2225,'BTC-Web'!$A$2:$H$10000,2,0),"")</f>
        <v>6472.3598629999997</v>
      </c>
      <c r="C2225">
        <f>VLOOKUP(A2225,H_SPBTFDUE!$B$2:$C$5828,2,0)</f>
        <v>43.68</v>
      </c>
      <c r="D2225" s="2">
        <f>D2224*(1-D$1+IF(AND(WEEKDAY($A2225)&lt;&gt;1,WEEKDAY($A2225)&lt;&gt;7),-VLOOKUP($A2225,ETF_OP_Fee!$G$5:$H$14,2,1),0))^($A2225-$A2224)*(1+2*(C2225/C2224-1))+IFERROR(VLOOKUP(A2225,BITXeom!$C$9:$D$100,2,0),0)-$D$3*IFERROR(VLOOKUP($A2225,Dividends!$C$10:$E$100,2,0),0)</f>
        <v>16.223250775466202</v>
      </c>
      <c r="G2225" s="66">
        <f t="shared" si="58"/>
        <v>657.87814923331393</v>
      </c>
      <c r="H2225" s="2">
        <f>H2224*(1-H$1+IF(AND(WEEKDAY($A2225)&lt;&gt;1,WEEKDAY($A2225)&lt;&gt;7),-VLOOKUP($A2225,ETF_OP_Fee!$I$5:$J$14,2,1),0))^($A2225-$A2224)*(1+1*(B2225/B2224-1))</f>
        <v>4.3293914967612537</v>
      </c>
      <c r="I2225" s="9" t="str">
        <f>IFERROR(VLOOKUP(A2225,'BITO-IV'!$A$1:$J$10000,4,0),"")</f>
        <v/>
      </c>
      <c r="L2225" s="9">
        <f>VLOOKUP(A2225,'ETH-Web'!$A$1:$G$10001,6,0)</f>
        <v>204.33599899999999</v>
      </c>
      <c r="M2225" s="2">
        <f>M2224*(1-M$1+IF(AND(WEEKDAY($A2225)&lt;&gt;1,WEEKDAY($A2225)&lt;&gt;7),-VLOOKUP($A2225,ETF_OP_Fee!$K$5:$L$14,2,1),0))^($A2225-$A2224)*(1+2*(L2225/L2224-1))-M$3*IFERROR(VLOOKUP($A3821,Dividends!$C$10:$E$100,3,0),0)</f>
        <v>6.1674364824322563</v>
      </c>
      <c r="Q2225">
        <f>ROW()</f>
        <v>2225</v>
      </c>
      <c r="R2225" t="str">
        <f t="shared" si="59"/>
        <v/>
      </c>
      <c r="S2225" t="str">
        <f t="shared" si="57"/>
        <v/>
      </c>
      <c r="U2225" t="str">
        <f t="shared" si="55"/>
        <v/>
      </c>
      <c r="V2225" t="str">
        <f t="shared" si="56"/>
        <v/>
      </c>
      <c r="W2225">
        <f>VLOOKUP(A2225,Tbills!$B$4:$C$10000,2,1)</f>
        <v>2.2700017582417771</v>
      </c>
    </row>
    <row r="2226" spans="1:23">
      <c r="A2226" s="1">
        <v>43397</v>
      </c>
      <c r="B2226">
        <f>IFERROR(VLOOKUP($A2226,'BTC-Web'!$A$2:$H$10000,2,0),"")</f>
        <v>6478.8901370000003</v>
      </c>
      <c r="C2226">
        <f>VLOOKUP(A2226,H_SPBTFDUE!$B$2:$C$5828,2,0)</f>
        <v>43.85</v>
      </c>
      <c r="D2226" s="2">
        <f>D2225*(1-D$1+IF(AND(WEEKDAY($A2226)&lt;&gt;1,WEEKDAY($A2226)&lt;&gt;7),-VLOOKUP($A2226,ETF_OP_Fee!$G$5:$H$14,2,1),0))^($A2226-$A2225)*(1+2*(C2226/C2225-1))+IFERROR(VLOOKUP(A2226,BITXeom!$C$9:$D$100,2,0),0)-$D$3*IFERROR(VLOOKUP($A2226,Dividends!$C$10:$E$100,2,0),0)</f>
        <v>16.347559755550087</v>
      </c>
      <c r="G2226" s="66">
        <f t="shared" si="58"/>
        <v>652.72305712172624</v>
      </c>
      <c r="H2226" s="2">
        <f>H2225*(1-H$1+IF(AND(WEEKDAY($A2226)&lt;&gt;1,WEEKDAY($A2226)&lt;&gt;7),-VLOOKUP($A2226,ETF_OP_Fee!$I$5:$J$14,2,1),0))^($A2226-$A2225)*(1+1*(B2226/B2225-1))</f>
        <v>4.3336468308091023</v>
      </c>
      <c r="I2226" s="9" t="str">
        <f>IFERROR(VLOOKUP(A2226,'BITO-IV'!$A$1:$J$10000,4,0),"")</f>
        <v/>
      </c>
      <c r="L2226" s="9">
        <f>VLOOKUP(A2226,'ETH-Web'!$A$1:$G$10001,6,0)</f>
        <v>203.85200499999999</v>
      </c>
      <c r="M2226" s="2">
        <f>M2225*(1-M$1+IF(AND(WEEKDAY($A2226)&lt;&gt;1,WEEKDAY($A2226)&lt;&gt;7),-VLOOKUP($A2226,ETF_OP_Fee!$K$5:$L$14,2,1),0))^($A2226-$A2225)*(1+2*(L2226/L2225-1))-M$3*IFERROR(VLOOKUP($A3822,Dividends!$C$10:$E$100,3,0),0)</f>
        <v>6.1380617956063048</v>
      </c>
      <c r="Q2226">
        <f>ROW()</f>
        <v>2226</v>
      </c>
      <c r="R2226" t="str">
        <f t="shared" si="59"/>
        <v/>
      </c>
      <c r="S2226" t="str">
        <f t="shared" si="57"/>
        <v/>
      </c>
      <c r="U2226" t="str">
        <f t="shared" si="55"/>
        <v/>
      </c>
      <c r="V2226" t="str">
        <f t="shared" si="56"/>
        <v/>
      </c>
      <c r="W2226">
        <f>VLOOKUP(A2226,Tbills!$B$4:$C$10000,2,1)</f>
        <v>2.2700017582417771</v>
      </c>
    </row>
    <row r="2227" spans="1:23">
      <c r="A2227" s="1">
        <v>43398</v>
      </c>
      <c r="B2227">
        <f>IFERROR(VLOOKUP($A2227,'BTC-Web'!$A$2:$H$10000,2,0),"")</f>
        <v>6484.6499020000001</v>
      </c>
      <c r="C2227">
        <f>VLOOKUP(A2227,H_SPBTFDUE!$B$2:$C$5828,2,0)</f>
        <v>43.78</v>
      </c>
      <c r="D2227" s="2">
        <f>D2226*(1-D$1+IF(AND(WEEKDAY($A2227)&lt;&gt;1,WEEKDAY($A2227)&lt;&gt;7),-VLOOKUP($A2227,ETF_OP_Fee!$G$5:$H$14,2,1),0))^($A2227-$A2226)*(1+2*(C2227/C2226-1))+IFERROR(VLOOKUP(A2227,BITXeom!$C$9:$D$100,2,0),0)-$D$3*IFERROR(VLOOKUP($A2227,Dividends!$C$10:$E$100,2,0),0)</f>
        <v>16.293402489382242</v>
      </c>
      <c r="G2227" s="66">
        <f t="shared" si="58"/>
        <v>654.7730302245443</v>
      </c>
      <c r="H2227" s="2">
        <f>H2226*(1-H$1+IF(AND(WEEKDAY($A2227)&lt;&gt;1,WEEKDAY($A2227)&lt;&gt;7),-VLOOKUP($A2227,ETF_OP_Fee!$I$5:$J$14,2,1),0))^($A2227-$A2226)*(1+1*(B2227/B2226-1))</f>
        <v>4.3373865702024847</v>
      </c>
      <c r="I2227" s="9" t="str">
        <f>IFERROR(VLOOKUP(A2227,'BITO-IV'!$A$1:$J$10000,4,0),"")</f>
        <v/>
      </c>
      <c r="L2227" s="9">
        <f>VLOOKUP(A2227,'ETH-Web'!$A$1:$G$10001,6,0)</f>
        <v>202.71899400000001</v>
      </c>
      <c r="M2227" s="2">
        <f>M2226*(1-M$1+IF(AND(WEEKDAY($A2227)&lt;&gt;1,WEEKDAY($A2227)&lt;&gt;7),-VLOOKUP($A2227,ETF_OP_Fee!$K$5:$L$14,2,1),0))^($A2227-$A2226)*(1+2*(L2227/L2226-1))-M$3*IFERROR(VLOOKUP($A3823,Dividends!$C$10:$E$100,3,0),0)</f>
        <v>6.0696746880346684</v>
      </c>
      <c r="Q2227">
        <f>ROW()</f>
        <v>2227</v>
      </c>
      <c r="R2227" t="str">
        <f t="shared" si="59"/>
        <v/>
      </c>
      <c r="S2227" t="str">
        <f t="shared" si="57"/>
        <v/>
      </c>
      <c r="U2227" t="str">
        <f t="shared" si="55"/>
        <v/>
      </c>
      <c r="V2227" t="str">
        <f t="shared" si="56"/>
        <v/>
      </c>
      <c r="W2227">
        <f>VLOOKUP(A2227,Tbills!$B$4:$C$10000,2,1)</f>
        <v>2.3000004395604456</v>
      </c>
    </row>
    <row r="2228" spans="1:23">
      <c r="A2228" s="1">
        <v>43399</v>
      </c>
      <c r="B2228">
        <f>IFERROR(VLOOKUP($A2228,'BTC-Web'!$A$2:$H$10000,2,0),"")</f>
        <v>6468.4399409999996</v>
      </c>
      <c r="C2228">
        <f>VLOOKUP(A2228,H_SPBTFDUE!$B$2:$C$5828,2,0)</f>
        <v>43.68</v>
      </c>
      <c r="D2228" s="2">
        <f>D2227*(1-D$1+IF(AND(WEEKDAY($A2228)&lt;&gt;1,WEEKDAY($A2228)&lt;&gt;7),-VLOOKUP($A2228,ETF_OP_Fee!$G$5:$H$14,2,1),0))^($A2228-$A2227)*(1+2*(C2228/C2227-1))+IFERROR(VLOOKUP(A2228,BITXeom!$C$9:$D$100,2,0),0)-$D$3*IFERROR(VLOOKUP($A2228,Dividends!$C$10:$E$100,2,0),0)</f>
        <v>16.21701424011183</v>
      </c>
      <c r="G2228" s="66">
        <f t="shared" si="58"/>
        <v>657.73014318063179</v>
      </c>
      <c r="H2228" s="2">
        <f>H2227*(1-H$1+IF(AND(WEEKDAY($A2228)&lt;&gt;1,WEEKDAY($A2228)&lt;&gt;7),-VLOOKUP($A2228,ETF_OP_Fee!$I$5:$J$14,2,1),0))^($A2228-$A2227)*(1+1*(B2228/B2227-1))</f>
        <v>4.3264316079273852</v>
      </c>
      <c r="I2228" s="9" t="str">
        <f>IFERROR(VLOOKUP(A2228,'BITO-IV'!$A$1:$J$10000,4,0),"")</f>
        <v/>
      </c>
      <c r="L2228" s="9">
        <f>VLOOKUP(A2228,'ETH-Web'!$A$1:$G$10001,6,0)</f>
        <v>203.32899499999999</v>
      </c>
      <c r="M2228" s="2">
        <f>M2227*(1-M$1+IF(AND(WEEKDAY($A2228)&lt;&gt;1,WEEKDAY($A2228)&lt;&gt;7),-VLOOKUP($A2228,ETF_OP_Fee!$K$5:$L$14,2,1),0))^($A2228-$A2227)*(1+2*(L2228/L2227-1))-M$3*IFERROR(VLOOKUP($A3824,Dividends!$C$10:$E$100,3,0),0)</f>
        <v>6.1060459051934943</v>
      </c>
      <c r="Q2228">
        <f>ROW()</f>
        <v>2228</v>
      </c>
      <c r="R2228" t="str">
        <f t="shared" si="59"/>
        <v/>
      </c>
      <c r="S2228" t="str">
        <f t="shared" si="57"/>
        <v/>
      </c>
      <c r="U2228" t="str">
        <f t="shared" si="55"/>
        <v/>
      </c>
      <c r="V2228" t="str">
        <f t="shared" si="56"/>
        <v/>
      </c>
      <c r="W2228">
        <f>VLOOKUP(A2228,Tbills!$B$4:$C$10000,2,1)</f>
        <v>2.3000004395604456</v>
      </c>
    </row>
    <row r="2229" spans="1:23">
      <c r="A2229" s="1">
        <v>43402</v>
      </c>
      <c r="B2229">
        <f>IFERROR(VLOOKUP($A2229,'BTC-Web'!$A$2:$H$10000,2,0),"")</f>
        <v>6492.3500979999999</v>
      </c>
      <c r="C2229">
        <f>VLOOKUP(A2229,H_SPBTFDUE!$B$2:$C$5828,2,0)</f>
        <v>42.66</v>
      </c>
      <c r="D2229" s="2">
        <f>D2228*(1-D$1+IF(AND(WEEKDAY($A2229)&lt;&gt;1,WEEKDAY($A2229)&lt;&gt;7),-VLOOKUP($A2229,ETF_OP_Fee!$G$5:$H$14,2,1),0))^($A2229-$A2228)*(1+2*(C2229/C2228-1))+IFERROR(VLOOKUP(A2229,BITXeom!$C$9:$D$100,2,0),0)-$D$3*IFERROR(VLOOKUP($A2229,Dividends!$C$10:$E$100,2,0),0)</f>
        <v>15.454036007835484</v>
      </c>
      <c r="G2229" s="66">
        <f t="shared" si="58"/>
        <v>688.41407120084557</v>
      </c>
      <c r="H2229" s="2">
        <f>H2228*(1-H$1+IF(AND(WEEKDAY($A2229)&lt;&gt;1,WEEKDAY($A2229)&lt;&gt;7),-VLOOKUP($A2229,ETF_OP_Fee!$I$5:$J$14,2,1),0))^($A2229-$A2228)*(1+1*(B2229/B2228-1))</f>
        <v>4.3420849167723041</v>
      </c>
      <c r="I2229" s="9" t="str">
        <f>IFERROR(VLOOKUP(A2229,'BITO-IV'!$A$1:$J$10000,4,0),"")</f>
        <v/>
      </c>
      <c r="L2229" s="9">
        <f>VLOOKUP(A2229,'ETH-Web'!$A$1:$G$10001,6,0)</f>
        <v>197.246994</v>
      </c>
      <c r="M2229" s="2">
        <f>M2228*(1-M$1+IF(AND(WEEKDAY($A2229)&lt;&gt;1,WEEKDAY($A2229)&lt;&gt;7),-VLOOKUP($A2229,ETF_OP_Fee!$K$5:$L$14,2,1),0))^($A2229-$A2228)*(1+2*(L2229/L2228-1))-M$3*IFERROR(VLOOKUP($A3825,Dividends!$C$10:$E$100,3,0),0)</f>
        <v>5.74031284641607</v>
      </c>
      <c r="Q2229">
        <f>ROW()</f>
        <v>2229</v>
      </c>
      <c r="R2229" t="str">
        <f t="shared" si="59"/>
        <v/>
      </c>
      <c r="S2229" t="str">
        <f t="shared" si="57"/>
        <v/>
      </c>
      <c r="U2229" t="str">
        <f t="shared" si="55"/>
        <v/>
      </c>
      <c r="V2229" t="str">
        <f t="shared" si="56"/>
        <v/>
      </c>
      <c r="W2229">
        <f>VLOOKUP(A2229,Tbills!$B$4:$C$10000,2,1)</f>
        <v>2.3000004395604456</v>
      </c>
    </row>
    <row r="2230" spans="1:23">
      <c r="A2230" s="1">
        <v>43403</v>
      </c>
      <c r="B2230">
        <f>IFERROR(VLOOKUP($A2230,'BTC-Web'!$A$2:$H$10000,2,0),"")</f>
        <v>6337.0400390000004</v>
      </c>
      <c r="C2230">
        <f>VLOOKUP(A2230,H_SPBTFDUE!$B$2:$C$5828,2,0)</f>
        <v>42.69</v>
      </c>
      <c r="D2230" s="2">
        <f>D2229*(1-D$1+IF(AND(WEEKDAY($A2230)&lt;&gt;1,WEEKDAY($A2230)&lt;&gt;7),-VLOOKUP($A2230,ETF_OP_Fee!$G$5:$H$14,2,1),0))^($A2230-$A2229)*(1+2*(C2230/C2229-1))+IFERROR(VLOOKUP(A2230,BITXeom!$C$9:$D$100,2,0),0)-$D$3*IFERROR(VLOOKUP($A2230,Dividends!$C$10:$E$100,2,0),0)</f>
        <v>15.473906069692434</v>
      </c>
      <c r="G2230" s="66">
        <f t="shared" si="58"/>
        <v>687.41000237370201</v>
      </c>
      <c r="H2230" s="2">
        <f>H2229*(1-H$1+IF(AND(WEEKDAY($A2230)&lt;&gt;1,WEEKDAY($A2230)&lt;&gt;7),-VLOOKUP($A2230,ETF_OP_Fee!$I$5:$J$14,2,1),0))^($A2230-$A2229)*(1+1*(B2230/B2229-1))</f>
        <v>4.2381032116279398</v>
      </c>
      <c r="I2230" s="9" t="str">
        <f>IFERROR(VLOOKUP(A2230,'BITO-IV'!$A$1:$J$10000,4,0),"")</f>
        <v/>
      </c>
      <c r="L2230" s="9">
        <f>VLOOKUP(A2230,'ETH-Web'!$A$1:$G$10001,6,0)</f>
        <v>197.55600000000001</v>
      </c>
      <c r="M2230" s="2">
        <f>M2229*(1-M$1+IF(AND(WEEKDAY($A2230)&lt;&gt;1,WEEKDAY($A2230)&lt;&gt;7),-VLOOKUP($A2230,ETF_OP_Fee!$K$5:$L$14,2,1),0))^($A2230-$A2229)*(1+2*(L2230/L2229-1))-M$3*IFERROR(VLOOKUP($A3826,Dividends!$C$10:$E$100,3,0),0)</f>
        <v>5.7581500323248074</v>
      </c>
      <c r="Q2230">
        <f>ROW()</f>
        <v>2230</v>
      </c>
      <c r="R2230" t="str">
        <f t="shared" si="59"/>
        <v/>
      </c>
      <c r="S2230" t="str">
        <f t="shared" si="57"/>
        <v/>
      </c>
      <c r="U2230" t="str">
        <f t="shared" si="55"/>
        <v/>
      </c>
      <c r="V2230" t="str">
        <f t="shared" si="56"/>
        <v/>
      </c>
      <c r="W2230">
        <f>VLOOKUP(A2230,Tbills!$B$4:$C$10000,2,1)</f>
        <v>2.3000004395604456</v>
      </c>
    </row>
    <row r="2231" spans="1:23">
      <c r="A2231" s="1">
        <v>43404</v>
      </c>
      <c r="B2231">
        <f>IFERROR(VLOOKUP($A2231,'BTC-Web'!$A$2:$H$10000,2,0),"")</f>
        <v>6336.9902339999999</v>
      </c>
      <c r="C2231">
        <f>VLOOKUP(A2231,H_SPBTFDUE!$B$2:$C$5828,2,0)</f>
        <v>43.03</v>
      </c>
      <c r="D2231" s="2">
        <f>D2230*(1-D$1+IF(AND(WEEKDAY($A2231)&lt;&gt;1,WEEKDAY($A2231)&lt;&gt;7),-VLOOKUP($A2231,ETF_OP_Fee!$G$5:$H$14,2,1),0))^($A2231-$A2230)*(1+2*(C2231/C2230-1))+IFERROR(VLOOKUP(A2231,BITXeom!$C$9:$D$100,2,0),0)-$D$3*IFERROR(VLOOKUP($A2231,Dividends!$C$10:$E$100,2,0),0)</f>
        <v>15.718491593299904</v>
      </c>
      <c r="G2231" s="66">
        <f t="shared" si="58"/>
        <v>676.42461054178352</v>
      </c>
      <c r="H2231" s="2">
        <f>H2230*(1-H$1+IF(AND(WEEKDAY($A2231)&lt;&gt;1,WEEKDAY($A2231)&lt;&gt;7),-VLOOKUP($A2231,ETF_OP_Fee!$I$5:$J$14,2,1),0))^($A2231-$A2230)*(1+1*(B2231/B2230-1))</f>
        <v>4.237959596972936</v>
      </c>
      <c r="I2231" s="9" t="str">
        <f>IFERROR(VLOOKUP(A2231,'BITO-IV'!$A$1:$J$10000,4,0),"")</f>
        <v/>
      </c>
      <c r="L2231" s="9">
        <f>VLOOKUP(A2231,'ETH-Web'!$A$1:$G$10001,6,0)</f>
        <v>197.38099700000001</v>
      </c>
      <c r="M2231" s="2">
        <f>M2230*(1-M$1+IF(AND(WEEKDAY($A2231)&lt;&gt;1,WEEKDAY($A2231)&lt;&gt;7),-VLOOKUP($A2231,ETF_OP_Fee!$K$5:$L$14,2,1),0))^($A2231-$A2230)*(1+2*(L2231/L2230-1))-M$3*IFERROR(VLOOKUP($A3827,Dividends!$C$10:$E$100,3,0),0)</f>
        <v>5.7478004041290101</v>
      </c>
      <c r="Q2231">
        <f>ROW()</f>
        <v>2231</v>
      </c>
      <c r="R2231" t="str">
        <f t="shared" si="59"/>
        <v/>
      </c>
      <c r="S2231" t="str">
        <f t="shared" si="57"/>
        <v/>
      </c>
      <c r="U2231" t="str">
        <f t="shared" si="55"/>
        <v/>
      </c>
      <c r="V2231" t="str">
        <f t="shared" si="56"/>
        <v/>
      </c>
      <c r="W2231">
        <f>VLOOKUP(A2231,Tbills!$B$4:$C$10000,2,1)</f>
        <v>2.3000004395604456</v>
      </c>
    </row>
    <row r="2232" spans="1:23">
      <c r="A2232" s="1">
        <v>43405</v>
      </c>
      <c r="B2232">
        <f>IFERROR(VLOOKUP($A2232,'BTC-Web'!$A$2:$H$10000,2,0),"")</f>
        <v>6318.1401370000003</v>
      </c>
      <c r="C2232">
        <f>VLOOKUP(A2232,H_SPBTFDUE!$B$2:$C$5828,2,0)</f>
        <v>43.16</v>
      </c>
      <c r="D2232" s="2">
        <f>D2231*(1-D$1+IF(AND(WEEKDAY($A2232)&lt;&gt;1,WEEKDAY($A2232)&lt;&gt;7),-VLOOKUP($A2232,ETF_OP_Fee!$G$5:$H$14,2,1),0))^($A2232-$A2231)*(1+2*(C2232/C2231-1))+IFERROR(VLOOKUP(A2232,BITXeom!$C$9:$D$100,2,0),0)-$D$3*IFERROR(VLOOKUP($A2232,Dividends!$C$10:$E$100,2,0),0)</f>
        <v>15.81156109232141</v>
      </c>
      <c r="G2232" s="66">
        <f t="shared" si="58"/>
        <v>672.30224163004925</v>
      </c>
      <c r="H2232" s="2">
        <f>H2231*(1-H$1+IF(AND(WEEKDAY($A2232)&lt;&gt;1,WEEKDAY($A2232)&lt;&gt;7),-VLOOKUP($A2232,ETF_OP_Fee!$I$5:$J$14,2,1),0))^($A2232-$A2231)*(1+1*(B2232/B2231-1))</f>
        <v>4.2252433299932788</v>
      </c>
      <c r="I2232" s="9" t="str">
        <f>IFERROR(VLOOKUP(A2232,'BITO-IV'!$A$1:$J$10000,4,0),"")</f>
        <v/>
      </c>
      <c r="L2232" s="9">
        <f>VLOOKUP(A2232,'ETH-Web'!$A$1:$G$10001,6,0)</f>
        <v>198.871994</v>
      </c>
      <c r="M2232" s="2">
        <f>M2231*(1-M$1+IF(AND(WEEKDAY($A2232)&lt;&gt;1,WEEKDAY($A2232)&lt;&gt;7),-VLOOKUP($A2232,ETF_OP_Fee!$K$5:$L$14,2,1),0))^($A2232-$A2231)*(1+2*(L2232/L2231-1))-M$3*IFERROR(VLOOKUP($A3828,Dividends!$C$10:$E$100,3,0),0)</f>
        <v>5.8344868011859603</v>
      </c>
      <c r="Q2232">
        <f>ROW()</f>
        <v>2232</v>
      </c>
      <c r="R2232" t="str">
        <f t="shared" si="59"/>
        <v/>
      </c>
      <c r="S2232" t="str">
        <f t="shared" si="57"/>
        <v/>
      </c>
      <c r="U2232" t="str">
        <f t="shared" si="55"/>
        <v/>
      </c>
      <c r="V2232" t="str">
        <f t="shared" si="56"/>
        <v/>
      </c>
      <c r="W2232">
        <f>VLOOKUP(A2232,Tbills!$B$4:$C$10000,2,1)</f>
        <v>2.3050008791208532</v>
      </c>
    </row>
    <row r="2233" spans="1:23">
      <c r="A2233" s="1">
        <v>43406</v>
      </c>
      <c r="B2233">
        <f>IFERROR(VLOOKUP($A2233,'BTC-Web'!$A$2:$H$10000,2,0),"")</f>
        <v>6378.919922</v>
      </c>
      <c r="C2233">
        <f>VLOOKUP(A2233,H_SPBTFDUE!$B$2:$C$5828,2,0)</f>
        <v>43.38</v>
      </c>
      <c r="D2233" s="2">
        <f>D2232*(1-D$1+IF(AND(WEEKDAY($A2233)&lt;&gt;1,WEEKDAY($A2233)&lt;&gt;7),-VLOOKUP($A2233,ETF_OP_Fee!$G$5:$H$14,2,1),0))^($A2233-$A2232)*(1+2*(C2233/C2232-1))+IFERROR(VLOOKUP(A2233,BITXeom!$C$9:$D$100,2,0),0)-$D$3*IFERROR(VLOOKUP($A2233,Dividends!$C$10:$E$100,2,0),0)</f>
        <v>15.970828540150285</v>
      </c>
      <c r="G2233" s="66">
        <f t="shared" si="58"/>
        <v>665.41337606858224</v>
      </c>
      <c r="H2233" s="2">
        <f>H2232*(1-H$1+IF(AND(WEEKDAY($A2233)&lt;&gt;1,WEEKDAY($A2233)&lt;&gt;7),-VLOOKUP($A2233,ETF_OP_Fee!$I$5:$J$14,2,1),0))^($A2233-$A2232)*(1+1*(B2233/B2232-1))</f>
        <v>4.2657786572386085</v>
      </c>
      <c r="I2233" s="9" t="str">
        <f>IFERROR(VLOOKUP(A2233,'BITO-IV'!$A$1:$J$10000,4,0),"")</f>
        <v/>
      </c>
      <c r="L2233" s="9">
        <f>VLOOKUP(A2233,'ETH-Web'!$A$1:$G$10001,6,0)</f>
        <v>200.634995</v>
      </c>
      <c r="M2233" s="2">
        <f>M2232*(1-M$1+IF(AND(WEEKDAY($A2233)&lt;&gt;1,WEEKDAY($A2233)&lt;&gt;7),-VLOOKUP($A2233,ETF_OP_Fee!$K$5:$L$14,2,1),0))^($A2233-$A2232)*(1+2*(L2233/L2232-1))-M$3*IFERROR(VLOOKUP($A3829,Dividends!$C$10:$E$100,3,0),0)</f>
        <v>5.9377793754464836</v>
      </c>
      <c r="R2233" t="str">
        <f t="shared" si="59"/>
        <v/>
      </c>
      <c r="S2233" t="str">
        <f t="shared" si="57"/>
        <v/>
      </c>
      <c r="U2233" t="str">
        <f t="shared" si="55"/>
        <v/>
      </c>
      <c r="V2233" t="str">
        <f t="shared" si="56"/>
        <v/>
      </c>
      <c r="W2233">
        <f>VLOOKUP(A2233,Tbills!$B$4:$C$10000,2,1)</f>
        <v>2.3050008791208532</v>
      </c>
    </row>
    <row r="2234" spans="1:23">
      <c r="A2234" s="1">
        <v>43409</v>
      </c>
      <c r="B2234">
        <f>IFERROR(VLOOKUP($A2234,'BTC-Web'!$A$2:$H$10000,2,0),"")</f>
        <v>6363.6201170000004</v>
      </c>
      <c r="C2234">
        <f>VLOOKUP(A2234,H_SPBTFDUE!$B$2:$C$5828,2,0)</f>
        <v>43.68</v>
      </c>
      <c r="D2234" s="2">
        <f>D2233*(1-D$1+IF(AND(WEEKDAY($A2234)&lt;&gt;1,WEEKDAY($A2234)&lt;&gt;7),-VLOOKUP($A2234,ETF_OP_Fee!$G$5:$H$14,2,1),0))^($A2234-$A2233)*(1+2*(C2234/C2233-1))+IFERROR(VLOOKUP(A2234,BITXeom!$C$9:$D$100,2,0),0)-$D$3*IFERROR(VLOOKUP($A2234,Dividends!$C$10:$E$100,2,0),0)</f>
        <v>16.185870268706626</v>
      </c>
      <c r="G2234" s="66">
        <f t="shared" si="58"/>
        <v>656.17523360208088</v>
      </c>
      <c r="H2234" s="2">
        <f>H2233*(1-H$1+IF(AND(WEEKDAY($A2234)&lt;&gt;1,WEEKDAY($A2234)&lt;&gt;7),-VLOOKUP($A2234,ETF_OP_Fee!$I$5:$J$14,2,1),0))^($A2234-$A2233)*(1+1*(B2234/B2233-1))</f>
        <v>4.2552149363505416</v>
      </c>
      <c r="I2234" s="9" t="str">
        <f>IFERROR(VLOOKUP(A2234,'BITO-IV'!$A$1:$J$10000,4,0),"")</f>
        <v/>
      </c>
      <c r="L2234" s="9">
        <f>VLOOKUP(A2234,'ETH-Web'!$A$1:$G$10001,6,0)</f>
        <v>209.091003</v>
      </c>
      <c r="M2234" s="2">
        <f>M2233*(1-M$1+IF(AND(WEEKDAY($A2234)&lt;&gt;1,WEEKDAY($A2234)&lt;&gt;7),-VLOOKUP($A2234,ETF_OP_Fee!$K$5:$L$14,2,1),0))^($A2234-$A2233)*(1+2*(L2234/L2233-1))-M$3*IFERROR(VLOOKUP($A3830,Dividends!$C$10:$E$100,3,0),0)</f>
        <v>6.4377919565535899</v>
      </c>
      <c r="R2234" t="str">
        <f t="shared" si="59"/>
        <v/>
      </c>
      <c r="S2234" t="str">
        <f t="shared" si="57"/>
        <v/>
      </c>
      <c r="U2234" t="str">
        <f t="shared" si="55"/>
        <v/>
      </c>
      <c r="V2234" t="str">
        <f t="shared" si="56"/>
        <v/>
      </c>
      <c r="W2234">
        <f>VLOOKUP(A2234,Tbills!$B$4:$C$10000,2,1)</f>
        <v>2.3050008791208532</v>
      </c>
    </row>
    <row r="2235" spans="1:23">
      <c r="A2235" s="1">
        <v>43410</v>
      </c>
      <c r="B2235">
        <f>IFERROR(VLOOKUP($A2235,'BTC-Web'!$A$2:$H$10000,2,0),"")</f>
        <v>6433.3798829999996</v>
      </c>
      <c r="C2235">
        <f>VLOOKUP(A2235,H_SPBTFDUE!$B$2:$C$5828,2,0)</f>
        <v>43.85</v>
      </c>
      <c r="D2235" s="2">
        <f>D2234*(1-D$1+IF(AND(WEEKDAY($A2235)&lt;&gt;1,WEEKDAY($A2235)&lt;&gt;7),-VLOOKUP($A2235,ETF_OP_Fee!$G$5:$H$14,2,1),0))^($A2235-$A2234)*(1+2*(C2235/C2234-1))+IFERROR(VLOOKUP(A2235,BITXeom!$C$9:$D$100,2,0),0)-$D$3*IFERROR(VLOOKUP($A2235,Dividends!$C$10:$E$100,2,0),0)</f>
        <v>16.309892824526063</v>
      </c>
      <c r="G2235" s="66">
        <f t="shared" si="58"/>
        <v>651.03348543108075</v>
      </c>
      <c r="H2235" s="2">
        <f>H2234*(1-H$1+IF(AND(WEEKDAY($A2235)&lt;&gt;1,WEEKDAY($A2235)&lt;&gt;7),-VLOOKUP($A2235,ETF_OP_Fee!$I$5:$J$14,2,1),0))^($A2235-$A2234)*(1+1*(B2235/B2234-1))</f>
        <v>4.3017498146140429</v>
      </c>
      <c r="I2235" s="9" t="str">
        <f>IFERROR(VLOOKUP(A2235,'BITO-IV'!$A$1:$J$10000,4,0),"")</f>
        <v/>
      </c>
      <c r="L2235" s="9">
        <f>VLOOKUP(A2235,'ETH-Web'!$A$1:$G$10001,6,0)</f>
        <v>218.45199600000001</v>
      </c>
      <c r="M2235" s="2">
        <f>M2234*(1-M$1+IF(AND(WEEKDAY($A2235)&lt;&gt;1,WEEKDAY($A2235)&lt;&gt;7),-VLOOKUP($A2235,ETF_OP_Fee!$K$5:$L$14,2,1),0))^($A2235-$A2234)*(1+2*(L2235/L2234-1))-M$3*IFERROR(VLOOKUP($A3831,Dividends!$C$10:$E$100,3,0),0)</f>
        <v>7.0140505179211852</v>
      </c>
      <c r="R2235" t="str">
        <f t="shared" si="59"/>
        <v/>
      </c>
      <c r="S2235" t="str">
        <f t="shared" si="57"/>
        <v/>
      </c>
      <c r="U2235" t="str">
        <f t="shared" si="55"/>
        <v/>
      </c>
      <c r="V2235" t="str">
        <f t="shared" si="56"/>
        <v/>
      </c>
      <c r="W2235">
        <f>VLOOKUP(A2235,Tbills!$B$4:$C$10000,2,1)</f>
        <v>2.3050008791208532</v>
      </c>
    </row>
    <row r="2236" spans="1:23">
      <c r="A2236" s="1">
        <v>43411</v>
      </c>
      <c r="B2236">
        <f>IFERROR(VLOOKUP($A2236,'BTC-Web'!$A$2:$H$10000,2,0),"")</f>
        <v>6468.5</v>
      </c>
      <c r="C2236">
        <f>VLOOKUP(A2236,H_SPBTFDUE!$B$2:$C$5828,2,0)</f>
        <v>44.49</v>
      </c>
      <c r="D2236" s="2">
        <f>D2235*(1-D$1+IF(AND(WEEKDAY($A2236)&lt;&gt;1,WEEKDAY($A2236)&lt;&gt;7),-VLOOKUP($A2236,ETF_OP_Fee!$G$5:$H$14,2,1),0))^($A2236-$A2235)*(1+2*(C2236/C2235-1))+IFERROR(VLOOKUP(A2236,BITXeom!$C$9:$D$100,2,0),0)-$D$3*IFERROR(VLOOKUP($A2236,Dividends!$C$10:$E$100,2,0),0)</f>
        <v>16.783961961043087</v>
      </c>
      <c r="G2236" s="66">
        <f t="shared" si="58"/>
        <v>631.99565391068654</v>
      </c>
      <c r="H2236" s="2">
        <f>H2235*(1-H$1+IF(AND(WEEKDAY($A2236)&lt;&gt;1,WEEKDAY($A2236)&lt;&gt;7),-VLOOKUP($A2236,ETF_OP_Fee!$I$5:$J$14,2,1),0))^($A2236-$A2235)*(1+1*(B2236/B2235-1))</f>
        <v>4.3251206903574673</v>
      </c>
      <c r="I2236" s="9" t="str">
        <f>IFERROR(VLOOKUP(A2236,'BITO-IV'!$A$1:$J$10000,4,0),"")</f>
        <v/>
      </c>
      <c r="L2236" s="9">
        <f>VLOOKUP(A2236,'ETH-Web'!$A$1:$G$10001,6,0)</f>
        <v>217.182999</v>
      </c>
      <c r="M2236" s="2">
        <f>M2235*(1-M$1+IF(AND(WEEKDAY($A2236)&lt;&gt;1,WEEKDAY($A2236)&lt;&gt;7),-VLOOKUP($A2236,ETF_OP_Fee!$K$5:$L$14,2,1),0))^($A2236-$A2235)*(1+2*(L2236/L2235-1))-M$3*IFERROR(VLOOKUP($A3832,Dividends!$C$10:$E$100,3,0),0)</f>
        <v>6.9323821410695583</v>
      </c>
      <c r="R2236" t="str">
        <f t="shared" si="59"/>
        <v/>
      </c>
      <c r="S2236" t="str">
        <f t="shared" si="57"/>
        <v/>
      </c>
      <c r="U2236" t="str">
        <f t="shared" si="55"/>
        <v/>
      </c>
      <c r="V2236" t="str">
        <f t="shared" si="56"/>
        <v/>
      </c>
      <c r="W2236">
        <f>VLOOKUP(A2236,Tbills!$B$4:$C$10000,2,1)</f>
        <v>2.3050008791208532</v>
      </c>
    </row>
    <row r="2237" spans="1:23">
      <c r="A2237" s="1">
        <v>43412</v>
      </c>
      <c r="B2237">
        <f>IFERROR(VLOOKUP($A2237,'BTC-Web'!$A$2:$H$10000,2,0),"")</f>
        <v>6522.2700199999999</v>
      </c>
      <c r="C2237">
        <f>VLOOKUP(A2237,H_SPBTFDUE!$B$2:$C$5828,2,0)</f>
        <v>43.83</v>
      </c>
      <c r="D2237" s="2">
        <f>D2236*(1-D$1+IF(AND(WEEKDAY($A2237)&lt;&gt;1,WEEKDAY($A2237)&lt;&gt;7),-VLOOKUP($A2237,ETF_OP_Fee!$G$5:$H$14,2,1),0))^($A2237-$A2236)*(1+2*(C2237/C2236-1))+IFERROR(VLOOKUP(A2237,BITXeom!$C$9:$D$100,2,0),0)-$D$3*IFERROR(VLOOKUP($A2237,Dividends!$C$10:$E$100,2,0),0)</f>
        <v>16.284025470903924</v>
      </c>
      <c r="G2237" s="66">
        <f t="shared" si="58"/>
        <v>650.71380660056082</v>
      </c>
      <c r="H2237" s="2">
        <f>H2236*(1-H$1+IF(AND(WEEKDAY($A2237)&lt;&gt;1,WEEKDAY($A2237)&lt;&gt;7),-VLOOKUP($A2237,ETF_OP_Fee!$I$5:$J$14,2,1),0))^($A2237-$A2236)*(1+1*(B2237/B2236-1))</f>
        <v>4.360960159079232</v>
      </c>
      <c r="I2237" s="9" t="str">
        <f>IFERROR(VLOOKUP(A2237,'BITO-IV'!$A$1:$J$10000,4,0),"")</f>
        <v/>
      </c>
      <c r="L2237" s="9">
        <f>VLOOKUP(A2237,'ETH-Web'!$A$1:$G$10001,6,0)</f>
        <v>212.23100299999999</v>
      </c>
      <c r="M2237" s="2">
        <f>M2236*(1-M$1+IF(AND(WEEKDAY($A2237)&lt;&gt;1,WEEKDAY($A2237)&lt;&gt;7),-VLOOKUP($A2237,ETF_OP_Fee!$K$5:$L$14,2,1),0))^($A2237-$A2236)*(1+2*(L2237/L2236-1))-M$3*IFERROR(VLOOKUP($A3833,Dividends!$C$10:$E$100,3,0),0)</f>
        <v>6.6160808484336764</v>
      </c>
      <c r="R2237" t="str">
        <f t="shared" si="59"/>
        <v/>
      </c>
      <c r="S2237" t="str">
        <f t="shared" si="57"/>
        <v/>
      </c>
      <c r="U2237" t="str">
        <f t="shared" si="55"/>
        <v/>
      </c>
      <c r="V2237" t="str">
        <f t="shared" si="56"/>
        <v/>
      </c>
      <c r="W2237">
        <f>VLOOKUP(A2237,Tbills!$B$4:$C$10000,2,1)</f>
        <v>2.3199982417582423</v>
      </c>
    </row>
    <row r="2238" spans="1:23">
      <c r="A2238" s="1">
        <v>43413</v>
      </c>
      <c r="B2238">
        <f>IFERROR(VLOOKUP($A2238,'BTC-Web'!$A$2:$H$10000,2,0),"")</f>
        <v>6442.6000979999999</v>
      </c>
      <c r="C2238">
        <f>VLOOKUP(A2238,H_SPBTFDUE!$B$2:$C$5828,2,0)</f>
        <v>43.3</v>
      </c>
      <c r="D2238" s="2">
        <f>D2237*(1-D$1+IF(AND(WEEKDAY($A2238)&lt;&gt;1,WEEKDAY($A2238)&lt;&gt;7),-VLOOKUP($A2238,ETF_OP_Fee!$G$5:$H$14,2,1),0))^($A2238-$A2237)*(1+2*(C2238/C2237-1))+IFERROR(VLOOKUP(A2238,BITXeom!$C$9:$D$100,2,0),0)-$D$3*IFERROR(VLOOKUP($A2238,Dividends!$C$10:$E$100,2,0),0)</f>
        <v>15.888291390190714</v>
      </c>
      <c r="G2238" s="66">
        <f t="shared" si="58"/>
        <v>666.41702337752497</v>
      </c>
      <c r="H2238" s="2">
        <f>H2237*(1-H$1+IF(AND(WEEKDAY($A2238)&lt;&gt;1,WEEKDAY($A2238)&lt;&gt;7),-VLOOKUP($A2238,ETF_OP_Fee!$I$5:$J$14,2,1),0))^($A2238-$A2237)*(1+1*(B2238/B2237-1))</f>
        <v>4.307578649515281</v>
      </c>
      <c r="I2238" s="9" t="str">
        <f>IFERROR(VLOOKUP(A2238,'BITO-IV'!$A$1:$J$10000,4,0),"")</f>
        <v/>
      </c>
      <c r="L2238" s="9">
        <f>VLOOKUP(A2238,'ETH-Web'!$A$1:$G$10001,6,0)</f>
        <v>210.074005</v>
      </c>
      <c r="M2238" s="2">
        <f>M2237*(1-M$1+IF(AND(WEEKDAY($A2238)&lt;&gt;1,WEEKDAY($A2238)&lt;&gt;7),-VLOOKUP($A2238,ETF_OP_Fee!$K$5:$L$14,2,1),0))^($A2238-$A2237)*(1+2*(L2238/L2237-1))-M$3*IFERROR(VLOOKUP($A3834,Dividends!$C$10:$E$100,3,0),0)</f>
        <v>6.4814295853627417</v>
      </c>
      <c r="R2238" t="str">
        <f t="shared" si="59"/>
        <v/>
      </c>
      <c r="S2238" t="str">
        <f t="shared" si="57"/>
        <v/>
      </c>
      <c r="U2238" t="str">
        <f t="shared" si="55"/>
        <v/>
      </c>
      <c r="V2238" t="str">
        <f t="shared" si="56"/>
        <v/>
      </c>
      <c r="W2238">
        <f>VLOOKUP(A2238,Tbills!$B$4:$C$10000,2,1)</f>
        <v>2.3199982417582423</v>
      </c>
    </row>
    <row r="2239" spans="1:23">
      <c r="A2239" s="1">
        <v>43416</v>
      </c>
      <c r="B2239">
        <f>IFERROR(VLOOKUP($A2239,'BTC-Web'!$A$2:$H$10000,2,0),"")</f>
        <v>6411.7597660000001</v>
      </c>
      <c r="C2239">
        <f>VLOOKUP(A2239,H_SPBTFDUE!$B$2:$C$5828,2,0)</f>
        <v>43.23</v>
      </c>
      <c r="D2239" s="2">
        <f>D2238*(1-D$1+IF(AND(WEEKDAY($A2239)&lt;&gt;1,WEEKDAY($A2239)&lt;&gt;7),-VLOOKUP($A2239,ETF_OP_Fee!$G$5:$H$14,2,1),0))^($A2239-$A2238)*(1+2*(C2239/C2238-1))+IFERROR(VLOOKUP(A2239,BITXeom!$C$9:$D$100,2,0),0)-$D$3*IFERROR(VLOOKUP($A2239,Dividends!$C$10:$E$100,2,0),0)</f>
        <v>15.831193836872156</v>
      </c>
      <c r="G2239" s="66">
        <f t="shared" si="58"/>
        <v>668.53703024958406</v>
      </c>
      <c r="H2239" s="2">
        <f>H2238*(1-H$1+IF(AND(WEEKDAY($A2239)&lt;&gt;1,WEEKDAY($A2239)&lt;&gt;7),-VLOOKUP($A2239,ETF_OP_Fee!$I$5:$J$14,2,1),0))^($A2239-$A2238)*(1+1*(B2239/B2238-1))</f>
        <v>4.2866238079930419</v>
      </c>
      <c r="I2239" s="9" t="str">
        <f>IFERROR(VLOOKUP(A2239,'BITO-IV'!$A$1:$J$10000,4,0),"")</f>
        <v/>
      </c>
      <c r="L2239" s="9">
        <f>VLOOKUP(A2239,'ETH-Web'!$A$1:$G$10001,6,0)</f>
        <v>210.41799900000001</v>
      </c>
      <c r="M2239" s="2">
        <f>M2238*(1-M$1+IF(AND(WEEKDAY($A2239)&lt;&gt;1,WEEKDAY($A2239)&lt;&gt;7),-VLOOKUP($A2239,ETF_OP_Fee!$K$5:$L$14,2,1),0))^($A2239-$A2238)*(1+2*(L2239/L2238-1))-M$3*IFERROR(VLOOKUP($A3835,Dividends!$C$10:$E$100,3,0),0)</f>
        <v>6.5021537484826828</v>
      </c>
      <c r="R2239" t="str">
        <f t="shared" si="59"/>
        <v/>
      </c>
      <c r="S2239" t="str">
        <f t="shared" si="57"/>
        <v/>
      </c>
      <c r="U2239" t="str">
        <f t="shared" si="55"/>
        <v/>
      </c>
      <c r="V2239" t="str">
        <f t="shared" si="56"/>
        <v/>
      </c>
      <c r="W2239">
        <f>VLOOKUP(A2239,Tbills!$B$4:$C$10000,2,1)</f>
        <v>2.3199982417582423</v>
      </c>
    </row>
    <row r="2240" spans="1:23">
      <c r="A2240" s="1">
        <v>43417</v>
      </c>
      <c r="B2240">
        <f>IFERROR(VLOOKUP($A2240,'BTC-Web'!$A$2:$H$10000,2,0),"")</f>
        <v>6373.1899409999996</v>
      </c>
      <c r="C2240">
        <f>VLOOKUP(A2240,H_SPBTFDUE!$B$2:$C$5828,2,0)</f>
        <v>42.96</v>
      </c>
      <c r="D2240" s="2">
        <f>D2239*(1-D$1+IF(AND(WEEKDAY($A2240)&lt;&gt;1,WEEKDAY($A2240)&lt;&gt;7),-VLOOKUP($A2240,ETF_OP_Fee!$G$5:$H$14,2,1),0))^($A2240-$A2239)*(1+2*(C2240/C2239-1))+IFERROR(VLOOKUP(A2240,BITXeom!$C$9:$D$100,2,0),0)-$D$3*IFERROR(VLOOKUP($A2240,Dividends!$C$10:$E$100,2,0),0)</f>
        <v>15.631556662883845</v>
      </c>
      <c r="G2240" s="66">
        <f t="shared" si="58"/>
        <v>676.85314332438645</v>
      </c>
      <c r="H2240" s="2">
        <f>H2239*(1-H$1+IF(AND(WEEKDAY($A2240)&lt;&gt;1,WEEKDAY($A2240)&lt;&gt;7),-VLOOKUP($A2240,ETF_OP_Fee!$I$5:$J$14,2,1),0))^($A2240-$A2239)*(1+1*(B2240/B2239-1))</f>
        <v>4.2607268014278121</v>
      </c>
      <c r="I2240" s="9" t="str">
        <f>IFERROR(VLOOKUP(A2240,'BITO-IV'!$A$1:$J$10000,4,0),"")</f>
        <v/>
      </c>
      <c r="L2240" s="9">
        <f>VLOOKUP(A2240,'ETH-Web'!$A$1:$G$10001,6,0)</f>
        <v>206.82600400000001</v>
      </c>
      <c r="M2240" s="2">
        <f>M2239*(1-M$1+IF(AND(WEEKDAY($A2240)&lt;&gt;1,WEEKDAY($A2240)&lt;&gt;7),-VLOOKUP($A2240,ETF_OP_Fee!$K$5:$L$14,2,1),0))^($A2240-$A2239)*(1+2*(L2240/L2239-1))-M$3*IFERROR(VLOOKUP($A3836,Dividends!$C$10:$E$100,3,0),0)</f>
        <v>6.2799986105254879</v>
      </c>
      <c r="R2240" t="str">
        <f t="shared" si="59"/>
        <v/>
      </c>
      <c r="S2240" t="str">
        <f t="shared" si="57"/>
        <v/>
      </c>
      <c r="U2240" t="str">
        <f t="shared" si="55"/>
        <v/>
      </c>
      <c r="V2240" t="str">
        <f t="shared" si="56"/>
        <v/>
      </c>
      <c r="W2240">
        <f>VLOOKUP(A2240,Tbills!$B$4:$C$10000,2,1)</f>
        <v>2.3199982417582423</v>
      </c>
    </row>
    <row r="2241" spans="1:23">
      <c r="A2241" s="1">
        <v>43418</v>
      </c>
      <c r="B2241">
        <f>IFERROR(VLOOKUP($A2241,'BTC-Web'!$A$2:$H$10000,2,0),"")</f>
        <v>6351.2402339999999</v>
      </c>
      <c r="C2241">
        <f>VLOOKUP(A2241,H_SPBTFDUE!$B$2:$C$5828,2,0)</f>
        <v>36.65</v>
      </c>
      <c r="D2241" s="2">
        <f>D2240*(1-D$1+IF(AND(WEEKDAY($A2241)&lt;&gt;1,WEEKDAY($A2241)&lt;&gt;7),-VLOOKUP($A2241,ETF_OP_Fee!$G$5:$H$14,2,1),0))^($A2241-$A2240)*(1+2*(C2241/C2240-1))+IFERROR(VLOOKUP(A2241,BITXeom!$C$9:$D$100,2,0),0)-$D$3*IFERROR(VLOOKUP($A2241,Dividends!$C$10:$E$100,2,0),0)</f>
        <v>11.038274159942302</v>
      </c>
      <c r="G2241" s="66">
        <f t="shared" si="58"/>
        <v>875.65139843812165</v>
      </c>
      <c r="H2241" s="2">
        <f>H2240*(1-H$1+IF(AND(WEEKDAY($A2241)&lt;&gt;1,WEEKDAY($A2241)&lt;&gt;7),-VLOOKUP($A2241,ETF_OP_Fee!$I$5:$J$14,2,1),0))^($A2241-$A2240)*(1+1*(B2241/B2240-1))</f>
        <v>4.2459420499059108</v>
      </c>
      <c r="I2241" s="9" t="str">
        <f>IFERROR(VLOOKUP(A2241,'BITO-IV'!$A$1:$J$10000,4,0),"")</f>
        <v/>
      </c>
      <c r="L2241" s="9">
        <f>VLOOKUP(A2241,'ETH-Web'!$A$1:$G$10001,6,0)</f>
        <v>181.39700300000001</v>
      </c>
      <c r="M2241" s="2">
        <f>M2240*(1-M$1+IF(AND(WEEKDAY($A2241)&lt;&gt;1,WEEKDAY($A2241)&lt;&gt;7),-VLOOKUP($A2241,ETF_OP_Fee!$K$5:$L$14,2,1),0))^($A2241-$A2240)*(1+2*(L2241/L2240-1))-M$3*IFERROR(VLOOKUP($A3837,Dividends!$C$10:$E$100,3,0),0)</f>
        <v>4.7356405479459625</v>
      </c>
      <c r="R2241" t="str">
        <f t="shared" si="59"/>
        <v/>
      </c>
      <c r="S2241" t="str">
        <f t="shared" si="57"/>
        <v/>
      </c>
      <c r="U2241" t="str">
        <f t="shared" si="55"/>
        <v/>
      </c>
      <c r="V2241" t="str">
        <f t="shared" si="56"/>
        <v/>
      </c>
      <c r="W2241">
        <f>VLOOKUP(A2241,Tbills!$B$4:$C$10000,2,1)</f>
        <v>2.3199982417582423</v>
      </c>
    </row>
    <row r="2242" spans="1:23">
      <c r="A2242" s="1">
        <v>43419</v>
      </c>
      <c r="B2242">
        <f>IFERROR(VLOOKUP($A2242,'BTC-Web'!$A$2:$H$10000,2,0),"")</f>
        <v>5736.1499020000001</v>
      </c>
      <c r="C2242">
        <f>VLOOKUP(A2242,H_SPBTFDUE!$B$2:$C$5828,2,0)</f>
        <v>37.020000000000003</v>
      </c>
      <c r="D2242" s="2">
        <f>D2241*(1-D$1+IF(AND(WEEKDAY($A2242)&lt;&gt;1,WEEKDAY($A2242)&lt;&gt;7),-VLOOKUP($A2242,ETF_OP_Fee!$G$5:$H$14,2,1),0))^($A2242-$A2241)*(1+2*(C2242/C2241-1))+IFERROR(VLOOKUP(A2242,BITXeom!$C$9:$D$100,2,0),0)-$D$3*IFERROR(VLOOKUP($A2242,Dividends!$C$10:$E$100,2,0),0)</f>
        <v>11.259790400087587</v>
      </c>
      <c r="G2242" s="66">
        <f t="shared" si="58"/>
        <v>857.92554278247928</v>
      </c>
      <c r="H2242" s="2">
        <f>H2241*(1-H$1+IF(AND(WEEKDAY($A2242)&lt;&gt;1,WEEKDAY($A2242)&lt;&gt;7),-VLOOKUP($A2242,ETF_OP_Fee!$I$5:$J$14,2,1),0))^($A2242-$A2241)*(1+1*(B2242/B2241-1))</f>
        <v>3.834640994440051</v>
      </c>
      <c r="I2242" s="9" t="str">
        <f>IFERROR(VLOOKUP(A2242,'BITO-IV'!$A$1:$J$10000,4,0),"")</f>
        <v/>
      </c>
      <c r="L2242" s="9">
        <f>VLOOKUP(A2242,'ETH-Web'!$A$1:$G$10001,6,0)</f>
        <v>180.80600000000001</v>
      </c>
      <c r="M2242" s="2">
        <f>M2241*(1-M$1+IF(AND(WEEKDAY($A2242)&lt;&gt;1,WEEKDAY($A2242)&lt;&gt;7),-VLOOKUP($A2242,ETF_OP_Fee!$K$5:$L$14,2,1),0))^($A2242-$A2241)*(1+2*(L2242/L2241-1))-M$3*IFERROR(VLOOKUP($A3838,Dividends!$C$10:$E$100,3,0),0)</f>
        <v>4.7046613460707443</v>
      </c>
      <c r="R2242" t="str">
        <f t="shared" si="59"/>
        <v/>
      </c>
      <c r="S2242" t="str">
        <f t="shared" si="57"/>
        <v/>
      </c>
      <c r="U2242" t="str">
        <f t="shared" ref="U2242:U2305" si="60">IF($A2242&gt;=$R$2,L2242*U$4,"")</f>
        <v/>
      </c>
      <c r="V2242" t="str">
        <f t="shared" ref="V2242:V2305" si="61">IF($A2242&gt;=$R$2,M2242*V$4,"")</f>
        <v/>
      </c>
      <c r="W2242">
        <f>VLOOKUP(A2242,Tbills!$B$4:$C$10000,2,1)</f>
        <v>2.3399999999999856</v>
      </c>
    </row>
    <row r="2243" spans="1:23">
      <c r="A2243" s="1">
        <v>43420</v>
      </c>
      <c r="B2243">
        <f>IFERROR(VLOOKUP($A2243,'BTC-Web'!$A$2:$H$10000,2,0),"")</f>
        <v>5645.3198240000002</v>
      </c>
      <c r="C2243">
        <f>VLOOKUP(A2243,H_SPBTFDUE!$B$2:$C$5828,2,0)</f>
        <v>37.17</v>
      </c>
      <c r="D2243" s="2">
        <f>D2242*(1-D$1+IF(AND(WEEKDAY($A2243)&lt;&gt;1,WEEKDAY($A2243)&lt;&gt;7),-VLOOKUP($A2243,ETF_OP_Fee!$G$5:$H$14,2,1),0))^($A2243-$A2242)*(1+2*(C2243/C2242-1))+IFERROR(VLOOKUP(A2243,BITXeom!$C$9:$D$100,2,0),0)-$D$3*IFERROR(VLOOKUP($A2243,Dividends!$C$10:$E$100,2,0),0)</f>
        <v>11.349668331467841</v>
      </c>
      <c r="G2243" s="66">
        <f t="shared" si="58"/>
        <v>850.9284886463987</v>
      </c>
      <c r="H2243" s="2">
        <f>H2242*(1-H$1+IF(AND(WEEKDAY($A2243)&lt;&gt;1,WEEKDAY($A2243)&lt;&gt;7),-VLOOKUP($A2243,ETF_OP_Fee!$I$5:$J$14,2,1),0))^($A2243-$A2242)*(1+1*(B2243/B2242-1))</f>
        <v>3.7738224695021843</v>
      </c>
      <c r="I2243" s="9" t="str">
        <f>IFERROR(VLOOKUP(A2243,'BITO-IV'!$A$1:$J$10000,4,0),"")</f>
        <v/>
      </c>
      <c r="L2243" s="9">
        <f>VLOOKUP(A2243,'ETH-Web'!$A$1:$G$10001,6,0)</f>
        <v>175.17700199999999</v>
      </c>
      <c r="M2243" s="2">
        <f>M2242*(1-M$1+IF(AND(WEEKDAY($A2243)&lt;&gt;1,WEEKDAY($A2243)&lt;&gt;7),-VLOOKUP($A2243,ETF_OP_Fee!$K$5:$L$14,2,1),0))^($A2243-$A2242)*(1+2*(L2243/L2242-1))-M$3*IFERROR(VLOOKUP($A3839,Dividends!$C$10:$E$100,3,0),0)</f>
        <v>4.4116091174659111</v>
      </c>
      <c r="R2243" t="str">
        <f t="shared" si="59"/>
        <v/>
      </c>
      <c r="S2243" t="str">
        <f t="shared" si="57"/>
        <v/>
      </c>
      <c r="U2243" t="str">
        <f t="shared" si="60"/>
        <v/>
      </c>
      <c r="V2243" t="str">
        <f t="shared" si="61"/>
        <v/>
      </c>
      <c r="W2243">
        <f>VLOOKUP(A2243,Tbills!$B$4:$C$10000,2,1)</f>
        <v>2.3399999999999856</v>
      </c>
    </row>
    <row r="2244" spans="1:23">
      <c r="A2244" s="1">
        <v>43423</v>
      </c>
      <c r="B2244">
        <f>IFERROR(VLOOKUP($A2244,'BTC-Web'!$A$2:$H$10000,2,0),"")</f>
        <v>5620.7797849999997</v>
      </c>
      <c r="C2244">
        <f>VLOOKUP(A2244,H_SPBTFDUE!$B$2:$C$5828,2,0)</f>
        <v>32.979999999999997</v>
      </c>
      <c r="D2244" s="2">
        <f>D2243*(1-D$1+IF(AND(WEEKDAY($A2244)&lt;&gt;1,WEEKDAY($A2244)&lt;&gt;7),-VLOOKUP($A2244,ETF_OP_Fee!$G$5:$H$14,2,1),0))^($A2244-$A2243)*(1+2*(C2244/C2243-1))+IFERROR(VLOOKUP(A2244,BITXeom!$C$9:$D$100,2,0),0)-$D$3*IFERROR(VLOOKUP($A2244,Dividends!$C$10:$E$100,2,0),0)</f>
        <v>8.7876996467668675</v>
      </c>
      <c r="G2244" s="66">
        <f t="shared" si="58"/>
        <v>1042.7265594868695</v>
      </c>
      <c r="H2244" s="2">
        <f>H2243*(1-H$1+IF(AND(WEEKDAY($A2244)&lt;&gt;1,WEEKDAY($A2244)&lt;&gt;7),-VLOOKUP($A2244,ETF_OP_Fee!$I$5:$J$14,2,1),0))^($A2244-$A2243)*(1+1*(B2244/B2243-1))</f>
        <v>3.7571243946006567</v>
      </c>
      <c r="I2244" s="9" t="str">
        <f>IFERROR(VLOOKUP(A2244,'BITO-IV'!$A$1:$J$10000,4,0),"")</f>
        <v/>
      </c>
      <c r="L2244" s="9">
        <f>VLOOKUP(A2244,'ETH-Web'!$A$1:$G$10001,6,0)</f>
        <v>149.175003</v>
      </c>
      <c r="M2244" s="2">
        <f>M2243*(1-M$1+IF(AND(WEEKDAY($A2244)&lt;&gt;1,WEEKDAY($A2244)&lt;&gt;7),-VLOOKUP($A2244,ETF_OP_Fee!$K$5:$L$14,2,1),0))^($A2244-$A2243)*(1+2*(L2244/L2243-1))-M$3*IFERROR(VLOOKUP($A3840,Dividends!$C$10:$E$100,3,0),0)</f>
        <v>3.1017151783675496</v>
      </c>
      <c r="R2244" t="str">
        <f t="shared" si="59"/>
        <v/>
      </c>
      <c r="S2244" t="str">
        <f t="shared" si="57"/>
        <v/>
      </c>
      <c r="U2244" t="str">
        <f t="shared" si="60"/>
        <v/>
      </c>
      <c r="V2244" t="str">
        <f t="shared" si="61"/>
        <v/>
      </c>
      <c r="W2244">
        <f>VLOOKUP(A2244,Tbills!$B$4:$C$10000,2,1)</f>
        <v>2.3399999999999856</v>
      </c>
    </row>
    <row r="2245" spans="1:23">
      <c r="A2245" s="1">
        <v>43424</v>
      </c>
      <c r="B2245">
        <f>IFERROR(VLOOKUP($A2245,'BTC-Web'!$A$2:$H$10000,2,0),"")</f>
        <v>4863.9301759999998</v>
      </c>
      <c r="C2245">
        <f>VLOOKUP(A2245,H_SPBTFDUE!$B$2:$C$5828,2,0)</f>
        <v>28.94</v>
      </c>
      <c r="D2245" s="2">
        <f>D2244*(1-D$1+IF(AND(WEEKDAY($A2245)&lt;&gt;1,WEEKDAY($A2245)&lt;&gt;7),-VLOOKUP($A2245,ETF_OP_Fee!$G$5:$H$14,2,1),0))^($A2245-$A2244)*(1+2*(C2245/C2244-1))+IFERROR(VLOOKUP(A2245,BITXeom!$C$9:$D$100,2,0),0)-$D$3*IFERROR(VLOOKUP($A2245,Dividends!$C$10:$E$100,2,0),0)</f>
        <v>6.6339400745913011</v>
      </c>
      <c r="G2245" s="66">
        <f t="shared" si="58"/>
        <v>1298.1371259507264</v>
      </c>
      <c r="H2245" s="2">
        <f>H2244*(1-H$1+IF(AND(WEEKDAY($A2245)&lt;&gt;1,WEEKDAY($A2245)&lt;&gt;7),-VLOOKUP($A2245,ETF_OP_Fee!$I$5:$J$14,2,1),0))^($A2245-$A2244)*(1+1*(B2245/B2244-1))</f>
        <v>3.2511352129154734</v>
      </c>
      <c r="I2245" s="9" t="str">
        <f>IFERROR(VLOOKUP(A2245,'BITO-IV'!$A$1:$J$10000,4,0),"")</f>
        <v/>
      </c>
      <c r="L2245" s="9">
        <f>VLOOKUP(A2245,'ETH-Web'!$A$1:$G$10001,6,0)</f>
        <v>130.33900499999999</v>
      </c>
      <c r="M2245" s="2">
        <f>M2244*(1-M$1+IF(AND(WEEKDAY($A2245)&lt;&gt;1,WEEKDAY($A2245)&lt;&gt;7),-VLOOKUP($A2245,ETF_OP_Fee!$K$5:$L$14,2,1),0))^($A2245-$A2244)*(1+2*(L2245/L2244-1))-M$3*IFERROR(VLOOKUP($A3841,Dividends!$C$10:$E$100,3,0),0)</f>
        <v>2.3183620275103678</v>
      </c>
      <c r="R2245" t="str">
        <f t="shared" si="59"/>
        <v/>
      </c>
      <c r="S2245" t="str">
        <f t="shared" si="57"/>
        <v/>
      </c>
      <c r="U2245" t="str">
        <f t="shared" si="60"/>
        <v/>
      </c>
      <c r="V2245" t="str">
        <f t="shared" si="61"/>
        <v/>
      </c>
      <c r="W2245">
        <f>VLOOKUP(A2245,Tbills!$B$4:$C$10000,2,1)</f>
        <v>2.3399999999999856</v>
      </c>
    </row>
    <row r="2246" spans="1:23">
      <c r="A2246" s="1">
        <v>43425</v>
      </c>
      <c r="B2246">
        <f>IFERROR(VLOOKUP($A2246,'BTC-Web'!$A$2:$H$10000,2,0),"")</f>
        <v>4465.5400390000004</v>
      </c>
      <c r="C2246">
        <f>VLOOKUP(A2246,H_SPBTFDUE!$B$2:$C$5828,2,0)</f>
        <v>29.96</v>
      </c>
      <c r="D2246" s="2">
        <f>D2245*(1-D$1+IF(AND(WEEKDAY($A2246)&lt;&gt;1,WEEKDAY($A2246)&lt;&gt;7),-VLOOKUP($A2246,ETF_OP_Fee!$G$5:$H$14,2,1),0))^($A2246-$A2245)*(1+2*(C2246/C2245-1))+IFERROR(VLOOKUP(A2246,BITXeom!$C$9:$D$100,2,0),0)-$D$3*IFERROR(VLOOKUP($A2246,Dividends!$C$10:$E$100,2,0),0)</f>
        <v>7.1007148777405869</v>
      </c>
      <c r="G2246" s="66">
        <f t="shared" si="58"/>
        <v>1206.5629954717015</v>
      </c>
      <c r="H2246" s="2">
        <f>H2245*(1-H$1+IF(AND(WEEKDAY($A2246)&lt;&gt;1,WEEKDAY($A2246)&lt;&gt;7),-VLOOKUP($A2246,ETF_OP_Fee!$I$5:$J$14,2,1),0))^($A2246-$A2245)*(1+1*(B2246/B2245-1))</f>
        <v>2.9847666542212448</v>
      </c>
      <c r="I2246" s="9" t="str">
        <f>IFERROR(VLOOKUP(A2246,'BITO-IV'!$A$1:$J$10000,4,0),"")</f>
        <v/>
      </c>
      <c r="L2246" s="9">
        <f>VLOOKUP(A2246,'ETH-Web'!$A$1:$G$10001,6,0)</f>
        <v>136.70100400000001</v>
      </c>
      <c r="M2246" s="2">
        <f>M2245*(1-M$1+IF(AND(WEEKDAY($A2246)&lt;&gt;1,WEEKDAY($A2246)&lt;&gt;7),-VLOOKUP($A2246,ETF_OP_Fee!$K$5:$L$14,2,1),0))^($A2246-$A2245)*(1+2*(L2246/L2245-1))-M$3*IFERROR(VLOOKUP($A3842,Dividends!$C$10:$E$100,3,0),0)</f>
        <v>2.5446204074614642</v>
      </c>
      <c r="R2246" t="str">
        <f t="shared" si="59"/>
        <v/>
      </c>
      <c r="S2246" t="str">
        <f t="shared" si="57"/>
        <v/>
      </c>
      <c r="U2246" t="str">
        <f t="shared" si="60"/>
        <v/>
      </c>
      <c r="V2246" t="str">
        <f t="shared" si="61"/>
        <v/>
      </c>
      <c r="W2246">
        <f>VLOOKUP(A2246,Tbills!$B$4:$C$10000,2,1)</f>
        <v>2.3399999999999856</v>
      </c>
    </row>
    <row r="2247" spans="1:23">
      <c r="A2247" s="1">
        <v>43427</v>
      </c>
      <c r="B2247">
        <f>IFERROR(VLOOKUP($A2247,'BTC-Web'!$A$2:$H$10000,2,0),"")</f>
        <v>4360.7001950000003</v>
      </c>
      <c r="C2247">
        <f>VLOOKUP(A2247,H_SPBTFDUE!$B$2:$C$5828,2,0)</f>
        <v>28.59</v>
      </c>
      <c r="D2247" s="2">
        <f>D2246*(1-D$1+IF(AND(WEEKDAY($A2247)&lt;&gt;1,WEEKDAY($A2247)&lt;&gt;7),-VLOOKUP($A2247,ETF_OP_Fee!$G$5:$H$14,2,1),0))^($A2247-$A2246)*(1+2*(C2247/C2246-1))+IFERROR(VLOOKUP(A2247,BITXeom!$C$9:$D$100,2,0),0)-$D$3*IFERROR(VLOOKUP($A2247,Dividends!$C$10:$E$100,2,0),0)</f>
        <v>6.4497617628630461</v>
      </c>
      <c r="G2247" s="66">
        <f t="shared" si="58"/>
        <v>1316.8467370679582</v>
      </c>
      <c r="H2247" s="2">
        <f>H2246*(1-H$1+IF(AND(WEEKDAY($A2247)&lt;&gt;1,WEEKDAY($A2247)&lt;&gt;7),-VLOOKUP($A2247,ETF_OP_Fee!$I$5:$J$14,2,1),0))^($A2247-$A2246)*(1+1*(B2247/B2246-1))</f>
        <v>2.9145399880155622</v>
      </c>
      <c r="I2247" s="9" t="str">
        <f>IFERROR(VLOOKUP(A2247,'BITO-IV'!$A$1:$J$10000,4,0),"")</f>
        <v/>
      </c>
      <c r="L2247" s="9">
        <f>VLOOKUP(A2247,'ETH-Web'!$A$1:$G$10001,6,0)</f>
        <v>123.295998</v>
      </c>
      <c r="M2247" s="2">
        <f>M2246*(1-M$1+IF(AND(WEEKDAY($A2247)&lt;&gt;1,WEEKDAY($A2247)&lt;&gt;7),-VLOOKUP($A2247,ETF_OP_Fee!$K$5:$L$14,2,1),0))^($A2247-$A2246)*(1+2*(L2247/L2246-1))-M$3*IFERROR(VLOOKUP($A3843,Dividends!$C$10:$E$100,3,0),0)</f>
        <v>2.0454601644347354</v>
      </c>
      <c r="R2247" t="str">
        <f t="shared" si="59"/>
        <v/>
      </c>
      <c r="S2247" t="str">
        <f t="shared" si="57"/>
        <v/>
      </c>
      <c r="U2247" t="str">
        <f t="shared" si="60"/>
        <v/>
      </c>
      <c r="V2247" t="str">
        <f t="shared" si="61"/>
        <v/>
      </c>
      <c r="W2247">
        <f>VLOOKUP(A2247,Tbills!$B$4:$C$10000,2,1)</f>
        <v>2.3192307692307961</v>
      </c>
    </row>
    <row r="2248" spans="1:23">
      <c r="A2248" s="1">
        <v>43430</v>
      </c>
      <c r="B2248">
        <f>IFERROR(VLOOKUP($A2248,'BTC-Web'!$A$2:$H$10000,2,0),"")</f>
        <v>4015.070068</v>
      </c>
      <c r="C2248">
        <f>VLOOKUP(A2248,H_SPBTFDUE!$B$2:$C$5828,2,0)</f>
        <v>24.68</v>
      </c>
      <c r="D2248" s="2">
        <f>D2247*(1-D$1+IF(AND(WEEKDAY($A2248)&lt;&gt;1,WEEKDAY($A2248)&lt;&gt;7),-VLOOKUP($A2248,ETF_OP_Fee!$G$5:$H$14,2,1),0))^($A2248-$A2247)*(1+2*(C2248/C2247-1))+IFERROR(VLOOKUP(A2248,BITXeom!$C$9:$D$100,2,0),0)-$D$3*IFERROR(VLOOKUP($A2248,Dividends!$C$10:$E$100,2,0),0)</f>
        <v>4.6839143506511958</v>
      </c>
      <c r="G2248" s="66">
        <f t="shared" si="58"/>
        <v>1676.9650193773234</v>
      </c>
      <c r="H2248" s="2">
        <f>H2247*(1-H$1+IF(AND(WEEKDAY($A2248)&lt;&gt;1,WEEKDAY($A2248)&lt;&gt;7),-VLOOKUP($A2248,ETF_OP_Fee!$I$5:$J$14,2,1),0))^($A2248-$A2247)*(1+1*(B2248/B2247-1))</f>
        <v>2.6833233297801025</v>
      </c>
      <c r="I2248" s="9" t="str">
        <f>IFERROR(VLOOKUP(A2248,'BITO-IV'!$A$1:$J$10000,4,0),"")</f>
        <v/>
      </c>
      <c r="L2248" s="9">
        <f>VLOOKUP(A2248,'ETH-Web'!$A$1:$G$10001,6,0)</f>
        <v>108.334999</v>
      </c>
      <c r="M2248" s="2">
        <f>M2247*(1-M$1+IF(AND(WEEKDAY($A2248)&lt;&gt;1,WEEKDAY($A2248)&lt;&gt;7),-VLOOKUP($A2248,ETF_OP_Fee!$K$5:$L$14,2,1),0))^($A2248-$A2247)*(1+2*(L2248/L2247-1))-M$3*IFERROR(VLOOKUP($A3844,Dividends!$C$10:$E$100,3,0),0)</f>
        <v>1.5489395010054896</v>
      </c>
      <c r="R2248" t="str">
        <f t="shared" si="59"/>
        <v/>
      </c>
      <c r="S2248" t="str">
        <f t="shared" si="57"/>
        <v/>
      </c>
      <c r="U2248" t="str">
        <f t="shared" si="60"/>
        <v/>
      </c>
      <c r="V2248" t="str">
        <f t="shared" si="61"/>
        <v/>
      </c>
      <c r="W2248">
        <f>VLOOKUP(A2248,Tbills!$B$4:$C$10000,2,1)</f>
        <v>2.3192307692307961</v>
      </c>
    </row>
    <row r="2249" spans="1:23">
      <c r="A2249" s="1">
        <v>43431</v>
      </c>
      <c r="B2249">
        <f>IFERROR(VLOOKUP($A2249,'BTC-Web'!$A$2:$H$10000,2,0),"")</f>
        <v>3765.9499510000001</v>
      </c>
      <c r="C2249">
        <f>VLOOKUP(A2249,H_SPBTFDUE!$B$2:$C$5828,2,0)</f>
        <v>25.34</v>
      </c>
      <c r="D2249" s="2">
        <f>D2248*(1-D$1+IF(AND(WEEKDAY($A2249)&lt;&gt;1,WEEKDAY($A2249)&lt;&gt;7),-VLOOKUP($A2249,ETF_OP_Fee!$G$5:$H$14,2,1),0))^($A2249-$A2248)*(1+2*(C2249/C2248-1))+IFERROR(VLOOKUP(A2249,BITXeom!$C$9:$D$100,2,0),0)-$D$3*IFERROR(VLOOKUP($A2249,Dividends!$C$10:$E$100,2,0),0)</f>
        <v>4.9338368141984752</v>
      </c>
      <c r="G2249" s="66">
        <f t="shared" si="58"/>
        <v>1587.1859171401529</v>
      </c>
      <c r="H2249" s="2">
        <f>H2248*(1-H$1+IF(AND(WEEKDAY($A2249)&lt;&gt;1,WEEKDAY($A2249)&lt;&gt;7),-VLOOKUP($A2249,ETF_OP_Fee!$I$5:$J$14,2,1),0))^($A2249-$A2248)*(1+1*(B2249/B2248-1))</f>
        <v>2.516767622360367</v>
      </c>
      <c r="I2249" s="9" t="str">
        <f>IFERROR(VLOOKUP(A2249,'BITO-IV'!$A$1:$J$10000,4,0),"")</f>
        <v/>
      </c>
      <c r="L2249" s="9">
        <f>VLOOKUP(A2249,'ETH-Web'!$A$1:$G$10001,6,0)</f>
        <v>110.010002</v>
      </c>
      <c r="M2249" s="2">
        <f>M2248*(1-M$1+IF(AND(WEEKDAY($A2249)&lt;&gt;1,WEEKDAY($A2249)&lt;&gt;7),-VLOOKUP($A2249,ETF_OP_Fee!$K$5:$L$14,2,1),0))^($A2249-$A2248)*(1+2*(L2249/L2248-1))-M$3*IFERROR(VLOOKUP($A3845,Dividends!$C$10:$E$100,3,0),0)</f>
        <v>1.5967957016750236</v>
      </c>
      <c r="R2249" t="str">
        <f t="shared" si="59"/>
        <v/>
      </c>
      <c r="S2249" t="str">
        <f t="shared" si="57"/>
        <v/>
      </c>
      <c r="U2249" t="str">
        <f t="shared" si="60"/>
        <v/>
      </c>
      <c r="V2249" t="str">
        <f t="shared" si="61"/>
        <v/>
      </c>
      <c r="W2249">
        <f>VLOOKUP(A2249,Tbills!$B$4:$C$10000,2,1)</f>
        <v>2.3192307692307961</v>
      </c>
    </row>
    <row r="2250" spans="1:23">
      <c r="A2250" s="1">
        <v>43432</v>
      </c>
      <c r="B2250">
        <f>IFERROR(VLOOKUP($A2250,'BTC-Web'!$A$2:$H$10000,2,0),"")</f>
        <v>3822.469971</v>
      </c>
      <c r="C2250">
        <f>VLOOKUP(A2250,H_SPBTFDUE!$B$2:$C$5828,2,0)</f>
        <v>29.35</v>
      </c>
      <c r="D2250" s="2">
        <f>D2249*(1-D$1+IF(AND(WEEKDAY($A2250)&lt;&gt;1,WEEKDAY($A2250)&lt;&gt;7),-VLOOKUP($A2250,ETF_OP_Fee!$G$5:$H$14,2,1),0))^($A2250-$A2249)*(1+2*(C2250/C2249-1))+IFERROR(VLOOKUP(A2250,BITXeom!$C$9:$D$100,2,0),0)-$D$3*IFERROR(VLOOKUP($A2250,Dividends!$C$10:$E$100,2,0),0)</f>
        <v>6.494591744210461</v>
      </c>
      <c r="G2250" s="66">
        <f t="shared" si="58"/>
        <v>1084.7658436437005</v>
      </c>
      <c r="H2250" s="2">
        <f>H2249*(1-H$1+IF(AND(WEEKDAY($A2250)&lt;&gt;1,WEEKDAY($A2250)&lt;&gt;7),-VLOOKUP($A2250,ETF_OP_Fee!$I$5:$J$14,2,1),0))^($A2250-$A2249)*(1+1*(B2250/B2249-1))</f>
        <v>2.5544732126216707</v>
      </c>
      <c r="I2250" s="9" t="str">
        <f>IFERROR(VLOOKUP(A2250,'BITO-IV'!$A$1:$J$10000,4,0),"")</f>
        <v/>
      </c>
      <c r="L2250" s="9">
        <f>VLOOKUP(A2250,'ETH-Web'!$A$1:$G$10001,6,0)</f>
        <v>122.43800400000001</v>
      </c>
      <c r="M2250" s="2">
        <f>M2249*(1-M$1+IF(AND(WEEKDAY($A2250)&lt;&gt;1,WEEKDAY($A2250)&lt;&gt;7),-VLOOKUP($A2250,ETF_OP_Fee!$K$5:$L$14,2,1),0))^($A2250-$A2249)*(1+2*(L2250/L2249-1))-M$3*IFERROR(VLOOKUP($A3846,Dividends!$C$10:$E$100,3,0),0)</f>
        <v>1.957530303415548</v>
      </c>
      <c r="R2250" t="str">
        <f t="shared" si="59"/>
        <v/>
      </c>
      <c r="S2250" t="str">
        <f t="shared" si="57"/>
        <v/>
      </c>
      <c r="U2250" t="str">
        <f t="shared" si="60"/>
        <v/>
      </c>
      <c r="V2250" t="str">
        <f t="shared" si="61"/>
        <v/>
      </c>
      <c r="W2250">
        <f>VLOOKUP(A2250,Tbills!$B$4:$C$10000,2,1)</f>
        <v>2.3192307692307961</v>
      </c>
    </row>
    <row r="2251" spans="1:23">
      <c r="A2251" s="1">
        <v>43433</v>
      </c>
      <c r="B2251">
        <f>IFERROR(VLOOKUP($A2251,'BTC-Web'!$A$2:$H$10000,2,0),"")</f>
        <v>4269.0043949999999</v>
      </c>
      <c r="C2251">
        <f>VLOOKUP(A2251,H_SPBTFDUE!$B$2:$C$5828,2,0)</f>
        <v>28.59</v>
      </c>
      <c r="D2251" s="2">
        <f>D2250*(1-D$1+IF(AND(WEEKDAY($A2251)&lt;&gt;1,WEEKDAY($A2251)&lt;&gt;7),-VLOOKUP($A2251,ETF_OP_Fee!$G$5:$H$14,2,1),0))^($A2251-$A2250)*(1+2*(C2251/C2250-1))+IFERROR(VLOOKUP(A2251,BITXeom!$C$9:$D$100,2,0),0)-$D$3*IFERROR(VLOOKUP($A2251,Dividends!$C$10:$E$100,2,0),0)</f>
        <v>6.1575025507568109</v>
      </c>
      <c r="G2251" s="66">
        <f t="shared" si="58"/>
        <v>1140.8880503955447</v>
      </c>
      <c r="H2251" s="2">
        <f>H2250*(1-H$1+IF(AND(WEEKDAY($A2251)&lt;&gt;1,WEEKDAY($A2251)&lt;&gt;7),-VLOOKUP($A2251,ETF_OP_Fee!$I$5:$J$14,2,1),0))^($A2251-$A2250)*(1+1*(B2251/B2250-1))</f>
        <v>2.8528081643708814</v>
      </c>
      <c r="I2251" s="9" t="str">
        <f>IFERROR(VLOOKUP(A2251,'BITO-IV'!$A$1:$J$10000,4,0),"")</f>
        <v/>
      </c>
      <c r="L2251" s="9">
        <f>VLOOKUP(A2251,'ETH-Web'!$A$1:$G$10001,6,0)</f>
        <v>117.542648</v>
      </c>
      <c r="M2251" s="2">
        <f>M2250*(1-M$1+IF(AND(WEEKDAY($A2251)&lt;&gt;1,WEEKDAY($A2251)&lt;&gt;7),-VLOOKUP($A2251,ETF_OP_Fee!$K$5:$L$14,2,1),0))^($A2251-$A2250)*(1+2*(L2251/L2250-1))-M$3*IFERROR(VLOOKUP($A3847,Dividends!$C$10:$E$100,3,0),0)</f>
        <v>1.8009506981792105</v>
      </c>
      <c r="R2251" t="str">
        <f t="shared" si="59"/>
        <v/>
      </c>
      <c r="S2251" t="str">
        <f t="shared" si="57"/>
        <v/>
      </c>
      <c r="U2251" t="str">
        <f t="shared" si="60"/>
        <v/>
      </c>
      <c r="V2251" t="str">
        <f t="shared" si="61"/>
        <v/>
      </c>
      <c r="W2251">
        <f>VLOOKUP(A2251,Tbills!$B$4:$C$10000,2,1)</f>
        <v>2.3699986813186542</v>
      </c>
    </row>
    <row r="2252" spans="1:23">
      <c r="A2252" s="1">
        <v>43434</v>
      </c>
      <c r="B2252">
        <f>IFERROR(VLOOKUP($A2252,'BTC-Web'!$A$2:$H$10000,2,0),"")</f>
        <v>4289.0888670000004</v>
      </c>
      <c r="C2252">
        <f>VLOOKUP(A2252,H_SPBTFDUE!$B$2:$C$5828,2,0)</f>
        <v>26.92</v>
      </c>
      <c r="D2252" s="2">
        <f>D2251*(1-D$1+IF(AND(WEEKDAY($A2252)&lt;&gt;1,WEEKDAY($A2252)&lt;&gt;7),-VLOOKUP($A2252,ETF_OP_Fee!$G$5:$H$14,2,1),0))^($A2252-$A2251)*(1+2*(C2252/C2251-1))+IFERROR(VLOOKUP(A2252,BITXeom!$C$9:$D$100,2,0),0)-$D$3*IFERROR(VLOOKUP($A2252,Dividends!$C$10:$E$100,2,0),0)</f>
        <v>5.4375025176997971</v>
      </c>
      <c r="G2252" s="66">
        <f t="shared" si="58"/>
        <v>1274.1118407273832</v>
      </c>
      <c r="H2252" s="2">
        <f>H2251*(1-H$1+IF(AND(WEEKDAY($A2252)&lt;&gt;1,WEEKDAY($A2252)&lt;&gt;7),-VLOOKUP($A2252,ETF_OP_Fee!$I$5:$J$14,2,1),0))^($A2252-$A2251)*(1+1*(B2252/B2251-1))</f>
        <v>2.8661552285933483</v>
      </c>
      <c r="I2252" s="9" t="str">
        <f>IFERROR(VLOOKUP(A2252,'BITO-IV'!$A$1:$J$10000,4,0),"")</f>
        <v/>
      </c>
      <c r="L2252" s="9">
        <f>VLOOKUP(A2252,'ETH-Web'!$A$1:$G$10001,6,0)</f>
        <v>113.17141700000001</v>
      </c>
      <c r="M2252" s="2">
        <f>M2251*(1-M$1+IF(AND(WEEKDAY($A2252)&lt;&gt;1,WEEKDAY($A2252)&lt;&gt;7),-VLOOKUP($A2252,ETF_OP_Fee!$K$5:$L$14,2,1),0))^($A2252-$A2251)*(1+2*(L2252/L2251-1))-M$3*IFERROR(VLOOKUP($A3848,Dividends!$C$10:$E$100,3,0),0)</f>
        <v>1.6669585724798885</v>
      </c>
      <c r="R2252" t="str">
        <f t="shared" si="59"/>
        <v/>
      </c>
      <c r="S2252" t="str">
        <f t="shared" si="57"/>
        <v/>
      </c>
      <c r="U2252" t="str">
        <f t="shared" si="60"/>
        <v/>
      </c>
      <c r="V2252" t="str">
        <f t="shared" si="61"/>
        <v/>
      </c>
      <c r="W2252">
        <f>VLOOKUP(A2252,Tbills!$B$4:$C$10000,2,1)</f>
        <v>2.3699986813186542</v>
      </c>
    </row>
    <row r="2253" spans="1:23">
      <c r="A2253" s="1">
        <v>43437</v>
      </c>
      <c r="B2253">
        <f>IFERROR(VLOOKUP($A2253,'BTC-Web'!$A$2:$H$10000,2,0),"")</f>
        <v>4147.3237300000001</v>
      </c>
      <c r="C2253">
        <f>VLOOKUP(A2253,H_SPBTFDUE!$B$2:$C$5828,2,0)</f>
        <v>26.03</v>
      </c>
      <c r="D2253" s="2">
        <f>D2252*(1-D$1+IF(AND(WEEKDAY($A2253)&lt;&gt;1,WEEKDAY($A2253)&lt;&gt;7),-VLOOKUP($A2253,ETF_OP_Fee!$G$5:$H$14,2,1),0))^($A2253-$A2252)*(1+2*(C2253/C2252-1))+IFERROR(VLOOKUP(A2253,BITXeom!$C$9:$D$100,2,0),0)-$D$3*IFERROR(VLOOKUP($A2253,Dividends!$C$10:$E$100,2,0),0)</f>
        <v>5.0761286393392124</v>
      </c>
      <c r="G2253" s="66">
        <f t="shared" si="58"/>
        <v>1358.2921395525464</v>
      </c>
      <c r="H2253" s="2">
        <f>H2252*(1-H$1+IF(AND(WEEKDAY($A2253)&lt;&gt;1,WEEKDAY($A2253)&lt;&gt;7),-VLOOKUP($A2253,ETF_OP_Fee!$I$5:$J$14,2,1),0))^($A2253-$A2252)*(1+1*(B2253/B2252-1))</f>
        <v>2.7712052216665746</v>
      </c>
      <c r="I2253" s="9" t="str">
        <f>IFERROR(VLOOKUP(A2253,'BITO-IV'!$A$1:$J$10000,4,0),"")</f>
        <v/>
      </c>
      <c r="L2253" s="9">
        <f>VLOOKUP(A2253,'ETH-Web'!$A$1:$G$10001,6,0)</f>
        <v>108.92501799999999</v>
      </c>
      <c r="M2253" s="2">
        <f>M2252*(1-M$1+IF(AND(WEEKDAY($A2253)&lt;&gt;1,WEEKDAY($A2253)&lt;&gt;7),-VLOOKUP($A2253,ETF_OP_Fee!$K$5:$L$14,2,1),0))^($A2253-$A2252)*(1+2*(L2253/L2252-1))-M$3*IFERROR(VLOOKUP($A3849,Dividends!$C$10:$E$100,3,0),0)</f>
        <v>1.5417447686386427</v>
      </c>
      <c r="R2253" t="str">
        <f t="shared" si="59"/>
        <v/>
      </c>
      <c r="S2253" t="str">
        <f t="shared" si="57"/>
        <v/>
      </c>
      <c r="U2253" t="str">
        <f t="shared" si="60"/>
        <v/>
      </c>
      <c r="V2253" t="str">
        <f t="shared" si="61"/>
        <v/>
      </c>
      <c r="W2253">
        <f>VLOOKUP(A2253,Tbills!$B$4:$C$10000,2,1)</f>
        <v>2.3699986813186542</v>
      </c>
    </row>
    <row r="2254" spans="1:23">
      <c r="A2254" s="1">
        <v>43438</v>
      </c>
      <c r="B2254">
        <f>IFERROR(VLOOKUP($A2254,'BTC-Web'!$A$2:$H$10000,2,0),"")</f>
        <v>3886.294922</v>
      </c>
      <c r="C2254">
        <f>VLOOKUP(A2254,H_SPBTFDUE!$B$2:$C$5828,2,0)</f>
        <v>26.3</v>
      </c>
      <c r="D2254" s="2">
        <f>D2253*(1-D$1+IF(AND(WEEKDAY($A2254)&lt;&gt;1,WEEKDAY($A2254)&lt;&gt;7),-VLOOKUP($A2254,ETF_OP_Fee!$G$5:$H$14,2,1),0))^($A2254-$A2253)*(1+2*(C2254/C2253-1))+IFERROR(VLOOKUP(A2254,BITXeom!$C$9:$D$100,2,0),0)-$D$3*IFERROR(VLOOKUP($A2254,Dividends!$C$10:$E$100,2,0),0)</f>
        <v>5.1808098085216709</v>
      </c>
      <c r="G2254" s="66">
        <f t="shared" si="58"/>
        <v>1330.0432643085694</v>
      </c>
      <c r="H2254" s="2">
        <f>H2253*(1-H$1+IF(AND(WEEKDAY($A2254)&lt;&gt;1,WEEKDAY($A2254)&lt;&gt;7),-VLOOKUP($A2254,ETF_OP_Fee!$I$5:$J$14,2,1),0))^($A2254-$A2253)*(1+1*(B2254/B2253-1))</f>
        <v>2.5967204814709626</v>
      </c>
      <c r="I2254" s="9" t="str">
        <f>IFERROR(VLOOKUP(A2254,'BITO-IV'!$A$1:$J$10000,4,0),"")</f>
        <v/>
      </c>
      <c r="L2254" s="9">
        <f>VLOOKUP(A2254,'ETH-Web'!$A$1:$G$10001,6,0)</f>
        <v>110.21418799999999</v>
      </c>
      <c r="M2254" s="2">
        <f>M2253*(1-M$1+IF(AND(WEEKDAY($A2254)&lt;&gt;1,WEEKDAY($A2254)&lt;&gt;7),-VLOOKUP($A2254,ETF_OP_Fee!$K$5:$L$14,2,1),0))^($A2254-$A2253)*(1+2*(L2254/L2253-1))-M$3*IFERROR(VLOOKUP($A3850,Dividends!$C$10:$E$100,3,0),0)</f>
        <v>1.578198422865063</v>
      </c>
      <c r="R2254" t="str">
        <f t="shared" si="59"/>
        <v/>
      </c>
      <c r="S2254" t="str">
        <f t="shared" si="57"/>
        <v/>
      </c>
      <c r="U2254" t="str">
        <f t="shared" si="60"/>
        <v/>
      </c>
      <c r="V2254" t="str">
        <f t="shared" si="61"/>
        <v/>
      </c>
      <c r="W2254">
        <f>VLOOKUP(A2254,Tbills!$B$4:$C$10000,2,1)</f>
        <v>2.3699986813186542</v>
      </c>
    </row>
    <row r="2255" spans="1:23">
      <c r="A2255" s="1">
        <v>43440</v>
      </c>
      <c r="B2255">
        <f>IFERROR(VLOOKUP($A2255,'BTC-Web'!$A$2:$H$10000,2,0),"")</f>
        <v>3754.0744629999999</v>
      </c>
      <c r="C2255">
        <f>VLOOKUP(A2255,H_SPBTFDUE!$B$2:$C$5828,2,0)</f>
        <v>24.65</v>
      </c>
      <c r="D2255" s="2">
        <f>D2254*(1-D$1+IF(AND(WEEKDAY($A2255)&lt;&gt;1,WEEKDAY($A2255)&lt;&gt;7),-VLOOKUP($A2255,ETF_OP_Fee!$G$5:$H$14,2,1),0))^($A2255-$A2254)*(1+2*(C2255/C2254-1))+IFERROR(VLOOKUP(A2255,BITXeom!$C$9:$D$100,2,0),0)-$D$3*IFERROR(VLOOKUP($A2255,Dividends!$C$10:$E$100,2,0),0)</f>
        <v>4.5296539419258695</v>
      </c>
      <c r="G2255" s="66">
        <f t="shared" si="58"/>
        <v>1496.8615870587646</v>
      </c>
      <c r="H2255" s="2">
        <f>H2254*(1-H$1+IF(AND(WEEKDAY($A2255)&lt;&gt;1,WEEKDAY($A2255)&lt;&gt;7),-VLOOKUP($A2255,ETF_OP_Fee!$I$5:$J$14,2,1),0))^($A2255-$A2254)*(1+1*(B2255/B2254-1))</f>
        <v>2.5082436625287214</v>
      </c>
      <c r="I2255" s="9" t="str">
        <f>IFERROR(VLOOKUP(A2255,'BITO-IV'!$A$1:$J$10000,4,0),"")</f>
        <v/>
      </c>
      <c r="L2255" s="9">
        <f>VLOOKUP(A2255,'ETH-Web'!$A$1:$G$10001,6,0)</f>
        <v>91.761054999999999</v>
      </c>
      <c r="M2255" s="2">
        <f>M2254*(1-M$1+IF(AND(WEEKDAY($A2255)&lt;&gt;1,WEEKDAY($A2255)&lt;&gt;7),-VLOOKUP($A2255,ETF_OP_Fee!$K$5:$L$14,2,1),0))^($A2255-$A2254)*(1+2*(L2255/L2254-1))-M$3*IFERROR(VLOOKUP($A3851,Dividends!$C$10:$E$100,3,0),0)</f>
        <v>1.0496696478334158</v>
      </c>
      <c r="R2255" t="str">
        <f t="shared" si="59"/>
        <v/>
      </c>
      <c r="S2255" t="str">
        <f t="shared" si="57"/>
        <v/>
      </c>
      <c r="U2255" t="str">
        <f t="shared" si="60"/>
        <v/>
      </c>
      <c r="V2255" t="str">
        <f t="shared" si="61"/>
        <v/>
      </c>
      <c r="W2255">
        <f>VLOOKUP(A2255,Tbills!$B$4:$C$10000,2,1)</f>
        <v>2.3649982417582467</v>
      </c>
    </row>
    <row r="2256" spans="1:23">
      <c r="A2256" s="1">
        <v>43441</v>
      </c>
      <c r="B2256">
        <f>IFERROR(VLOOKUP($A2256,'BTC-Web'!$A$2:$H$10000,2,0),"")</f>
        <v>3512.5903320000002</v>
      </c>
      <c r="C2256">
        <f>VLOOKUP(A2256,H_SPBTFDUE!$B$2:$C$5828,2,0)</f>
        <v>22.57</v>
      </c>
      <c r="D2256" s="2">
        <f>D2255*(1-D$1+IF(AND(WEEKDAY($A2256)&lt;&gt;1,WEEKDAY($A2256)&lt;&gt;7),-VLOOKUP($A2256,ETF_OP_Fee!$G$5:$H$14,2,1),0))^($A2256-$A2255)*(1+2*(C2256/C2255-1))+IFERROR(VLOOKUP(A2256,BITXeom!$C$9:$D$100,2,0),0)-$D$3*IFERROR(VLOOKUP($A2256,Dividends!$C$10:$E$100,2,0),0)</f>
        <v>3.7647635253843581</v>
      </c>
      <c r="G2256" s="66">
        <f t="shared" si="58"/>
        <v>1749.3980374925891</v>
      </c>
      <c r="H2256" s="2">
        <f>H2255*(1-H$1+IF(AND(WEEKDAY($A2256)&lt;&gt;1,WEEKDAY($A2256)&lt;&gt;7),-VLOOKUP($A2256,ETF_OP_Fee!$I$5:$J$14,2,1),0))^($A2256-$A2255)*(1+1*(B2256/B2255-1))</f>
        <v>2.3468376063145566</v>
      </c>
      <c r="I2256" s="9" t="str">
        <f>IFERROR(VLOOKUP(A2256,'BITO-IV'!$A$1:$J$10000,4,0),"")</f>
        <v/>
      </c>
      <c r="L2256" s="9">
        <f>VLOOKUP(A2256,'ETH-Web'!$A$1:$G$10001,6,0)</f>
        <v>93.294562999999997</v>
      </c>
      <c r="M2256" s="2">
        <f>M2255*(1-M$1+IF(AND(WEEKDAY($A2256)&lt;&gt;1,WEEKDAY($A2256)&lt;&gt;7),-VLOOKUP($A2256,ETF_OP_Fee!$K$5:$L$14,2,1),0))^($A2256-$A2255)*(1+2*(L2256/L2255-1))-M$3*IFERROR(VLOOKUP($A3852,Dividends!$C$10:$E$100,3,0),0)</f>
        <v>1.0847258070768682</v>
      </c>
      <c r="R2256" t="str">
        <f t="shared" si="59"/>
        <v/>
      </c>
      <c r="S2256" t="str">
        <f t="shared" si="57"/>
        <v/>
      </c>
      <c r="U2256" t="str">
        <f t="shared" si="60"/>
        <v/>
      </c>
      <c r="V2256" t="str">
        <f t="shared" si="61"/>
        <v/>
      </c>
      <c r="W2256">
        <f>VLOOKUP(A2256,Tbills!$B$4:$C$10000,2,1)</f>
        <v>2.3649982417582467</v>
      </c>
    </row>
    <row r="2257" spans="1:23">
      <c r="A2257" s="1">
        <v>43444</v>
      </c>
      <c r="B2257">
        <f>IFERROR(VLOOKUP($A2257,'BTC-Web'!$A$2:$H$10000,2,0),"")</f>
        <v>3612.0463869999999</v>
      </c>
      <c r="C2257">
        <f>VLOOKUP(A2257,H_SPBTFDUE!$B$2:$C$5828,2,0)</f>
        <v>23.1</v>
      </c>
      <c r="D2257" s="2">
        <f>D2256*(1-D$1+IF(AND(WEEKDAY($A2257)&lt;&gt;1,WEEKDAY($A2257)&lt;&gt;7),-VLOOKUP($A2257,ETF_OP_Fee!$G$5:$H$14,2,1),0))^($A2257-$A2256)*(1+2*(C2257/C2256-1))+IFERROR(VLOOKUP(A2257,BITXeom!$C$9:$D$100,2,0),0)-$D$3*IFERROR(VLOOKUP($A2257,Dividends!$C$10:$E$100,2,0),0)</f>
        <v>3.9401503613102062</v>
      </c>
      <c r="G2257" s="66">
        <f t="shared" si="58"/>
        <v>1667.1464979818672</v>
      </c>
      <c r="H2257" s="2">
        <f>H2256*(1-H$1+IF(AND(WEEKDAY($A2257)&lt;&gt;1,WEEKDAY($A2257)&lt;&gt;7),-VLOOKUP($A2257,ETF_OP_Fee!$I$5:$J$14,2,1),0))^($A2257-$A2256)*(1+1*(B2257/B2256-1))</f>
        <v>2.4130979189092403</v>
      </c>
      <c r="I2257" s="9" t="str">
        <f>IFERROR(VLOOKUP(A2257,'BITO-IV'!$A$1:$J$10000,4,0),"")</f>
        <v/>
      </c>
      <c r="L2257" s="9">
        <f>VLOOKUP(A2257,'ETH-Web'!$A$1:$G$10001,6,0)</f>
        <v>91.685654</v>
      </c>
      <c r="M2257" s="2">
        <f>M2256*(1-M$1+IF(AND(WEEKDAY($A2257)&lt;&gt;1,WEEKDAY($A2257)&lt;&gt;7),-VLOOKUP($A2257,ETF_OP_Fee!$K$5:$L$14,2,1),0))^($A2257-$A2256)*(1+2*(L2257/L2256-1))-M$3*IFERROR(VLOOKUP($A3853,Dividends!$C$10:$E$100,3,0),0)</f>
        <v>1.0472316711801475</v>
      </c>
      <c r="R2257" t="str">
        <f t="shared" si="59"/>
        <v/>
      </c>
      <c r="S2257" t="str">
        <f t="shared" si="57"/>
        <v/>
      </c>
      <c r="U2257" t="str">
        <f t="shared" si="60"/>
        <v/>
      </c>
      <c r="V2257" t="str">
        <f t="shared" si="61"/>
        <v/>
      </c>
      <c r="W2257">
        <f>VLOOKUP(A2257,Tbills!$B$4:$C$10000,2,1)</f>
        <v>2.3649982417582467</v>
      </c>
    </row>
    <row r="2258" spans="1:23">
      <c r="A2258" s="1">
        <v>43445</v>
      </c>
      <c r="B2258">
        <f>IFERROR(VLOOKUP($A2258,'BTC-Web'!$A$2:$H$10000,2,0),"")</f>
        <v>3497.5546880000002</v>
      </c>
      <c r="C2258">
        <f>VLOOKUP(A2258,H_SPBTFDUE!$B$2:$C$5828,2,0)</f>
        <v>22.74</v>
      </c>
      <c r="D2258" s="2">
        <f>D2257*(1-D$1+IF(AND(WEEKDAY($A2258)&lt;&gt;1,WEEKDAY($A2258)&lt;&gt;7),-VLOOKUP($A2258,ETF_OP_Fee!$G$5:$H$14,2,1),0))^($A2258-$A2257)*(1+2*(C2258/C2257-1))+IFERROR(VLOOKUP(A2258,BITXeom!$C$9:$D$100,2,0),0)-$D$3*IFERROR(VLOOKUP($A2258,Dividends!$C$10:$E$100,2,0),0)</f>
        <v>3.8168803073677147</v>
      </c>
      <c r="G2258" s="66">
        <f t="shared" si="58"/>
        <v>1719.0227227427847</v>
      </c>
      <c r="H2258" s="2">
        <f>H2257*(1-H$1+IF(AND(WEEKDAY($A2258)&lt;&gt;1,WEEKDAY($A2258)&lt;&gt;7),-VLOOKUP($A2258,ETF_OP_Fee!$I$5:$J$14,2,1),0))^($A2258-$A2257)*(1+1*(B2258/B2257-1))</f>
        <v>2.3365486942630342</v>
      </c>
      <c r="I2258" s="9" t="str">
        <f>IFERROR(VLOOKUP(A2258,'BITO-IV'!$A$1:$J$10000,4,0),"")</f>
        <v/>
      </c>
      <c r="L2258" s="9">
        <f>VLOOKUP(A2258,'ETH-Web'!$A$1:$G$10001,6,0)</f>
        <v>88.945305000000005</v>
      </c>
      <c r="M2258" s="2">
        <f>M2257*(1-M$1+IF(AND(WEEKDAY($A2258)&lt;&gt;1,WEEKDAY($A2258)&lt;&gt;7),-VLOOKUP($A2258,ETF_OP_Fee!$K$5:$L$14,2,1),0))^($A2258-$A2257)*(1+2*(L2258/L2257-1))-M$3*IFERROR(VLOOKUP($A3854,Dividends!$C$10:$E$100,3,0),0)</f>
        <v>0.9846058927092487</v>
      </c>
      <c r="R2258" t="str">
        <f t="shared" si="59"/>
        <v/>
      </c>
      <c r="S2258" t="str">
        <f t="shared" si="57"/>
        <v/>
      </c>
      <c r="U2258" t="str">
        <f t="shared" si="60"/>
        <v/>
      </c>
      <c r="V2258" t="str">
        <f t="shared" si="61"/>
        <v/>
      </c>
      <c r="W2258">
        <f>VLOOKUP(A2258,Tbills!$B$4:$C$10000,2,1)</f>
        <v>2.3649982417582467</v>
      </c>
    </row>
    <row r="2259" spans="1:23">
      <c r="A2259" s="1">
        <v>43446</v>
      </c>
      <c r="B2259">
        <f>IFERROR(VLOOKUP($A2259,'BTC-Web'!$A$2:$H$10000,2,0),"")</f>
        <v>3421.4582519999999</v>
      </c>
      <c r="C2259">
        <f>VLOOKUP(A2259,H_SPBTFDUE!$B$2:$C$5828,2,0)</f>
        <v>23.42</v>
      </c>
      <c r="D2259" s="2">
        <f>D2258*(1-D$1+IF(AND(WEEKDAY($A2259)&lt;&gt;1,WEEKDAY($A2259)&lt;&gt;7),-VLOOKUP($A2259,ETF_OP_Fee!$G$5:$H$14,2,1),0))^($A2259-$A2258)*(1+2*(C2259/C2258-1))+IFERROR(VLOOKUP(A2259,BITXeom!$C$9:$D$100,2,0),0)-$D$3*IFERROR(VLOOKUP($A2259,Dividends!$C$10:$E$100,2,0),0)</f>
        <v>4.0446669562875366</v>
      </c>
      <c r="G2259" s="66">
        <f t="shared" si="58"/>
        <v>1616.1244925374724</v>
      </c>
      <c r="H2259" s="2">
        <f>H2258*(1-H$1+IF(AND(WEEKDAY($A2259)&lt;&gt;1,WEEKDAY($A2259)&lt;&gt;7),-VLOOKUP($A2259,ETF_OP_Fee!$I$5:$J$14,2,1),0))^($A2259-$A2258)*(1+1*(B2259/B2258-1))</f>
        <v>2.2856528205520452</v>
      </c>
      <c r="I2259" s="9" t="str">
        <f>IFERROR(VLOOKUP(A2259,'BITO-IV'!$A$1:$J$10000,4,0),"")</f>
        <v/>
      </c>
      <c r="L2259" s="9">
        <f>VLOOKUP(A2259,'ETH-Web'!$A$1:$G$10001,6,0)</f>
        <v>90.593299999999999</v>
      </c>
      <c r="M2259" s="2">
        <f>M2258*(1-M$1+IF(AND(WEEKDAY($A2259)&lt;&gt;1,WEEKDAY($A2259)&lt;&gt;7),-VLOOKUP($A2259,ETF_OP_Fee!$K$5:$L$14,2,1),0))^($A2259-$A2258)*(1+2*(L2259/L2258-1))-M$3*IFERROR(VLOOKUP($A3855,Dividends!$C$10:$E$100,3,0),0)</f>
        <v>1.0210655149031538</v>
      </c>
      <c r="R2259" t="str">
        <f t="shared" si="59"/>
        <v/>
      </c>
      <c r="S2259" t="str">
        <f t="shared" si="57"/>
        <v/>
      </c>
      <c r="U2259" t="str">
        <f t="shared" si="60"/>
        <v/>
      </c>
      <c r="V2259" t="str">
        <f t="shared" si="61"/>
        <v/>
      </c>
      <c r="W2259">
        <f>VLOOKUP(A2259,Tbills!$B$4:$C$10000,2,1)</f>
        <v>2.3649982417582467</v>
      </c>
    </row>
    <row r="2260" spans="1:23">
      <c r="A2260" s="1">
        <v>43447</v>
      </c>
      <c r="B2260">
        <f>IFERROR(VLOOKUP($A2260,'BTC-Web'!$A$2:$H$10000,2,0),"")</f>
        <v>3487.8793949999999</v>
      </c>
      <c r="C2260">
        <f>VLOOKUP(A2260,H_SPBTFDUE!$B$2:$C$5828,2,0)</f>
        <v>22.03</v>
      </c>
      <c r="D2260" s="2">
        <f>D2259*(1-D$1+IF(AND(WEEKDAY($A2260)&lt;&gt;1,WEEKDAY($A2260)&lt;&gt;7),-VLOOKUP($A2260,ETF_OP_Fee!$G$5:$H$14,2,1),0))^($A2260-$A2259)*(1+2*(C2260/C2259-1))+IFERROR(VLOOKUP(A2260,BITXeom!$C$9:$D$100,2,0),0)-$D$3*IFERROR(VLOOKUP($A2260,Dividends!$C$10:$E$100,2,0),0)</f>
        <v>3.5641273442842158</v>
      </c>
      <c r="G2260" s="66">
        <f t="shared" si="58"/>
        <v>1807.8775170570946</v>
      </c>
      <c r="H2260" s="2">
        <f>H2259*(1-H$1+IF(AND(WEEKDAY($A2260)&lt;&gt;1,WEEKDAY($A2260)&lt;&gt;7),-VLOOKUP($A2260,ETF_OP_Fee!$I$5:$J$14,2,1),0))^($A2260-$A2259)*(1+1*(B2260/B2259-1))</f>
        <v>2.329963804099668</v>
      </c>
      <c r="I2260" s="9" t="str">
        <f>IFERROR(VLOOKUP(A2260,'BITO-IV'!$A$1:$J$10000,4,0),"")</f>
        <v/>
      </c>
      <c r="L2260" s="9">
        <f>VLOOKUP(A2260,'ETH-Web'!$A$1:$G$10001,6,0)</f>
        <v>86.539314000000005</v>
      </c>
      <c r="M2260" s="2">
        <f>M2259*(1-M$1+IF(AND(WEEKDAY($A2260)&lt;&gt;1,WEEKDAY($A2260)&lt;&gt;7),-VLOOKUP($A2260,ETF_OP_Fee!$K$5:$L$14,2,1),0))^($A2260-$A2259)*(1+2*(L2260/L2259-1))-M$3*IFERROR(VLOOKUP($A3856,Dividends!$C$10:$E$100,3,0),0)</f>
        <v>0.9296576554507926</v>
      </c>
      <c r="R2260" t="str">
        <f t="shared" si="59"/>
        <v/>
      </c>
      <c r="S2260" t="str">
        <f t="shared" si="57"/>
        <v/>
      </c>
      <c r="U2260" t="str">
        <f t="shared" si="60"/>
        <v/>
      </c>
      <c r="V2260" t="str">
        <f t="shared" si="61"/>
        <v/>
      </c>
      <c r="W2260">
        <f>VLOOKUP(A2260,Tbills!$B$4:$C$10000,2,1)</f>
        <v>2.3749991208791186</v>
      </c>
    </row>
    <row r="2261" spans="1:23">
      <c r="A2261" s="1">
        <v>43448</v>
      </c>
      <c r="B2261">
        <f>IFERROR(VLOOKUP($A2261,'BTC-Web'!$A$2:$H$10000,2,0),"")</f>
        <v>3311.751953</v>
      </c>
      <c r="C2261">
        <f>VLOOKUP(A2261,H_SPBTFDUE!$B$2:$C$5828,2,0)</f>
        <v>21.53</v>
      </c>
      <c r="D2261" s="2">
        <f>D2260*(1-D$1+IF(AND(WEEKDAY($A2261)&lt;&gt;1,WEEKDAY($A2261)&lt;&gt;7),-VLOOKUP($A2261,ETF_OP_Fee!$G$5:$H$14,2,1),0))^($A2261-$A2260)*(1+2*(C2261/C2260-1))+IFERROR(VLOOKUP(A2261,BITXeom!$C$9:$D$100,2,0),0)-$D$3*IFERROR(VLOOKUP($A2261,Dividends!$C$10:$E$100,2,0),0)</f>
        <v>3.4019320266938875</v>
      </c>
      <c r="G2261" s="66">
        <f t="shared" si="58"/>
        <v>1889.847753214952</v>
      </c>
      <c r="H2261" s="2">
        <f>H2260*(1-H$1+IF(AND(WEEKDAY($A2261)&lt;&gt;1,WEEKDAY($A2261)&lt;&gt;7),-VLOOKUP($A2261,ETF_OP_Fee!$I$5:$J$14,2,1),0))^($A2261-$A2260)*(1+1*(B2261/B2260-1))</f>
        <v>2.2122500438193327</v>
      </c>
      <c r="I2261" s="9" t="str">
        <f>IFERROR(VLOOKUP(A2261,'BITO-IV'!$A$1:$J$10000,4,0),"")</f>
        <v/>
      </c>
      <c r="L2261" s="9">
        <f>VLOOKUP(A2261,'ETH-Web'!$A$1:$G$10001,6,0)</f>
        <v>84.308295999999999</v>
      </c>
      <c r="M2261" s="2">
        <f>M2260*(1-M$1+IF(AND(WEEKDAY($A2261)&lt;&gt;1,WEEKDAY($A2261)&lt;&gt;7),-VLOOKUP($A2261,ETF_OP_Fee!$K$5:$L$14,2,1),0))^($A2261-$A2260)*(1+2*(L2261/L2260-1))-M$3*IFERROR(VLOOKUP($A3857,Dividends!$C$10:$E$100,3,0),0)</f>
        <v>0.88170105841000168</v>
      </c>
      <c r="R2261" t="str">
        <f t="shared" si="59"/>
        <v/>
      </c>
      <c r="S2261" t="str">
        <f t="shared" si="57"/>
        <v/>
      </c>
      <c r="U2261" t="str">
        <f t="shared" si="60"/>
        <v/>
      </c>
      <c r="V2261" t="str">
        <f t="shared" si="61"/>
        <v/>
      </c>
      <c r="W2261">
        <f>VLOOKUP(A2261,Tbills!$B$4:$C$10000,2,1)</f>
        <v>2.3749991208791186</v>
      </c>
    </row>
    <row r="2262" spans="1:23">
      <c r="A2262" s="1">
        <v>43451</v>
      </c>
      <c r="B2262">
        <f>IFERROR(VLOOKUP($A2262,'BTC-Web'!$A$2:$H$10000,2,0),"")</f>
        <v>3253.123047</v>
      </c>
      <c r="C2262">
        <f>VLOOKUP(A2262,H_SPBTFDUE!$B$2:$C$5828,2,0)</f>
        <v>24.22</v>
      </c>
      <c r="D2262" s="2">
        <f>D2261*(1-D$1+IF(AND(WEEKDAY($A2262)&lt;&gt;1,WEEKDAY($A2262)&lt;&gt;7),-VLOOKUP($A2262,ETF_OP_Fee!$G$5:$H$14,2,1),0))^($A2262-$A2261)*(1+2*(C2262/C2261-1))+IFERROR(VLOOKUP(A2262,BITXeom!$C$9:$D$100,2,0),0)-$D$3*IFERROR(VLOOKUP($A2262,Dividends!$C$10:$E$100,2,0),0)</f>
        <v>4.2504824796050213</v>
      </c>
      <c r="G2262" s="66">
        <f t="shared" si="58"/>
        <v>1417.5068828132053</v>
      </c>
      <c r="H2262" s="2">
        <f>H2261*(1-H$1+IF(AND(WEEKDAY($A2262)&lt;&gt;1,WEEKDAY($A2262)&lt;&gt;7),-VLOOKUP($A2262,ETF_OP_Fee!$I$5:$J$14,2,1),0))^($A2262-$A2261)*(1+1*(B2262/B2261-1))</f>
        <v>2.1729162643312883</v>
      </c>
      <c r="I2262" s="9" t="str">
        <f>IFERROR(VLOOKUP(A2262,'BITO-IV'!$A$1:$J$10000,4,0),"")</f>
        <v/>
      </c>
      <c r="L2262" s="9">
        <f>VLOOKUP(A2262,'ETH-Web'!$A$1:$G$10001,6,0)</f>
        <v>95.133826999999997</v>
      </c>
      <c r="M2262" s="2">
        <f>M2261*(1-M$1+IF(AND(WEEKDAY($A2262)&lt;&gt;1,WEEKDAY($A2262)&lt;&gt;7),-VLOOKUP($A2262,ETF_OP_Fee!$K$5:$L$14,2,1),0))^($A2262-$A2261)*(1+2*(L2262/L2261-1))-M$3*IFERROR(VLOOKUP($A3858,Dividends!$C$10:$E$100,3,0),0)</f>
        <v>1.1080435107140274</v>
      </c>
      <c r="R2262" t="str">
        <f t="shared" si="59"/>
        <v/>
      </c>
      <c r="S2262" t="str">
        <f t="shared" si="57"/>
        <v/>
      </c>
      <c r="U2262" t="str">
        <f t="shared" si="60"/>
        <v/>
      </c>
      <c r="V2262" t="str">
        <f t="shared" si="61"/>
        <v/>
      </c>
      <c r="W2262">
        <f>VLOOKUP(A2262,Tbills!$B$4:$C$10000,2,1)</f>
        <v>2.3749991208791186</v>
      </c>
    </row>
    <row r="2263" spans="1:23">
      <c r="A2263" s="1">
        <v>43452</v>
      </c>
      <c r="B2263">
        <f>IFERROR(VLOOKUP($A2263,'BTC-Web'!$A$2:$H$10000,2,0),"")</f>
        <v>3544.7614749999998</v>
      </c>
      <c r="C2263">
        <f>VLOOKUP(A2263,H_SPBTFDUE!$B$2:$C$5828,2,0)</f>
        <v>23.96</v>
      </c>
      <c r="D2263" s="2">
        <f>D2262*(1-D$1+IF(AND(WEEKDAY($A2263)&lt;&gt;1,WEEKDAY($A2263)&lt;&gt;7),-VLOOKUP($A2263,ETF_OP_Fee!$G$5:$H$14,2,1),0))^($A2263-$A2262)*(1+2*(C2263/C2262-1))+IFERROR(VLOOKUP(A2263,BITXeom!$C$9:$D$100,2,0),0)-$D$3*IFERROR(VLOOKUP($A2263,Dividends!$C$10:$E$100,2,0),0)</f>
        <v>4.1587238313963901</v>
      </c>
      <c r="G2263" s="66">
        <f t="shared" si="58"/>
        <v>1447.8667685682829</v>
      </c>
      <c r="H2263" s="2">
        <f>H2262*(1-H$1+IF(AND(WEEKDAY($A2263)&lt;&gt;1,WEEKDAY($A2263)&lt;&gt;7),-VLOOKUP($A2263,ETF_OP_Fee!$I$5:$J$14,2,1),0))^($A2263-$A2262)*(1+1*(B2263/B2262-1))</f>
        <v>2.3676538746551374</v>
      </c>
      <c r="I2263" s="9" t="str">
        <f>IFERROR(VLOOKUP(A2263,'BITO-IV'!$A$1:$J$10000,4,0),"")</f>
        <v/>
      </c>
      <c r="L2263" s="9">
        <f>VLOOKUP(A2263,'ETH-Web'!$A$1:$G$10001,6,0)</f>
        <v>101.11245700000001</v>
      </c>
      <c r="M2263" s="2">
        <f>M2262*(1-M$1+IF(AND(WEEKDAY($A2263)&lt;&gt;1,WEEKDAY($A2263)&lt;&gt;7),-VLOOKUP($A2263,ETF_OP_Fee!$K$5:$L$14,2,1),0))^($A2263-$A2262)*(1+2*(L2263/L2262-1))-M$3*IFERROR(VLOOKUP($A3859,Dividends!$C$10:$E$100,3,0),0)</f>
        <v>1.2472800874866301</v>
      </c>
      <c r="R2263" t="str">
        <f t="shared" si="59"/>
        <v/>
      </c>
      <c r="S2263" t="str">
        <f t="shared" si="57"/>
        <v/>
      </c>
      <c r="U2263" t="str">
        <f t="shared" si="60"/>
        <v/>
      </c>
      <c r="V2263" t="str">
        <f t="shared" si="61"/>
        <v/>
      </c>
      <c r="W2263">
        <f>VLOOKUP(A2263,Tbills!$B$4:$C$10000,2,1)</f>
        <v>2.3749991208791186</v>
      </c>
    </row>
    <row r="2264" spans="1:23">
      <c r="A2264" s="1">
        <v>43453</v>
      </c>
      <c r="B2264">
        <f>IFERROR(VLOOKUP($A2264,'BTC-Web'!$A$2:$H$10000,2,0),"")</f>
        <v>3706.8249510000001</v>
      </c>
      <c r="C2264">
        <f>VLOOKUP(A2264,H_SPBTFDUE!$B$2:$C$5828,2,0)</f>
        <v>25.3</v>
      </c>
      <c r="D2264" s="2">
        <f>D2263*(1-D$1+IF(AND(WEEKDAY($A2264)&lt;&gt;1,WEEKDAY($A2264)&lt;&gt;7),-VLOOKUP($A2264,ETF_OP_Fee!$G$5:$H$14,2,1),0))^($A2264-$A2263)*(1+2*(C2264/C2263-1))+IFERROR(VLOOKUP(A2264,BITXeom!$C$9:$D$100,2,0),0)-$D$3*IFERROR(VLOOKUP($A2264,Dividends!$C$10:$E$100,2,0),0)</f>
        <v>4.6233325356461377</v>
      </c>
      <c r="G2264" s="66">
        <f t="shared" si="58"/>
        <v>1285.8430303880718</v>
      </c>
      <c r="H2264" s="2">
        <f>H2263*(1-H$1+IF(AND(WEEKDAY($A2264)&lt;&gt;1,WEEKDAY($A2264)&lt;&gt;7),-VLOOKUP($A2264,ETF_OP_Fee!$I$5:$J$14,2,1),0))^($A2264-$A2263)*(1+1*(B2264/B2263-1))</f>
        <v>2.4758365523062791</v>
      </c>
      <c r="I2264" s="9" t="str">
        <f>IFERROR(VLOOKUP(A2264,'BITO-IV'!$A$1:$J$10000,4,0),"")</f>
        <v/>
      </c>
      <c r="L2264" s="9">
        <f>VLOOKUP(A2264,'ETH-Web'!$A$1:$G$10001,6,0)</f>
        <v>101.26857800000001</v>
      </c>
      <c r="M2264" s="2">
        <f>M2263*(1-M$1+IF(AND(WEEKDAY($A2264)&lt;&gt;1,WEEKDAY($A2264)&lt;&gt;7),-VLOOKUP($A2264,ETF_OP_Fee!$K$5:$L$14,2,1),0))^($A2264-$A2263)*(1+2*(L2264/L2263-1))-M$3*IFERROR(VLOOKUP($A3860,Dividends!$C$10:$E$100,3,0),0)</f>
        <v>1.2510995505217244</v>
      </c>
      <c r="R2264" t="str">
        <f t="shared" si="59"/>
        <v/>
      </c>
      <c r="S2264" t="str">
        <f t="shared" si="57"/>
        <v/>
      </c>
      <c r="U2264" t="str">
        <f t="shared" si="60"/>
        <v/>
      </c>
      <c r="V2264" t="str">
        <f t="shared" si="61"/>
        <v/>
      </c>
      <c r="W2264">
        <f>VLOOKUP(A2264,Tbills!$B$4:$C$10000,2,1)</f>
        <v>2.3749991208791186</v>
      </c>
    </row>
    <row r="2265" spans="1:23">
      <c r="A2265" s="1">
        <v>43454</v>
      </c>
      <c r="B2265">
        <f>IFERROR(VLOOKUP($A2265,'BTC-Web'!$A$2:$H$10000,2,0),"")</f>
        <v>3742.195068</v>
      </c>
      <c r="C2265">
        <f>VLOOKUP(A2265,H_SPBTFDUE!$B$2:$C$5828,2,0)</f>
        <v>26.57</v>
      </c>
      <c r="D2265" s="2">
        <f>D2264*(1-D$1+IF(AND(WEEKDAY($A2265)&lt;&gt;1,WEEKDAY($A2265)&lt;&gt;7),-VLOOKUP($A2265,ETF_OP_Fee!$G$5:$H$14,2,1),0))^($A2265-$A2264)*(1+2*(C2265/C2264-1))+IFERROR(VLOOKUP(A2265,BITXeom!$C$9:$D$100,2,0),0)-$D$3*IFERROR(VLOOKUP($A2265,Dividends!$C$10:$E$100,2,0),0)</f>
        <v>5.08687990652433</v>
      </c>
      <c r="G2265" s="66">
        <f t="shared" si="58"/>
        <v>1156.6835547026003</v>
      </c>
      <c r="H2265" s="2">
        <f>H2264*(1-H$1+IF(AND(WEEKDAY($A2265)&lt;&gt;1,WEEKDAY($A2265)&lt;&gt;7),-VLOOKUP($A2265,ETF_OP_Fee!$I$5:$J$14,2,1),0))^($A2265-$A2264)*(1+1*(B2265/B2264-1))</f>
        <v>2.4993956586029826</v>
      </c>
      <c r="I2265" s="9" t="str">
        <f>IFERROR(VLOOKUP(A2265,'BITO-IV'!$A$1:$J$10000,4,0),"")</f>
        <v/>
      </c>
      <c r="L2265" s="9">
        <f>VLOOKUP(A2265,'ETH-Web'!$A$1:$G$10001,6,0)</f>
        <v>116.21687300000001</v>
      </c>
      <c r="M2265" s="2">
        <f>M2264*(1-M$1+IF(AND(WEEKDAY($A2265)&lt;&gt;1,WEEKDAY($A2265)&lt;&gt;7),-VLOOKUP($A2265,ETF_OP_Fee!$K$5:$L$14,2,1),0))^($A2265-$A2264)*(1+2*(L2265/L2264-1))-M$3*IFERROR(VLOOKUP($A3861,Dividends!$C$10:$E$100,3,0),0)</f>
        <v>1.620408421004367</v>
      </c>
      <c r="R2265" t="str">
        <f t="shared" si="59"/>
        <v/>
      </c>
      <c r="S2265" t="str">
        <f t="shared" si="57"/>
        <v/>
      </c>
      <c r="U2265" t="str">
        <f t="shared" si="60"/>
        <v/>
      </c>
      <c r="V2265" t="str">
        <f t="shared" si="61"/>
        <v/>
      </c>
      <c r="W2265">
        <f>VLOOKUP(A2265,Tbills!$B$4:$C$10000,2,1)</f>
        <v>2.3749991208791186</v>
      </c>
    </row>
    <row r="2266" spans="1:23">
      <c r="A2266" s="1">
        <v>43455</v>
      </c>
      <c r="B2266">
        <f>IFERROR(VLOOKUP($A2266,'BTC-Web'!$A$2:$H$10000,2,0),"")</f>
        <v>4133.7036129999997</v>
      </c>
      <c r="C2266">
        <f>VLOOKUP(A2266,H_SPBTFDUE!$B$2:$C$5828,2,0)</f>
        <v>25.85</v>
      </c>
      <c r="D2266" s="2">
        <f>D2265*(1-D$1+IF(AND(WEEKDAY($A2266)&lt;&gt;1,WEEKDAY($A2266)&lt;&gt;7),-VLOOKUP($A2266,ETF_OP_Fee!$G$5:$H$14,2,1),0))^($A2266-$A2265)*(1+2*(C2266/C2265-1))+IFERROR(VLOOKUP(A2266,BITXeom!$C$9:$D$100,2,0),0)-$D$3*IFERROR(VLOOKUP($A2266,Dividends!$C$10:$E$100,2,0),0)</f>
        <v>4.8106090331302536</v>
      </c>
      <c r="G2266" s="66">
        <f t="shared" si="58"/>
        <v>1219.3115002991649</v>
      </c>
      <c r="H2266" s="2">
        <f>H2265*(1-H$1+IF(AND(WEEKDAY($A2266)&lt;&gt;1,WEEKDAY($A2266)&lt;&gt;7),-VLOOKUP($A2266,ETF_OP_Fee!$I$5:$J$14,2,1),0))^($A2266-$A2265)*(1+1*(B2266/B2265-1))</f>
        <v>2.7608106385969</v>
      </c>
      <c r="I2266" s="9" t="str">
        <f>IFERROR(VLOOKUP(A2266,'BITO-IV'!$A$1:$J$10000,4,0),"")</f>
        <v/>
      </c>
      <c r="L2266" s="9">
        <f>VLOOKUP(A2266,'ETH-Web'!$A$1:$G$10001,6,0)</f>
        <v>109.49623099999999</v>
      </c>
      <c r="M2266" s="2">
        <f>M2265*(1-M$1+IF(AND(WEEKDAY($A2266)&lt;&gt;1,WEEKDAY($A2266)&lt;&gt;7),-VLOOKUP($A2266,ETF_OP_Fee!$K$5:$L$14,2,1),0))^($A2266-$A2265)*(1+2*(L2266/L2265-1))-M$3*IFERROR(VLOOKUP($A3862,Dividends!$C$10:$E$100,3,0),0)</f>
        <v>1.4329600913834348</v>
      </c>
      <c r="R2266" t="str">
        <f t="shared" si="59"/>
        <v/>
      </c>
      <c r="S2266" t="str">
        <f t="shared" si="57"/>
        <v/>
      </c>
      <c r="U2266" t="str">
        <f t="shared" si="60"/>
        <v/>
      </c>
      <c r="V2266" t="str">
        <f t="shared" si="61"/>
        <v/>
      </c>
      <c r="W2266">
        <f>VLOOKUP(A2266,Tbills!$B$4:$C$10000,2,1)</f>
        <v>2.3749991208791186</v>
      </c>
    </row>
    <row r="2267" spans="1:23">
      <c r="A2267" s="1">
        <v>43458</v>
      </c>
      <c r="B2267">
        <f>IFERROR(VLOOKUP($A2267,'BTC-Web'!$A$2:$H$10000,2,0),"")</f>
        <v>4000.3317870000001</v>
      </c>
      <c r="C2267">
        <f>VLOOKUP(A2267,H_SPBTFDUE!$B$2:$C$5828,2,0)</f>
        <v>27.88</v>
      </c>
      <c r="D2267" s="2">
        <f>D2266*(1-D$1+IF(AND(WEEKDAY($A2267)&lt;&gt;1,WEEKDAY($A2267)&lt;&gt;7),-VLOOKUP($A2267,ETF_OP_Fee!$G$5:$H$14,2,1),0))^($A2267-$A2266)*(1+2*(C2267/C2266-1))+IFERROR(VLOOKUP(A2267,BITXeom!$C$9:$D$100,2,0),0)-$D$3*IFERROR(VLOOKUP($A2267,Dividends!$C$10:$E$100,2,0),0)</f>
        <v>5.5641503758523099</v>
      </c>
      <c r="G2267" s="66">
        <f t="shared" si="58"/>
        <v>1027.7430122212972</v>
      </c>
      <c r="H2267" s="2">
        <f>H2266*(1-H$1+IF(AND(WEEKDAY($A2267)&lt;&gt;1,WEEKDAY($A2267)&lt;&gt;7),-VLOOKUP($A2267,ETF_OP_Fee!$I$5:$J$14,2,1),0))^($A2267-$A2266)*(1+1*(B2267/B2266-1))</f>
        <v>2.671525890505384</v>
      </c>
      <c r="I2267" s="9" t="str">
        <f>IFERROR(VLOOKUP(A2267,'BITO-IV'!$A$1:$J$10000,4,0),"")</f>
        <v/>
      </c>
      <c r="L2267" s="9">
        <f>VLOOKUP(A2267,'ETH-Web'!$A$1:$G$10001,6,0)</f>
        <v>140.23800700000001</v>
      </c>
      <c r="M2267" s="2">
        <f>M2266*(1-M$1+IF(AND(WEEKDAY($A2267)&lt;&gt;1,WEEKDAY($A2267)&lt;&gt;7),-VLOOKUP($A2267,ETF_OP_Fee!$K$5:$L$14,2,1),0))^($A2267-$A2266)*(1+2*(L2267/L2266-1))-M$3*IFERROR(VLOOKUP($A3863,Dividends!$C$10:$E$100,3,0),0)</f>
        <v>2.2374128716455144</v>
      </c>
      <c r="R2267" t="str">
        <f t="shared" si="59"/>
        <v/>
      </c>
      <c r="S2267" t="str">
        <f t="shared" si="57"/>
        <v/>
      </c>
      <c r="U2267" t="str">
        <f t="shared" si="60"/>
        <v/>
      </c>
      <c r="V2267" t="str">
        <f t="shared" si="61"/>
        <v/>
      </c>
      <c r="W2267">
        <f>VLOOKUP(A2267,Tbills!$B$4:$C$10000,2,1)</f>
        <v>2.3749991208791186</v>
      </c>
    </row>
    <row r="2268" spans="1:23">
      <c r="A2268" s="1">
        <v>43460</v>
      </c>
      <c r="B2268">
        <f>IFERROR(VLOOKUP($A2268,'BTC-Web'!$A$2:$H$10000,2,0),"")</f>
        <v>3819.6667480000001</v>
      </c>
      <c r="C2268">
        <f>VLOOKUP(A2268,H_SPBTFDUE!$B$2:$C$5828,2,0)</f>
        <v>25.78</v>
      </c>
      <c r="D2268" s="2">
        <f>D2267*(1-D$1+IF(AND(WEEKDAY($A2268)&lt;&gt;1,WEEKDAY($A2268)&lt;&gt;7),-VLOOKUP($A2268,ETF_OP_Fee!$G$5:$H$14,2,1),0))^($A2268-$A2267)*(1+2*(C2268/C2267-1))+IFERROR(VLOOKUP(A2268,BITXeom!$C$9:$D$100,2,0),0)-$D$3*IFERROR(VLOOKUP($A2268,Dividends!$C$10:$E$100,2,0),0)</f>
        <v>4.724796134933678</v>
      </c>
      <c r="G2268" s="66">
        <f t="shared" si="58"/>
        <v>1182.5145007638585</v>
      </c>
      <c r="H2268" s="2">
        <f>H2267*(1-H$1+IF(AND(WEEKDAY($A2268)&lt;&gt;1,WEEKDAY($A2268)&lt;&gt;7),-VLOOKUP($A2268,ETF_OP_Fee!$I$5:$J$14,2,1),0))^($A2268-$A2267)*(1+1*(B2268/B2267-1))</f>
        <v>2.5507402825203709</v>
      </c>
      <c r="I2268" s="9" t="str">
        <f>IFERROR(VLOOKUP(A2268,'BITO-IV'!$A$1:$J$10000,4,0),"")</f>
        <v/>
      </c>
      <c r="L2268" s="9">
        <f>VLOOKUP(A2268,'ETH-Web'!$A$1:$G$10001,6,0)</f>
        <v>131.86563100000001</v>
      </c>
      <c r="M2268" s="2">
        <f>M2267*(1-M$1+IF(AND(WEEKDAY($A2268)&lt;&gt;1,WEEKDAY($A2268)&lt;&gt;7),-VLOOKUP($A2268,ETF_OP_Fee!$K$5:$L$14,2,1),0))^($A2268-$A2267)*(1+2*(L2268/L2267-1))-M$3*IFERROR(VLOOKUP($A3864,Dividends!$C$10:$E$100,3,0),0)</f>
        <v>1.9701589659723497</v>
      </c>
      <c r="R2268" t="str">
        <f t="shared" si="59"/>
        <v/>
      </c>
      <c r="S2268" t="str">
        <f t="shared" si="57"/>
        <v/>
      </c>
      <c r="U2268" t="str">
        <f t="shared" si="60"/>
        <v/>
      </c>
      <c r="V2268" t="str">
        <f t="shared" si="61"/>
        <v/>
      </c>
      <c r="W2268">
        <f>VLOOKUP(A2268,Tbills!$B$4:$C$10000,2,1)</f>
        <v>2.3749991208791186</v>
      </c>
    </row>
    <row r="2269" spans="1:23">
      <c r="A2269" s="1">
        <v>43461</v>
      </c>
      <c r="B2269">
        <f>IFERROR(VLOOKUP($A2269,'BTC-Web'!$A$2:$H$10000,2,0),"")</f>
        <v>3854.6884770000001</v>
      </c>
      <c r="C2269">
        <f>VLOOKUP(A2269,H_SPBTFDUE!$B$2:$C$5828,2,0)</f>
        <v>24.34</v>
      </c>
      <c r="D2269" s="2">
        <f>D2268*(1-D$1+IF(AND(WEEKDAY($A2269)&lt;&gt;1,WEEKDAY($A2269)&lt;&gt;7),-VLOOKUP($A2269,ETF_OP_Fee!$G$5:$H$14,2,1),0))^($A2269-$A2268)*(1+2*(C2269/C2268-1))+IFERROR(VLOOKUP(A2269,BITXeom!$C$9:$D$100,2,0),0)-$D$3*IFERROR(VLOOKUP($A2269,Dividends!$C$10:$E$100,2,0),0)</f>
        <v>4.1964619264437317</v>
      </c>
      <c r="G2269" s="66">
        <f t="shared" si="58"/>
        <v>1314.5569701252839</v>
      </c>
      <c r="H2269" s="2">
        <f>H2268*(1-H$1+IF(AND(WEEKDAY($A2269)&lt;&gt;1,WEEKDAY($A2269)&lt;&gt;7),-VLOOKUP($A2269,ETF_OP_Fee!$I$5:$J$14,2,1),0))^($A2269-$A2268)*(1+1*(B2269/B2268-1))</f>
        <v>2.5740604911625447</v>
      </c>
      <c r="I2269" s="9" t="str">
        <f>IFERROR(VLOOKUP(A2269,'BITO-IV'!$A$1:$J$10000,4,0),"")</f>
        <v/>
      </c>
      <c r="L2269" s="9">
        <f>VLOOKUP(A2269,'ETH-Web'!$A$1:$G$10001,6,0)</f>
        <v>116.575912</v>
      </c>
      <c r="M2269" s="2">
        <f>M2268*(1-M$1+IF(AND(WEEKDAY($A2269)&lt;&gt;1,WEEKDAY($A2269)&lt;&gt;7),-VLOOKUP($A2269,ETF_OP_Fee!$K$5:$L$14,2,1),0))^($A2269-$A2268)*(1+2*(L2269/L2268-1))-M$3*IFERROR(VLOOKUP($A3865,Dividends!$C$10:$E$100,3,0),0)</f>
        <v>1.5132431450224366</v>
      </c>
      <c r="R2269" t="str">
        <f t="shared" si="59"/>
        <v/>
      </c>
      <c r="S2269" t="str">
        <f t="shared" si="57"/>
        <v/>
      </c>
      <c r="U2269" t="str">
        <f t="shared" si="60"/>
        <v/>
      </c>
      <c r="V2269" t="str">
        <f t="shared" si="61"/>
        <v/>
      </c>
      <c r="W2269">
        <f>VLOOKUP(A2269,Tbills!$B$4:$C$10000,2,1)</f>
        <v>2.4149986813186586</v>
      </c>
    </row>
    <row r="2270" spans="1:23">
      <c r="A2270" s="1">
        <v>43462</v>
      </c>
      <c r="B2270">
        <f>IFERROR(VLOOKUP($A2270,'BTC-Web'!$A$2:$H$10000,2,0),"")</f>
        <v>3653.131836</v>
      </c>
      <c r="C2270">
        <f>VLOOKUP(A2270,H_SPBTFDUE!$B$2:$C$5828,2,0)</f>
        <v>26.57</v>
      </c>
      <c r="D2270" s="2">
        <f>D2269*(1-D$1+IF(AND(WEEKDAY($A2270)&lt;&gt;1,WEEKDAY($A2270)&lt;&gt;7),-VLOOKUP($A2270,ETF_OP_Fee!$G$5:$H$14,2,1),0))^($A2270-$A2269)*(1+2*(C2270/C2269-1))+IFERROR(VLOOKUP(A2270,BITXeom!$C$9:$D$100,2,0),0)-$D$3*IFERROR(VLOOKUP($A2270,Dividends!$C$10:$E$100,2,0),0)</f>
        <v>4.9648124192910164</v>
      </c>
      <c r="G2270" s="66">
        <f t="shared" si="58"/>
        <v>1073.6124488250559</v>
      </c>
      <c r="H2270" s="2">
        <f>H2269*(1-H$1+IF(AND(WEEKDAY($A2270)&lt;&gt;1,WEEKDAY($A2270)&lt;&gt;7),-VLOOKUP($A2270,ETF_OP_Fee!$I$5:$J$14,2,1),0))^($A2270-$A2269)*(1+1*(B2270/B2269-1))</f>
        <v>2.4394027269893552</v>
      </c>
      <c r="I2270" s="9" t="str">
        <f>IFERROR(VLOOKUP(A2270,'BITO-IV'!$A$1:$J$10000,4,0),"")</f>
        <v/>
      </c>
      <c r="L2270" s="9">
        <f>VLOOKUP(A2270,'ETH-Web'!$A$1:$G$10001,6,0)</f>
        <v>137.647018</v>
      </c>
      <c r="M2270" s="2">
        <f>M2269*(1-M$1+IF(AND(WEEKDAY($A2270)&lt;&gt;1,WEEKDAY($A2270)&lt;&gt;7),-VLOOKUP($A2270,ETF_OP_Fee!$K$5:$L$14,2,1),0))^($A2270-$A2269)*(1+2*(L2270/L2269-1))-M$3*IFERROR(VLOOKUP($A3866,Dividends!$C$10:$E$100,3,0),0)</f>
        <v>2.0602277398363968</v>
      </c>
      <c r="R2270" t="str">
        <f t="shared" si="59"/>
        <v/>
      </c>
      <c r="S2270" t="str">
        <f t="shared" si="57"/>
        <v/>
      </c>
      <c r="U2270" t="str">
        <f t="shared" si="60"/>
        <v/>
      </c>
      <c r="V2270" t="str">
        <f t="shared" si="61"/>
        <v/>
      </c>
      <c r="W2270">
        <f>VLOOKUP(A2270,Tbills!$B$4:$C$10000,2,1)</f>
        <v>2.4149986813186586</v>
      </c>
    </row>
    <row r="2271" spans="1:23">
      <c r="A2271" s="1">
        <v>43465</v>
      </c>
      <c r="B2271">
        <f>IFERROR(VLOOKUP($A2271,'BTC-Web'!$A$2:$H$10000,2,0),"")</f>
        <v>3866.8391109999998</v>
      </c>
      <c r="C2271">
        <f>VLOOKUP(A2271,H_SPBTFDUE!$B$2:$C$5828,2,0)</f>
        <v>25.07</v>
      </c>
      <c r="D2271" s="2">
        <f>D2270*(1-D$1+IF(AND(WEEKDAY($A2271)&lt;&gt;1,WEEKDAY($A2271)&lt;&gt;7),-VLOOKUP($A2271,ETF_OP_Fee!$G$5:$H$14,2,1),0))^($A2271-$A2270)*(1+2*(C2271/C2270-1))+IFERROR(VLOOKUP(A2271,BITXeom!$C$9:$D$100,2,0),0)-$D$3*IFERROR(VLOOKUP($A2271,Dividends!$C$10:$E$100,2,0),0)</f>
        <v>4.4026463694027225</v>
      </c>
      <c r="G2271" s="66">
        <f t="shared" si="58"/>
        <v>1194.7773881366593</v>
      </c>
      <c r="H2271" s="2">
        <f>H2270*(1-H$1+IF(AND(WEEKDAY($A2271)&lt;&gt;1,WEEKDAY($A2271)&lt;&gt;7),-VLOOKUP($A2271,ETF_OP_Fee!$I$5:$J$14,2,1),0))^($A2271-$A2270)*(1+1*(B2271/B2270-1))</f>
        <v>2.5819055492202314</v>
      </c>
      <c r="I2271" s="9" t="str">
        <f>IFERROR(VLOOKUP(A2271,'BITO-IV'!$A$1:$J$10000,4,0),"")</f>
        <v/>
      </c>
      <c r="L2271" s="9">
        <f>VLOOKUP(A2271,'ETH-Web'!$A$1:$G$10001,6,0)</f>
        <v>133.368256</v>
      </c>
      <c r="M2271" s="2">
        <f>M2270*(1-M$1+IF(AND(WEEKDAY($A2271)&lt;&gt;1,WEEKDAY($A2271)&lt;&gt;7),-VLOOKUP($A2271,ETF_OP_Fee!$K$5:$L$14,2,1),0))^($A2271-$A2270)*(1+2*(L2271/L2270-1))-M$3*IFERROR(VLOOKUP($A3867,Dividends!$C$10:$E$100,3,0),0)</f>
        <v>1.9319939741035588</v>
      </c>
      <c r="R2271" t="str">
        <f t="shared" si="59"/>
        <v/>
      </c>
      <c r="S2271" t="str">
        <f t="shared" si="57"/>
        <v/>
      </c>
      <c r="U2271" t="str">
        <f t="shared" si="60"/>
        <v/>
      </c>
      <c r="V2271" t="str">
        <f t="shared" si="61"/>
        <v/>
      </c>
      <c r="W2271">
        <f>VLOOKUP(A2271,Tbills!$B$4:$C$10000,2,1)</f>
        <v>2.4149986813186586</v>
      </c>
    </row>
    <row r="2272" spans="1:23">
      <c r="A2272" s="1">
        <v>43467</v>
      </c>
      <c r="B2272">
        <f>IFERROR(VLOOKUP($A2272,'BTC-Web'!$A$2:$H$10000,2,0),"")</f>
        <v>3849.2163089999999</v>
      </c>
      <c r="C2272">
        <f>VLOOKUP(A2272,H_SPBTFDUE!$B$2:$C$5828,2,0)</f>
        <v>26.3</v>
      </c>
      <c r="D2272" s="2">
        <f>D2271*(1-D$1+IF(AND(WEEKDAY($A2272)&lt;&gt;1,WEEKDAY($A2272)&lt;&gt;7),-VLOOKUP($A2272,ETF_OP_Fee!$G$5:$H$14,2,1),0))^($A2272-$A2271)*(1+2*(C2272/C2271-1))+IFERROR(VLOOKUP(A2272,BITXeom!$C$9:$D$100,2,0),0)-$D$3*IFERROR(VLOOKUP($A2272,Dividends!$C$10:$E$100,2,0),0)</f>
        <v>4.8334915962765352</v>
      </c>
      <c r="G2272" s="66">
        <f t="shared" si="58"/>
        <v>1077.477365173974</v>
      </c>
      <c r="H2272" s="2">
        <f>H2271*(1-H$1+IF(AND(WEEKDAY($A2272)&lt;&gt;1,WEEKDAY($A2272)&lt;&gt;7),-VLOOKUP($A2272,ETF_OP_Fee!$I$5:$J$14,2,1),0))^($A2272-$A2271)*(1+1*(B2272/B2271-1))</f>
        <v>2.5700049402055858</v>
      </c>
      <c r="I2272" s="9" t="str">
        <f>IFERROR(VLOOKUP(A2272,'BITO-IV'!$A$1:$J$10000,4,0),"")</f>
        <v/>
      </c>
      <c r="L2272" s="9">
        <f>VLOOKUP(A2272,'ETH-Web'!$A$1:$G$10001,6,0)</f>
        <v>155.047684</v>
      </c>
      <c r="M2272" s="2">
        <f>M2271*(1-M$1+IF(AND(WEEKDAY($A2272)&lt;&gt;1,WEEKDAY($A2272)&lt;&gt;7),-VLOOKUP($A2272,ETF_OP_Fee!$K$5:$L$14,2,1),0))^($A2272-$A2271)*(1+2*(L2272/L2271-1))-M$3*IFERROR(VLOOKUP($A3868,Dividends!$C$10:$E$100,3,0),0)</f>
        <v>2.5599654642948324</v>
      </c>
      <c r="R2272" t="str">
        <f t="shared" si="59"/>
        <v/>
      </c>
      <c r="S2272" t="str">
        <f t="shared" si="57"/>
        <v/>
      </c>
      <c r="U2272" t="str">
        <f t="shared" si="60"/>
        <v/>
      </c>
      <c r="V2272" t="str">
        <f t="shared" si="61"/>
        <v/>
      </c>
      <c r="W2272">
        <f>VLOOKUP(A2272,Tbills!$B$4:$C$10000,2,1)</f>
        <v>2.4149986813186586</v>
      </c>
    </row>
    <row r="2273" spans="1:23">
      <c r="A2273" s="1">
        <v>43468</v>
      </c>
      <c r="B2273">
        <f>IFERROR(VLOOKUP($A2273,'BTC-Web'!$A$2:$H$10000,2,0),"")</f>
        <v>3931.0485840000001</v>
      </c>
      <c r="C2273">
        <f>VLOOKUP(A2273,H_SPBTFDUE!$B$2:$C$5828,2,0)</f>
        <v>25.82</v>
      </c>
      <c r="D2273" s="2">
        <f>D2272*(1-D$1+IF(AND(WEEKDAY($A2273)&lt;&gt;1,WEEKDAY($A2273)&lt;&gt;7),-VLOOKUP($A2273,ETF_OP_Fee!$G$5:$H$14,2,1),0))^($A2273-$A2272)*(1+2*(C2273/C2272-1))+IFERROR(VLOOKUP(A2273,BITXeom!$C$9:$D$100,2,0),0)-$D$3*IFERROR(VLOOKUP($A2273,Dividends!$C$10:$E$100,2,0),0)</f>
        <v>4.6564985648555774</v>
      </c>
      <c r="G2273" s="66">
        <f t="shared" si="58"/>
        <v>1116.751249576035</v>
      </c>
      <c r="H2273" s="2">
        <f>H2272*(1-H$1+IF(AND(WEEKDAY($A2273)&lt;&gt;1,WEEKDAY($A2273)&lt;&gt;7),-VLOOKUP($A2273,ETF_OP_Fee!$I$5:$J$14,2,1),0))^($A2273-$A2272)*(1+1*(B2273/B2272-1))</f>
        <v>2.6245735547483444</v>
      </c>
      <c r="I2273" s="9" t="str">
        <f>IFERROR(VLOOKUP(A2273,'BITO-IV'!$A$1:$J$10000,4,0),"")</f>
        <v/>
      </c>
      <c r="L2273" s="9">
        <f>VLOOKUP(A2273,'ETH-Web'!$A$1:$G$10001,6,0)</f>
        <v>149.13500999999999</v>
      </c>
      <c r="M2273" s="2">
        <f>M2272*(1-M$1+IF(AND(WEEKDAY($A2273)&lt;&gt;1,WEEKDAY($A2273)&lt;&gt;7),-VLOOKUP($A2273,ETF_OP_Fee!$K$5:$L$14,2,1),0))^($A2273-$A2272)*(1+2*(L2273/L2272-1))-M$3*IFERROR(VLOOKUP($A3869,Dividends!$C$10:$E$100,3,0),0)</f>
        <v>2.3646582913871663</v>
      </c>
      <c r="R2273" t="str">
        <f t="shared" si="59"/>
        <v/>
      </c>
      <c r="S2273" t="str">
        <f t="shared" si="57"/>
        <v/>
      </c>
      <c r="U2273" t="str">
        <f t="shared" si="60"/>
        <v/>
      </c>
      <c r="V2273" t="str">
        <f t="shared" si="61"/>
        <v/>
      </c>
      <c r="W2273">
        <f>VLOOKUP(A2273,Tbills!$B$4:$C$10000,2,1)</f>
        <v>2.464999120879126</v>
      </c>
    </row>
    <row r="2274" spans="1:23">
      <c r="A2274" s="1">
        <v>43469</v>
      </c>
      <c r="B2274">
        <f>IFERROR(VLOOKUP($A2274,'BTC-Web'!$A$2:$H$10000,2,0),"")</f>
        <v>3832.040039</v>
      </c>
      <c r="C2274">
        <f>VLOOKUP(A2274,H_SPBTFDUE!$B$2:$C$5828,2,0)</f>
        <v>25.72</v>
      </c>
      <c r="D2274" s="2">
        <f>D2273*(1-D$1+IF(AND(WEEKDAY($A2274)&lt;&gt;1,WEEKDAY($A2274)&lt;&gt;7),-VLOOKUP($A2274,ETF_OP_Fee!$G$5:$H$14,2,1),0))^($A2274-$A2273)*(1+2*(C2274/C2273-1))+IFERROR(VLOOKUP(A2274,BITXeom!$C$9:$D$100,2,0),0)-$D$3*IFERROR(VLOOKUP($A2274,Dividends!$C$10:$E$100,2,0),0)</f>
        <v>4.619872653866258</v>
      </c>
      <c r="G2274" s="66">
        <f t="shared" si="58"/>
        <v>1125.3433981060091</v>
      </c>
      <c r="H2274" s="2">
        <f>H2273*(1-H$1+IF(AND(WEEKDAY($A2274)&lt;&gt;1,WEEKDAY($A2274)&lt;&gt;7),-VLOOKUP($A2274,ETF_OP_Fee!$I$5:$J$14,2,1),0))^($A2274-$A2273)*(1+1*(B2274/B2273-1))</f>
        <v>2.5584036834952633</v>
      </c>
      <c r="I2274" s="9" t="str">
        <f>IFERROR(VLOOKUP(A2274,'BITO-IV'!$A$1:$J$10000,4,0),"")</f>
        <v/>
      </c>
      <c r="L2274" s="9">
        <f>VLOOKUP(A2274,'ETH-Web'!$A$1:$G$10001,6,0)</f>
        <v>154.58194</v>
      </c>
      <c r="M2274" s="2">
        <f>M2273*(1-M$1+IF(AND(WEEKDAY($A2274)&lt;&gt;1,WEEKDAY($A2274)&lt;&gt;7),-VLOOKUP($A2274,ETF_OP_Fee!$K$5:$L$14,2,1),0))^($A2274-$A2273)*(1+2*(L2274/L2273-1))-M$3*IFERROR(VLOOKUP($A3870,Dividends!$C$10:$E$100,3,0),0)</f>
        <v>2.5373240586555008</v>
      </c>
      <c r="R2274" t="str">
        <f t="shared" si="59"/>
        <v/>
      </c>
      <c r="S2274" t="str">
        <f t="shared" si="57"/>
        <v/>
      </c>
      <c r="U2274" t="str">
        <f t="shared" si="60"/>
        <v/>
      </c>
      <c r="V2274" t="str">
        <f t="shared" si="61"/>
        <v/>
      </c>
      <c r="W2274">
        <f>VLOOKUP(A2274,Tbills!$B$4:$C$10000,2,1)</f>
        <v>2.464999120879126</v>
      </c>
    </row>
    <row r="2275" spans="1:23">
      <c r="A2275" s="1">
        <v>43472</v>
      </c>
      <c r="B2275">
        <f>IFERROR(VLOOKUP($A2275,'BTC-Web'!$A$2:$H$10000,2,0),"")</f>
        <v>4078.584961</v>
      </c>
      <c r="C2275">
        <f>VLOOKUP(A2275,H_SPBTFDUE!$B$2:$C$5828,2,0)</f>
        <v>27.37</v>
      </c>
      <c r="D2275" s="2">
        <f>D2274*(1-D$1+IF(AND(WEEKDAY($A2275)&lt;&gt;1,WEEKDAY($A2275)&lt;&gt;7),-VLOOKUP($A2275,ETF_OP_Fee!$G$5:$H$14,2,1),0))^($A2275-$A2274)*(1+2*(C2275/C2274-1))+IFERROR(VLOOKUP(A2275,BITXeom!$C$9:$D$100,2,0),0)-$D$3*IFERROR(VLOOKUP($A2275,Dividends!$C$10:$E$100,2,0),0)</f>
        <v>5.210739702147932</v>
      </c>
      <c r="G2275" s="66">
        <f t="shared" si="58"/>
        <v>980.8978351593679</v>
      </c>
      <c r="H2275" s="2">
        <f>H2274*(1-H$1+IF(AND(WEEKDAY($A2275)&lt;&gt;1,WEEKDAY($A2275)&lt;&gt;7),-VLOOKUP($A2275,ETF_OP_Fee!$I$5:$J$14,2,1),0))^($A2275-$A2274)*(1+1*(B2275/B2274-1))</f>
        <v>2.7227930661043493</v>
      </c>
      <c r="I2275" s="9" t="str">
        <f>IFERROR(VLOOKUP(A2275,'BITO-IV'!$A$1:$J$10000,4,0),"")</f>
        <v/>
      </c>
      <c r="L2275" s="9">
        <f>VLOOKUP(A2275,'ETH-Web'!$A$1:$G$10001,6,0)</f>
        <v>151.699219</v>
      </c>
      <c r="M2275" s="2">
        <f>M2274*(1-M$1+IF(AND(WEEKDAY($A2275)&lt;&gt;1,WEEKDAY($A2275)&lt;&gt;7),-VLOOKUP($A2275,ETF_OP_Fee!$K$5:$L$14,2,1),0))^($A2275-$A2274)*(1+2*(L2275/L2274-1))-M$3*IFERROR(VLOOKUP($A3871,Dividends!$C$10:$E$100,3,0),0)</f>
        <v>2.4425007753546013</v>
      </c>
      <c r="R2275" t="str">
        <f t="shared" si="59"/>
        <v/>
      </c>
      <c r="S2275" t="str">
        <f t="shared" si="57"/>
        <v/>
      </c>
      <c r="U2275" t="str">
        <f t="shared" si="60"/>
        <v/>
      </c>
      <c r="V2275" t="str">
        <f t="shared" si="61"/>
        <v/>
      </c>
      <c r="W2275">
        <f>VLOOKUP(A2275,Tbills!$B$4:$C$10000,2,1)</f>
        <v>2.464999120879126</v>
      </c>
    </row>
    <row r="2276" spans="1:23">
      <c r="A2276" s="1">
        <v>43473</v>
      </c>
      <c r="B2276">
        <f>IFERROR(VLOOKUP($A2276,'BTC-Web'!$A$2:$H$10000,2,0),"")</f>
        <v>4028.4721679999998</v>
      </c>
      <c r="C2276">
        <f>VLOOKUP(A2276,H_SPBTFDUE!$B$2:$C$5828,2,0)</f>
        <v>27.38</v>
      </c>
      <c r="D2276" s="2">
        <f>D2275*(1-D$1+IF(AND(WEEKDAY($A2276)&lt;&gt;1,WEEKDAY($A2276)&lt;&gt;7),-VLOOKUP($A2276,ETF_OP_Fee!$G$5:$H$14,2,1),0))^($A2276-$A2275)*(1+2*(C2276/C2275-1))+IFERROR(VLOOKUP(A2276,BITXeom!$C$9:$D$100,2,0),0)-$D$3*IFERROR(VLOOKUP($A2276,Dividends!$C$10:$E$100,2,0),0)</f>
        <v>5.2139187277550336</v>
      </c>
      <c r="G2276" s="66">
        <f t="shared" si="58"/>
        <v>980.13000611968562</v>
      </c>
      <c r="H2276" s="2">
        <f>H2275*(1-H$1+IF(AND(WEEKDAY($A2276)&lt;&gt;1,WEEKDAY($A2276)&lt;&gt;7),-VLOOKUP($A2276,ETF_OP_Fee!$I$5:$J$14,2,1),0))^($A2276-$A2275)*(1+1*(B2276/B2275-1))</f>
        <v>2.6892686322084187</v>
      </c>
      <c r="I2276" s="9" t="str">
        <f>IFERROR(VLOOKUP(A2276,'BITO-IV'!$A$1:$J$10000,4,0),"")</f>
        <v/>
      </c>
      <c r="L2276" s="9">
        <f>VLOOKUP(A2276,'ETH-Web'!$A$1:$G$10001,6,0)</f>
        <v>150.359634</v>
      </c>
      <c r="M2276" s="2">
        <f>M2275*(1-M$1+IF(AND(WEEKDAY($A2276)&lt;&gt;1,WEEKDAY($A2276)&lt;&gt;7),-VLOOKUP($A2276,ETF_OP_Fee!$K$5:$L$14,2,1),0))^($A2276-$A2275)*(1+2*(L2276/L2275-1))-M$3*IFERROR(VLOOKUP($A3872,Dividends!$C$10:$E$100,3,0),0)</f>
        <v>2.3993018148204763</v>
      </c>
      <c r="R2276" t="str">
        <f t="shared" si="59"/>
        <v/>
      </c>
      <c r="S2276" t="str">
        <f t="shared" si="57"/>
        <v/>
      </c>
      <c r="U2276" t="str">
        <f t="shared" si="60"/>
        <v/>
      </c>
      <c r="V2276" t="str">
        <f t="shared" si="61"/>
        <v/>
      </c>
      <c r="W2276">
        <f>VLOOKUP(A2276,Tbills!$B$4:$C$10000,2,1)</f>
        <v>2.464999120879126</v>
      </c>
    </row>
    <row r="2277" spans="1:23">
      <c r="A2277" s="1">
        <v>43474</v>
      </c>
      <c r="B2277">
        <f>IFERROR(VLOOKUP($A2277,'BTC-Web'!$A$2:$H$10000,2,0),"")</f>
        <v>4031.5520019999999</v>
      </c>
      <c r="C2277">
        <f>VLOOKUP(A2277,H_SPBTFDUE!$B$2:$C$5828,2,0)</f>
        <v>27.42</v>
      </c>
      <c r="D2277" s="2">
        <f>D2276*(1-D$1+IF(AND(WEEKDAY($A2277)&lt;&gt;1,WEEKDAY($A2277)&lt;&gt;7),-VLOOKUP($A2277,ETF_OP_Fee!$G$5:$H$14,2,1),0))^($A2277-$A2276)*(1+2*(C2277/C2276-1))+IFERROR(VLOOKUP(A2277,BITXeom!$C$9:$D$100,2,0),0)-$D$3*IFERROR(VLOOKUP($A2277,Dividends!$C$10:$E$100,2,0),0)</f>
        <v>5.2285226043659829</v>
      </c>
      <c r="G2277" s="66">
        <f t="shared" si="58"/>
        <v>977.21520185194879</v>
      </c>
      <c r="H2277" s="2">
        <f>H2276*(1-H$1+IF(AND(WEEKDAY($A2277)&lt;&gt;1,WEEKDAY($A2277)&lt;&gt;7),-VLOOKUP($A2277,ETF_OP_Fee!$I$5:$J$14,2,1),0))^($A2277-$A2276)*(1+1*(B2277/B2276-1))</f>
        <v>2.69125457464791</v>
      </c>
      <c r="I2277" s="9" t="str">
        <f>IFERROR(VLOOKUP(A2277,'BITO-IV'!$A$1:$J$10000,4,0),"")</f>
        <v/>
      </c>
      <c r="L2277" s="9">
        <f>VLOOKUP(A2277,'ETH-Web'!$A$1:$G$10001,6,0)</f>
        <v>150.80311599999999</v>
      </c>
      <c r="M2277" s="2">
        <f>M2276*(1-M$1+IF(AND(WEEKDAY($A2277)&lt;&gt;1,WEEKDAY($A2277)&lt;&gt;7),-VLOOKUP($A2277,ETF_OP_Fee!$K$5:$L$14,2,1),0))^($A2277-$A2276)*(1+2*(L2277/L2276-1))-M$3*IFERROR(VLOOKUP($A3873,Dividends!$C$10:$E$100,3,0),0)</f>
        <v>2.4133930221156126</v>
      </c>
      <c r="R2277" t="str">
        <f t="shared" si="59"/>
        <v/>
      </c>
      <c r="S2277" t="str">
        <f t="shared" si="57"/>
        <v/>
      </c>
      <c r="U2277" t="str">
        <f t="shared" si="60"/>
        <v/>
      </c>
      <c r="V2277" t="str">
        <f t="shared" si="61"/>
        <v/>
      </c>
      <c r="W2277">
        <f>VLOOKUP(A2277,Tbills!$B$4:$C$10000,2,1)</f>
        <v>2.464999120879126</v>
      </c>
    </row>
    <row r="2278" spans="1:23">
      <c r="A2278" s="1">
        <v>43475</v>
      </c>
      <c r="B2278">
        <f>IFERROR(VLOOKUP($A2278,'BTC-Web'!$A$2:$H$10000,2,0),"")</f>
        <v>4034.4113769999999</v>
      </c>
      <c r="C2278">
        <f>VLOOKUP(A2278,H_SPBTFDUE!$B$2:$C$5828,2,0)</f>
        <v>24.77</v>
      </c>
      <c r="D2278" s="2">
        <f>D2277*(1-D$1+IF(AND(WEEKDAY($A2278)&lt;&gt;1,WEEKDAY($A2278)&lt;&gt;7),-VLOOKUP($A2278,ETF_OP_Fee!$G$5:$H$14,2,1),0))^($A2278-$A2277)*(1+2*(C2278/C2277-1))+IFERROR(VLOOKUP(A2278,BITXeom!$C$9:$D$100,2,0),0)-$D$3*IFERROR(VLOOKUP($A2278,Dividends!$C$10:$E$100,2,0),0)</f>
        <v>4.2173952605986731</v>
      </c>
      <c r="G2278" s="66">
        <f t="shared" si="58"/>
        <v>1166.049838943836</v>
      </c>
      <c r="H2278" s="2">
        <f>H2277*(1-H$1+IF(AND(WEEKDAY($A2278)&lt;&gt;1,WEEKDAY($A2278)&lt;&gt;7),-VLOOKUP($A2278,ETF_OP_Fee!$I$5:$J$14,2,1),0))^($A2278-$A2277)*(1+1*(B2278/B2277-1))</f>
        <v>2.6930932487482337</v>
      </c>
      <c r="I2278" s="9" t="str">
        <f>IFERROR(VLOOKUP(A2278,'BITO-IV'!$A$1:$J$10000,4,0),"")</f>
        <v/>
      </c>
      <c r="L2278" s="9">
        <f>VLOOKUP(A2278,'ETH-Web'!$A$1:$G$10001,6,0)</f>
        <v>128.62518299999999</v>
      </c>
      <c r="M2278" s="2">
        <f>M2277*(1-M$1+IF(AND(WEEKDAY($A2278)&lt;&gt;1,WEEKDAY($A2278)&lt;&gt;7),-VLOOKUP($A2278,ETF_OP_Fee!$K$5:$L$14,2,1),0))^($A2278-$A2277)*(1+2*(L2278/L2277-1))-M$3*IFERROR(VLOOKUP($A3874,Dividends!$C$10:$E$100,3,0),0)</f>
        <v>1.7034955321682994</v>
      </c>
      <c r="R2278" t="str">
        <f t="shared" si="59"/>
        <v/>
      </c>
      <c r="S2278" t="str">
        <f t="shared" si="57"/>
        <v/>
      </c>
      <c r="U2278" t="str">
        <f t="shared" si="60"/>
        <v/>
      </c>
      <c r="V2278" t="str">
        <f t="shared" si="61"/>
        <v/>
      </c>
      <c r="W2278">
        <f>VLOOKUP(A2278,Tbills!$B$4:$C$10000,2,1)</f>
        <v>2.4099982417582511</v>
      </c>
    </row>
    <row r="2279" spans="1:23">
      <c r="A2279" s="1">
        <v>43476</v>
      </c>
      <c r="B2279">
        <f>IFERROR(VLOOKUP($A2279,'BTC-Web'!$A$2:$H$10000,2,0),"")</f>
        <v>3674.0153810000002</v>
      </c>
      <c r="C2279">
        <f>VLOOKUP(A2279,H_SPBTFDUE!$B$2:$C$5828,2,0)</f>
        <v>24.96</v>
      </c>
      <c r="D2279" s="2">
        <f>D2278*(1-D$1+IF(AND(WEEKDAY($A2279)&lt;&gt;1,WEEKDAY($A2279)&lt;&gt;7),-VLOOKUP($A2279,ETF_OP_Fee!$G$5:$H$14,2,1),0))^($A2279-$A2278)*(1+2*(C2279/C2278-1))+IFERROR(VLOOKUP(A2279,BITXeom!$C$9:$D$100,2,0),0)-$D$3*IFERROR(VLOOKUP($A2279,Dividends!$C$10:$E$100,2,0),0)</f>
        <v>4.2815787075489347</v>
      </c>
      <c r="G2279" s="66">
        <f t="shared" si="58"/>
        <v>1148.1006084122923</v>
      </c>
      <c r="H2279" s="2">
        <f>H2278*(1-H$1+IF(AND(WEEKDAY($A2279)&lt;&gt;1,WEEKDAY($A2279)&lt;&gt;7),-VLOOKUP($A2279,ETF_OP_Fee!$I$5:$J$14,2,1),0))^($A2279-$A2278)*(1+1*(B2279/B2278-1))</f>
        <v>2.4524540426335735</v>
      </c>
      <c r="I2279" s="9" t="str">
        <f>IFERROR(VLOOKUP(A2279,'BITO-IV'!$A$1:$J$10000,4,0),"")</f>
        <v/>
      </c>
      <c r="L2279" s="9">
        <f>VLOOKUP(A2279,'ETH-Web'!$A$1:$G$10001,6,0)</f>
        <v>127.54832500000001</v>
      </c>
      <c r="M2279" s="2">
        <f>M2278*(1-M$1+IF(AND(WEEKDAY($A2279)&lt;&gt;1,WEEKDAY($A2279)&lt;&gt;7),-VLOOKUP($A2279,ETF_OP_Fee!$K$5:$L$14,2,1),0))^($A2279-$A2278)*(1+2*(L2279/L2278-1))-M$3*IFERROR(VLOOKUP($A3875,Dividends!$C$10:$E$100,3,0),0)</f>
        <v>1.6749288556603359</v>
      </c>
      <c r="R2279" t="str">
        <f t="shared" si="59"/>
        <v/>
      </c>
      <c r="S2279" t="str">
        <f t="shared" ref="S2279:S2342" si="62">IF($A2279&gt;=$R$2,I2279*S$4,"")</f>
        <v/>
      </c>
      <c r="U2279" t="str">
        <f t="shared" si="60"/>
        <v/>
      </c>
      <c r="V2279" t="str">
        <f t="shared" si="61"/>
        <v/>
      </c>
      <c r="W2279">
        <f>VLOOKUP(A2279,Tbills!$B$4:$C$10000,2,1)</f>
        <v>2.4099982417582511</v>
      </c>
    </row>
    <row r="2280" spans="1:23">
      <c r="A2280" s="1">
        <v>43479</v>
      </c>
      <c r="B2280">
        <f>IFERROR(VLOOKUP($A2280,'BTC-Web'!$A$2:$H$10000,2,0),"")</f>
        <v>3557.3110350000002</v>
      </c>
      <c r="C2280">
        <f>VLOOKUP(A2280,H_SPBTFDUE!$B$2:$C$5828,2,0)</f>
        <v>25.1</v>
      </c>
      <c r="D2280" s="2">
        <f>D2279*(1-D$1+IF(AND(WEEKDAY($A2280)&lt;&gt;1,WEEKDAY($A2280)&lt;&gt;7),-VLOOKUP($A2280,ETF_OP_Fee!$G$5:$H$14,2,1),0))^($A2280-$A2279)*(1+2*(C2280/C2279-1))+IFERROR(VLOOKUP(A2280,BITXeom!$C$9:$D$100,2,0),0)-$D$3*IFERROR(VLOOKUP($A2280,Dividends!$C$10:$E$100,2,0),0)</f>
        <v>4.328043650174112</v>
      </c>
      <c r="G2280" s="66">
        <f t="shared" si="58"/>
        <v>1135.1615105228175</v>
      </c>
      <c r="H2280" s="2">
        <f>H2279*(1-H$1+IF(AND(WEEKDAY($A2280)&lt;&gt;1,WEEKDAY($A2280)&lt;&gt;7),-VLOOKUP($A2280,ETF_OP_Fee!$I$5:$J$14,2,1),0))^($A2280-$A2279)*(1+1*(B2280/B2279-1))</f>
        <v>2.3743669368990838</v>
      </c>
      <c r="I2280" s="9" t="str">
        <f>IFERROR(VLOOKUP(A2280,'BITO-IV'!$A$1:$J$10000,4,0),"")</f>
        <v/>
      </c>
      <c r="L2280" s="9">
        <f>VLOOKUP(A2280,'ETH-Web'!$A$1:$G$10001,6,0)</f>
        <v>129.068726</v>
      </c>
      <c r="M2280" s="2">
        <f>M2279*(1-M$1+IF(AND(WEEKDAY($A2280)&lt;&gt;1,WEEKDAY($A2280)&lt;&gt;7),-VLOOKUP($A2280,ETF_OP_Fee!$K$5:$L$14,2,1),0))^($A2280-$A2279)*(1+2*(L2280/L2279-1))-M$3*IFERROR(VLOOKUP($A3876,Dividends!$C$10:$E$100,3,0),0)</f>
        <v>1.7147273281452113</v>
      </c>
      <c r="R2280" t="str">
        <f t="shared" si="59"/>
        <v/>
      </c>
      <c r="S2280" t="str">
        <f t="shared" si="62"/>
        <v/>
      </c>
      <c r="U2280" t="str">
        <f t="shared" si="60"/>
        <v/>
      </c>
      <c r="V2280" t="str">
        <f t="shared" si="61"/>
        <v/>
      </c>
      <c r="W2280">
        <f>VLOOKUP(A2280,Tbills!$B$4:$C$10000,2,1)</f>
        <v>2.4099982417582511</v>
      </c>
    </row>
    <row r="2281" spans="1:23">
      <c r="A2281" s="1">
        <v>43480</v>
      </c>
      <c r="B2281">
        <f>IFERROR(VLOOKUP($A2281,'BTC-Web'!$A$2:$H$10000,2,0),"")</f>
        <v>3704.2163089999999</v>
      </c>
      <c r="C2281">
        <f>VLOOKUP(A2281,H_SPBTFDUE!$B$2:$C$5828,2,0)</f>
        <v>24.31</v>
      </c>
      <c r="D2281" s="2">
        <f>D2280*(1-D$1+IF(AND(WEEKDAY($A2281)&lt;&gt;1,WEEKDAY($A2281)&lt;&gt;7),-VLOOKUP($A2281,ETF_OP_Fee!$G$5:$H$14,2,1),0))^($A2281-$A2280)*(1+2*(C2281/C2280-1))+IFERROR(VLOOKUP(A2281,BITXeom!$C$9:$D$100,2,0),0)-$D$3*IFERROR(VLOOKUP($A2281,Dividends!$C$10:$E$100,2,0),0)</f>
        <v>4.0551121674618802</v>
      </c>
      <c r="G2281" s="66">
        <f t="shared" ref="G2281:G2344" si="63">G2280*(1-G$1-2*(C2281/C2280-1))</f>
        <v>1206.5588018609328</v>
      </c>
      <c r="H2281" s="2">
        <f>H2280*(1-H$1+IF(AND(WEEKDAY($A2281)&lt;&gt;1,WEEKDAY($A2281)&lt;&gt;7),-VLOOKUP($A2281,ETF_OP_Fee!$I$5:$J$14,2,1),0))^($A2281-$A2280)*(1+1*(B2281/B2280-1))</f>
        <v>2.472356150285695</v>
      </c>
      <c r="I2281" s="9" t="str">
        <f>IFERROR(VLOOKUP(A2281,'BITO-IV'!$A$1:$J$10000,4,0),"")</f>
        <v/>
      </c>
      <c r="L2281" s="9">
        <f>VLOOKUP(A2281,'ETH-Web'!$A$1:$G$10001,6,0)</f>
        <v>122.032715</v>
      </c>
      <c r="M2281" s="2">
        <f>M2280*(1-M$1+IF(AND(WEEKDAY($A2281)&lt;&gt;1,WEEKDAY($A2281)&lt;&gt;7),-VLOOKUP($A2281,ETF_OP_Fee!$K$5:$L$14,2,1),0))^($A2281-$A2280)*(1+2*(L2281/L2280-1))-M$3*IFERROR(VLOOKUP($A3877,Dividends!$C$10:$E$100,3,0),0)</f>
        <v>1.5277357950318367</v>
      </c>
      <c r="R2281" t="str">
        <f t="shared" ref="R2281:R2344" si="64">IF($A2281&gt;=$R$2,B2281*R$4,"")</f>
        <v/>
      </c>
      <c r="S2281" t="str">
        <f t="shared" si="62"/>
        <v/>
      </c>
      <c r="U2281" t="str">
        <f t="shared" si="60"/>
        <v/>
      </c>
      <c r="V2281" t="str">
        <f t="shared" si="61"/>
        <v/>
      </c>
      <c r="W2281">
        <f>VLOOKUP(A2281,Tbills!$B$4:$C$10000,2,1)</f>
        <v>2.4099982417582511</v>
      </c>
    </row>
    <row r="2282" spans="1:23">
      <c r="A2282" s="1">
        <v>43481</v>
      </c>
      <c r="B2282">
        <f>IFERROR(VLOOKUP($A2282,'BTC-Web'!$A$2:$H$10000,2,0),"")</f>
        <v>3631.5097660000001</v>
      </c>
      <c r="C2282">
        <f>VLOOKUP(A2282,H_SPBTFDUE!$B$2:$C$5828,2,0)</f>
        <v>24.43</v>
      </c>
      <c r="D2282" s="2">
        <f>D2281*(1-D$1+IF(AND(WEEKDAY($A2282)&lt;&gt;1,WEEKDAY($A2282)&lt;&gt;7),-VLOOKUP($A2282,ETF_OP_Fee!$G$5:$H$14,2,1),0))^($A2282-$A2281)*(1+2*(C2282/C2281-1))+IFERROR(VLOOKUP(A2282,BITXeom!$C$9:$D$100,2,0),0)-$D$3*IFERROR(VLOOKUP($A2282,Dividends!$C$10:$E$100,2,0),0)</f>
        <v>4.0946525216434688</v>
      </c>
      <c r="G2282" s="66">
        <f t="shared" si="63"/>
        <v>1194.5842664943484</v>
      </c>
      <c r="H2282" s="2">
        <f>H2281*(1-H$1+IF(AND(WEEKDAY($A2282)&lt;&gt;1,WEEKDAY($A2282)&lt;&gt;7),-VLOOKUP($A2282,ETF_OP_Fee!$I$5:$J$14,2,1),0))^($A2282-$A2281)*(1+1*(B2282/B2281-1))</f>
        <v>2.4237655341488797</v>
      </c>
      <c r="I2282" s="9" t="str">
        <f>IFERROR(VLOOKUP(A2282,'BITO-IV'!$A$1:$J$10000,4,0),"")</f>
        <v/>
      </c>
      <c r="L2282" s="9">
        <f>VLOOKUP(A2282,'ETH-Web'!$A$1:$G$10001,6,0)</f>
        <v>123.547066</v>
      </c>
      <c r="M2282" s="2">
        <f>M2281*(1-M$1+IF(AND(WEEKDAY($A2282)&lt;&gt;1,WEEKDAY($A2282)&lt;&gt;7),-VLOOKUP($A2282,ETF_OP_Fee!$K$5:$L$14,2,1),0))^($A2282-$A2281)*(1+2*(L2282/L2281-1))-M$3*IFERROR(VLOOKUP($A3878,Dividends!$C$10:$E$100,3,0),0)</f>
        <v>1.5656119988668578</v>
      </c>
      <c r="R2282" t="str">
        <f t="shared" si="64"/>
        <v/>
      </c>
      <c r="S2282" t="str">
        <f t="shared" si="62"/>
        <v/>
      </c>
      <c r="U2282" t="str">
        <f t="shared" si="60"/>
        <v/>
      </c>
      <c r="V2282" t="str">
        <f t="shared" si="61"/>
        <v/>
      </c>
      <c r="W2282">
        <f>VLOOKUP(A2282,Tbills!$B$4:$C$10000,2,1)</f>
        <v>2.4099982417582511</v>
      </c>
    </row>
    <row r="2283" spans="1:23">
      <c r="A2283" s="1">
        <v>43482</v>
      </c>
      <c r="B2283">
        <f>IFERROR(VLOOKUP($A2283,'BTC-Web'!$A$2:$H$10000,2,0),"")</f>
        <v>3651.8710940000001</v>
      </c>
      <c r="C2283">
        <f>VLOOKUP(A2283,H_SPBTFDUE!$B$2:$C$5828,2,0)</f>
        <v>24.74</v>
      </c>
      <c r="D2283" s="2">
        <f>D2282*(1-D$1+IF(AND(WEEKDAY($A2283)&lt;&gt;1,WEEKDAY($A2283)&lt;&gt;7),-VLOOKUP($A2283,ETF_OP_Fee!$G$5:$H$14,2,1),0))^($A2283-$A2282)*(1+2*(C2283/C2282-1))+IFERROR(VLOOKUP(A2283,BITXeom!$C$9:$D$100,2,0),0)-$D$3*IFERROR(VLOOKUP($A2283,Dividends!$C$10:$E$100,2,0),0)</f>
        <v>4.1980630756600954</v>
      </c>
      <c r="G2283" s="66">
        <f t="shared" si="63"/>
        <v>1164.2051671737681</v>
      </c>
      <c r="H2283" s="2">
        <f>H2282*(1-H$1+IF(AND(WEEKDAY($A2283)&lt;&gt;1,WEEKDAY($A2283)&lt;&gt;7),-VLOOKUP($A2283,ETF_OP_Fee!$I$5:$J$14,2,1),0))^($A2283-$A2282)*(1+1*(B2283/B2282-1))</f>
        <v>2.4372917842318005</v>
      </c>
      <c r="I2283" s="9" t="str">
        <f>IFERROR(VLOOKUP(A2283,'BITO-IV'!$A$1:$J$10000,4,0),"")</f>
        <v/>
      </c>
      <c r="L2283" s="9">
        <f>VLOOKUP(A2283,'ETH-Web'!$A$1:$G$10001,6,0)</f>
        <v>123.74191999999999</v>
      </c>
      <c r="M2283" s="2">
        <f>M2282*(1-M$1+IF(AND(WEEKDAY($A2283)&lt;&gt;1,WEEKDAY($A2283)&lt;&gt;7),-VLOOKUP($A2283,ETF_OP_Fee!$K$5:$L$14,2,1),0))^($A2283-$A2282)*(1+2*(L2283/L2282-1))-M$3*IFERROR(VLOOKUP($A3879,Dividends!$C$10:$E$100,3,0),0)</f>
        <v>1.5705100059644703</v>
      </c>
      <c r="R2283" t="str">
        <f t="shared" si="64"/>
        <v/>
      </c>
      <c r="S2283" t="str">
        <f t="shared" si="62"/>
        <v/>
      </c>
      <c r="U2283" t="str">
        <f t="shared" si="60"/>
        <v/>
      </c>
      <c r="V2283" t="str">
        <f t="shared" si="61"/>
        <v/>
      </c>
      <c r="W2283">
        <f>VLOOKUP(A2283,Tbills!$B$4:$C$10000,2,1)</f>
        <v>2.4050017582417325</v>
      </c>
    </row>
    <row r="2284" spans="1:23">
      <c r="A2284" s="1">
        <v>43483</v>
      </c>
      <c r="B2284">
        <f>IFERROR(VLOOKUP($A2284,'BTC-Web'!$A$2:$H$10000,2,0),"")</f>
        <v>3677.9904790000001</v>
      </c>
      <c r="C2284">
        <f>VLOOKUP(A2284,H_SPBTFDUE!$B$2:$C$5828,2,0)</f>
        <v>24.55</v>
      </c>
      <c r="D2284" s="2">
        <f>D2283*(1-D$1+IF(AND(WEEKDAY($A2284)&lt;&gt;1,WEEKDAY($A2284)&lt;&gt;7),-VLOOKUP($A2284,ETF_OP_Fee!$G$5:$H$14,2,1),0))^($A2284-$A2283)*(1+2*(C2284/C2283-1))+IFERROR(VLOOKUP(A2284,BITXeom!$C$9:$D$100,2,0),0)-$D$3*IFERROR(VLOOKUP($A2284,Dividends!$C$10:$E$100,2,0),0)</f>
        <v>4.133083618010561</v>
      </c>
      <c r="G2284" s="66">
        <f t="shared" si="63"/>
        <v>1182.026454912123</v>
      </c>
      <c r="H2284" s="2">
        <f>H2283*(1-H$1+IF(AND(WEEKDAY($A2284)&lt;&gt;1,WEEKDAY($A2284)&lt;&gt;7),-VLOOKUP($A2284,ETF_OP_Fee!$I$5:$J$14,2,1),0))^($A2284-$A2283)*(1+1*(B2284/B2283-1))</f>
        <v>2.4546602078435353</v>
      </c>
      <c r="I2284" s="9" t="str">
        <f>IFERROR(VLOOKUP(A2284,'BITO-IV'!$A$1:$J$10000,4,0),"")</f>
        <v/>
      </c>
      <c r="L2284" s="9">
        <f>VLOOKUP(A2284,'ETH-Web'!$A$1:$G$10001,6,0)</f>
        <v>121.010262</v>
      </c>
      <c r="M2284" s="2">
        <f>M2283*(1-M$1+IF(AND(WEEKDAY($A2284)&lt;&gt;1,WEEKDAY($A2284)&lt;&gt;7),-VLOOKUP($A2284,ETF_OP_Fee!$K$5:$L$14,2,1),0))^($A2284-$A2283)*(1+2*(L2284/L2283-1))-M$3*IFERROR(VLOOKUP($A3880,Dividends!$C$10:$E$100,3,0),0)</f>
        <v>1.5011319298728958</v>
      </c>
      <c r="R2284" t="str">
        <f t="shared" si="64"/>
        <v/>
      </c>
      <c r="S2284" t="str">
        <f t="shared" si="62"/>
        <v/>
      </c>
      <c r="U2284" t="str">
        <f t="shared" si="60"/>
        <v/>
      </c>
      <c r="V2284" t="str">
        <f t="shared" si="61"/>
        <v/>
      </c>
      <c r="W2284">
        <f>VLOOKUP(A2284,Tbills!$B$4:$C$10000,2,1)</f>
        <v>2.4050017582417325</v>
      </c>
    </row>
    <row r="2285" spans="1:23">
      <c r="A2285" s="1">
        <v>43487</v>
      </c>
      <c r="B2285">
        <f>IFERROR(VLOOKUP($A2285,'BTC-Web'!$A$2:$H$10000,2,0),"")</f>
        <v>3575.0812989999999</v>
      </c>
      <c r="C2285">
        <f>VLOOKUP(A2285,H_SPBTFDUE!$B$2:$C$5828,2,0)</f>
        <v>24.54</v>
      </c>
      <c r="D2285" s="2">
        <f>D2284*(1-D$1+IF(AND(WEEKDAY($A2285)&lt;&gt;1,WEEKDAY($A2285)&lt;&gt;7),-VLOOKUP($A2285,ETF_OP_Fee!$G$5:$H$14,2,1),0))^($A2285-$A2284)*(1+2*(C2285/C2284-1))+IFERROR(VLOOKUP(A2285,BITXeom!$C$9:$D$100,2,0),0)-$D$3*IFERROR(VLOOKUP($A2285,Dividends!$C$10:$E$100,2,0),0)</f>
        <v>4.1277255884499953</v>
      </c>
      <c r="G2285" s="66">
        <f t="shared" si="63"/>
        <v>1182.9278791099821</v>
      </c>
      <c r="H2285" s="2">
        <f>H2284*(1-H$1+IF(AND(WEEKDAY($A2285)&lt;&gt;1,WEEKDAY($A2285)&lt;&gt;7),-VLOOKUP($A2285,ETF_OP_Fee!$I$5:$J$14,2,1),0))^($A2285-$A2284)*(1+1*(B2285/B2284-1))</f>
        <v>2.3857310847048701</v>
      </c>
      <c r="I2285" s="9" t="str">
        <f>IFERROR(VLOOKUP(A2285,'BITO-IV'!$A$1:$J$10000,4,0),"")</f>
        <v/>
      </c>
      <c r="L2285" s="9">
        <f>VLOOKUP(A2285,'ETH-Web'!$A$1:$G$10001,6,0)</f>
        <v>118.747551</v>
      </c>
      <c r="M2285" s="2">
        <f>M2284*(1-M$1+IF(AND(WEEKDAY($A2285)&lt;&gt;1,WEEKDAY($A2285)&lt;&gt;7),-VLOOKUP($A2285,ETF_OP_Fee!$K$5:$L$14,2,1),0))^($A2285-$A2284)*(1+2*(L2285/L2284-1))-M$3*IFERROR(VLOOKUP($A3881,Dividends!$C$10:$E$100,3,0),0)</f>
        <v>1.4448452353737442</v>
      </c>
      <c r="R2285" t="str">
        <f t="shared" si="64"/>
        <v/>
      </c>
      <c r="S2285" t="str">
        <f t="shared" si="62"/>
        <v/>
      </c>
      <c r="U2285" t="str">
        <f t="shared" si="60"/>
        <v/>
      </c>
      <c r="V2285" t="str">
        <f t="shared" si="61"/>
        <v/>
      </c>
      <c r="W2285">
        <f>VLOOKUP(A2285,Tbills!$B$4:$C$10000,2,1)</f>
        <v>2.4050017582417325</v>
      </c>
    </row>
    <row r="2286" spans="1:23">
      <c r="A2286" s="1">
        <v>43488</v>
      </c>
      <c r="B2286">
        <f>IFERROR(VLOOKUP($A2286,'BTC-Web'!$A$2:$H$10000,2,0),"")</f>
        <v>3605.5571289999998</v>
      </c>
      <c r="C2286">
        <f>VLOOKUP(A2286,H_SPBTFDUE!$B$2:$C$5828,2,0)</f>
        <v>24.17</v>
      </c>
      <c r="D2286" s="2">
        <f>D2285*(1-D$1+IF(AND(WEEKDAY($A2286)&lt;&gt;1,WEEKDAY($A2286)&lt;&gt;7),-VLOOKUP($A2286,ETF_OP_Fee!$G$5:$H$14,2,1),0))^($A2286-$A2285)*(1+2*(C2286/C2285-1))+IFERROR(VLOOKUP(A2286,BITXeom!$C$9:$D$100,2,0),0)-$D$3*IFERROR(VLOOKUP($A2286,Dividends!$C$10:$E$100,2,0),0)</f>
        <v>4.0027720615633289</v>
      </c>
      <c r="G2286" s="66">
        <f t="shared" si="63"/>
        <v>1218.5373138818045</v>
      </c>
      <c r="H2286" s="2">
        <f>H2285*(1-H$1+IF(AND(WEEKDAY($A2286)&lt;&gt;1,WEEKDAY($A2286)&lt;&gt;7),-VLOOKUP($A2286,ETF_OP_Fee!$I$5:$J$14,2,1),0))^($A2286-$A2285)*(1+1*(B2286/B2285-1))</f>
        <v>2.4060056586516261</v>
      </c>
      <c r="I2286" s="9" t="str">
        <f>IFERROR(VLOOKUP(A2286,'BITO-IV'!$A$1:$J$10000,4,0),"")</f>
        <v/>
      </c>
      <c r="L2286" s="9">
        <f>VLOOKUP(A2286,'ETH-Web'!$A$1:$G$10001,6,0)</f>
        <v>117.452606</v>
      </c>
      <c r="M2286" s="2">
        <f>M2285*(1-M$1+IF(AND(WEEKDAY($A2286)&lt;&gt;1,WEEKDAY($A2286)&lt;&gt;7),-VLOOKUP($A2286,ETF_OP_Fee!$K$5:$L$14,2,1),0))^($A2286-$A2285)*(1+2*(L2286/L2285-1))-M$3*IFERROR(VLOOKUP($A3882,Dividends!$C$10:$E$100,3,0),0)</f>
        <v>1.4132966906811442</v>
      </c>
      <c r="R2286" t="str">
        <f t="shared" si="64"/>
        <v/>
      </c>
      <c r="S2286" t="str">
        <f t="shared" si="62"/>
        <v/>
      </c>
      <c r="U2286" t="str">
        <f t="shared" si="60"/>
        <v/>
      </c>
      <c r="V2286" t="str">
        <f t="shared" si="61"/>
        <v/>
      </c>
      <c r="W2286">
        <f>VLOOKUP(A2286,Tbills!$B$4:$C$10000,2,1)</f>
        <v>2.4050017582417325</v>
      </c>
    </row>
    <row r="2287" spans="1:23">
      <c r="A2287" s="1">
        <v>43489</v>
      </c>
      <c r="B2287">
        <f>IFERROR(VLOOKUP($A2287,'BTC-Web'!$A$2:$H$10000,2,0),"")</f>
        <v>3584.5002439999998</v>
      </c>
      <c r="C2287">
        <f>VLOOKUP(A2287,H_SPBTFDUE!$B$2:$C$5828,2,0)</f>
        <v>24.27</v>
      </c>
      <c r="D2287" s="2">
        <f>D2286*(1-D$1+IF(AND(WEEKDAY($A2287)&lt;&gt;1,WEEKDAY($A2287)&lt;&gt;7),-VLOOKUP($A2287,ETF_OP_Fee!$G$5:$H$14,2,1),0))^($A2287-$A2286)*(1+2*(C2287/C2286-1))+IFERROR(VLOOKUP(A2287,BITXeom!$C$9:$D$100,2,0),0)-$D$3*IFERROR(VLOOKUP($A2287,Dividends!$C$10:$E$100,2,0),0)</f>
        <v>4.0354073637967032</v>
      </c>
      <c r="G2287" s="66">
        <f t="shared" si="63"/>
        <v>1208.3908272030824</v>
      </c>
      <c r="H2287" s="2">
        <f>H2286*(1-H$1+IF(AND(WEEKDAY($A2287)&lt;&gt;1,WEEKDAY($A2287)&lt;&gt;7),-VLOOKUP($A2287,ETF_OP_Fee!$I$5:$J$14,2,1),0))^($A2287-$A2286)*(1+1*(B2287/B2286-1))</f>
        <v>2.3918920414073255</v>
      </c>
      <c r="I2287" s="9" t="str">
        <f>IFERROR(VLOOKUP(A2287,'BITO-IV'!$A$1:$J$10000,4,0),"")</f>
        <v/>
      </c>
      <c r="L2287" s="9">
        <f>VLOOKUP(A2287,'ETH-Web'!$A$1:$G$10001,6,0)</f>
        <v>117.36288500000001</v>
      </c>
      <c r="M2287" s="2">
        <f>M2286*(1-M$1+IF(AND(WEEKDAY($A2287)&lt;&gt;1,WEEKDAY($A2287)&lt;&gt;7),-VLOOKUP($A2287,ETF_OP_Fee!$K$5:$L$14,2,1),0))^($A2287-$A2286)*(1+2*(L2287/L2286-1))-M$3*IFERROR(VLOOKUP($A3883,Dividends!$C$10:$E$100,3,0),0)</f>
        <v>1.4111011395405113</v>
      </c>
      <c r="R2287" t="str">
        <f t="shared" si="64"/>
        <v/>
      </c>
      <c r="S2287" t="str">
        <f t="shared" si="62"/>
        <v/>
      </c>
      <c r="U2287" t="str">
        <f t="shared" si="60"/>
        <v/>
      </c>
      <c r="V2287" t="str">
        <f t="shared" si="61"/>
        <v/>
      </c>
      <c r="W2287">
        <f>VLOOKUP(A2287,Tbills!$B$4:$C$10000,2,1)</f>
        <v>2.3900004395604535</v>
      </c>
    </row>
    <row r="2288" spans="1:23">
      <c r="A2288" s="1">
        <v>43490</v>
      </c>
      <c r="B2288">
        <f>IFERROR(VLOOKUP($A2288,'BTC-Web'!$A$2:$H$10000,2,0),"")</f>
        <v>3607.3903810000002</v>
      </c>
      <c r="C2288">
        <f>VLOOKUP(A2288,H_SPBTFDUE!$B$2:$C$5828,2,0)</f>
        <v>24.16</v>
      </c>
      <c r="D2288" s="2">
        <f>D2287*(1-D$1+IF(AND(WEEKDAY($A2288)&lt;&gt;1,WEEKDAY($A2288)&lt;&gt;7),-VLOOKUP($A2288,ETF_OP_Fee!$G$5:$H$14,2,1),0))^($A2288-$A2287)*(1+2*(C2288/C2287-1))+IFERROR(VLOOKUP(A2288,BITXeom!$C$9:$D$100,2,0),0)-$D$3*IFERROR(VLOOKUP($A2288,Dividends!$C$10:$E$100,2,0),0)</f>
        <v>3.998345600936501</v>
      </c>
      <c r="G2288" s="66">
        <f t="shared" si="63"/>
        <v>1219.2816116048477</v>
      </c>
      <c r="H2288" s="2">
        <f>H2287*(1-H$1+IF(AND(WEEKDAY($A2288)&lt;&gt;1,WEEKDAY($A2288)&lt;&gt;7),-VLOOKUP($A2288,ETF_OP_Fee!$I$5:$J$14,2,1),0))^($A2288-$A2287)*(1+1*(B2288/B2287-1))</f>
        <v>2.407103690371347</v>
      </c>
      <c r="I2288" s="9" t="str">
        <f>IFERROR(VLOOKUP(A2288,'BITO-IV'!$A$1:$J$10000,4,0),"")</f>
        <v/>
      </c>
      <c r="L2288" s="9">
        <f>VLOOKUP(A2288,'ETH-Web'!$A$1:$G$10001,6,0)</f>
        <v>116.378342</v>
      </c>
      <c r="M2288" s="2">
        <f>M2287*(1-M$1+IF(AND(WEEKDAY($A2288)&lt;&gt;1,WEEKDAY($A2288)&lt;&gt;7),-VLOOKUP($A2288,ETF_OP_Fee!$K$5:$L$14,2,1),0))^($A2288-$A2287)*(1+2*(L2288/L2287-1))-M$3*IFERROR(VLOOKUP($A3884,Dividends!$C$10:$E$100,3,0),0)</f>
        <v>1.3873902961305971</v>
      </c>
      <c r="R2288" t="str">
        <f t="shared" si="64"/>
        <v/>
      </c>
      <c r="S2288" t="str">
        <f t="shared" si="62"/>
        <v/>
      </c>
      <c r="U2288" t="str">
        <f t="shared" si="60"/>
        <v/>
      </c>
      <c r="V2288" t="str">
        <f t="shared" si="61"/>
        <v/>
      </c>
      <c r="W2288">
        <f>VLOOKUP(A2288,Tbills!$B$4:$C$10000,2,1)</f>
        <v>2.3900004395604535</v>
      </c>
    </row>
    <row r="2289" spans="1:23">
      <c r="A2289" s="1">
        <v>43493</v>
      </c>
      <c r="B2289">
        <f>IFERROR(VLOOKUP($A2289,'BTC-Web'!$A$2:$H$10000,2,0),"")</f>
        <v>3584.283203</v>
      </c>
      <c r="C2289">
        <f>VLOOKUP(A2289,H_SPBTFDUE!$B$2:$C$5828,2,0)</f>
        <v>23.3</v>
      </c>
      <c r="D2289" s="2">
        <f>D2288*(1-D$1+IF(AND(WEEKDAY($A2289)&lt;&gt;1,WEEKDAY($A2289)&lt;&gt;7),-VLOOKUP($A2289,ETF_OP_Fee!$G$5:$H$14,2,1),0))^($A2289-$A2288)*(1+2*(C2289/C2288-1))+IFERROR(VLOOKUP(A2289,BITXeom!$C$9:$D$100,2,0),0)-$D$3*IFERROR(VLOOKUP($A2289,Dividends!$C$10:$E$100,2,0),0)</f>
        <v>3.7123522960100934</v>
      </c>
      <c r="G2289" s="66">
        <f t="shared" si="63"/>
        <v>1306.0213032421666</v>
      </c>
      <c r="H2289" s="2">
        <f>H2288*(1-H$1+IF(AND(WEEKDAY($A2289)&lt;&gt;1,WEEKDAY($A2289)&lt;&gt;7),-VLOOKUP($A2289,ETF_OP_Fee!$I$5:$J$14,2,1),0))^($A2289-$A2288)*(1+1*(B2289/B2288-1))</f>
        <v>2.3914982185728504</v>
      </c>
      <c r="I2289" s="9" t="str">
        <f>IFERROR(VLOOKUP(A2289,'BITO-IV'!$A$1:$J$10000,4,0),"")</f>
        <v/>
      </c>
      <c r="L2289" s="9">
        <f>VLOOKUP(A2289,'ETH-Web'!$A$1:$G$10001,6,0)</f>
        <v>106.589973</v>
      </c>
      <c r="M2289" s="2">
        <f>M2288*(1-M$1+IF(AND(WEEKDAY($A2289)&lt;&gt;1,WEEKDAY($A2289)&lt;&gt;7),-VLOOKUP($A2289,ETF_OP_Fee!$K$5:$L$14,2,1),0))^($A2289-$A2288)*(1+2*(L2289/L2288-1))-M$3*IFERROR(VLOOKUP($A3885,Dividends!$C$10:$E$100,3,0),0)</f>
        <v>1.1539194305399116</v>
      </c>
      <c r="R2289" t="str">
        <f t="shared" si="64"/>
        <v/>
      </c>
      <c r="S2289" t="str">
        <f t="shared" si="62"/>
        <v/>
      </c>
      <c r="U2289" t="str">
        <f t="shared" si="60"/>
        <v/>
      </c>
      <c r="V2289" t="str">
        <f t="shared" si="61"/>
        <v/>
      </c>
      <c r="W2289">
        <f>VLOOKUP(A2289,Tbills!$B$4:$C$10000,2,1)</f>
        <v>2.3900004395604535</v>
      </c>
    </row>
    <row r="2290" spans="1:23">
      <c r="A2290" s="1">
        <v>43494</v>
      </c>
      <c r="B2290">
        <f>IFERROR(VLOOKUP($A2290,'BTC-Web'!$A$2:$H$10000,2,0),"")</f>
        <v>3468.8701169999999</v>
      </c>
      <c r="C2290">
        <f>VLOOKUP(A2290,H_SPBTFDUE!$B$2:$C$5828,2,0)</f>
        <v>23.23</v>
      </c>
      <c r="D2290" s="2">
        <f>D2289*(1-D$1+IF(AND(WEEKDAY($A2290)&lt;&gt;1,WEEKDAY($A2290)&lt;&gt;7),-VLOOKUP($A2290,ETF_OP_Fee!$G$5:$H$14,2,1),0))^($A2290-$A2289)*(1+2*(C2290/C2289-1))+IFERROR(VLOOKUP(A2290,BITXeom!$C$9:$D$100,2,0),0)-$D$3*IFERROR(VLOOKUP($A2290,Dividends!$C$10:$E$100,2,0),0)</f>
        <v>3.6896014890479156</v>
      </c>
      <c r="G2290" s="66">
        <f t="shared" si="63"/>
        <v>1313.8006568743294</v>
      </c>
      <c r="H2290" s="2">
        <f>H2289*(1-H$1+IF(AND(WEEKDAY($A2290)&lt;&gt;1,WEEKDAY($A2290)&lt;&gt;7),-VLOOKUP($A2290,ETF_OP_Fee!$I$5:$J$14,2,1),0))^($A2290-$A2289)*(1+1*(B2290/B2289-1))</f>
        <v>2.3144322916019471</v>
      </c>
      <c r="I2290" s="9" t="str">
        <f>IFERROR(VLOOKUP(A2290,'BITO-IV'!$A$1:$J$10000,4,0),"")</f>
        <v/>
      </c>
      <c r="L2290" s="9">
        <f>VLOOKUP(A2290,'ETH-Web'!$A$1:$G$10001,6,0)</f>
        <v>105.598213</v>
      </c>
      <c r="M2290" s="2">
        <f>M2289*(1-M$1+IF(AND(WEEKDAY($A2290)&lt;&gt;1,WEEKDAY($A2290)&lt;&gt;7),-VLOOKUP($A2290,ETF_OP_Fee!$K$5:$L$14,2,1),0))^($A2290-$A2289)*(1+2*(L2290/L2289-1))-M$3*IFERROR(VLOOKUP($A3886,Dividends!$C$10:$E$100,3,0),0)</f>
        <v>1.1324171181387535</v>
      </c>
      <c r="R2290" t="str">
        <f t="shared" si="64"/>
        <v/>
      </c>
      <c r="S2290" t="str">
        <f t="shared" si="62"/>
        <v/>
      </c>
      <c r="U2290" t="str">
        <f t="shared" si="60"/>
        <v/>
      </c>
      <c r="V2290" t="str">
        <f t="shared" si="61"/>
        <v/>
      </c>
      <c r="W2290">
        <f>VLOOKUP(A2290,Tbills!$B$4:$C$10000,2,1)</f>
        <v>2.3900004395604535</v>
      </c>
    </row>
    <row r="2291" spans="1:23">
      <c r="A2291" s="1">
        <v>43495</v>
      </c>
      <c r="B2291">
        <f>IFERROR(VLOOKUP($A2291,'BTC-Web'!$A$2:$H$10000,2,0),"")</f>
        <v>3443.8969729999999</v>
      </c>
      <c r="C2291">
        <f>VLOOKUP(A2291,H_SPBTFDUE!$B$2:$C$5828,2,0)</f>
        <v>23.51</v>
      </c>
      <c r="D2291" s="2">
        <f>D2290*(1-D$1+IF(AND(WEEKDAY($A2291)&lt;&gt;1,WEEKDAY($A2291)&lt;&gt;7),-VLOOKUP($A2291,ETF_OP_Fee!$G$5:$H$14,2,1),0))^($A2291-$A2290)*(1+2*(C2291/C2290-1))+IFERROR(VLOOKUP(A2291,BITXeom!$C$9:$D$100,2,0),0)-$D$3*IFERROR(VLOOKUP($A2291,Dividends!$C$10:$E$100,2,0),0)</f>
        <v>3.7780903251781828</v>
      </c>
      <c r="G2291" s="66">
        <f t="shared" si="63"/>
        <v>1282.0607920961386</v>
      </c>
      <c r="H2291" s="2">
        <f>H2290*(1-H$1+IF(AND(WEEKDAY($A2291)&lt;&gt;1,WEEKDAY($A2291)&lt;&gt;7),-VLOOKUP($A2291,ETF_OP_Fee!$I$5:$J$14,2,1),0))^($A2291-$A2290)*(1+1*(B2291/B2290-1))</f>
        <v>2.2977103894724844</v>
      </c>
      <c r="I2291" s="9" t="str">
        <f>IFERROR(VLOOKUP(A2291,'BITO-IV'!$A$1:$J$10000,4,0),"")</f>
        <v/>
      </c>
      <c r="L2291" s="9">
        <f>VLOOKUP(A2291,'ETH-Web'!$A$1:$G$10001,6,0)</f>
        <v>108.907539</v>
      </c>
      <c r="M2291" s="2">
        <f>M2290*(1-M$1+IF(AND(WEEKDAY($A2291)&lt;&gt;1,WEEKDAY($A2291)&lt;&gt;7),-VLOOKUP($A2291,ETF_OP_Fee!$K$5:$L$14,2,1),0))^($A2291-$A2290)*(1+2*(L2291/L2290-1))-M$3*IFERROR(VLOOKUP($A3887,Dividends!$C$10:$E$100,3,0),0)</f>
        <v>1.2033634150606021</v>
      </c>
      <c r="R2291" t="str">
        <f t="shared" si="64"/>
        <v/>
      </c>
      <c r="S2291" t="str">
        <f t="shared" si="62"/>
        <v/>
      </c>
      <c r="U2291" t="str">
        <f t="shared" si="60"/>
        <v/>
      </c>
      <c r="V2291" t="str">
        <f t="shared" si="61"/>
        <v/>
      </c>
      <c r="W2291">
        <f>VLOOKUP(A2291,Tbills!$B$4:$C$10000,2,1)</f>
        <v>2.3900004395604535</v>
      </c>
    </row>
    <row r="2292" spans="1:23">
      <c r="A2292" s="1">
        <v>43496</v>
      </c>
      <c r="B2292">
        <f>IFERROR(VLOOKUP($A2292,'BTC-Web'!$A$2:$H$10000,2,0),"")</f>
        <v>3485.4091800000001</v>
      </c>
      <c r="C2292">
        <f>VLOOKUP(A2292,H_SPBTFDUE!$B$2:$C$5828,2,0)</f>
        <v>23.41</v>
      </c>
      <c r="D2292" s="2">
        <f>D2291*(1-D$1+IF(AND(WEEKDAY($A2292)&lt;&gt;1,WEEKDAY($A2292)&lt;&gt;7),-VLOOKUP($A2292,ETF_OP_Fee!$G$5:$H$14,2,1),0))^($A2292-$A2291)*(1+2*(C2292/C2291-1))+IFERROR(VLOOKUP(A2292,BITXeom!$C$9:$D$100,2,0),0)-$D$3*IFERROR(VLOOKUP($A2292,Dividends!$C$10:$E$100,2,0),0)</f>
        <v>3.745498475099915</v>
      </c>
      <c r="G2292" s="66">
        <f t="shared" si="63"/>
        <v>1292.9005692924118</v>
      </c>
      <c r="H2292" s="2">
        <f>H2291*(1-H$1+IF(AND(WEEKDAY($A2292)&lt;&gt;1,WEEKDAY($A2292)&lt;&gt;7),-VLOOKUP($A2292,ETF_OP_Fee!$I$5:$J$14,2,1),0))^($A2292-$A2291)*(1+1*(B2292/B2291-1))</f>
        <v>2.3253461145441441</v>
      </c>
      <c r="I2292" s="9" t="str">
        <f>IFERROR(VLOOKUP(A2292,'BITO-IV'!$A$1:$J$10000,4,0),"")</f>
        <v/>
      </c>
      <c r="L2292" s="9">
        <f>VLOOKUP(A2292,'ETH-Web'!$A$1:$G$10001,6,0)</f>
        <v>107.06101200000001</v>
      </c>
      <c r="M2292" s="2">
        <f>M2291*(1-M$1+IF(AND(WEEKDAY($A2292)&lt;&gt;1,WEEKDAY($A2292)&lt;&gt;7),-VLOOKUP($A2292,ETF_OP_Fee!$K$5:$L$14,2,1),0))^($A2292-$A2291)*(1+2*(L2292/L2291-1))-M$3*IFERROR(VLOOKUP($A3888,Dividends!$C$10:$E$100,3,0),0)</f>
        <v>1.1625274289766681</v>
      </c>
      <c r="R2292" t="str">
        <f t="shared" si="64"/>
        <v/>
      </c>
      <c r="S2292" t="str">
        <f t="shared" si="62"/>
        <v/>
      </c>
      <c r="U2292" t="str">
        <f t="shared" si="60"/>
        <v/>
      </c>
      <c r="V2292" t="str">
        <f t="shared" si="61"/>
        <v/>
      </c>
      <c r="W2292">
        <f>VLOOKUP(A2292,Tbills!$B$4:$C$10000,2,1)</f>
        <v>2.3749991208791186</v>
      </c>
    </row>
    <row r="2293" spans="1:23">
      <c r="A2293" s="1">
        <v>43497</v>
      </c>
      <c r="B2293">
        <f>IFERROR(VLOOKUP($A2293,'BTC-Web'!$A$2:$H$10000,2,0),"")</f>
        <v>3460.5471189999998</v>
      </c>
      <c r="C2293">
        <f>VLOOKUP(A2293,H_SPBTFDUE!$B$2:$C$5828,2,0)</f>
        <v>23.62</v>
      </c>
      <c r="D2293" s="2">
        <f>D2292*(1-D$1+IF(AND(WEEKDAY($A2293)&lt;&gt;1,WEEKDAY($A2293)&lt;&gt;7),-VLOOKUP($A2293,ETF_OP_Fee!$G$5:$H$14,2,1),0))^($A2293-$A2292)*(1+2*(C2293/C2292-1))+IFERROR(VLOOKUP(A2293,BITXeom!$C$9:$D$100,2,0),0)-$D$3*IFERROR(VLOOKUP($A2293,Dividends!$C$10:$E$100,2,0),0)</f>
        <v>3.8122370408892343</v>
      </c>
      <c r="G2293" s="66">
        <f t="shared" si="63"/>
        <v>1269.6372727832813</v>
      </c>
      <c r="H2293" s="2">
        <f>H2292*(1-H$1+IF(AND(WEEKDAY($A2293)&lt;&gt;1,WEEKDAY($A2293)&lt;&gt;7),-VLOOKUP($A2293,ETF_OP_Fee!$I$5:$J$14,2,1),0))^($A2293-$A2292)*(1+1*(B2293/B2292-1))</f>
        <v>2.3086989045240087</v>
      </c>
      <c r="I2293" s="9" t="str">
        <f>IFERROR(VLOOKUP(A2293,'BITO-IV'!$A$1:$J$10000,4,0),"")</f>
        <v/>
      </c>
      <c r="L2293" s="9">
        <f>VLOOKUP(A2293,'ETH-Web'!$A$1:$G$10001,6,0)</f>
        <v>107.609787</v>
      </c>
      <c r="M2293" s="2">
        <f>M2292*(1-M$1+IF(AND(WEEKDAY($A2293)&lt;&gt;1,WEEKDAY($A2293)&lt;&gt;7),-VLOOKUP($A2293,ETF_OP_Fee!$K$5:$L$14,2,1),0))^($A2293-$A2292)*(1+2*(L2293/L2292-1))-M$3*IFERROR(VLOOKUP($A3889,Dividends!$C$10:$E$100,3,0),0)</f>
        <v>1.1744149853330361</v>
      </c>
      <c r="R2293" t="str">
        <f t="shared" si="64"/>
        <v/>
      </c>
      <c r="S2293" t="str">
        <f t="shared" si="62"/>
        <v/>
      </c>
      <c r="U2293" t="str">
        <f t="shared" si="60"/>
        <v/>
      </c>
      <c r="V2293" t="str">
        <f t="shared" si="61"/>
        <v/>
      </c>
      <c r="W2293">
        <f>VLOOKUP(A2293,Tbills!$B$4:$C$10000,2,1)</f>
        <v>2.3749991208791186</v>
      </c>
    </row>
    <row r="2294" spans="1:23">
      <c r="A2294" s="1">
        <v>43500</v>
      </c>
      <c r="B2294">
        <f>IFERROR(VLOOKUP($A2294,'BTC-Web'!$A$2:$H$10000,2,0),"")</f>
        <v>3467.2116700000001</v>
      </c>
      <c r="C2294">
        <f>VLOOKUP(A2294,H_SPBTFDUE!$B$2:$C$5828,2,0)</f>
        <v>23.4</v>
      </c>
      <c r="D2294" s="2">
        <f>D2293*(1-D$1+IF(AND(WEEKDAY($A2294)&lt;&gt;1,WEEKDAY($A2294)&lt;&gt;7),-VLOOKUP($A2294,ETF_OP_Fee!$G$5:$H$14,2,1),0))^($A2294-$A2293)*(1+2*(C2294/C2293-1))+IFERROR(VLOOKUP(A2294,BITXeom!$C$9:$D$100,2,0),0)-$D$3*IFERROR(VLOOKUP($A2294,Dividends!$C$10:$E$100,2,0),0)</f>
        <v>3.73986879096215</v>
      </c>
      <c r="G2294" s="66">
        <f t="shared" si="63"/>
        <v>1293.2223421108442</v>
      </c>
      <c r="H2294" s="2">
        <f>H2293*(1-H$1+IF(AND(WEEKDAY($A2294)&lt;&gt;1,WEEKDAY($A2294)&lt;&gt;7),-VLOOKUP($A2294,ETF_OP_Fee!$I$5:$J$14,2,1),0))^($A2294-$A2293)*(1+1*(B2294/B2293-1))</f>
        <v>2.312964539148044</v>
      </c>
      <c r="I2294" s="9" t="str">
        <f>IFERROR(VLOOKUP(A2294,'BITO-IV'!$A$1:$J$10000,4,0),"")</f>
        <v/>
      </c>
      <c r="L2294" s="9">
        <f>VLOOKUP(A2294,'ETH-Web'!$A$1:$G$10001,6,0)</f>
        <v>107.821602</v>
      </c>
      <c r="M2294" s="2">
        <f>M2293*(1-M$1+IF(AND(WEEKDAY($A2294)&lt;&gt;1,WEEKDAY($A2294)&lt;&gt;7),-VLOOKUP($A2294,ETF_OP_Fee!$K$5:$L$14,2,1),0))^($A2294-$A2293)*(1+2*(L2294/L2293-1))-M$3*IFERROR(VLOOKUP($A3890,Dividends!$C$10:$E$100,3,0),0)</f>
        <v>1.1789472421734752</v>
      </c>
      <c r="R2294" t="str">
        <f t="shared" si="64"/>
        <v/>
      </c>
      <c r="S2294" t="str">
        <f t="shared" si="62"/>
        <v/>
      </c>
      <c r="U2294" t="str">
        <f t="shared" si="60"/>
        <v/>
      </c>
      <c r="V2294" t="str">
        <f t="shared" si="61"/>
        <v/>
      </c>
      <c r="W2294">
        <f>VLOOKUP(A2294,Tbills!$B$4:$C$10000,2,1)</f>
        <v>2.3749991208791186</v>
      </c>
    </row>
    <row r="2295" spans="1:23">
      <c r="A2295" s="1">
        <v>43501</v>
      </c>
      <c r="B2295">
        <f>IFERROR(VLOOKUP($A2295,'BTC-Web'!$A$2:$H$10000,2,0),"")</f>
        <v>3454.9509280000002</v>
      </c>
      <c r="C2295">
        <f>VLOOKUP(A2295,H_SPBTFDUE!$B$2:$C$5828,2,0)</f>
        <v>23.45</v>
      </c>
      <c r="D2295" s="2">
        <f>D2294*(1-D$1+IF(AND(WEEKDAY($A2295)&lt;&gt;1,WEEKDAY($A2295)&lt;&gt;7),-VLOOKUP($A2295,ETF_OP_Fee!$G$5:$H$14,2,1),0))^($A2295-$A2294)*(1+2*(C2295/C2294-1))+IFERROR(VLOOKUP(A2295,BITXeom!$C$9:$D$100,2,0),0)-$D$3*IFERROR(VLOOKUP($A2295,Dividends!$C$10:$E$100,2,0),0)</f>
        <v>3.7553983760857026</v>
      </c>
      <c r="G2295" s="66">
        <f t="shared" si="63"/>
        <v>1287.6284324819544</v>
      </c>
      <c r="H2295" s="2">
        <f>H2294*(1-H$1+IF(AND(WEEKDAY($A2295)&lt;&gt;1,WEEKDAY($A2295)&lt;&gt;7),-VLOOKUP($A2295,ETF_OP_Fee!$I$5:$J$14,2,1),0))^($A2295-$A2294)*(1+1*(B2295/B2294-1))</f>
        <v>2.3047254543218334</v>
      </c>
      <c r="I2295" s="9" t="str">
        <f>IFERROR(VLOOKUP(A2295,'BITO-IV'!$A$1:$J$10000,4,0),"")</f>
        <v/>
      </c>
      <c r="L2295" s="9">
        <f>VLOOKUP(A2295,'ETH-Web'!$A$1:$G$10001,6,0)</f>
        <v>107.44352000000001</v>
      </c>
      <c r="M2295" s="2">
        <f>M2294*(1-M$1+IF(AND(WEEKDAY($A2295)&lt;&gt;1,WEEKDAY($A2295)&lt;&gt;7),-VLOOKUP($A2295,ETF_OP_Fee!$K$5:$L$14,2,1),0))^($A2295-$A2294)*(1+2*(L2295/L2294-1))-M$3*IFERROR(VLOOKUP($A3891,Dividends!$C$10:$E$100,3,0),0)</f>
        <v>1.170649014739837</v>
      </c>
      <c r="R2295" t="str">
        <f t="shared" si="64"/>
        <v/>
      </c>
      <c r="S2295" t="str">
        <f t="shared" si="62"/>
        <v/>
      </c>
      <c r="U2295" t="str">
        <f t="shared" si="60"/>
        <v/>
      </c>
      <c r="V2295" t="str">
        <f t="shared" si="61"/>
        <v/>
      </c>
      <c r="W2295">
        <f>VLOOKUP(A2295,Tbills!$B$4:$C$10000,2,1)</f>
        <v>2.3749991208791186</v>
      </c>
    </row>
    <row r="2296" spans="1:23">
      <c r="A2296" s="1">
        <v>43502</v>
      </c>
      <c r="B2296">
        <f>IFERROR(VLOOKUP($A2296,'BTC-Web'!$A$2:$H$10000,2,0),"")</f>
        <v>3469.091797</v>
      </c>
      <c r="C2296">
        <f>VLOOKUP(A2296,H_SPBTFDUE!$B$2:$C$5828,2,0)</f>
        <v>23.02</v>
      </c>
      <c r="D2296" s="2">
        <f>D2295*(1-D$1+IF(AND(WEEKDAY($A2296)&lt;&gt;1,WEEKDAY($A2296)&lt;&gt;7),-VLOOKUP($A2296,ETF_OP_Fee!$G$5:$H$14,2,1),0))^($A2296-$A2295)*(1+2*(C2296/C2295-1))+IFERROR(VLOOKUP(A2296,BITXeom!$C$9:$D$100,2,0),0)-$D$3*IFERROR(VLOOKUP($A2296,Dividends!$C$10:$E$100,2,0),0)</f>
        <v>3.617237641672852</v>
      </c>
      <c r="G2296" s="66">
        <f t="shared" si="63"/>
        <v>1334.7835993608271</v>
      </c>
      <c r="H2296" s="2">
        <f>H2295*(1-H$1+IF(AND(WEEKDAY($A2296)&lt;&gt;1,WEEKDAY($A2296)&lt;&gt;7),-VLOOKUP($A2296,ETF_OP_Fee!$I$5:$J$14,2,1),0))^($A2296-$A2295)*(1+1*(B2296/B2295-1))</f>
        <v>2.3140983005496323</v>
      </c>
      <c r="I2296" s="9" t="str">
        <f>IFERROR(VLOOKUP(A2296,'BITO-IV'!$A$1:$J$10000,4,0),"")</f>
        <v/>
      </c>
      <c r="L2296" s="9">
        <f>VLOOKUP(A2296,'ETH-Web'!$A$1:$G$10001,6,0)</f>
        <v>104.91928900000001</v>
      </c>
      <c r="M2296" s="2">
        <f>M2295*(1-M$1+IF(AND(WEEKDAY($A2296)&lt;&gt;1,WEEKDAY($A2296)&lt;&gt;7),-VLOOKUP($A2296,ETF_OP_Fee!$K$5:$L$14,2,1),0))^($A2296-$A2295)*(1+2*(L2296/L2295-1))-M$3*IFERROR(VLOOKUP($A3892,Dividends!$C$10:$E$100,3,0),0)</f>
        <v>1.1156148526506757</v>
      </c>
      <c r="R2296" t="str">
        <f t="shared" si="64"/>
        <v/>
      </c>
      <c r="S2296" t="str">
        <f t="shared" si="62"/>
        <v/>
      </c>
      <c r="U2296" t="str">
        <f t="shared" si="60"/>
        <v/>
      </c>
      <c r="V2296" t="str">
        <f t="shared" si="61"/>
        <v/>
      </c>
      <c r="W2296">
        <f>VLOOKUP(A2296,Tbills!$B$4:$C$10000,2,1)</f>
        <v>2.3749991208791186</v>
      </c>
    </row>
    <row r="2297" spans="1:23">
      <c r="A2297" s="1">
        <v>43503</v>
      </c>
      <c r="B2297">
        <f>IFERROR(VLOOKUP($A2297,'BTC-Web'!$A$2:$H$10000,2,0),"")</f>
        <v>3414.929443</v>
      </c>
      <c r="C2297">
        <f>VLOOKUP(A2297,H_SPBTFDUE!$B$2:$C$5828,2,0)</f>
        <v>23.03</v>
      </c>
      <c r="D2297" s="2">
        <f>D2296*(1-D$1+IF(AND(WEEKDAY($A2297)&lt;&gt;1,WEEKDAY($A2297)&lt;&gt;7),-VLOOKUP($A2297,ETF_OP_Fee!$G$5:$H$14,2,1),0))^($A2297-$A2296)*(1+2*(C2297/C2296-1))+IFERROR(VLOOKUP(A2297,BITXeom!$C$9:$D$100,2,0),0)-$D$3*IFERROR(VLOOKUP($A2297,Dividends!$C$10:$E$100,2,0),0)</f>
        <v>3.6199439035240832</v>
      </c>
      <c r="G2297" s="66">
        <f t="shared" si="63"/>
        <v>1333.5544444953705</v>
      </c>
      <c r="H2297" s="2">
        <f>H2296*(1-H$1+IF(AND(WEEKDAY($A2297)&lt;&gt;1,WEEKDAY($A2297)&lt;&gt;7),-VLOOKUP($A2297,ETF_OP_Fee!$I$5:$J$14,2,1),0))^($A2297-$A2296)*(1+1*(B2297/B2296-1))</f>
        <v>2.2779093785663522</v>
      </c>
      <c r="I2297" s="9" t="str">
        <f>IFERROR(VLOOKUP(A2297,'BITO-IV'!$A$1:$J$10000,4,0),"")</f>
        <v/>
      </c>
      <c r="L2297" s="9">
        <f>VLOOKUP(A2297,'ETH-Web'!$A$1:$G$10001,6,0)</f>
        <v>104.535301</v>
      </c>
      <c r="M2297" s="2">
        <f>M2296*(1-M$1+IF(AND(WEEKDAY($A2297)&lt;&gt;1,WEEKDAY($A2297)&lt;&gt;7),-VLOOKUP($A2297,ETF_OP_Fee!$K$5:$L$14,2,1),0))^($A2297-$A2296)*(1+2*(L2297/L2296-1))-M$3*IFERROR(VLOOKUP($A3893,Dividends!$C$10:$E$100,3,0),0)</f>
        <v>1.1074203842974251</v>
      </c>
      <c r="R2297" t="str">
        <f t="shared" si="64"/>
        <v/>
      </c>
      <c r="S2297" t="str">
        <f t="shared" si="62"/>
        <v/>
      </c>
      <c r="U2297" t="str">
        <f t="shared" si="60"/>
        <v/>
      </c>
      <c r="V2297" t="str">
        <f t="shared" si="61"/>
        <v/>
      </c>
      <c r="W2297">
        <f>VLOOKUP(A2297,Tbills!$B$4:$C$10000,2,1)</f>
        <v>2.38499999999999</v>
      </c>
    </row>
    <row r="2298" spans="1:23">
      <c r="A2298" s="1">
        <v>43504</v>
      </c>
      <c r="B2298">
        <f>IFERROR(VLOOKUP($A2298,'BTC-Web'!$A$2:$H$10000,2,0),"")</f>
        <v>3401.3764649999998</v>
      </c>
      <c r="C2298">
        <f>VLOOKUP(A2298,H_SPBTFDUE!$B$2:$C$5828,2,0)</f>
        <v>24.93</v>
      </c>
      <c r="D2298" s="2">
        <f>D2297*(1-D$1+IF(AND(WEEKDAY($A2298)&lt;&gt;1,WEEKDAY($A2298)&lt;&gt;7),-VLOOKUP($A2298,ETF_OP_Fee!$G$5:$H$14,2,1),0))^($A2298-$A2297)*(1+2*(C2298/C2297-1))+IFERROR(VLOOKUP(A2298,BITXeom!$C$9:$D$100,2,0),0)-$D$3*IFERROR(VLOOKUP($A2298,Dividends!$C$10:$E$100,2,0),0)</f>
        <v>4.2167341268790777</v>
      </c>
      <c r="G2298" s="66">
        <f t="shared" si="63"/>
        <v>1113.4456479960627</v>
      </c>
      <c r="H2298" s="2">
        <f>H2297*(1-H$1+IF(AND(WEEKDAY($A2298)&lt;&gt;1,WEEKDAY($A2298)&lt;&gt;7),-VLOOKUP($A2298,ETF_OP_Fee!$I$5:$J$14,2,1),0))^($A2298-$A2297)*(1+1*(B2298/B2297-1))</f>
        <v>2.2688098884602788</v>
      </c>
      <c r="I2298" s="9" t="str">
        <f>IFERROR(VLOOKUP(A2298,'BITO-IV'!$A$1:$J$10000,4,0),"")</f>
        <v/>
      </c>
      <c r="L2298" s="9">
        <f>VLOOKUP(A2298,'ETH-Web'!$A$1:$G$10001,6,0)</f>
        <v>119.267746</v>
      </c>
      <c r="M2298" s="2">
        <f>M2297*(1-M$1+IF(AND(WEEKDAY($A2298)&lt;&gt;1,WEEKDAY($A2298)&lt;&gt;7),-VLOOKUP($A2298,ETF_OP_Fee!$K$5:$L$14,2,1),0))^($A2298-$A2297)*(1+2*(L2298/L2297-1))-M$3*IFERROR(VLOOKUP($A3894,Dividends!$C$10:$E$100,3,0),0)</f>
        <v>1.4195273742548011</v>
      </c>
      <c r="R2298" t="str">
        <f t="shared" si="64"/>
        <v/>
      </c>
      <c r="S2298" t="str">
        <f t="shared" si="62"/>
        <v/>
      </c>
      <c r="U2298" t="str">
        <f t="shared" si="60"/>
        <v/>
      </c>
      <c r="V2298" t="str">
        <f t="shared" si="61"/>
        <v/>
      </c>
      <c r="W2298">
        <f>VLOOKUP(A2298,Tbills!$B$4:$C$10000,2,1)</f>
        <v>2.38499999999999</v>
      </c>
    </row>
    <row r="2299" spans="1:23">
      <c r="A2299" s="1">
        <v>43507</v>
      </c>
      <c r="B2299">
        <f>IFERROR(VLOOKUP($A2299,'BTC-Web'!$A$2:$H$10000,2,0),"")</f>
        <v>3695.6130370000001</v>
      </c>
      <c r="C2299">
        <f>VLOOKUP(A2299,H_SPBTFDUE!$B$2:$C$5828,2,0)</f>
        <v>24.87</v>
      </c>
      <c r="D2299" s="2">
        <f>D2298*(1-D$1+IF(AND(WEEKDAY($A2299)&lt;&gt;1,WEEKDAY($A2299)&lt;&gt;7),-VLOOKUP($A2299,ETF_OP_Fee!$G$5:$H$14,2,1),0))^($A2299-$A2298)*(1+2*(C2299/C2298-1))+IFERROR(VLOOKUP(A2299,BITXeom!$C$9:$D$100,2,0),0)-$D$3*IFERROR(VLOOKUP($A2299,Dividends!$C$10:$E$100,2,0),0)</f>
        <v>4.1949195384096507</v>
      </c>
      <c r="G2299" s="66">
        <f t="shared" si="63"/>
        <v>1118.7472336503758</v>
      </c>
      <c r="H2299" s="2">
        <f>H2298*(1-H$1+IF(AND(WEEKDAY($A2299)&lt;&gt;1,WEEKDAY($A2299)&lt;&gt;7),-VLOOKUP($A2299,ETF_OP_Fee!$I$5:$J$14,2,1),0))^($A2299-$A2298)*(1+1*(B2299/B2298-1))</f>
        <v>2.464881148630496</v>
      </c>
      <c r="I2299" s="9" t="str">
        <f>IFERROR(VLOOKUP(A2299,'BITO-IV'!$A$1:$J$10000,4,0),"")</f>
        <v/>
      </c>
      <c r="L2299" s="9">
        <f>VLOOKUP(A2299,'ETH-Web'!$A$1:$G$10001,6,0)</f>
        <v>121.298393</v>
      </c>
      <c r="M2299" s="2">
        <f>M2298*(1-M$1+IF(AND(WEEKDAY($A2299)&lt;&gt;1,WEEKDAY($A2299)&lt;&gt;7),-VLOOKUP($A2299,ETF_OP_Fee!$K$5:$L$14,2,1),0))^($A2299-$A2298)*(1+2*(L2299/L2298-1))-M$3*IFERROR(VLOOKUP($A3895,Dividends!$C$10:$E$100,3,0),0)</f>
        <v>1.4677515813369075</v>
      </c>
      <c r="R2299" t="str">
        <f t="shared" si="64"/>
        <v/>
      </c>
      <c r="S2299" t="str">
        <f t="shared" si="62"/>
        <v/>
      </c>
      <c r="U2299" t="str">
        <f t="shared" si="60"/>
        <v/>
      </c>
      <c r="V2299" t="str">
        <f t="shared" si="61"/>
        <v/>
      </c>
      <c r="W2299">
        <f>VLOOKUP(A2299,Tbills!$B$4:$C$10000,2,1)</f>
        <v>2.38499999999999</v>
      </c>
    </row>
    <row r="2300" spans="1:23">
      <c r="A2300" s="1">
        <v>43508</v>
      </c>
      <c r="B2300">
        <f>IFERROR(VLOOKUP($A2300,'BTC-Web'!$A$2:$H$10000,2,0),"")</f>
        <v>3642.751953</v>
      </c>
      <c r="C2300">
        <f>VLOOKUP(A2300,H_SPBTFDUE!$B$2:$C$5828,2,0)</f>
        <v>24.87</v>
      </c>
      <c r="D2300" s="2">
        <f>D2299*(1-D$1+IF(AND(WEEKDAY($A2300)&lt;&gt;1,WEEKDAY($A2300)&lt;&gt;7),-VLOOKUP($A2300,ETF_OP_Fee!$G$5:$H$14,2,1),0))^($A2300-$A2299)*(1+2*(C2300/C2299-1))+IFERROR(VLOOKUP(A2300,BITXeom!$C$9:$D$100,2,0),0)-$D$3*IFERROR(VLOOKUP($A2300,Dividends!$C$10:$E$100,2,0),0)</f>
        <v>4.1944138494789929</v>
      </c>
      <c r="G2300" s="66">
        <f t="shared" si="63"/>
        <v>1118.6889974930077</v>
      </c>
      <c r="H2300" s="2">
        <f>H2299*(1-H$1+IF(AND(WEEKDAY($A2300)&lt;&gt;1,WEEKDAY($A2300)&lt;&gt;7),-VLOOKUP($A2300,ETF_OP_Fee!$I$5:$J$14,2,1),0))^($A2300-$A2299)*(1+1*(B2300/B2299-1))</f>
        <v>2.4295608954395798</v>
      </c>
      <c r="I2300" s="9" t="str">
        <f>IFERROR(VLOOKUP(A2300,'BITO-IV'!$A$1:$J$10000,4,0),"")</f>
        <v/>
      </c>
      <c r="L2300" s="9">
        <f>VLOOKUP(A2300,'ETH-Web'!$A$1:$G$10001,6,0)</f>
        <v>122.572289</v>
      </c>
      <c r="M2300" s="2">
        <f>M2299*(1-M$1+IF(AND(WEEKDAY($A2300)&lt;&gt;1,WEEKDAY($A2300)&lt;&gt;7),-VLOOKUP($A2300,ETF_OP_Fee!$K$5:$L$14,2,1),0))^($A2300-$A2299)*(1+2*(L2300/L2299-1))-M$3*IFERROR(VLOOKUP($A3896,Dividends!$C$10:$E$100,3,0),0)</f>
        <v>1.4985421326756756</v>
      </c>
      <c r="R2300" t="str">
        <f t="shared" si="64"/>
        <v/>
      </c>
      <c r="S2300" t="str">
        <f t="shared" si="62"/>
        <v/>
      </c>
      <c r="U2300" t="str">
        <f t="shared" si="60"/>
        <v/>
      </c>
      <c r="V2300" t="str">
        <f t="shared" si="61"/>
        <v/>
      </c>
      <c r="W2300">
        <f>VLOOKUP(A2300,Tbills!$B$4:$C$10000,2,1)</f>
        <v>2.38499999999999</v>
      </c>
    </row>
    <row r="2301" spans="1:23">
      <c r="A2301" s="1">
        <v>43509</v>
      </c>
      <c r="B2301">
        <f>IFERROR(VLOOKUP($A2301,'BTC-Web'!$A$2:$H$10000,2,0),"")</f>
        <v>3653.6040039999998</v>
      </c>
      <c r="C2301">
        <f>VLOOKUP(A2301,H_SPBTFDUE!$B$2:$C$5828,2,0)</f>
        <v>24.6</v>
      </c>
      <c r="D2301" s="2">
        <f>D2300*(1-D$1+IF(AND(WEEKDAY($A2301)&lt;&gt;1,WEEKDAY($A2301)&lt;&gt;7),-VLOOKUP($A2301,ETF_OP_Fee!$G$5:$H$14,2,1),0))^($A2301-$A2300)*(1+2*(C2301/C2300-1))+IFERROR(VLOOKUP(A2301,BITXeom!$C$9:$D$100,2,0),0)-$D$3*IFERROR(VLOOKUP($A2301,Dividends!$C$10:$E$100,2,0),0)</f>
        <v>4.102846281837234</v>
      </c>
      <c r="G2301" s="66">
        <f t="shared" si="63"/>
        <v>1142.9207546624959</v>
      </c>
      <c r="H2301" s="2">
        <f>H2300*(1-H$1+IF(AND(WEEKDAY($A2301)&lt;&gt;1,WEEKDAY($A2301)&lt;&gt;7),-VLOOKUP($A2301,ETF_OP_Fee!$I$5:$J$14,2,1),0))^($A2301-$A2300)*(1+1*(B2301/B2300-1))</f>
        <v>2.4367353291911296</v>
      </c>
      <c r="I2301" s="9" t="str">
        <f>IFERROR(VLOOKUP(A2301,'BITO-IV'!$A$1:$J$10000,4,0),"")</f>
        <v/>
      </c>
      <c r="L2301" s="9">
        <f>VLOOKUP(A2301,'ETH-Web'!$A$1:$G$10001,6,0)</f>
        <v>122.55360400000001</v>
      </c>
      <c r="M2301" s="2">
        <f>M2300*(1-M$1+IF(AND(WEEKDAY($A2301)&lt;&gt;1,WEEKDAY($A2301)&lt;&gt;7),-VLOOKUP($A2301,ETF_OP_Fee!$K$5:$L$14,2,1),0))^($A2301-$A2300)*(1+2*(L2301/L2300-1))-M$3*IFERROR(VLOOKUP($A3897,Dividends!$C$10:$E$100,3,0),0)</f>
        <v>1.4980466743619147</v>
      </c>
      <c r="R2301" t="str">
        <f t="shared" si="64"/>
        <v/>
      </c>
      <c r="S2301" t="str">
        <f t="shared" si="62"/>
        <v/>
      </c>
      <c r="U2301" t="str">
        <f t="shared" si="60"/>
        <v/>
      </c>
      <c r="V2301" t="str">
        <f t="shared" si="61"/>
        <v/>
      </c>
      <c r="W2301">
        <f>VLOOKUP(A2301,Tbills!$B$4:$C$10000,2,1)</f>
        <v>2.38499999999999</v>
      </c>
    </row>
    <row r="2302" spans="1:23">
      <c r="A2302" s="1">
        <v>43510</v>
      </c>
      <c r="B2302">
        <f>IFERROR(VLOOKUP($A2302,'BTC-Web'!$A$2:$H$10000,2,0),"")</f>
        <v>3631.1701659999999</v>
      </c>
      <c r="C2302">
        <f>VLOOKUP(A2302,H_SPBTFDUE!$B$2:$C$5828,2,0)</f>
        <v>24.59</v>
      </c>
      <c r="D2302" s="2">
        <f>D2301*(1-D$1+IF(AND(WEEKDAY($A2302)&lt;&gt;1,WEEKDAY($A2302)&lt;&gt;7),-VLOOKUP($A2302,ETF_OP_Fee!$G$5:$H$14,2,1),0))^($A2302-$A2301)*(1+2*(C2302/C2301-1))+IFERROR(VLOOKUP(A2302,BITXeom!$C$9:$D$100,2,0),0)-$D$3*IFERROR(VLOOKUP($A2302,Dividends!$C$10:$E$100,2,0),0)</f>
        <v>4.0990164468702943</v>
      </c>
      <c r="G2302" s="66">
        <f t="shared" si="63"/>
        <v>1143.7904640230381</v>
      </c>
      <c r="H2302" s="2">
        <f>H2301*(1-H$1+IF(AND(WEEKDAY($A2302)&lt;&gt;1,WEEKDAY($A2302)&lt;&gt;7),-VLOOKUP($A2302,ETF_OP_Fee!$I$5:$J$14,2,1),0))^($A2302-$A2301)*(1+1*(B2302/B2301-1))</f>
        <v>2.4217102686764487</v>
      </c>
      <c r="I2302" s="9" t="str">
        <f>IFERROR(VLOOKUP(A2302,'BITO-IV'!$A$1:$J$10000,4,0),"")</f>
        <v/>
      </c>
      <c r="L2302" s="9">
        <f>VLOOKUP(A2302,'ETH-Web'!$A$1:$G$10001,6,0)</f>
        <v>121.39020499999999</v>
      </c>
      <c r="M2302" s="2">
        <f>M2301*(1-M$1+IF(AND(WEEKDAY($A2302)&lt;&gt;1,WEEKDAY($A2302)&lt;&gt;7),-VLOOKUP($A2302,ETF_OP_Fee!$K$5:$L$14,2,1),0))^($A2302-$A2301)*(1+2*(L2302/L2301-1))-M$3*IFERROR(VLOOKUP($A3898,Dividends!$C$10:$E$100,3,0),0)</f>
        <v>1.4695669706087</v>
      </c>
      <c r="R2302" t="str">
        <f t="shared" si="64"/>
        <v/>
      </c>
      <c r="S2302" t="str">
        <f t="shared" si="62"/>
        <v/>
      </c>
      <c r="U2302" t="str">
        <f t="shared" si="60"/>
        <v/>
      </c>
      <c r="V2302" t="str">
        <f t="shared" si="61"/>
        <v/>
      </c>
      <c r="W2302">
        <f>VLOOKUP(A2302,Tbills!$B$4:$C$10000,2,1)</f>
        <v>2.4000013186813249</v>
      </c>
    </row>
    <row r="2303" spans="1:23">
      <c r="A2303" s="1">
        <v>43511</v>
      </c>
      <c r="B2303">
        <f>IFERROR(VLOOKUP($A2303,'BTC-Web'!$A$2:$H$10000,2,0),"")</f>
        <v>3617.3684079999998</v>
      </c>
      <c r="C2303">
        <f>VLOOKUP(A2303,H_SPBTFDUE!$B$2:$C$5828,2,0)</f>
        <v>24.59</v>
      </c>
      <c r="D2303" s="2">
        <f>D2302*(1-D$1+IF(AND(WEEKDAY($A2303)&lt;&gt;1,WEEKDAY($A2303)&lt;&gt;7),-VLOOKUP($A2303,ETF_OP_Fee!$G$5:$H$14,2,1),0))^($A2303-$A2302)*(1+2*(C2303/C2302-1))+IFERROR(VLOOKUP(A2303,BITXeom!$C$9:$D$100,2,0),0)-$D$3*IFERROR(VLOOKUP($A2303,Dividends!$C$10:$E$100,2,0),0)</f>
        <v>4.0985223188602609</v>
      </c>
      <c r="G2303" s="66">
        <f t="shared" si="63"/>
        <v>1143.7309242454589</v>
      </c>
      <c r="H2303" s="2">
        <f>H2302*(1-H$1+IF(AND(WEEKDAY($A2303)&lt;&gt;1,WEEKDAY($A2303)&lt;&gt;7),-VLOOKUP($A2303,ETF_OP_Fee!$I$5:$J$14,2,1),0))^($A2303-$A2302)*(1+1*(B2303/B2302-1))</f>
        <v>2.4124427699871389</v>
      </c>
      <c r="I2303" s="9" t="str">
        <f>IFERROR(VLOOKUP(A2303,'BITO-IV'!$A$1:$J$10000,4,0),"")</f>
        <v/>
      </c>
      <c r="L2303" s="9">
        <f>VLOOKUP(A2303,'ETH-Web'!$A$1:$G$10001,6,0)</f>
        <v>122.100388</v>
      </c>
      <c r="M2303" s="2">
        <f>M2302*(1-M$1+IF(AND(WEEKDAY($A2303)&lt;&gt;1,WEEKDAY($A2303)&lt;&gt;7),-VLOOKUP($A2303,ETF_OP_Fee!$K$5:$L$14,2,1),0))^($A2303-$A2302)*(1+2*(L2303/L2302-1))-M$3*IFERROR(VLOOKUP($A3899,Dividends!$C$10:$E$100,3,0),0)</f>
        <v>1.4867238328444987</v>
      </c>
      <c r="R2303" t="str">
        <f t="shared" si="64"/>
        <v/>
      </c>
      <c r="S2303" t="str">
        <f t="shared" si="62"/>
        <v/>
      </c>
      <c r="U2303" t="str">
        <f t="shared" si="60"/>
        <v/>
      </c>
      <c r="V2303" t="str">
        <f t="shared" si="61"/>
        <v/>
      </c>
      <c r="W2303">
        <f>VLOOKUP(A2303,Tbills!$B$4:$C$10000,2,1)</f>
        <v>2.4000013186813249</v>
      </c>
    </row>
    <row r="2304" spans="1:23">
      <c r="A2304" s="1">
        <v>43515</v>
      </c>
      <c r="B2304">
        <f>IFERROR(VLOOKUP($A2304,'BTC-Web'!$A$2:$H$10000,2,0),"")</f>
        <v>3911.6616210000002</v>
      </c>
      <c r="C2304">
        <f>VLOOKUP(A2304,H_SPBTFDUE!$B$2:$C$5828,2,0)</f>
        <v>27.21</v>
      </c>
      <c r="D2304" s="2">
        <f>D2303*(1-D$1+IF(AND(WEEKDAY($A2304)&lt;&gt;1,WEEKDAY($A2304)&lt;&gt;7),-VLOOKUP($A2304,ETF_OP_Fee!$G$5:$H$14,2,1),0))^($A2304-$A2303)*(1+2*(C2304/C2303-1))+IFERROR(VLOOKUP(A2304,BITXeom!$C$9:$D$100,2,0),0)-$D$3*IFERROR(VLOOKUP($A2304,Dividends!$C$10:$E$100,2,0),0)</f>
        <v>4.9694989501372513</v>
      </c>
      <c r="G2304" s="66">
        <f t="shared" si="63"/>
        <v>899.94832766293234</v>
      </c>
      <c r="H2304" s="2">
        <f>H2303*(1-H$1+IF(AND(WEEKDAY($A2304)&lt;&gt;1,WEEKDAY($A2304)&lt;&gt;7),-VLOOKUP($A2304,ETF_OP_Fee!$I$5:$J$14,2,1),0))^($A2304-$A2303)*(1+1*(B2304/B2303-1))</f>
        <v>2.6084369418751909</v>
      </c>
      <c r="I2304" s="9" t="str">
        <f>IFERROR(VLOOKUP(A2304,'BITO-IV'!$A$1:$J$10000,4,0),"")</f>
        <v/>
      </c>
      <c r="L2304" s="9">
        <f>VLOOKUP(A2304,'ETH-Web'!$A$1:$G$10001,6,0)</f>
        <v>145.346191</v>
      </c>
      <c r="M2304" s="2">
        <f>M2303*(1-M$1+IF(AND(WEEKDAY($A2304)&lt;&gt;1,WEEKDAY($A2304)&lt;&gt;7),-VLOOKUP($A2304,ETF_OP_Fee!$K$5:$L$14,2,1),0))^($A2304-$A2303)*(1+2*(L2304/L2303-1))-M$3*IFERROR(VLOOKUP($A3900,Dividends!$C$10:$E$100,3,0),0)</f>
        <v>2.052605403249729</v>
      </c>
      <c r="R2304" t="str">
        <f t="shared" si="64"/>
        <v/>
      </c>
      <c r="S2304" t="str">
        <f t="shared" si="62"/>
        <v/>
      </c>
      <c r="U2304" t="str">
        <f t="shared" si="60"/>
        <v/>
      </c>
      <c r="V2304" t="str">
        <f t="shared" si="61"/>
        <v/>
      </c>
      <c r="W2304">
        <f>VLOOKUP(A2304,Tbills!$B$4:$C$10000,2,1)</f>
        <v>2.4000013186813249</v>
      </c>
    </row>
    <row r="2305" spans="1:23">
      <c r="A2305" s="1">
        <v>43516</v>
      </c>
      <c r="B2305">
        <f>IFERROR(VLOOKUP($A2305,'BTC-Web'!$A$2:$H$10000,2,0),"")</f>
        <v>3946.6850589999999</v>
      </c>
      <c r="C2305">
        <f>VLOOKUP(A2305,H_SPBTFDUE!$B$2:$C$5828,2,0)</f>
        <v>27.24</v>
      </c>
      <c r="D2305" s="2">
        <f>D2304*(1-D$1+IF(AND(WEEKDAY($A2305)&lt;&gt;1,WEEKDAY($A2305)&lt;&gt;7),-VLOOKUP($A2305,ETF_OP_Fee!$G$5:$H$14,2,1),0))^($A2305-$A2304)*(1+2*(C2305/C2304-1))+IFERROR(VLOOKUP(A2305,BITXeom!$C$9:$D$100,2,0),0)-$D$3*IFERROR(VLOOKUP($A2305,Dividends!$C$10:$E$100,2,0),0)</f>
        <v>4.9798566675968576</v>
      </c>
      <c r="G2305" s="66">
        <f t="shared" si="63"/>
        <v>897.91703048051716</v>
      </c>
      <c r="H2305" s="2">
        <f>H2304*(1-H$1+IF(AND(WEEKDAY($A2305)&lt;&gt;1,WEEKDAY($A2305)&lt;&gt;7),-VLOOKUP($A2305,ETF_OP_Fee!$I$5:$J$14,2,1),0))^($A2305-$A2304)*(1+1*(B2305/B2304-1))</f>
        <v>2.631723333857285</v>
      </c>
      <c r="I2305" s="9" t="str">
        <f>IFERROR(VLOOKUP(A2305,'BITO-IV'!$A$1:$J$10000,4,0),"")</f>
        <v/>
      </c>
      <c r="L2305" s="9">
        <f>VLOOKUP(A2305,'ETH-Web'!$A$1:$G$10001,6,0)</f>
        <v>149.554337</v>
      </c>
      <c r="M2305" s="2">
        <f>M2304*(1-M$1+IF(AND(WEEKDAY($A2305)&lt;&gt;1,WEEKDAY($A2305)&lt;&gt;7),-VLOOKUP($A2305,ETF_OP_Fee!$K$5:$L$14,2,1),0))^($A2305-$A2304)*(1+2*(L2305/L2304-1))-M$3*IFERROR(VLOOKUP($A3901,Dividends!$C$10:$E$100,3,0),0)</f>
        <v>2.1714058904313678</v>
      </c>
      <c r="R2305" t="str">
        <f t="shared" si="64"/>
        <v/>
      </c>
      <c r="S2305" t="str">
        <f t="shared" si="62"/>
        <v/>
      </c>
      <c r="U2305" t="str">
        <f t="shared" si="60"/>
        <v/>
      </c>
      <c r="V2305" t="str">
        <f t="shared" si="61"/>
        <v/>
      </c>
      <c r="W2305">
        <f>VLOOKUP(A2305,Tbills!$B$4:$C$10000,2,1)</f>
        <v>2.4000013186813249</v>
      </c>
    </row>
    <row r="2306" spans="1:23">
      <c r="A2306" s="1">
        <v>43517</v>
      </c>
      <c r="B2306">
        <f>IFERROR(VLOOKUP($A2306,'BTC-Web'!$A$2:$H$10000,2,0),"")</f>
        <v>4000.256836</v>
      </c>
      <c r="C2306">
        <f>VLOOKUP(A2306,H_SPBTFDUE!$B$2:$C$5828,2,0)</f>
        <v>26.97</v>
      </c>
      <c r="D2306" s="2">
        <f>D2305*(1-D$1+IF(AND(WEEKDAY($A2306)&lt;&gt;1,WEEKDAY($A2306)&lt;&gt;7),-VLOOKUP($A2306,ETF_OP_Fee!$G$5:$H$14,2,1),0))^($A2306-$A2305)*(1+2*(C2306/C2305-1))+IFERROR(VLOOKUP(A2306,BITXeom!$C$9:$D$100,2,0),0)-$D$3*IFERROR(VLOOKUP($A2306,Dividends!$C$10:$E$100,2,0),0)</f>
        <v>4.8805486309870743</v>
      </c>
      <c r="G2306" s="66">
        <f t="shared" si="63"/>
        <v>915.67040693832644</v>
      </c>
      <c r="H2306" s="2">
        <f>H2305*(1-H$1+IF(AND(WEEKDAY($A2306)&lt;&gt;1,WEEKDAY($A2306)&lt;&gt;7),-VLOOKUP($A2306,ETF_OP_Fee!$I$5:$J$14,2,1),0))^($A2306-$A2305)*(1+1*(B2306/B2305-1))</f>
        <v>2.6673765689739279</v>
      </c>
      <c r="I2306" s="9" t="str">
        <f>IFERROR(VLOOKUP(A2306,'BITO-IV'!$A$1:$J$10000,4,0),"")</f>
        <v/>
      </c>
      <c r="L2306" s="9">
        <f>VLOOKUP(A2306,'ETH-Web'!$A$1:$G$10001,6,0)</f>
        <v>146.130844</v>
      </c>
      <c r="M2306" s="2">
        <f>M2305*(1-M$1+IF(AND(WEEKDAY($A2306)&lt;&gt;1,WEEKDAY($A2306)&lt;&gt;7),-VLOOKUP($A2306,ETF_OP_Fee!$K$5:$L$14,2,1),0))^($A2306-$A2305)*(1+2*(L2306/L2305-1))-M$3*IFERROR(VLOOKUP($A3902,Dividends!$C$10:$E$100,3,0),0)</f>
        <v>2.0719399278389887</v>
      </c>
      <c r="R2306" t="str">
        <f t="shared" si="64"/>
        <v/>
      </c>
      <c r="S2306" t="str">
        <f t="shared" si="62"/>
        <v/>
      </c>
      <c r="U2306" t="str">
        <f t="shared" ref="U2306:U2369" si="65">IF($A2306&gt;=$R$2,L2306*U$4,"")</f>
        <v/>
      </c>
      <c r="V2306" t="str">
        <f t="shared" ref="V2306:V2369" si="66">IF($A2306&gt;=$R$2,M2306*V$4,"")</f>
        <v/>
      </c>
      <c r="W2306">
        <f>VLOOKUP(A2306,Tbills!$B$4:$C$10000,2,1)</f>
        <v>2.395000879120861</v>
      </c>
    </row>
    <row r="2307" spans="1:23">
      <c r="A2307" s="1">
        <v>43518</v>
      </c>
      <c r="B2307">
        <f>IFERROR(VLOOKUP($A2307,'BTC-Web'!$A$2:$H$10000,2,0),"")</f>
        <v>3952.4064939999998</v>
      </c>
      <c r="C2307">
        <f>VLOOKUP(A2307,H_SPBTFDUE!$B$2:$C$5828,2,0)</f>
        <v>27.17</v>
      </c>
      <c r="D2307" s="2">
        <f>D2306*(1-D$1+IF(AND(WEEKDAY($A2307)&lt;&gt;1,WEEKDAY($A2307)&lt;&gt;7),-VLOOKUP($A2307,ETF_OP_Fee!$G$5:$H$14,2,1),0))^($A2307-$A2306)*(1+2*(C2307/C2306-1))+IFERROR(VLOOKUP(A2307,BITXeom!$C$9:$D$100,2,0),0)-$D$3*IFERROR(VLOOKUP($A2307,Dividends!$C$10:$E$100,2,0),0)</f>
        <v>4.952336416808846</v>
      </c>
      <c r="G2307" s="66">
        <f t="shared" si="63"/>
        <v>902.04216486320229</v>
      </c>
      <c r="H2307" s="2">
        <f>H2306*(1-H$1+IF(AND(WEEKDAY($A2307)&lt;&gt;1,WEEKDAY($A2307)&lt;&gt;7),-VLOOKUP($A2307,ETF_OP_Fee!$I$5:$J$14,2,1),0))^($A2307-$A2306)*(1+1*(B2307/B2306-1))</f>
        <v>2.6354013029803687</v>
      </c>
      <c r="I2307" s="9" t="str">
        <f>IFERROR(VLOOKUP(A2307,'BITO-IV'!$A$1:$J$10000,4,0),"")</f>
        <v/>
      </c>
      <c r="L2307" s="9">
        <f>VLOOKUP(A2307,'ETH-Web'!$A$1:$G$10001,6,0)</f>
        <v>149.09245300000001</v>
      </c>
      <c r="M2307" s="2">
        <f>M2306*(1-M$1+IF(AND(WEEKDAY($A2307)&lt;&gt;1,WEEKDAY($A2307)&lt;&gt;7),-VLOOKUP($A2307,ETF_OP_Fee!$K$5:$L$14,2,1),0))^($A2307-$A2306)*(1+2*(L2307/L2306-1))-M$3*IFERROR(VLOOKUP($A3903,Dividends!$C$10:$E$100,3,0),0)</f>
        <v>2.155867714770467</v>
      </c>
      <c r="R2307" t="str">
        <f t="shared" si="64"/>
        <v/>
      </c>
      <c r="S2307" t="str">
        <f t="shared" si="62"/>
        <v/>
      </c>
      <c r="U2307" t="str">
        <f t="shared" si="65"/>
        <v/>
      </c>
      <c r="V2307" t="str">
        <f t="shared" si="66"/>
        <v/>
      </c>
      <c r="W2307">
        <f>VLOOKUP(A2307,Tbills!$B$4:$C$10000,2,1)</f>
        <v>2.395000879120861</v>
      </c>
    </row>
    <row r="2308" spans="1:23">
      <c r="A2308" s="1">
        <v>43521</v>
      </c>
      <c r="B2308">
        <f>IFERROR(VLOOKUP($A2308,'BTC-Web'!$A$2:$H$10000,2,0),"")</f>
        <v>3807.0024410000001</v>
      </c>
      <c r="C2308">
        <f>VLOOKUP(A2308,H_SPBTFDUE!$B$2:$C$5828,2,0)</f>
        <v>26.41</v>
      </c>
      <c r="D2308" s="2">
        <f>D2307*(1-D$1+IF(AND(WEEKDAY($A2308)&lt;&gt;1,WEEKDAY($A2308)&lt;&gt;7),-VLOOKUP($A2308,ETF_OP_Fee!$G$5:$H$14,2,1),0))^($A2308-$A2307)*(1+2*(C2308/C2307-1))+IFERROR(VLOOKUP(A2308,BITXeom!$C$9:$D$100,2,0),0)-$D$3*IFERROR(VLOOKUP($A2308,Dividends!$C$10:$E$100,2,0),0)</f>
        <v>4.6735920479224751</v>
      </c>
      <c r="G2308" s="66">
        <f t="shared" si="63"/>
        <v>952.45910657866602</v>
      </c>
      <c r="H2308" s="2">
        <f>H2307*(1-H$1+IF(AND(WEEKDAY($A2308)&lt;&gt;1,WEEKDAY($A2308)&lt;&gt;7),-VLOOKUP($A2308,ETF_OP_Fee!$I$5:$J$14,2,1),0))^($A2308-$A2307)*(1+1*(B2308/B2307-1))</f>
        <v>2.5382500084630553</v>
      </c>
      <c r="I2308" s="9" t="str">
        <f>IFERROR(VLOOKUP(A2308,'BITO-IV'!$A$1:$J$10000,4,0),"")</f>
        <v/>
      </c>
      <c r="L2308" s="9">
        <f>VLOOKUP(A2308,'ETH-Web'!$A$1:$G$10001,6,0)</f>
        <v>139.82286099999999</v>
      </c>
      <c r="M2308" s="2">
        <f>M2307*(1-M$1+IF(AND(WEEKDAY($A2308)&lt;&gt;1,WEEKDAY($A2308)&lt;&gt;7),-VLOOKUP($A2308,ETF_OP_Fee!$K$5:$L$14,2,1),0))^($A2308-$A2307)*(1+2*(L2308/L2307-1))-M$3*IFERROR(VLOOKUP($A3904,Dividends!$C$10:$E$100,3,0),0)</f>
        <v>1.8876464050116089</v>
      </c>
      <c r="R2308" t="str">
        <f t="shared" si="64"/>
        <v/>
      </c>
      <c r="S2308" t="str">
        <f t="shared" si="62"/>
        <v/>
      </c>
      <c r="U2308" t="str">
        <f t="shared" si="65"/>
        <v/>
      </c>
      <c r="V2308" t="str">
        <f t="shared" si="66"/>
        <v/>
      </c>
      <c r="W2308">
        <f>VLOOKUP(A2308,Tbills!$B$4:$C$10000,2,1)</f>
        <v>2.395000879120861</v>
      </c>
    </row>
    <row r="2309" spans="1:23">
      <c r="A2309" s="1">
        <v>43522</v>
      </c>
      <c r="B2309">
        <f>IFERROR(VLOOKUP($A2309,'BTC-Web'!$A$2:$H$10000,2,0),"")</f>
        <v>3878.6972660000001</v>
      </c>
      <c r="C2309">
        <f>VLOOKUP(A2309,H_SPBTFDUE!$B$2:$C$5828,2,0)</f>
        <v>26.11</v>
      </c>
      <c r="D2309" s="2">
        <f>D2308*(1-D$1+IF(AND(WEEKDAY($A2309)&lt;&gt;1,WEEKDAY($A2309)&lt;&gt;7),-VLOOKUP($A2309,ETF_OP_Fee!$G$5:$H$14,2,1),0))^($A2309-$A2308)*(1+2*(C2309/C2308-1))+IFERROR(VLOOKUP(A2309,BITXeom!$C$9:$D$100,2,0),0)-$D$3*IFERROR(VLOOKUP($A2309,Dividends!$C$10:$E$100,2,0),0)</f>
        <v>4.5668636732856029</v>
      </c>
      <c r="G2309" s="66">
        <f t="shared" si="63"/>
        <v>974.04812795243379</v>
      </c>
      <c r="H2309" s="2">
        <f>H2308*(1-H$1+IF(AND(WEEKDAY($A2309)&lt;&gt;1,WEEKDAY($A2309)&lt;&gt;7),-VLOOKUP($A2309,ETF_OP_Fee!$I$5:$J$14,2,1),0))^($A2309-$A2308)*(1+1*(B2309/B2308-1))</f>
        <v>2.5859839278820402</v>
      </c>
      <c r="I2309" s="9" t="str">
        <f>IFERROR(VLOOKUP(A2309,'BITO-IV'!$A$1:$J$10000,4,0),"")</f>
        <v/>
      </c>
      <c r="L2309" s="9">
        <f>VLOOKUP(A2309,'ETH-Web'!$A$1:$G$10001,6,0)</f>
        <v>138.089676</v>
      </c>
      <c r="M2309" s="2">
        <f>M2308*(1-M$1+IF(AND(WEEKDAY($A2309)&lt;&gt;1,WEEKDAY($A2309)&lt;&gt;7),-VLOOKUP($A2309,ETF_OP_Fee!$K$5:$L$14,2,1),0))^($A2309-$A2308)*(1+2*(L2309/L2308-1))-M$3*IFERROR(VLOOKUP($A3905,Dividends!$C$10:$E$100,3,0),0)</f>
        <v>1.8408020651861399</v>
      </c>
      <c r="R2309" t="str">
        <f t="shared" si="64"/>
        <v/>
      </c>
      <c r="S2309" t="str">
        <f t="shared" si="62"/>
        <v/>
      </c>
      <c r="U2309" t="str">
        <f t="shared" si="65"/>
        <v/>
      </c>
      <c r="V2309" t="str">
        <f t="shared" si="66"/>
        <v/>
      </c>
      <c r="W2309">
        <f>VLOOKUP(A2309,Tbills!$B$4:$C$10000,2,1)</f>
        <v>2.395000879120861</v>
      </c>
    </row>
    <row r="2310" spans="1:23">
      <c r="A2310" s="1">
        <v>43523</v>
      </c>
      <c r="B2310">
        <f>IFERROR(VLOOKUP($A2310,'BTC-Web'!$A$2:$H$10000,2,0),"")</f>
        <v>3857.4797359999998</v>
      </c>
      <c r="C2310">
        <f>VLOOKUP(A2310,H_SPBTFDUE!$B$2:$C$5828,2,0)</f>
        <v>25.65</v>
      </c>
      <c r="D2310" s="2">
        <f>D2309*(1-D$1+IF(AND(WEEKDAY($A2310)&lt;&gt;1,WEEKDAY($A2310)&lt;&gt;7),-VLOOKUP($A2310,ETF_OP_Fee!$G$5:$H$14,2,1),0))^($A2310-$A2309)*(1+2*(C2310/C2309-1))+IFERROR(VLOOKUP(A2310,BITXeom!$C$9:$D$100,2,0),0)-$D$3*IFERROR(VLOOKUP($A2310,Dividends!$C$10:$E$100,2,0),0)</f>
        <v>4.405416628851861</v>
      </c>
      <c r="G2310" s="66">
        <f t="shared" si="63"/>
        <v>1008.3185377393346</v>
      </c>
      <c r="H2310" s="2">
        <f>H2309*(1-H$1+IF(AND(WEEKDAY($A2310)&lt;&gt;1,WEEKDAY($A2310)&lt;&gt;7),-VLOOKUP($A2310,ETF_OP_Fee!$I$5:$J$14,2,1),0))^($A2310-$A2309)*(1+1*(B2310/B2309-1))</f>
        <v>2.5717709535294708</v>
      </c>
      <c r="I2310" s="9" t="str">
        <f>IFERROR(VLOOKUP(A2310,'BITO-IV'!$A$1:$J$10000,4,0),"")</f>
        <v/>
      </c>
      <c r="L2310" s="9">
        <f>VLOOKUP(A2310,'ETH-Web'!$A$1:$G$10001,6,0)</f>
        <v>136.12596099999999</v>
      </c>
      <c r="M2310" s="2">
        <f>M2309*(1-M$1+IF(AND(WEEKDAY($A2310)&lt;&gt;1,WEEKDAY($A2310)&lt;&gt;7),-VLOOKUP($A2310,ETF_OP_Fee!$K$5:$L$14,2,1),0))^($A2310-$A2309)*(1+2*(L2310/L2309-1))-M$3*IFERROR(VLOOKUP($A3906,Dividends!$C$10:$E$100,3,0),0)</f>
        <v>1.7884014680644496</v>
      </c>
      <c r="R2310" t="str">
        <f t="shared" si="64"/>
        <v/>
      </c>
      <c r="S2310" t="str">
        <f t="shared" si="62"/>
        <v/>
      </c>
      <c r="U2310" t="str">
        <f t="shared" si="65"/>
        <v/>
      </c>
      <c r="V2310" t="str">
        <f t="shared" si="66"/>
        <v/>
      </c>
      <c r="W2310">
        <f>VLOOKUP(A2310,Tbills!$B$4:$C$10000,2,1)</f>
        <v>2.395000879120861</v>
      </c>
    </row>
    <row r="2311" spans="1:23">
      <c r="A2311" s="1">
        <v>43524</v>
      </c>
      <c r="B2311">
        <f>IFERROR(VLOOKUP($A2311,'BTC-Web'!$A$2:$H$10000,2,0),"")</f>
        <v>3848.2619629999999</v>
      </c>
      <c r="C2311">
        <f>VLOOKUP(A2311,H_SPBTFDUE!$B$2:$C$5828,2,0)</f>
        <v>26.2</v>
      </c>
      <c r="D2311" s="2">
        <f>D2310*(1-D$1+IF(AND(WEEKDAY($A2311)&lt;&gt;1,WEEKDAY($A2311)&lt;&gt;7),-VLOOKUP($A2311,ETF_OP_Fee!$G$5:$H$14,2,1),0))^($A2311-$A2310)*(1+2*(C2311/C2310-1))+IFERROR(VLOOKUP(A2311,BITXeom!$C$9:$D$100,2,0),0)-$D$3*IFERROR(VLOOKUP($A2311,Dividends!$C$10:$E$100,2,0),0)</f>
        <v>4.5937890394488718</v>
      </c>
      <c r="G2311" s="66">
        <f t="shared" si="63"/>
        <v>965.0243192617562</v>
      </c>
      <c r="H2311" s="2">
        <f>H2310*(1-H$1+IF(AND(WEEKDAY($A2311)&lt;&gt;1,WEEKDAY($A2311)&lt;&gt;7),-VLOOKUP($A2311,ETF_OP_Fee!$I$5:$J$14,2,1),0))^($A2311-$A2310)*(1+1*(B2311/B2310-1))</f>
        <v>2.5655587134916797</v>
      </c>
      <c r="I2311" s="9" t="str">
        <f>IFERROR(VLOOKUP(A2311,'BITO-IV'!$A$1:$J$10000,4,0),"")</f>
        <v/>
      </c>
      <c r="L2311" s="9">
        <f>VLOOKUP(A2311,'ETH-Web'!$A$1:$G$10001,6,0)</f>
        <v>136.74624600000001</v>
      </c>
      <c r="M2311" s="2">
        <f>M2310*(1-M$1+IF(AND(WEEKDAY($A2311)&lt;&gt;1,WEEKDAY($A2311)&lt;&gt;7),-VLOOKUP($A2311,ETF_OP_Fee!$K$5:$L$14,2,1),0))^($A2311-$A2310)*(1+2*(L2311/L2310-1))-M$3*IFERROR(VLOOKUP($A3907,Dividends!$C$10:$E$100,3,0),0)</f>
        <v>1.8046534044264733</v>
      </c>
      <c r="R2311" t="str">
        <f t="shared" si="64"/>
        <v/>
      </c>
      <c r="S2311" t="str">
        <f t="shared" si="62"/>
        <v/>
      </c>
      <c r="U2311" t="str">
        <f t="shared" si="65"/>
        <v/>
      </c>
      <c r="V2311" t="str">
        <f t="shared" si="66"/>
        <v/>
      </c>
      <c r="W2311">
        <f>VLOOKUP(A2311,Tbills!$B$4:$C$10000,2,1)</f>
        <v>2.4050017582417325</v>
      </c>
    </row>
    <row r="2312" spans="1:23">
      <c r="A2312" s="1">
        <v>43525</v>
      </c>
      <c r="B2312">
        <f>IFERROR(VLOOKUP($A2312,'BTC-Web'!$A$2:$H$10000,2,0),"")</f>
        <v>3853.7570799999999</v>
      </c>
      <c r="C2312">
        <f>VLOOKUP(A2312,H_SPBTFDUE!$B$2:$C$5828,2,0)</f>
        <v>26.42</v>
      </c>
      <c r="D2312" s="2">
        <f>D2311*(1-D$1+IF(AND(WEEKDAY($A2312)&lt;&gt;1,WEEKDAY($A2312)&lt;&gt;7),-VLOOKUP($A2312,ETF_OP_Fee!$G$5:$H$14,2,1),0))^($A2312-$A2311)*(1+2*(C2312/C2311-1))+IFERROR(VLOOKUP(A2312,BITXeom!$C$9:$D$100,2,0),0)-$D$3*IFERROR(VLOOKUP($A2312,Dividends!$C$10:$E$100,2,0),0)</f>
        <v>4.6703735698237567</v>
      </c>
      <c r="G2312" s="66">
        <f t="shared" si="63"/>
        <v>948.76756983379744</v>
      </c>
      <c r="H2312" s="2">
        <f>H2311*(1-H$1+IF(AND(WEEKDAY($A2312)&lt;&gt;1,WEEKDAY($A2312)&lt;&gt;7),-VLOOKUP($A2312,ETF_OP_Fee!$I$5:$J$14,2,1),0))^($A2312-$A2311)*(1+1*(B2312/B2311-1))</f>
        <v>2.5691553271096739</v>
      </c>
      <c r="I2312" s="9" t="str">
        <f>IFERROR(VLOOKUP(A2312,'BITO-IV'!$A$1:$J$10000,4,0),"")</f>
        <v/>
      </c>
      <c r="L2312" s="9">
        <f>VLOOKUP(A2312,'ETH-Web'!$A$1:$G$10001,6,0)</f>
        <v>136.44361900000001</v>
      </c>
      <c r="M2312" s="2">
        <f>M2311*(1-M$1+IF(AND(WEEKDAY($A2312)&lt;&gt;1,WEEKDAY($A2312)&lt;&gt;7),-VLOOKUP($A2312,ETF_OP_Fee!$K$5:$L$14,2,1),0))^($A2312-$A2311)*(1+2*(L2312/L2311-1))-M$3*IFERROR(VLOOKUP($A3908,Dividends!$C$10:$E$100,3,0),0)</f>
        <v>1.7966195386841295</v>
      </c>
      <c r="R2312" t="str">
        <f t="shared" si="64"/>
        <v/>
      </c>
      <c r="S2312" t="str">
        <f t="shared" si="62"/>
        <v/>
      </c>
      <c r="U2312" t="str">
        <f t="shared" si="65"/>
        <v/>
      </c>
      <c r="V2312" t="str">
        <f t="shared" si="66"/>
        <v/>
      </c>
      <c r="W2312">
        <f>VLOOKUP(A2312,Tbills!$B$4:$C$10000,2,1)</f>
        <v>2.4050017582417325</v>
      </c>
    </row>
    <row r="2313" spans="1:23">
      <c r="A2313" s="1">
        <v>43528</v>
      </c>
      <c r="B2313">
        <f>IFERROR(VLOOKUP($A2313,'BTC-Web'!$A$2:$H$10000,2,0),"")</f>
        <v>3845.0915530000002</v>
      </c>
      <c r="C2313">
        <f>VLOOKUP(A2313,H_SPBTFDUE!$B$2:$C$5828,2,0)</f>
        <v>25.53</v>
      </c>
      <c r="D2313" s="2">
        <f>D2312*(1-D$1+IF(AND(WEEKDAY($A2313)&lt;&gt;1,WEEKDAY($A2313)&lt;&gt;7),-VLOOKUP($A2313,ETF_OP_Fee!$G$5:$H$14,2,1),0))^($A2313-$A2312)*(1+2*(C2313/C2312-1))+IFERROR(VLOOKUP(A2313,BITXeom!$C$9:$D$100,2,0),0)-$D$3*IFERROR(VLOOKUP($A2313,Dividends!$C$10:$E$100,2,0),0)</f>
        <v>4.3541405195341873</v>
      </c>
      <c r="G2313" s="66">
        <f t="shared" si="63"/>
        <v>1012.639691179842</v>
      </c>
      <c r="H2313" s="2">
        <f>H2312*(1-H$1+IF(AND(WEEKDAY($A2313)&lt;&gt;1,WEEKDAY($A2313)&lt;&gt;7),-VLOOKUP($A2313,ETF_OP_Fee!$I$5:$J$14,2,1),0))^($A2313-$A2312)*(1+1*(B2313/B2312-1))</f>
        <v>2.563178196230953</v>
      </c>
      <c r="I2313" s="9" t="str">
        <f>IFERROR(VLOOKUP(A2313,'BITO-IV'!$A$1:$J$10000,4,0),"")</f>
        <v/>
      </c>
      <c r="L2313" s="9">
        <f>VLOOKUP(A2313,'ETH-Web'!$A$1:$G$10001,6,0)</f>
        <v>127.774124</v>
      </c>
      <c r="M2313" s="2">
        <f>M2312*(1-M$1+IF(AND(WEEKDAY($A2313)&lt;&gt;1,WEEKDAY($A2313)&lt;&gt;7),-VLOOKUP($A2313,ETF_OP_Fee!$K$5:$L$14,2,1),0))^($A2313-$A2312)*(1+2*(L2313/L2312-1))-M$3*IFERROR(VLOOKUP($A3909,Dividends!$C$10:$E$100,3,0),0)</f>
        <v>1.5681874536089855</v>
      </c>
      <c r="R2313" t="str">
        <f t="shared" si="64"/>
        <v/>
      </c>
      <c r="S2313" t="str">
        <f t="shared" si="62"/>
        <v/>
      </c>
      <c r="U2313" t="str">
        <f t="shared" si="65"/>
        <v/>
      </c>
      <c r="V2313" t="str">
        <f t="shared" si="66"/>
        <v/>
      </c>
      <c r="W2313">
        <f>VLOOKUP(A2313,Tbills!$B$4:$C$10000,2,1)</f>
        <v>2.4050017582417325</v>
      </c>
    </row>
    <row r="2314" spans="1:23">
      <c r="A2314" s="1">
        <v>43529</v>
      </c>
      <c r="B2314">
        <f>IFERROR(VLOOKUP($A2314,'BTC-Web'!$A$2:$H$10000,2,0),"")</f>
        <v>3759.8325199999999</v>
      </c>
      <c r="C2314">
        <f>VLOOKUP(A2314,H_SPBTFDUE!$B$2:$C$5828,2,0)</f>
        <v>26.51</v>
      </c>
      <c r="D2314" s="2">
        <f>D2313*(1-D$1+IF(AND(WEEKDAY($A2314)&lt;&gt;1,WEEKDAY($A2314)&lt;&gt;7),-VLOOKUP($A2314,ETF_OP_Fee!$G$5:$H$14,2,1),0))^($A2314-$A2313)*(1+2*(C2314/C2313-1))+IFERROR(VLOOKUP(A2314,BITXeom!$C$9:$D$100,2,0),0)-$D$3*IFERROR(VLOOKUP($A2314,Dividends!$C$10:$E$100,2,0),0)</f>
        <v>4.6878532650517304</v>
      </c>
      <c r="G2314" s="66">
        <f t="shared" si="63"/>
        <v>934.84417409222988</v>
      </c>
      <c r="H2314" s="2">
        <f>H2313*(1-H$1+IF(AND(WEEKDAY($A2314)&lt;&gt;1,WEEKDAY($A2314)&lt;&gt;7),-VLOOKUP($A2314,ETF_OP_Fee!$I$5:$J$14,2,1),0))^($A2314-$A2313)*(1+1*(B2314/B2313-1))</f>
        <v>2.5062784005898071</v>
      </c>
      <c r="I2314" s="9" t="str">
        <f>IFERROR(VLOOKUP(A2314,'BITO-IV'!$A$1:$J$10000,4,0),"")</f>
        <v/>
      </c>
      <c r="L2314" s="9">
        <f>VLOOKUP(A2314,'ETH-Web'!$A$1:$G$10001,6,0)</f>
        <v>137.82238799999999</v>
      </c>
      <c r="M2314" s="2">
        <f>M2313*(1-M$1+IF(AND(WEEKDAY($A2314)&lt;&gt;1,WEEKDAY($A2314)&lt;&gt;7),-VLOOKUP($A2314,ETF_OP_Fee!$K$5:$L$14,2,1),0))^($A2314-$A2313)*(1+2*(L2314/L2313-1))-M$3*IFERROR(VLOOKUP($A3910,Dividends!$C$10:$E$100,3,0),0)</f>
        <v>1.8147878618211759</v>
      </c>
      <c r="R2314" t="str">
        <f t="shared" si="64"/>
        <v/>
      </c>
      <c r="S2314" t="str">
        <f t="shared" si="62"/>
        <v/>
      </c>
      <c r="U2314" t="str">
        <f t="shared" si="65"/>
        <v/>
      </c>
      <c r="V2314" t="str">
        <f t="shared" si="66"/>
        <v/>
      </c>
      <c r="W2314">
        <f>VLOOKUP(A2314,Tbills!$B$4:$C$10000,2,1)</f>
        <v>2.4050017582417325</v>
      </c>
    </row>
    <row r="2315" spans="1:23">
      <c r="A2315" s="1">
        <v>43530</v>
      </c>
      <c r="B2315">
        <f>IFERROR(VLOOKUP($A2315,'BTC-Web'!$A$2:$H$10000,2,0),"")</f>
        <v>3897.0810550000001</v>
      </c>
      <c r="C2315">
        <f>VLOOKUP(A2315,H_SPBTFDUE!$B$2:$C$5828,2,0)</f>
        <v>26.56</v>
      </c>
      <c r="D2315" s="2">
        <f>D2314*(1-D$1+IF(AND(WEEKDAY($A2315)&lt;&gt;1,WEEKDAY($A2315)&lt;&gt;7),-VLOOKUP($A2315,ETF_OP_Fee!$G$5:$H$14,2,1),0))^($A2315-$A2314)*(1+2*(C2315/C2314-1))+IFERROR(VLOOKUP(A2315,BITXeom!$C$9:$D$100,2,0),0)-$D$3*IFERROR(VLOOKUP($A2315,Dividends!$C$10:$E$100,2,0),0)</f>
        <v>4.704969361645678</v>
      </c>
      <c r="G2315" s="66">
        <f t="shared" si="63"/>
        <v>931.2691278169641</v>
      </c>
      <c r="H2315" s="2">
        <f>H2314*(1-H$1+IF(AND(WEEKDAY($A2315)&lt;&gt;1,WEEKDAY($A2315)&lt;&gt;7),-VLOOKUP($A2315,ETF_OP_Fee!$I$5:$J$14,2,1),0))^($A2315-$A2314)*(1+1*(B2315/B2314-1))</f>
        <v>2.5976997133581436</v>
      </c>
      <c r="I2315" s="9" t="str">
        <f>IFERROR(VLOOKUP(A2315,'BITO-IV'!$A$1:$J$10000,4,0),"")</f>
        <v/>
      </c>
      <c r="L2315" s="9">
        <f>VLOOKUP(A2315,'ETH-Web'!$A$1:$G$10001,6,0)</f>
        <v>138.78935200000001</v>
      </c>
      <c r="M2315" s="2">
        <f>M2314*(1-M$1+IF(AND(WEEKDAY($A2315)&lt;&gt;1,WEEKDAY($A2315)&lt;&gt;7),-VLOOKUP($A2315,ETF_OP_Fee!$K$5:$L$14,2,1),0))^($A2315-$A2314)*(1+2*(L2315/L2314-1))-M$3*IFERROR(VLOOKUP($A3911,Dividends!$C$10:$E$100,3,0),0)</f>
        <v>1.8402056282638106</v>
      </c>
      <c r="R2315" t="str">
        <f t="shared" si="64"/>
        <v/>
      </c>
      <c r="S2315" t="str">
        <f t="shared" si="62"/>
        <v/>
      </c>
      <c r="U2315" t="str">
        <f t="shared" si="65"/>
        <v/>
      </c>
      <c r="V2315" t="str">
        <f t="shared" si="66"/>
        <v/>
      </c>
      <c r="W2315">
        <f>VLOOKUP(A2315,Tbills!$B$4:$C$10000,2,1)</f>
        <v>2.4050017582417325</v>
      </c>
    </row>
    <row r="2316" spans="1:23">
      <c r="A2316" s="1">
        <v>43531</v>
      </c>
      <c r="B2316">
        <f>IFERROR(VLOOKUP($A2316,'BTC-Web'!$A$2:$H$10000,2,0),"")</f>
        <v>3903.3847660000001</v>
      </c>
      <c r="C2316">
        <f>VLOOKUP(A2316,H_SPBTFDUE!$B$2:$C$5828,2,0)</f>
        <v>26.75</v>
      </c>
      <c r="D2316" s="2">
        <f>D2315*(1-D$1+IF(AND(WEEKDAY($A2316)&lt;&gt;1,WEEKDAY($A2316)&lt;&gt;7),-VLOOKUP($A2316,ETF_OP_Fee!$G$5:$H$14,2,1),0))^($A2316-$A2315)*(1+2*(C2316/C2315-1))+IFERROR(VLOOKUP(A2316,BITXeom!$C$9:$D$100,2,0),0)-$D$3*IFERROR(VLOOKUP($A2316,Dividends!$C$10:$E$100,2,0),0)</f>
        <v>4.7717091462613075</v>
      </c>
      <c r="G2316" s="66">
        <f t="shared" si="63"/>
        <v>917.89677020010515</v>
      </c>
      <c r="H2316" s="2">
        <f>H2315*(1-H$1+IF(AND(WEEKDAY($A2316)&lt;&gt;1,WEEKDAY($A2316)&lt;&gt;7),-VLOOKUP($A2316,ETF_OP_Fee!$I$5:$J$14,2,1),0))^($A2316-$A2315)*(1+1*(B2316/B2315-1))</f>
        <v>2.6018338934966629</v>
      </c>
      <c r="I2316" s="9" t="str">
        <f>IFERROR(VLOOKUP(A2316,'BITO-IV'!$A$1:$J$10000,4,0),"")</f>
        <v/>
      </c>
      <c r="L2316" s="9">
        <f>VLOOKUP(A2316,'ETH-Web'!$A$1:$G$10001,6,0)</f>
        <v>138.03450000000001</v>
      </c>
      <c r="M2316" s="2">
        <f>M2315*(1-M$1+IF(AND(WEEKDAY($A2316)&lt;&gt;1,WEEKDAY($A2316)&lt;&gt;7),-VLOOKUP($A2316,ETF_OP_Fee!$K$5:$L$14,2,1),0))^($A2316-$A2315)*(1+2*(L2316/L2315-1))-M$3*IFERROR(VLOOKUP($A3912,Dividends!$C$10:$E$100,3,0),0)</f>
        <v>1.8201416128372743</v>
      </c>
      <c r="R2316" t="str">
        <f t="shared" si="64"/>
        <v/>
      </c>
      <c r="S2316" t="str">
        <f t="shared" si="62"/>
        <v/>
      </c>
      <c r="U2316" t="str">
        <f t="shared" si="65"/>
        <v/>
      </c>
      <c r="V2316" t="str">
        <f t="shared" si="66"/>
        <v/>
      </c>
      <c r="W2316">
        <f>VLOOKUP(A2316,Tbills!$B$4:$C$10000,2,1)</f>
        <v>2.4099982417582511</v>
      </c>
    </row>
    <row r="2317" spans="1:23">
      <c r="A2317" s="1">
        <v>43532</v>
      </c>
      <c r="B2317">
        <f>IFERROR(VLOOKUP($A2317,'BTC-Web'!$A$2:$H$10000,2,0),"")</f>
        <v>3913.2258299999999</v>
      </c>
      <c r="C2317">
        <f>VLOOKUP(A2317,H_SPBTFDUE!$B$2:$C$5828,2,0)</f>
        <v>26.9</v>
      </c>
      <c r="D2317" s="2">
        <f>D2316*(1-D$1+IF(AND(WEEKDAY($A2317)&lt;&gt;1,WEEKDAY($A2317)&lt;&gt;7),-VLOOKUP($A2317,ETF_OP_Fee!$G$5:$H$14,2,1),0))^($A2317-$A2316)*(1+2*(C2317/C2316-1))+IFERROR(VLOOKUP(A2317,BITXeom!$C$9:$D$100,2,0),0)-$D$3*IFERROR(VLOOKUP($A2317,Dividends!$C$10:$E$100,2,0),0)</f>
        <v>4.824641970564441</v>
      </c>
      <c r="G2317" s="66">
        <f t="shared" si="63"/>
        <v>907.55481988691986</v>
      </c>
      <c r="H2317" s="2">
        <f>H2316*(1-H$1+IF(AND(WEEKDAY($A2317)&lt;&gt;1,WEEKDAY($A2317)&lt;&gt;7),-VLOOKUP($A2317,ETF_OP_Fee!$I$5:$J$14,2,1),0))^($A2317-$A2316)*(1+1*(B2317/B2316-1))</f>
        <v>2.6083256476489844</v>
      </c>
      <c r="I2317" s="9" t="str">
        <f>IFERROR(VLOOKUP(A2317,'BITO-IV'!$A$1:$J$10000,4,0),"")</f>
        <v/>
      </c>
      <c r="L2317" s="9">
        <f>VLOOKUP(A2317,'ETH-Web'!$A$1:$G$10001,6,0)</f>
        <v>135.12707499999999</v>
      </c>
      <c r="M2317" s="2">
        <f>M2316*(1-M$1+IF(AND(WEEKDAY($A2317)&lt;&gt;1,WEEKDAY($A2317)&lt;&gt;7),-VLOOKUP($A2317,ETF_OP_Fee!$K$5:$L$14,2,1),0))^($A2317-$A2316)*(1+2*(L2317/L2316-1))-M$3*IFERROR(VLOOKUP($A3913,Dividends!$C$10:$E$100,3,0),0)</f>
        <v>1.7434213129294973</v>
      </c>
      <c r="R2317" t="str">
        <f t="shared" si="64"/>
        <v/>
      </c>
      <c r="S2317" t="str">
        <f t="shared" si="62"/>
        <v/>
      </c>
      <c r="U2317" t="str">
        <f t="shared" si="65"/>
        <v/>
      </c>
      <c r="V2317" t="str">
        <f t="shared" si="66"/>
        <v/>
      </c>
      <c r="W2317">
        <f>VLOOKUP(A2317,Tbills!$B$4:$C$10000,2,1)</f>
        <v>2.4099982417582511</v>
      </c>
    </row>
    <row r="2318" spans="1:23">
      <c r="A2318" s="1">
        <v>43535</v>
      </c>
      <c r="B2318">
        <f>IFERROR(VLOOKUP($A2318,'BTC-Web'!$A$2:$H$10000,2,0),"")</f>
        <v>3953.7402339999999</v>
      </c>
      <c r="C2318">
        <f>VLOOKUP(A2318,H_SPBTFDUE!$B$2:$C$5828,2,0)</f>
        <v>26.52</v>
      </c>
      <c r="D2318" s="2">
        <f>D2317*(1-D$1+IF(AND(WEEKDAY($A2318)&lt;&gt;1,WEEKDAY($A2318)&lt;&gt;7),-VLOOKUP($A2318,ETF_OP_Fee!$G$5:$H$14,2,1),0))^($A2318-$A2317)*(1+2*(C2318/C2317-1))+IFERROR(VLOOKUP(A2318,BITXeom!$C$9:$D$100,2,0),0)-$D$3*IFERROR(VLOOKUP($A2318,Dividends!$C$10:$E$100,2,0),0)</f>
        <v>4.6866370811678637</v>
      </c>
      <c r="G2318" s="66">
        <f t="shared" si="63"/>
        <v>933.14853132636449</v>
      </c>
      <c r="H2318" s="2">
        <f>H2317*(1-H$1+IF(AND(WEEKDAY($A2318)&lt;&gt;1,WEEKDAY($A2318)&lt;&gt;7),-VLOOKUP($A2318,ETF_OP_Fee!$I$5:$J$14,2,1),0))^($A2318-$A2317)*(1+1*(B2318/B2317-1))</f>
        <v>2.6351243939701354</v>
      </c>
      <c r="I2318" s="9" t="str">
        <f>IFERROR(VLOOKUP(A2318,'BITO-IV'!$A$1:$J$10000,4,0),"")</f>
        <v/>
      </c>
      <c r="L2318" s="9">
        <f>VLOOKUP(A2318,'ETH-Web'!$A$1:$G$10001,6,0)</f>
        <v>133.83403000000001</v>
      </c>
      <c r="M2318" s="2">
        <f>M2317*(1-M$1+IF(AND(WEEKDAY($A2318)&lt;&gt;1,WEEKDAY($A2318)&lt;&gt;7),-VLOOKUP($A2318,ETF_OP_Fee!$K$5:$L$14,2,1),0))^($A2318-$A2317)*(1+2*(L2318/L2317-1))-M$3*IFERROR(VLOOKUP($A3914,Dividends!$C$10:$E$100,3,0),0)</f>
        <v>1.7099232381428759</v>
      </c>
      <c r="R2318" t="str">
        <f t="shared" si="64"/>
        <v/>
      </c>
      <c r="S2318" t="str">
        <f t="shared" si="62"/>
        <v/>
      </c>
      <c r="U2318" t="str">
        <f t="shared" si="65"/>
        <v/>
      </c>
      <c r="V2318" t="str">
        <f t="shared" si="66"/>
        <v/>
      </c>
      <c r="W2318">
        <f>VLOOKUP(A2318,Tbills!$B$4:$C$10000,2,1)</f>
        <v>2.4099982417582511</v>
      </c>
    </row>
    <row r="2319" spans="1:23">
      <c r="A2319" s="1">
        <v>43536</v>
      </c>
      <c r="B2319">
        <f>IFERROR(VLOOKUP($A2319,'BTC-Web'!$A$2:$H$10000,2,0),"")</f>
        <v>3903.7583009999998</v>
      </c>
      <c r="C2319">
        <f>VLOOKUP(A2319,H_SPBTFDUE!$B$2:$C$5828,2,0)</f>
        <v>26.56</v>
      </c>
      <c r="D2319" s="2">
        <f>D2318*(1-D$1+IF(AND(WEEKDAY($A2319)&lt;&gt;1,WEEKDAY($A2319)&lt;&gt;7),-VLOOKUP($A2319,ETF_OP_Fee!$G$5:$H$14,2,1),0))^($A2319-$A2318)*(1+2*(C2319/C2318-1))+IFERROR(VLOOKUP(A2319,BITXeom!$C$9:$D$100,2,0),0)-$D$3*IFERROR(VLOOKUP($A2319,Dividends!$C$10:$E$100,2,0),0)</f>
        <v>4.7002080808507403</v>
      </c>
      <c r="G2319" s="66">
        <f t="shared" si="63"/>
        <v>930.28502877500034</v>
      </c>
      <c r="H2319" s="2">
        <f>H2318*(1-H$1+IF(AND(WEEKDAY($A2319)&lt;&gt;1,WEEKDAY($A2319)&lt;&gt;7),-VLOOKUP($A2319,ETF_OP_Fee!$I$5:$J$14,2,1),0))^($A2319-$A2318)*(1+1*(B2319/B2318-1))</f>
        <v>2.6017442667906536</v>
      </c>
      <c r="I2319" s="9" t="str">
        <f>IFERROR(VLOOKUP(A2319,'BITO-IV'!$A$1:$J$10000,4,0),"")</f>
        <v/>
      </c>
      <c r="L2319" s="9">
        <f>VLOOKUP(A2319,'ETH-Web'!$A$1:$G$10001,6,0)</f>
        <v>134.44288599999999</v>
      </c>
      <c r="M2319" s="2">
        <f>M2318*(1-M$1+IF(AND(WEEKDAY($A2319)&lt;&gt;1,WEEKDAY($A2319)&lt;&gt;7),-VLOOKUP($A2319,ETF_OP_Fee!$K$5:$L$14,2,1),0))^($A2319-$A2318)*(1+2*(L2319/L2318-1))-M$3*IFERROR(VLOOKUP($A3915,Dividends!$C$10:$E$100,3,0),0)</f>
        <v>1.7254368325286371</v>
      </c>
      <c r="R2319" t="str">
        <f t="shared" si="64"/>
        <v/>
      </c>
      <c r="S2319" t="str">
        <f t="shared" si="62"/>
        <v/>
      </c>
      <c r="U2319" t="str">
        <f t="shared" si="65"/>
        <v/>
      </c>
      <c r="V2319" t="str">
        <f t="shared" si="66"/>
        <v/>
      </c>
      <c r="W2319">
        <f>VLOOKUP(A2319,Tbills!$B$4:$C$10000,2,1)</f>
        <v>2.4099982417582511</v>
      </c>
    </row>
    <row r="2320" spans="1:23">
      <c r="A2320" s="1">
        <v>43537</v>
      </c>
      <c r="B2320">
        <f>IFERROR(VLOOKUP($A2320,'BTC-Web'!$A$2:$H$10000,2,0),"")</f>
        <v>3913.0473630000001</v>
      </c>
      <c r="C2320">
        <f>VLOOKUP(A2320,H_SPBTFDUE!$B$2:$C$5828,2,0)</f>
        <v>26.56</v>
      </c>
      <c r="D2320" s="2">
        <f>D2319*(1-D$1+IF(AND(WEEKDAY($A2320)&lt;&gt;1,WEEKDAY($A2320)&lt;&gt;7),-VLOOKUP($A2320,ETF_OP_Fee!$G$5:$H$14,2,1),0))^($A2320-$A2319)*(1+2*(C2320/C2319-1))+IFERROR(VLOOKUP(A2320,BITXeom!$C$9:$D$100,2,0),0)-$D$3*IFERROR(VLOOKUP($A2320,Dividends!$C$10:$E$100,2,0),0)</f>
        <v>4.6996414804245559</v>
      </c>
      <c r="G2320" s="66">
        <f t="shared" si="63"/>
        <v>930.23660297898198</v>
      </c>
      <c r="H2320" s="2">
        <f>H2319*(1-H$1+IF(AND(WEEKDAY($A2320)&lt;&gt;1,WEEKDAY($A2320)&lt;&gt;7),-VLOOKUP($A2320,ETF_OP_Fee!$I$5:$J$14,2,1),0))^($A2320-$A2319)*(1+1*(B2320/B2319-1))</f>
        <v>2.6078672855773242</v>
      </c>
      <c r="I2320" s="9" t="str">
        <f>IFERROR(VLOOKUP(A2320,'BITO-IV'!$A$1:$J$10000,4,0),"")</f>
        <v/>
      </c>
      <c r="L2320" s="9">
        <f>VLOOKUP(A2320,'ETH-Web'!$A$1:$G$10001,6,0)</f>
        <v>133.26307700000001</v>
      </c>
      <c r="M2320" s="2">
        <f>M2319*(1-M$1+IF(AND(WEEKDAY($A2320)&lt;&gt;1,WEEKDAY($A2320)&lt;&gt;7),-VLOOKUP($A2320,ETF_OP_Fee!$K$5:$L$14,2,1),0))^($A2320-$A2319)*(1+2*(L2320/L2319-1))-M$3*IFERROR(VLOOKUP($A3916,Dividends!$C$10:$E$100,3,0),0)</f>
        <v>1.695109894681049</v>
      </c>
      <c r="R2320" t="str">
        <f t="shared" si="64"/>
        <v/>
      </c>
      <c r="S2320" t="str">
        <f t="shared" si="62"/>
        <v/>
      </c>
      <c r="U2320" t="str">
        <f t="shared" si="65"/>
        <v/>
      </c>
      <c r="V2320" t="str">
        <f t="shared" si="66"/>
        <v/>
      </c>
      <c r="W2320">
        <f>VLOOKUP(A2320,Tbills!$B$4:$C$10000,2,1)</f>
        <v>2.4099982417582511</v>
      </c>
    </row>
    <row r="2321" spans="1:23">
      <c r="A2321" s="1">
        <v>43538</v>
      </c>
      <c r="B2321">
        <f>IFERROR(VLOOKUP($A2321,'BTC-Web'!$A$2:$H$10000,2,0),"")</f>
        <v>3905.576904</v>
      </c>
      <c r="C2321">
        <f>VLOOKUP(A2321,H_SPBTFDUE!$B$2:$C$5828,2,0)</f>
        <v>26.58</v>
      </c>
      <c r="D2321" s="2">
        <f>D2320*(1-D$1+IF(AND(WEEKDAY($A2321)&lt;&gt;1,WEEKDAY($A2321)&lt;&gt;7),-VLOOKUP($A2321,ETF_OP_Fee!$G$5:$H$14,2,1),0))^($A2321-$A2320)*(1+2*(C2321/C2320-1))+IFERROR(VLOOKUP(A2321,BITXeom!$C$9:$D$100,2,0),0)-$D$3*IFERROR(VLOOKUP($A2321,Dividends!$C$10:$E$100,2,0),0)</f>
        <v>4.70615186840375</v>
      </c>
      <c r="G2321" s="66">
        <f t="shared" si="63"/>
        <v>928.78722096433239</v>
      </c>
      <c r="H2321" s="2">
        <f>H2320*(1-H$1+IF(AND(WEEKDAY($A2321)&lt;&gt;1,WEEKDAY($A2321)&lt;&gt;7),-VLOOKUP($A2321,ETF_OP_Fee!$I$5:$J$14,2,1),0))^($A2321-$A2320)*(1+1*(B2321/B2320-1))</f>
        <v>2.6028208195543003</v>
      </c>
      <c r="I2321" s="9" t="str">
        <f>IFERROR(VLOOKUP(A2321,'BITO-IV'!$A$1:$J$10000,4,0),"")</f>
        <v/>
      </c>
      <c r="L2321" s="9">
        <f>VLOOKUP(A2321,'ETH-Web'!$A$1:$G$10001,6,0)</f>
        <v>133.71159399999999</v>
      </c>
      <c r="M2321" s="2">
        <f>M2320*(1-M$1+IF(AND(WEEKDAY($A2321)&lt;&gt;1,WEEKDAY($A2321)&lt;&gt;7),-VLOOKUP($A2321,ETF_OP_Fee!$K$5:$L$14,2,1),0))^($A2321-$A2320)*(1+2*(L2321/L2320-1))-M$3*IFERROR(VLOOKUP($A3917,Dividends!$C$10:$E$100,3,0),0)</f>
        <v>1.7064762423532811</v>
      </c>
      <c r="R2321" t="str">
        <f t="shared" si="64"/>
        <v/>
      </c>
      <c r="S2321" t="str">
        <f t="shared" si="62"/>
        <v/>
      </c>
      <c r="U2321" t="str">
        <f t="shared" si="65"/>
        <v/>
      </c>
      <c r="V2321" t="str">
        <f t="shared" si="66"/>
        <v/>
      </c>
      <c r="W2321">
        <f>VLOOKUP(A2321,Tbills!$B$4:$C$10000,2,1)</f>
        <v>2.4050017582417325</v>
      </c>
    </row>
    <row r="2322" spans="1:23">
      <c r="A2322" s="1">
        <v>43539</v>
      </c>
      <c r="B2322">
        <f>IFERROR(VLOOKUP($A2322,'BTC-Web'!$A$2:$H$10000,2,0),"")</f>
        <v>3926.6633299999999</v>
      </c>
      <c r="C2322">
        <f>VLOOKUP(A2322,H_SPBTFDUE!$B$2:$C$5828,2,0)</f>
        <v>26.98</v>
      </c>
      <c r="D2322" s="2">
        <f>D2321*(1-D$1+IF(AND(WEEKDAY($A2322)&lt;&gt;1,WEEKDAY($A2322)&lt;&gt;7),-VLOOKUP($A2322,ETF_OP_Fee!$G$5:$H$14,2,1),0))^($A2322-$A2321)*(1+2*(C2322/C2321-1))+IFERROR(VLOOKUP(A2322,BITXeom!$C$9:$D$100,2,0),0)-$D$3*IFERROR(VLOOKUP($A2322,Dividends!$C$10:$E$100,2,0),0)</f>
        <v>4.8472123784478649</v>
      </c>
      <c r="G2322" s="66">
        <f t="shared" si="63"/>
        <v>900.78440448434264</v>
      </c>
      <c r="H2322" s="2">
        <f>H2321*(1-H$1+IF(AND(WEEKDAY($A2322)&lt;&gt;1,WEEKDAY($A2322)&lt;&gt;7),-VLOOKUP($A2322,ETF_OP_Fee!$I$5:$J$14,2,1),0))^($A2322-$A2321)*(1+1*(B2322/B2321-1))</f>
        <v>2.616805482897667</v>
      </c>
      <c r="I2322" s="9" t="str">
        <f>IFERROR(VLOOKUP(A2322,'BITO-IV'!$A$1:$J$10000,4,0),"")</f>
        <v/>
      </c>
      <c r="L2322" s="9">
        <f>VLOOKUP(A2322,'ETH-Web'!$A$1:$G$10001,6,0)</f>
        <v>137.691788</v>
      </c>
      <c r="M2322" s="2">
        <f>M2321*(1-M$1+IF(AND(WEEKDAY($A2322)&lt;&gt;1,WEEKDAY($A2322)&lt;&gt;7),-VLOOKUP($A2322,ETF_OP_Fee!$K$5:$L$14,2,1),0))^($A2322-$A2321)*(1+2*(L2322/L2321-1))-M$3*IFERROR(VLOOKUP($A3918,Dividends!$C$10:$E$100,3,0),0)</f>
        <v>1.8080230600307263</v>
      </c>
      <c r="R2322" t="str">
        <f t="shared" si="64"/>
        <v/>
      </c>
      <c r="S2322" t="str">
        <f t="shared" si="62"/>
        <v/>
      </c>
      <c r="U2322" t="str">
        <f t="shared" si="65"/>
        <v/>
      </c>
      <c r="V2322" t="str">
        <f t="shared" si="66"/>
        <v/>
      </c>
      <c r="W2322">
        <f>VLOOKUP(A2322,Tbills!$B$4:$C$10000,2,1)</f>
        <v>2.4050017582417325</v>
      </c>
    </row>
    <row r="2323" spans="1:23">
      <c r="A2323" s="1">
        <v>43542</v>
      </c>
      <c r="B2323">
        <f>IFERROR(VLOOKUP($A2323,'BTC-Web'!$A$2:$H$10000,2,0),"")</f>
        <v>4029.9685060000002</v>
      </c>
      <c r="C2323">
        <f>VLOOKUP(A2323,H_SPBTFDUE!$B$2:$C$5828,2,0)</f>
        <v>27.4</v>
      </c>
      <c r="D2323" s="2">
        <f>D2322*(1-D$1+IF(AND(WEEKDAY($A2323)&lt;&gt;1,WEEKDAY($A2323)&lt;&gt;7),-VLOOKUP($A2323,ETF_OP_Fee!$G$5:$H$14,2,1),0))^($A2323-$A2322)*(1+2*(C2323/C2322-1))+IFERROR(VLOOKUP(A2323,BITXeom!$C$9:$D$100,2,0),0)-$D$3*IFERROR(VLOOKUP($A2323,Dividends!$C$10:$E$100,2,0),0)</f>
        <v>4.9963190057547502</v>
      </c>
      <c r="G2323" s="66">
        <f t="shared" si="63"/>
        <v>872.69233643633913</v>
      </c>
      <c r="H2323" s="2">
        <f>H2322*(1-H$1+IF(AND(WEEKDAY($A2323)&lt;&gt;1,WEEKDAY($A2323)&lt;&gt;7),-VLOOKUP($A2323,ETF_OP_Fee!$I$5:$J$14,2,1),0))^($A2323-$A2322)*(1+1*(B2323/B2322-1))</f>
        <v>2.6854403830095439</v>
      </c>
      <c r="I2323" s="9" t="str">
        <f>IFERROR(VLOOKUP(A2323,'BITO-IV'!$A$1:$J$10000,4,0),"")</f>
        <v/>
      </c>
      <c r="L2323" s="9">
        <f>VLOOKUP(A2323,'ETH-Web'!$A$1:$G$10001,6,0)</f>
        <v>139.37460300000001</v>
      </c>
      <c r="M2323" s="2">
        <f>M2322*(1-M$1+IF(AND(WEEKDAY($A2323)&lt;&gt;1,WEEKDAY($A2323)&lt;&gt;7),-VLOOKUP($A2323,ETF_OP_Fee!$K$5:$L$14,2,1),0))^($A2323-$A2322)*(1+2*(L2323/L2322-1))-M$3*IFERROR(VLOOKUP($A3919,Dividends!$C$10:$E$100,3,0),0)</f>
        <v>1.8520738575991043</v>
      </c>
      <c r="R2323" t="str">
        <f t="shared" si="64"/>
        <v/>
      </c>
      <c r="S2323" t="str">
        <f t="shared" si="62"/>
        <v/>
      </c>
      <c r="U2323" t="str">
        <f t="shared" si="65"/>
        <v/>
      </c>
      <c r="V2323" t="str">
        <f t="shared" si="66"/>
        <v/>
      </c>
      <c r="W2323">
        <f>VLOOKUP(A2323,Tbills!$B$4:$C$10000,2,1)</f>
        <v>2.4050017582417325</v>
      </c>
    </row>
    <row r="2324" spans="1:23">
      <c r="A2324" s="1">
        <v>43543</v>
      </c>
      <c r="B2324">
        <f>IFERROR(VLOOKUP($A2324,'BTC-Web'!$A$2:$H$10000,2,0),"")</f>
        <v>4032.6918949999999</v>
      </c>
      <c r="C2324">
        <f>VLOOKUP(A2324,H_SPBTFDUE!$B$2:$C$5828,2,0)</f>
        <v>27.61</v>
      </c>
      <c r="D2324" s="2">
        <f>D2323*(1-D$1+IF(AND(WEEKDAY($A2324)&lt;&gt;1,WEEKDAY($A2324)&lt;&gt;7),-VLOOKUP($A2324,ETF_OP_Fee!$G$5:$H$14,2,1),0))^($A2324-$A2323)*(1+2*(C2324/C2323-1))+IFERROR(VLOOKUP(A2324,BITXeom!$C$9:$D$100,2,0),0)-$D$3*IFERROR(VLOOKUP($A2324,Dividends!$C$10:$E$100,2,0),0)</f>
        <v>5.072293389257764</v>
      </c>
      <c r="G2324" s="66">
        <f t="shared" si="63"/>
        <v>859.26987280209858</v>
      </c>
      <c r="H2324" s="2">
        <f>H2323*(1-H$1+IF(AND(WEEKDAY($A2324)&lt;&gt;1,WEEKDAY($A2324)&lt;&gt;7),-VLOOKUP($A2324,ETF_OP_Fee!$I$5:$J$14,2,1),0))^($A2324-$A2323)*(1+1*(B2324/B2323-1))</f>
        <v>2.6871852189042489</v>
      </c>
      <c r="I2324" s="9" t="str">
        <f>IFERROR(VLOOKUP(A2324,'BITO-IV'!$A$1:$J$10000,4,0),"")</f>
        <v/>
      </c>
      <c r="L2324" s="9">
        <f>VLOOKUP(A2324,'ETH-Web'!$A$1:$G$10001,6,0)</f>
        <v>140.51919599999999</v>
      </c>
      <c r="M2324" s="2">
        <f>M2323*(1-M$1+IF(AND(WEEKDAY($A2324)&lt;&gt;1,WEEKDAY($A2324)&lt;&gt;7),-VLOOKUP($A2324,ETF_OP_Fee!$K$5:$L$14,2,1),0))^($A2324-$A2323)*(1+2*(L2324/L2323-1))-M$3*IFERROR(VLOOKUP($A3920,Dividends!$C$10:$E$100,3,0),0)</f>
        <v>1.8824451338738335</v>
      </c>
      <c r="R2324" t="str">
        <f t="shared" si="64"/>
        <v/>
      </c>
      <c r="S2324" t="str">
        <f t="shared" si="62"/>
        <v/>
      </c>
      <c r="U2324" t="str">
        <f t="shared" si="65"/>
        <v/>
      </c>
      <c r="V2324" t="str">
        <f t="shared" si="66"/>
        <v/>
      </c>
      <c r="W2324">
        <f>VLOOKUP(A2324,Tbills!$B$4:$C$10000,2,1)</f>
        <v>2.4050017582417325</v>
      </c>
    </row>
    <row r="2325" spans="1:23">
      <c r="A2325" s="1">
        <v>43544</v>
      </c>
      <c r="B2325">
        <f>IFERROR(VLOOKUP($A2325,'BTC-Web'!$A$2:$H$10000,2,0),"")</f>
        <v>4070.7939449999999</v>
      </c>
      <c r="C2325">
        <f>VLOOKUP(A2325,H_SPBTFDUE!$B$2:$C$5828,2,0)</f>
        <v>27.74</v>
      </c>
      <c r="D2325" s="2">
        <f>D2324*(1-D$1+IF(AND(WEEKDAY($A2325)&lt;&gt;1,WEEKDAY($A2325)&lt;&gt;7),-VLOOKUP($A2325,ETF_OP_Fee!$G$5:$H$14,2,1),0))^($A2325-$A2324)*(1+2*(C2325/C2324-1))+IFERROR(VLOOKUP(A2325,BITXeom!$C$9:$D$100,2,0),0)-$D$3*IFERROR(VLOOKUP($A2325,Dividends!$C$10:$E$100,2,0),0)</f>
        <v>5.1194413444559679</v>
      </c>
      <c r="G2325" s="66">
        <f t="shared" si="63"/>
        <v>851.13350417335153</v>
      </c>
      <c r="H2325" s="2">
        <f>H2324*(1-H$1+IF(AND(WEEKDAY($A2325)&lt;&gt;1,WEEKDAY($A2325)&lt;&gt;7),-VLOOKUP($A2325,ETF_OP_Fee!$I$5:$J$14,2,1),0))^($A2325-$A2324)*(1+1*(B2325/B2324-1))</f>
        <v>2.7125039278758574</v>
      </c>
      <c r="I2325" s="9" t="str">
        <f>IFERROR(VLOOKUP(A2325,'BITO-IV'!$A$1:$J$10000,4,0),"")</f>
        <v/>
      </c>
      <c r="L2325" s="9">
        <f>VLOOKUP(A2325,'ETH-Web'!$A$1:$G$10001,6,0)</f>
        <v>140.68635599999999</v>
      </c>
      <c r="M2325" s="2">
        <f>M2324*(1-M$1+IF(AND(WEEKDAY($A2325)&lt;&gt;1,WEEKDAY($A2325)&lt;&gt;7),-VLOOKUP($A2325,ETF_OP_Fee!$K$5:$L$14,2,1),0))^($A2325-$A2324)*(1+2*(L2325/L2324-1))-M$3*IFERROR(VLOOKUP($A3921,Dividends!$C$10:$E$100,3,0),0)</f>
        <v>1.8868752087652076</v>
      </c>
      <c r="R2325" t="str">
        <f t="shared" si="64"/>
        <v/>
      </c>
      <c r="S2325" t="str">
        <f t="shared" si="62"/>
        <v/>
      </c>
      <c r="U2325" t="str">
        <f t="shared" si="65"/>
        <v/>
      </c>
      <c r="V2325" t="str">
        <f t="shared" si="66"/>
        <v/>
      </c>
      <c r="W2325">
        <f>VLOOKUP(A2325,Tbills!$B$4:$C$10000,2,1)</f>
        <v>2.4050017582417325</v>
      </c>
    </row>
    <row r="2326" spans="1:23">
      <c r="A2326" s="1">
        <v>43545</v>
      </c>
      <c r="B2326">
        <f>IFERROR(VLOOKUP($A2326,'BTC-Web'!$A$2:$H$10000,2,0),"")</f>
        <v>4083.953857</v>
      </c>
      <c r="C2326">
        <f>VLOOKUP(A2326,H_SPBTFDUE!$B$2:$C$5828,2,0)</f>
        <v>27.4</v>
      </c>
      <c r="D2326" s="2">
        <f>D2325*(1-D$1+IF(AND(WEEKDAY($A2326)&lt;&gt;1,WEEKDAY($A2326)&lt;&gt;7),-VLOOKUP($A2326,ETF_OP_Fee!$G$5:$H$14,2,1),0))^($A2326-$A2325)*(1+2*(C2326/C2325-1))+IFERROR(VLOOKUP(A2326,BITXeom!$C$9:$D$100,2,0),0)-$D$3*IFERROR(VLOOKUP($A2326,Dividends!$C$10:$E$100,2,0),0)</f>
        <v>4.9933447376731879</v>
      </c>
      <c r="G2326" s="66">
        <f t="shared" si="63"/>
        <v>871.95332198365611</v>
      </c>
      <c r="H2326" s="2">
        <f>H2325*(1-H$1+IF(AND(WEEKDAY($A2326)&lt;&gt;1,WEEKDAY($A2326)&lt;&gt;7),-VLOOKUP($A2326,ETF_OP_Fee!$I$5:$J$14,2,1),0))^($A2326-$A2325)*(1+1*(B2326/B2325-1))</f>
        <v>2.7212019825320999</v>
      </c>
      <c r="I2326" s="9" t="str">
        <f>IFERROR(VLOOKUP(A2326,'BITO-IV'!$A$1:$J$10000,4,0),"")</f>
        <v/>
      </c>
      <c r="L2326" s="9">
        <f>VLOOKUP(A2326,'ETH-Web'!$A$1:$G$10001,6,0)</f>
        <v>136.63606300000001</v>
      </c>
      <c r="M2326" s="2">
        <f>M2325*(1-M$1+IF(AND(WEEKDAY($A2326)&lt;&gt;1,WEEKDAY($A2326)&lt;&gt;7),-VLOOKUP($A2326,ETF_OP_Fee!$K$5:$L$14,2,1),0))^($A2326-$A2325)*(1+2*(L2326/L2325-1))-M$3*IFERROR(VLOOKUP($A3922,Dividends!$C$10:$E$100,3,0),0)</f>
        <v>1.7781849409876438</v>
      </c>
      <c r="R2326" t="str">
        <f t="shared" si="64"/>
        <v/>
      </c>
      <c r="S2326" t="str">
        <f t="shared" si="62"/>
        <v/>
      </c>
      <c r="U2326" t="str">
        <f t="shared" si="65"/>
        <v/>
      </c>
      <c r="V2326" t="str">
        <f t="shared" si="66"/>
        <v/>
      </c>
      <c r="W2326">
        <f>VLOOKUP(A2326,Tbills!$B$4:$C$10000,2,1)</f>
        <v>2.4099982417582511</v>
      </c>
    </row>
    <row r="2327" spans="1:23">
      <c r="A2327" s="1">
        <v>43546</v>
      </c>
      <c r="B2327">
        <f>IFERROR(VLOOKUP($A2327,'BTC-Web'!$A$2:$H$10000,2,0),"")</f>
        <v>4028.5146479999999</v>
      </c>
      <c r="C2327">
        <f>VLOOKUP(A2327,H_SPBTFDUE!$B$2:$C$5828,2,0)</f>
        <v>27.54</v>
      </c>
      <c r="D2327" s="2">
        <f>D2326*(1-D$1+IF(AND(WEEKDAY($A2327)&lt;&gt;1,WEEKDAY($A2327)&lt;&gt;7),-VLOOKUP($A2327,ETF_OP_Fee!$G$5:$H$14,2,1),0))^($A2327-$A2326)*(1+2*(C2327/C2326-1))+IFERROR(VLOOKUP(A2327,BITXeom!$C$9:$D$100,2,0),0)-$D$3*IFERROR(VLOOKUP($A2327,Dividends!$C$10:$E$100,2,0),0)</f>
        <v>5.0437635295707279</v>
      </c>
      <c r="G2327" s="66">
        <f t="shared" si="63"/>
        <v>862.99746072916594</v>
      </c>
      <c r="H2327" s="2">
        <f>H2326*(1-H$1+IF(AND(WEEKDAY($A2327)&lt;&gt;1,WEEKDAY($A2327)&lt;&gt;7),-VLOOKUP($A2327,ETF_OP_Fee!$I$5:$J$14,2,1),0))^($A2327-$A2326)*(1+1*(B2327/B2326-1))</f>
        <v>2.6841921108425013</v>
      </c>
      <c r="I2327" s="9" t="str">
        <f>IFERROR(VLOOKUP(A2327,'BITO-IV'!$A$1:$J$10000,4,0),"")</f>
        <v/>
      </c>
      <c r="L2327" s="9">
        <f>VLOOKUP(A2327,'ETH-Web'!$A$1:$G$10001,6,0)</f>
        <v>137.181442</v>
      </c>
      <c r="M2327" s="2">
        <f>M2326*(1-M$1+IF(AND(WEEKDAY($A2327)&lt;&gt;1,WEEKDAY($A2327)&lt;&gt;7),-VLOOKUP($A2327,ETF_OP_Fee!$K$5:$L$14,2,1),0))^($A2327-$A2326)*(1+2*(L2327/L2326-1))-M$3*IFERROR(VLOOKUP($A3923,Dividends!$C$10:$E$100,3,0),0)</f>
        <v>1.7923339313559787</v>
      </c>
      <c r="R2327" t="str">
        <f t="shared" si="64"/>
        <v/>
      </c>
      <c r="S2327" t="str">
        <f t="shared" si="62"/>
        <v/>
      </c>
      <c r="U2327" t="str">
        <f t="shared" si="65"/>
        <v/>
      </c>
      <c r="V2327" t="str">
        <f t="shared" si="66"/>
        <v/>
      </c>
      <c r="W2327">
        <f>VLOOKUP(A2327,Tbills!$B$4:$C$10000,2,1)</f>
        <v>2.4099982417582511</v>
      </c>
    </row>
    <row r="2328" spans="1:23">
      <c r="A2328" s="1">
        <v>43549</v>
      </c>
      <c r="B2328">
        <f>IFERROR(VLOOKUP($A2328,'BTC-Web'!$A$2:$H$10000,2,0),"")</f>
        <v>4024.1127929999998</v>
      </c>
      <c r="C2328">
        <f>VLOOKUP(A2328,H_SPBTFDUE!$B$2:$C$5828,2,0)</f>
        <v>26.92</v>
      </c>
      <c r="D2328" s="2">
        <f>D2327*(1-D$1+IF(AND(WEEKDAY($A2328)&lt;&gt;1,WEEKDAY($A2328)&lt;&gt;7),-VLOOKUP($A2328,ETF_OP_Fee!$G$5:$H$14,2,1),0))^($A2328-$A2327)*(1+2*(C2328/C2327-1))+IFERROR(VLOOKUP(A2328,BITXeom!$C$9:$D$100,2,0),0)-$D$3*IFERROR(VLOOKUP($A2328,Dividends!$C$10:$E$100,2,0),0)</f>
        <v>4.8149242629247784</v>
      </c>
      <c r="G2328" s="66">
        <f t="shared" si="63"/>
        <v>901.80935860868544</v>
      </c>
      <c r="H2328" s="2">
        <f>H2327*(1-H$1+IF(AND(WEEKDAY($A2328)&lt;&gt;1,WEEKDAY($A2328)&lt;&gt;7),-VLOOKUP($A2328,ETF_OP_Fee!$I$5:$J$14,2,1),0))^($A2328-$A2327)*(1+1*(B2328/B2327-1))</f>
        <v>2.6810498095791493</v>
      </c>
      <c r="I2328" s="9" t="str">
        <f>IFERROR(VLOOKUP(A2328,'BITO-IV'!$A$1:$J$10000,4,0),"")</f>
        <v/>
      </c>
      <c r="L2328" s="9">
        <f>VLOOKUP(A2328,'ETH-Web'!$A$1:$G$10001,6,0)</f>
        <v>135.03102100000001</v>
      </c>
      <c r="M2328" s="2">
        <f>M2327*(1-M$1+IF(AND(WEEKDAY($A2328)&lt;&gt;1,WEEKDAY($A2328)&lt;&gt;7),-VLOOKUP($A2328,ETF_OP_Fee!$K$5:$L$14,2,1),0))^($A2328-$A2327)*(1+2*(L2328/L2327-1))-M$3*IFERROR(VLOOKUP($A3924,Dividends!$C$10:$E$100,3,0),0)</f>
        <v>1.7360074686404914</v>
      </c>
      <c r="R2328" t="str">
        <f t="shared" si="64"/>
        <v/>
      </c>
      <c r="S2328" t="str">
        <f t="shared" si="62"/>
        <v/>
      </c>
      <c r="U2328" t="str">
        <f t="shared" si="65"/>
        <v/>
      </c>
      <c r="V2328" t="str">
        <f t="shared" si="66"/>
        <v/>
      </c>
      <c r="W2328">
        <f>VLOOKUP(A2328,Tbills!$B$4:$C$10000,2,1)</f>
        <v>2.4099982417582511</v>
      </c>
    </row>
    <row r="2329" spans="1:23">
      <c r="A2329" s="1">
        <v>43550</v>
      </c>
      <c r="B2329">
        <f>IFERROR(VLOOKUP($A2329,'BTC-Web'!$A$2:$H$10000,2,0),"")</f>
        <v>3969.22876</v>
      </c>
      <c r="C2329">
        <f>VLOOKUP(A2329,H_SPBTFDUE!$B$2:$C$5828,2,0)</f>
        <v>27.02</v>
      </c>
      <c r="D2329" s="2">
        <f>D2328*(1-D$1+IF(AND(WEEKDAY($A2329)&lt;&gt;1,WEEKDAY($A2329)&lt;&gt;7),-VLOOKUP($A2329,ETF_OP_Fee!$G$5:$H$14,2,1),0))^($A2329-$A2328)*(1+2*(C2329/C2328-1))+IFERROR(VLOOKUP(A2329,BITXeom!$C$9:$D$100,2,0),0)-$D$3*IFERROR(VLOOKUP($A2329,Dividends!$C$10:$E$100,2,0),0)</f>
        <v>4.8501116184957285</v>
      </c>
      <c r="G2329" s="66">
        <f t="shared" si="63"/>
        <v>895.0624941671972</v>
      </c>
      <c r="H2329" s="2">
        <f>H2328*(1-H$1+IF(AND(WEEKDAY($A2329)&lt;&gt;1,WEEKDAY($A2329)&lt;&gt;7),-VLOOKUP($A2329,ETF_OP_Fee!$I$5:$J$14,2,1),0))^($A2329-$A2328)*(1+1*(B2329/B2328-1))</f>
        <v>2.6444147027715701</v>
      </c>
      <c r="I2329" s="9" t="str">
        <f>IFERROR(VLOOKUP(A2329,'BITO-IV'!$A$1:$J$10000,4,0),"")</f>
        <v/>
      </c>
      <c r="L2329" s="9">
        <f>VLOOKUP(A2329,'ETH-Web'!$A$1:$G$10001,6,0)</f>
        <v>135.46035800000001</v>
      </c>
      <c r="M2329" s="2">
        <f>M2328*(1-M$1+IF(AND(WEEKDAY($A2329)&lt;&gt;1,WEEKDAY($A2329)&lt;&gt;7),-VLOOKUP($A2329,ETF_OP_Fee!$K$5:$L$14,2,1),0))^($A2329-$A2328)*(1+2*(L2329/L2328-1))-M$3*IFERROR(VLOOKUP($A3925,Dividends!$C$10:$E$100,3,0),0)</f>
        <v>1.7470018985941238</v>
      </c>
      <c r="R2329" t="str">
        <f t="shared" si="64"/>
        <v/>
      </c>
      <c r="S2329" t="str">
        <f t="shared" si="62"/>
        <v/>
      </c>
      <c r="U2329" t="str">
        <f t="shared" si="65"/>
        <v/>
      </c>
      <c r="V2329" t="str">
        <f t="shared" si="66"/>
        <v/>
      </c>
      <c r="W2329">
        <f>VLOOKUP(A2329,Tbills!$B$4:$C$10000,2,1)</f>
        <v>2.4099982417582511</v>
      </c>
    </row>
    <row r="2330" spans="1:23">
      <c r="A2330" s="1">
        <v>43551</v>
      </c>
      <c r="B2330">
        <f>IFERROR(VLOOKUP($A2330,'BTC-Web'!$A$2:$H$10000,2,0),"")</f>
        <v>3984.2448730000001</v>
      </c>
      <c r="C2330">
        <f>VLOOKUP(A2330,H_SPBTFDUE!$B$2:$C$5828,2,0)</f>
        <v>27.71</v>
      </c>
      <c r="D2330" s="2">
        <f>D2329*(1-D$1+IF(AND(WEEKDAY($A2330)&lt;&gt;1,WEEKDAY($A2330)&lt;&gt;7),-VLOOKUP($A2330,ETF_OP_Fee!$G$5:$H$14,2,1),0))^($A2330-$A2329)*(1+2*(C2330/C2329-1))+IFERROR(VLOOKUP(A2330,BITXeom!$C$9:$D$100,2,0),0)-$D$3*IFERROR(VLOOKUP($A2330,Dividends!$C$10:$E$100,2,0),0)</f>
        <v>5.0972081905689599</v>
      </c>
      <c r="G2330" s="66">
        <f t="shared" si="63"/>
        <v>849.30212533890437</v>
      </c>
      <c r="H2330" s="2">
        <f>H2329*(1-H$1+IF(AND(WEEKDAY($A2330)&lt;&gt;1,WEEKDAY($A2330)&lt;&gt;7),-VLOOKUP($A2330,ETF_OP_Fee!$I$5:$J$14,2,1),0))^($A2330-$A2329)*(1+1*(B2330/B2329-1))</f>
        <v>2.6543497828170697</v>
      </c>
      <c r="I2330" s="9" t="str">
        <f>IFERROR(VLOOKUP(A2330,'BITO-IV'!$A$1:$J$10000,4,0),"")</f>
        <v/>
      </c>
      <c r="L2330" s="9">
        <f>VLOOKUP(A2330,'ETH-Web'!$A$1:$G$10001,6,0)</f>
        <v>140.988159</v>
      </c>
      <c r="M2330" s="2">
        <f>M2329*(1-M$1+IF(AND(WEEKDAY($A2330)&lt;&gt;1,WEEKDAY($A2330)&lt;&gt;7),-VLOOKUP($A2330,ETF_OP_Fee!$K$5:$L$14,2,1),0))^($A2330-$A2329)*(1+2*(L2330/L2329-1))-M$3*IFERROR(VLOOKUP($A3926,Dividends!$C$10:$E$100,3,0),0)</f>
        <v>1.889534858260896</v>
      </c>
      <c r="R2330" t="str">
        <f t="shared" si="64"/>
        <v/>
      </c>
      <c r="S2330" t="str">
        <f t="shared" si="62"/>
        <v/>
      </c>
      <c r="U2330" t="str">
        <f t="shared" si="65"/>
        <v/>
      </c>
      <c r="V2330" t="str">
        <f t="shared" si="66"/>
        <v/>
      </c>
      <c r="W2330">
        <f>VLOOKUP(A2330,Tbills!$B$4:$C$10000,2,1)</f>
        <v>2.4099982417582511</v>
      </c>
    </row>
    <row r="2331" spans="1:23">
      <c r="A2331" s="1">
        <v>43552</v>
      </c>
      <c r="B2331">
        <f>IFERROR(VLOOKUP($A2331,'BTC-Web'!$A$2:$H$10000,2,0),"")</f>
        <v>4087.5844729999999</v>
      </c>
      <c r="C2331">
        <f>VLOOKUP(A2331,H_SPBTFDUE!$B$2:$C$5828,2,0)</f>
        <v>27.71</v>
      </c>
      <c r="D2331" s="2">
        <f>D2330*(1-D$1+IF(AND(WEEKDAY($A2331)&lt;&gt;1,WEEKDAY($A2331)&lt;&gt;7),-VLOOKUP($A2331,ETF_OP_Fee!$G$5:$H$14,2,1),0))^($A2331-$A2330)*(1+2*(C2331/C2330-1))+IFERROR(VLOOKUP(A2331,BITXeom!$C$9:$D$100,2,0),0)-$D$3*IFERROR(VLOOKUP($A2331,Dividends!$C$10:$E$100,2,0),0)</f>
        <v>5.0965937325953021</v>
      </c>
      <c r="G2331" s="66">
        <f t="shared" si="63"/>
        <v>849.25791509128396</v>
      </c>
      <c r="H2331" s="2">
        <f>H2330*(1-H$1+IF(AND(WEEKDAY($A2331)&lt;&gt;1,WEEKDAY($A2331)&lt;&gt;7),-VLOOKUP($A2331,ETF_OP_Fee!$I$5:$J$14,2,1),0))^($A2331-$A2330)*(1+1*(B2331/B2330-1))</f>
        <v>2.7231249358111693</v>
      </c>
      <c r="I2331" s="9" t="str">
        <f>IFERROR(VLOOKUP(A2331,'BITO-IV'!$A$1:$J$10000,4,0),"")</f>
        <v/>
      </c>
      <c r="L2331" s="9">
        <f>VLOOKUP(A2331,'ETH-Web'!$A$1:$G$10001,6,0)</f>
        <v>139.416473</v>
      </c>
      <c r="M2331" s="2">
        <f>M2330*(1-M$1+IF(AND(WEEKDAY($A2331)&lt;&gt;1,WEEKDAY($A2331)&lt;&gt;7),-VLOOKUP($A2331,ETF_OP_Fee!$K$5:$L$14,2,1),0))^($A2331-$A2330)*(1+2*(L2331/L2330-1))-M$3*IFERROR(VLOOKUP($A3927,Dividends!$C$10:$E$100,3,0),0)</f>
        <v>1.8473595521160342</v>
      </c>
      <c r="R2331" t="str">
        <f t="shared" si="64"/>
        <v/>
      </c>
      <c r="S2331" t="str">
        <f t="shared" si="62"/>
        <v/>
      </c>
      <c r="U2331" t="str">
        <f t="shared" si="65"/>
        <v/>
      </c>
      <c r="V2331" t="str">
        <f t="shared" si="66"/>
        <v/>
      </c>
      <c r="W2331">
        <f>VLOOKUP(A2331,Tbills!$B$4:$C$10000,2,1)</f>
        <v>2.4099982417582511</v>
      </c>
    </row>
    <row r="2332" spans="1:23">
      <c r="A2332" s="1">
        <v>43553</v>
      </c>
      <c r="B2332">
        <f>IFERROR(VLOOKUP($A2332,'BTC-Web'!$A$2:$H$10000,2,0),"")</f>
        <v>4068.2998050000001</v>
      </c>
      <c r="C2332">
        <f>VLOOKUP(A2332,H_SPBTFDUE!$B$2:$C$5828,2,0)</f>
        <v>28.2</v>
      </c>
      <c r="D2332" s="2">
        <f>D2331*(1-D$1+IF(AND(WEEKDAY($A2332)&lt;&gt;1,WEEKDAY($A2332)&lt;&gt;7),-VLOOKUP($A2332,ETF_OP_Fee!$G$5:$H$14,2,1),0))^($A2332-$A2331)*(1+2*(C2332/C2331-1))+IFERROR(VLOOKUP(A2332,BITXeom!$C$9:$D$100,2,0),0)-$D$3*IFERROR(VLOOKUP($A2332,Dividends!$C$10:$E$100,2,0),0)</f>
        <v>5.2762052513175925</v>
      </c>
      <c r="G2332" s="66">
        <f t="shared" si="63"/>
        <v>819.17860224464175</v>
      </c>
      <c r="H2332" s="2">
        <f>H2331*(1-H$1+IF(AND(WEEKDAY($A2332)&lt;&gt;1,WEEKDAY($A2332)&lt;&gt;7),-VLOOKUP($A2332,ETF_OP_Fee!$I$5:$J$14,2,1),0))^($A2332-$A2331)*(1+1*(B2332/B2331-1))</f>
        <v>2.7102070609920825</v>
      </c>
      <c r="I2332" s="9" t="str">
        <f>IFERROR(VLOOKUP(A2332,'BITO-IV'!$A$1:$J$10000,4,0),"")</f>
        <v/>
      </c>
      <c r="L2332" s="9">
        <f>VLOOKUP(A2332,'ETH-Web'!$A$1:$G$10001,6,0)</f>
        <v>142.497421</v>
      </c>
      <c r="M2332" s="2">
        <f>M2331*(1-M$1+IF(AND(WEEKDAY($A2332)&lt;&gt;1,WEEKDAY($A2332)&lt;&gt;7),-VLOOKUP($A2332,ETF_OP_Fee!$K$5:$L$14,2,1),0))^($A2332-$A2331)*(1+2*(L2332/L2331-1))-M$3*IFERROR(VLOOKUP($A3928,Dividends!$C$10:$E$100,3,0),0)</f>
        <v>1.9289590301223141</v>
      </c>
      <c r="R2332" t="str">
        <f t="shared" si="64"/>
        <v/>
      </c>
      <c r="S2332" t="str">
        <f t="shared" si="62"/>
        <v/>
      </c>
      <c r="U2332" t="str">
        <f t="shared" si="65"/>
        <v/>
      </c>
      <c r="V2332" t="str">
        <f t="shared" si="66"/>
        <v/>
      </c>
      <c r="W2332">
        <f>VLOOKUP(A2332,Tbills!$B$4:$C$10000,2,1)</f>
        <v>2.4099982417582511</v>
      </c>
    </row>
    <row r="2333" spans="1:23">
      <c r="A2333" s="1">
        <v>43556</v>
      </c>
      <c r="B2333">
        <f>IFERROR(VLOOKUP($A2333,'BTC-Web'!$A$2:$H$10000,2,0),"")</f>
        <v>4105.3623049999997</v>
      </c>
      <c r="C2333">
        <f>VLOOKUP(A2333,H_SPBTFDUE!$B$2:$C$5828,2,0)</f>
        <v>28.54</v>
      </c>
      <c r="D2333" s="2">
        <f>D2332*(1-D$1+IF(AND(WEEKDAY($A2333)&lt;&gt;1,WEEKDAY($A2333)&lt;&gt;7),-VLOOKUP($A2333,ETF_OP_Fee!$G$5:$H$14,2,1),0))^($A2333-$A2332)*(1+2*(C2333/C2332-1))+IFERROR(VLOOKUP(A2333,BITXeom!$C$9:$D$100,2,0),0)-$D$3*IFERROR(VLOOKUP($A2333,Dividends!$C$10:$E$100,2,0),0)</f>
        <v>5.4014790130331845</v>
      </c>
      <c r="G2333" s="66">
        <f t="shared" si="63"/>
        <v>799.38271717982082</v>
      </c>
      <c r="H2333" s="2">
        <f>H2332*(1-H$1+IF(AND(WEEKDAY($A2333)&lt;&gt;1,WEEKDAY($A2333)&lt;&gt;7),-VLOOKUP($A2333,ETF_OP_Fee!$I$5:$J$14,2,1),0))^($A2333-$A2332)*(1+1*(B2333/B2332-1))</f>
        <v>2.7346836984811471</v>
      </c>
      <c r="I2333" s="9" t="str">
        <f>IFERROR(VLOOKUP(A2333,'BITO-IV'!$A$1:$J$10000,4,0),"")</f>
        <v/>
      </c>
      <c r="L2333" s="9">
        <f>VLOOKUP(A2333,'ETH-Web'!$A$1:$G$10001,6,0)</f>
        <v>141.830322</v>
      </c>
      <c r="M2333" s="2">
        <f>M2332*(1-M$1+IF(AND(WEEKDAY($A2333)&lt;&gt;1,WEEKDAY($A2333)&lt;&gt;7),-VLOOKUP($A2333,ETF_OP_Fee!$K$5:$L$14,2,1),0))^($A2333-$A2332)*(1+2*(L2333/L2332-1))-M$3*IFERROR(VLOOKUP($A3929,Dividends!$C$10:$E$100,3,0),0)</f>
        <v>1.9107506264624461</v>
      </c>
      <c r="R2333" t="str">
        <f t="shared" si="64"/>
        <v/>
      </c>
      <c r="S2333" t="str">
        <f t="shared" si="62"/>
        <v/>
      </c>
      <c r="U2333" t="str">
        <f t="shared" si="65"/>
        <v/>
      </c>
      <c r="V2333" t="str">
        <f t="shared" si="66"/>
        <v/>
      </c>
      <c r="W2333">
        <f>VLOOKUP(A2333,Tbills!$B$4:$C$10000,2,1)</f>
        <v>2.4099982417582511</v>
      </c>
    </row>
    <row r="2334" spans="1:23">
      <c r="A2334" s="1">
        <v>43557</v>
      </c>
      <c r="B2334">
        <f>IFERROR(VLOOKUP($A2334,'BTC-Web'!$A$2:$H$10000,2,0),"")</f>
        <v>4156.9194340000004</v>
      </c>
      <c r="C2334">
        <f>VLOOKUP(A2334,H_SPBTFDUE!$B$2:$C$5828,2,0)</f>
        <v>33.03</v>
      </c>
      <c r="D2334" s="2">
        <f>D2333*(1-D$1+IF(AND(WEEKDAY($A2334)&lt;&gt;1,WEEKDAY($A2334)&lt;&gt;7),-VLOOKUP($A2334,ETF_OP_Fee!$G$5:$H$14,2,1),0))^($A2334-$A2333)*(1+2*(C2334/C2333-1))+IFERROR(VLOOKUP(A2334,BITXeom!$C$9:$D$100,2,0),0)-$D$3*IFERROR(VLOOKUP($A2334,Dividends!$C$10:$E$100,2,0),0)</f>
        <v>7.1001773616470834</v>
      </c>
      <c r="G2334" s="66">
        <f t="shared" si="63"/>
        <v>547.81844253788415</v>
      </c>
      <c r="H2334" s="2">
        <f>H2333*(1-H$1+IF(AND(WEEKDAY($A2334)&lt;&gt;1,WEEKDAY($A2334)&lt;&gt;7),-VLOOKUP($A2334,ETF_OP_Fee!$I$5:$J$14,2,1),0))^($A2334-$A2333)*(1+1*(B2334/B2333-1))</f>
        <v>2.7689551108342316</v>
      </c>
      <c r="I2334" s="9" t="str">
        <f>IFERROR(VLOOKUP(A2334,'BITO-IV'!$A$1:$J$10000,4,0),"")</f>
        <v/>
      </c>
      <c r="L2334" s="9">
        <f>VLOOKUP(A2334,'ETH-Web'!$A$1:$G$10001,6,0)</f>
        <v>163.96174600000001</v>
      </c>
      <c r="M2334" s="2">
        <f>M2333*(1-M$1+IF(AND(WEEKDAY($A2334)&lt;&gt;1,WEEKDAY($A2334)&lt;&gt;7),-VLOOKUP($A2334,ETF_OP_Fee!$K$5:$L$14,2,1),0))^($A2334-$A2333)*(1+2*(L2334/L2333-1))-M$3*IFERROR(VLOOKUP($A3930,Dividends!$C$10:$E$100,3,0),0)</f>
        <v>2.5069990591707962</v>
      </c>
      <c r="R2334" t="str">
        <f t="shared" si="64"/>
        <v/>
      </c>
      <c r="S2334" t="str">
        <f t="shared" si="62"/>
        <v/>
      </c>
      <c r="U2334" t="str">
        <f t="shared" si="65"/>
        <v/>
      </c>
      <c r="V2334" t="str">
        <f t="shared" si="66"/>
        <v/>
      </c>
      <c r="W2334">
        <f>VLOOKUP(A2334,Tbills!$B$4:$C$10000,2,1)</f>
        <v>2.4099982417582511</v>
      </c>
    </row>
    <row r="2335" spans="1:23">
      <c r="A2335" s="1">
        <v>43558</v>
      </c>
      <c r="B2335">
        <f>IFERROR(VLOOKUP($A2335,'BTC-Web'!$A$2:$H$10000,2,0),"")</f>
        <v>4879.9580079999996</v>
      </c>
      <c r="C2335">
        <f>VLOOKUP(A2335,H_SPBTFDUE!$B$2:$C$5828,2,0)</f>
        <v>35.619999999999997</v>
      </c>
      <c r="D2335" s="2">
        <f>D2334*(1-D$1+IF(AND(WEEKDAY($A2335)&lt;&gt;1,WEEKDAY($A2335)&lt;&gt;7),-VLOOKUP($A2335,ETF_OP_Fee!$G$5:$H$14,2,1),0))^($A2335-$A2334)*(1+2*(C2335/C2334-1))+IFERROR(VLOOKUP(A2335,BITXeom!$C$9:$D$100,2,0),0)-$D$3*IFERROR(VLOOKUP($A2335,Dividends!$C$10:$E$100,2,0),0)</f>
        <v>8.2126876354520189</v>
      </c>
      <c r="G2335" s="66">
        <f t="shared" si="63"/>
        <v>461.87713358036871</v>
      </c>
      <c r="H2335" s="2">
        <f>H2334*(1-H$1+IF(AND(WEEKDAY($A2335)&lt;&gt;1,WEEKDAY($A2335)&lt;&gt;7),-VLOOKUP($A2335,ETF_OP_Fee!$I$5:$J$14,2,1),0))^($A2335-$A2334)*(1+1*(B2335/B2334-1))</f>
        <v>3.2504919061427193</v>
      </c>
      <c r="I2335" s="9" t="str">
        <f>IFERROR(VLOOKUP(A2335,'BITO-IV'!$A$1:$J$10000,4,0),"")</f>
        <v/>
      </c>
      <c r="L2335" s="9">
        <f>VLOOKUP(A2335,'ETH-Web'!$A$1:$G$10001,6,0)</f>
        <v>161.45880099999999</v>
      </c>
      <c r="M2335" s="2">
        <f>M2334*(1-M$1+IF(AND(WEEKDAY($A2335)&lt;&gt;1,WEEKDAY($A2335)&lt;&gt;7),-VLOOKUP($A2335,ETF_OP_Fee!$K$5:$L$14,2,1),0))^($A2335-$A2334)*(1+2*(L2335/L2334-1))-M$3*IFERROR(VLOOKUP($A3931,Dividends!$C$10:$E$100,3,0),0)</f>
        <v>2.4303956768414925</v>
      </c>
      <c r="R2335" t="str">
        <f t="shared" si="64"/>
        <v/>
      </c>
      <c r="S2335" t="str">
        <f t="shared" si="62"/>
        <v/>
      </c>
      <c r="U2335" t="str">
        <f t="shared" si="65"/>
        <v/>
      </c>
      <c r="V2335" t="str">
        <f t="shared" si="66"/>
        <v/>
      </c>
      <c r="W2335">
        <f>VLOOKUP(A2335,Tbills!$B$4:$C$10000,2,1)</f>
        <v>2.4099982417582511</v>
      </c>
    </row>
    <row r="2336" spans="1:23">
      <c r="A2336" s="1">
        <v>43559</v>
      </c>
      <c r="B2336">
        <f>IFERROR(VLOOKUP($A2336,'BTC-Web'!$A$2:$H$10000,2,0),"")</f>
        <v>4971.3076170000004</v>
      </c>
      <c r="C2336">
        <f>VLOOKUP(A2336,H_SPBTFDUE!$B$2:$C$5828,2,0)</f>
        <v>33.49</v>
      </c>
      <c r="D2336" s="2">
        <f>D2335*(1-D$1+IF(AND(WEEKDAY($A2336)&lt;&gt;1,WEEKDAY($A2336)&lt;&gt;7),-VLOOKUP($A2336,ETF_OP_Fee!$G$5:$H$14,2,1),0))^($A2336-$A2335)*(1+2*(C2336/C2335-1))+IFERROR(VLOOKUP(A2336,BITXeom!$C$9:$D$100,2,0),0)-$D$3*IFERROR(VLOOKUP($A2336,Dividends!$C$10:$E$100,2,0),0)</f>
        <v>7.229613619832719</v>
      </c>
      <c r="G2336" s="66">
        <f t="shared" si="63"/>
        <v>517.09162488490358</v>
      </c>
      <c r="H2336" s="2">
        <f>H2335*(1-H$1+IF(AND(WEEKDAY($A2336)&lt;&gt;1,WEEKDAY($A2336)&lt;&gt;7),-VLOOKUP($A2336,ETF_OP_Fee!$I$5:$J$14,2,1),0))^($A2336-$A2335)*(1+1*(B2336/B2335-1))</f>
        <v>3.3112527943318328</v>
      </c>
      <c r="I2336" s="9" t="str">
        <f>IFERROR(VLOOKUP(A2336,'BITO-IV'!$A$1:$J$10000,4,0),"")</f>
        <v/>
      </c>
      <c r="L2336" s="9">
        <f>VLOOKUP(A2336,'ETH-Web'!$A$1:$G$10001,6,0)</f>
        <v>158.052536</v>
      </c>
      <c r="M2336" s="2">
        <f>M2335*(1-M$1+IF(AND(WEEKDAY($A2336)&lt;&gt;1,WEEKDAY($A2336)&lt;&gt;7),-VLOOKUP($A2336,ETF_OP_Fee!$K$5:$L$14,2,1),0))^($A2336-$A2335)*(1+2*(L2336/L2335-1))-M$3*IFERROR(VLOOKUP($A3932,Dividends!$C$10:$E$100,3,0),0)</f>
        <v>2.3277885546261516</v>
      </c>
      <c r="R2336" t="str">
        <f t="shared" si="64"/>
        <v/>
      </c>
      <c r="S2336" t="str">
        <f t="shared" si="62"/>
        <v/>
      </c>
      <c r="U2336" t="str">
        <f t="shared" si="65"/>
        <v/>
      </c>
      <c r="V2336" t="str">
        <f t="shared" si="66"/>
        <v/>
      </c>
      <c r="W2336">
        <f>VLOOKUP(A2336,Tbills!$B$4:$C$10000,2,1)</f>
        <v>2.4061529670329587</v>
      </c>
    </row>
    <row r="2337" spans="1:23">
      <c r="A2337" s="1">
        <v>43560</v>
      </c>
      <c r="B2337">
        <f>IFERROR(VLOOKUP($A2337,'BTC-Web'!$A$2:$H$10000,2,0),"")</f>
        <v>4922.8061520000001</v>
      </c>
      <c r="C2337">
        <f>VLOOKUP(A2337,H_SPBTFDUE!$B$2:$C$5828,2,0)</f>
        <v>34.729999999999997</v>
      </c>
      <c r="D2337" s="2">
        <f>D2336*(1-D$1+IF(AND(WEEKDAY($A2337)&lt;&gt;1,WEEKDAY($A2337)&lt;&gt;7),-VLOOKUP($A2337,ETF_OP_Fee!$G$5:$H$14,2,1),0))^($A2337-$A2336)*(1+2*(C2337/C2336-1))+IFERROR(VLOOKUP(A2337,BITXeom!$C$9:$D$100,2,0),0)-$D$3*IFERROR(VLOOKUP($A2337,Dividends!$C$10:$E$100,2,0),0)</f>
        <v>7.7640445956536528</v>
      </c>
      <c r="G2337" s="66">
        <f t="shared" si="63"/>
        <v>478.77306163211142</v>
      </c>
      <c r="H2337" s="2">
        <f>H2336*(1-H$1+IF(AND(WEEKDAY($A2337)&lt;&gt;1,WEEKDAY($A2337)&lt;&gt;7),-VLOOKUP($A2337,ETF_OP_Fee!$I$5:$J$14,2,1),0))^($A2337-$A2336)*(1+1*(B2337/B2336-1))</f>
        <v>3.2788619451718661</v>
      </c>
      <c r="I2337" s="9" t="str">
        <f>IFERROR(VLOOKUP(A2337,'BITO-IV'!$A$1:$J$10000,4,0),"")</f>
        <v/>
      </c>
      <c r="L2337" s="9">
        <f>VLOOKUP(A2337,'ETH-Web'!$A$1:$G$10001,6,0)</f>
        <v>165.514847</v>
      </c>
      <c r="M2337" s="2">
        <f>M2336*(1-M$1+IF(AND(WEEKDAY($A2337)&lt;&gt;1,WEEKDAY($A2337)&lt;&gt;7),-VLOOKUP($A2337,ETF_OP_Fee!$K$5:$L$14,2,1),0))^($A2337-$A2336)*(1+2*(L2337/L2336-1))-M$3*IFERROR(VLOOKUP($A3933,Dividends!$C$10:$E$100,3,0),0)</f>
        <v>2.5475319097588218</v>
      </c>
      <c r="R2337" t="str">
        <f t="shared" si="64"/>
        <v/>
      </c>
      <c r="S2337" t="str">
        <f t="shared" si="62"/>
        <v/>
      </c>
      <c r="U2337" t="str">
        <f t="shared" si="65"/>
        <v/>
      </c>
      <c r="V2337" t="str">
        <f t="shared" si="66"/>
        <v/>
      </c>
      <c r="W2337">
        <f>VLOOKUP(A2337,Tbills!$B$4:$C$10000,2,1)</f>
        <v>2.4061529670329587</v>
      </c>
    </row>
    <row r="2338" spans="1:23">
      <c r="A2338" s="1">
        <v>43563</v>
      </c>
      <c r="B2338">
        <f>IFERROR(VLOOKUP($A2338,'BTC-Web'!$A$2:$H$10000,2,0),"")</f>
        <v>5199.8354490000002</v>
      </c>
      <c r="C2338">
        <f>VLOOKUP(A2338,H_SPBTFDUE!$B$2:$C$5828,2,0)</f>
        <v>36.06</v>
      </c>
      <c r="D2338" s="2">
        <f>D2337*(1-D$1+IF(AND(WEEKDAY($A2338)&lt;&gt;1,WEEKDAY($A2338)&lt;&gt;7),-VLOOKUP($A2338,ETF_OP_Fee!$G$5:$H$14,2,1),0))^($A2338-$A2337)*(1+2*(C2338/C2337-1))+IFERROR(VLOOKUP(A2338,BITXeom!$C$9:$D$100,2,0),0)-$D$3*IFERROR(VLOOKUP($A2338,Dividends!$C$10:$E$100,2,0),0)</f>
        <v>8.3556768136819546</v>
      </c>
      <c r="G2338" s="66">
        <f t="shared" si="63"/>
        <v>442.07850649097986</v>
      </c>
      <c r="H2338" s="2">
        <f>H2337*(1-H$1+IF(AND(WEEKDAY($A2338)&lt;&gt;1,WEEKDAY($A2338)&lt;&gt;7),-VLOOKUP($A2338,ETF_OP_Fee!$I$5:$J$14,2,1),0))^($A2338-$A2337)*(1+1*(B2338/B2337-1))</f>
        <v>3.4631084014859121</v>
      </c>
      <c r="I2338" s="9" t="str">
        <f>IFERROR(VLOOKUP(A2338,'BITO-IV'!$A$1:$J$10000,4,0),"")</f>
        <v/>
      </c>
      <c r="L2338" s="9">
        <f>VLOOKUP(A2338,'ETH-Web'!$A$1:$G$10001,6,0)</f>
        <v>180.25881999999999</v>
      </c>
      <c r="M2338" s="2">
        <f>M2337*(1-M$1+IF(AND(WEEKDAY($A2338)&lt;&gt;1,WEEKDAY($A2338)&lt;&gt;7),-VLOOKUP($A2338,ETF_OP_Fee!$K$5:$L$14,2,1),0))^($A2338-$A2337)*(1+2*(L2338/L2337-1))-M$3*IFERROR(VLOOKUP($A3934,Dividends!$C$10:$E$100,3,0),0)</f>
        <v>3.0011655547173262</v>
      </c>
      <c r="R2338" t="str">
        <f t="shared" si="64"/>
        <v/>
      </c>
      <c r="S2338" t="str">
        <f t="shared" si="62"/>
        <v/>
      </c>
      <c r="U2338" t="str">
        <f t="shared" si="65"/>
        <v/>
      </c>
      <c r="V2338" t="str">
        <f t="shared" si="66"/>
        <v/>
      </c>
      <c r="W2338">
        <f>VLOOKUP(A2338,Tbills!$B$4:$C$10000,2,1)</f>
        <v>2.4061529670329587</v>
      </c>
    </row>
    <row r="2339" spans="1:23">
      <c r="A2339" s="1">
        <v>43564</v>
      </c>
      <c r="B2339">
        <f>IFERROR(VLOOKUP($A2339,'BTC-Web'!$A$2:$H$10000,2,0),"")</f>
        <v>5289.9179690000001</v>
      </c>
      <c r="C2339">
        <f>VLOOKUP(A2339,H_SPBTFDUE!$B$2:$C$5828,2,0)</f>
        <v>36.130000000000003</v>
      </c>
      <c r="D2339" s="2">
        <f>D2338*(1-D$1+IF(AND(WEEKDAY($A2339)&lt;&gt;1,WEEKDAY($A2339)&lt;&gt;7),-VLOOKUP($A2339,ETF_OP_Fee!$G$5:$H$14,2,1),0))^($A2339-$A2338)*(1+2*(C2339/C2338-1))+IFERROR(VLOOKUP(A2339,BITXeom!$C$9:$D$100,2,0),0)-$D$3*IFERROR(VLOOKUP($A2339,Dividends!$C$10:$E$100,2,0),0)</f>
        <v>8.3871058750750915</v>
      </c>
      <c r="G2339" s="66">
        <f t="shared" si="63"/>
        <v>440.33916054931291</v>
      </c>
      <c r="H2339" s="2">
        <f>H2338*(1-H$1+IF(AND(WEEKDAY($A2339)&lt;&gt;1,WEEKDAY($A2339)&lt;&gt;7),-VLOOKUP($A2339,ETF_OP_Fee!$I$5:$J$14,2,1),0))^($A2339-$A2338)*(1+1*(B2339/B2338-1))</f>
        <v>3.5230119742902763</v>
      </c>
      <c r="I2339" s="9" t="str">
        <f>IFERROR(VLOOKUP(A2339,'BITO-IV'!$A$1:$J$10000,4,0),"")</f>
        <v/>
      </c>
      <c r="L2339" s="9">
        <f>VLOOKUP(A2339,'ETH-Web'!$A$1:$G$10001,6,0)</f>
        <v>176.11457799999999</v>
      </c>
      <c r="M2339" s="2">
        <f>M2338*(1-M$1+IF(AND(WEEKDAY($A2339)&lt;&gt;1,WEEKDAY($A2339)&lt;&gt;7),-VLOOKUP($A2339,ETF_OP_Fee!$K$5:$L$14,2,1),0))^($A2339-$A2338)*(1+2*(L2339/L2338-1))-M$3*IFERROR(VLOOKUP($A3935,Dividends!$C$10:$E$100,3,0),0)</f>
        <v>2.8630951717039568</v>
      </c>
      <c r="R2339" t="str">
        <f t="shared" si="64"/>
        <v/>
      </c>
      <c r="S2339" t="str">
        <f t="shared" si="62"/>
        <v/>
      </c>
      <c r="U2339" t="str">
        <f t="shared" si="65"/>
        <v/>
      </c>
      <c r="V2339" t="str">
        <f t="shared" si="66"/>
        <v/>
      </c>
      <c r="W2339">
        <f>VLOOKUP(A2339,Tbills!$B$4:$C$10000,2,1)</f>
        <v>2.4061529670329587</v>
      </c>
    </row>
    <row r="2340" spans="1:23">
      <c r="A2340" s="1">
        <v>43565</v>
      </c>
      <c r="B2340">
        <f>IFERROR(VLOOKUP($A2340,'BTC-Web'!$A$2:$H$10000,2,0),"")</f>
        <v>5204.1054690000001</v>
      </c>
      <c r="C2340">
        <f>VLOOKUP(A2340,H_SPBTFDUE!$B$2:$C$5828,2,0)</f>
        <v>37.479999999999997</v>
      </c>
      <c r="D2340" s="2">
        <f>D2339*(1-D$1+IF(AND(WEEKDAY($A2340)&lt;&gt;1,WEEKDAY($A2340)&lt;&gt;7),-VLOOKUP($A2340,ETF_OP_Fee!$G$5:$H$14,2,1),0))^($A2340-$A2339)*(1+2*(C2340/C2339-1))+IFERROR(VLOOKUP(A2340,BITXeom!$C$9:$D$100,2,0),0)-$D$3*IFERROR(VLOOKUP($A2340,Dividends!$C$10:$E$100,2,0),0)</f>
        <v>9.0127888768500206</v>
      </c>
      <c r="G2340" s="66">
        <f t="shared" si="63"/>
        <v>407.40963116001564</v>
      </c>
      <c r="H2340" s="2">
        <f>H2339*(1-H$1+IF(AND(WEEKDAY($A2340)&lt;&gt;1,WEEKDAY($A2340)&lt;&gt;7),-VLOOKUP($A2340,ETF_OP_Fee!$I$5:$J$14,2,1),0))^($A2340-$A2339)*(1+1*(B2340/B2339-1))</f>
        <v>3.4657718324967739</v>
      </c>
      <c r="I2340" s="9" t="str">
        <f>IFERROR(VLOOKUP(A2340,'BITO-IV'!$A$1:$J$10000,4,0),"")</f>
        <v/>
      </c>
      <c r="L2340" s="9">
        <f>VLOOKUP(A2340,'ETH-Web'!$A$1:$G$10001,6,0)</f>
        <v>177.337479</v>
      </c>
      <c r="M2340" s="2">
        <f>M2339*(1-M$1+IF(AND(WEEKDAY($A2340)&lt;&gt;1,WEEKDAY($A2340)&lt;&gt;7),-VLOOKUP($A2340,ETF_OP_Fee!$K$5:$L$14,2,1),0))^($A2340-$A2339)*(1+2*(L2340/L2339-1))-M$3*IFERROR(VLOOKUP($A3936,Dividends!$C$10:$E$100,3,0),0)</f>
        <v>2.9027818229462552</v>
      </c>
      <c r="R2340" t="str">
        <f t="shared" si="64"/>
        <v/>
      </c>
      <c r="S2340" t="str">
        <f t="shared" si="62"/>
        <v/>
      </c>
      <c r="U2340" t="str">
        <f t="shared" si="65"/>
        <v/>
      </c>
      <c r="V2340" t="str">
        <f t="shared" si="66"/>
        <v/>
      </c>
      <c r="W2340">
        <f>VLOOKUP(A2340,Tbills!$B$4:$C$10000,2,1)</f>
        <v>2.4061529670329587</v>
      </c>
    </row>
    <row r="2341" spans="1:23">
      <c r="A2341" s="1">
        <v>43566</v>
      </c>
      <c r="B2341">
        <f>IFERROR(VLOOKUP($A2341,'BTC-Web'!$A$2:$H$10000,2,0),"")</f>
        <v>5325.0815430000002</v>
      </c>
      <c r="C2341">
        <f>VLOOKUP(A2341,H_SPBTFDUE!$B$2:$C$5828,2,0)</f>
        <v>35.14</v>
      </c>
      <c r="D2341" s="2">
        <f>D2340*(1-D$1+IF(AND(WEEKDAY($A2341)&lt;&gt;1,WEEKDAY($A2341)&lt;&gt;7),-VLOOKUP($A2341,ETF_OP_Fee!$G$5:$H$14,2,1),0))^($A2341-$A2340)*(1+2*(C2341/C2340-1))+IFERROR(VLOOKUP(A2341,BITXeom!$C$9:$D$100,2,0),0)-$D$3*IFERROR(VLOOKUP($A2341,Dividends!$C$10:$E$100,2,0),0)</f>
        <v>7.8864418047061751</v>
      </c>
      <c r="G2341" s="66">
        <f t="shared" si="63"/>
        <v>458.26027715941598</v>
      </c>
      <c r="H2341" s="2">
        <f>H2340*(1-H$1+IF(AND(WEEKDAY($A2341)&lt;&gt;1,WEEKDAY($A2341)&lt;&gt;7),-VLOOKUP($A2341,ETF_OP_Fee!$I$5:$J$14,2,1),0))^($A2341-$A2340)*(1+1*(B2341/B2340-1))</f>
        <v>3.546245820405217</v>
      </c>
      <c r="I2341" s="9" t="str">
        <f>IFERROR(VLOOKUP(A2341,'BITO-IV'!$A$1:$J$10000,4,0),"")</f>
        <v/>
      </c>
      <c r="L2341" s="9">
        <f>VLOOKUP(A2341,'ETH-Web'!$A$1:$G$10001,6,0)</f>
        <v>165.49702500000001</v>
      </c>
      <c r="M2341" s="2">
        <f>M2340*(1-M$1+IF(AND(WEEKDAY($A2341)&lt;&gt;1,WEEKDAY($A2341)&lt;&gt;7),-VLOOKUP($A2341,ETF_OP_Fee!$K$5:$L$14,2,1),0))^($A2341-$A2340)*(1+2*(L2341/L2340-1))-M$3*IFERROR(VLOOKUP($A3937,Dividends!$C$10:$E$100,3,0),0)</f>
        <v>2.5150916599890754</v>
      </c>
      <c r="R2341" t="str">
        <f t="shared" si="64"/>
        <v/>
      </c>
      <c r="S2341" t="str">
        <f t="shared" si="62"/>
        <v/>
      </c>
      <c r="U2341" t="str">
        <f t="shared" si="65"/>
        <v/>
      </c>
      <c r="V2341" t="str">
        <f t="shared" si="66"/>
        <v/>
      </c>
      <c r="W2341">
        <f>VLOOKUP(A2341,Tbills!$B$4:$C$10000,2,1)</f>
        <v>2.3749991208791186</v>
      </c>
    </row>
    <row r="2342" spans="1:23">
      <c r="A2342" s="1">
        <v>43567</v>
      </c>
      <c r="B2342">
        <f>IFERROR(VLOOKUP($A2342,'BTC-Web'!$A$2:$H$10000,2,0),"")</f>
        <v>5061.2006840000004</v>
      </c>
      <c r="C2342">
        <f>VLOOKUP(A2342,H_SPBTFDUE!$B$2:$C$5828,2,0)</f>
        <v>35.049999999999997</v>
      </c>
      <c r="D2342" s="2">
        <f>D2341*(1-D$1+IF(AND(WEEKDAY($A2342)&lt;&gt;1,WEEKDAY($A2342)&lt;&gt;7),-VLOOKUP($A2342,ETF_OP_Fee!$G$5:$H$14,2,1),0))^($A2342-$A2341)*(1+2*(C2342/C2341-1))+IFERROR(VLOOKUP(A2342,BITXeom!$C$9:$D$100,2,0),0)-$D$3*IFERROR(VLOOKUP($A2342,Dividends!$C$10:$E$100,2,0),0)</f>
        <v>7.8450987256087981</v>
      </c>
      <c r="G2342" s="66">
        <f t="shared" si="63"/>
        <v>460.58380014401195</v>
      </c>
      <c r="H2342" s="2">
        <f>H2341*(1-H$1+IF(AND(WEEKDAY($A2342)&lt;&gt;1,WEEKDAY($A2342)&lt;&gt;7),-VLOOKUP($A2342,ETF_OP_Fee!$I$5:$J$14,2,1),0))^($A2342-$A2341)*(1+1*(B2342/B2341-1))</f>
        <v>3.3704262517671193</v>
      </c>
      <c r="I2342" s="9" t="str">
        <f>IFERROR(VLOOKUP(A2342,'BITO-IV'!$A$1:$J$10000,4,0),"")</f>
        <v/>
      </c>
      <c r="L2342" s="9">
        <f>VLOOKUP(A2342,'ETH-Web'!$A$1:$G$10001,6,0)</f>
        <v>164.73632799999999</v>
      </c>
      <c r="M2342" s="2">
        <f>M2341*(1-M$1+IF(AND(WEEKDAY($A2342)&lt;&gt;1,WEEKDAY($A2342)&lt;&gt;7),-VLOOKUP($A2342,ETF_OP_Fee!$K$5:$L$14,2,1),0))^($A2342-$A2341)*(1+2*(L2342/L2341-1))-M$3*IFERROR(VLOOKUP($A3938,Dividends!$C$10:$E$100,3,0),0)</f>
        <v>2.4919065518145382</v>
      </c>
      <c r="R2342" t="str">
        <f t="shared" si="64"/>
        <v/>
      </c>
      <c r="S2342" t="str">
        <f t="shared" si="62"/>
        <v/>
      </c>
      <c r="U2342" t="str">
        <f t="shared" si="65"/>
        <v/>
      </c>
      <c r="V2342" t="str">
        <f t="shared" si="66"/>
        <v/>
      </c>
      <c r="W2342">
        <f>VLOOKUP(A2342,Tbills!$B$4:$C$10000,2,1)</f>
        <v>2.3749991208791186</v>
      </c>
    </row>
    <row r="2343" spans="1:23">
      <c r="A2343" s="1">
        <v>43570</v>
      </c>
      <c r="B2343">
        <f>IFERROR(VLOOKUP($A2343,'BTC-Web'!$A$2:$H$10000,2,0),"")</f>
        <v>5167.3217770000001</v>
      </c>
      <c r="C2343">
        <f>VLOOKUP(A2343,H_SPBTFDUE!$B$2:$C$5828,2,0)</f>
        <v>34.69</v>
      </c>
      <c r="D2343" s="2">
        <f>D2342*(1-D$1+IF(AND(WEEKDAY($A2343)&lt;&gt;1,WEEKDAY($A2343)&lt;&gt;7),-VLOOKUP($A2343,ETF_OP_Fee!$G$5:$H$14,2,1),0))^($A2343-$A2342)*(1+2*(C2343/C2342-1))+IFERROR(VLOOKUP(A2343,BITXeom!$C$9:$D$100,2,0),0)-$D$3*IFERROR(VLOOKUP($A2343,Dividends!$C$10:$E$100,2,0),0)</f>
        <v>7.6811655424614971</v>
      </c>
      <c r="G2343" s="66">
        <f t="shared" si="63"/>
        <v>470.02117507971167</v>
      </c>
      <c r="H2343" s="2">
        <f>H2342*(1-H$1+IF(AND(WEEKDAY($A2343)&lt;&gt;1,WEEKDAY($A2343)&lt;&gt;7),-VLOOKUP($A2343,ETF_OP_Fee!$I$5:$J$14,2,1),0))^($A2343-$A2342)*(1+1*(B2343/B2342-1))</f>
        <v>3.4408272277196983</v>
      </c>
      <c r="I2343" s="9" t="str">
        <f>IFERROR(VLOOKUP(A2343,'BITO-IV'!$A$1:$J$10000,4,0),"")</f>
        <v/>
      </c>
      <c r="L2343" s="9">
        <f>VLOOKUP(A2343,'ETH-Web'!$A$1:$G$10001,6,0)</f>
        <v>161.574173</v>
      </c>
      <c r="M2343" s="2">
        <f>M2342*(1-M$1+IF(AND(WEEKDAY($A2343)&lt;&gt;1,WEEKDAY($A2343)&lt;&gt;7),-VLOOKUP($A2343,ETF_OP_Fee!$K$5:$L$14,2,1),0))^($A2343-$A2342)*(1+2*(L2343/L2342-1))-M$3*IFERROR(VLOOKUP($A3939,Dividends!$C$10:$E$100,3,0),0)</f>
        <v>2.3960558838689785</v>
      </c>
      <c r="R2343" t="str">
        <f t="shared" si="64"/>
        <v/>
      </c>
      <c r="S2343" t="str">
        <f t="shared" ref="S2343:S2406" si="67">IF($A2343&gt;=$R$2,I2343*S$4,"")</f>
        <v/>
      </c>
      <c r="U2343" t="str">
        <f t="shared" si="65"/>
        <v/>
      </c>
      <c r="V2343" t="str">
        <f t="shared" si="66"/>
        <v/>
      </c>
      <c r="W2343">
        <f>VLOOKUP(A2343,Tbills!$B$4:$C$10000,2,1)</f>
        <v>2.3749991208791186</v>
      </c>
    </row>
    <row r="2344" spans="1:23">
      <c r="A2344" s="1">
        <v>43571</v>
      </c>
      <c r="B2344">
        <f>IFERROR(VLOOKUP($A2344,'BTC-Web'!$A$2:$H$10000,2,0),"")</f>
        <v>5066.5776370000003</v>
      </c>
      <c r="C2344">
        <f>VLOOKUP(A2344,H_SPBTFDUE!$B$2:$C$5828,2,0)</f>
        <v>35.99</v>
      </c>
      <c r="D2344" s="2">
        <f>D2343*(1-D$1+IF(AND(WEEKDAY($A2344)&lt;&gt;1,WEEKDAY($A2344)&lt;&gt;7),-VLOOKUP($A2344,ETF_OP_Fee!$G$5:$H$14,2,1),0))^($A2344-$A2343)*(1+2*(C2344/C2343-1))+IFERROR(VLOOKUP(A2344,BITXeom!$C$9:$D$100,2,0),0)-$D$3*IFERROR(VLOOKUP($A2344,Dividends!$C$10:$E$100,2,0),0)</f>
        <v>8.2558701196457598</v>
      </c>
      <c r="G2344" s="66">
        <f t="shared" si="63"/>
        <v>434.76883116414206</v>
      </c>
      <c r="H2344" s="2">
        <f>H2343*(1-H$1+IF(AND(WEEKDAY($A2344)&lt;&gt;1,WEEKDAY($A2344)&lt;&gt;7),-VLOOKUP($A2344,ETF_OP_Fee!$I$5:$J$14,2,1),0))^($A2344-$A2343)*(1+1*(B2344/B2343-1))</f>
        <v>3.3736556954981185</v>
      </c>
      <c r="I2344" s="9" t="str">
        <f>IFERROR(VLOOKUP(A2344,'BITO-IV'!$A$1:$J$10000,4,0),"")</f>
        <v/>
      </c>
      <c r="L2344" s="9">
        <f>VLOOKUP(A2344,'ETH-Web'!$A$1:$G$10001,6,0)</f>
        <v>167.62344400000001</v>
      </c>
      <c r="M2344" s="2">
        <f>M2343*(1-M$1+IF(AND(WEEKDAY($A2344)&lt;&gt;1,WEEKDAY($A2344)&lt;&gt;7),-VLOOKUP($A2344,ETF_OP_Fee!$K$5:$L$14,2,1),0))^($A2344-$A2343)*(1+2*(L2344/L2343-1))-M$3*IFERROR(VLOOKUP($A3940,Dividends!$C$10:$E$100,3,0),0)</f>
        <v>2.5754042626771483</v>
      </c>
      <c r="R2344" t="str">
        <f t="shared" si="64"/>
        <v/>
      </c>
      <c r="S2344" t="str">
        <f t="shared" si="67"/>
        <v/>
      </c>
      <c r="U2344" t="str">
        <f t="shared" si="65"/>
        <v/>
      </c>
      <c r="V2344" t="str">
        <f t="shared" si="66"/>
        <v/>
      </c>
      <c r="W2344">
        <f>VLOOKUP(A2344,Tbills!$B$4:$C$10000,2,1)</f>
        <v>2.3749991208791186</v>
      </c>
    </row>
    <row r="2345" spans="1:23">
      <c r="A2345" s="1">
        <v>43572</v>
      </c>
      <c r="B2345">
        <f>IFERROR(VLOOKUP($A2345,'BTC-Web'!$A$2:$H$10000,2,0),"")</f>
        <v>5236.1352539999998</v>
      </c>
      <c r="C2345">
        <f>VLOOKUP(A2345,H_SPBTFDUE!$B$2:$C$5828,2,0)</f>
        <v>36.200000000000003</v>
      </c>
      <c r="D2345" s="2">
        <f>D2344*(1-D$1+IF(AND(WEEKDAY($A2345)&lt;&gt;1,WEEKDAY($A2345)&lt;&gt;7),-VLOOKUP($A2345,ETF_OP_Fee!$G$5:$H$14,2,1),0))^($A2345-$A2344)*(1+2*(C2345/C2344-1))+IFERROR(VLOOKUP(A2345,BITXeom!$C$9:$D$100,2,0),0)-$D$3*IFERROR(VLOOKUP($A2345,Dividends!$C$10:$E$100,2,0),0)</f>
        <v>8.3512085245432566</v>
      </c>
      <c r="G2345" s="66">
        <f t="shared" ref="G2345:G2408" si="68">G2344*(1-G$1-2*(C2345/C2344-1))</f>
        <v>429.67248696716933</v>
      </c>
      <c r="H2345" s="2">
        <f>H2344*(1-H$1+IF(AND(WEEKDAY($A2345)&lt;&gt;1,WEEKDAY($A2345)&lt;&gt;7),-VLOOKUP($A2345,ETF_OP_Fee!$I$5:$J$14,2,1),0))^($A2345-$A2344)*(1+1*(B2345/B2344-1))</f>
        <v>3.4864673978802525</v>
      </c>
      <c r="I2345" s="9" t="str">
        <f>IFERROR(VLOOKUP(A2345,'BITO-IV'!$A$1:$J$10000,4,0),"")</f>
        <v/>
      </c>
      <c r="L2345" s="9">
        <f>VLOOKUP(A2345,'ETH-Web'!$A$1:$G$10001,6,0)</f>
        <v>166.95076</v>
      </c>
      <c r="M2345" s="2">
        <f>M2344*(1-M$1+IF(AND(WEEKDAY($A2345)&lt;&gt;1,WEEKDAY($A2345)&lt;&gt;7),-VLOOKUP($A2345,ETF_OP_Fee!$K$5:$L$14,2,1),0))^($A2345-$A2344)*(1+2*(L2345/L2344-1))-M$3*IFERROR(VLOOKUP($A3941,Dividends!$C$10:$E$100,3,0),0)</f>
        <v>2.5546679332457236</v>
      </c>
      <c r="R2345" t="str">
        <f t="shared" ref="R2345:R2408" si="69">IF($A2345&gt;=$R$2,B2345*R$4,"")</f>
        <v/>
      </c>
      <c r="S2345" t="str">
        <f t="shared" si="67"/>
        <v/>
      </c>
      <c r="U2345" t="str">
        <f t="shared" si="65"/>
        <v/>
      </c>
      <c r="V2345" t="str">
        <f t="shared" si="66"/>
        <v/>
      </c>
      <c r="W2345">
        <f>VLOOKUP(A2345,Tbills!$B$4:$C$10000,2,1)</f>
        <v>2.3749991208791186</v>
      </c>
    </row>
    <row r="2346" spans="1:23">
      <c r="A2346" s="1">
        <v>43573</v>
      </c>
      <c r="B2346">
        <f>IFERROR(VLOOKUP($A2346,'BTC-Web'!$A$2:$H$10000,2,0),"")</f>
        <v>5251.4804690000001</v>
      </c>
      <c r="C2346">
        <f>VLOOKUP(A2346,H_SPBTFDUE!$B$2:$C$5828,2,0)</f>
        <v>36.65</v>
      </c>
      <c r="D2346" s="2">
        <f>D2345*(1-D$1+IF(AND(WEEKDAY($A2346)&lt;&gt;1,WEEKDAY($A2346)&lt;&gt;7),-VLOOKUP($A2346,ETF_OP_Fee!$G$5:$H$14,2,1),0))^($A2346-$A2345)*(1+2*(C2346/C2345-1))+IFERROR(VLOOKUP(A2346,BITXeom!$C$9:$D$100,2,0),0)-$D$3*IFERROR(VLOOKUP($A2346,Dividends!$C$10:$E$100,2,0),0)</f>
        <v>8.5578035058129878</v>
      </c>
      <c r="G2346" s="66">
        <f t="shared" si="68"/>
        <v>418.96765530855669</v>
      </c>
      <c r="H2346" s="2">
        <f>H2345*(1-H$1+IF(AND(WEEKDAY($A2346)&lt;&gt;1,WEEKDAY($A2346)&lt;&gt;7),-VLOOKUP($A2346,ETF_OP_Fee!$I$5:$J$14,2,1),0))^($A2346-$A2345)*(1+1*(B2346/B2345-1))</f>
        <v>3.4965939608160106</v>
      </c>
      <c r="I2346" s="9" t="str">
        <f>IFERROR(VLOOKUP(A2346,'BITO-IV'!$A$1:$J$10000,4,0),"")</f>
        <v/>
      </c>
      <c r="L2346" s="9">
        <f>VLOOKUP(A2346,'ETH-Web'!$A$1:$G$10001,6,0)</f>
        <v>173.81402600000001</v>
      </c>
      <c r="M2346" s="2">
        <f>M2345*(1-M$1+IF(AND(WEEKDAY($A2346)&lt;&gt;1,WEEKDAY($A2346)&lt;&gt;7),-VLOOKUP($A2346,ETF_OP_Fee!$K$5:$L$14,2,1),0))^($A2346-$A2345)*(1+2*(L2346/L2345-1))-M$3*IFERROR(VLOOKUP($A3942,Dividends!$C$10:$E$100,3,0),0)</f>
        <v>2.7646390894979267</v>
      </c>
      <c r="R2346" t="str">
        <f t="shared" si="69"/>
        <v/>
      </c>
      <c r="S2346" t="str">
        <f t="shared" si="67"/>
        <v/>
      </c>
      <c r="U2346" t="str">
        <f t="shared" si="65"/>
        <v/>
      </c>
      <c r="V2346" t="str">
        <f t="shared" si="66"/>
        <v/>
      </c>
      <c r="W2346">
        <f>VLOOKUP(A2346,Tbills!$B$4:$C$10000,2,1)</f>
        <v>2.3799995604395821</v>
      </c>
    </row>
    <row r="2347" spans="1:23">
      <c r="A2347" s="1">
        <v>43577</v>
      </c>
      <c r="B2347">
        <f>IFERROR(VLOOKUP($A2347,'BTC-Web'!$A$2:$H$10000,2,0),"")</f>
        <v>5312.4946289999998</v>
      </c>
      <c r="C2347">
        <f>VLOOKUP(A2347,H_SPBTFDUE!$B$2:$C$5828,2,0)</f>
        <v>37.340000000000003</v>
      </c>
      <c r="D2347" s="2">
        <f>D2346*(1-D$1+IF(AND(WEEKDAY($A2347)&lt;&gt;1,WEEKDAY($A2347)&lt;&gt;7),-VLOOKUP($A2347,ETF_OP_Fee!$G$5:$H$14,2,1),0))^($A2347-$A2346)*(1+2*(C2347/C2346-1))+IFERROR(VLOOKUP(A2347,BITXeom!$C$9:$D$100,2,0),0)-$D$3*IFERROR(VLOOKUP($A2347,Dividends!$C$10:$E$100,2,0),0)</f>
        <v>8.8757534736640107</v>
      </c>
      <c r="G2347" s="66">
        <f t="shared" si="68"/>
        <v>403.17025628366764</v>
      </c>
      <c r="H2347" s="2">
        <f>H2346*(1-H$1+IF(AND(WEEKDAY($A2347)&lt;&gt;1,WEEKDAY($A2347)&lt;&gt;7),-VLOOKUP($A2347,ETF_OP_Fee!$I$5:$J$14,2,1),0))^($A2347-$A2346)*(1+1*(B2347/B2346-1))</f>
        <v>3.5368507832934322</v>
      </c>
      <c r="I2347" s="9" t="str">
        <f>IFERROR(VLOOKUP(A2347,'BITO-IV'!$A$1:$J$10000,4,0),"")</f>
        <v/>
      </c>
      <c r="L2347" s="9">
        <f>VLOOKUP(A2347,'ETH-Web'!$A$1:$G$10001,6,0)</f>
        <v>171.874664</v>
      </c>
      <c r="M2347" s="2">
        <f>M2346*(1-M$1+IF(AND(WEEKDAY($A2347)&lt;&gt;1,WEEKDAY($A2347)&lt;&gt;7),-VLOOKUP($A2347,ETF_OP_Fee!$K$5:$L$14,2,1),0))^($A2347-$A2346)*(1+2*(L2347/L2346-1))-M$3*IFERROR(VLOOKUP($A3943,Dividends!$C$10:$E$100,3,0),0)</f>
        <v>2.7026667204718802</v>
      </c>
      <c r="R2347" t="str">
        <f t="shared" si="69"/>
        <v/>
      </c>
      <c r="S2347" t="str">
        <f t="shared" si="67"/>
        <v/>
      </c>
      <c r="U2347" t="str">
        <f t="shared" si="65"/>
        <v/>
      </c>
      <c r="V2347" t="str">
        <f t="shared" si="66"/>
        <v/>
      </c>
      <c r="W2347">
        <f>VLOOKUP(A2347,Tbills!$B$4:$C$10000,2,1)</f>
        <v>2.3799995604395821</v>
      </c>
    </row>
    <row r="2348" spans="1:23">
      <c r="A2348" s="1">
        <v>43578</v>
      </c>
      <c r="B2348">
        <f>IFERROR(VLOOKUP($A2348,'BTC-Web'!$A$2:$H$10000,2,0),"")</f>
        <v>5399.3657229999999</v>
      </c>
      <c r="C2348">
        <f>VLOOKUP(A2348,H_SPBTFDUE!$B$2:$C$5828,2,0)</f>
        <v>38.75</v>
      </c>
      <c r="D2348" s="2">
        <f>D2347*(1-D$1+IF(AND(WEEKDAY($A2348)&lt;&gt;1,WEEKDAY($A2348)&lt;&gt;7),-VLOOKUP($A2348,ETF_OP_Fee!$G$5:$H$14,2,1),0))^($A2348-$A2347)*(1+2*(C2348/C2347-1))+IFERROR(VLOOKUP(A2348,BITXeom!$C$9:$D$100,2,0),0)-$D$3*IFERROR(VLOOKUP($A2348,Dividends!$C$10:$E$100,2,0),0)</f>
        <v>9.5449193935724619</v>
      </c>
      <c r="G2348" s="66">
        <f t="shared" si="68"/>
        <v>372.70095325098009</v>
      </c>
      <c r="H2348" s="2">
        <f>H2347*(1-H$1+IF(AND(WEEKDAY($A2348)&lt;&gt;1,WEEKDAY($A2348)&lt;&gt;7),-VLOOKUP($A2348,ETF_OP_Fee!$I$5:$J$14,2,1),0))^($A2348-$A2347)*(1+1*(B2348/B2347-1))</f>
        <v>3.5945925937911283</v>
      </c>
      <c r="I2348" s="9" t="str">
        <f>IFERROR(VLOOKUP(A2348,'BITO-IV'!$A$1:$J$10000,4,0),"")</f>
        <v/>
      </c>
      <c r="L2348" s="9">
        <f>VLOOKUP(A2348,'ETH-Web'!$A$1:$G$10001,6,0)</f>
        <v>171.4478</v>
      </c>
      <c r="M2348" s="2">
        <f>M2347*(1-M$1+IF(AND(WEEKDAY($A2348)&lt;&gt;1,WEEKDAY($A2348)&lt;&gt;7),-VLOOKUP($A2348,ETF_OP_Fee!$K$5:$L$14,2,1),0))^($A2348-$A2347)*(1+2*(L2348/L2347-1))-M$3*IFERROR(VLOOKUP($A3944,Dividends!$C$10:$E$100,3,0),0)</f>
        <v>2.6891729002826246</v>
      </c>
      <c r="R2348" t="str">
        <f t="shared" si="69"/>
        <v/>
      </c>
      <c r="S2348" t="str">
        <f t="shared" si="67"/>
        <v/>
      </c>
      <c r="U2348" t="str">
        <f t="shared" si="65"/>
        <v/>
      </c>
      <c r="V2348" t="str">
        <f t="shared" si="66"/>
        <v/>
      </c>
      <c r="W2348">
        <f>VLOOKUP(A2348,Tbills!$B$4:$C$10000,2,1)</f>
        <v>2.3799995604395821</v>
      </c>
    </row>
    <row r="2349" spans="1:23">
      <c r="A2349" s="1">
        <v>43579</v>
      </c>
      <c r="B2349">
        <f>IFERROR(VLOOKUP($A2349,'BTC-Web'!$A$2:$H$10000,2,0),"")</f>
        <v>5571.5083009999998</v>
      </c>
      <c r="C2349">
        <f>VLOOKUP(A2349,H_SPBTFDUE!$B$2:$C$5828,2,0)</f>
        <v>37.61</v>
      </c>
      <c r="D2349" s="2">
        <f>D2348*(1-D$1+IF(AND(WEEKDAY($A2349)&lt;&gt;1,WEEKDAY($A2349)&lt;&gt;7),-VLOOKUP($A2349,ETF_OP_Fee!$G$5:$H$14,2,1),0))^($A2349-$A2348)*(1+2*(C2349/C2348-1))+IFERROR(VLOOKUP(A2349,BITXeom!$C$9:$D$100,2,0),0)-$D$3*IFERROR(VLOOKUP($A2349,Dividends!$C$10:$E$100,2,0),0)</f>
        <v>8.9822257330804778</v>
      </c>
      <c r="G2349" s="66">
        <f t="shared" si="68"/>
        <v>394.61079556427296</v>
      </c>
      <c r="H2349" s="2">
        <f>H2348*(1-H$1+IF(AND(WEEKDAY($A2349)&lt;&gt;1,WEEKDAY($A2349)&lt;&gt;7),-VLOOKUP($A2349,ETF_OP_Fee!$I$5:$J$14,2,1),0))^($A2349-$A2348)*(1+1*(B2349/B2348-1))</f>
        <v>3.7090988541771766</v>
      </c>
      <c r="I2349" s="9" t="str">
        <f>IFERROR(VLOOKUP(A2349,'BITO-IV'!$A$1:$J$10000,4,0),"")</f>
        <v/>
      </c>
      <c r="L2349" s="9">
        <f>VLOOKUP(A2349,'ETH-Web'!$A$1:$G$10001,6,0)</f>
        <v>165.82609600000001</v>
      </c>
      <c r="M2349" s="2">
        <f>M2348*(1-M$1+IF(AND(WEEKDAY($A2349)&lt;&gt;1,WEEKDAY($A2349)&lt;&gt;7),-VLOOKUP($A2349,ETF_OP_Fee!$K$5:$L$14,2,1),0))^($A2349-$A2348)*(1+2*(L2349/L2348-1))-M$3*IFERROR(VLOOKUP($A3945,Dividends!$C$10:$E$100,3,0),0)</f>
        <v>2.5127544036816678</v>
      </c>
      <c r="R2349" t="str">
        <f t="shared" si="69"/>
        <v/>
      </c>
      <c r="S2349" t="str">
        <f t="shared" si="67"/>
        <v/>
      </c>
      <c r="U2349" t="str">
        <f t="shared" si="65"/>
        <v/>
      </c>
      <c r="V2349" t="str">
        <f t="shared" si="66"/>
        <v/>
      </c>
      <c r="W2349">
        <f>VLOOKUP(A2349,Tbills!$B$4:$C$10000,2,1)</f>
        <v>2.3799995604395821</v>
      </c>
    </row>
    <row r="2350" spans="1:23">
      <c r="A2350" s="1">
        <v>43580</v>
      </c>
      <c r="B2350">
        <f>IFERROR(VLOOKUP($A2350,'BTC-Web'!$A$2:$H$10000,2,0),"")</f>
        <v>5466.5244140000004</v>
      </c>
      <c r="C2350">
        <f>VLOOKUP(A2350,H_SPBTFDUE!$B$2:$C$5828,2,0)</f>
        <v>37.99</v>
      </c>
      <c r="D2350" s="2">
        <f>D2349*(1-D$1+IF(AND(WEEKDAY($A2350)&lt;&gt;1,WEEKDAY($A2350)&lt;&gt;7),-VLOOKUP($A2350,ETF_OP_Fee!$G$5:$H$14,2,1),0))^($A2350-$A2349)*(1+2*(C2350/C2349-1))+IFERROR(VLOOKUP(A2350,BITXeom!$C$9:$D$100,2,0),0)-$D$3*IFERROR(VLOOKUP($A2350,Dividends!$C$10:$E$100,2,0),0)</f>
        <v>9.1626284171739609</v>
      </c>
      <c r="G2350" s="66">
        <f t="shared" si="68"/>
        <v>386.6161992846524</v>
      </c>
      <c r="H2350" s="2">
        <f>H2349*(1-H$1+IF(AND(WEEKDAY($A2350)&lt;&gt;1,WEEKDAY($A2350)&lt;&gt;7),-VLOOKUP($A2350,ETF_OP_Fee!$I$5:$J$14,2,1),0))^($A2350-$A2349)*(1+1*(B2350/B2349-1))</f>
        <v>3.6391136145827612</v>
      </c>
      <c r="I2350" s="9" t="str">
        <f>IFERROR(VLOOKUP(A2350,'BITO-IV'!$A$1:$J$10000,4,0),"")</f>
        <v/>
      </c>
      <c r="L2350" s="9">
        <f>VLOOKUP(A2350,'ETH-Web'!$A$1:$G$10001,6,0)</f>
        <v>154.459396</v>
      </c>
      <c r="M2350" s="2">
        <f>M2349*(1-M$1+IF(AND(WEEKDAY($A2350)&lt;&gt;1,WEEKDAY($A2350)&lt;&gt;7),-VLOOKUP($A2350,ETF_OP_Fee!$K$5:$L$14,2,1),0))^($A2350-$A2349)*(1+2*(L2350/L2349-1))-M$3*IFERROR(VLOOKUP($A3946,Dividends!$C$10:$E$100,3,0),0)</f>
        <v>2.1682205084878285</v>
      </c>
      <c r="R2350" t="str">
        <f t="shared" si="69"/>
        <v/>
      </c>
      <c r="S2350" t="str">
        <f t="shared" si="67"/>
        <v/>
      </c>
      <c r="U2350" t="str">
        <f t="shared" si="65"/>
        <v/>
      </c>
      <c r="V2350" t="str">
        <f t="shared" si="66"/>
        <v/>
      </c>
      <c r="W2350">
        <f>VLOOKUP(A2350,Tbills!$B$4:$C$10000,2,1)</f>
        <v>2.4000013186813249</v>
      </c>
    </row>
    <row r="2351" spans="1:23">
      <c r="A2351" s="1">
        <v>43581</v>
      </c>
      <c r="B2351">
        <f>IFERROR(VLOOKUP($A2351,'BTC-Web'!$A$2:$H$10000,2,0),"")</f>
        <v>5210.3046880000002</v>
      </c>
      <c r="C2351">
        <f>VLOOKUP(A2351,H_SPBTFDUE!$B$2:$C$5828,2,0)</f>
        <v>35.15</v>
      </c>
      <c r="D2351" s="2">
        <f>D2350*(1-D$1+IF(AND(WEEKDAY($A2351)&lt;&gt;1,WEEKDAY($A2351)&lt;&gt;7),-VLOOKUP($A2351,ETF_OP_Fee!$G$5:$H$14,2,1),0))^($A2351-$A2350)*(1+2*(C2351/C2350-1))+IFERROR(VLOOKUP(A2351,BITXeom!$C$9:$D$100,2,0),0)-$D$3*IFERROR(VLOOKUP($A2351,Dividends!$C$10:$E$100,2,0),0)</f>
        <v>7.7917566885973653</v>
      </c>
      <c r="G2351" s="66">
        <f t="shared" si="68"/>
        <v>444.40023336125779</v>
      </c>
      <c r="H2351" s="2">
        <f>H2350*(1-H$1+IF(AND(WEEKDAY($A2351)&lt;&gt;1,WEEKDAY($A2351)&lt;&gt;7),-VLOOKUP($A2351,ETF_OP_Fee!$I$5:$J$14,2,1),0))^($A2351-$A2350)*(1+1*(B2351/B2350-1))</f>
        <v>3.4684556013381127</v>
      </c>
      <c r="I2351" s="9" t="str">
        <f>IFERROR(VLOOKUP(A2351,'BITO-IV'!$A$1:$J$10000,4,0),"")</f>
        <v/>
      </c>
      <c r="L2351" s="9">
        <f>VLOOKUP(A2351,'ETH-Web'!$A$1:$G$10001,6,0)</f>
        <v>156.347092</v>
      </c>
      <c r="M2351" s="2">
        <f>M2350*(1-M$1+IF(AND(WEEKDAY($A2351)&lt;&gt;1,WEEKDAY($A2351)&lt;&gt;7),-VLOOKUP($A2351,ETF_OP_Fee!$K$5:$L$14,2,1),0))^($A2351-$A2350)*(1+2*(L2351/L2350-1))-M$3*IFERROR(VLOOKUP($A3947,Dividends!$C$10:$E$100,3,0),0)</f>
        <v>2.2211602899775569</v>
      </c>
      <c r="R2351" t="str">
        <f t="shared" si="69"/>
        <v/>
      </c>
      <c r="S2351" t="str">
        <f t="shared" si="67"/>
        <v/>
      </c>
      <c r="U2351" t="str">
        <f t="shared" si="65"/>
        <v/>
      </c>
      <c r="V2351" t="str">
        <f t="shared" si="66"/>
        <v/>
      </c>
      <c r="W2351">
        <f>VLOOKUP(A2351,Tbills!$B$4:$C$10000,2,1)</f>
        <v>2.4000013186813249</v>
      </c>
    </row>
    <row r="2352" spans="1:23">
      <c r="A2352" s="1">
        <v>43584</v>
      </c>
      <c r="B2352">
        <f>IFERROR(VLOOKUP($A2352,'BTC-Web'!$A$2:$H$10000,2,0),"")</f>
        <v>5284.8583980000003</v>
      </c>
      <c r="C2352">
        <f>VLOOKUP(A2352,H_SPBTFDUE!$B$2:$C$5828,2,0)</f>
        <v>35.57</v>
      </c>
      <c r="D2352" s="2">
        <f>D2351*(1-D$1+IF(AND(WEEKDAY($A2352)&lt;&gt;1,WEEKDAY($A2352)&lt;&gt;7),-VLOOKUP($A2352,ETF_OP_Fee!$G$5:$H$14,2,1),0))^($A2352-$A2351)*(1+2*(C2352/C2351-1))+IFERROR(VLOOKUP(A2352,BITXeom!$C$9:$D$100,2,0),0)-$D$3*IFERROR(VLOOKUP($A2352,Dividends!$C$10:$E$100,2,0),0)</f>
        <v>7.9750759988021009</v>
      </c>
      <c r="G2352" s="66">
        <f t="shared" si="68"/>
        <v>433.75700927314915</v>
      </c>
      <c r="H2352" s="2">
        <f>H2351*(1-H$1+IF(AND(WEEKDAY($A2352)&lt;&gt;1,WEEKDAY($A2352)&lt;&gt;7),-VLOOKUP($A2352,ETF_OP_Fee!$I$5:$J$14,2,1),0))^($A2352-$A2351)*(1+1*(B2352/B2351-1))</f>
        <v>3.5178106805431484</v>
      </c>
      <c r="I2352" s="9" t="str">
        <f>IFERROR(VLOOKUP(A2352,'BITO-IV'!$A$1:$J$10000,4,0),"")</f>
        <v/>
      </c>
      <c r="L2352" s="9">
        <f>VLOOKUP(A2352,'ETH-Web'!$A$1:$G$10001,6,0)</f>
        <v>155.20199600000001</v>
      </c>
      <c r="M2352" s="2">
        <f>M2351*(1-M$1+IF(AND(WEEKDAY($A2352)&lt;&gt;1,WEEKDAY($A2352)&lt;&gt;7),-VLOOKUP($A2352,ETF_OP_Fee!$K$5:$L$14,2,1),0))^($A2352-$A2351)*(1+2*(L2352/L2351-1))-M$3*IFERROR(VLOOKUP($A3948,Dividends!$C$10:$E$100,3,0),0)</f>
        <v>2.1884553634405544</v>
      </c>
      <c r="R2352" t="str">
        <f t="shared" si="69"/>
        <v/>
      </c>
      <c r="S2352" t="str">
        <f t="shared" si="67"/>
        <v/>
      </c>
      <c r="U2352" t="str">
        <f t="shared" si="65"/>
        <v/>
      </c>
      <c r="V2352" t="str">
        <f t="shared" si="66"/>
        <v/>
      </c>
      <c r="W2352">
        <f>VLOOKUP(A2352,Tbills!$B$4:$C$10000,2,1)</f>
        <v>2.4000013186813249</v>
      </c>
    </row>
    <row r="2353" spans="1:23">
      <c r="A2353" s="1">
        <v>43585</v>
      </c>
      <c r="B2353">
        <f>IFERROR(VLOOKUP($A2353,'BTC-Web'!$A$2:$H$10000,2,0),"")</f>
        <v>5247.7260740000002</v>
      </c>
      <c r="C2353">
        <f>VLOOKUP(A2353,H_SPBTFDUE!$B$2:$C$5828,2,0)</f>
        <v>36.19</v>
      </c>
      <c r="D2353" s="2">
        <f>D2352*(1-D$1+IF(AND(WEEKDAY($A2353)&lt;&gt;1,WEEKDAY($A2353)&lt;&gt;7),-VLOOKUP($A2353,ETF_OP_Fee!$G$5:$H$14,2,1),0))^($A2353-$A2352)*(1+2*(C2353/C2352-1))+IFERROR(VLOOKUP(A2353,BITXeom!$C$9:$D$100,2,0),0)-$D$3*IFERROR(VLOOKUP($A2353,Dividends!$C$10:$E$100,2,0),0)</f>
        <v>8.2520989360138586</v>
      </c>
      <c r="G2353" s="66">
        <f t="shared" si="68"/>
        <v>418.61329740293354</v>
      </c>
      <c r="H2353" s="2">
        <f>H2352*(1-H$1+IF(AND(WEEKDAY($A2353)&lt;&gt;1,WEEKDAY($A2353)&lt;&gt;7),-VLOOKUP($A2353,ETF_OP_Fee!$I$5:$J$14,2,1),0))^($A2353-$A2352)*(1+1*(B2353/B2352-1))</f>
        <v>3.4930030215611896</v>
      </c>
      <c r="I2353" s="9" t="str">
        <f>IFERROR(VLOOKUP(A2353,'BITO-IV'!$A$1:$J$10000,4,0),"")</f>
        <v/>
      </c>
      <c r="L2353" s="9">
        <f>VLOOKUP(A2353,'ETH-Web'!$A$1:$G$10001,6,0)</f>
        <v>162.166031</v>
      </c>
      <c r="M2353" s="2">
        <f>M2352*(1-M$1+IF(AND(WEEKDAY($A2353)&lt;&gt;1,WEEKDAY($A2353)&lt;&gt;7),-VLOOKUP($A2353,ETF_OP_Fee!$K$5:$L$14,2,1),0))^($A2353-$A2352)*(1+2*(L2353/L2352-1))-M$3*IFERROR(VLOOKUP($A3949,Dividends!$C$10:$E$100,3,0),0)</f>
        <v>2.3847893544421468</v>
      </c>
      <c r="R2353" t="str">
        <f t="shared" si="69"/>
        <v/>
      </c>
      <c r="S2353" t="str">
        <f t="shared" si="67"/>
        <v/>
      </c>
      <c r="U2353" t="str">
        <f t="shared" si="65"/>
        <v/>
      </c>
      <c r="V2353" t="str">
        <f t="shared" si="66"/>
        <v/>
      </c>
      <c r="W2353">
        <f>VLOOKUP(A2353,Tbills!$B$4:$C$10000,2,1)</f>
        <v>2.4000013186813249</v>
      </c>
    </row>
    <row r="2354" spans="1:23">
      <c r="A2354" s="1">
        <v>43586</v>
      </c>
      <c r="B2354">
        <f>IFERROR(VLOOKUP($A2354,'BTC-Web'!$A$2:$H$10000,2,0),"")</f>
        <v>5350.9145509999998</v>
      </c>
      <c r="C2354">
        <f>VLOOKUP(A2354,H_SPBTFDUE!$B$2:$C$5828,2,0)</f>
        <v>36.659999999999997</v>
      </c>
      <c r="D2354" s="2">
        <f>D2353*(1-D$1+IF(AND(WEEKDAY($A2354)&lt;&gt;1,WEEKDAY($A2354)&lt;&gt;7),-VLOOKUP($A2354,ETF_OP_Fee!$G$5:$H$14,2,1),0))^($A2354-$A2353)*(1+2*(C2354/C2353-1))+IFERROR(VLOOKUP(A2354,BITXeom!$C$9:$D$100,2,0),0)-$D$3*IFERROR(VLOOKUP($A2354,Dividends!$C$10:$E$100,2,0),0)</f>
        <v>8.465418556273189</v>
      </c>
      <c r="G2354" s="66">
        <f t="shared" si="68"/>
        <v>407.7184339139373</v>
      </c>
      <c r="H2354" s="2">
        <f>H2353*(1-H$1+IF(AND(WEEKDAY($A2354)&lt;&gt;1,WEEKDAY($A2354)&lt;&gt;7),-VLOOKUP($A2354,ETF_OP_Fee!$I$5:$J$14,2,1),0))^($A2354-$A2353)*(1+1*(B2354/B2353-1))</f>
        <v>3.5615948621073232</v>
      </c>
      <c r="I2354" s="9" t="str">
        <f>IFERROR(VLOOKUP(A2354,'BITO-IV'!$A$1:$J$10000,4,0),"")</f>
        <v/>
      </c>
      <c r="L2354" s="9">
        <f>VLOOKUP(A2354,'ETH-Web'!$A$1:$G$10001,6,0)</f>
        <v>160.818344</v>
      </c>
      <c r="M2354" s="2">
        <f>M2353*(1-M$1+IF(AND(WEEKDAY($A2354)&lt;&gt;1,WEEKDAY($A2354)&lt;&gt;7),-VLOOKUP($A2354,ETF_OP_Fee!$K$5:$L$14,2,1),0))^($A2354-$A2353)*(1+2*(L2354/L2353-1))-M$3*IFERROR(VLOOKUP($A3950,Dividends!$C$10:$E$100,3,0),0)</f>
        <v>2.3450911925630802</v>
      </c>
      <c r="R2354" t="str">
        <f t="shared" si="69"/>
        <v/>
      </c>
      <c r="S2354" t="str">
        <f t="shared" si="67"/>
        <v/>
      </c>
      <c r="U2354" t="str">
        <f t="shared" si="65"/>
        <v/>
      </c>
      <c r="V2354" t="str">
        <f t="shared" si="66"/>
        <v/>
      </c>
      <c r="W2354">
        <f>VLOOKUP(A2354,Tbills!$B$4:$C$10000,2,1)</f>
        <v>2.4000013186813249</v>
      </c>
    </row>
    <row r="2355" spans="1:23">
      <c r="A2355" s="1">
        <v>43587</v>
      </c>
      <c r="B2355">
        <f>IFERROR(VLOOKUP($A2355,'BTC-Web'!$A$2:$H$10000,2,0),"")</f>
        <v>5402.4228519999997</v>
      </c>
      <c r="C2355">
        <f>VLOOKUP(A2355,H_SPBTFDUE!$B$2:$C$5828,2,0)</f>
        <v>37.299999999999997</v>
      </c>
      <c r="D2355" s="2">
        <f>D2354*(1-D$1+IF(AND(WEEKDAY($A2355)&lt;&gt;1,WEEKDAY($A2355)&lt;&gt;7),-VLOOKUP($A2355,ETF_OP_Fee!$G$5:$H$14,2,1),0))^($A2355-$A2354)*(1+2*(C2355/C2354-1))+IFERROR(VLOOKUP(A2355,BITXeom!$C$9:$D$100,2,0),0)-$D$3*IFERROR(VLOOKUP($A2355,Dividends!$C$10:$E$100,2,0),0)</f>
        <v>8.7599362433024428</v>
      </c>
      <c r="G2355" s="66">
        <f t="shared" si="68"/>
        <v>393.46154203651878</v>
      </c>
      <c r="H2355" s="2">
        <f>H2354*(1-H$1+IF(AND(WEEKDAY($A2355)&lt;&gt;1,WEEKDAY($A2355)&lt;&gt;7),-VLOOKUP($A2355,ETF_OP_Fee!$I$5:$J$14,2,1),0))^($A2355-$A2354)*(1+1*(B2355/B2354-1))</f>
        <v>3.5957854474770143</v>
      </c>
      <c r="I2355" s="9" t="str">
        <f>IFERROR(VLOOKUP(A2355,'BITO-IV'!$A$1:$J$10000,4,0),"")</f>
        <v/>
      </c>
      <c r="L2355" s="9">
        <f>VLOOKUP(A2355,'ETH-Web'!$A$1:$G$10001,6,0)</f>
        <v>162.12278699999999</v>
      </c>
      <c r="M2355" s="2">
        <f>M2354*(1-M$1+IF(AND(WEEKDAY($A2355)&lt;&gt;1,WEEKDAY($A2355)&lt;&gt;7),-VLOOKUP($A2355,ETF_OP_Fee!$K$5:$L$14,2,1),0))^($A2355-$A2354)*(1+2*(L2355/L2354-1))-M$3*IFERROR(VLOOKUP($A3951,Dividends!$C$10:$E$100,3,0),0)</f>
        <v>2.383073212423541</v>
      </c>
      <c r="R2355" t="str">
        <f t="shared" si="69"/>
        <v/>
      </c>
      <c r="S2355" t="str">
        <f t="shared" si="67"/>
        <v/>
      </c>
      <c r="U2355" t="str">
        <f t="shared" si="65"/>
        <v/>
      </c>
      <c r="V2355" t="str">
        <f t="shared" si="66"/>
        <v/>
      </c>
      <c r="W2355">
        <f>VLOOKUP(A2355,Tbills!$B$4:$C$10000,2,1)</f>
        <v>2.3799995604395821</v>
      </c>
    </row>
    <row r="2356" spans="1:23">
      <c r="A2356" s="1">
        <v>43588</v>
      </c>
      <c r="B2356">
        <f>IFERROR(VLOOKUP($A2356,'BTC-Web'!$A$2:$H$10000,2,0),"")</f>
        <v>5505.5522460000002</v>
      </c>
      <c r="C2356">
        <f>VLOOKUP(A2356,H_SPBTFDUE!$B$2:$C$5828,2,0)</f>
        <v>39.25</v>
      </c>
      <c r="D2356" s="2">
        <f>D2355*(1-D$1+IF(AND(WEEKDAY($A2356)&lt;&gt;1,WEEKDAY($A2356)&lt;&gt;7),-VLOOKUP($A2356,ETF_OP_Fee!$G$5:$H$14,2,1),0))^($A2356-$A2355)*(1+2*(C2356/C2355-1))+IFERROR(VLOOKUP(A2356,BITXeom!$C$9:$D$100,2,0),0)-$D$3*IFERROR(VLOOKUP($A2356,Dividends!$C$10:$E$100,2,0),0)</f>
        <v>9.6746881056491478</v>
      </c>
      <c r="G2356" s="66">
        <f t="shared" si="68"/>
        <v>352.30164991533718</v>
      </c>
      <c r="H2356" s="2">
        <f>H2355*(1-H$1+IF(AND(WEEKDAY($A2356)&lt;&gt;1,WEEKDAY($A2356)&lt;&gt;7),-VLOOKUP($A2356,ETF_OP_Fee!$I$5:$J$14,2,1),0))^($A2356-$A2355)*(1+1*(B2356/B2355-1))</f>
        <v>3.664331713757663</v>
      </c>
      <c r="I2356" s="9" t="str">
        <f>IFERROR(VLOOKUP(A2356,'BITO-IV'!$A$1:$J$10000,4,0),"")</f>
        <v/>
      </c>
      <c r="L2356" s="9">
        <f>VLOOKUP(A2356,'ETH-Web'!$A$1:$G$10001,6,0)</f>
        <v>167.95240799999999</v>
      </c>
      <c r="M2356" s="2">
        <f>M2355*(1-M$1+IF(AND(WEEKDAY($A2356)&lt;&gt;1,WEEKDAY($A2356)&lt;&gt;7),-VLOOKUP($A2356,ETF_OP_Fee!$K$5:$L$14,2,1),0))^($A2356-$A2355)*(1+2*(L2356/L2355-1))-M$3*IFERROR(VLOOKUP($A3952,Dividends!$C$10:$E$100,3,0),0)</f>
        <v>2.5543888084548731</v>
      </c>
      <c r="R2356" t="str">
        <f t="shared" si="69"/>
        <v/>
      </c>
      <c r="S2356" t="str">
        <f t="shared" si="67"/>
        <v/>
      </c>
      <c r="U2356" t="str">
        <f t="shared" si="65"/>
        <v/>
      </c>
      <c r="V2356" t="str">
        <f t="shared" si="66"/>
        <v/>
      </c>
      <c r="W2356">
        <f>VLOOKUP(A2356,Tbills!$B$4:$C$10000,2,1)</f>
        <v>2.3799995604395821</v>
      </c>
    </row>
    <row r="2357" spans="1:23">
      <c r="A2357" s="1">
        <v>43591</v>
      </c>
      <c r="B2357">
        <f>IFERROR(VLOOKUP($A2357,'BTC-Web'!$A$2:$H$10000,2,0),"")</f>
        <v>5791.6933589999999</v>
      </c>
      <c r="C2357">
        <f>VLOOKUP(A2357,H_SPBTFDUE!$B$2:$C$5828,2,0)</f>
        <v>39.75</v>
      </c>
      <c r="D2357" s="2">
        <f>D2356*(1-D$1+IF(AND(WEEKDAY($A2357)&lt;&gt;1,WEEKDAY($A2357)&lt;&gt;7),-VLOOKUP($A2357,ETF_OP_Fee!$G$5:$H$14,2,1),0))^($A2357-$A2356)*(1+2*(C2357/C2356-1))+IFERROR(VLOOKUP(A2357,BITXeom!$C$9:$D$100,2,0),0)-$D$3*IFERROR(VLOOKUP($A2357,Dividends!$C$10:$E$100,2,0),0)</f>
        <v>9.9175894745884783</v>
      </c>
      <c r="G2357" s="66">
        <f t="shared" si="68"/>
        <v>343.3074727109381</v>
      </c>
      <c r="H2357" s="2">
        <f>H2356*(1-H$1+IF(AND(WEEKDAY($A2357)&lt;&gt;1,WEEKDAY($A2357)&lt;&gt;7),-VLOOKUP($A2357,ETF_OP_Fee!$I$5:$J$14,2,1),0))^($A2357-$A2356)*(1+1*(B2357/B2356-1))</f>
        <v>3.8544777404446706</v>
      </c>
      <c r="I2357" s="9" t="str">
        <f>IFERROR(VLOOKUP(A2357,'BITO-IV'!$A$1:$J$10000,4,0),"")</f>
        <v/>
      </c>
      <c r="L2357" s="9">
        <f>VLOOKUP(A2357,'ETH-Web'!$A$1:$G$10001,6,0)</f>
        <v>172.65321399999999</v>
      </c>
      <c r="M2357" s="2">
        <f>M2356*(1-M$1+IF(AND(WEEKDAY($A2357)&lt;&gt;1,WEEKDAY($A2357)&lt;&gt;7),-VLOOKUP($A2357,ETF_OP_Fee!$K$5:$L$14,2,1),0))^($A2357-$A2356)*(1+2*(L2357/L2356-1))-M$3*IFERROR(VLOOKUP($A3953,Dividends!$C$10:$E$100,3,0),0)</f>
        <v>2.6971695661257389</v>
      </c>
      <c r="R2357" t="str">
        <f t="shared" si="69"/>
        <v/>
      </c>
      <c r="S2357" t="str">
        <f t="shared" si="67"/>
        <v/>
      </c>
      <c r="U2357" t="str">
        <f t="shared" si="65"/>
        <v/>
      </c>
      <c r="V2357" t="str">
        <f t="shared" si="66"/>
        <v/>
      </c>
      <c r="W2357">
        <f>VLOOKUP(A2357,Tbills!$B$4:$C$10000,2,1)</f>
        <v>2.3799995604395821</v>
      </c>
    </row>
    <row r="2358" spans="1:23">
      <c r="A2358" s="1">
        <v>43592</v>
      </c>
      <c r="B2358">
        <f>IFERROR(VLOOKUP($A2358,'BTC-Web'!$A$2:$H$10000,2,0),"")</f>
        <v>5745.5991210000002</v>
      </c>
      <c r="C2358">
        <f>VLOOKUP(A2358,H_SPBTFDUE!$B$2:$C$5828,2,0)</f>
        <v>40.44</v>
      </c>
      <c r="D2358" s="2">
        <f>D2357*(1-D$1+IF(AND(WEEKDAY($A2358)&lt;&gt;1,WEEKDAY($A2358)&lt;&gt;7),-VLOOKUP($A2358,ETF_OP_Fee!$G$5:$H$14,2,1),0))^($A2358-$A2357)*(1+2*(C2358/C2357-1))+IFERROR(VLOOKUP(A2358,BITXeom!$C$9:$D$100,2,0),0)-$D$3*IFERROR(VLOOKUP($A2358,Dividends!$C$10:$E$100,2,0),0)</f>
        <v>10.260661190506546</v>
      </c>
      <c r="G2358" s="66">
        <f t="shared" si="68"/>
        <v>331.37100285838261</v>
      </c>
      <c r="H2358" s="2">
        <f>H2357*(1-H$1+IF(AND(WEEKDAY($A2358)&lt;&gt;1,WEEKDAY($A2358)&lt;&gt;7),-VLOOKUP($A2358,ETF_OP_Fee!$I$5:$J$14,2,1),0))^($A2358-$A2357)*(1+1*(B2358/B2357-1))</f>
        <v>3.8237016593549957</v>
      </c>
      <c r="I2358" s="9" t="str">
        <f>IFERROR(VLOOKUP(A2358,'BITO-IV'!$A$1:$J$10000,4,0),"")</f>
        <v/>
      </c>
      <c r="L2358" s="9">
        <f>VLOOKUP(A2358,'ETH-Web'!$A$1:$G$10001,6,0)</f>
        <v>169.79866000000001</v>
      </c>
      <c r="M2358" s="2">
        <f>M2357*(1-M$1+IF(AND(WEEKDAY($A2358)&lt;&gt;1,WEEKDAY($A2358)&lt;&gt;7),-VLOOKUP($A2358,ETF_OP_Fee!$K$5:$L$14,2,1),0))^($A2358-$A2357)*(1+2*(L2358/L2357-1))-M$3*IFERROR(VLOOKUP($A3954,Dividends!$C$10:$E$100,3,0),0)</f>
        <v>2.6079153428545867</v>
      </c>
      <c r="R2358" t="str">
        <f t="shared" si="69"/>
        <v/>
      </c>
      <c r="S2358" t="str">
        <f t="shared" si="67"/>
        <v/>
      </c>
      <c r="U2358" t="str">
        <f t="shared" si="65"/>
        <v/>
      </c>
      <c r="V2358" t="str">
        <f t="shared" si="66"/>
        <v/>
      </c>
      <c r="W2358">
        <f>VLOOKUP(A2358,Tbills!$B$4:$C$10000,2,1)</f>
        <v>2.3799995604395821</v>
      </c>
    </row>
    <row r="2359" spans="1:23">
      <c r="A2359" s="1">
        <v>43593</v>
      </c>
      <c r="B2359">
        <f>IFERROR(VLOOKUP($A2359,'BTC-Web'!$A$2:$H$10000,2,0),"")</f>
        <v>5849.4814450000003</v>
      </c>
      <c r="C2359">
        <f>VLOOKUP(A2359,H_SPBTFDUE!$B$2:$C$5828,2,0)</f>
        <v>40.82</v>
      </c>
      <c r="D2359" s="2">
        <f>D2358*(1-D$1+IF(AND(WEEKDAY($A2359)&lt;&gt;1,WEEKDAY($A2359)&lt;&gt;7),-VLOOKUP($A2359,ETF_OP_Fee!$G$5:$H$14,2,1),0))^($A2359-$A2358)*(1+2*(C2359/C2358-1))+IFERROR(VLOOKUP(A2359,BITXeom!$C$9:$D$100,2,0),0)-$D$3*IFERROR(VLOOKUP($A2359,Dividends!$C$10:$E$100,2,0),0)</f>
        <v>10.452232460484758</v>
      </c>
      <c r="G2359" s="66">
        <f t="shared" si="68"/>
        <v>325.12620736113507</v>
      </c>
      <c r="H2359" s="2">
        <f>H2358*(1-H$1+IF(AND(WEEKDAY($A2359)&lt;&gt;1,WEEKDAY($A2359)&lt;&gt;7),-VLOOKUP($A2359,ETF_OP_Fee!$I$5:$J$14,2,1),0))^($A2359-$A2358)*(1+1*(B2359/B2358-1))</f>
        <v>3.8927341240376849</v>
      </c>
      <c r="I2359" s="9" t="str">
        <f>IFERROR(VLOOKUP(A2359,'BITO-IV'!$A$1:$J$10000,4,0),"")</f>
        <v/>
      </c>
      <c r="L2359" s="9">
        <f>VLOOKUP(A2359,'ETH-Web'!$A$1:$G$10001,6,0)</f>
        <v>170.94816599999999</v>
      </c>
      <c r="M2359" s="2">
        <f>M2358*(1-M$1+IF(AND(WEEKDAY($A2359)&lt;&gt;1,WEEKDAY($A2359)&lt;&gt;7),-VLOOKUP($A2359,ETF_OP_Fee!$K$5:$L$14,2,1),0))^($A2359-$A2358)*(1+2*(L2359/L2358-1))-M$3*IFERROR(VLOOKUP($A3955,Dividends!$C$10:$E$100,3,0),0)</f>
        <v>2.6431574944420237</v>
      </c>
      <c r="R2359" t="str">
        <f t="shared" si="69"/>
        <v/>
      </c>
      <c r="S2359" t="str">
        <f t="shared" si="67"/>
        <v/>
      </c>
      <c r="U2359" t="str">
        <f t="shared" si="65"/>
        <v/>
      </c>
      <c r="V2359" t="str">
        <f t="shared" si="66"/>
        <v/>
      </c>
      <c r="W2359">
        <f>VLOOKUP(A2359,Tbills!$B$4:$C$10000,2,1)</f>
        <v>2.3799995604395821</v>
      </c>
    </row>
    <row r="2360" spans="1:23">
      <c r="A2360" s="1">
        <v>43594</v>
      </c>
      <c r="B2360">
        <f>IFERROR(VLOOKUP($A2360,'BTC-Web'!$A$2:$H$10000,2,0),"")</f>
        <v>5982.3164059999999</v>
      </c>
      <c r="C2360">
        <f>VLOOKUP(A2360,H_SPBTFDUE!$B$2:$C$5828,2,0)</f>
        <v>41.95</v>
      </c>
      <c r="D2360" s="2">
        <f>D2359*(1-D$1+IF(AND(WEEKDAY($A2360)&lt;&gt;1,WEEKDAY($A2360)&lt;&gt;7),-VLOOKUP($A2360,ETF_OP_Fee!$G$5:$H$14,2,1),0))^($A2360-$A2359)*(1+2*(C2360/C2359-1))+IFERROR(VLOOKUP(A2360,BITXeom!$C$9:$D$100,2,0),0)-$D$3*IFERROR(VLOOKUP($A2360,Dividends!$C$10:$E$100,2,0),0)</f>
        <v>11.029590735100374</v>
      </c>
      <c r="G2360" s="66">
        <f t="shared" si="68"/>
        <v>307.10866493725564</v>
      </c>
      <c r="H2360" s="2">
        <f>H2359*(1-H$1+IF(AND(WEEKDAY($A2360)&lt;&gt;1,WEEKDAY($A2360)&lt;&gt;7),-VLOOKUP($A2360,ETF_OP_Fee!$I$5:$J$14,2,1),0))^($A2360-$A2359)*(1+1*(B2360/B2359-1))</f>
        <v>3.981029997038235</v>
      </c>
      <c r="I2360" s="9" t="str">
        <f>IFERROR(VLOOKUP(A2360,'BITO-IV'!$A$1:$J$10000,4,0),"")</f>
        <v/>
      </c>
      <c r="L2360" s="9">
        <f>VLOOKUP(A2360,'ETH-Web'!$A$1:$G$10001,6,0)</f>
        <v>170.28930700000001</v>
      </c>
      <c r="M2360" s="2">
        <f>M2359*(1-M$1+IF(AND(WEEKDAY($A2360)&lt;&gt;1,WEEKDAY($A2360)&lt;&gt;7),-VLOOKUP($A2360,ETF_OP_Fee!$K$5:$L$14,2,1),0))^($A2360-$A2359)*(1+2*(L2360/L2359-1))-M$3*IFERROR(VLOOKUP($A3956,Dividends!$C$10:$E$100,3,0),0)</f>
        <v>2.6227157249030584</v>
      </c>
      <c r="R2360" t="str">
        <f t="shared" si="69"/>
        <v/>
      </c>
      <c r="S2360" t="str">
        <f t="shared" si="67"/>
        <v/>
      </c>
      <c r="U2360" t="str">
        <f t="shared" si="65"/>
        <v/>
      </c>
      <c r="V2360" t="str">
        <f t="shared" si="66"/>
        <v/>
      </c>
      <c r="W2360">
        <f>VLOOKUP(A2360,Tbills!$B$4:$C$10000,2,1)</f>
        <v>2.3600017582417849</v>
      </c>
    </row>
    <row r="2361" spans="1:23">
      <c r="A2361" s="1">
        <v>43595</v>
      </c>
      <c r="B2361">
        <f>IFERROR(VLOOKUP($A2361,'BTC-Web'!$A$2:$H$10000,2,0),"")</f>
        <v>6175.8227539999998</v>
      </c>
      <c r="C2361">
        <f>VLOOKUP(A2361,H_SPBTFDUE!$B$2:$C$5828,2,0)</f>
        <v>44.04</v>
      </c>
      <c r="D2361" s="2">
        <f>D2360*(1-D$1+IF(AND(WEEKDAY($A2361)&lt;&gt;1,WEEKDAY($A2361)&lt;&gt;7),-VLOOKUP($A2361,ETF_OP_Fee!$G$5:$H$14,2,1),0))^($A2361-$A2360)*(1+2*(C2361/C2360-1))+IFERROR(VLOOKUP(A2361,BITXeom!$C$9:$D$100,2,0),0)-$D$3*IFERROR(VLOOKUP($A2361,Dividends!$C$10:$E$100,2,0),0)</f>
        <v>12.127143895492605</v>
      </c>
      <c r="G2361" s="66">
        <f t="shared" si="68"/>
        <v>276.49162436017218</v>
      </c>
      <c r="H2361" s="2">
        <f>H2360*(1-H$1+IF(AND(WEEKDAY($A2361)&lt;&gt;1,WEEKDAY($A2361)&lt;&gt;7),-VLOOKUP($A2361,ETF_OP_Fee!$I$5:$J$14,2,1),0))^($A2361-$A2360)*(1+1*(B2361/B2360-1))</f>
        <v>4.1096949840847126</v>
      </c>
      <c r="I2361" s="9" t="str">
        <f>IFERROR(VLOOKUP(A2361,'BITO-IV'!$A$1:$J$10000,4,0),"")</f>
        <v/>
      </c>
      <c r="L2361" s="9">
        <f>VLOOKUP(A2361,'ETH-Web'!$A$1:$G$10001,6,0)</f>
        <v>173.14274599999999</v>
      </c>
      <c r="M2361" s="2">
        <f>M2360*(1-M$1+IF(AND(WEEKDAY($A2361)&lt;&gt;1,WEEKDAY($A2361)&lt;&gt;7),-VLOOKUP($A2361,ETF_OP_Fee!$K$5:$L$14,2,1),0))^($A2361-$A2360)*(1+2*(L2361/L2360-1))-M$3*IFERROR(VLOOKUP($A3957,Dividends!$C$10:$E$100,3,0),0)</f>
        <v>2.7105405652490417</v>
      </c>
      <c r="R2361" t="str">
        <f t="shared" si="69"/>
        <v/>
      </c>
      <c r="S2361" t="str">
        <f t="shared" si="67"/>
        <v/>
      </c>
      <c r="U2361" t="str">
        <f t="shared" si="65"/>
        <v/>
      </c>
      <c r="V2361" t="str">
        <f t="shared" si="66"/>
        <v/>
      </c>
      <c r="W2361">
        <f>VLOOKUP(A2361,Tbills!$B$4:$C$10000,2,1)</f>
        <v>2.3600017582417849</v>
      </c>
    </row>
    <row r="2362" spans="1:23">
      <c r="A2362" s="1">
        <v>43598</v>
      </c>
      <c r="B2362">
        <f>IFERROR(VLOOKUP($A2362,'BTC-Web'!$A$2:$H$10000,2,0),"")</f>
        <v>6971.1782229999999</v>
      </c>
      <c r="C2362">
        <f>VLOOKUP(A2362,H_SPBTFDUE!$B$2:$C$5828,2,0)</f>
        <v>55.01</v>
      </c>
      <c r="D2362" s="2">
        <f>D2361*(1-D$1+IF(AND(WEEKDAY($A2362)&lt;&gt;1,WEEKDAY($A2362)&lt;&gt;7),-VLOOKUP($A2362,ETF_OP_Fee!$G$5:$H$14,2,1),0))^($A2362-$A2361)*(1+2*(C2362/C2361-1))+IFERROR(VLOOKUP(A2362,BITXeom!$C$9:$D$100,2,0),0)-$D$3*IFERROR(VLOOKUP($A2362,Dividends!$C$10:$E$100,2,0),0)</f>
        <v>18.162116715920998</v>
      </c>
      <c r="G2362" s="66">
        <f t="shared" si="68"/>
        <v>138.73367491382245</v>
      </c>
      <c r="H2362" s="2">
        <f>H2361*(1-H$1+IF(AND(WEEKDAY($A2362)&lt;&gt;1,WEEKDAY($A2362)&lt;&gt;7),-VLOOKUP($A2362,ETF_OP_Fee!$I$5:$J$14,2,1),0))^($A2362-$A2361)*(1+1*(B2362/B2361-1))</f>
        <v>4.6386012627522399</v>
      </c>
      <c r="I2362" s="9" t="str">
        <f>IFERROR(VLOOKUP(A2362,'BITO-IV'!$A$1:$J$10000,4,0),"")</f>
        <v/>
      </c>
      <c r="L2362" s="9">
        <f>VLOOKUP(A2362,'ETH-Web'!$A$1:$G$10001,6,0)</f>
        <v>196.846283</v>
      </c>
      <c r="M2362" s="2">
        <f>M2361*(1-M$1+IF(AND(WEEKDAY($A2362)&lt;&gt;1,WEEKDAY($A2362)&lt;&gt;7),-VLOOKUP($A2362,ETF_OP_Fee!$K$5:$L$14,2,1),0))^($A2362-$A2361)*(1+2*(L2362/L2361-1))-M$3*IFERROR(VLOOKUP($A3958,Dividends!$C$10:$E$100,3,0),0)</f>
        <v>3.4524290613517881</v>
      </c>
      <c r="R2362" t="str">
        <f t="shared" si="69"/>
        <v/>
      </c>
      <c r="S2362" t="str">
        <f t="shared" si="67"/>
        <v/>
      </c>
      <c r="U2362" t="str">
        <f t="shared" si="65"/>
        <v/>
      </c>
      <c r="V2362" t="str">
        <f t="shared" si="66"/>
        <v/>
      </c>
      <c r="W2362">
        <f>VLOOKUP(A2362,Tbills!$B$4:$C$10000,2,1)</f>
        <v>2.3600017582417849</v>
      </c>
    </row>
    <row r="2363" spans="1:23">
      <c r="A2363" s="1">
        <v>43599</v>
      </c>
      <c r="B2363">
        <f>IFERROR(VLOOKUP($A2363,'BTC-Web'!$A$2:$H$10000,2,0),"")</f>
        <v>7807.8842770000001</v>
      </c>
      <c r="C2363">
        <f>VLOOKUP(A2363,H_SPBTFDUE!$B$2:$C$5828,2,0)</f>
        <v>53.87</v>
      </c>
      <c r="D2363" s="2">
        <f>D2362*(1-D$1+IF(AND(WEEKDAY($A2363)&lt;&gt;1,WEEKDAY($A2363)&lt;&gt;7),-VLOOKUP($A2363,ETF_OP_Fee!$G$5:$H$14,2,1),0))^($A2363-$A2362)*(1+2*(C2363/C2362-1))+IFERROR(VLOOKUP(A2363,BITXeom!$C$9:$D$100,2,0),0)-$D$3*IFERROR(VLOOKUP($A2363,Dividends!$C$10:$E$100,2,0),0)</f>
        <v>17.407252627885974</v>
      </c>
      <c r="G2363" s="66">
        <f t="shared" si="68"/>
        <v>144.47654912168005</v>
      </c>
      <c r="H2363" s="2">
        <f>H2362*(1-H$1+IF(AND(WEEKDAY($A2363)&lt;&gt;1,WEEKDAY($A2363)&lt;&gt;7),-VLOOKUP($A2363,ETF_OP_Fee!$I$5:$J$14,2,1),0))^($A2363-$A2362)*(1+1*(B2363/B2362-1))</f>
        <v>5.195207762118681</v>
      </c>
      <c r="I2363" s="9" t="str">
        <f>IFERROR(VLOOKUP(A2363,'BITO-IV'!$A$1:$J$10000,4,0),"")</f>
        <v/>
      </c>
      <c r="L2363" s="9">
        <f>VLOOKUP(A2363,'ETH-Web'!$A$1:$G$10001,6,0)</f>
        <v>217.14857499999999</v>
      </c>
      <c r="M2363" s="2">
        <f>M2362*(1-M$1+IF(AND(WEEKDAY($A2363)&lt;&gt;1,WEEKDAY($A2363)&lt;&gt;7),-VLOOKUP($A2363,ETF_OP_Fee!$K$5:$L$14,2,1),0))^($A2363-$A2362)*(1+2*(L2363/L2362-1))-M$3*IFERROR(VLOOKUP($A3959,Dividends!$C$10:$E$100,3,0),0)</f>
        <v>4.1644736653368897</v>
      </c>
      <c r="R2363" t="str">
        <f t="shared" si="69"/>
        <v/>
      </c>
      <c r="S2363" t="str">
        <f t="shared" si="67"/>
        <v/>
      </c>
      <c r="U2363" t="str">
        <f t="shared" si="65"/>
        <v/>
      </c>
      <c r="V2363" t="str">
        <f t="shared" si="66"/>
        <v/>
      </c>
      <c r="W2363">
        <f>VLOOKUP(A2363,Tbills!$B$4:$C$10000,2,1)</f>
        <v>2.3600017582417849</v>
      </c>
    </row>
    <row r="2364" spans="1:23">
      <c r="A2364" s="1">
        <v>43600</v>
      </c>
      <c r="B2364">
        <f>IFERROR(VLOOKUP($A2364,'BTC-Web'!$A$2:$H$10000,2,0),"")</f>
        <v>7989.3745120000003</v>
      </c>
      <c r="C2364">
        <f>VLOOKUP(A2364,H_SPBTFDUE!$B$2:$C$5828,2,0)</f>
        <v>56.95</v>
      </c>
      <c r="D2364" s="2">
        <f>D2363*(1-D$1+IF(AND(WEEKDAY($A2364)&lt;&gt;1,WEEKDAY($A2364)&lt;&gt;7),-VLOOKUP($A2364,ETF_OP_Fee!$G$5:$H$14,2,1),0))^($A2364-$A2363)*(1+2*(C2364/C2363-1))+IFERROR(VLOOKUP(A2364,BITXeom!$C$9:$D$100,2,0),0)-$D$3*IFERROR(VLOOKUP($A2364,Dividends!$C$10:$E$100,2,0),0)</f>
        <v>19.395422457538171</v>
      </c>
      <c r="G2364" s="66">
        <f t="shared" si="68"/>
        <v>127.94822755975099</v>
      </c>
      <c r="H2364" s="2">
        <f>H2363*(1-H$1+IF(AND(WEEKDAY($A2364)&lt;&gt;1,WEEKDAY($A2364)&lt;&gt;7),-VLOOKUP($A2364,ETF_OP_Fee!$I$5:$J$14,2,1),0))^($A2364-$A2363)*(1+1*(B2364/B2363-1))</f>
        <v>5.3158293209267793</v>
      </c>
      <c r="I2364" s="9" t="str">
        <f>IFERROR(VLOOKUP(A2364,'BITO-IV'!$A$1:$J$10000,4,0),"")</f>
        <v/>
      </c>
      <c r="L2364" s="9">
        <f>VLOOKUP(A2364,'ETH-Web'!$A$1:$G$10001,6,0)</f>
        <v>247.15306100000001</v>
      </c>
      <c r="M2364" s="2">
        <f>M2363*(1-M$1+IF(AND(WEEKDAY($A2364)&lt;&gt;1,WEEKDAY($A2364)&lt;&gt;7),-VLOOKUP($A2364,ETF_OP_Fee!$K$5:$L$14,2,1),0))^($A2364-$A2363)*(1+2*(L2364/L2363-1))-M$3*IFERROR(VLOOKUP($A3960,Dividends!$C$10:$E$100,3,0),0)</f>
        <v>5.3151883710678707</v>
      </c>
      <c r="R2364" t="str">
        <f t="shared" si="69"/>
        <v/>
      </c>
      <c r="S2364" t="str">
        <f t="shared" si="67"/>
        <v/>
      </c>
      <c r="U2364" t="str">
        <f t="shared" si="65"/>
        <v/>
      </c>
      <c r="V2364" t="str">
        <f t="shared" si="66"/>
        <v/>
      </c>
      <c r="W2364">
        <f>VLOOKUP(A2364,Tbills!$B$4:$C$10000,2,1)</f>
        <v>2.3600017582417849</v>
      </c>
    </row>
    <row r="2365" spans="1:23">
      <c r="A2365" s="1">
        <v>43601</v>
      </c>
      <c r="B2365">
        <f>IFERROR(VLOOKUP($A2365,'BTC-Web'!$A$2:$H$10000,2,0),"")</f>
        <v>8194.5009769999997</v>
      </c>
      <c r="C2365">
        <f>VLOOKUP(A2365,H_SPBTFDUE!$B$2:$C$5828,2,0)</f>
        <v>54.6</v>
      </c>
      <c r="D2365" s="2">
        <f>D2364*(1-D$1+IF(AND(WEEKDAY($A2365)&lt;&gt;1,WEEKDAY($A2365)&lt;&gt;7),-VLOOKUP($A2365,ETF_OP_Fee!$G$5:$H$14,2,1),0))^($A2365-$A2364)*(1+2*(C2365/C2364-1))+IFERROR(VLOOKUP(A2365,BITXeom!$C$9:$D$100,2,0),0)-$D$3*IFERROR(VLOOKUP($A2365,Dividends!$C$10:$E$100,2,0),0)</f>
        <v>17.792601559507617</v>
      </c>
      <c r="G2365" s="66">
        <f t="shared" si="68"/>
        <v>138.50094686407334</v>
      </c>
      <c r="H2365" s="2">
        <f>H2364*(1-H$1+IF(AND(WEEKDAY($A2365)&lt;&gt;1,WEEKDAY($A2365)&lt;&gt;7),-VLOOKUP($A2365,ETF_OP_Fee!$I$5:$J$14,2,1),0))^($A2365-$A2364)*(1+1*(B2365/B2364-1))</f>
        <v>5.4521708464474647</v>
      </c>
      <c r="I2365" s="9" t="str">
        <f>IFERROR(VLOOKUP(A2365,'BITO-IV'!$A$1:$J$10000,4,0),"")</f>
        <v/>
      </c>
      <c r="L2365" s="9">
        <f>VLOOKUP(A2365,'ETH-Web'!$A$1:$G$10001,6,0)</f>
        <v>264.01001000000002</v>
      </c>
      <c r="M2365" s="2">
        <f>M2364*(1-M$1+IF(AND(WEEKDAY($A2365)&lt;&gt;1,WEEKDAY($A2365)&lt;&gt;7),-VLOOKUP($A2365,ETF_OP_Fee!$K$5:$L$14,2,1),0))^($A2365-$A2364)*(1+2*(L2365/L2364-1))-M$3*IFERROR(VLOOKUP($A3961,Dividends!$C$10:$E$100,3,0),0)</f>
        <v>6.0400722611969053</v>
      </c>
      <c r="R2365" t="str">
        <f t="shared" si="69"/>
        <v/>
      </c>
      <c r="S2365" t="str">
        <f t="shared" si="67"/>
        <v/>
      </c>
      <c r="U2365" t="str">
        <f t="shared" si="65"/>
        <v/>
      </c>
      <c r="V2365" t="str">
        <f t="shared" si="66"/>
        <v/>
      </c>
      <c r="W2365">
        <f>VLOOKUP(A2365,Tbills!$B$4:$C$10000,2,1)</f>
        <v>2.3349995604395777</v>
      </c>
    </row>
    <row r="2366" spans="1:23">
      <c r="A2366" s="1">
        <v>43602</v>
      </c>
      <c r="B2366">
        <f>IFERROR(VLOOKUP($A2366,'BTC-Web'!$A$2:$H$10000,2,0),"")</f>
        <v>7886.9257809999999</v>
      </c>
      <c r="C2366">
        <f>VLOOKUP(A2366,H_SPBTFDUE!$B$2:$C$5828,2,0)</f>
        <v>49.76</v>
      </c>
      <c r="D2366" s="2">
        <f>D2365*(1-D$1+IF(AND(WEEKDAY($A2366)&lt;&gt;1,WEEKDAY($A2366)&lt;&gt;7),-VLOOKUP($A2366,ETF_OP_Fee!$G$5:$H$14,2,1),0))^($A2366-$A2365)*(1+2*(C2366/C2365-1))+IFERROR(VLOOKUP(A2366,BITXeom!$C$9:$D$100,2,0),0)-$D$3*IFERROR(VLOOKUP($A2366,Dividends!$C$10:$E$100,2,0),0)</f>
        <v>14.636397708276613</v>
      </c>
      <c r="G2366" s="66">
        <f t="shared" si="68"/>
        <v>163.04848384926416</v>
      </c>
      <c r="H2366" s="2">
        <f>H2365*(1-H$1+IF(AND(WEEKDAY($A2366)&lt;&gt;1,WEEKDAY($A2366)&lt;&gt;7),-VLOOKUP($A2366,ETF_OP_Fee!$I$5:$J$14,2,1),0))^($A2366-$A2365)*(1+1*(B2366/B2365-1))</f>
        <v>5.247390625897788</v>
      </c>
      <c r="I2366" s="9" t="str">
        <f>IFERROR(VLOOKUP(A2366,'BITO-IV'!$A$1:$J$10000,4,0),"")</f>
        <v/>
      </c>
      <c r="L2366" s="9">
        <f>VLOOKUP(A2366,'ETH-Web'!$A$1:$G$10001,6,0)</f>
        <v>243.76458700000001</v>
      </c>
      <c r="M2366" s="2">
        <f>M2365*(1-M$1+IF(AND(WEEKDAY($A2366)&lt;&gt;1,WEEKDAY($A2366)&lt;&gt;7),-VLOOKUP($A2366,ETF_OP_Fee!$K$5:$L$14,2,1),0))^($A2366-$A2365)*(1+2*(L2366/L2365-1))-M$3*IFERROR(VLOOKUP($A3962,Dividends!$C$10:$E$100,3,0),0)</f>
        <v>5.1135831302279149</v>
      </c>
      <c r="R2366" t="str">
        <f t="shared" si="69"/>
        <v/>
      </c>
      <c r="S2366" t="str">
        <f t="shared" si="67"/>
        <v/>
      </c>
      <c r="U2366" t="str">
        <f t="shared" si="65"/>
        <v/>
      </c>
      <c r="V2366" t="str">
        <f t="shared" si="66"/>
        <v/>
      </c>
      <c r="W2366">
        <f>VLOOKUP(A2366,Tbills!$B$4:$C$10000,2,1)</f>
        <v>2.3349995604395777</v>
      </c>
    </row>
    <row r="2367" spans="1:23">
      <c r="A2367" s="1">
        <v>43605</v>
      </c>
      <c r="B2367">
        <f>IFERROR(VLOOKUP($A2367,'BTC-Web'!$A$2:$H$10000,2,0),"")</f>
        <v>8196.9238280000009</v>
      </c>
      <c r="C2367">
        <f>VLOOKUP(A2367,H_SPBTFDUE!$B$2:$C$5828,2,0)</f>
        <v>54.33</v>
      </c>
      <c r="D2367" s="2">
        <f>D2366*(1-D$1+IF(AND(WEEKDAY($A2367)&lt;&gt;1,WEEKDAY($A2367)&lt;&gt;7),-VLOOKUP($A2367,ETF_OP_Fee!$G$5:$H$14,2,1),0))^($A2367-$A2366)*(1+2*(C2367/C2366-1))+IFERROR(VLOOKUP(A2367,BITXeom!$C$9:$D$100,2,0),0)-$D$3*IFERROR(VLOOKUP($A2367,Dividends!$C$10:$E$100,2,0),0)</f>
        <v>17.318571046981265</v>
      </c>
      <c r="G2367" s="66">
        <f t="shared" si="68"/>
        <v>133.09097825924849</v>
      </c>
      <c r="H2367" s="2">
        <f>H2366*(1-H$1+IF(AND(WEEKDAY($A2367)&lt;&gt;1,WEEKDAY($A2367)&lt;&gt;7),-VLOOKUP($A2367,ETF_OP_Fee!$I$5:$J$14,2,1),0))^($A2367-$A2366)*(1+1*(B2367/B2366-1))</f>
        <v>5.453215109494268</v>
      </c>
      <c r="I2367" s="9" t="str">
        <f>IFERROR(VLOOKUP(A2367,'BITO-IV'!$A$1:$J$10000,4,0),"")</f>
        <v/>
      </c>
      <c r="L2367" s="9">
        <f>VLOOKUP(A2367,'ETH-Web'!$A$1:$G$10001,6,0)</f>
        <v>251.86440999999999</v>
      </c>
      <c r="M2367" s="2">
        <f>M2366*(1-M$1+IF(AND(WEEKDAY($A2367)&lt;&gt;1,WEEKDAY($A2367)&lt;&gt;7),-VLOOKUP($A2367,ETF_OP_Fee!$K$5:$L$14,2,1),0))^($A2367-$A2366)*(1+2*(L2367/L2366-1))-M$3*IFERROR(VLOOKUP($A3963,Dividends!$C$10:$E$100,3,0),0)</f>
        <v>5.452990647613694</v>
      </c>
      <c r="R2367" t="str">
        <f t="shared" si="69"/>
        <v/>
      </c>
      <c r="S2367" t="str">
        <f t="shared" si="67"/>
        <v/>
      </c>
      <c r="U2367" t="str">
        <f t="shared" si="65"/>
        <v/>
      </c>
      <c r="V2367" t="str">
        <f t="shared" si="66"/>
        <v/>
      </c>
      <c r="W2367">
        <f>VLOOKUP(A2367,Tbills!$B$4:$C$10000,2,1)</f>
        <v>2.3349995604395777</v>
      </c>
    </row>
    <row r="2368" spans="1:23">
      <c r="A2368" s="1">
        <v>43606</v>
      </c>
      <c r="B2368">
        <f>IFERROR(VLOOKUP($A2368,'BTC-Web'!$A$2:$H$10000,2,0),"")</f>
        <v>7977.9692379999997</v>
      </c>
      <c r="C2368">
        <f>VLOOKUP(A2368,H_SPBTFDUE!$B$2:$C$5828,2,0)</f>
        <v>55.71</v>
      </c>
      <c r="D2368" s="2">
        <f>D2367*(1-D$1+IF(AND(WEEKDAY($A2368)&lt;&gt;1,WEEKDAY($A2368)&lt;&gt;7),-VLOOKUP($A2368,ETF_OP_Fee!$G$5:$H$14,2,1),0))^($A2368-$A2367)*(1+2*(C2368/C2367-1))+IFERROR(VLOOKUP(A2368,BITXeom!$C$9:$D$100,2,0),0)-$D$3*IFERROR(VLOOKUP($A2368,Dividends!$C$10:$E$100,2,0),0)</f>
        <v>18.1961721561342</v>
      </c>
      <c r="G2368" s="66">
        <f t="shared" si="68"/>
        <v>126.32294035176305</v>
      </c>
      <c r="H2368" s="2">
        <f>H2367*(1-H$1+IF(AND(WEEKDAY($A2368)&lt;&gt;1,WEEKDAY($A2368)&lt;&gt;7),-VLOOKUP($A2368,ETF_OP_Fee!$I$5:$J$14,2,1),0))^($A2368-$A2367)*(1+1*(B2368/B2367-1))</f>
        <v>5.3074117763615893</v>
      </c>
      <c r="I2368" s="9" t="str">
        <f>IFERROR(VLOOKUP(A2368,'BITO-IV'!$A$1:$J$10000,4,0),"")</f>
        <v/>
      </c>
      <c r="L2368" s="9">
        <f>VLOOKUP(A2368,'ETH-Web'!$A$1:$G$10001,6,0)</f>
        <v>255.215881</v>
      </c>
      <c r="M2368" s="2">
        <f>M2367*(1-M$1+IF(AND(WEEKDAY($A2368)&lt;&gt;1,WEEKDAY($A2368)&lt;&gt;7),-VLOOKUP($A2368,ETF_OP_Fee!$K$5:$L$14,2,1),0))^($A2368-$A2367)*(1+2*(L2368/L2367-1))-M$3*IFERROR(VLOOKUP($A3964,Dividends!$C$10:$E$100,3,0),0)</f>
        <v>5.5979685291692043</v>
      </c>
      <c r="R2368" t="str">
        <f t="shared" si="69"/>
        <v/>
      </c>
      <c r="S2368" t="str">
        <f t="shared" si="67"/>
        <v/>
      </c>
      <c r="U2368" t="str">
        <f t="shared" si="65"/>
        <v/>
      </c>
      <c r="V2368" t="str">
        <f t="shared" si="66"/>
        <v/>
      </c>
      <c r="W2368">
        <f>VLOOKUP(A2368,Tbills!$B$4:$C$10000,2,1)</f>
        <v>2.3349995604395777</v>
      </c>
    </row>
    <row r="2369" spans="1:23">
      <c r="A2369" s="1">
        <v>43607</v>
      </c>
      <c r="B2369">
        <f>IFERROR(VLOOKUP($A2369,'BTC-Web'!$A$2:$H$10000,2,0),"")</f>
        <v>7956.2919920000004</v>
      </c>
      <c r="C2369">
        <f>VLOOKUP(A2369,H_SPBTFDUE!$B$2:$C$5828,2,0)</f>
        <v>55.1</v>
      </c>
      <c r="D2369" s="2">
        <f>D2368*(1-D$1+IF(AND(WEEKDAY($A2369)&lt;&gt;1,WEEKDAY($A2369)&lt;&gt;7),-VLOOKUP($A2369,ETF_OP_Fee!$G$5:$H$14,2,1),0))^($A2369-$A2368)*(1+2*(C2369/C2368-1))+IFERROR(VLOOKUP(A2369,BITXeom!$C$9:$D$100,2,0),0)-$D$3*IFERROR(VLOOKUP($A2369,Dividends!$C$10:$E$100,2,0),0)</f>
        <v>17.79554651524726</v>
      </c>
      <c r="G2369" s="66">
        <f t="shared" si="68"/>
        <v>129.08272592281014</v>
      </c>
      <c r="H2369" s="2">
        <f>H2368*(1-H$1+IF(AND(WEEKDAY($A2369)&lt;&gt;1,WEEKDAY($A2369)&lt;&gt;7),-VLOOKUP($A2369,ETF_OP_Fee!$I$5:$J$14,2,1),0))^($A2369-$A2368)*(1+1*(B2369/B2368-1))</f>
        <v>5.2928530416246531</v>
      </c>
      <c r="I2369" s="9" t="str">
        <f>IFERROR(VLOOKUP(A2369,'BITO-IV'!$A$1:$J$10000,4,0),"")</f>
        <v/>
      </c>
      <c r="L2369" s="9">
        <f>VLOOKUP(A2369,'ETH-Web'!$A$1:$G$10001,6,0)</f>
        <v>244.698914</v>
      </c>
      <c r="M2369" s="2">
        <f>M2368*(1-M$1+IF(AND(WEEKDAY($A2369)&lt;&gt;1,WEEKDAY($A2369)&lt;&gt;7),-VLOOKUP($A2369,ETF_OP_Fee!$K$5:$L$14,2,1),0))^($A2369-$A2368)*(1+2*(L2369/L2368-1))-M$3*IFERROR(VLOOKUP($A3965,Dividends!$C$10:$E$100,3,0),0)</f>
        <v>5.1364727108397581</v>
      </c>
      <c r="R2369" t="str">
        <f t="shared" si="69"/>
        <v/>
      </c>
      <c r="S2369" t="str">
        <f t="shared" si="67"/>
        <v/>
      </c>
      <c r="U2369" t="str">
        <f t="shared" si="65"/>
        <v/>
      </c>
      <c r="V2369" t="str">
        <f t="shared" si="66"/>
        <v/>
      </c>
      <c r="W2369">
        <f>VLOOKUP(A2369,Tbills!$B$4:$C$10000,2,1)</f>
        <v>2.3349995604395777</v>
      </c>
    </row>
    <row r="2370" spans="1:23">
      <c r="A2370" s="1">
        <v>43608</v>
      </c>
      <c r="B2370">
        <f>IFERROR(VLOOKUP($A2370,'BTC-Web'!$A$2:$H$10000,2,0),"")</f>
        <v>7677.2690430000002</v>
      </c>
      <c r="C2370">
        <f>VLOOKUP(A2370,H_SPBTFDUE!$B$2:$C$5828,2,0)</f>
        <v>54.1</v>
      </c>
      <c r="D2370" s="2">
        <f>D2369*(1-D$1+IF(AND(WEEKDAY($A2370)&lt;&gt;1,WEEKDAY($A2370)&lt;&gt;7),-VLOOKUP($A2370,ETF_OP_Fee!$G$5:$H$14,2,1),0))^($A2370-$A2369)*(1+2*(C2370/C2369-1))+IFERROR(VLOOKUP(A2370,BITXeom!$C$9:$D$100,2,0),0)-$D$3*IFERROR(VLOOKUP($A2370,Dividends!$C$10:$E$100,2,0),0)</f>
        <v>17.147542812340532</v>
      </c>
      <c r="G2370" s="66">
        <f t="shared" si="68"/>
        <v>133.76140494813808</v>
      </c>
      <c r="H2370" s="2">
        <f>H2369*(1-H$1+IF(AND(WEEKDAY($A2370)&lt;&gt;1,WEEKDAY($A2370)&lt;&gt;7),-VLOOKUP($A2370,ETF_OP_Fee!$I$5:$J$14,2,1),0))^($A2370-$A2369)*(1+1*(B2370/B2369-1))</f>
        <v>5.1071025588446153</v>
      </c>
      <c r="I2370" s="9" t="str">
        <f>IFERROR(VLOOKUP(A2370,'BITO-IV'!$A$1:$J$10000,4,0),"")</f>
        <v/>
      </c>
      <c r="L2370" s="9">
        <f>VLOOKUP(A2370,'ETH-Web'!$A$1:$G$10001,6,0)</f>
        <v>245.96566799999999</v>
      </c>
      <c r="M2370" s="2">
        <f>M2369*(1-M$1+IF(AND(WEEKDAY($A2370)&lt;&gt;1,WEEKDAY($A2370)&lt;&gt;7),-VLOOKUP($A2370,ETF_OP_Fee!$K$5:$L$14,2,1),0))^($A2370-$A2369)*(1+2*(L2370/L2369-1))-M$3*IFERROR(VLOOKUP($A3966,Dividends!$C$10:$E$100,3,0),0)</f>
        <v>5.1895199032112371</v>
      </c>
      <c r="R2370" t="str">
        <f t="shared" si="69"/>
        <v/>
      </c>
      <c r="S2370" t="str">
        <f t="shared" si="67"/>
        <v/>
      </c>
      <c r="U2370" t="str">
        <f t="shared" ref="U2370:U2433" si="70">IF($A2370&gt;=$R$2,L2370*U$4,"")</f>
        <v/>
      </c>
      <c r="V2370" t="str">
        <f t="shared" ref="V2370:V2433" si="71">IF($A2370&gt;=$R$2,M2370*V$4,"")</f>
        <v/>
      </c>
      <c r="W2370">
        <f>VLOOKUP(A2370,Tbills!$B$4:$C$10000,2,1)</f>
        <v>2.3100013186813171</v>
      </c>
    </row>
    <row r="2371" spans="1:23">
      <c r="A2371" s="1">
        <v>43609</v>
      </c>
      <c r="B2371">
        <f>IFERROR(VLOOKUP($A2371,'BTC-Web'!$A$2:$H$10000,2,0),"")</f>
        <v>7881.6953130000002</v>
      </c>
      <c r="C2371">
        <f>VLOOKUP(A2371,H_SPBTFDUE!$B$2:$C$5828,2,0)</f>
        <v>56.01</v>
      </c>
      <c r="D2371" s="2">
        <f>D2370*(1-D$1+IF(AND(WEEKDAY($A2371)&lt;&gt;1,WEEKDAY($A2371)&lt;&gt;7),-VLOOKUP($A2371,ETF_OP_Fee!$G$5:$H$14,2,1),0))^($A2371-$A2370)*(1+2*(C2371/C2370-1))+IFERROR(VLOOKUP(A2371,BITXeom!$C$9:$D$100,2,0),0)-$D$3*IFERROR(VLOOKUP($A2371,Dividends!$C$10:$E$100,2,0),0)</f>
        <v>18.356117434341392</v>
      </c>
      <c r="G2371" s="66">
        <f t="shared" si="68"/>
        <v>124.3095516947851</v>
      </c>
      <c r="H2371" s="2">
        <f>H2370*(1-H$1+IF(AND(WEEKDAY($A2371)&lt;&gt;1,WEEKDAY($A2371)&lt;&gt;7),-VLOOKUP($A2371,ETF_OP_Fee!$I$5:$J$14,2,1),0))^($A2371-$A2370)*(1+1*(B2371/B2370-1))</f>
        <v>5.2429553275407343</v>
      </c>
      <c r="I2371" s="9" t="str">
        <f>IFERROR(VLOOKUP(A2371,'BITO-IV'!$A$1:$J$10000,4,0),"")</f>
        <v/>
      </c>
      <c r="L2371" s="9">
        <f>VLOOKUP(A2371,'ETH-Web'!$A$1:$G$10001,6,0)</f>
        <v>249.48498499999999</v>
      </c>
      <c r="M2371" s="2">
        <f>M2370*(1-M$1+IF(AND(WEEKDAY($A2371)&lt;&gt;1,WEEKDAY($A2371)&lt;&gt;7),-VLOOKUP($A2371,ETF_OP_Fee!$K$5:$L$14,2,1),0))^($A2371-$A2370)*(1+2*(L2371/L2370-1))-M$3*IFERROR(VLOOKUP($A3967,Dividends!$C$10:$E$100,3,0),0)</f>
        <v>5.3378874296022687</v>
      </c>
      <c r="R2371" t="str">
        <f t="shared" si="69"/>
        <v/>
      </c>
      <c r="S2371" t="str">
        <f t="shared" si="67"/>
        <v/>
      </c>
      <c r="U2371" t="str">
        <f t="shared" si="70"/>
        <v/>
      </c>
      <c r="V2371" t="str">
        <f t="shared" si="71"/>
        <v/>
      </c>
      <c r="W2371">
        <f>VLOOKUP(A2371,Tbills!$B$4:$C$10000,2,1)</f>
        <v>2.3100013186813171</v>
      </c>
    </row>
    <row r="2372" spans="1:23">
      <c r="A2372" s="1">
        <v>43613</v>
      </c>
      <c r="B2372">
        <f>IFERROR(VLOOKUP($A2372,'BTC-Web'!$A$2:$H$10000,2,0),"")</f>
        <v>8802.7578130000002</v>
      </c>
      <c r="C2372">
        <f>VLOOKUP(A2372,H_SPBTFDUE!$B$2:$C$5828,2,0)</f>
        <v>60.68</v>
      </c>
      <c r="D2372" s="2">
        <f>D2371*(1-D$1+IF(AND(WEEKDAY($A2372)&lt;&gt;1,WEEKDAY($A2372)&lt;&gt;7),-VLOOKUP($A2372,ETF_OP_Fee!$G$5:$H$14,2,1),0))^($A2372-$A2371)*(1+2*(C2372/C2371-1))+IFERROR(VLOOKUP(A2372,BITXeom!$C$9:$D$100,2,0),0)-$D$3*IFERROR(VLOOKUP($A2372,Dividends!$C$10:$E$100,2,0),0)</f>
        <v>21.406783699809612</v>
      </c>
      <c r="G2372" s="66">
        <f t="shared" si="68"/>
        <v>103.57372508532399</v>
      </c>
      <c r="H2372" s="2">
        <f>H2371*(1-H$1+IF(AND(WEEKDAY($A2372)&lt;&gt;1,WEEKDAY($A2372)&lt;&gt;7),-VLOOKUP($A2372,ETF_OP_Fee!$I$5:$J$14,2,1),0))^($A2372-$A2371)*(1+1*(B2372/B2371-1))</f>
        <v>5.8550425274526692</v>
      </c>
      <c r="I2372" s="9" t="str">
        <f>IFERROR(VLOOKUP(A2372,'BITO-IV'!$A$1:$J$10000,4,0),"")</f>
        <v/>
      </c>
      <c r="L2372" s="9">
        <f>VLOOKUP(A2372,'ETH-Web'!$A$1:$G$10001,6,0)</f>
        <v>271.76870700000001</v>
      </c>
      <c r="M2372" s="2">
        <f>M2371*(1-M$1+IF(AND(WEEKDAY($A2372)&lt;&gt;1,WEEKDAY($A2372)&lt;&gt;7),-VLOOKUP($A2372,ETF_OP_Fee!$K$5:$L$14,2,1),0))^($A2372-$A2371)*(1+2*(L2372/L2371-1))-M$3*IFERROR(VLOOKUP($A3968,Dividends!$C$10:$E$100,3,0),0)</f>
        <v>6.2907877137970445</v>
      </c>
      <c r="R2372" t="str">
        <f t="shared" si="69"/>
        <v/>
      </c>
      <c r="S2372" t="str">
        <f t="shared" si="67"/>
        <v/>
      </c>
      <c r="U2372" t="str">
        <f t="shared" si="70"/>
        <v/>
      </c>
      <c r="V2372" t="str">
        <f t="shared" si="71"/>
        <v/>
      </c>
      <c r="W2372">
        <f>VLOOKUP(A2372,Tbills!$B$4:$C$10000,2,1)</f>
        <v>2.3100013186813171</v>
      </c>
    </row>
    <row r="2373" spans="1:23">
      <c r="A2373" s="1">
        <v>43614</v>
      </c>
      <c r="B2373">
        <f>IFERROR(VLOOKUP($A2373,'BTC-Web'!$A$2:$H$10000,2,0),"")</f>
        <v>8718.5917969999991</v>
      </c>
      <c r="C2373">
        <f>VLOOKUP(A2373,H_SPBTFDUE!$B$2:$C$5828,2,0)</f>
        <v>60.54</v>
      </c>
      <c r="D2373" s="2">
        <f>D2372*(1-D$1+IF(AND(WEEKDAY($A2373)&lt;&gt;1,WEEKDAY($A2373)&lt;&gt;7),-VLOOKUP($A2373,ETF_OP_Fee!$G$5:$H$14,2,1),0))^($A2373-$A2372)*(1+2*(C2373/C2372-1))+IFERROR(VLOOKUP(A2373,BITXeom!$C$9:$D$100,2,0),0)-$D$3*IFERROR(VLOOKUP($A2373,Dividends!$C$10:$E$100,2,0),0)</f>
        <v>21.305436233086304</v>
      </c>
      <c r="G2373" s="66">
        <f t="shared" si="68"/>
        <v>104.04626111464444</v>
      </c>
      <c r="H2373" s="2">
        <f>H2372*(1-H$1+IF(AND(WEEKDAY($A2373)&lt;&gt;1,WEEKDAY($A2373)&lt;&gt;7),-VLOOKUP($A2373,ETF_OP_Fee!$I$5:$J$14,2,1),0))^($A2373-$A2372)*(1+1*(B2373/B2372-1))</f>
        <v>5.7989096367176893</v>
      </c>
      <c r="I2373" s="9" t="str">
        <f>IFERROR(VLOOKUP(A2373,'BITO-IV'!$A$1:$J$10000,4,0),"")</f>
        <v/>
      </c>
      <c r="L2373" s="9">
        <f>VLOOKUP(A2373,'ETH-Web'!$A$1:$G$10001,6,0)</f>
        <v>269.45568800000001</v>
      </c>
      <c r="M2373" s="2">
        <f>M2372*(1-M$1+IF(AND(WEEKDAY($A2373)&lt;&gt;1,WEEKDAY($A2373)&lt;&gt;7),-VLOOKUP($A2373,ETF_OP_Fee!$K$5:$L$14,2,1),0))^($A2373-$A2372)*(1+2*(L2373/L2372-1))-M$3*IFERROR(VLOOKUP($A3969,Dividends!$C$10:$E$100,3,0),0)</f>
        <v>6.1835468804435232</v>
      </c>
      <c r="R2373" t="str">
        <f t="shared" si="69"/>
        <v/>
      </c>
      <c r="S2373" t="str">
        <f t="shared" si="67"/>
        <v/>
      </c>
      <c r="U2373" t="str">
        <f t="shared" si="70"/>
        <v/>
      </c>
      <c r="V2373" t="str">
        <f t="shared" si="71"/>
        <v/>
      </c>
      <c r="W2373">
        <f>VLOOKUP(A2373,Tbills!$B$4:$C$10000,2,1)</f>
        <v>2.3100013186813171</v>
      </c>
    </row>
    <row r="2374" spans="1:23">
      <c r="A2374" s="1">
        <v>43615</v>
      </c>
      <c r="B2374">
        <f>IFERROR(VLOOKUP($A2374,'BTC-Web'!$A$2:$H$10000,2,0),"")</f>
        <v>8661.7607420000004</v>
      </c>
      <c r="C2374">
        <f>VLOOKUP(A2374,H_SPBTFDUE!$B$2:$C$5828,2,0)</f>
        <v>60.02</v>
      </c>
      <c r="D2374" s="2">
        <f>D2373*(1-D$1+IF(AND(WEEKDAY($A2374)&lt;&gt;1,WEEKDAY($A2374)&lt;&gt;7),-VLOOKUP($A2374,ETF_OP_Fee!$G$5:$H$14,2,1),0))^($A2374-$A2373)*(1+2*(C2374/C2373-1))+IFERROR(VLOOKUP(A2374,BITXeom!$C$9:$D$100,2,0),0)-$D$3*IFERROR(VLOOKUP($A2374,Dividends!$C$10:$E$100,2,0),0)</f>
        <v>20.936911801095786</v>
      </c>
      <c r="G2374" s="66">
        <f t="shared" si="68"/>
        <v>105.82822709510383</v>
      </c>
      <c r="H2374" s="2">
        <f>H2373*(1-H$1+IF(AND(WEEKDAY($A2374)&lt;&gt;1,WEEKDAY($A2374)&lt;&gt;7),-VLOOKUP($A2374,ETF_OP_Fee!$I$5:$J$14,2,1),0))^($A2374-$A2373)*(1+1*(B2374/B2373-1))</f>
        <v>5.7609602196211593</v>
      </c>
      <c r="I2374" s="9" t="str">
        <f>IFERROR(VLOOKUP(A2374,'BITO-IV'!$A$1:$J$10000,4,0),"")</f>
        <v/>
      </c>
      <c r="L2374" s="9">
        <f>VLOOKUP(A2374,'ETH-Web'!$A$1:$G$10001,6,0)</f>
        <v>255.858948</v>
      </c>
      <c r="M2374" s="2">
        <f>M2373*(1-M$1+IF(AND(WEEKDAY($A2374)&lt;&gt;1,WEEKDAY($A2374)&lt;&gt;7),-VLOOKUP($A2374,ETF_OP_Fee!$K$5:$L$14,2,1),0))^($A2374-$A2373)*(1+2*(L2374/L2373-1))-M$3*IFERROR(VLOOKUP($A3970,Dividends!$C$10:$E$100,3,0),0)</f>
        <v>5.5593598784030238</v>
      </c>
      <c r="R2374" t="str">
        <f t="shared" si="69"/>
        <v/>
      </c>
      <c r="S2374" t="str">
        <f t="shared" si="67"/>
        <v/>
      </c>
      <c r="U2374" t="str">
        <f t="shared" si="70"/>
        <v/>
      </c>
      <c r="V2374" t="str">
        <f t="shared" si="71"/>
        <v/>
      </c>
      <c r="W2374">
        <f>VLOOKUP(A2374,Tbills!$B$4:$C$10000,2,1)</f>
        <v>2.3000004395604456</v>
      </c>
    </row>
    <row r="2375" spans="1:23">
      <c r="A2375" s="1">
        <v>43616</v>
      </c>
      <c r="B2375">
        <f>IFERROR(VLOOKUP($A2375,'BTC-Web'!$A$2:$H$10000,2,0),"")</f>
        <v>8320.2861329999996</v>
      </c>
      <c r="C2375">
        <f>VLOOKUP(A2375,H_SPBTFDUE!$B$2:$C$5828,2,0)</f>
        <v>59.02</v>
      </c>
      <c r="D2375" s="2">
        <f>D2374*(1-D$1+IF(AND(WEEKDAY($A2375)&lt;&gt;1,WEEKDAY($A2375)&lt;&gt;7),-VLOOKUP($A2375,ETF_OP_Fee!$G$5:$H$14,2,1),0))^($A2375-$A2374)*(1+2*(C2375/C2374-1))+IFERROR(VLOOKUP(A2375,BITXeom!$C$9:$D$100,2,0),0)-$D$3*IFERROR(VLOOKUP($A2375,Dividends!$C$10:$E$100,2,0),0)</f>
        <v>20.236807496220305</v>
      </c>
      <c r="G2375" s="66">
        <f t="shared" si="68"/>
        <v>109.34915032096056</v>
      </c>
      <c r="H2375" s="2">
        <f>H2374*(1-H$1+IF(AND(WEEKDAY($A2375)&lt;&gt;1,WEEKDAY($A2375)&lt;&gt;7),-VLOOKUP($A2375,ETF_OP_Fee!$I$5:$J$14,2,1),0))^($A2375-$A2374)*(1+1*(B2375/B2374-1))</f>
        <v>5.5337005129524739</v>
      </c>
      <c r="I2375" s="9" t="str">
        <f>IFERROR(VLOOKUP(A2375,'BITO-IV'!$A$1:$J$10000,4,0),"")</f>
        <v/>
      </c>
      <c r="L2375" s="9">
        <f>VLOOKUP(A2375,'ETH-Web'!$A$1:$G$10001,6,0)</f>
        <v>268.11355600000002</v>
      </c>
      <c r="M2375" s="2">
        <f>M2374*(1-M$1+IF(AND(WEEKDAY($A2375)&lt;&gt;1,WEEKDAY($A2375)&lt;&gt;7),-VLOOKUP($A2375,ETF_OP_Fee!$K$5:$L$14,2,1),0))^($A2375-$A2374)*(1+2*(L2375/L2374-1))-M$3*IFERROR(VLOOKUP($A3971,Dividends!$C$10:$E$100,3,0),0)</f>
        <v>6.0917446635343859</v>
      </c>
      <c r="R2375" t="str">
        <f t="shared" si="69"/>
        <v/>
      </c>
      <c r="S2375" t="str">
        <f t="shared" si="67"/>
        <v/>
      </c>
      <c r="U2375" t="str">
        <f t="shared" si="70"/>
        <v/>
      </c>
      <c r="V2375" t="str">
        <f t="shared" si="71"/>
        <v/>
      </c>
      <c r="W2375">
        <f>VLOOKUP(A2375,Tbills!$B$4:$C$10000,2,1)</f>
        <v>2.3000004395604456</v>
      </c>
    </row>
    <row r="2376" spans="1:23">
      <c r="A2376" s="1">
        <v>43619</v>
      </c>
      <c r="B2376">
        <f>IFERROR(VLOOKUP($A2376,'BTC-Web'!$A$2:$H$10000,2,0),"")</f>
        <v>8741.7470699999994</v>
      </c>
      <c r="C2376">
        <f>VLOOKUP(A2376,H_SPBTFDUE!$B$2:$C$5828,2,0)</f>
        <v>59.75</v>
      </c>
      <c r="D2376" s="2">
        <f>D2375*(1-D$1+IF(AND(WEEKDAY($A2376)&lt;&gt;1,WEEKDAY($A2376)&lt;&gt;7),-VLOOKUP($A2376,ETF_OP_Fee!$G$5:$H$14,2,1),0))^($A2376-$A2375)*(1+2*(C2376/C2375-1))+IFERROR(VLOOKUP(A2376,BITXeom!$C$9:$D$100,2,0),0)-$D$3*IFERROR(VLOOKUP($A2376,Dividends!$C$10:$E$100,2,0),0)</f>
        <v>20.729914382203287</v>
      </c>
      <c r="G2376" s="66">
        <f t="shared" si="68"/>
        <v>106.63844699976337</v>
      </c>
      <c r="H2376" s="2">
        <f>H2375*(1-H$1+IF(AND(WEEKDAY($A2376)&lt;&gt;1,WEEKDAY($A2376)&lt;&gt;7),-VLOOKUP($A2376,ETF_OP_Fee!$I$5:$J$14,2,1),0))^($A2376-$A2375)*(1+1*(B2376/B2375-1))</f>
        <v>5.8135540540438591</v>
      </c>
      <c r="I2376" s="9" t="str">
        <f>IFERROR(VLOOKUP(A2376,'BITO-IV'!$A$1:$J$10000,4,0),"")</f>
        <v/>
      </c>
      <c r="L2376" s="9">
        <f>VLOOKUP(A2376,'ETH-Web'!$A$1:$G$10001,6,0)</f>
        <v>252.60792499999999</v>
      </c>
      <c r="M2376" s="2">
        <f>M2375*(1-M$1+IF(AND(WEEKDAY($A2376)&lt;&gt;1,WEEKDAY($A2376)&lt;&gt;7),-VLOOKUP($A2376,ETF_OP_Fee!$K$5:$L$14,2,1),0))^($A2376-$A2375)*(1+2*(L2376/L2375-1))-M$3*IFERROR(VLOOKUP($A3972,Dividends!$C$10:$E$100,3,0),0)</f>
        <v>5.3867289160800302</v>
      </c>
      <c r="R2376" t="str">
        <f t="shared" si="69"/>
        <v/>
      </c>
      <c r="S2376" t="str">
        <f t="shared" si="67"/>
        <v/>
      </c>
      <c r="U2376" t="str">
        <f t="shared" si="70"/>
        <v/>
      </c>
      <c r="V2376" t="str">
        <f t="shared" si="71"/>
        <v/>
      </c>
      <c r="W2376">
        <f>VLOOKUP(A2376,Tbills!$B$4:$C$10000,2,1)</f>
        <v>2.3000004395604456</v>
      </c>
    </row>
    <row r="2377" spans="1:23">
      <c r="A2377" s="1">
        <v>43620</v>
      </c>
      <c r="B2377">
        <f>IFERROR(VLOOKUP($A2377,'BTC-Web'!$A$2:$H$10000,2,0),"")</f>
        <v>8210.9853519999997</v>
      </c>
      <c r="C2377">
        <f>VLOOKUP(A2377,H_SPBTFDUE!$B$2:$C$5828,2,0)</f>
        <v>52.72</v>
      </c>
      <c r="D2377" s="2">
        <f>D2376*(1-D$1+IF(AND(WEEKDAY($A2377)&lt;&gt;1,WEEKDAY($A2377)&lt;&gt;7),-VLOOKUP($A2377,ETF_OP_Fee!$G$5:$H$14,2,1),0))^($A2377-$A2376)*(1+2*(C2377/C2376-1))+IFERROR(VLOOKUP(A2377,BITXeom!$C$9:$D$100,2,0),0)-$D$3*IFERROR(VLOOKUP($A2377,Dividends!$C$10:$E$100,2,0),0)</f>
        <v>15.849968387650346</v>
      </c>
      <c r="G2377" s="66">
        <f t="shared" si="68"/>
        <v>131.7263949500645</v>
      </c>
      <c r="H2377" s="2">
        <f>H2376*(1-H$1+IF(AND(WEEKDAY($A2377)&lt;&gt;1,WEEKDAY($A2377)&lt;&gt;7),-VLOOKUP($A2377,ETF_OP_Fee!$I$5:$J$14,2,1),0))^($A2377-$A2376)*(1+1*(B2377/B2376-1))</f>
        <v>5.4604376425660215</v>
      </c>
      <c r="I2377" s="9" t="str">
        <f>IFERROR(VLOOKUP(A2377,'BITO-IV'!$A$1:$J$10000,4,0),"")</f>
        <v/>
      </c>
      <c r="L2377" s="9">
        <f>VLOOKUP(A2377,'ETH-Web'!$A$1:$G$10001,6,0)</f>
        <v>241.33879099999999</v>
      </c>
      <c r="M2377" s="2">
        <f>M2376*(1-M$1+IF(AND(WEEKDAY($A2377)&lt;&gt;1,WEEKDAY($A2377)&lt;&gt;7),-VLOOKUP($A2377,ETF_OP_Fee!$K$5:$L$14,2,1),0))^($A2377-$A2376)*(1+2*(L2377/L2376-1))-M$3*IFERROR(VLOOKUP($A3973,Dividends!$C$10:$E$100,3,0),0)</f>
        <v>4.9059860543419225</v>
      </c>
      <c r="R2377" t="str">
        <f t="shared" si="69"/>
        <v/>
      </c>
      <c r="S2377" t="str">
        <f t="shared" si="67"/>
        <v/>
      </c>
      <c r="U2377" t="str">
        <f t="shared" si="70"/>
        <v/>
      </c>
      <c r="V2377" t="str">
        <f t="shared" si="71"/>
        <v/>
      </c>
      <c r="W2377">
        <f>VLOOKUP(A2377,Tbills!$B$4:$C$10000,2,1)</f>
        <v>2.3000004395604456</v>
      </c>
    </row>
    <row r="2378" spans="1:23">
      <c r="A2378" s="1">
        <v>43621</v>
      </c>
      <c r="B2378">
        <f>IFERROR(VLOOKUP($A2378,'BTC-Web'!$A$2:$H$10000,2,0),"")</f>
        <v>7704.3432620000003</v>
      </c>
      <c r="C2378">
        <f>VLOOKUP(A2378,H_SPBTFDUE!$B$2:$C$5828,2,0)</f>
        <v>54.17</v>
      </c>
      <c r="D2378" s="2">
        <f>D2377*(1-D$1+IF(AND(WEEKDAY($A2378)&lt;&gt;1,WEEKDAY($A2378)&lt;&gt;7),-VLOOKUP($A2378,ETF_OP_Fee!$G$5:$H$14,2,1),0))^($A2378-$A2377)*(1+2*(C2378/C2377-1))+IFERROR(VLOOKUP(A2378,BITXeom!$C$9:$D$100,2,0),0)-$D$3*IFERROR(VLOOKUP($A2378,Dividends!$C$10:$E$100,2,0),0)</f>
        <v>16.719821123618722</v>
      </c>
      <c r="G2378" s="66">
        <f t="shared" si="68"/>
        <v>124.47358679584902</v>
      </c>
      <c r="H2378" s="2">
        <f>H2377*(1-H$1+IF(AND(WEEKDAY($A2378)&lt;&gt;1,WEEKDAY($A2378)&lt;&gt;7),-VLOOKUP($A2378,ETF_OP_Fee!$I$5:$J$14,2,1),0))^($A2378-$A2377)*(1+1*(B2378/B2377-1))</f>
        <v>5.1233791325684557</v>
      </c>
      <c r="I2378" s="9" t="str">
        <f>IFERROR(VLOOKUP(A2378,'BITO-IV'!$A$1:$J$10000,4,0),"")</f>
        <v/>
      </c>
      <c r="L2378" s="9">
        <f>VLOOKUP(A2378,'ETH-Web'!$A$1:$G$10001,6,0)</f>
        <v>247.05100999999999</v>
      </c>
      <c r="M2378" s="2">
        <f>M2377*(1-M$1+IF(AND(WEEKDAY($A2378)&lt;&gt;1,WEEKDAY($A2378)&lt;&gt;7),-VLOOKUP($A2378,ETF_OP_Fee!$K$5:$L$14,2,1),0))^($A2378-$A2377)*(1+2*(L2378/L2377-1))-M$3*IFERROR(VLOOKUP($A3974,Dividends!$C$10:$E$100,3,0),0)</f>
        <v>5.1380921226049692</v>
      </c>
      <c r="R2378" t="str">
        <f t="shared" si="69"/>
        <v/>
      </c>
      <c r="S2378" t="str">
        <f t="shared" si="67"/>
        <v/>
      </c>
      <c r="U2378" t="str">
        <f t="shared" si="70"/>
        <v/>
      </c>
      <c r="V2378" t="str">
        <f t="shared" si="71"/>
        <v/>
      </c>
      <c r="W2378">
        <f>VLOOKUP(A2378,Tbills!$B$4:$C$10000,2,1)</f>
        <v>2.3000004395604456</v>
      </c>
    </row>
    <row r="2379" spans="1:23">
      <c r="A2379" s="1">
        <v>43622</v>
      </c>
      <c r="B2379">
        <f>IFERROR(VLOOKUP($A2379,'BTC-Web'!$A$2:$H$10000,2,0),"")</f>
        <v>7819.6333009999998</v>
      </c>
      <c r="C2379">
        <f>VLOOKUP(A2379,H_SPBTFDUE!$B$2:$C$5828,2,0)</f>
        <v>52.62</v>
      </c>
      <c r="D2379" s="2">
        <f>D2378*(1-D$1+IF(AND(WEEKDAY($A2379)&lt;&gt;1,WEEKDAY($A2379)&lt;&gt;7),-VLOOKUP($A2379,ETF_OP_Fee!$G$5:$H$14,2,1),0))^($A2379-$A2378)*(1+2*(C2379/C2378-1))+IFERROR(VLOOKUP(A2379,BITXeom!$C$9:$D$100,2,0),0)-$D$3*IFERROR(VLOOKUP($A2379,Dividends!$C$10:$E$100,2,0),0)</f>
        <v>15.761091584849344</v>
      </c>
      <c r="G2379" s="66">
        <f t="shared" si="68"/>
        <v>131.59038811436508</v>
      </c>
      <c r="H2379" s="2">
        <f>H2378*(1-H$1+IF(AND(WEEKDAY($A2379)&lt;&gt;1,WEEKDAY($A2379)&lt;&gt;7),-VLOOKUP($A2379,ETF_OP_Fee!$I$5:$J$14,2,1),0))^($A2379-$A2378)*(1+1*(B2379/B2378-1))</f>
        <v>5.1999115280940833</v>
      </c>
      <c r="I2379" s="9" t="str">
        <f>IFERROR(VLOOKUP(A2379,'BITO-IV'!$A$1:$J$10000,4,0),"")</f>
        <v/>
      </c>
      <c r="L2379" s="9">
        <f>VLOOKUP(A2379,'ETH-Web'!$A$1:$G$10001,6,0)</f>
        <v>249.474335</v>
      </c>
      <c r="M2379" s="2">
        <f>M2378*(1-M$1+IF(AND(WEEKDAY($A2379)&lt;&gt;1,WEEKDAY($A2379)&lt;&gt;7),-VLOOKUP($A2379,ETF_OP_Fee!$K$5:$L$14,2,1),0))^($A2379-$A2378)*(1+2*(L2379/L2378-1))-M$3*IFERROR(VLOOKUP($A3975,Dividends!$C$10:$E$100,3,0),0)</f>
        <v>5.2387563628117988</v>
      </c>
      <c r="R2379" t="str">
        <f t="shared" si="69"/>
        <v/>
      </c>
      <c r="S2379" t="str">
        <f t="shared" si="67"/>
        <v/>
      </c>
      <c r="U2379" t="str">
        <f t="shared" si="70"/>
        <v/>
      </c>
      <c r="V2379" t="str">
        <f t="shared" si="71"/>
        <v/>
      </c>
      <c r="W2379">
        <f>VLOOKUP(A2379,Tbills!$B$4:$C$10000,2,1)</f>
        <v>2.2399991208791059</v>
      </c>
    </row>
    <row r="2380" spans="1:23">
      <c r="A2380" s="1">
        <v>43623</v>
      </c>
      <c r="B2380">
        <f>IFERROR(VLOOKUP($A2380,'BTC-Web'!$A$2:$H$10000,2,0),"")</f>
        <v>7826.9013670000004</v>
      </c>
      <c r="C2380">
        <f>VLOOKUP(A2380,H_SPBTFDUE!$B$2:$C$5828,2,0)</f>
        <v>55.37</v>
      </c>
      <c r="D2380" s="2">
        <f>D2379*(1-D$1+IF(AND(WEEKDAY($A2380)&lt;&gt;1,WEEKDAY($A2380)&lt;&gt;7),-VLOOKUP($A2380,ETF_OP_Fee!$G$5:$H$14,2,1),0))^($A2380-$A2379)*(1+2*(C2380/C2379-1))+IFERROR(VLOOKUP(A2380,BITXeom!$C$9:$D$100,2,0),0)-$D$3*IFERROR(VLOOKUP($A2380,Dividends!$C$10:$E$100,2,0),0)</f>
        <v>17.406389525228121</v>
      </c>
      <c r="G2380" s="66">
        <f t="shared" si="68"/>
        <v>117.82931671707271</v>
      </c>
      <c r="H2380" s="2">
        <f>H2379*(1-H$1+IF(AND(WEEKDAY($A2380)&lt;&gt;1,WEEKDAY($A2380)&lt;&gt;7),-VLOOKUP($A2380,ETF_OP_Fee!$I$5:$J$14,2,1),0))^($A2380-$A2379)*(1+1*(B2380/B2379-1))</f>
        <v>5.2046091916109116</v>
      </c>
      <c r="I2380" s="9" t="str">
        <f>IFERROR(VLOOKUP(A2380,'BITO-IV'!$A$1:$J$10000,4,0),"")</f>
        <v/>
      </c>
      <c r="L2380" s="9">
        <f>VLOOKUP(A2380,'ETH-Web'!$A$1:$G$10001,6,0)</f>
        <v>250.93035900000001</v>
      </c>
      <c r="M2380" s="2">
        <f>M2379*(1-M$1+IF(AND(WEEKDAY($A2380)&lt;&gt;1,WEEKDAY($A2380)&lt;&gt;7),-VLOOKUP($A2380,ETF_OP_Fee!$K$5:$L$14,2,1),0))^($A2380-$A2379)*(1+2*(L2380/L2379-1))-M$3*IFERROR(VLOOKUP($A3976,Dividends!$C$10:$E$100,3,0),0)</f>
        <v>5.2997704909722758</v>
      </c>
      <c r="R2380" t="str">
        <f t="shared" si="69"/>
        <v/>
      </c>
      <c r="S2380" t="str">
        <f t="shared" si="67"/>
        <v/>
      </c>
      <c r="U2380" t="str">
        <f t="shared" si="70"/>
        <v/>
      </c>
      <c r="V2380" t="str">
        <f t="shared" si="71"/>
        <v/>
      </c>
      <c r="W2380">
        <f>VLOOKUP(A2380,Tbills!$B$4:$C$10000,2,1)</f>
        <v>2.2399991208791059</v>
      </c>
    </row>
    <row r="2381" spans="1:23">
      <c r="A2381" s="1">
        <v>43626</v>
      </c>
      <c r="B2381">
        <f>IFERROR(VLOOKUP($A2381,'BTC-Web'!$A$2:$H$10000,2,0),"")</f>
        <v>7692.2846680000002</v>
      </c>
      <c r="C2381">
        <f>VLOOKUP(A2381,H_SPBTFDUE!$B$2:$C$5828,2,0)</f>
        <v>55.37</v>
      </c>
      <c r="D2381" s="2">
        <f>D2380*(1-D$1+IF(AND(WEEKDAY($A2381)&lt;&gt;1,WEEKDAY($A2381)&lt;&gt;7),-VLOOKUP($A2381,ETF_OP_Fee!$G$5:$H$14,2,1),0))^($A2381-$A2380)*(1+2*(C2381/C2380-1))+IFERROR(VLOOKUP(A2381,BITXeom!$C$9:$D$100,2,0),0)-$D$3*IFERROR(VLOOKUP($A2381,Dividends!$C$10:$E$100,2,0),0)</f>
        <v>17.400095370564376</v>
      </c>
      <c r="G2381" s="66">
        <f t="shared" si="68"/>
        <v>117.82318313620252</v>
      </c>
      <c r="H2381" s="2">
        <f>H2380*(1-H$1+IF(AND(WEEKDAY($A2381)&lt;&gt;1,WEEKDAY($A2381)&lt;&gt;7),-VLOOKUP($A2381,ETF_OP_Fee!$I$5:$J$14,2,1),0))^($A2381-$A2380)*(1+1*(B2381/B2380-1))</f>
        <v>5.1146945189528008</v>
      </c>
      <c r="I2381" s="9" t="str">
        <f>IFERROR(VLOOKUP(A2381,'BITO-IV'!$A$1:$J$10000,4,0),"")</f>
        <v/>
      </c>
      <c r="L2381" s="9">
        <f>VLOOKUP(A2381,'ETH-Web'!$A$1:$G$10001,6,0)</f>
        <v>247.520126</v>
      </c>
      <c r="M2381" s="2">
        <f>M2380*(1-M$1+IF(AND(WEEKDAY($A2381)&lt;&gt;1,WEEKDAY($A2381)&lt;&gt;7),-VLOOKUP($A2381,ETF_OP_Fee!$K$5:$L$14,2,1),0))^($A2381-$A2380)*(1+2*(L2381/L2380-1))-M$3*IFERROR(VLOOKUP($A3977,Dividends!$C$10:$E$100,3,0),0)</f>
        <v>5.1553206297897169</v>
      </c>
      <c r="R2381" t="str">
        <f t="shared" si="69"/>
        <v/>
      </c>
      <c r="S2381" t="str">
        <f t="shared" si="67"/>
        <v/>
      </c>
      <c r="U2381" t="str">
        <f t="shared" si="70"/>
        <v/>
      </c>
      <c r="V2381" t="str">
        <f t="shared" si="71"/>
        <v/>
      </c>
      <c r="W2381">
        <f>VLOOKUP(A2381,Tbills!$B$4:$C$10000,2,1)</f>
        <v>2.2399991208791059</v>
      </c>
    </row>
    <row r="2382" spans="1:23">
      <c r="A2382" s="1">
        <v>43627</v>
      </c>
      <c r="B2382">
        <f>IFERROR(VLOOKUP($A2382,'BTC-Web'!$A$2:$H$10000,2,0),"")</f>
        <v>8004.2436520000001</v>
      </c>
      <c r="C2382">
        <f>VLOOKUP(A2382,H_SPBTFDUE!$B$2:$C$5828,2,0)</f>
        <v>54.75</v>
      </c>
      <c r="D2382" s="2">
        <f>D2381*(1-D$1+IF(AND(WEEKDAY($A2382)&lt;&gt;1,WEEKDAY($A2382)&lt;&gt;7),-VLOOKUP($A2382,ETF_OP_Fee!$G$5:$H$14,2,1),0))^($A2382-$A2381)*(1+2*(C2382/C2381-1))+IFERROR(VLOOKUP(A2382,BITXeom!$C$9:$D$100,2,0),0)-$D$3*IFERROR(VLOOKUP($A2382,Dividends!$C$10:$E$100,2,0),0)</f>
        <v>17.008373167013993</v>
      </c>
      <c r="G2382" s="66">
        <f t="shared" si="68"/>
        <v>120.45567633459095</v>
      </c>
      <c r="H2382" s="2">
        <f>H2381*(1-H$1+IF(AND(WEEKDAY($A2382)&lt;&gt;1,WEEKDAY($A2382)&lt;&gt;7),-VLOOKUP($A2382,ETF_OP_Fee!$I$5:$J$14,2,1),0))^($A2382-$A2381)*(1+1*(B2382/B2381-1))</f>
        <v>5.3219813566101415</v>
      </c>
      <c r="I2382" s="9" t="str">
        <f>IFERROR(VLOOKUP(A2382,'BITO-IV'!$A$1:$J$10000,4,0),"")</f>
        <v/>
      </c>
      <c r="L2382" s="9">
        <f>VLOOKUP(A2382,'ETH-Web'!$A$1:$G$10001,6,0)</f>
        <v>245.78183000000001</v>
      </c>
      <c r="M2382" s="2">
        <f>M2381*(1-M$1+IF(AND(WEEKDAY($A2382)&lt;&gt;1,WEEKDAY($A2382)&lt;&gt;7),-VLOOKUP($A2382,ETF_OP_Fee!$K$5:$L$14,2,1),0))^($A2382-$A2381)*(1+2*(L2382/L2381-1))-M$3*IFERROR(VLOOKUP($A3978,Dividends!$C$10:$E$100,3,0),0)</f>
        <v>5.0827796703275556</v>
      </c>
      <c r="R2382" t="str">
        <f t="shared" si="69"/>
        <v/>
      </c>
      <c r="S2382" t="str">
        <f t="shared" si="67"/>
        <v/>
      </c>
      <c r="U2382" t="str">
        <f t="shared" si="70"/>
        <v/>
      </c>
      <c r="V2382" t="str">
        <f t="shared" si="71"/>
        <v/>
      </c>
      <c r="W2382">
        <f>VLOOKUP(A2382,Tbills!$B$4:$C$10000,2,1)</f>
        <v>2.2399991208791059</v>
      </c>
    </row>
    <row r="2383" spans="1:23">
      <c r="A2383" s="1">
        <v>43628</v>
      </c>
      <c r="B2383">
        <f>IFERROR(VLOOKUP($A2383,'BTC-Web'!$A$2:$H$10000,2,0),"")</f>
        <v>7925.4340819999998</v>
      </c>
      <c r="C2383">
        <f>VLOOKUP(A2383,H_SPBTFDUE!$B$2:$C$5828,2,0)</f>
        <v>56.67</v>
      </c>
      <c r="D2383" s="2">
        <f>D2382*(1-D$1+IF(AND(WEEKDAY($A2383)&lt;&gt;1,WEEKDAY($A2383)&lt;&gt;7),-VLOOKUP($A2383,ETF_OP_Fee!$G$5:$H$14,2,1),0))^($A2383-$A2382)*(1+2*(C2383/C2382-1))+IFERROR(VLOOKUP(A2383,BITXeom!$C$9:$D$100,2,0),0)-$D$3*IFERROR(VLOOKUP($A2383,Dividends!$C$10:$E$100,2,0),0)</f>
        <v>18.199095074823951</v>
      </c>
      <c r="G2383" s="66">
        <f t="shared" si="68"/>
        <v>112.00100791810904</v>
      </c>
      <c r="H2383" s="2">
        <f>H2382*(1-H$1+IF(AND(WEEKDAY($A2383)&lt;&gt;1,WEEKDAY($A2383)&lt;&gt;7),-VLOOKUP($A2383,ETF_OP_Fee!$I$5:$J$14,2,1),0))^($A2383-$A2382)*(1+1*(B2383/B2382-1))</f>
        <v>5.2694441163088808</v>
      </c>
      <c r="I2383" s="9" t="str">
        <f>IFERROR(VLOOKUP(A2383,'BITO-IV'!$A$1:$J$10000,4,0),"")</f>
        <v/>
      </c>
      <c r="L2383" s="9">
        <f>VLOOKUP(A2383,'ETH-Web'!$A$1:$G$10001,6,0)</f>
        <v>260.90329000000003</v>
      </c>
      <c r="M2383" s="2">
        <f>M2382*(1-M$1+IF(AND(WEEKDAY($A2383)&lt;&gt;1,WEEKDAY($A2383)&lt;&gt;7),-VLOOKUP($A2383,ETF_OP_Fee!$K$5:$L$14,2,1),0))^($A2383-$A2382)*(1+2*(L2383/L2382-1))-M$3*IFERROR(VLOOKUP($A3979,Dividends!$C$10:$E$100,3,0),0)</f>
        <v>5.7080576560444207</v>
      </c>
      <c r="R2383" t="str">
        <f t="shared" si="69"/>
        <v/>
      </c>
      <c r="S2383" t="str">
        <f t="shared" si="67"/>
        <v/>
      </c>
      <c r="U2383" t="str">
        <f t="shared" si="70"/>
        <v/>
      </c>
      <c r="V2383" t="str">
        <f t="shared" si="71"/>
        <v/>
      </c>
      <c r="W2383">
        <f>VLOOKUP(A2383,Tbills!$B$4:$C$10000,2,1)</f>
        <v>2.2399991208791059</v>
      </c>
    </row>
    <row r="2384" spans="1:23">
      <c r="A2384" s="1">
        <v>43629</v>
      </c>
      <c r="B2384">
        <f>IFERROR(VLOOKUP($A2384,'BTC-Web'!$A$2:$H$10000,2,0),"")</f>
        <v>8145.5454099999997</v>
      </c>
      <c r="C2384">
        <f>VLOOKUP(A2384,H_SPBTFDUE!$B$2:$C$5828,2,0)</f>
        <v>57.27</v>
      </c>
      <c r="D2384" s="2">
        <f>D2383*(1-D$1+IF(AND(WEEKDAY($A2384)&lt;&gt;1,WEEKDAY($A2384)&lt;&gt;7),-VLOOKUP($A2384,ETF_OP_Fee!$G$5:$H$14,2,1),0))^($A2384-$A2383)*(1+2*(C2384/C2383-1))+IFERROR(VLOOKUP(A2384,BITXeom!$C$9:$D$100,2,0),0)-$D$3*IFERROR(VLOOKUP($A2384,Dividends!$C$10:$E$100,2,0),0)</f>
        <v>18.582224688519482</v>
      </c>
      <c r="G2384" s="66">
        <f t="shared" si="68"/>
        <v>109.62353118724529</v>
      </c>
      <c r="H2384" s="2">
        <f>H2383*(1-H$1+IF(AND(WEEKDAY($A2384)&lt;&gt;1,WEEKDAY($A2384)&lt;&gt;7),-VLOOKUP($A2384,ETF_OP_Fee!$I$5:$J$14,2,1),0))^($A2384-$A2383)*(1+1*(B2384/B2383-1))</f>
        <v>5.4156502634309334</v>
      </c>
      <c r="I2384" s="9" t="str">
        <f>IFERROR(VLOOKUP(A2384,'BITO-IV'!$A$1:$J$10000,4,0),"")</f>
        <v/>
      </c>
      <c r="L2384" s="9">
        <f>VLOOKUP(A2384,'ETH-Web'!$A$1:$G$10001,6,0)</f>
        <v>256.16879299999999</v>
      </c>
      <c r="M2384" s="2">
        <f>M2383*(1-M$1+IF(AND(WEEKDAY($A2384)&lt;&gt;1,WEEKDAY($A2384)&lt;&gt;7),-VLOOKUP($A2384,ETF_OP_Fee!$K$5:$L$14,2,1),0))^($A2384-$A2383)*(1+2*(L2384/L2383-1))-M$3*IFERROR(VLOOKUP($A3980,Dividends!$C$10:$E$100,3,0),0)</f>
        <v>5.5007527767178201</v>
      </c>
      <c r="R2384" t="str">
        <f t="shared" si="69"/>
        <v/>
      </c>
      <c r="S2384" t="str">
        <f t="shared" si="67"/>
        <v/>
      </c>
      <c r="U2384" t="str">
        <f t="shared" si="70"/>
        <v/>
      </c>
      <c r="V2384" t="str">
        <f t="shared" si="71"/>
        <v/>
      </c>
      <c r="W2384">
        <f>VLOOKUP(A2384,Tbills!$B$4:$C$10000,2,1)</f>
        <v>2.1700008791208969</v>
      </c>
    </row>
    <row r="2385" spans="1:23">
      <c r="A2385" s="1">
        <v>43630</v>
      </c>
      <c r="B2385">
        <f>IFERROR(VLOOKUP($A2385,'BTC-Web'!$A$2:$H$10000,2,0),"")</f>
        <v>8230.8984380000002</v>
      </c>
      <c r="C2385">
        <f>VLOOKUP(A2385,H_SPBTFDUE!$B$2:$C$5828,2,0)</f>
        <v>58.38</v>
      </c>
      <c r="D2385" s="2">
        <f>D2384*(1-D$1+IF(AND(WEEKDAY($A2385)&lt;&gt;1,WEEKDAY($A2385)&lt;&gt;7),-VLOOKUP($A2385,ETF_OP_Fee!$G$5:$H$14,2,1),0))^($A2385-$A2384)*(1+2*(C2385/C2384-1))+IFERROR(VLOOKUP(A2385,BITXeom!$C$9:$D$100,2,0),0)-$D$3*IFERROR(VLOOKUP($A2385,Dividends!$C$10:$E$100,2,0),0)</f>
        <v>19.300214531252013</v>
      </c>
      <c r="G2385" s="66">
        <f t="shared" si="68"/>
        <v>105.36840552801443</v>
      </c>
      <c r="H2385" s="2">
        <f>H2384*(1-H$1+IF(AND(WEEKDAY($A2385)&lt;&gt;1,WEEKDAY($A2385)&lt;&gt;7),-VLOOKUP($A2385,ETF_OP_Fee!$I$5:$J$14,2,1),0))^($A2385-$A2384)*(1+1*(B2385/B2384-1))</f>
        <v>5.4722556761766494</v>
      </c>
      <c r="I2385" s="9" t="str">
        <f>IFERROR(VLOOKUP(A2385,'BITO-IV'!$A$1:$J$10000,4,0),"")</f>
        <v/>
      </c>
      <c r="L2385" s="9">
        <f>VLOOKUP(A2385,'ETH-Web'!$A$1:$G$10001,6,0)</f>
        <v>264.08746300000001</v>
      </c>
      <c r="M2385" s="2">
        <f>M2384*(1-M$1+IF(AND(WEEKDAY($A2385)&lt;&gt;1,WEEKDAY($A2385)&lt;&gt;7),-VLOOKUP($A2385,ETF_OP_Fee!$K$5:$L$14,2,1),0))^($A2385-$A2384)*(1+2*(L2385/L2384-1))-M$3*IFERROR(VLOOKUP($A3981,Dividends!$C$10:$E$100,3,0),0)</f>
        <v>5.8406800477010847</v>
      </c>
      <c r="R2385" t="str">
        <f t="shared" si="69"/>
        <v/>
      </c>
      <c r="S2385" t="str">
        <f t="shared" si="67"/>
        <v/>
      </c>
      <c r="U2385" t="str">
        <f t="shared" si="70"/>
        <v/>
      </c>
      <c r="V2385" t="str">
        <f t="shared" si="71"/>
        <v/>
      </c>
      <c r="W2385">
        <f>VLOOKUP(A2385,Tbills!$B$4:$C$10000,2,1)</f>
        <v>2.1700008791208969</v>
      </c>
    </row>
    <row r="2386" spans="1:23">
      <c r="A2386" s="1">
        <v>43633</v>
      </c>
      <c r="B2386">
        <f>IFERROR(VLOOKUP($A2386,'BTC-Web'!$A$2:$H$10000,2,0),"")</f>
        <v>8988.9238280000009</v>
      </c>
      <c r="C2386">
        <f>VLOOKUP(A2386,H_SPBTFDUE!$B$2:$C$5828,2,0)</f>
        <v>64.83</v>
      </c>
      <c r="D2386" s="2">
        <f>D2385*(1-D$1+IF(AND(WEEKDAY($A2386)&lt;&gt;1,WEEKDAY($A2386)&lt;&gt;7),-VLOOKUP($A2386,ETF_OP_Fee!$G$5:$H$14,2,1),0))^($A2386-$A2385)*(1+2*(C2386/C2385-1))+IFERROR(VLOOKUP(A2386,BITXeom!$C$9:$D$100,2,0),0)-$D$3*IFERROR(VLOOKUP($A2386,Dividends!$C$10:$E$100,2,0),0)</f>
        <v>23.556386285695137</v>
      </c>
      <c r="G2386" s="66">
        <f t="shared" si="68"/>
        <v>82.080076621444093</v>
      </c>
      <c r="H2386" s="2">
        <f>H2385*(1-H$1+IF(AND(WEEKDAY($A2386)&lt;&gt;1,WEEKDAY($A2386)&lt;&gt;7),-VLOOKUP($A2386,ETF_OP_Fee!$I$5:$J$14,2,1),0))^($A2386-$A2385)*(1+1*(B2386/B2385-1))</f>
        <v>5.9757569689616634</v>
      </c>
      <c r="I2386" s="9" t="str">
        <f>IFERROR(VLOOKUP(A2386,'BITO-IV'!$A$1:$J$10000,4,0),"")</f>
        <v/>
      </c>
      <c r="L2386" s="9">
        <f>VLOOKUP(A2386,'ETH-Web'!$A$1:$G$10001,6,0)</f>
        <v>274.35110500000002</v>
      </c>
      <c r="M2386" s="2">
        <f>M2385*(1-M$1+IF(AND(WEEKDAY($A2386)&lt;&gt;1,WEEKDAY($A2386)&lt;&gt;7),-VLOOKUP($A2386,ETF_OP_Fee!$K$5:$L$14,2,1),0))^($A2386-$A2385)*(1+2*(L2386/L2385-1))-M$3*IFERROR(VLOOKUP($A3982,Dividends!$C$10:$E$100,3,0),0)</f>
        <v>6.2941846060456905</v>
      </c>
      <c r="R2386" t="str">
        <f t="shared" si="69"/>
        <v/>
      </c>
      <c r="S2386" t="str">
        <f t="shared" si="67"/>
        <v/>
      </c>
      <c r="U2386" t="str">
        <f t="shared" si="70"/>
        <v/>
      </c>
      <c r="V2386" t="str">
        <f t="shared" si="71"/>
        <v/>
      </c>
      <c r="W2386">
        <f>VLOOKUP(A2386,Tbills!$B$4:$C$10000,2,1)</f>
        <v>2.1700008791208969</v>
      </c>
    </row>
    <row r="2387" spans="1:23">
      <c r="A2387" s="1">
        <v>43634</v>
      </c>
      <c r="B2387">
        <f>IFERROR(VLOOKUP($A2387,'BTC-Web'!$A$2:$H$10000,2,0),"")</f>
        <v>9335.4667969999991</v>
      </c>
      <c r="C2387">
        <f>VLOOKUP(A2387,H_SPBTFDUE!$B$2:$C$5828,2,0)</f>
        <v>63.07</v>
      </c>
      <c r="D2387" s="2">
        <f>D2386*(1-D$1+IF(AND(WEEKDAY($A2387)&lt;&gt;1,WEEKDAY($A2387)&lt;&gt;7),-VLOOKUP($A2387,ETF_OP_Fee!$G$5:$H$14,2,1),0))^($A2387-$A2386)*(1+2*(C2387/C2386-1))+IFERROR(VLOOKUP(A2387,BITXeom!$C$9:$D$100,2,0),0)-$D$3*IFERROR(VLOOKUP($A2387,Dividends!$C$10:$E$100,2,0),0)</f>
        <v>22.274686761765921</v>
      </c>
      <c r="G2387" s="66">
        <f t="shared" si="68"/>
        <v>86.532411544488411</v>
      </c>
      <c r="H2387" s="2">
        <f>H2386*(1-H$1+IF(AND(WEEKDAY($A2387)&lt;&gt;1,WEEKDAY($A2387)&lt;&gt;7),-VLOOKUP($A2387,ETF_OP_Fee!$I$5:$J$14,2,1),0))^($A2387-$A2386)*(1+1*(B2387/B2386-1))</f>
        <v>6.2059741367502639</v>
      </c>
      <c r="I2387" s="9" t="str">
        <f>IFERROR(VLOOKUP(A2387,'BITO-IV'!$A$1:$J$10000,4,0),"")</f>
        <v/>
      </c>
      <c r="L2387" s="9">
        <f>VLOOKUP(A2387,'ETH-Web'!$A$1:$G$10001,6,0)</f>
        <v>265.051849</v>
      </c>
      <c r="M2387" s="2">
        <f>M2386*(1-M$1+IF(AND(WEEKDAY($A2387)&lt;&gt;1,WEEKDAY($A2387)&lt;&gt;7),-VLOOKUP($A2387,ETF_OP_Fee!$K$5:$L$14,2,1),0))^($A2387-$A2386)*(1+2*(L2387/L2386-1))-M$3*IFERROR(VLOOKUP($A3983,Dividends!$C$10:$E$100,3,0),0)</f>
        <v>5.8673449743810631</v>
      </c>
      <c r="R2387" t="str">
        <f t="shared" si="69"/>
        <v/>
      </c>
      <c r="S2387" t="str">
        <f t="shared" si="67"/>
        <v/>
      </c>
      <c r="U2387" t="str">
        <f t="shared" si="70"/>
        <v/>
      </c>
      <c r="V2387" t="str">
        <f t="shared" si="71"/>
        <v/>
      </c>
      <c r="W2387">
        <f>VLOOKUP(A2387,Tbills!$B$4:$C$10000,2,1)</f>
        <v>2.1700008791208969</v>
      </c>
    </row>
    <row r="2388" spans="1:23">
      <c r="A2388" s="1">
        <v>43635</v>
      </c>
      <c r="B2388">
        <f>IFERROR(VLOOKUP($A2388,'BTC-Web'!$A$2:$H$10000,2,0),"")</f>
        <v>9078.7275389999995</v>
      </c>
      <c r="C2388">
        <f>VLOOKUP(A2388,H_SPBTFDUE!$B$2:$C$5828,2,0)</f>
        <v>63.73</v>
      </c>
      <c r="D2388" s="2">
        <f>D2387*(1-D$1+IF(AND(WEEKDAY($A2388)&lt;&gt;1,WEEKDAY($A2388)&lt;&gt;7),-VLOOKUP($A2388,ETF_OP_Fee!$G$5:$H$14,2,1),0))^($A2388-$A2387)*(1+2*(C2388/C2387-1))+IFERROR(VLOOKUP(A2388,BITXeom!$C$9:$D$100,2,0),0)-$D$3*IFERROR(VLOOKUP($A2388,Dividends!$C$10:$E$100,2,0),0)</f>
        <v>22.73813512986629</v>
      </c>
      <c r="G2388" s="66">
        <f t="shared" si="68"/>
        <v>84.71685934148455</v>
      </c>
      <c r="H2388" s="2">
        <f>H2387*(1-H$1+IF(AND(WEEKDAY($A2388)&lt;&gt;1,WEEKDAY($A2388)&lt;&gt;7),-VLOOKUP($A2388,ETF_OP_Fee!$I$5:$J$14,2,1),0))^($A2388-$A2387)*(1+1*(B2388/B2387-1))</f>
        <v>6.035143510451987</v>
      </c>
      <c r="I2388" s="9" t="str">
        <f>IFERROR(VLOOKUP(A2388,'BITO-IV'!$A$1:$J$10000,4,0),"")</f>
        <v/>
      </c>
      <c r="L2388" s="9">
        <f>VLOOKUP(A2388,'ETH-Web'!$A$1:$G$10001,6,0)</f>
        <v>269.43179300000003</v>
      </c>
      <c r="M2388" s="2">
        <f>M2387*(1-M$1+IF(AND(WEEKDAY($A2388)&lt;&gt;1,WEEKDAY($A2388)&lt;&gt;7),-VLOOKUP($A2388,ETF_OP_Fee!$K$5:$L$14,2,1),0))^($A2388-$A2387)*(1+2*(L2388/L2387-1))-M$3*IFERROR(VLOOKUP($A3984,Dividends!$C$10:$E$100,3,0),0)</f>
        <v>6.0611029538703907</v>
      </c>
      <c r="R2388" t="str">
        <f t="shared" si="69"/>
        <v/>
      </c>
      <c r="S2388" t="str">
        <f t="shared" si="67"/>
        <v/>
      </c>
      <c r="U2388" t="str">
        <f t="shared" si="70"/>
        <v/>
      </c>
      <c r="V2388" t="str">
        <f t="shared" si="71"/>
        <v/>
      </c>
      <c r="W2388">
        <f>VLOOKUP(A2388,Tbills!$B$4:$C$10000,2,1)</f>
        <v>2.1700008791208969</v>
      </c>
    </row>
    <row r="2389" spans="1:23">
      <c r="A2389" s="1">
        <v>43636</v>
      </c>
      <c r="B2389">
        <f>IFERROR(VLOOKUP($A2389,'BTC-Web'!$A$2:$H$10000,2,0),"")</f>
        <v>9273.0605469999991</v>
      </c>
      <c r="C2389">
        <f>VLOOKUP(A2389,H_SPBTFDUE!$B$2:$C$5828,2,0)</f>
        <v>66.72</v>
      </c>
      <c r="D2389" s="2">
        <f>D2388*(1-D$1+IF(AND(WEEKDAY($A2389)&lt;&gt;1,WEEKDAY($A2389)&lt;&gt;7),-VLOOKUP($A2389,ETF_OP_Fee!$G$5:$H$14,2,1),0))^($A2389-$A2388)*(1+2*(C2389/C2388-1))+IFERROR(VLOOKUP(A2389,BITXeom!$C$9:$D$100,2,0),0)-$D$3*IFERROR(VLOOKUP($A2389,Dividends!$C$10:$E$100,2,0),0)</f>
        <v>24.868732501498904</v>
      </c>
      <c r="G2389" s="66">
        <f t="shared" si="68"/>
        <v>76.763181905721567</v>
      </c>
      <c r="H2389" s="2">
        <f>H2388*(1-H$1+IF(AND(WEEKDAY($A2389)&lt;&gt;1,WEEKDAY($A2389)&lt;&gt;7),-VLOOKUP($A2389,ETF_OP_Fee!$I$5:$J$14,2,1),0))^($A2389-$A2388)*(1+1*(B2389/B2388-1))</f>
        <v>6.1641672071394353</v>
      </c>
      <c r="I2389" s="9" t="str">
        <f>IFERROR(VLOOKUP(A2389,'BITO-IV'!$A$1:$J$10000,4,0),"")</f>
        <v/>
      </c>
      <c r="L2389" s="9">
        <f>VLOOKUP(A2389,'ETH-Web'!$A$1:$G$10001,6,0)</f>
        <v>271.69500699999998</v>
      </c>
      <c r="M2389" s="2">
        <f>M2388*(1-M$1+IF(AND(WEEKDAY($A2389)&lt;&gt;1,WEEKDAY($A2389)&lt;&gt;7),-VLOOKUP($A2389,ETF_OP_Fee!$K$5:$L$14,2,1),0))^($A2389-$A2388)*(1+2*(L2389/L2388-1))-M$3*IFERROR(VLOOKUP($A3985,Dividends!$C$10:$E$100,3,0),0)</f>
        <v>6.1627701793242728</v>
      </c>
      <c r="R2389" t="str">
        <f t="shared" si="69"/>
        <v/>
      </c>
      <c r="S2389" t="str">
        <f t="shared" si="67"/>
        <v/>
      </c>
      <c r="U2389" t="str">
        <f t="shared" si="70"/>
        <v/>
      </c>
      <c r="V2389" t="str">
        <f t="shared" si="71"/>
        <v/>
      </c>
      <c r="W2389">
        <f>VLOOKUP(A2389,Tbills!$B$4:$C$10000,2,1)</f>
        <v>2.085001318681297</v>
      </c>
    </row>
    <row r="2390" spans="1:23">
      <c r="A2390" s="1">
        <v>43637</v>
      </c>
      <c r="B2390">
        <f>IFERROR(VLOOKUP($A2390,'BTC-Web'!$A$2:$H$10000,2,0),"")</f>
        <v>9525.0742190000001</v>
      </c>
      <c r="C2390">
        <f>VLOOKUP(A2390,H_SPBTFDUE!$B$2:$C$5828,2,0)</f>
        <v>69.260000000000005</v>
      </c>
      <c r="D2390" s="2">
        <f>D2389*(1-D$1+IF(AND(WEEKDAY($A2390)&lt;&gt;1,WEEKDAY($A2390)&lt;&gt;7),-VLOOKUP($A2390,ETF_OP_Fee!$G$5:$H$14,2,1),0))^($A2390-$A2389)*(1+2*(C2390/C2389-1))+IFERROR(VLOOKUP(A2390,BITXeom!$C$9:$D$100,2,0),0)-$D$3*IFERROR(VLOOKUP($A2390,Dividends!$C$10:$E$100,2,0),0)</f>
        <v>26.758989001965411</v>
      </c>
      <c r="G2390" s="66">
        <f t="shared" si="68"/>
        <v>70.91450729581932</v>
      </c>
      <c r="H2390" s="2">
        <f>H2389*(1-H$1+IF(AND(WEEKDAY($A2390)&lt;&gt;1,WEEKDAY($A2390)&lt;&gt;7),-VLOOKUP($A2390,ETF_OP_Fee!$I$5:$J$14,2,1),0))^($A2390-$A2389)*(1+1*(B2390/B2389-1))</f>
        <v>6.3315257861454368</v>
      </c>
      <c r="I2390" s="9" t="str">
        <f>IFERROR(VLOOKUP(A2390,'BITO-IV'!$A$1:$J$10000,4,0),"")</f>
        <v/>
      </c>
      <c r="L2390" s="9">
        <f>VLOOKUP(A2390,'ETH-Web'!$A$1:$G$10001,6,0)</f>
        <v>294.91027800000001</v>
      </c>
      <c r="M2390" s="2">
        <f>M2389*(1-M$1+IF(AND(WEEKDAY($A2390)&lt;&gt;1,WEEKDAY($A2390)&lt;&gt;7),-VLOOKUP($A2390,ETF_OP_Fee!$K$5:$L$14,2,1),0))^($A2390-$A2389)*(1+2*(L2390/L2389-1))-M$3*IFERROR(VLOOKUP($A3986,Dividends!$C$10:$E$100,3,0),0)</f>
        <v>7.215753347197329</v>
      </c>
      <c r="R2390" t="str">
        <f t="shared" si="69"/>
        <v/>
      </c>
      <c r="S2390" t="str">
        <f t="shared" si="67"/>
        <v/>
      </c>
      <c r="U2390" t="str">
        <f t="shared" si="70"/>
        <v/>
      </c>
      <c r="V2390" t="str">
        <f t="shared" si="71"/>
        <v/>
      </c>
      <c r="W2390">
        <f>VLOOKUP(A2390,Tbills!$B$4:$C$10000,2,1)</f>
        <v>2.085001318681297</v>
      </c>
    </row>
    <row r="2391" spans="1:23">
      <c r="A2391" s="1">
        <v>43640</v>
      </c>
      <c r="B2391">
        <f>IFERROR(VLOOKUP($A2391,'BTC-Web'!$A$2:$H$10000,2,0),"")</f>
        <v>10853.744140999999</v>
      </c>
      <c r="C2391">
        <f>VLOOKUP(A2391,H_SPBTFDUE!$B$2:$C$5828,2,0)</f>
        <v>76.56</v>
      </c>
      <c r="D2391" s="2">
        <f>D2390*(1-D$1+IF(AND(WEEKDAY($A2391)&lt;&gt;1,WEEKDAY($A2391)&lt;&gt;7),-VLOOKUP($A2391,ETF_OP_Fee!$G$5:$H$14,2,1),0))^($A2391-$A2390)*(1+2*(C2391/C2390-1))+IFERROR(VLOOKUP(A2391,BITXeom!$C$9:$D$100,2,0),0)-$D$3*IFERROR(VLOOKUP($A2391,Dividends!$C$10:$E$100,2,0),0)</f>
        <v>32.388065024161222</v>
      </c>
      <c r="G2391" s="66">
        <f t="shared" si="68"/>
        <v>55.962045908861619</v>
      </c>
      <c r="H2391" s="2">
        <f>H2390*(1-H$1+IF(AND(WEEKDAY($A2391)&lt;&gt;1,WEEKDAY($A2391)&lt;&gt;7),-VLOOKUP($A2391,ETF_OP_Fee!$I$5:$J$14,2,1),0))^($A2391-$A2390)*(1+1*(B2391/B2390-1))</f>
        <v>7.2141585038700775</v>
      </c>
      <c r="I2391" s="9" t="str">
        <f>IFERROR(VLOOKUP(A2391,'BITO-IV'!$A$1:$J$10000,4,0),"")</f>
        <v/>
      </c>
      <c r="L2391" s="9">
        <f>VLOOKUP(A2391,'ETH-Web'!$A$1:$G$10001,6,0)</f>
        <v>310.42468300000002</v>
      </c>
      <c r="M2391" s="2">
        <f>M2390*(1-M$1+IF(AND(WEEKDAY($A2391)&lt;&gt;1,WEEKDAY($A2391)&lt;&gt;7),-VLOOKUP($A2391,ETF_OP_Fee!$K$5:$L$14,2,1),0))^($A2391-$A2390)*(1+2*(L2391/L2390-1))-M$3*IFERROR(VLOOKUP($A3987,Dividends!$C$10:$E$100,3,0),0)</f>
        <v>7.9743384249349836</v>
      </c>
      <c r="R2391" t="str">
        <f t="shared" si="69"/>
        <v/>
      </c>
      <c r="S2391" t="str">
        <f t="shared" si="67"/>
        <v/>
      </c>
      <c r="U2391" t="str">
        <f t="shared" si="70"/>
        <v/>
      </c>
      <c r="V2391" t="str">
        <f t="shared" si="71"/>
        <v/>
      </c>
      <c r="W2391">
        <f>VLOOKUP(A2391,Tbills!$B$4:$C$10000,2,1)</f>
        <v>2.085001318681297</v>
      </c>
    </row>
    <row r="2392" spans="1:23">
      <c r="A2392" s="1">
        <v>43641</v>
      </c>
      <c r="B2392">
        <f>IFERROR(VLOOKUP($A2392,'BTC-Web'!$A$2:$H$10000,2,0),"")</f>
        <v>11007.202148</v>
      </c>
      <c r="C2392">
        <f>VLOOKUP(A2392,H_SPBTFDUE!$B$2:$C$5828,2,0)</f>
        <v>80.09</v>
      </c>
      <c r="D2392" s="2">
        <f>D2391*(1-D$1+IF(AND(WEEKDAY($A2392)&lt;&gt;1,WEEKDAY($A2392)&lt;&gt;7),-VLOOKUP($A2392,ETF_OP_Fee!$G$5:$H$14,2,1),0))^($A2392-$A2391)*(1+2*(C2392/C2391-1))+IFERROR(VLOOKUP(A2392,BITXeom!$C$9:$D$100,2,0),0)-$D$3*IFERROR(VLOOKUP($A2392,Dividends!$C$10:$E$100,2,0),0)</f>
        <v>35.370474379913318</v>
      </c>
      <c r="G2392" s="66">
        <f t="shared" si="68"/>
        <v>50.798578425823649</v>
      </c>
      <c r="H2392" s="2">
        <f>H2391*(1-H$1+IF(AND(WEEKDAY($A2392)&lt;&gt;1,WEEKDAY($A2392)&lt;&gt;7),-VLOOKUP($A2392,ETF_OP_Fee!$I$5:$J$14,2,1),0))^($A2392-$A2391)*(1+1*(B2392/B2391-1))</f>
        <v>7.3159670222994855</v>
      </c>
      <c r="I2392" s="9" t="str">
        <f>IFERROR(VLOOKUP(A2392,'BITO-IV'!$A$1:$J$10000,4,0),"")</f>
        <v/>
      </c>
      <c r="L2392" s="9">
        <f>VLOOKUP(A2392,'ETH-Web'!$A$1:$G$10001,6,0)</f>
        <v>318.12631199999998</v>
      </c>
      <c r="M2392" s="2">
        <f>M2391*(1-M$1+IF(AND(WEEKDAY($A2392)&lt;&gt;1,WEEKDAY($A2392)&lt;&gt;7),-VLOOKUP($A2392,ETF_OP_Fee!$K$5:$L$14,2,1),0))^($A2392-$A2391)*(1+2*(L2392/L2391-1))-M$3*IFERROR(VLOOKUP($A3988,Dividends!$C$10:$E$100,3,0),0)</f>
        <v>8.3698091613486216</v>
      </c>
      <c r="R2392" t="str">
        <f t="shared" si="69"/>
        <v/>
      </c>
      <c r="S2392" t="str">
        <f t="shared" si="67"/>
        <v/>
      </c>
      <c r="U2392" t="str">
        <f t="shared" si="70"/>
        <v/>
      </c>
      <c r="V2392" t="str">
        <f t="shared" si="71"/>
        <v/>
      </c>
      <c r="W2392">
        <f>VLOOKUP(A2392,Tbills!$B$4:$C$10000,2,1)</f>
        <v>2.085001318681297</v>
      </c>
    </row>
    <row r="2393" spans="1:23">
      <c r="A2393" s="1">
        <v>43642</v>
      </c>
      <c r="B2393">
        <f>IFERROR(VLOOKUP($A2393,'BTC-Web'!$A$2:$H$10000,2,0),"")</f>
        <v>11778.581055000001</v>
      </c>
      <c r="C2393">
        <f>VLOOKUP(A2393,H_SPBTFDUE!$B$2:$C$5828,2,0)</f>
        <v>97.39</v>
      </c>
      <c r="D2393" s="2">
        <f>D2392*(1-D$1+IF(AND(WEEKDAY($A2393)&lt;&gt;1,WEEKDAY($A2393)&lt;&gt;7),-VLOOKUP($A2393,ETF_OP_Fee!$G$5:$H$14,2,1),0))^($A2393-$A2392)*(1+2*(C2393/C2392-1))+IFERROR(VLOOKUP(A2393,BITXeom!$C$9:$D$100,2,0),0)-$D$3*IFERROR(VLOOKUP($A2393,Dividends!$C$10:$E$100,2,0),0)</f>
        <v>50.64490806656493</v>
      </c>
      <c r="G2393" s="66">
        <f t="shared" si="68"/>
        <v>28.850237855386514</v>
      </c>
      <c r="H2393" s="2">
        <f>H2392*(1-H$1+IF(AND(WEEKDAY($A2393)&lt;&gt;1,WEEKDAY($A2393)&lt;&gt;7),-VLOOKUP($A2393,ETF_OP_Fee!$I$5:$J$14,2,1),0))^($A2393-$A2392)*(1+1*(B2393/B2392-1))</f>
        <v>7.8284623634512673</v>
      </c>
      <c r="I2393" s="9" t="str">
        <f>IFERROR(VLOOKUP(A2393,'BITO-IV'!$A$1:$J$10000,4,0),"")</f>
        <v/>
      </c>
      <c r="L2393" s="9">
        <f>VLOOKUP(A2393,'ETH-Web'!$A$1:$G$10001,6,0)</f>
        <v>336.753174</v>
      </c>
      <c r="M2393" s="2">
        <f>M2392*(1-M$1+IF(AND(WEEKDAY($A2393)&lt;&gt;1,WEEKDAY($A2393)&lt;&gt;7),-VLOOKUP($A2393,ETF_OP_Fee!$K$5:$L$14,2,1),0))^($A2393-$A2392)*(1+2*(L2393/L2392-1))-M$3*IFERROR(VLOOKUP($A3989,Dividends!$C$10:$E$100,3,0),0)</f>
        <v>9.3497028264117574</v>
      </c>
      <c r="R2393" t="str">
        <f t="shared" si="69"/>
        <v/>
      </c>
      <c r="S2393" t="str">
        <f t="shared" si="67"/>
        <v/>
      </c>
      <c r="U2393" t="str">
        <f t="shared" si="70"/>
        <v/>
      </c>
      <c r="V2393" t="str">
        <f t="shared" si="71"/>
        <v/>
      </c>
      <c r="W2393">
        <f>VLOOKUP(A2393,Tbills!$B$4:$C$10000,2,1)</f>
        <v>2.085001318681297</v>
      </c>
    </row>
    <row r="2394" spans="1:23">
      <c r="A2394" s="1">
        <v>43643</v>
      </c>
      <c r="B2394">
        <f>IFERROR(VLOOKUP($A2394,'BTC-Web'!$A$2:$H$10000,2,0),"")</f>
        <v>13017.125</v>
      </c>
      <c r="C2394">
        <f>VLOOKUP(A2394,H_SPBTFDUE!$B$2:$C$5828,2,0)</f>
        <v>76.39</v>
      </c>
      <c r="D2394" s="2">
        <f>D2393*(1-D$1+IF(AND(WEEKDAY($A2394)&lt;&gt;1,WEEKDAY($A2394)&lt;&gt;7),-VLOOKUP($A2394,ETF_OP_Fee!$G$5:$H$14,2,1),0))^($A2394-$A2393)*(1+2*(C2394/C2393-1))+IFERROR(VLOOKUP(A2394,BITXeom!$C$9:$D$100,2,0),0)-$D$3*IFERROR(VLOOKUP($A2394,Dividends!$C$10:$E$100,2,0),0)</f>
        <v>28.800526687795941</v>
      </c>
      <c r="G2394" s="66">
        <f t="shared" si="68"/>
        <v>41.290567768993157</v>
      </c>
      <c r="H2394" s="2">
        <f>H2393*(1-H$1+IF(AND(WEEKDAY($A2394)&lt;&gt;1,WEEKDAY($A2394)&lt;&gt;7),-VLOOKUP($A2394,ETF_OP_Fee!$I$5:$J$14,2,1),0))^($A2394-$A2393)*(1+1*(B2394/B2393-1))</f>
        <v>8.6514173794974525</v>
      </c>
      <c r="I2394" s="9" t="str">
        <f>IFERROR(VLOOKUP(A2394,'BITO-IV'!$A$1:$J$10000,4,0),"")</f>
        <v/>
      </c>
      <c r="L2394" s="9">
        <f>VLOOKUP(A2394,'ETH-Web'!$A$1:$G$10001,6,0)</f>
        <v>294.26763899999997</v>
      </c>
      <c r="M2394" s="2">
        <f>M2393*(1-M$1+IF(AND(WEEKDAY($A2394)&lt;&gt;1,WEEKDAY($A2394)&lt;&gt;7),-VLOOKUP($A2394,ETF_OP_Fee!$K$5:$L$14,2,1),0))^($A2394-$A2393)*(1+2*(L2394/L2393-1))-M$3*IFERROR(VLOOKUP($A3990,Dividends!$C$10:$E$100,3,0),0)</f>
        <v>6.9903638787518352</v>
      </c>
      <c r="R2394" t="str">
        <f t="shared" si="69"/>
        <v/>
      </c>
      <c r="S2394" t="str">
        <f t="shared" si="67"/>
        <v/>
      </c>
      <c r="U2394" t="str">
        <f t="shared" si="70"/>
        <v/>
      </c>
      <c r="V2394" t="str">
        <f t="shared" si="71"/>
        <v/>
      </c>
      <c r="W2394">
        <f>VLOOKUP(A2394,Tbills!$B$4:$C$10000,2,1)</f>
        <v>2.1214285714285532</v>
      </c>
    </row>
    <row r="2395" spans="1:23">
      <c r="A2395" s="1">
        <v>43644</v>
      </c>
      <c r="B2395">
        <f>IFERROR(VLOOKUP($A2395,'BTC-Web'!$A$2:$H$10000,2,0),"")</f>
        <v>11162.167969</v>
      </c>
      <c r="C2395">
        <f>VLOOKUP(A2395,H_SPBTFDUE!$B$2:$C$5828,2,0)</f>
        <v>86.67</v>
      </c>
      <c r="D2395" s="2">
        <f>D2394*(1-D$1+IF(AND(WEEKDAY($A2395)&lt;&gt;1,WEEKDAY($A2395)&lt;&gt;7),-VLOOKUP($A2395,ETF_OP_Fee!$G$5:$H$14,2,1),0))^($A2395-$A2394)*(1+2*(C2395/C2394-1))+IFERROR(VLOOKUP(A2395,BITXeom!$C$9:$D$100,2,0),0)-$D$3*IFERROR(VLOOKUP($A2395,Dividends!$C$10:$E$100,2,0),0)</f>
        <v>36.547643239634333</v>
      </c>
      <c r="G2395" s="66">
        <f t="shared" si="68"/>
        <v>30.175261264749505</v>
      </c>
      <c r="H2395" s="2">
        <f>H2394*(1-H$1+IF(AND(WEEKDAY($A2395)&lt;&gt;1,WEEKDAY($A2395)&lt;&gt;7),-VLOOKUP($A2395,ETF_OP_Fee!$I$5:$J$14,2,1),0))^($A2395-$A2394)*(1+1*(B2395/B2394-1))</f>
        <v>7.4183862051903988</v>
      </c>
      <c r="I2395" s="9" t="str">
        <f>IFERROR(VLOOKUP(A2395,'BITO-IV'!$A$1:$J$10000,4,0),"")</f>
        <v/>
      </c>
      <c r="L2395" s="9">
        <f>VLOOKUP(A2395,'ETH-Web'!$A$1:$G$10001,6,0)</f>
        <v>311.22610500000002</v>
      </c>
      <c r="M2395" s="2">
        <f>M2394*(1-M$1+IF(AND(WEEKDAY($A2395)&lt;&gt;1,WEEKDAY($A2395)&lt;&gt;7),-VLOOKUP($A2395,ETF_OP_Fee!$K$5:$L$14,2,1),0))^($A2395-$A2394)*(1+2*(L2395/L2394-1))-M$3*IFERROR(VLOOKUP($A3991,Dividends!$C$10:$E$100,3,0),0)</f>
        <v>7.7958639855366982</v>
      </c>
      <c r="R2395" t="str">
        <f t="shared" si="69"/>
        <v/>
      </c>
      <c r="S2395" t="str">
        <f t="shared" si="67"/>
        <v/>
      </c>
      <c r="U2395" t="str">
        <f t="shared" si="70"/>
        <v/>
      </c>
      <c r="V2395" t="str">
        <f t="shared" si="71"/>
        <v/>
      </c>
      <c r="W2395">
        <f>VLOOKUP(A2395,Tbills!$B$4:$C$10000,2,1)</f>
        <v>2.1214285714285532</v>
      </c>
    </row>
    <row r="2396" spans="1:23">
      <c r="A2396" s="1">
        <v>43647</v>
      </c>
      <c r="B2396">
        <f>IFERROR(VLOOKUP($A2396,'BTC-Web'!$A$2:$H$10000,2,0),"")</f>
        <v>10796.930664</v>
      </c>
      <c r="C2396">
        <f>VLOOKUP(A2396,H_SPBTFDUE!$B$2:$C$5828,2,0)</f>
        <v>71.47</v>
      </c>
      <c r="D2396" s="2">
        <f>D2395*(1-D$1+IF(AND(WEEKDAY($A2396)&lt;&gt;1,WEEKDAY($A2396)&lt;&gt;7),-VLOOKUP($A2396,ETF_OP_Fee!$G$5:$H$14,2,1),0))^($A2396-$A2395)*(1+2*(C2396/C2395-1))+IFERROR(VLOOKUP(A2396,BITXeom!$C$9:$D$100,2,0),0)-$D$3*IFERROR(VLOOKUP($A2396,Dividends!$C$10:$E$100,2,0),0)</f>
        <v>23.719767407645104</v>
      </c>
      <c r="G2396" s="66">
        <f t="shared" si="68"/>
        <v>40.757836597279223</v>
      </c>
      <c r="H2396" s="2">
        <f>H2395*(1-H$1+IF(AND(WEEKDAY($A2396)&lt;&gt;1,WEEKDAY($A2396)&lt;&gt;7),-VLOOKUP($A2396,ETF_OP_Fee!$I$5:$J$14,2,1),0))^($A2396-$A2395)*(1+1*(B2396/B2395-1))</f>
        <v>7.1750889097606017</v>
      </c>
      <c r="I2396" s="9" t="str">
        <f>IFERROR(VLOOKUP(A2396,'BITO-IV'!$A$1:$J$10000,4,0),"")</f>
        <v/>
      </c>
      <c r="L2396" s="9">
        <f>VLOOKUP(A2396,'ETH-Web'!$A$1:$G$10001,6,0)</f>
        <v>293.64111300000002</v>
      </c>
      <c r="M2396" s="2">
        <f>M2395*(1-M$1+IF(AND(WEEKDAY($A2396)&lt;&gt;1,WEEKDAY($A2396)&lt;&gt;7),-VLOOKUP($A2396,ETF_OP_Fee!$K$5:$L$14,2,1),0))^($A2396-$A2395)*(1+2*(L2396/L2395-1))-M$3*IFERROR(VLOOKUP($A3992,Dividends!$C$10:$E$100,3,0),0)</f>
        <v>6.9143611987448717</v>
      </c>
      <c r="R2396" t="str">
        <f t="shared" si="69"/>
        <v/>
      </c>
      <c r="S2396" t="str">
        <f t="shared" si="67"/>
        <v/>
      </c>
      <c r="U2396" t="str">
        <f t="shared" si="70"/>
        <v/>
      </c>
      <c r="V2396" t="str">
        <f t="shared" si="71"/>
        <v/>
      </c>
      <c r="W2396">
        <f>VLOOKUP(A2396,Tbills!$B$4:$C$10000,2,1)</f>
        <v>2.1214285714285532</v>
      </c>
    </row>
    <row r="2397" spans="1:23">
      <c r="A2397" s="1">
        <v>43648</v>
      </c>
      <c r="B2397">
        <f>IFERROR(VLOOKUP($A2397,'BTC-Web'!$A$2:$H$10000,2,0),"")</f>
        <v>10588.683594</v>
      </c>
      <c r="C2397">
        <f>VLOOKUP(A2397,H_SPBTFDUE!$B$2:$C$5828,2,0)</f>
        <v>75.69</v>
      </c>
      <c r="D2397" s="2">
        <f>D2396*(1-D$1+IF(AND(WEEKDAY($A2397)&lt;&gt;1,WEEKDAY($A2397)&lt;&gt;7),-VLOOKUP($A2397,ETF_OP_Fee!$G$5:$H$14,2,1),0))^($A2397-$A2396)*(1+2*(C2397/C2396-1))+IFERROR(VLOOKUP(A2397,BITXeom!$C$9:$D$100,2,0),0)-$D$3*IFERROR(VLOOKUP($A2397,Dividends!$C$10:$E$100,2,0),0)</f>
        <v>26.517673448305729</v>
      </c>
      <c r="G2397" s="66">
        <f t="shared" si="68"/>
        <v>35.942560613654379</v>
      </c>
      <c r="H2397" s="2">
        <f>H2396*(1-H$1+IF(AND(WEEKDAY($A2397)&lt;&gt;1,WEEKDAY($A2397)&lt;&gt;7),-VLOOKUP($A2397,ETF_OP_Fee!$I$5:$J$14,2,1),0))^($A2397-$A2396)*(1+1*(B2397/B2396-1))</f>
        <v>7.0365153916090488</v>
      </c>
      <c r="I2397" s="9" t="str">
        <f>IFERROR(VLOOKUP(A2397,'BITO-IV'!$A$1:$J$10000,4,0),"")</f>
        <v/>
      </c>
      <c r="L2397" s="9">
        <f>VLOOKUP(A2397,'ETH-Web'!$A$1:$G$10001,6,0)</f>
        <v>291.59643599999998</v>
      </c>
      <c r="M2397" s="2">
        <f>M2396*(1-M$1+IF(AND(WEEKDAY($A2397)&lt;&gt;1,WEEKDAY($A2397)&lt;&gt;7),-VLOOKUP($A2397,ETF_OP_Fee!$K$5:$L$14,2,1),0))^($A2397-$A2396)*(1+2*(L2397/L2396-1))-M$3*IFERROR(VLOOKUP($A3993,Dividends!$C$10:$E$100,3,0),0)</f>
        <v>6.8178936762723179</v>
      </c>
      <c r="R2397" t="str">
        <f t="shared" si="69"/>
        <v/>
      </c>
      <c r="S2397" t="str">
        <f t="shared" si="67"/>
        <v/>
      </c>
      <c r="U2397" t="str">
        <f t="shared" si="70"/>
        <v/>
      </c>
      <c r="V2397" t="str">
        <f t="shared" si="71"/>
        <v/>
      </c>
      <c r="W2397">
        <f>VLOOKUP(A2397,Tbills!$B$4:$C$10000,2,1)</f>
        <v>2.1214285714285532</v>
      </c>
    </row>
    <row r="2398" spans="1:23">
      <c r="A2398" s="1">
        <v>43649</v>
      </c>
      <c r="B2398">
        <f>IFERROR(VLOOKUP($A2398,'BTC-Web'!$A$2:$H$10000,2,0),"")</f>
        <v>10818.15625</v>
      </c>
      <c r="C2398">
        <f>VLOOKUP(A2398,H_SPBTFDUE!$B$2:$C$5828,2,0)</f>
        <v>78.33</v>
      </c>
      <c r="D2398" s="2">
        <f>D2397*(1-D$1+IF(AND(WEEKDAY($A2398)&lt;&gt;1,WEEKDAY($A2398)&lt;&gt;7),-VLOOKUP($A2398,ETF_OP_Fee!$G$5:$H$14,2,1),0))^($A2398-$A2397)*(1+2*(C2398/C2397-1))+IFERROR(VLOOKUP(A2398,BITXeom!$C$9:$D$100,2,0),0)-$D$3*IFERROR(VLOOKUP($A2398,Dividends!$C$10:$E$100,2,0),0)</f>
        <v>28.364079617837685</v>
      </c>
      <c r="G2398" s="66">
        <f t="shared" si="68"/>
        <v>33.433400424545646</v>
      </c>
      <c r="H2398" s="2">
        <f>H2397*(1-H$1+IF(AND(WEEKDAY($A2398)&lt;&gt;1,WEEKDAY($A2398)&lt;&gt;7),-VLOOKUP($A2398,ETF_OP_Fee!$I$5:$J$14,2,1),0))^($A2398-$A2397)*(1+1*(B2398/B2397-1))</f>
        <v>7.1888201234339393</v>
      </c>
      <c r="I2398" s="9" t="str">
        <f>IFERROR(VLOOKUP(A2398,'BITO-IV'!$A$1:$J$10000,4,0),"")</f>
        <v/>
      </c>
      <c r="L2398" s="9">
        <f>VLOOKUP(A2398,'ETH-Web'!$A$1:$G$10001,6,0)</f>
        <v>303.09997600000003</v>
      </c>
      <c r="M2398" s="2">
        <f>M2397*(1-M$1+IF(AND(WEEKDAY($A2398)&lt;&gt;1,WEEKDAY($A2398)&lt;&gt;7),-VLOOKUP($A2398,ETF_OP_Fee!$K$5:$L$14,2,1),0))^($A2398-$A2397)*(1+2*(L2398/L2397-1))-M$3*IFERROR(VLOOKUP($A3994,Dividends!$C$10:$E$100,3,0),0)</f>
        <v>7.3556388833597648</v>
      </c>
      <c r="R2398" t="str">
        <f t="shared" si="69"/>
        <v/>
      </c>
      <c r="S2398" t="str">
        <f t="shared" si="67"/>
        <v/>
      </c>
      <c r="U2398" t="str">
        <f t="shared" si="70"/>
        <v/>
      </c>
      <c r="V2398" t="str">
        <f t="shared" si="71"/>
        <v/>
      </c>
      <c r="W2398">
        <f>VLOOKUP(A2398,Tbills!$B$4:$C$10000,2,1)</f>
        <v>2.1214285714285532</v>
      </c>
    </row>
    <row r="2399" spans="1:23">
      <c r="A2399" s="1">
        <v>43651</v>
      </c>
      <c r="B2399">
        <f>IFERROR(VLOOKUP($A2399,'BTC-Web'!$A$2:$H$10000,2,0),"")</f>
        <v>11203.102539</v>
      </c>
      <c r="C2399">
        <f>VLOOKUP(A2399,H_SPBTFDUE!$B$2:$C$5828,2,0)</f>
        <v>77.77</v>
      </c>
      <c r="D2399" s="2">
        <f>D2398*(1-D$1+IF(AND(WEEKDAY($A2399)&lt;&gt;1,WEEKDAY($A2399)&lt;&gt;7),-VLOOKUP($A2399,ETF_OP_Fee!$G$5:$H$14,2,1),0))^($A2399-$A2398)*(1+2*(C2399/C2398-1))+IFERROR(VLOOKUP(A2399,BITXeom!$C$9:$D$100,2,0),0)-$D$3*IFERROR(VLOOKUP($A2399,Dividends!$C$10:$E$100,2,0),0)</f>
        <v>27.951776093286519</v>
      </c>
      <c r="G2399" s="66">
        <f t="shared" si="68"/>
        <v>33.909706889351355</v>
      </c>
      <c r="H2399" s="2">
        <f>H2398*(1-H$1+IF(AND(WEEKDAY($A2399)&lt;&gt;1,WEEKDAY($A2399)&lt;&gt;7),-VLOOKUP($A2399,ETF_OP_Fee!$I$5:$J$14,2,1),0))^($A2399-$A2398)*(1+1*(B2399/B2398-1))</f>
        <v>7.4442349351532924</v>
      </c>
      <c r="I2399" s="9" t="str">
        <f>IFERROR(VLOOKUP(A2399,'BITO-IV'!$A$1:$J$10000,4,0),"")</f>
        <v/>
      </c>
      <c r="L2399" s="9">
        <f>VLOOKUP(A2399,'ETH-Web'!$A$1:$G$10001,6,0)</f>
        <v>287.99752799999999</v>
      </c>
      <c r="M2399" s="2">
        <f>M2398*(1-M$1+IF(AND(WEEKDAY($A2399)&lt;&gt;1,WEEKDAY($A2399)&lt;&gt;7),-VLOOKUP($A2399,ETF_OP_Fee!$K$5:$L$14,2,1),0))^($A2399-$A2398)*(1+2*(L2399/L2398-1))-M$3*IFERROR(VLOOKUP($A3995,Dividends!$C$10:$E$100,3,0),0)</f>
        <v>6.6222844974708437</v>
      </c>
      <c r="R2399" t="str">
        <f t="shared" si="69"/>
        <v/>
      </c>
      <c r="S2399" t="str">
        <f t="shared" si="67"/>
        <v/>
      </c>
      <c r="U2399" t="str">
        <f t="shared" si="70"/>
        <v/>
      </c>
      <c r="V2399" t="str">
        <f t="shared" si="71"/>
        <v/>
      </c>
      <c r="W2399">
        <f>VLOOKUP(A2399,Tbills!$B$4:$C$10000,2,1)</f>
        <v>2.1214285714285532</v>
      </c>
    </row>
    <row r="2400" spans="1:23">
      <c r="A2400" s="1">
        <v>43654</v>
      </c>
      <c r="B2400">
        <f>IFERROR(VLOOKUP($A2400,'BTC-Web'!$A$2:$H$10000,2,0),"")</f>
        <v>11446.596680000001</v>
      </c>
      <c r="C2400">
        <f>VLOOKUP(A2400,H_SPBTFDUE!$B$2:$C$5828,2,0)</f>
        <v>85.76</v>
      </c>
      <c r="D2400" s="2">
        <f>D2399*(1-D$1+IF(AND(WEEKDAY($A2400)&lt;&gt;1,WEEKDAY($A2400)&lt;&gt;7),-VLOOKUP($A2400,ETF_OP_Fee!$G$5:$H$14,2,1),0))^($A2400-$A2399)*(1+2*(C2400/C2399-1))+IFERROR(VLOOKUP(A2400,BITXeom!$C$9:$D$100,2,0),0)-$D$3*IFERROR(VLOOKUP($A2400,Dividends!$C$10:$E$100,2,0),0)</f>
        <v>33.683058285997589</v>
      </c>
      <c r="G2400" s="66">
        <f t="shared" si="68"/>
        <v>26.940253465091526</v>
      </c>
      <c r="H2400" s="2">
        <f>H2399*(1-H$1+IF(AND(WEEKDAY($A2400)&lt;&gt;1,WEEKDAY($A2400)&lt;&gt;7),-VLOOKUP($A2400,ETF_OP_Fee!$I$5:$J$14,2,1),0))^($A2400-$A2399)*(1+1*(B2400/B2399-1))</f>
        <v>7.6054379844053388</v>
      </c>
      <c r="I2400" s="9" t="str">
        <f>IFERROR(VLOOKUP(A2400,'BITO-IV'!$A$1:$J$10000,4,0),"")</f>
        <v/>
      </c>
      <c r="L2400" s="9">
        <f>VLOOKUP(A2400,'ETH-Web'!$A$1:$G$10001,6,0)</f>
        <v>313.25140399999998</v>
      </c>
      <c r="M2400" s="2">
        <f>M2399*(1-M$1+IF(AND(WEEKDAY($A2400)&lt;&gt;1,WEEKDAY($A2400)&lt;&gt;7),-VLOOKUP($A2400,ETF_OP_Fee!$K$5:$L$14,2,1),0))^($A2400-$A2399)*(1+2*(L2400/L2399-1))-M$3*IFERROR(VLOOKUP($A3996,Dividends!$C$10:$E$100,3,0),0)</f>
        <v>7.7830705541303988</v>
      </c>
      <c r="R2400" t="str">
        <f t="shared" si="69"/>
        <v/>
      </c>
      <c r="S2400" t="str">
        <f t="shared" si="67"/>
        <v/>
      </c>
      <c r="U2400" t="str">
        <f t="shared" si="70"/>
        <v/>
      </c>
      <c r="V2400" t="str">
        <f t="shared" si="71"/>
        <v/>
      </c>
      <c r="W2400">
        <f>VLOOKUP(A2400,Tbills!$B$4:$C$10000,2,1)</f>
        <v>2.1214285714285532</v>
      </c>
    </row>
    <row r="2401" spans="1:23">
      <c r="A2401" s="1">
        <v>43655</v>
      </c>
      <c r="B2401">
        <f>IFERROR(VLOOKUP($A2401,'BTC-Web'!$A$2:$H$10000,2,0),"")</f>
        <v>12284.326171999999</v>
      </c>
      <c r="C2401">
        <f>VLOOKUP(A2401,H_SPBTFDUE!$B$2:$C$5828,2,0)</f>
        <v>87.93</v>
      </c>
      <c r="D2401" s="2">
        <f>D2400*(1-D$1+IF(AND(WEEKDAY($A2401)&lt;&gt;1,WEEKDAY($A2401)&lt;&gt;7),-VLOOKUP($A2401,ETF_OP_Fee!$G$5:$H$14,2,1),0))^($A2401-$A2400)*(1+2*(C2401/C2400-1))+IFERROR(VLOOKUP(A2401,BITXeom!$C$9:$D$100,2,0),0)-$D$3*IFERROR(VLOOKUP($A2401,Dividends!$C$10:$E$100,2,0),0)</f>
        <v>35.38336878981135</v>
      </c>
      <c r="G2401" s="66">
        <f t="shared" si="68"/>
        <v>25.575503380731934</v>
      </c>
      <c r="H2401" s="2">
        <f>H2400*(1-H$1+IF(AND(WEEKDAY($A2401)&lt;&gt;1,WEEKDAY($A2401)&lt;&gt;7),-VLOOKUP($A2401,ETF_OP_Fee!$I$5:$J$14,2,1),0))^($A2401-$A2400)*(1+1*(B2401/B2400-1))</f>
        <v>8.1618363792990749</v>
      </c>
      <c r="I2401" s="9" t="str">
        <f>IFERROR(VLOOKUP(A2401,'BITO-IV'!$A$1:$J$10000,4,0),"")</f>
        <v/>
      </c>
      <c r="L2401" s="9">
        <f>VLOOKUP(A2401,'ETH-Web'!$A$1:$G$10001,6,0)</f>
        <v>308.881012</v>
      </c>
      <c r="M2401" s="2">
        <f>M2400*(1-M$1+IF(AND(WEEKDAY($A2401)&lt;&gt;1,WEEKDAY($A2401)&lt;&gt;7),-VLOOKUP($A2401,ETF_OP_Fee!$K$5:$L$14,2,1),0))^($A2401-$A2400)*(1+2*(L2401/L2400-1))-M$3*IFERROR(VLOOKUP($A3997,Dividends!$C$10:$E$100,3,0),0)</f>
        <v>7.56570145688391</v>
      </c>
      <c r="R2401" t="str">
        <f t="shared" si="69"/>
        <v/>
      </c>
      <c r="S2401" t="str">
        <f t="shared" si="67"/>
        <v/>
      </c>
      <c r="U2401" t="str">
        <f t="shared" si="70"/>
        <v/>
      </c>
      <c r="V2401" t="str">
        <f t="shared" si="71"/>
        <v/>
      </c>
      <c r="W2401">
        <f>VLOOKUP(A2401,Tbills!$B$4:$C$10000,2,1)</f>
        <v>2.1214285714285532</v>
      </c>
    </row>
    <row r="2402" spans="1:23">
      <c r="A2402" s="1">
        <v>43656</v>
      </c>
      <c r="B2402">
        <f>IFERROR(VLOOKUP($A2402,'BTC-Web'!$A$2:$H$10000,2,0),"")</f>
        <v>12571.537109000001</v>
      </c>
      <c r="C2402">
        <f>VLOOKUP(A2402,H_SPBTFDUE!$B$2:$C$5828,2,0)</f>
        <v>84.51</v>
      </c>
      <c r="D2402" s="2">
        <f>D2401*(1-D$1+IF(AND(WEEKDAY($A2402)&lt;&gt;1,WEEKDAY($A2402)&lt;&gt;7),-VLOOKUP($A2402,ETF_OP_Fee!$G$5:$H$14,2,1),0))^($A2402-$A2401)*(1+2*(C2402/C2401-1))+IFERROR(VLOOKUP(A2402,BITXeom!$C$9:$D$100,2,0),0)-$D$3*IFERROR(VLOOKUP($A2402,Dividends!$C$10:$E$100,2,0),0)</f>
        <v>32.626993000067316</v>
      </c>
      <c r="G2402" s="66">
        <f t="shared" si="68"/>
        <v>27.563668733747871</v>
      </c>
      <c r="H2402" s="2">
        <f>H2401*(1-H$1+IF(AND(WEEKDAY($A2402)&lt;&gt;1,WEEKDAY($A2402)&lt;&gt;7),-VLOOKUP($A2402,ETF_OP_Fee!$I$5:$J$14,2,1),0))^($A2402-$A2401)*(1+1*(B2402/B2401-1))</f>
        <v>8.3524449688673261</v>
      </c>
      <c r="I2402" s="9" t="str">
        <f>IFERROR(VLOOKUP(A2402,'BITO-IV'!$A$1:$J$10000,4,0),"")</f>
        <v/>
      </c>
      <c r="L2402" s="9">
        <f>VLOOKUP(A2402,'ETH-Web'!$A$1:$G$10001,6,0)</f>
        <v>290.002319</v>
      </c>
      <c r="M2402" s="2">
        <f>M2401*(1-M$1+IF(AND(WEEKDAY($A2402)&lt;&gt;1,WEEKDAY($A2402)&lt;&gt;7),-VLOOKUP($A2402,ETF_OP_Fee!$K$5:$L$14,2,1),0))^($A2402-$A2401)*(1+2*(L2402/L2401-1))-M$3*IFERROR(VLOOKUP($A3998,Dividends!$C$10:$E$100,3,0),0)</f>
        <v>6.6407046923248165</v>
      </c>
      <c r="R2402" t="str">
        <f t="shared" si="69"/>
        <v/>
      </c>
      <c r="S2402" t="str">
        <f t="shared" si="67"/>
        <v/>
      </c>
      <c r="U2402" t="str">
        <f t="shared" si="70"/>
        <v/>
      </c>
      <c r="V2402" t="str">
        <f t="shared" si="71"/>
        <v/>
      </c>
      <c r="W2402">
        <f>VLOOKUP(A2402,Tbills!$B$4:$C$10000,2,1)</f>
        <v>2.1214285714285532</v>
      </c>
    </row>
    <row r="2403" spans="1:23">
      <c r="A2403" s="1">
        <v>43657</v>
      </c>
      <c r="B2403">
        <f>IFERROR(VLOOKUP($A2403,'BTC-Web'!$A$2:$H$10000,2,0),"")</f>
        <v>12139.713867</v>
      </c>
      <c r="C2403">
        <f>VLOOKUP(A2403,H_SPBTFDUE!$B$2:$C$5828,2,0)</f>
        <v>80.650000000000006</v>
      </c>
      <c r="D2403" s="2">
        <f>D2402*(1-D$1+IF(AND(WEEKDAY($A2403)&lt;&gt;1,WEEKDAY($A2403)&lt;&gt;7),-VLOOKUP($A2403,ETF_OP_Fee!$G$5:$H$14,2,1),0))^($A2403-$A2402)*(1+2*(C2403/C2402-1))+IFERROR(VLOOKUP(A2403,BITXeom!$C$9:$D$100,2,0),0)-$D$3*IFERROR(VLOOKUP($A2403,Dividends!$C$10:$E$100,2,0),0)</f>
        <v>29.64293892348212</v>
      </c>
      <c r="G2403" s="66">
        <f t="shared" si="68"/>
        <v>30.080178802288206</v>
      </c>
      <c r="H2403" s="2">
        <f>H2402*(1-H$1+IF(AND(WEEKDAY($A2403)&lt;&gt;1,WEEKDAY($A2403)&lt;&gt;7),-VLOOKUP($A2403,ETF_OP_Fee!$I$5:$J$14,2,1),0))^($A2403-$A2402)*(1+1*(B2403/B2402-1))</f>
        <v>8.065334576927123</v>
      </c>
      <c r="I2403" s="9" t="str">
        <f>IFERROR(VLOOKUP(A2403,'BITO-IV'!$A$1:$J$10000,4,0),"")</f>
        <v/>
      </c>
      <c r="L2403" s="9">
        <f>VLOOKUP(A2403,'ETH-Web'!$A$1:$G$10001,6,0)</f>
        <v>268.70404100000002</v>
      </c>
      <c r="M2403" s="2">
        <f>M2402*(1-M$1+IF(AND(WEEKDAY($A2403)&lt;&gt;1,WEEKDAY($A2403)&lt;&gt;7),-VLOOKUP($A2403,ETF_OP_Fee!$K$5:$L$14,2,1),0))^($A2403-$A2402)*(1+2*(L2403/L2402-1))-M$3*IFERROR(VLOOKUP($A3999,Dividends!$C$10:$E$100,3,0),0)</f>
        <v>5.6651488352719879</v>
      </c>
      <c r="R2403" t="str">
        <f t="shared" si="69"/>
        <v/>
      </c>
      <c r="S2403" t="str">
        <f t="shared" si="67"/>
        <v/>
      </c>
      <c r="U2403" t="str">
        <f t="shared" si="70"/>
        <v/>
      </c>
      <c r="V2403" t="str">
        <f t="shared" si="71"/>
        <v/>
      </c>
      <c r="W2403">
        <f>VLOOKUP(A2403,Tbills!$B$4:$C$10000,2,1)</f>
        <v>2.2100004395604373</v>
      </c>
    </row>
    <row r="2404" spans="1:23">
      <c r="A2404" s="1">
        <v>43658</v>
      </c>
      <c r="B2404">
        <f>IFERROR(VLOOKUP($A2404,'BTC-Web'!$A$2:$H$10000,2,0),"")</f>
        <v>11354.299805000001</v>
      </c>
      <c r="C2404">
        <f>VLOOKUP(A2404,H_SPBTFDUE!$B$2:$C$5828,2,0)</f>
        <v>80.760000000000005</v>
      </c>
      <c r="D2404" s="2">
        <f>D2403*(1-D$1+IF(AND(WEEKDAY($A2404)&lt;&gt;1,WEEKDAY($A2404)&lt;&gt;7),-VLOOKUP($A2404,ETF_OP_Fee!$G$5:$H$14,2,1),0))^($A2404-$A2403)*(1+2*(C2404/C2403-1))+IFERROR(VLOOKUP(A2404,BITXeom!$C$9:$D$100,2,0),0)-$D$3*IFERROR(VLOOKUP($A2404,Dividends!$C$10:$E$100,2,0),0)</f>
        <v>29.720216866185432</v>
      </c>
      <c r="G2404" s="66">
        <f t="shared" si="68"/>
        <v>29.996559180217144</v>
      </c>
      <c r="H2404" s="2">
        <f>H2403*(1-H$1+IF(AND(WEEKDAY($A2404)&lt;&gt;1,WEEKDAY($A2404)&lt;&gt;7),-VLOOKUP($A2404,ETF_OP_Fee!$I$5:$J$14,2,1),0))^($A2404-$A2403)*(1+1*(B2404/B2403-1))</f>
        <v>7.5433279833850388</v>
      </c>
      <c r="I2404" s="9" t="str">
        <f>IFERROR(VLOOKUP(A2404,'BITO-IV'!$A$1:$J$10000,4,0),"")</f>
        <v/>
      </c>
      <c r="L2404" s="9">
        <f>VLOOKUP(A2404,'ETH-Web'!$A$1:$G$10001,6,0)</f>
        <v>276.276703</v>
      </c>
      <c r="M2404" s="2">
        <f>M2403*(1-M$1+IF(AND(WEEKDAY($A2404)&lt;&gt;1,WEEKDAY($A2404)&lt;&gt;7),-VLOOKUP($A2404,ETF_OP_Fee!$K$5:$L$14,2,1),0))^($A2404-$A2403)*(1+2*(L2404/L2403-1))-M$3*IFERROR(VLOOKUP($A4000,Dividends!$C$10:$E$100,3,0),0)</f>
        <v>5.9843070493914299</v>
      </c>
      <c r="R2404" t="str">
        <f t="shared" si="69"/>
        <v/>
      </c>
      <c r="S2404" t="str">
        <f t="shared" si="67"/>
        <v/>
      </c>
      <c r="U2404" t="str">
        <f t="shared" si="70"/>
        <v/>
      </c>
      <c r="V2404" t="str">
        <f t="shared" si="71"/>
        <v/>
      </c>
      <c r="W2404">
        <f>VLOOKUP(A2404,Tbills!$B$4:$C$10000,2,1)</f>
        <v>2.2100004395604373</v>
      </c>
    </row>
    <row r="2405" spans="1:23">
      <c r="A2405" s="1">
        <v>43661</v>
      </c>
      <c r="B2405">
        <f>IFERROR(VLOOKUP($A2405,'BTC-Web'!$A$2:$H$10000,2,0),"")</f>
        <v>10257.838867</v>
      </c>
      <c r="C2405">
        <f>VLOOKUP(A2405,H_SPBTFDUE!$B$2:$C$5828,2,0)</f>
        <v>75.209999999999994</v>
      </c>
      <c r="D2405" s="2">
        <f>D2404*(1-D$1+IF(AND(WEEKDAY($A2405)&lt;&gt;1,WEEKDAY($A2405)&lt;&gt;7),-VLOOKUP($A2405,ETF_OP_Fee!$G$5:$H$14,2,1),0))^($A2405-$A2404)*(1+2*(C2405/C2404-1))+IFERROR(VLOOKUP(A2405,BITXeom!$C$9:$D$100,2,0),0)-$D$3*IFERROR(VLOOKUP($A2405,Dividends!$C$10:$E$100,2,0),0)</f>
        <v>25.626073330740429</v>
      </c>
      <c r="G2405" s="66">
        <f t="shared" si="68"/>
        <v>34.117853174883621</v>
      </c>
      <c r="H2405" s="2">
        <f>H2404*(1-H$1+IF(AND(WEEKDAY($A2405)&lt;&gt;1,WEEKDAY($A2405)&lt;&gt;7),-VLOOKUP($A2405,ETF_OP_Fee!$I$5:$J$14,2,1),0))^($A2405-$A2404)*(1+1*(B2405/B2404-1))</f>
        <v>6.8143525006155823</v>
      </c>
      <c r="I2405" s="9" t="str">
        <f>IFERROR(VLOOKUP(A2405,'BITO-IV'!$A$1:$J$10000,4,0),"")</f>
        <v/>
      </c>
      <c r="L2405" s="9">
        <f>VLOOKUP(A2405,'ETH-Web'!$A$1:$G$10001,6,0)</f>
        <v>229.77600100000001</v>
      </c>
      <c r="M2405" s="2">
        <f>M2404*(1-M$1+IF(AND(WEEKDAY($A2405)&lt;&gt;1,WEEKDAY($A2405)&lt;&gt;7),-VLOOKUP($A2405,ETF_OP_Fee!$K$5:$L$14,2,1),0))^($A2405-$A2404)*(1+2*(L2405/L2404-1))-M$3*IFERROR(VLOOKUP($A4001,Dividends!$C$10:$E$100,3,0),0)</f>
        <v>3.9695382088695546</v>
      </c>
      <c r="R2405" t="str">
        <f t="shared" si="69"/>
        <v/>
      </c>
      <c r="S2405" t="str">
        <f t="shared" si="67"/>
        <v/>
      </c>
      <c r="U2405" t="str">
        <f t="shared" si="70"/>
        <v/>
      </c>
      <c r="V2405" t="str">
        <f t="shared" si="71"/>
        <v/>
      </c>
      <c r="W2405">
        <f>VLOOKUP(A2405,Tbills!$B$4:$C$10000,2,1)</f>
        <v>2.2100004395604373</v>
      </c>
    </row>
    <row r="2406" spans="1:23">
      <c r="A2406" s="1">
        <v>43662</v>
      </c>
      <c r="B2406">
        <f>IFERROR(VLOOKUP($A2406,'BTC-Web'!$A$2:$H$10000,2,0),"")</f>
        <v>10896.653319999999</v>
      </c>
      <c r="C2406">
        <f>VLOOKUP(A2406,H_SPBTFDUE!$B$2:$C$5828,2,0)</f>
        <v>66.91</v>
      </c>
      <c r="D2406" s="2">
        <f>D2405*(1-D$1+IF(AND(WEEKDAY($A2406)&lt;&gt;1,WEEKDAY($A2406)&lt;&gt;7),-VLOOKUP($A2406,ETF_OP_Fee!$G$5:$H$14,2,1),0))^($A2406-$A2405)*(1+2*(C2406/C2405-1))+IFERROR(VLOOKUP(A2406,BITXeom!$C$9:$D$100,2,0),0)-$D$3*IFERROR(VLOOKUP($A2406,Dividends!$C$10:$E$100,2,0),0)</f>
        <v>19.967598745281833</v>
      </c>
      <c r="G2406" s="66">
        <f t="shared" si="68"/>
        <v>41.646410413359682</v>
      </c>
      <c r="H2406" s="2">
        <f>H2405*(1-H$1+IF(AND(WEEKDAY($A2406)&lt;&gt;1,WEEKDAY($A2406)&lt;&gt;7),-VLOOKUP($A2406,ETF_OP_Fee!$I$5:$J$14,2,1),0))^($A2406-$A2405)*(1+1*(B2406/B2405-1))</f>
        <v>7.2385329047672666</v>
      </c>
      <c r="I2406" s="9" t="str">
        <f>IFERROR(VLOOKUP(A2406,'BITO-IV'!$A$1:$J$10000,4,0),"")</f>
        <v/>
      </c>
      <c r="L2406" s="9">
        <f>VLOOKUP(A2406,'ETH-Web'!$A$1:$G$10001,6,0)</f>
        <v>199.18867499999999</v>
      </c>
      <c r="M2406" s="2">
        <f>M2405*(1-M$1+IF(AND(WEEKDAY($A2406)&lt;&gt;1,WEEKDAY($A2406)&lt;&gt;7),-VLOOKUP($A2406,ETF_OP_Fee!$K$5:$L$14,2,1),0))^($A2406-$A2405)*(1+2*(L2406/L2405-1))-M$3*IFERROR(VLOOKUP($A4002,Dividends!$C$10:$E$100,3,0),0)</f>
        <v>2.9126290736554594</v>
      </c>
      <c r="R2406" t="str">
        <f t="shared" si="69"/>
        <v/>
      </c>
      <c r="S2406" t="str">
        <f t="shared" si="67"/>
        <v/>
      </c>
      <c r="U2406" t="str">
        <f t="shared" si="70"/>
        <v/>
      </c>
      <c r="V2406" t="str">
        <f t="shared" si="71"/>
        <v/>
      </c>
      <c r="W2406">
        <f>VLOOKUP(A2406,Tbills!$B$4:$C$10000,2,1)</f>
        <v>2.2100004395604373</v>
      </c>
    </row>
    <row r="2407" spans="1:23">
      <c r="A2407" s="11">
        <v>43663</v>
      </c>
      <c r="B2407">
        <f>IFERROR(VLOOKUP($A2407,'BTC-Web'!$A$2:$H$10000,2,0),"")</f>
        <v>9471.2138670000004</v>
      </c>
      <c r="C2407">
        <f>VLOOKUP(A2407,H_SPBTFDUE!$B$2:$C$5828,2,0)</f>
        <v>67.59</v>
      </c>
      <c r="D2407" s="2">
        <f>D2406*(1-D$1+IF(AND(WEEKDAY($A2407)&lt;&gt;1,WEEKDAY($A2407)&lt;&gt;7),-VLOOKUP($A2407,ETF_OP_Fee!$G$5:$H$14,2,1),0))^($A2407-$A2406)*(1+2*(C2407/C2406-1))+IFERROR(VLOOKUP(A2407,BITXeom!$C$9:$D$100,2,0),0)-$D$3*IFERROR(VLOOKUP($A2407,Dividends!$C$10:$E$100,2,0),0)</f>
        <v>20.37100040101808</v>
      </c>
      <c r="G2407" s="66">
        <f t="shared" si="68"/>
        <v>40.797745459852877</v>
      </c>
      <c r="H2407" s="2">
        <f>H2406*(1-H$1+IF(AND(WEEKDAY($A2407)&lt;&gt;1,WEEKDAY($A2407)&lt;&gt;7),-VLOOKUP($A2407,ETF_OP_Fee!$I$5:$J$14,2,1),0))^($A2407-$A2406)*(1+1*(B2407/B2406-1))</f>
        <v>6.2914646206300278</v>
      </c>
      <c r="I2407" s="9" t="str">
        <f>IFERROR(VLOOKUP(A2407,'BITO-IV'!$A$1:$J$10000,4,0),"")</f>
        <v/>
      </c>
      <c r="L2407" s="9">
        <f>VLOOKUP(A2407,'ETH-Web'!$A$1:$G$10001,6,0)</f>
        <v>211.48497</v>
      </c>
      <c r="M2407" s="2">
        <f>M2406*(1-M$1+IF(AND(WEEKDAY($A2407)&lt;&gt;1,WEEKDAY($A2407)&lt;&gt;7),-VLOOKUP($A2407,ETF_OP_Fee!$K$5:$L$14,2,1),0))^($A2407-$A2406)*(1+2*(L2407/L2406-1))-M$3*IFERROR(VLOOKUP($A4003,Dividends!$C$10:$E$100,3,0),0)</f>
        <v>3.2721490451548254</v>
      </c>
      <c r="R2407" t="str">
        <f t="shared" si="69"/>
        <v/>
      </c>
      <c r="S2407" t="str">
        <f t="shared" ref="S2407:S2470" si="72">IF($A2407&gt;=$R$2,I2407*S$4,"")</f>
        <v/>
      </c>
      <c r="U2407" t="str">
        <f t="shared" si="70"/>
        <v/>
      </c>
      <c r="V2407" t="str">
        <f t="shared" si="71"/>
        <v/>
      </c>
      <c r="W2407">
        <f>VLOOKUP(A2407,Tbills!$B$4:$C$10000,2,1)</f>
        <v>2.2100004395604373</v>
      </c>
    </row>
    <row r="2408" spans="1:23">
      <c r="A2408" s="1">
        <v>43664</v>
      </c>
      <c r="B2408">
        <f>IFERROR(VLOOKUP($A2408,'BTC-Web'!$A$2:$H$10000,2,0),"")</f>
        <v>9698.5029300000006</v>
      </c>
      <c r="C2408">
        <f>VLOOKUP(A2408,H_SPBTFDUE!$B$2:$C$5828,2,0)</f>
        <v>72.959999999999994</v>
      </c>
      <c r="D2408" s="2">
        <f>D2407*(1-D$1+IF(AND(WEEKDAY($A2408)&lt;&gt;1,WEEKDAY($A2408)&lt;&gt;7),-VLOOKUP($A2408,ETF_OP_Fee!$G$5:$H$14,2,1),0))^($A2408-$A2407)*(1+2*(C2408/C2407-1))+IFERROR(VLOOKUP(A2408,BITXeom!$C$9:$D$100,2,0),0)-$D$3*IFERROR(VLOOKUP($A2408,Dividends!$C$10:$E$100,2,0),0)</f>
        <v>23.605091105516745</v>
      </c>
      <c r="G2408" s="66">
        <f t="shared" si="68"/>
        <v>34.312890771943472</v>
      </c>
      <c r="H2408" s="2">
        <f>H2407*(1-H$1+IF(AND(WEEKDAY($A2408)&lt;&gt;1,WEEKDAY($A2408)&lt;&gt;7),-VLOOKUP($A2408,ETF_OP_Fee!$I$5:$J$14,2,1),0))^($A2408-$A2407)*(1+1*(B2408/B2407-1))</f>
        <v>6.4422787595956574</v>
      </c>
      <c r="I2408" s="9" t="str">
        <f>IFERROR(VLOOKUP(A2408,'BITO-IV'!$A$1:$J$10000,4,0),"")</f>
        <v/>
      </c>
      <c r="L2408" s="9">
        <f>VLOOKUP(A2408,'ETH-Web'!$A$1:$G$10001,6,0)</f>
        <v>226.56616199999999</v>
      </c>
      <c r="M2408" s="2">
        <f>M2407*(1-M$1+IF(AND(WEEKDAY($A2408)&lt;&gt;1,WEEKDAY($A2408)&lt;&gt;7),-VLOOKUP($A2408,ETF_OP_Fee!$K$5:$L$14,2,1),0))^($A2408-$A2407)*(1+2*(L2408/L2407-1))-M$3*IFERROR(VLOOKUP($A4004,Dividends!$C$10:$E$100,3,0),0)</f>
        <v>3.7387328057582851</v>
      </c>
      <c r="R2408" t="str">
        <f t="shared" si="69"/>
        <v/>
      </c>
      <c r="S2408" t="str">
        <f t="shared" si="72"/>
        <v/>
      </c>
      <c r="U2408" t="str">
        <f t="shared" si="70"/>
        <v/>
      </c>
      <c r="V2408" t="str">
        <f t="shared" si="71"/>
        <v/>
      </c>
      <c r="W2408">
        <f>VLOOKUP(A2408,Tbills!$B$4:$C$10000,2,1)</f>
        <v>2.1150000000000215</v>
      </c>
    </row>
    <row r="2409" spans="1:23">
      <c r="A2409" s="1">
        <v>43665</v>
      </c>
      <c r="B2409">
        <f>IFERROR(VLOOKUP($A2409,'BTC-Web'!$A$2:$H$10000,2,0),"")</f>
        <v>10653.956055000001</v>
      </c>
      <c r="C2409">
        <f>VLOOKUP(A2409,H_SPBTFDUE!$B$2:$C$5828,2,0)</f>
        <v>72.349999999999994</v>
      </c>
      <c r="D2409" s="2">
        <f>D2408*(1-D$1+IF(AND(WEEKDAY($A2409)&lt;&gt;1,WEEKDAY($A2409)&lt;&gt;7),-VLOOKUP($A2409,ETF_OP_Fee!$G$5:$H$14,2,1),0))^($A2409-$A2408)*(1+2*(C2409/C2408-1))+IFERROR(VLOOKUP(A2409,BITXeom!$C$9:$D$100,2,0),0)-$D$3*IFERROR(VLOOKUP($A2409,Dividends!$C$10:$E$100,2,0),0)</f>
        <v>23.207580818188482</v>
      </c>
      <c r="G2409" s="66">
        <f t="shared" ref="G2409:G2472" si="73">G2408*(1-G$1-2*(C2409/C2408-1))</f>
        <v>34.88486732351771</v>
      </c>
      <c r="H2409" s="2">
        <f>H2408*(1-H$1+IF(AND(WEEKDAY($A2409)&lt;&gt;1,WEEKDAY($A2409)&lt;&gt;7),-VLOOKUP($A2409,ETF_OP_Fee!$I$5:$J$14,2,1),0))^($A2409-$A2408)*(1+1*(B2409/B2408-1))</f>
        <v>7.0767590507636866</v>
      </c>
      <c r="I2409" s="9" t="str">
        <f>IFERROR(VLOOKUP(A2409,'BITO-IV'!$A$1:$J$10000,4,0),"")</f>
        <v/>
      </c>
      <c r="L2409" s="9">
        <f>VLOOKUP(A2409,'ETH-Web'!$A$1:$G$10001,6,0)</f>
        <v>221.33341999999999</v>
      </c>
      <c r="M2409" s="2">
        <f>M2408*(1-M$1+IF(AND(WEEKDAY($A2409)&lt;&gt;1,WEEKDAY($A2409)&lt;&gt;7),-VLOOKUP($A2409,ETF_OP_Fee!$K$5:$L$14,2,1),0))^($A2409-$A2408)*(1+2*(L2409/L2408-1))-M$3*IFERROR(VLOOKUP($A4005,Dividends!$C$10:$E$100,3,0),0)</f>
        <v>3.5659424150633114</v>
      </c>
      <c r="R2409" t="str">
        <f t="shared" ref="R2409:R2472" si="74">IF($A2409&gt;=$R$2,B2409*R$4,"")</f>
        <v/>
      </c>
      <c r="S2409" t="str">
        <f t="shared" si="72"/>
        <v/>
      </c>
      <c r="U2409" t="str">
        <f t="shared" si="70"/>
        <v/>
      </c>
      <c r="V2409" t="str">
        <f t="shared" si="71"/>
        <v/>
      </c>
      <c r="W2409">
        <f>VLOOKUP(A2409,Tbills!$B$4:$C$10000,2,1)</f>
        <v>2.1150000000000215</v>
      </c>
    </row>
    <row r="2410" spans="1:23">
      <c r="A2410" s="1">
        <v>43668</v>
      </c>
      <c r="B2410">
        <f>IFERROR(VLOOKUP($A2410,'BTC-Web'!$A$2:$H$10000,2,0),"")</f>
        <v>10596.948242</v>
      </c>
      <c r="C2410">
        <f>VLOOKUP(A2410,H_SPBTFDUE!$B$2:$C$5828,2,0)</f>
        <v>70.42</v>
      </c>
      <c r="D2410" s="2">
        <f>D2409*(1-D$1+IF(AND(WEEKDAY($A2410)&lt;&gt;1,WEEKDAY($A2410)&lt;&gt;7),-VLOOKUP($A2410,ETF_OP_Fee!$G$5:$H$14,2,1),0))^($A2410-$A2409)*(1+2*(C2410/C2409-1))+IFERROR(VLOOKUP(A2410,BITXeom!$C$9:$D$100,2,0),0)-$D$3*IFERROR(VLOOKUP($A2410,Dividends!$C$10:$E$100,2,0),0)</f>
        <v>21.961471337635608</v>
      </c>
      <c r="G2410" s="66">
        <f t="shared" si="73"/>
        <v>36.744220547069041</v>
      </c>
      <c r="H2410" s="2">
        <f>H2409*(1-H$1+IF(AND(WEEKDAY($A2410)&lt;&gt;1,WEEKDAY($A2410)&lt;&gt;7),-VLOOKUP($A2410,ETF_OP_Fee!$I$5:$J$14,2,1),0))^($A2410-$A2409)*(1+1*(B2410/B2409-1))</f>
        <v>7.0383427154908773</v>
      </c>
      <c r="I2410" s="9" t="str">
        <f>IFERROR(VLOOKUP(A2410,'BITO-IV'!$A$1:$J$10000,4,0),"")</f>
        <v/>
      </c>
      <c r="L2410" s="9">
        <f>VLOOKUP(A2410,'ETH-Web'!$A$1:$G$10001,6,0)</f>
        <v>217.560013</v>
      </c>
      <c r="M2410" s="2">
        <f>M2409*(1-M$1+IF(AND(WEEKDAY($A2410)&lt;&gt;1,WEEKDAY($A2410)&lt;&gt;7),-VLOOKUP($A2410,ETF_OP_Fee!$K$5:$L$14,2,1),0))^($A2410-$A2409)*(1+2*(L2410/L2409-1))-M$3*IFERROR(VLOOKUP($A4006,Dividends!$C$10:$E$100,3,0),0)</f>
        <v>3.4440882366463925</v>
      </c>
      <c r="R2410" t="str">
        <f t="shared" si="74"/>
        <v/>
      </c>
      <c r="S2410" t="str">
        <f t="shared" si="72"/>
        <v/>
      </c>
      <c r="U2410" t="str">
        <f t="shared" si="70"/>
        <v/>
      </c>
      <c r="V2410" t="str">
        <f t="shared" si="71"/>
        <v/>
      </c>
      <c r="W2410">
        <f>VLOOKUP(A2410,Tbills!$B$4:$C$10000,2,1)</f>
        <v>2.1150000000000215</v>
      </c>
    </row>
    <row r="2411" spans="1:23">
      <c r="A2411" s="1">
        <v>43669</v>
      </c>
      <c r="B2411">
        <f>IFERROR(VLOOKUP($A2411,'BTC-Web'!$A$2:$H$10000,2,0),"")</f>
        <v>10346.748046999999</v>
      </c>
      <c r="C2411">
        <f>VLOOKUP(A2411,H_SPBTFDUE!$B$2:$C$5828,2,0)</f>
        <v>70.430000000000007</v>
      </c>
      <c r="D2411" s="2">
        <f>D2410*(1-D$1+IF(AND(WEEKDAY($A2411)&lt;&gt;1,WEEKDAY($A2411)&lt;&gt;7),-VLOOKUP($A2411,ETF_OP_Fee!$G$5:$H$14,2,1),0))^($A2411-$A2410)*(1+2*(C2411/C2410-1))+IFERROR(VLOOKUP(A2411,BITXeom!$C$9:$D$100,2,0),0)-$D$3*IFERROR(VLOOKUP($A2411,Dividends!$C$10:$E$100,2,0),0)</f>
        <v>21.965060457902648</v>
      </c>
      <c r="G2411" s="66">
        <f t="shared" si="73"/>
        <v>36.73187209989684</v>
      </c>
      <c r="H2411" s="2">
        <f>H2410*(1-H$1+IF(AND(WEEKDAY($A2411)&lt;&gt;1,WEEKDAY($A2411)&lt;&gt;7),-VLOOKUP($A2411,ETF_OP_Fee!$I$5:$J$14,2,1),0))^($A2411-$A2410)*(1+1*(B2411/B2410-1))</f>
        <v>6.8719844302809951</v>
      </c>
      <c r="I2411" s="9" t="str">
        <f>IFERROR(VLOOKUP(A2411,'BITO-IV'!$A$1:$J$10000,4,0),"")</f>
        <v/>
      </c>
      <c r="L2411" s="9">
        <f>VLOOKUP(A2411,'ETH-Web'!$A$1:$G$10001,6,0)</f>
        <v>212.72851600000001</v>
      </c>
      <c r="M2411" s="2">
        <f>M2410*(1-M$1+IF(AND(WEEKDAY($A2411)&lt;&gt;1,WEEKDAY($A2411)&lt;&gt;7),-VLOOKUP($A2411,ETF_OP_Fee!$K$5:$L$14,2,1),0))^($A2411-$A2410)*(1+2*(L2411/L2410-1))-M$3*IFERROR(VLOOKUP($A4007,Dividends!$C$10:$E$100,3,0),0)</f>
        <v>3.2910332548837724</v>
      </c>
      <c r="R2411" t="str">
        <f t="shared" si="74"/>
        <v/>
      </c>
      <c r="S2411" t="str">
        <f t="shared" si="72"/>
        <v/>
      </c>
      <c r="U2411" t="str">
        <f t="shared" si="70"/>
        <v/>
      </c>
      <c r="V2411" t="str">
        <f t="shared" si="71"/>
        <v/>
      </c>
      <c r="W2411">
        <f>VLOOKUP(A2411,Tbills!$B$4:$C$10000,2,1)</f>
        <v>2.1150000000000215</v>
      </c>
    </row>
    <row r="2412" spans="1:23">
      <c r="A2412" s="1">
        <v>43670</v>
      </c>
      <c r="B2412">
        <f>IFERROR(VLOOKUP($A2412,'BTC-Web'!$A$2:$H$10000,2,0),"")</f>
        <v>9887.7304690000001</v>
      </c>
      <c r="C2412">
        <f>VLOOKUP(A2412,H_SPBTFDUE!$B$2:$C$5828,2,0)</f>
        <v>66.62</v>
      </c>
      <c r="D2412" s="2">
        <f>D2411*(1-D$1+IF(AND(WEEKDAY($A2412)&lt;&gt;1,WEEKDAY($A2412)&lt;&gt;7),-VLOOKUP($A2412,ETF_OP_Fee!$G$5:$H$14,2,1),0))^($A2412-$A2411)*(1+2*(C2412/C2411-1))+IFERROR(VLOOKUP(A2412,BITXeom!$C$9:$D$100,2,0),0)-$D$3*IFERROR(VLOOKUP($A2412,Dividends!$C$10:$E$100,2,0),0)</f>
        <v>19.586243594321068</v>
      </c>
      <c r="G2412" s="66">
        <f t="shared" si="73"/>
        <v>40.704074262430908</v>
      </c>
      <c r="H2412" s="2">
        <f>H2411*(1-H$1+IF(AND(WEEKDAY($A2412)&lt;&gt;1,WEEKDAY($A2412)&lt;&gt;7),-VLOOKUP($A2412,ETF_OP_Fee!$I$5:$J$14,2,1),0))^($A2412-$A2411)*(1+1*(B2412/B2411-1))</f>
        <v>6.5669484756913645</v>
      </c>
      <c r="I2412" s="9" t="str">
        <f>IFERROR(VLOOKUP(A2412,'BITO-IV'!$A$1:$J$10000,4,0),"")</f>
        <v/>
      </c>
      <c r="L2412" s="9">
        <f>VLOOKUP(A2412,'ETH-Web'!$A$1:$G$10001,6,0)</f>
        <v>217.04637099999999</v>
      </c>
      <c r="M2412" s="2">
        <f>M2411*(1-M$1+IF(AND(WEEKDAY($A2412)&lt;&gt;1,WEEKDAY($A2412)&lt;&gt;7),-VLOOKUP($A2412,ETF_OP_Fee!$K$5:$L$14,2,1),0))^($A2412-$A2411)*(1+2*(L2412/L2411-1))-M$3*IFERROR(VLOOKUP($A4008,Dividends!$C$10:$E$100,3,0),0)</f>
        <v>3.4245444903079361</v>
      </c>
      <c r="R2412" t="str">
        <f t="shared" si="74"/>
        <v/>
      </c>
      <c r="S2412" t="str">
        <f t="shared" si="72"/>
        <v/>
      </c>
      <c r="U2412" t="str">
        <f t="shared" si="70"/>
        <v/>
      </c>
      <c r="V2412" t="str">
        <f t="shared" si="71"/>
        <v/>
      </c>
      <c r="W2412">
        <f>VLOOKUP(A2412,Tbills!$B$4:$C$10000,2,1)</f>
        <v>2.1150000000000215</v>
      </c>
    </row>
    <row r="2413" spans="1:23">
      <c r="A2413" s="1">
        <v>43671</v>
      </c>
      <c r="B2413">
        <f>IFERROR(VLOOKUP($A2413,'BTC-Web'!$A$2:$H$10000,2,0),"")</f>
        <v>9809.0966800000006</v>
      </c>
      <c r="C2413">
        <f>VLOOKUP(A2413,H_SPBTFDUE!$B$2:$C$5828,2,0)</f>
        <v>67.819999999999993</v>
      </c>
      <c r="D2413" s="2">
        <f>D2412*(1-D$1+IF(AND(WEEKDAY($A2413)&lt;&gt;1,WEEKDAY($A2413)&lt;&gt;7),-VLOOKUP($A2413,ETF_OP_Fee!$G$5:$H$14,2,1),0))^($A2413-$A2412)*(1+2*(C2413/C2412-1))+IFERROR(VLOOKUP(A2413,BITXeom!$C$9:$D$100,2,0),0)-$D$3*IFERROR(VLOOKUP($A2413,Dividends!$C$10:$E$100,2,0),0)</f>
        <v>20.289396142906924</v>
      </c>
      <c r="G2413" s="66">
        <f t="shared" si="73"/>
        <v>39.23558228556729</v>
      </c>
      <c r="H2413" s="2">
        <f>H2412*(1-H$1+IF(AND(WEEKDAY($A2413)&lt;&gt;1,WEEKDAY($A2413)&lt;&gt;7),-VLOOKUP($A2413,ETF_OP_Fee!$I$5:$J$14,2,1),0))^($A2413-$A2412)*(1+1*(B2413/B2412-1))</f>
        <v>6.5145541857278895</v>
      </c>
      <c r="I2413" s="9" t="str">
        <f>IFERROR(VLOOKUP(A2413,'BITO-IV'!$A$1:$J$10000,4,0),"")</f>
        <v/>
      </c>
      <c r="L2413" s="9">
        <f>VLOOKUP(A2413,'ETH-Web'!$A$1:$G$10001,6,0)</f>
        <v>219.61799600000001</v>
      </c>
      <c r="M2413" s="2">
        <f>M2412*(1-M$1+IF(AND(WEEKDAY($A2413)&lt;&gt;1,WEEKDAY($A2413)&lt;&gt;7),-VLOOKUP($A2413,ETF_OP_Fee!$K$5:$L$14,2,1),0))^($A2413-$A2412)*(1+2*(L2413/L2412-1))-M$3*IFERROR(VLOOKUP($A4009,Dividends!$C$10:$E$100,3,0),0)</f>
        <v>3.5056040935307817</v>
      </c>
      <c r="R2413" t="str">
        <f t="shared" si="74"/>
        <v/>
      </c>
      <c r="S2413" t="str">
        <f t="shared" si="72"/>
        <v/>
      </c>
      <c r="U2413" t="str">
        <f t="shared" si="70"/>
        <v/>
      </c>
      <c r="V2413" t="str">
        <f t="shared" si="71"/>
        <v/>
      </c>
      <c r="W2413">
        <f>VLOOKUP(A2413,Tbills!$B$4:$C$10000,2,1)</f>
        <v>2.0400013186812926</v>
      </c>
    </row>
    <row r="2414" spans="1:23">
      <c r="A2414" s="1">
        <v>43672</v>
      </c>
      <c r="B2414">
        <f>IFERROR(VLOOKUP($A2414,'BTC-Web'!$A$2:$H$10000,2,0),"")</f>
        <v>9913.1269530000009</v>
      </c>
      <c r="C2414">
        <f>VLOOKUP(A2414,H_SPBTFDUE!$B$2:$C$5828,2,0)</f>
        <v>68.31</v>
      </c>
      <c r="D2414" s="2">
        <f>D2413*(1-D$1+IF(AND(WEEKDAY($A2414)&lt;&gt;1,WEEKDAY($A2414)&lt;&gt;7),-VLOOKUP($A2414,ETF_OP_Fee!$G$5:$H$14,2,1),0))^($A2414-$A2413)*(1+2*(C2414/C2413-1))+IFERROR(VLOOKUP(A2414,BITXeom!$C$9:$D$100,2,0),0)-$D$3*IFERROR(VLOOKUP($A2414,Dividends!$C$10:$E$100,2,0),0)</f>
        <v>20.580097028826309</v>
      </c>
      <c r="G2414" s="66">
        <f t="shared" si="73"/>
        <v>38.666585142841811</v>
      </c>
      <c r="H2414" s="2">
        <f>H2413*(1-H$1+IF(AND(WEEKDAY($A2414)&lt;&gt;1,WEEKDAY($A2414)&lt;&gt;7),-VLOOKUP($A2414,ETF_OP_Fee!$I$5:$J$14,2,1),0))^($A2414-$A2413)*(1+1*(B2414/B2413-1))</f>
        <v>6.5834728673857974</v>
      </c>
      <c r="I2414" s="9" t="str">
        <f>IFERROR(VLOOKUP(A2414,'BITO-IV'!$A$1:$J$10000,4,0),"")</f>
        <v/>
      </c>
      <c r="L2414" s="9">
        <f>VLOOKUP(A2414,'ETH-Web'!$A$1:$G$10001,6,0)</f>
        <v>219.62960799999999</v>
      </c>
      <c r="M2414" s="2">
        <f>M2413*(1-M$1+IF(AND(WEEKDAY($A2414)&lt;&gt;1,WEEKDAY($A2414)&lt;&gt;7),-VLOOKUP($A2414,ETF_OP_Fee!$K$5:$L$14,2,1),0))^($A2414-$A2413)*(1+2*(L2414/L2413-1))-M$3*IFERROR(VLOOKUP($A4010,Dividends!$C$10:$E$100,3,0),0)</f>
        <v>3.5058845106792846</v>
      </c>
      <c r="R2414" t="str">
        <f t="shared" si="74"/>
        <v/>
      </c>
      <c r="S2414" t="str">
        <f t="shared" si="72"/>
        <v/>
      </c>
      <c r="U2414" t="str">
        <f t="shared" si="70"/>
        <v/>
      </c>
      <c r="V2414" t="str">
        <f t="shared" si="71"/>
        <v/>
      </c>
      <c r="W2414">
        <f>VLOOKUP(A2414,Tbills!$B$4:$C$10000,2,1)</f>
        <v>2.0400013186812926</v>
      </c>
    </row>
    <row r="2415" spans="1:23">
      <c r="A2415" s="1">
        <v>43675</v>
      </c>
      <c r="B2415">
        <f>IFERROR(VLOOKUP($A2415,'BTC-Web'!$A$2:$H$10000,2,0),"")</f>
        <v>9548.1787110000005</v>
      </c>
      <c r="C2415">
        <f>VLOOKUP(A2415,H_SPBTFDUE!$B$2:$C$5828,2,0)</f>
        <v>64.97</v>
      </c>
      <c r="D2415" s="2">
        <f>D2414*(1-D$1+IF(AND(WEEKDAY($A2415)&lt;&gt;1,WEEKDAY($A2415)&lt;&gt;7),-VLOOKUP($A2415,ETF_OP_Fee!$G$5:$H$14,2,1),0))^($A2415-$A2414)*(1+2*(C2415/C2414-1))+IFERROR(VLOOKUP(A2415,BITXeom!$C$9:$D$100,2,0),0)-$D$3*IFERROR(VLOOKUP($A2415,Dividends!$C$10:$E$100,2,0),0)</f>
        <v>18.560865813507895</v>
      </c>
      <c r="G2415" s="66">
        <f t="shared" si="73"/>
        <v>42.44575796781924</v>
      </c>
      <c r="H2415" s="2">
        <f>H2414*(1-H$1+IF(AND(WEEKDAY($A2415)&lt;&gt;1,WEEKDAY($A2415)&lt;&gt;7),-VLOOKUP($A2415,ETF_OP_Fee!$I$5:$J$14,2,1),0))^($A2415-$A2414)*(1+1*(B2415/B2414-1))</f>
        <v>6.3406095414997719</v>
      </c>
      <c r="I2415" s="9" t="str">
        <f>IFERROR(VLOOKUP(A2415,'BITO-IV'!$A$1:$J$10000,4,0),"")</f>
        <v/>
      </c>
      <c r="L2415" s="9">
        <f>VLOOKUP(A2415,'ETH-Web'!$A$1:$G$10001,6,0)</f>
        <v>211.26805100000001</v>
      </c>
      <c r="M2415" s="2">
        <f>M2414*(1-M$1+IF(AND(WEEKDAY($A2415)&lt;&gt;1,WEEKDAY($A2415)&lt;&gt;7),-VLOOKUP($A2415,ETF_OP_Fee!$K$5:$L$14,2,1),0))^($A2415-$A2414)*(1+2*(L2415/L2414-1))-M$3*IFERROR(VLOOKUP($A4011,Dividends!$C$10:$E$100,3,0),0)</f>
        <v>3.2386879981020069</v>
      </c>
      <c r="R2415" t="str">
        <f t="shared" si="74"/>
        <v/>
      </c>
      <c r="S2415" t="str">
        <f t="shared" si="72"/>
        <v/>
      </c>
      <c r="U2415" t="str">
        <f t="shared" si="70"/>
        <v/>
      </c>
      <c r="V2415" t="str">
        <f t="shared" si="71"/>
        <v/>
      </c>
      <c r="W2415">
        <f>VLOOKUP(A2415,Tbills!$B$4:$C$10000,2,1)</f>
        <v>2.0400013186812926</v>
      </c>
    </row>
    <row r="2416" spans="1:23">
      <c r="A2416" s="1">
        <v>43676</v>
      </c>
      <c r="B2416">
        <f>IFERROR(VLOOKUP($A2416,'BTC-Web'!$A$2:$H$10000,2,0),"")</f>
        <v>9522.3291019999997</v>
      </c>
      <c r="C2416">
        <f>VLOOKUP(A2416,H_SPBTFDUE!$B$2:$C$5828,2,0)</f>
        <v>66.36</v>
      </c>
      <c r="D2416" s="2">
        <f>D2415*(1-D$1+IF(AND(WEEKDAY($A2416)&lt;&gt;1,WEEKDAY($A2416)&lt;&gt;7),-VLOOKUP($A2416,ETF_OP_Fee!$G$5:$H$14,2,1),0))^($A2416-$A2415)*(1+2*(C2416/C2415-1))+IFERROR(VLOOKUP(A2416,BITXeom!$C$9:$D$100,2,0),0)-$D$3*IFERROR(VLOOKUP($A2416,Dividends!$C$10:$E$100,2,0),0)</f>
        <v>19.352733107368554</v>
      </c>
      <c r="G2416" s="66">
        <f t="shared" si="73"/>
        <v>40.627337793831487</v>
      </c>
      <c r="H2416" s="2">
        <f>H2415*(1-H$1+IF(AND(WEEKDAY($A2416)&lt;&gt;1,WEEKDAY($A2416)&lt;&gt;7),-VLOOKUP($A2416,ETF_OP_Fee!$I$5:$J$14,2,1),0))^($A2416-$A2415)*(1+1*(B2416/B2415-1))</f>
        <v>6.3232791428664541</v>
      </c>
      <c r="I2416" s="9" t="str">
        <f>IFERROR(VLOOKUP(A2416,'BITO-IV'!$A$1:$J$10000,4,0),"")</f>
        <v/>
      </c>
      <c r="L2416" s="9">
        <f>VLOOKUP(A2416,'ETH-Web'!$A$1:$G$10001,6,0)</f>
        <v>210.52259799999999</v>
      </c>
      <c r="M2416" s="2">
        <f>M2415*(1-M$1+IF(AND(WEEKDAY($A2416)&lt;&gt;1,WEEKDAY($A2416)&lt;&gt;7),-VLOOKUP($A2416,ETF_OP_Fee!$K$5:$L$14,2,1),0))^($A2416-$A2415)*(1+2*(L2416/L2415-1))-M$3*IFERROR(VLOOKUP($A4012,Dividends!$C$10:$E$100,3,0),0)</f>
        <v>3.2157499518978216</v>
      </c>
      <c r="R2416" t="str">
        <f t="shared" si="74"/>
        <v/>
      </c>
      <c r="S2416" t="str">
        <f t="shared" si="72"/>
        <v/>
      </c>
      <c r="U2416" t="str">
        <f t="shared" si="70"/>
        <v/>
      </c>
      <c r="V2416" t="str">
        <f t="shared" si="71"/>
        <v/>
      </c>
      <c r="W2416">
        <f>VLOOKUP(A2416,Tbills!$B$4:$C$10000,2,1)</f>
        <v>2.0400013186812926</v>
      </c>
    </row>
    <row r="2417" spans="1:23">
      <c r="A2417" s="1">
        <v>43677</v>
      </c>
      <c r="B2417">
        <f>IFERROR(VLOOKUP($A2417,'BTC-Web'!$A$2:$H$10000,2,0),"")</f>
        <v>9604.0507809999999</v>
      </c>
      <c r="C2417">
        <f>VLOOKUP(A2417,H_SPBTFDUE!$B$2:$C$5828,2,0)</f>
        <v>68.95</v>
      </c>
      <c r="D2417" s="2">
        <f>D2416*(1-D$1+IF(AND(WEEKDAY($A2417)&lt;&gt;1,WEEKDAY($A2417)&lt;&gt;7),-VLOOKUP($A2417,ETF_OP_Fee!$G$5:$H$14,2,1),0))^($A2417-$A2416)*(1+2*(C2417/C2416-1))+IFERROR(VLOOKUP(A2417,BITXeom!$C$9:$D$100,2,0),0)-$D$3*IFERROR(VLOOKUP($A2417,Dividends!$C$10:$E$100,2,0),0)</f>
        <v>20.86087445043443</v>
      </c>
      <c r="G2417" s="66">
        <f t="shared" si="73"/>
        <v>37.453890671064784</v>
      </c>
      <c r="H2417" s="2">
        <f>H2416*(1-H$1+IF(AND(WEEKDAY($A2417)&lt;&gt;1,WEEKDAY($A2417)&lt;&gt;7),-VLOOKUP($A2417,ETF_OP_Fee!$I$5:$J$14,2,1),0))^($A2417-$A2416)*(1+1*(B2417/B2416-1))</f>
        <v>6.377380231220771</v>
      </c>
      <c r="I2417" s="9" t="str">
        <f>IFERROR(VLOOKUP(A2417,'BITO-IV'!$A$1:$J$10000,4,0),"")</f>
        <v/>
      </c>
      <c r="L2417" s="9">
        <f>VLOOKUP(A2417,'ETH-Web'!$A$1:$G$10001,6,0)</f>
        <v>218.654144</v>
      </c>
      <c r="M2417" s="2">
        <f>M2416*(1-M$1+IF(AND(WEEKDAY($A2417)&lt;&gt;1,WEEKDAY($A2417)&lt;&gt;7),-VLOOKUP($A2417,ETF_OP_Fee!$K$5:$L$14,2,1),0))^($A2417-$A2416)*(1+2*(L2417/L2416-1))-M$3*IFERROR(VLOOKUP($A4013,Dividends!$C$10:$E$100,3,0),0)</f>
        <v>3.4640808018848066</v>
      </c>
      <c r="R2417" t="str">
        <f t="shared" si="74"/>
        <v/>
      </c>
      <c r="S2417" t="str">
        <f t="shared" si="72"/>
        <v/>
      </c>
      <c r="U2417" t="str">
        <f t="shared" si="70"/>
        <v/>
      </c>
      <c r="V2417" t="str">
        <f t="shared" si="71"/>
        <v/>
      </c>
      <c r="W2417">
        <f>VLOOKUP(A2417,Tbills!$B$4:$C$10000,2,1)</f>
        <v>2.0400013186812926</v>
      </c>
    </row>
    <row r="2418" spans="1:23">
      <c r="A2418" s="1">
        <v>43678</v>
      </c>
      <c r="B2418">
        <f>IFERROR(VLOOKUP($A2418,'BTC-Web'!$A$2:$H$10000,2,0),"")</f>
        <v>10077.442383</v>
      </c>
      <c r="C2418">
        <f>VLOOKUP(A2418,H_SPBTFDUE!$B$2:$C$5828,2,0)</f>
        <v>71.25</v>
      </c>
      <c r="D2418" s="2">
        <f>D2417*(1-D$1+IF(AND(WEEKDAY($A2418)&lt;&gt;1,WEEKDAY($A2418)&lt;&gt;7),-VLOOKUP($A2418,ETF_OP_Fee!$G$5:$H$14,2,1),0))^($A2418-$A2417)*(1+2*(C2418/C2417-1))+IFERROR(VLOOKUP(A2418,BITXeom!$C$9:$D$100,2,0),0)-$D$3*IFERROR(VLOOKUP($A2418,Dividends!$C$10:$E$100,2,0),0)</f>
        <v>22.24992541014845</v>
      </c>
      <c r="G2418" s="66">
        <f t="shared" si="73"/>
        <v>34.9532042929591</v>
      </c>
      <c r="H2418" s="2">
        <f>H2417*(1-H$1+IF(AND(WEEKDAY($A2418)&lt;&gt;1,WEEKDAY($A2418)&lt;&gt;7),-VLOOKUP($A2418,ETF_OP_Fee!$I$5:$J$14,2,1),0))^($A2418-$A2417)*(1+1*(B2418/B2417-1))</f>
        <v>6.69155240633087</v>
      </c>
      <c r="I2418" s="9" t="str">
        <f>IFERROR(VLOOKUP(A2418,'BITO-IV'!$A$1:$J$10000,4,0),"")</f>
        <v/>
      </c>
      <c r="L2418" s="9">
        <f>VLOOKUP(A2418,'ETH-Web'!$A$1:$G$10001,6,0)</f>
        <v>217.80844099999999</v>
      </c>
      <c r="M2418" s="2">
        <f>M2417*(1-M$1+IF(AND(WEEKDAY($A2418)&lt;&gt;1,WEEKDAY($A2418)&lt;&gt;7),-VLOOKUP($A2418,ETF_OP_Fee!$K$5:$L$14,2,1),0))^($A2418-$A2417)*(1+2*(L2418/L2417-1))-M$3*IFERROR(VLOOKUP($A4014,Dividends!$C$10:$E$100,3,0),0)</f>
        <v>3.4371957741745058</v>
      </c>
      <c r="R2418" t="str">
        <f t="shared" si="74"/>
        <v/>
      </c>
      <c r="S2418" t="str">
        <f t="shared" si="72"/>
        <v/>
      </c>
      <c r="U2418" t="str">
        <f t="shared" si="70"/>
        <v/>
      </c>
      <c r="V2418" t="str">
        <f t="shared" si="71"/>
        <v/>
      </c>
      <c r="W2418">
        <f>VLOOKUP(A2418,Tbills!$B$4:$C$10000,2,1)</f>
        <v>2.0700000000000176</v>
      </c>
    </row>
    <row r="2419" spans="1:23">
      <c r="A2419" s="1">
        <v>43679</v>
      </c>
      <c r="B2419">
        <f>IFERROR(VLOOKUP($A2419,'BTC-Web'!$A$2:$H$10000,2,0),"")</f>
        <v>10402.042969</v>
      </c>
      <c r="C2419">
        <f>VLOOKUP(A2419,H_SPBTFDUE!$B$2:$C$5828,2,0)</f>
        <v>72.33</v>
      </c>
      <c r="D2419" s="2">
        <f>D2418*(1-D$1+IF(AND(WEEKDAY($A2419)&lt;&gt;1,WEEKDAY($A2419)&lt;&gt;7),-VLOOKUP($A2419,ETF_OP_Fee!$G$5:$H$14,2,1),0))^($A2419-$A2418)*(1+2*(C2419/C2418-1))+IFERROR(VLOOKUP(A2419,BITXeom!$C$9:$D$100,2,0),0)-$D$3*IFERROR(VLOOKUP($A2419,Dividends!$C$10:$E$100,2,0),0)</f>
        <v>22.921685969409747</v>
      </c>
      <c r="G2419" s="66">
        <f t="shared" si="73"/>
        <v>33.891750828315779</v>
      </c>
      <c r="H2419" s="2">
        <f>H2418*(1-H$1+IF(AND(WEEKDAY($A2419)&lt;&gt;1,WEEKDAY($A2419)&lt;&gt;7),-VLOOKUP($A2419,ETF_OP_Fee!$I$5:$J$14,2,1),0))^($A2419-$A2418)*(1+1*(B2419/B2418-1))</f>
        <v>6.9069116305909866</v>
      </c>
      <c r="I2419" s="9" t="str">
        <f>IFERROR(VLOOKUP(A2419,'BITO-IV'!$A$1:$J$10000,4,0),"")</f>
        <v/>
      </c>
      <c r="L2419" s="9">
        <f>VLOOKUP(A2419,'ETH-Web'!$A$1:$G$10001,6,0)</f>
        <v>217.871567</v>
      </c>
      <c r="M2419" s="2">
        <f>M2418*(1-M$1+IF(AND(WEEKDAY($A2419)&lt;&gt;1,WEEKDAY($A2419)&lt;&gt;7),-VLOOKUP($A2419,ETF_OP_Fee!$K$5:$L$14,2,1),0))^($A2419-$A2418)*(1+2*(L2419/L2418-1))-M$3*IFERROR(VLOOKUP($A4015,Dividends!$C$10:$E$100,3,0),0)</f>
        <v>3.4390995633725767</v>
      </c>
      <c r="R2419" t="str">
        <f t="shared" si="74"/>
        <v/>
      </c>
      <c r="S2419" t="str">
        <f t="shared" si="72"/>
        <v/>
      </c>
      <c r="U2419" t="str">
        <f t="shared" si="70"/>
        <v/>
      </c>
      <c r="V2419" t="str">
        <f t="shared" si="71"/>
        <v/>
      </c>
      <c r="W2419">
        <f>VLOOKUP(A2419,Tbills!$B$4:$C$10000,2,1)</f>
        <v>2.0700000000000176</v>
      </c>
    </row>
    <row r="2420" spans="1:23">
      <c r="A2420" s="1">
        <v>43682</v>
      </c>
      <c r="B2420">
        <f>IFERROR(VLOOKUP($A2420,'BTC-Web'!$A$2:$H$10000,2,0),"")</f>
        <v>10960.735352</v>
      </c>
      <c r="C2420">
        <f>VLOOKUP(A2420,H_SPBTFDUE!$B$2:$C$5828,2,0)</f>
        <v>81.349999999999994</v>
      </c>
      <c r="D2420" s="2">
        <f>D2419*(1-D$1+IF(AND(WEEKDAY($A2420)&lt;&gt;1,WEEKDAY($A2420)&lt;&gt;7),-VLOOKUP($A2420,ETF_OP_Fee!$G$5:$H$14,2,1),0))^($A2420-$A2419)*(1+2*(C2420/C2419-1))+IFERROR(VLOOKUP(A2420,BITXeom!$C$9:$D$100,2,0),0)-$D$3*IFERROR(VLOOKUP($A2420,Dividends!$C$10:$E$100,2,0),0)</f>
        <v>28.628283291414132</v>
      </c>
      <c r="G2420" s="66">
        <f t="shared" si="73"/>
        <v>25.436963166721423</v>
      </c>
      <c r="H2420" s="2">
        <f>H2419*(1-H$1+IF(AND(WEEKDAY($A2420)&lt;&gt;1,WEEKDAY($A2420)&lt;&gt;7),-VLOOKUP($A2420,ETF_OP_Fee!$I$5:$J$14,2,1),0))^($A2420-$A2419)*(1+1*(B2420/B2419-1))</f>
        <v>7.2773127031790379</v>
      </c>
      <c r="I2420" s="9" t="str">
        <f>IFERROR(VLOOKUP(A2420,'BITO-IV'!$A$1:$J$10000,4,0),"")</f>
        <v/>
      </c>
      <c r="L2420" s="9">
        <f>VLOOKUP(A2420,'ETH-Web'!$A$1:$G$10001,6,0)</f>
        <v>234.21502699999999</v>
      </c>
      <c r="M2420" s="2">
        <f>M2419*(1-M$1+IF(AND(WEEKDAY($A2420)&lt;&gt;1,WEEKDAY($A2420)&lt;&gt;7),-VLOOKUP($A2420,ETF_OP_Fee!$K$5:$L$14,2,1),0))^($A2420-$A2419)*(1+2*(L2420/L2419-1))-M$3*IFERROR(VLOOKUP($A4016,Dividends!$C$10:$E$100,3,0),0)</f>
        <v>3.9547565659114521</v>
      </c>
      <c r="R2420" t="str">
        <f t="shared" si="74"/>
        <v/>
      </c>
      <c r="S2420" t="str">
        <f t="shared" si="72"/>
        <v/>
      </c>
      <c r="U2420" t="str">
        <f t="shared" si="70"/>
        <v/>
      </c>
      <c r="V2420" t="str">
        <f t="shared" si="71"/>
        <v/>
      </c>
      <c r="W2420">
        <f>VLOOKUP(A2420,Tbills!$B$4:$C$10000,2,1)</f>
        <v>2.0700000000000176</v>
      </c>
    </row>
    <row r="2421" spans="1:23">
      <c r="A2421" s="1">
        <v>43683</v>
      </c>
      <c r="B2421">
        <f>IFERROR(VLOOKUP($A2421,'BTC-Web'!$A$2:$H$10000,2,0),"")</f>
        <v>11811.544921999999</v>
      </c>
      <c r="C2421">
        <f>VLOOKUP(A2421,H_SPBTFDUE!$B$2:$C$5828,2,0)</f>
        <v>80.760000000000005</v>
      </c>
      <c r="D2421" s="2">
        <f>D2420*(1-D$1+IF(AND(WEEKDAY($A2421)&lt;&gt;1,WEEKDAY($A2421)&lt;&gt;7),-VLOOKUP($A2421,ETF_OP_Fee!$G$5:$H$14,2,1),0))^($A2421-$A2420)*(1+2*(C2421/C2420-1))+IFERROR(VLOOKUP(A2421,BITXeom!$C$9:$D$100,2,0),0)-$D$3*IFERROR(VLOOKUP($A2421,Dividends!$C$10:$E$100,2,0),0)</f>
        <v>28.209622597798464</v>
      </c>
      <c r="G2421" s="66">
        <f t="shared" si="73"/>
        <v>25.804607908073706</v>
      </c>
      <c r="H2421" s="2">
        <f>H2420*(1-H$1+IF(AND(WEEKDAY($A2421)&lt;&gt;1,WEEKDAY($A2421)&lt;&gt;7),-VLOOKUP($A2421,ETF_OP_Fee!$I$5:$J$14,2,1),0))^($A2421-$A2420)*(1+1*(B2421/B2420-1))</f>
        <v>7.8419983628594441</v>
      </c>
      <c r="I2421" s="9" t="str">
        <f>IFERROR(VLOOKUP(A2421,'BITO-IV'!$A$1:$J$10000,4,0),"")</f>
        <v/>
      </c>
      <c r="L2421" s="9">
        <f>VLOOKUP(A2421,'ETH-Web'!$A$1:$G$10001,6,0)</f>
        <v>226.020645</v>
      </c>
      <c r="M2421" s="2">
        <f>M2420*(1-M$1+IF(AND(WEEKDAY($A2421)&lt;&gt;1,WEEKDAY($A2421)&lt;&gt;7),-VLOOKUP($A2421,ETF_OP_Fee!$K$5:$L$14,2,1),0))^($A2421-$A2420)*(1+2*(L2421/L2420-1))-M$3*IFERROR(VLOOKUP($A4017,Dividends!$C$10:$E$100,3,0),0)</f>
        <v>3.6779350564195683</v>
      </c>
      <c r="R2421" t="str">
        <f t="shared" si="74"/>
        <v/>
      </c>
      <c r="S2421" t="str">
        <f t="shared" si="72"/>
        <v/>
      </c>
      <c r="U2421" t="str">
        <f t="shared" si="70"/>
        <v/>
      </c>
      <c r="V2421" t="str">
        <f t="shared" si="71"/>
        <v/>
      </c>
      <c r="W2421">
        <f>VLOOKUP(A2421,Tbills!$B$4:$C$10000,2,1)</f>
        <v>2.0700000000000176</v>
      </c>
    </row>
    <row r="2422" spans="1:23">
      <c r="A2422" s="1">
        <v>43684</v>
      </c>
      <c r="B2422">
        <f>IFERROR(VLOOKUP($A2422,'BTC-Web'!$A$2:$H$10000,2,0),"")</f>
        <v>11476.193359000001</v>
      </c>
      <c r="C2422">
        <f>VLOOKUP(A2422,H_SPBTFDUE!$B$2:$C$5828,2,0)</f>
        <v>81.17</v>
      </c>
      <c r="D2422" s="2">
        <f>D2421*(1-D$1+IF(AND(WEEKDAY($A2422)&lt;&gt;1,WEEKDAY($A2422)&lt;&gt;7),-VLOOKUP($A2422,ETF_OP_Fee!$G$5:$H$14,2,1),0))^($A2422-$A2421)*(1+2*(C2422/C2421-1))+IFERROR(VLOOKUP(A2422,BITXeom!$C$9:$D$100,2,0),0)-$D$3*IFERROR(VLOOKUP($A2422,Dividends!$C$10:$E$100,2,0),0)</f>
        <v>28.492615027219436</v>
      </c>
      <c r="G2422" s="66">
        <f t="shared" si="73"/>
        <v>25.541256500912802</v>
      </c>
      <c r="H2422" s="2">
        <f>H2421*(1-H$1+IF(AND(WEEKDAY($A2422)&lt;&gt;1,WEEKDAY($A2422)&lt;&gt;7),-VLOOKUP($A2422,ETF_OP_Fee!$I$5:$J$14,2,1),0))^($A2422-$A2421)*(1+1*(B2422/B2421-1))</f>
        <v>7.6191512421322187</v>
      </c>
      <c r="I2422" s="9" t="str">
        <f>IFERROR(VLOOKUP(A2422,'BITO-IV'!$A$1:$J$10000,4,0),"")</f>
        <v/>
      </c>
      <c r="L2422" s="9">
        <f>VLOOKUP(A2422,'ETH-Web'!$A$1:$G$10001,6,0)</f>
        <v>226.391006</v>
      </c>
      <c r="M2422" s="2">
        <f>M2421*(1-M$1+IF(AND(WEEKDAY($A2422)&lt;&gt;1,WEEKDAY($A2422)&lt;&gt;7),-VLOOKUP($A2422,ETF_OP_Fee!$K$5:$L$14,2,1),0))^($A2422-$A2421)*(1+2*(L2422/L2421-1))-M$3*IFERROR(VLOOKUP($A4018,Dividends!$C$10:$E$100,3,0),0)</f>
        <v>3.6898934715676011</v>
      </c>
      <c r="R2422" t="str">
        <f t="shared" si="74"/>
        <v/>
      </c>
      <c r="S2422" t="str">
        <f t="shared" si="72"/>
        <v/>
      </c>
      <c r="U2422" t="str">
        <f t="shared" si="70"/>
        <v/>
      </c>
      <c r="V2422" t="str">
        <f t="shared" si="71"/>
        <v/>
      </c>
      <c r="W2422">
        <f>VLOOKUP(A2422,Tbills!$B$4:$C$10000,2,1)</f>
        <v>2.0700000000000176</v>
      </c>
    </row>
    <row r="2423" spans="1:23">
      <c r="A2423" s="1">
        <v>43685</v>
      </c>
      <c r="B2423">
        <f>IFERROR(VLOOKUP($A2423,'BTC-Web'!$A$2:$H$10000,2,0),"")</f>
        <v>11954.040039</v>
      </c>
      <c r="C2423">
        <f>VLOOKUP(A2423,H_SPBTFDUE!$B$2:$C$5828,2,0)</f>
        <v>79.790000000000006</v>
      </c>
      <c r="D2423" s="2">
        <f>D2422*(1-D$1+IF(AND(WEEKDAY($A2423)&lt;&gt;1,WEEKDAY($A2423)&lt;&gt;7),-VLOOKUP($A2423,ETF_OP_Fee!$G$5:$H$14,2,1),0))^($A2423-$A2422)*(1+2*(C2423/C2422-1))+IFERROR(VLOOKUP(A2423,BITXeom!$C$9:$D$100,2,0),0)-$D$3*IFERROR(VLOOKUP($A2423,Dividends!$C$10:$E$100,2,0),0)</f>
        <v>27.520470954827175</v>
      </c>
      <c r="G2423" s="66">
        <f t="shared" si="73"/>
        <v>26.408398903109642</v>
      </c>
      <c r="H2423" s="2">
        <f>H2422*(1-H$1+IF(AND(WEEKDAY($A2423)&lt;&gt;1,WEEKDAY($A2423)&lt;&gt;7),-VLOOKUP($A2423,ETF_OP_Fee!$I$5:$J$14,2,1),0))^($A2423-$A2422)*(1+1*(B2423/B2422-1))</f>
        <v>7.936191522450474</v>
      </c>
      <c r="I2423" s="9" t="str">
        <f>IFERROR(VLOOKUP(A2423,'BITO-IV'!$A$1:$J$10000,4,0),"")</f>
        <v/>
      </c>
      <c r="L2423" s="9">
        <f>VLOOKUP(A2423,'ETH-Web'!$A$1:$G$10001,6,0)</f>
        <v>220.94186400000001</v>
      </c>
      <c r="M2423" s="2">
        <f>M2422*(1-M$1+IF(AND(WEEKDAY($A2423)&lt;&gt;1,WEEKDAY($A2423)&lt;&gt;7),-VLOOKUP($A2423,ETF_OP_Fee!$K$5:$L$14,2,1),0))^($A2423-$A2422)*(1+2*(L2423/L2422-1))-M$3*IFERROR(VLOOKUP($A4019,Dividends!$C$10:$E$100,3,0),0)</f>
        <v>3.5121744649451272</v>
      </c>
      <c r="R2423" t="str">
        <f t="shared" si="74"/>
        <v/>
      </c>
      <c r="S2423" t="str">
        <f t="shared" si="72"/>
        <v/>
      </c>
      <c r="U2423" t="str">
        <f t="shared" si="70"/>
        <v/>
      </c>
      <c r="V2423" t="str">
        <f t="shared" si="71"/>
        <v/>
      </c>
      <c r="W2423">
        <f>VLOOKUP(A2423,Tbills!$B$4:$C$10000,2,1)</f>
        <v>1.990000879120881</v>
      </c>
    </row>
    <row r="2424" spans="1:23">
      <c r="A2424" s="1">
        <v>43686</v>
      </c>
      <c r="B2424">
        <f>IFERROR(VLOOKUP($A2424,'BTC-Web'!$A$2:$H$10000,2,0),"")</f>
        <v>11953.469727</v>
      </c>
      <c r="C2424">
        <f>VLOOKUP(A2424,H_SPBTFDUE!$B$2:$C$5828,2,0)</f>
        <v>81.56</v>
      </c>
      <c r="D2424" s="2">
        <f>D2423*(1-D$1+IF(AND(WEEKDAY($A2424)&lt;&gt;1,WEEKDAY($A2424)&lt;&gt;7),-VLOOKUP($A2424,ETF_OP_Fee!$G$5:$H$14,2,1),0))^($A2424-$A2423)*(1+2*(C2424/C2423-1))+IFERROR(VLOOKUP(A2424,BITXeom!$C$9:$D$100,2,0),0)-$D$3*IFERROR(VLOOKUP($A2424,Dividends!$C$10:$E$100,2,0),0)</f>
        <v>28.737992159069368</v>
      </c>
      <c r="G2424" s="66">
        <f t="shared" si="73"/>
        <v>25.235376993901774</v>
      </c>
      <c r="H2424" s="2">
        <f>H2423*(1-H$1+IF(AND(WEEKDAY($A2424)&lt;&gt;1,WEEKDAY($A2424)&lt;&gt;7),-VLOOKUP($A2424,ETF_OP_Fee!$I$5:$J$14,2,1),0))^($A2424-$A2423)*(1+1*(B2424/B2423-1))</f>
        <v>7.9356063483226134</v>
      </c>
      <c r="I2424" s="9" t="str">
        <f>IFERROR(VLOOKUP(A2424,'BITO-IV'!$A$1:$J$10000,4,0),"")</f>
        <v/>
      </c>
      <c r="L2424" s="9">
        <f>VLOOKUP(A2424,'ETH-Web'!$A$1:$G$10001,6,0)</f>
        <v>210.48890700000001</v>
      </c>
      <c r="M2424" s="2">
        <f>M2423*(1-M$1+IF(AND(WEEKDAY($A2424)&lt;&gt;1,WEEKDAY($A2424)&lt;&gt;7),-VLOOKUP($A2424,ETF_OP_Fee!$K$5:$L$14,2,1),0))^($A2424-$A2423)*(1+2*(L2424/L2423-1))-M$3*IFERROR(VLOOKUP($A4020,Dividends!$C$10:$E$100,3,0),0)</f>
        <v>3.1797643488028631</v>
      </c>
      <c r="R2424" t="str">
        <f t="shared" si="74"/>
        <v/>
      </c>
      <c r="S2424" t="str">
        <f t="shared" si="72"/>
        <v/>
      </c>
      <c r="U2424" t="str">
        <f t="shared" si="70"/>
        <v/>
      </c>
      <c r="V2424" t="str">
        <f t="shared" si="71"/>
        <v/>
      </c>
      <c r="W2424">
        <f>VLOOKUP(A2424,Tbills!$B$4:$C$10000,2,1)</f>
        <v>1.990000879120881</v>
      </c>
    </row>
    <row r="2425" spans="1:23">
      <c r="A2425" s="1">
        <v>43689</v>
      </c>
      <c r="B2425">
        <f>IFERROR(VLOOKUP($A2425,'BTC-Web'!$A$2:$H$10000,2,0),"")</f>
        <v>11528.189453000001</v>
      </c>
      <c r="C2425">
        <f>VLOOKUP(A2425,H_SPBTFDUE!$B$2:$C$5828,2,0)</f>
        <v>78.89</v>
      </c>
      <c r="D2425" s="2">
        <f>D2424*(1-D$1+IF(AND(WEEKDAY($A2425)&lt;&gt;1,WEEKDAY($A2425)&lt;&gt;7),-VLOOKUP($A2425,ETF_OP_Fee!$G$5:$H$14,2,1),0))^($A2425-$A2424)*(1+2*(C2425/C2424-1))+IFERROR(VLOOKUP(A2425,BITXeom!$C$9:$D$100,2,0),0)-$D$3*IFERROR(VLOOKUP($A2425,Dividends!$C$10:$E$100,2,0),0)</f>
        <v>26.846710515745873</v>
      </c>
      <c r="G2425" s="66">
        <f t="shared" si="73"/>
        <v>26.88630605358081</v>
      </c>
      <c r="H2425" s="2">
        <f>H2424*(1-H$1+IF(AND(WEEKDAY($A2425)&lt;&gt;1,WEEKDAY($A2425)&lt;&gt;7),-VLOOKUP($A2425,ETF_OP_Fee!$I$5:$J$14,2,1),0))^($A2425-$A2424)*(1+1*(B2425/B2424-1))</f>
        <v>7.6526759573830727</v>
      </c>
      <c r="I2425" s="9" t="str">
        <f>IFERROR(VLOOKUP(A2425,'BITO-IV'!$A$1:$J$10000,4,0),"")</f>
        <v/>
      </c>
      <c r="L2425" s="9">
        <f>VLOOKUP(A2425,'ETH-Web'!$A$1:$G$10001,6,0)</f>
        <v>211.288071</v>
      </c>
      <c r="M2425" s="2">
        <f>M2424*(1-M$1+IF(AND(WEEKDAY($A2425)&lt;&gt;1,WEEKDAY($A2425)&lt;&gt;7),-VLOOKUP($A2425,ETF_OP_Fee!$K$5:$L$14,2,1),0))^($A2425-$A2424)*(1+2*(L2425/L2424-1))-M$3*IFERROR(VLOOKUP($A4021,Dividends!$C$10:$E$100,3,0),0)</f>
        <v>3.2036620660180399</v>
      </c>
      <c r="R2425" t="str">
        <f t="shared" si="74"/>
        <v/>
      </c>
      <c r="S2425" t="str">
        <f t="shared" si="72"/>
        <v/>
      </c>
      <c r="U2425" t="str">
        <f t="shared" si="70"/>
        <v/>
      </c>
      <c r="V2425" t="str">
        <f t="shared" si="71"/>
        <v/>
      </c>
      <c r="W2425">
        <f>VLOOKUP(A2425,Tbills!$B$4:$C$10000,2,1)</f>
        <v>1.990000879120881</v>
      </c>
    </row>
    <row r="2426" spans="1:23">
      <c r="A2426" s="1">
        <v>43690</v>
      </c>
      <c r="B2426">
        <f>IFERROR(VLOOKUP($A2426,'BTC-Web'!$A$2:$H$10000,2,0),"")</f>
        <v>11385.052734000001</v>
      </c>
      <c r="C2426">
        <f>VLOOKUP(A2426,H_SPBTFDUE!$B$2:$C$5828,2,0)</f>
        <v>74.77</v>
      </c>
      <c r="D2426" s="2">
        <f>D2425*(1-D$1+IF(AND(WEEKDAY($A2426)&lt;&gt;1,WEEKDAY($A2426)&lt;&gt;7),-VLOOKUP($A2426,ETF_OP_Fee!$G$5:$H$14,2,1),0))^($A2426-$A2425)*(1+2*(C2426/C2425-1))+IFERROR(VLOOKUP(A2426,BITXeom!$C$9:$D$100,2,0),0)-$D$3*IFERROR(VLOOKUP($A2426,Dividends!$C$10:$E$100,2,0),0)</f>
        <v>24.039693905780322</v>
      </c>
      <c r="G2426" s="66">
        <f t="shared" si="73"/>
        <v>29.693160540884715</v>
      </c>
      <c r="H2426" s="2">
        <f>H2425*(1-H$1+IF(AND(WEEKDAY($A2426)&lt;&gt;1,WEEKDAY($A2426)&lt;&gt;7),-VLOOKUP($A2426,ETF_OP_Fee!$I$5:$J$14,2,1),0))^($A2426-$A2425)*(1+1*(B2426/B2425-1))</f>
        <v>7.5574618217458465</v>
      </c>
      <c r="I2426" s="9" t="str">
        <f>IFERROR(VLOOKUP(A2426,'BITO-IV'!$A$1:$J$10000,4,0),"")</f>
        <v/>
      </c>
      <c r="L2426" s="9">
        <f>VLOOKUP(A2426,'ETH-Web'!$A$1:$G$10001,6,0)</f>
        <v>208.709045</v>
      </c>
      <c r="M2426" s="2">
        <f>M2425*(1-M$1+IF(AND(WEEKDAY($A2426)&lt;&gt;1,WEEKDAY($A2426)&lt;&gt;7),-VLOOKUP($A2426,ETF_OP_Fee!$K$5:$L$14,2,1),0))^($A2426-$A2425)*(1+2*(L2426/L2425-1))-M$3*IFERROR(VLOOKUP($A4022,Dividends!$C$10:$E$100,3,0),0)</f>
        <v>3.125372448144875</v>
      </c>
      <c r="R2426" t="str">
        <f t="shared" si="74"/>
        <v/>
      </c>
      <c r="S2426" t="str">
        <f t="shared" si="72"/>
        <v/>
      </c>
      <c r="U2426" t="str">
        <f t="shared" si="70"/>
        <v/>
      </c>
      <c r="V2426" t="str">
        <f t="shared" si="71"/>
        <v/>
      </c>
      <c r="W2426">
        <f>VLOOKUP(A2426,Tbills!$B$4:$C$10000,2,1)</f>
        <v>1.990000879120881</v>
      </c>
    </row>
    <row r="2427" spans="1:23">
      <c r="A2427" s="1">
        <v>43691</v>
      </c>
      <c r="B2427">
        <f>IFERROR(VLOOKUP($A2427,'BTC-Web'!$A$2:$H$10000,2,0),"")</f>
        <v>10889.487305000001</v>
      </c>
      <c r="C2427">
        <f>VLOOKUP(A2427,H_SPBTFDUE!$B$2:$C$5828,2,0)</f>
        <v>69.28</v>
      </c>
      <c r="D2427" s="2">
        <f>D2426*(1-D$1+IF(AND(WEEKDAY($A2427)&lt;&gt;1,WEEKDAY($A2427)&lt;&gt;7),-VLOOKUP($A2427,ETF_OP_Fee!$G$5:$H$14,2,1),0))^($A2427-$A2426)*(1+2*(C2427/C2426-1))+IFERROR(VLOOKUP(A2427,BITXeom!$C$9:$D$100,2,0),0)-$D$3*IFERROR(VLOOKUP($A2427,Dividends!$C$10:$E$100,2,0),0)</f>
        <v>20.506984284220774</v>
      </c>
      <c r="G2427" s="66">
        <f t="shared" si="73"/>
        <v>34.052065621672895</v>
      </c>
      <c r="H2427" s="2">
        <f>H2426*(1-H$1+IF(AND(WEEKDAY($A2427)&lt;&gt;1,WEEKDAY($A2427)&lt;&gt;7),-VLOOKUP($A2427,ETF_OP_Fee!$I$5:$J$14,2,1),0))^($A2427-$A2426)*(1+1*(B2427/B2426-1))</f>
        <v>7.2283145730588485</v>
      </c>
      <c r="I2427" s="9" t="str">
        <f>IFERROR(VLOOKUP(A2427,'BITO-IV'!$A$1:$J$10000,4,0),"")</f>
        <v/>
      </c>
      <c r="L2427" s="9">
        <f>VLOOKUP(A2427,'ETH-Web'!$A$1:$G$10001,6,0)</f>
        <v>186.607742</v>
      </c>
      <c r="M2427" s="2">
        <f>M2426*(1-M$1+IF(AND(WEEKDAY($A2427)&lt;&gt;1,WEEKDAY($A2427)&lt;&gt;7),-VLOOKUP($A2427,ETF_OP_Fee!$K$5:$L$14,2,1),0))^($A2427-$A2426)*(1+2*(L2427/L2426-1))-M$3*IFERROR(VLOOKUP($A4023,Dividends!$C$10:$E$100,3,0),0)</f>
        <v>2.463384617696085</v>
      </c>
      <c r="R2427" t="str">
        <f t="shared" si="74"/>
        <v/>
      </c>
      <c r="S2427" t="str">
        <f t="shared" si="72"/>
        <v/>
      </c>
      <c r="U2427" t="str">
        <f t="shared" si="70"/>
        <v/>
      </c>
      <c r="V2427" t="str">
        <f t="shared" si="71"/>
        <v/>
      </c>
      <c r="W2427">
        <f>VLOOKUP(A2427,Tbills!$B$4:$C$10000,2,1)</f>
        <v>1.990000879120881</v>
      </c>
    </row>
    <row r="2428" spans="1:23">
      <c r="A2428" s="1">
        <v>43692</v>
      </c>
      <c r="B2428">
        <f>IFERROR(VLOOKUP($A2428,'BTC-Web'!$A$2:$H$10000,2,0),"")</f>
        <v>10038.421875</v>
      </c>
      <c r="C2428">
        <f>VLOOKUP(A2428,H_SPBTFDUE!$B$2:$C$5828,2,0)</f>
        <v>69.12</v>
      </c>
      <c r="D2428" s="2">
        <f>D2427*(1-D$1+IF(AND(WEEKDAY($A2428)&lt;&gt;1,WEEKDAY($A2428)&lt;&gt;7),-VLOOKUP($A2428,ETF_OP_Fee!$G$5:$H$14,2,1),0))^($A2428-$A2427)*(1+2*(C2428/C2427-1))+IFERROR(VLOOKUP(A2428,BITXeom!$C$9:$D$100,2,0),0)-$D$3*IFERROR(VLOOKUP($A2428,Dividends!$C$10:$E$100,2,0),0)</f>
        <v>20.409803146080073</v>
      </c>
      <c r="G2428" s="66">
        <f t="shared" si="73"/>
        <v>34.207577416161506</v>
      </c>
      <c r="H2428" s="2">
        <f>H2427*(1-H$1+IF(AND(WEEKDAY($A2428)&lt;&gt;1,WEEKDAY($A2428)&lt;&gt;7),-VLOOKUP($A2428,ETF_OP_Fee!$I$5:$J$14,2,1),0))^($A2428-$A2427)*(1+1*(B2428/B2427-1))</f>
        <v>6.6632138434690784</v>
      </c>
      <c r="I2428" s="9" t="str">
        <f>IFERROR(VLOOKUP(A2428,'BITO-IV'!$A$1:$J$10000,4,0),"")</f>
        <v/>
      </c>
      <c r="L2428" s="9">
        <f>VLOOKUP(A2428,'ETH-Web'!$A$1:$G$10001,6,0)</f>
        <v>188.50206</v>
      </c>
      <c r="M2428" s="2">
        <f>M2427*(1-M$1+IF(AND(WEEKDAY($A2428)&lt;&gt;1,WEEKDAY($A2428)&lt;&gt;7),-VLOOKUP($A2428,ETF_OP_Fee!$K$5:$L$14,2,1),0))^($A2428-$A2427)*(1+2*(L2428/L2427-1))-M$3*IFERROR(VLOOKUP($A4024,Dividends!$C$10:$E$100,3,0),0)</f>
        <v>2.5133331819194611</v>
      </c>
      <c r="R2428" t="str">
        <f t="shared" si="74"/>
        <v/>
      </c>
      <c r="S2428" t="str">
        <f t="shared" si="72"/>
        <v/>
      </c>
      <c r="U2428" t="str">
        <f t="shared" si="70"/>
        <v/>
      </c>
      <c r="V2428" t="str">
        <f t="shared" si="71"/>
        <v/>
      </c>
      <c r="W2428">
        <f>VLOOKUP(A2428,Tbills!$B$4:$C$10000,2,1)</f>
        <v>1.9599982417582664</v>
      </c>
    </row>
    <row r="2429" spans="1:23">
      <c r="A2429" s="1">
        <v>43693</v>
      </c>
      <c r="B2429">
        <f>IFERROR(VLOOKUP($A2429,'BTC-Web'!$A$2:$H$10000,2,0),"")</f>
        <v>10319.419921999999</v>
      </c>
      <c r="C2429">
        <f>VLOOKUP(A2429,H_SPBTFDUE!$B$2:$C$5828,2,0)</f>
        <v>71.72</v>
      </c>
      <c r="D2429" s="2">
        <f>D2428*(1-D$1+IF(AND(WEEKDAY($A2429)&lt;&gt;1,WEEKDAY($A2429)&lt;&gt;7),-VLOOKUP($A2429,ETF_OP_Fee!$G$5:$H$14,2,1),0))^($A2429-$A2428)*(1+2*(C2429/C2428-1))+IFERROR(VLOOKUP(A2429,BITXeom!$C$9:$D$100,2,0),0)-$D$3*IFERROR(VLOOKUP($A2429,Dividends!$C$10:$E$100,2,0),0)</f>
        <v>21.942617417158683</v>
      </c>
      <c r="G2429" s="66">
        <f t="shared" si="73"/>
        <v>31.632310020837767</v>
      </c>
      <c r="H2429" s="2">
        <f>H2428*(1-H$1+IF(AND(WEEKDAY($A2429)&lt;&gt;1,WEEKDAY($A2429)&lt;&gt;7),-VLOOKUP($A2429,ETF_OP_Fee!$I$5:$J$14,2,1),0))^($A2429-$A2428)*(1+1*(B2429/B2428-1))</f>
        <v>6.8495539318970815</v>
      </c>
      <c r="I2429" s="9" t="str">
        <f>IFERROR(VLOOKUP(A2429,'BITO-IV'!$A$1:$J$10000,4,0),"")</f>
        <v/>
      </c>
      <c r="L2429" s="9">
        <f>VLOOKUP(A2429,'ETH-Web'!$A$1:$G$10001,6,0)</f>
        <v>185.440079</v>
      </c>
      <c r="M2429" s="2">
        <f>M2428*(1-M$1+IF(AND(WEEKDAY($A2429)&lt;&gt;1,WEEKDAY($A2429)&lt;&gt;7),-VLOOKUP($A2429,ETF_OP_Fee!$K$5:$L$14,2,1),0))^($A2429-$A2428)*(1+2*(L2429/L2428-1))-M$3*IFERROR(VLOOKUP($A4025,Dividends!$C$10:$E$100,3,0),0)</f>
        <v>2.4316186283754528</v>
      </c>
      <c r="R2429" t="str">
        <f t="shared" si="74"/>
        <v/>
      </c>
      <c r="S2429" t="str">
        <f t="shared" si="72"/>
        <v/>
      </c>
      <c r="U2429" t="str">
        <f t="shared" si="70"/>
        <v/>
      </c>
      <c r="V2429" t="str">
        <f t="shared" si="71"/>
        <v/>
      </c>
      <c r="W2429">
        <f>VLOOKUP(A2429,Tbills!$B$4:$C$10000,2,1)</f>
        <v>1.9599982417582664</v>
      </c>
    </row>
    <row r="2430" spans="1:23">
      <c r="A2430" s="1">
        <v>43696</v>
      </c>
      <c r="B2430">
        <f>IFERROR(VLOOKUP($A2430,'BTC-Web'!$A$2:$H$10000,2,0),"")</f>
        <v>10350.283203000001</v>
      </c>
      <c r="C2430">
        <f>VLOOKUP(A2430,H_SPBTFDUE!$B$2:$C$5828,2,0)</f>
        <v>73.17</v>
      </c>
      <c r="D2430" s="2">
        <f>D2429*(1-D$1+IF(AND(WEEKDAY($A2430)&lt;&gt;1,WEEKDAY($A2430)&lt;&gt;7),-VLOOKUP($A2430,ETF_OP_Fee!$G$5:$H$14,2,1),0))^($A2430-$A2429)*(1+2*(C2430/C2429-1))+IFERROR(VLOOKUP(A2430,BITXeom!$C$9:$D$100,2,0),0)-$D$3*IFERROR(VLOOKUP($A2430,Dividends!$C$10:$E$100,2,0),0)</f>
        <v>22.8216124174435</v>
      </c>
      <c r="G2430" s="66">
        <f t="shared" si="73"/>
        <v>30.351610157851727</v>
      </c>
      <c r="H2430" s="2">
        <f>H2429*(1-H$1+IF(AND(WEEKDAY($A2430)&lt;&gt;1,WEEKDAY($A2430)&lt;&gt;7),-VLOOKUP($A2430,ETF_OP_Fee!$I$5:$J$14,2,1),0))^($A2430-$A2429)*(1+1*(B2430/B2429-1))</f>
        <v>6.8695031373941902</v>
      </c>
      <c r="I2430" s="9" t="str">
        <f>IFERROR(VLOOKUP(A2430,'BITO-IV'!$A$1:$J$10000,4,0),"")</f>
        <v/>
      </c>
      <c r="L2430" s="9">
        <f>VLOOKUP(A2430,'ETH-Web'!$A$1:$G$10001,6,0)</f>
        <v>203.09193400000001</v>
      </c>
      <c r="M2430" s="2">
        <f>M2429*(1-M$1+IF(AND(WEEKDAY($A2430)&lt;&gt;1,WEEKDAY($A2430)&lt;&gt;7),-VLOOKUP($A2430,ETF_OP_Fee!$K$5:$L$14,2,1),0))^($A2430-$A2429)*(1+2*(L2430/L2429-1))-M$3*IFERROR(VLOOKUP($A4026,Dividends!$C$10:$E$100,3,0),0)</f>
        <v>2.8943216741730979</v>
      </c>
      <c r="R2430" t="str">
        <f t="shared" si="74"/>
        <v/>
      </c>
      <c r="S2430" t="str">
        <f t="shared" si="72"/>
        <v/>
      </c>
      <c r="U2430" t="str">
        <f t="shared" si="70"/>
        <v/>
      </c>
      <c r="V2430" t="str">
        <f t="shared" si="71"/>
        <v/>
      </c>
      <c r="W2430">
        <f>VLOOKUP(A2430,Tbills!$B$4:$C$10000,2,1)</f>
        <v>1.9599982417582664</v>
      </c>
    </row>
    <row r="2431" spans="1:23">
      <c r="A2431" s="1">
        <v>43697</v>
      </c>
      <c r="B2431">
        <f>IFERROR(VLOOKUP($A2431,'BTC-Web'!$A$2:$H$10000,2,0),"")</f>
        <v>10916.346680000001</v>
      </c>
      <c r="C2431">
        <f>VLOOKUP(A2431,H_SPBTFDUE!$B$2:$C$5828,2,0)</f>
        <v>73.3</v>
      </c>
      <c r="D2431" s="2">
        <f>D2430*(1-D$1+IF(AND(WEEKDAY($A2431)&lt;&gt;1,WEEKDAY($A2431)&lt;&gt;7),-VLOOKUP($A2431,ETF_OP_Fee!$G$5:$H$14,2,1),0))^($A2431-$A2430)*(1+2*(C2431/C2430-1))+IFERROR(VLOOKUP(A2431,BITXeom!$C$9:$D$100,2,0),0)-$D$3*IFERROR(VLOOKUP($A2431,Dividends!$C$10:$E$100,2,0),0)</f>
        <v>22.899945150351986</v>
      </c>
      <c r="G2431" s="66">
        <f t="shared" si="73"/>
        <v>30.242179744422696</v>
      </c>
      <c r="H2431" s="2">
        <f>H2430*(1-H$1+IF(AND(WEEKDAY($A2431)&lt;&gt;1,WEEKDAY($A2431)&lt;&gt;7),-VLOOKUP($A2431,ETF_OP_Fee!$I$5:$J$14,2,1),0))^($A2431-$A2430)*(1+1*(B2431/B2430-1))</f>
        <v>7.2450119967798052</v>
      </c>
      <c r="I2431" s="9" t="str">
        <f>IFERROR(VLOOKUP(A2431,'BITO-IV'!$A$1:$J$10000,4,0),"")</f>
        <v/>
      </c>
      <c r="L2431" s="9">
        <f>VLOOKUP(A2431,'ETH-Web'!$A$1:$G$10001,6,0)</f>
        <v>196.565414</v>
      </c>
      <c r="M2431" s="2">
        <f>M2430*(1-M$1+IF(AND(WEEKDAY($A2431)&lt;&gt;1,WEEKDAY($A2431)&lt;&gt;7),-VLOOKUP($A2431,ETF_OP_Fee!$K$5:$L$14,2,1),0))^($A2431-$A2430)*(1+2*(L2431/L2430-1))-M$3*IFERROR(VLOOKUP($A4027,Dividends!$C$10:$E$100,3,0),0)</f>
        <v>2.7082292918087698</v>
      </c>
      <c r="R2431" t="str">
        <f t="shared" si="74"/>
        <v/>
      </c>
      <c r="S2431" t="str">
        <f t="shared" si="72"/>
        <v/>
      </c>
      <c r="U2431" t="str">
        <f t="shared" si="70"/>
        <v/>
      </c>
      <c r="V2431" t="str">
        <f t="shared" si="71"/>
        <v/>
      </c>
      <c r="W2431">
        <f>VLOOKUP(A2431,Tbills!$B$4:$C$10000,2,1)</f>
        <v>1.9599982417582664</v>
      </c>
    </row>
    <row r="2432" spans="1:23">
      <c r="A2432" s="1">
        <v>43698</v>
      </c>
      <c r="B2432">
        <f>IFERROR(VLOOKUP($A2432,'BTC-Web'!$A$2:$H$10000,2,0),"")</f>
        <v>10764.572265999999</v>
      </c>
      <c r="C2432">
        <f>VLOOKUP(A2432,H_SPBTFDUE!$B$2:$C$5828,2,0)</f>
        <v>68.959999999999994</v>
      </c>
      <c r="D2432" s="2">
        <f>D2431*(1-D$1+IF(AND(WEEKDAY($A2432)&lt;&gt;1,WEEKDAY($A2432)&lt;&gt;7),-VLOOKUP($A2432,ETF_OP_Fee!$G$5:$H$14,2,1),0))^($A2432-$A2431)*(1+2*(C2432/C2431-1))+IFERROR(VLOOKUP(A2432,BITXeom!$C$9:$D$100,2,0),0)-$D$3*IFERROR(VLOOKUP($A2432,Dividends!$C$10:$E$100,2,0),0)</f>
        <v>20.185758109615204</v>
      </c>
      <c r="G2432" s="66">
        <f t="shared" si="73"/>
        <v>33.821807679257958</v>
      </c>
      <c r="H2432" s="2">
        <f>H2431*(1-H$1+IF(AND(WEEKDAY($A2432)&lt;&gt;1,WEEKDAY($A2432)&lt;&gt;7),-VLOOKUP($A2432,ETF_OP_Fee!$I$5:$J$14,2,1),0))^($A2432-$A2431)*(1+1*(B2432/B2431-1))</f>
        <v>7.1440956971183658</v>
      </c>
      <c r="I2432" s="9" t="str">
        <f>IFERROR(VLOOKUP(A2432,'BITO-IV'!$A$1:$J$10000,4,0),"")</f>
        <v/>
      </c>
      <c r="L2432" s="9">
        <f>VLOOKUP(A2432,'ETH-Web'!$A$1:$G$10001,6,0)</f>
        <v>186.89163199999999</v>
      </c>
      <c r="M2432" s="2">
        <f>M2431*(1-M$1+IF(AND(WEEKDAY($A2432)&lt;&gt;1,WEEKDAY($A2432)&lt;&gt;7),-VLOOKUP($A2432,ETF_OP_Fee!$K$5:$L$14,2,1),0))^($A2432-$A2431)*(1+2*(L2432/L2431-1))-M$3*IFERROR(VLOOKUP($A4028,Dividends!$C$10:$E$100,3,0),0)</f>
        <v>2.4416004950569823</v>
      </c>
      <c r="R2432" t="str">
        <f t="shared" si="74"/>
        <v/>
      </c>
      <c r="S2432" t="str">
        <f t="shared" si="72"/>
        <v/>
      </c>
      <c r="U2432" t="str">
        <f t="shared" si="70"/>
        <v/>
      </c>
      <c r="V2432" t="str">
        <f t="shared" si="71"/>
        <v/>
      </c>
      <c r="W2432">
        <f>VLOOKUP(A2432,Tbills!$B$4:$C$10000,2,1)</f>
        <v>1.9599982417582664</v>
      </c>
    </row>
    <row r="2433" spans="1:23">
      <c r="A2433" s="1">
        <v>43699</v>
      </c>
      <c r="B2433">
        <f>IFERROR(VLOOKUP($A2433,'BTC-Web'!$A$2:$H$10000,2,0),"")</f>
        <v>10142.521484000001</v>
      </c>
      <c r="C2433">
        <f>VLOOKUP(A2433,H_SPBTFDUE!$B$2:$C$5828,2,0)</f>
        <v>69.41</v>
      </c>
      <c r="D2433" s="2">
        <f>D2432*(1-D$1+IF(AND(WEEKDAY($A2433)&lt;&gt;1,WEEKDAY($A2433)&lt;&gt;7),-VLOOKUP($A2433,ETF_OP_Fee!$G$5:$H$14,2,1),0))^($A2433-$A2432)*(1+2*(C2433/C2432-1))+IFERROR(VLOOKUP(A2433,BITXeom!$C$9:$D$100,2,0),0)-$D$3*IFERROR(VLOOKUP($A2433,Dividends!$C$10:$E$100,2,0),0)</f>
        <v>20.446738219120856</v>
      </c>
      <c r="G2433" s="66">
        <f t="shared" si="73"/>
        <v>33.378637189002333</v>
      </c>
      <c r="H2433" s="2">
        <f>H2432*(1-H$1+IF(AND(WEEKDAY($A2433)&lt;&gt;1,WEEKDAY($A2433)&lt;&gt;7),-VLOOKUP($A2433,ETF_OP_Fee!$I$5:$J$14,2,1),0))^($A2433-$A2432)*(1+1*(B2433/B2432-1))</f>
        <v>6.7310856742263221</v>
      </c>
      <c r="I2433" s="9" t="str">
        <f>IFERROR(VLOOKUP(A2433,'BITO-IV'!$A$1:$J$10000,4,0),"")</f>
        <v/>
      </c>
      <c r="L2433" s="9">
        <f>VLOOKUP(A2433,'ETH-Web'!$A$1:$G$10001,6,0)</f>
        <v>191.33291600000001</v>
      </c>
      <c r="M2433" s="2">
        <f>M2432*(1-M$1+IF(AND(WEEKDAY($A2433)&lt;&gt;1,WEEKDAY($A2433)&lt;&gt;7),-VLOOKUP($A2433,ETF_OP_Fee!$K$5:$L$14,2,1),0))^($A2433-$A2432)*(1+2*(L2433/L2432-1))-M$3*IFERROR(VLOOKUP($A4029,Dividends!$C$10:$E$100,3,0),0)</f>
        <v>2.5575787868394859</v>
      </c>
      <c r="R2433" t="str">
        <f t="shared" si="74"/>
        <v/>
      </c>
      <c r="S2433" t="str">
        <f t="shared" si="72"/>
        <v/>
      </c>
      <c r="U2433" t="str">
        <f t="shared" si="70"/>
        <v/>
      </c>
      <c r="V2433" t="str">
        <f t="shared" si="71"/>
        <v/>
      </c>
      <c r="W2433">
        <f>VLOOKUP(A2433,Tbills!$B$4:$C$10000,2,1)</f>
        <v>1.9000008791208727</v>
      </c>
    </row>
    <row r="2434" spans="1:23">
      <c r="A2434" s="1">
        <v>43700</v>
      </c>
      <c r="B2434">
        <f>IFERROR(VLOOKUP($A2434,'BTC-Web'!$A$2:$H$10000,2,0),"")</f>
        <v>10136.309569999999</v>
      </c>
      <c r="C2434">
        <f>VLOOKUP(A2434,H_SPBTFDUE!$B$2:$C$5828,2,0)</f>
        <v>71.27</v>
      </c>
      <c r="D2434" s="2">
        <f>D2433*(1-D$1+IF(AND(WEEKDAY($A2434)&lt;&gt;1,WEEKDAY($A2434)&lt;&gt;7),-VLOOKUP($A2434,ETF_OP_Fee!$G$5:$H$14,2,1),0))^($A2434-$A2433)*(1+2*(C2434/C2433-1))+IFERROR(VLOOKUP(A2434,BITXeom!$C$9:$D$100,2,0),0)-$D$3*IFERROR(VLOOKUP($A2434,Dividends!$C$10:$E$100,2,0),0)</f>
        <v>21.539975713043994</v>
      </c>
      <c r="G2434" s="66">
        <f t="shared" si="73"/>
        <v>31.587985532548988</v>
      </c>
      <c r="H2434" s="2">
        <f>H2433*(1-H$1+IF(AND(WEEKDAY($A2434)&lt;&gt;1,WEEKDAY($A2434)&lt;&gt;7),-VLOOKUP($A2434,ETF_OP_Fee!$I$5:$J$14,2,1),0))^($A2434-$A2433)*(1+1*(B2434/B2433-1))</f>
        <v>6.7267880513673912</v>
      </c>
      <c r="I2434" s="9" t="str">
        <f>IFERROR(VLOOKUP(A2434,'BITO-IV'!$A$1:$J$10000,4,0),"")</f>
        <v/>
      </c>
      <c r="L2434" s="9">
        <f>VLOOKUP(A2434,'ETH-Web'!$A$1:$G$10001,6,0)</f>
        <v>194.70620700000001</v>
      </c>
      <c r="M2434" s="2">
        <f>M2433*(1-M$1+IF(AND(WEEKDAY($A2434)&lt;&gt;1,WEEKDAY($A2434)&lt;&gt;7),-VLOOKUP($A2434,ETF_OP_Fee!$K$5:$L$14,2,1),0))^($A2434-$A2433)*(1+2*(L2434/L2433-1))-M$3*IFERROR(VLOOKUP($A4030,Dividends!$C$10:$E$100,3,0),0)</f>
        <v>2.6476932772334534</v>
      </c>
      <c r="R2434" t="str">
        <f t="shared" si="74"/>
        <v/>
      </c>
      <c r="S2434" t="str">
        <f t="shared" si="72"/>
        <v/>
      </c>
      <c r="U2434" t="str">
        <f t="shared" ref="U2434:U2497" si="75">IF($A2434&gt;=$R$2,L2434*U$4,"")</f>
        <v/>
      </c>
      <c r="V2434" t="str">
        <f t="shared" ref="V2434:V2497" si="76">IF($A2434&gt;=$R$2,M2434*V$4,"")</f>
        <v/>
      </c>
      <c r="W2434">
        <f>VLOOKUP(A2434,Tbills!$B$4:$C$10000,2,1)</f>
        <v>1.9000008791208727</v>
      </c>
    </row>
    <row r="2435" spans="1:23">
      <c r="A2435" s="1">
        <v>43703</v>
      </c>
      <c r="B2435">
        <f>IFERROR(VLOOKUP($A2435,'BTC-Web'!$A$2:$H$10000,2,0),"")</f>
        <v>10126.299805000001</v>
      </c>
      <c r="C2435">
        <f>VLOOKUP(A2435,H_SPBTFDUE!$B$2:$C$5828,2,0)</f>
        <v>70.680000000000007</v>
      </c>
      <c r="D2435" s="2">
        <f>D2434*(1-D$1+IF(AND(WEEKDAY($A2435)&lt;&gt;1,WEEKDAY($A2435)&lt;&gt;7),-VLOOKUP($A2435,ETF_OP_Fee!$G$5:$H$14,2,1),0))^($A2435-$A2434)*(1+2*(C2435/C2434-1))+IFERROR(VLOOKUP(A2435,BITXeom!$C$9:$D$100,2,0),0)-$D$3*IFERROR(VLOOKUP($A2435,Dividends!$C$10:$E$100,2,0),0)</f>
        <v>21.175683688785742</v>
      </c>
      <c r="G2435" s="66">
        <f t="shared" si="73"/>
        <v>32.10933579539352</v>
      </c>
      <c r="H2435" s="2">
        <f>H2434*(1-H$1+IF(AND(WEEKDAY($A2435)&lt;&gt;1,WEEKDAY($A2435)&lt;&gt;7),-VLOOKUP($A2435,ETF_OP_Fee!$I$5:$J$14,2,1),0))^($A2435-$A2434)*(1+1*(B2435/B2434-1))</f>
        <v>6.7196205324376583</v>
      </c>
      <c r="I2435" s="9" t="str">
        <f>IFERROR(VLOOKUP(A2435,'BITO-IV'!$A$1:$J$10000,4,0),"")</f>
        <v/>
      </c>
      <c r="L2435" s="9">
        <f>VLOOKUP(A2435,'ETH-Web'!$A$1:$G$10001,6,0)</f>
        <v>188.929382</v>
      </c>
      <c r="M2435" s="2">
        <f>M2434*(1-M$1+IF(AND(WEEKDAY($A2435)&lt;&gt;1,WEEKDAY($A2435)&lt;&gt;7),-VLOOKUP($A2435,ETF_OP_Fee!$K$5:$L$14,2,1),0))^($A2435-$A2434)*(1+2*(L2435/L2434-1))-M$3*IFERROR(VLOOKUP($A4031,Dividends!$C$10:$E$100,3,0),0)</f>
        <v>2.4903896817148334</v>
      </c>
      <c r="R2435" t="str">
        <f t="shared" si="74"/>
        <v/>
      </c>
      <c r="S2435" t="str">
        <f t="shared" si="72"/>
        <v/>
      </c>
      <c r="U2435" t="str">
        <f t="shared" si="75"/>
        <v/>
      </c>
      <c r="V2435" t="str">
        <f t="shared" si="76"/>
        <v/>
      </c>
      <c r="W2435">
        <f>VLOOKUP(A2435,Tbills!$B$4:$C$10000,2,1)</f>
        <v>1.9000008791208727</v>
      </c>
    </row>
    <row r="2436" spans="1:23">
      <c r="A2436" s="1">
        <v>43704</v>
      </c>
      <c r="B2436">
        <f>IFERROR(VLOOKUP($A2436,'BTC-Web'!$A$2:$H$10000,2,0),"")</f>
        <v>10372.826171999999</v>
      </c>
      <c r="C2436">
        <f>VLOOKUP(A2436,H_SPBTFDUE!$B$2:$C$5828,2,0)</f>
        <v>69.540000000000006</v>
      </c>
      <c r="D2436" s="2">
        <f>D2435*(1-D$1+IF(AND(WEEKDAY($A2436)&lt;&gt;1,WEEKDAY($A2436)&lt;&gt;7),-VLOOKUP($A2436,ETF_OP_Fee!$G$5:$H$14,2,1),0))^($A2436-$A2435)*(1+2*(C2436/C2435-1))+IFERROR(VLOOKUP(A2436,BITXeom!$C$9:$D$100,2,0),0)-$D$3*IFERROR(VLOOKUP($A2436,Dividends!$C$10:$E$100,2,0),0)</f>
        <v>20.490126777705232</v>
      </c>
      <c r="G2436" s="66">
        <f t="shared" si="73"/>
        <v>33.143449376174352</v>
      </c>
      <c r="H2436" s="2">
        <f>H2435*(1-H$1+IF(AND(WEEKDAY($A2436)&lt;&gt;1,WEEKDAY($A2436)&lt;&gt;7),-VLOOKUP($A2436,ETF_OP_Fee!$I$5:$J$14,2,1),0))^($A2436-$A2435)*(1+1*(B2436/B2435-1))</f>
        <v>6.8830316028056933</v>
      </c>
      <c r="I2436" s="9" t="str">
        <f>IFERROR(VLOOKUP(A2436,'BITO-IV'!$A$1:$J$10000,4,0),"")</f>
        <v/>
      </c>
      <c r="L2436" s="9">
        <f>VLOOKUP(A2436,'ETH-Web'!$A$1:$G$10001,6,0)</f>
        <v>187.51666299999999</v>
      </c>
      <c r="M2436" s="2">
        <f>M2435*(1-M$1+IF(AND(WEEKDAY($A2436)&lt;&gt;1,WEEKDAY($A2436)&lt;&gt;7),-VLOOKUP($A2436,ETF_OP_Fee!$K$5:$L$14,2,1),0))^($A2436-$A2435)*(1+2*(L2436/L2435-1))-M$3*IFERROR(VLOOKUP($A4032,Dividends!$C$10:$E$100,3,0),0)</f>
        <v>2.453082739082646</v>
      </c>
      <c r="R2436" t="str">
        <f t="shared" si="74"/>
        <v/>
      </c>
      <c r="S2436" t="str">
        <f t="shared" si="72"/>
        <v/>
      </c>
      <c r="U2436" t="str">
        <f t="shared" si="75"/>
        <v/>
      </c>
      <c r="V2436" t="str">
        <f t="shared" si="76"/>
        <v/>
      </c>
      <c r="W2436">
        <f>VLOOKUP(A2436,Tbills!$B$4:$C$10000,2,1)</f>
        <v>1.9000008791208727</v>
      </c>
    </row>
    <row r="2437" spans="1:23">
      <c r="A2437" s="1">
        <v>43705</v>
      </c>
      <c r="B2437">
        <f>IFERROR(VLOOKUP($A2437,'BTC-Web'!$A$2:$H$10000,2,0),"")</f>
        <v>10203.426758</v>
      </c>
      <c r="C2437">
        <f>VLOOKUP(A2437,H_SPBTFDUE!$B$2:$C$5828,2,0)</f>
        <v>65.8</v>
      </c>
      <c r="D2437" s="2">
        <f>D2436*(1-D$1+IF(AND(WEEKDAY($A2437)&lt;&gt;1,WEEKDAY($A2437)&lt;&gt;7),-VLOOKUP($A2437,ETF_OP_Fee!$G$5:$H$14,2,1),0))^($A2437-$A2436)*(1+2*(C2437/C2436-1))+IFERROR(VLOOKUP(A2437,BITXeom!$C$9:$D$100,2,0),0)-$D$3*IFERROR(VLOOKUP($A2437,Dividends!$C$10:$E$100,2,0),0)</f>
        <v>18.283922590964373</v>
      </c>
      <c r="G2437" s="66">
        <f t="shared" si="73"/>
        <v>36.70676582252468</v>
      </c>
      <c r="H2437" s="2">
        <f>H2436*(1-H$1+IF(AND(WEEKDAY($A2437)&lt;&gt;1,WEEKDAY($A2437)&lt;&gt;7),-VLOOKUP($A2437,ETF_OP_Fee!$I$5:$J$14,2,1),0))^($A2437-$A2436)*(1+1*(B2437/B2436-1))</f>
        <v>6.7704480678994328</v>
      </c>
      <c r="I2437" s="9" t="str">
        <f>IFERROR(VLOOKUP(A2437,'BITO-IV'!$A$1:$J$10000,4,0),"")</f>
        <v/>
      </c>
      <c r="L2437" s="9">
        <f>VLOOKUP(A2437,'ETH-Web'!$A$1:$G$10001,6,0)</f>
        <v>173.88996900000001</v>
      </c>
      <c r="M2437" s="2">
        <f>M2436*(1-M$1+IF(AND(WEEKDAY($A2437)&lt;&gt;1,WEEKDAY($A2437)&lt;&gt;7),-VLOOKUP($A2437,ETF_OP_Fee!$K$5:$L$14,2,1),0))^($A2437-$A2436)*(1+2*(L2437/L2436-1))-M$3*IFERROR(VLOOKUP($A4033,Dividends!$C$10:$E$100,3,0),0)</f>
        <v>2.0965014129642618</v>
      </c>
      <c r="R2437" t="str">
        <f t="shared" si="74"/>
        <v/>
      </c>
      <c r="S2437" t="str">
        <f t="shared" si="72"/>
        <v/>
      </c>
      <c r="U2437" t="str">
        <f t="shared" si="75"/>
        <v/>
      </c>
      <c r="V2437" t="str">
        <f t="shared" si="76"/>
        <v/>
      </c>
      <c r="W2437">
        <f>VLOOKUP(A2437,Tbills!$B$4:$C$10000,2,1)</f>
        <v>1.9000008791208727</v>
      </c>
    </row>
    <row r="2438" spans="1:23">
      <c r="A2438" s="1">
        <v>43706</v>
      </c>
      <c r="B2438">
        <f>IFERROR(VLOOKUP($A2438,'BTC-Web'!$A$2:$H$10000,2,0),"")</f>
        <v>9756.7861329999996</v>
      </c>
      <c r="C2438">
        <f>VLOOKUP(A2438,H_SPBTFDUE!$B$2:$C$5828,2,0)</f>
        <v>64.62</v>
      </c>
      <c r="D2438" s="2">
        <f>D2437*(1-D$1+IF(AND(WEEKDAY($A2438)&lt;&gt;1,WEEKDAY($A2438)&lt;&gt;7),-VLOOKUP($A2438,ETF_OP_Fee!$G$5:$H$14,2,1),0))^($A2438-$A2437)*(1+2*(C2438/C2437-1))+IFERROR(VLOOKUP(A2438,BITXeom!$C$9:$D$100,2,0),0)-$D$3*IFERROR(VLOOKUP($A2438,Dividends!$C$10:$E$100,2,0),0)</f>
        <v>17.626021607077121</v>
      </c>
      <c r="G2438" s="66">
        <f t="shared" si="73"/>
        <v>38.02138951744459</v>
      </c>
      <c r="H2438" s="2">
        <f>H2437*(1-H$1+IF(AND(WEEKDAY($A2438)&lt;&gt;1,WEEKDAY($A2438)&lt;&gt;7),-VLOOKUP($A2438,ETF_OP_Fee!$I$5:$J$14,2,1),0))^($A2438-$A2437)*(1+1*(B2438/B2437-1))</f>
        <v>6.4739127429247239</v>
      </c>
      <c r="I2438" s="9" t="str">
        <f>IFERROR(VLOOKUP(A2438,'BITO-IV'!$A$1:$J$10000,4,0),"")</f>
        <v/>
      </c>
      <c r="L2438" s="9">
        <f>VLOOKUP(A2438,'ETH-Web'!$A$1:$G$10001,6,0)</f>
        <v>169.516739</v>
      </c>
      <c r="M2438" s="2">
        <f>M2437*(1-M$1+IF(AND(WEEKDAY($A2438)&lt;&gt;1,WEEKDAY($A2438)&lt;&gt;7),-VLOOKUP($A2438,ETF_OP_Fee!$K$5:$L$14,2,1),0))^($A2438-$A2437)*(1+2*(L2438/L2437-1))-M$3*IFERROR(VLOOKUP($A4034,Dividends!$C$10:$E$100,3,0),0)</f>
        <v>1.9909985924316316</v>
      </c>
      <c r="R2438" t="str">
        <f t="shared" si="74"/>
        <v/>
      </c>
      <c r="S2438" t="str">
        <f t="shared" si="72"/>
        <v/>
      </c>
      <c r="U2438" t="str">
        <f t="shared" si="75"/>
        <v/>
      </c>
      <c r="V2438" t="str">
        <f t="shared" si="76"/>
        <v/>
      </c>
      <c r="W2438">
        <f>VLOOKUP(A2438,Tbills!$B$4:$C$10000,2,1)</f>
        <v>1.9714272527472618</v>
      </c>
    </row>
    <row r="2439" spans="1:23">
      <c r="A2439" s="1">
        <v>43707</v>
      </c>
      <c r="B2439">
        <f>IFERROR(VLOOKUP($A2439,'BTC-Web'!$A$2:$H$10000,2,0),"")</f>
        <v>9514.8447269999997</v>
      </c>
      <c r="C2439">
        <f>VLOOKUP(A2439,H_SPBTFDUE!$B$2:$C$5828,2,0)</f>
        <v>65.150000000000006</v>
      </c>
      <c r="D2439" s="2">
        <f>D2438*(1-D$1+IF(AND(WEEKDAY($A2439)&lt;&gt;1,WEEKDAY($A2439)&lt;&gt;7),-VLOOKUP($A2439,ETF_OP_Fee!$G$5:$H$14,2,1),0))^($A2439-$A2438)*(1+2*(C2439/C2438-1))+IFERROR(VLOOKUP(A2439,BITXeom!$C$9:$D$100,2,0),0)-$D$3*IFERROR(VLOOKUP($A2439,Dividends!$C$10:$E$100,2,0),0)</f>
        <v>17.912992008005435</v>
      </c>
      <c r="G2439" s="66">
        <f t="shared" si="73"/>
        <v>37.39572302859635</v>
      </c>
      <c r="H2439" s="2">
        <f>H2438*(1-H$1+IF(AND(WEEKDAY($A2439)&lt;&gt;1,WEEKDAY($A2439)&lt;&gt;7),-VLOOKUP($A2439,ETF_OP_Fee!$I$5:$J$14,2,1),0))^($A2439-$A2438)*(1+1*(B2439/B2438-1))</f>
        <v>6.3132132284808176</v>
      </c>
      <c r="I2439" s="9" t="str">
        <f>IFERROR(VLOOKUP(A2439,'BITO-IV'!$A$1:$J$10000,4,0),"")</f>
        <v/>
      </c>
      <c r="L2439" s="9">
        <f>VLOOKUP(A2439,'ETH-Web'!$A$1:$G$10001,6,0)</f>
        <v>168.834869</v>
      </c>
      <c r="M2439" s="2">
        <f>M2438*(1-M$1+IF(AND(WEEKDAY($A2439)&lt;&gt;1,WEEKDAY($A2439)&lt;&gt;7),-VLOOKUP($A2439,ETF_OP_Fee!$K$5:$L$14,2,1),0))^($A2439-$A2438)*(1+2*(L2439/L2438-1))-M$3*IFERROR(VLOOKUP($A4035,Dividends!$C$10:$E$100,3,0),0)</f>
        <v>1.974930406558328</v>
      </c>
      <c r="R2439" t="str">
        <f t="shared" si="74"/>
        <v/>
      </c>
      <c r="S2439" t="str">
        <f t="shared" si="72"/>
        <v/>
      </c>
      <c r="U2439" t="str">
        <f t="shared" si="75"/>
        <v/>
      </c>
      <c r="V2439" t="str">
        <f t="shared" si="76"/>
        <v/>
      </c>
      <c r="W2439">
        <f>VLOOKUP(A2439,Tbills!$B$4:$C$10000,2,1)</f>
        <v>1.9714272527472618</v>
      </c>
    </row>
    <row r="2440" spans="1:23">
      <c r="A2440" s="1">
        <v>43711</v>
      </c>
      <c r="B2440">
        <f>IFERROR(VLOOKUP($A2440,'BTC-Web'!$A$2:$H$10000,2,0),"")</f>
        <v>10345.725586</v>
      </c>
      <c r="C2440">
        <f>VLOOKUP(A2440,H_SPBTFDUE!$B$2:$C$5828,2,0)</f>
        <v>72.92</v>
      </c>
      <c r="D2440" s="2">
        <f>D2439*(1-D$1+IF(AND(WEEKDAY($A2440)&lt;&gt;1,WEEKDAY($A2440)&lt;&gt;7),-VLOOKUP($A2440,ETF_OP_Fee!$G$5:$H$14,2,1),0))^($A2440-$A2439)*(1+2*(C2440/C2439-1))+IFERROR(VLOOKUP(A2440,BITXeom!$C$9:$D$100,2,0),0)-$D$3*IFERROR(VLOOKUP($A2440,Dividends!$C$10:$E$100,2,0),0)</f>
        <v>22.175019055515495</v>
      </c>
      <c r="G2440" s="66">
        <f t="shared" si="73"/>
        <v>28.473906319579132</v>
      </c>
      <c r="H2440" s="2">
        <f>H2439*(1-H$1+IF(AND(WEEKDAY($A2440)&lt;&gt;1,WEEKDAY($A2440)&lt;&gt;7),-VLOOKUP($A2440,ETF_OP_Fee!$I$5:$J$14,2,1),0))^($A2440-$A2439)*(1+1*(B2440/B2439-1))</f>
        <v>6.8637979781092318</v>
      </c>
      <c r="I2440" s="9" t="str">
        <f>IFERROR(VLOOKUP(A2440,'BITO-IV'!$A$1:$J$10000,4,0),"")</f>
        <v/>
      </c>
      <c r="L2440" s="9">
        <f>VLOOKUP(A2440,'ETH-Web'!$A$1:$G$10001,6,0)</f>
        <v>179.49932899999999</v>
      </c>
      <c r="M2440" s="2">
        <f>M2439*(1-M$1+IF(AND(WEEKDAY($A2440)&lt;&gt;1,WEEKDAY($A2440)&lt;&gt;7),-VLOOKUP($A2440,ETF_OP_Fee!$K$5:$L$14,2,1),0))^($A2440-$A2439)*(1+2*(L2440/L2439-1))-M$3*IFERROR(VLOOKUP($A4036,Dividends!$C$10:$E$100,3,0),0)</f>
        <v>2.2241943562417363</v>
      </c>
      <c r="R2440" t="str">
        <f t="shared" si="74"/>
        <v/>
      </c>
      <c r="S2440" t="str">
        <f t="shared" si="72"/>
        <v/>
      </c>
      <c r="U2440" t="str">
        <f t="shared" si="75"/>
        <v/>
      </c>
      <c r="V2440" t="str">
        <f t="shared" si="76"/>
        <v/>
      </c>
      <c r="W2440">
        <f>VLOOKUP(A2440,Tbills!$B$4:$C$10000,2,1)</f>
        <v>1.9714272527472618</v>
      </c>
    </row>
    <row r="2441" spans="1:23">
      <c r="A2441" s="1">
        <v>43712</v>
      </c>
      <c r="B2441">
        <f>IFERROR(VLOOKUP($A2441,'BTC-Web'!$A$2:$H$10000,2,0),"")</f>
        <v>10621.180664</v>
      </c>
      <c r="C2441">
        <f>VLOOKUP(A2441,H_SPBTFDUE!$B$2:$C$5828,2,0)</f>
        <v>73.180000000000007</v>
      </c>
      <c r="D2441" s="2">
        <f>D2440*(1-D$1+IF(AND(WEEKDAY($A2441)&lt;&gt;1,WEEKDAY($A2441)&lt;&gt;7),-VLOOKUP($A2441,ETF_OP_Fee!$G$5:$H$14,2,1),0))^($A2441-$A2440)*(1+2*(C2441/C2440-1))+IFERROR(VLOOKUP(A2441,BITXeom!$C$9:$D$100,2,0),0)-$D$3*IFERROR(VLOOKUP($A2441,Dividends!$C$10:$E$100,2,0),0)</f>
        <v>22.33045917556305</v>
      </c>
      <c r="G2441" s="66">
        <f t="shared" si="73"/>
        <v>28.269373769470405</v>
      </c>
      <c r="H2441" s="2">
        <f>H2440*(1-H$1+IF(AND(WEEKDAY($A2441)&lt;&gt;1,WEEKDAY($A2441)&lt;&gt;7),-VLOOKUP($A2441,ETF_OP_Fee!$I$5:$J$14,2,1),0))^($A2441-$A2440)*(1+1*(B2441/B2440-1))</f>
        <v>7.0463632850887175</v>
      </c>
      <c r="I2441" s="9" t="str">
        <f>IFERROR(VLOOKUP(A2441,'BITO-IV'!$A$1:$J$10000,4,0),"")</f>
        <v/>
      </c>
      <c r="L2441" s="9">
        <f>VLOOKUP(A2441,'ETH-Web'!$A$1:$G$10001,6,0)</f>
        <v>175.99288899999999</v>
      </c>
      <c r="M2441" s="2">
        <f>M2440*(1-M$1+IF(AND(WEEKDAY($A2441)&lt;&gt;1,WEEKDAY($A2441)&lt;&gt;7),-VLOOKUP($A2441,ETF_OP_Fee!$K$5:$L$14,2,1),0))^($A2441-$A2440)*(1+2*(L2441/L2440-1))-M$3*IFERROR(VLOOKUP($A4037,Dividends!$C$10:$E$100,3,0),0)</f>
        <v>2.137242007533807</v>
      </c>
      <c r="R2441" t="str">
        <f t="shared" si="74"/>
        <v/>
      </c>
      <c r="S2441" t="str">
        <f t="shared" si="72"/>
        <v/>
      </c>
      <c r="U2441" t="str">
        <f t="shared" si="75"/>
        <v/>
      </c>
      <c r="V2441" t="str">
        <f t="shared" si="76"/>
        <v/>
      </c>
      <c r="W2441">
        <f>VLOOKUP(A2441,Tbills!$B$4:$C$10000,2,1)</f>
        <v>1.9714272527472618</v>
      </c>
    </row>
    <row r="2442" spans="1:23">
      <c r="A2442" s="1">
        <v>43713</v>
      </c>
      <c r="B2442">
        <f>IFERROR(VLOOKUP($A2442,'BTC-Web'!$A$2:$H$10000,2,0),"")</f>
        <v>10588.183594</v>
      </c>
      <c r="C2442">
        <f>VLOOKUP(A2442,H_SPBTFDUE!$B$2:$C$5828,2,0)</f>
        <v>71.75</v>
      </c>
      <c r="D2442" s="2">
        <f>D2441*(1-D$1+IF(AND(WEEKDAY($A2442)&lt;&gt;1,WEEKDAY($A2442)&lt;&gt;7),-VLOOKUP($A2442,ETF_OP_Fee!$G$5:$H$14,2,1),0))^($A2442-$A2441)*(1+2*(C2442/C2441-1))+IFERROR(VLOOKUP(A2442,BITXeom!$C$9:$D$100,2,0),0)-$D$3*IFERROR(VLOOKUP($A2442,Dividends!$C$10:$E$100,2,0),0)</f>
        <v>21.45515981760926</v>
      </c>
      <c r="G2442" s="66">
        <f t="shared" si="73"/>
        <v>29.372717859115145</v>
      </c>
      <c r="H2442" s="2">
        <f>H2441*(1-H$1+IF(AND(WEEKDAY($A2442)&lt;&gt;1,WEEKDAY($A2442)&lt;&gt;7),-VLOOKUP($A2442,ETF_OP_Fee!$I$5:$J$14,2,1),0))^($A2442-$A2441)*(1+1*(B2442/B2441-1))</f>
        <v>7.0242893549926446</v>
      </c>
      <c r="I2442" s="9" t="str">
        <f>IFERROR(VLOOKUP(A2442,'BITO-IV'!$A$1:$J$10000,4,0),"")</f>
        <v/>
      </c>
      <c r="L2442" s="9">
        <f>VLOOKUP(A2442,'ETH-Web'!$A$1:$G$10001,6,0)</f>
        <v>174.21713299999999</v>
      </c>
      <c r="M2442" s="2">
        <f>M2441*(1-M$1+IF(AND(WEEKDAY($A2442)&lt;&gt;1,WEEKDAY($A2442)&lt;&gt;7),-VLOOKUP($A2442,ETF_OP_Fee!$K$5:$L$14,2,1),0))^($A2442-$A2441)*(1+2*(L2442/L2441-1))-M$3*IFERROR(VLOOKUP($A4038,Dividends!$C$10:$E$100,3,0),0)</f>
        <v>2.0940588307726173</v>
      </c>
      <c r="R2442" t="str">
        <f t="shared" si="74"/>
        <v/>
      </c>
      <c r="S2442" t="str">
        <f t="shared" si="72"/>
        <v/>
      </c>
      <c r="U2442" t="str">
        <f t="shared" si="75"/>
        <v/>
      </c>
      <c r="V2442" t="str">
        <f t="shared" si="76"/>
        <v/>
      </c>
      <c r="W2442">
        <f>VLOOKUP(A2442,Tbills!$B$4:$C$10000,2,1)</f>
        <v>1.9299995604395417</v>
      </c>
    </row>
    <row r="2443" spans="1:23">
      <c r="A2443" s="1">
        <v>43714</v>
      </c>
      <c r="B2443">
        <f>IFERROR(VLOOKUP($A2443,'BTC-Web'!$A$2:$H$10000,2,0),"")</f>
        <v>10578.198242</v>
      </c>
      <c r="C2443">
        <f>VLOOKUP(A2443,H_SPBTFDUE!$B$2:$C$5828,2,0)</f>
        <v>70.67</v>
      </c>
      <c r="D2443" s="2">
        <f>D2442*(1-D$1+IF(AND(WEEKDAY($A2443)&lt;&gt;1,WEEKDAY($A2443)&lt;&gt;7),-VLOOKUP($A2443,ETF_OP_Fee!$G$5:$H$14,2,1),0))^($A2443-$A2442)*(1+2*(C2443/C2442-1))+IFERROR(VLOOKUP(A2443,BITXeom!$C$9:$D$100,2,0),0)-$D$3*IFERROR(VLOOKUP($A2443,Dividends!$C$10:$E$100,2,0),0)</f>
        <v>20.806753809634152</v>
      </c>
      <c r="G2443" s="66">
        <f t="shared" si="73"/>
        <v>30.25544072303591</v>
      </c>
      <c r="H2443" s="2">
        <f>H2442*(1-H$1+IF(AND(WEEKDAY($A2443)&lt;&gt;1,WEEKDAY($A2443)&lt;&gt;7),-VLOOKUP($A2443,ETF_OP_Fee!$I$5:$J$14,2,1),0))^($A2443-$A2442)*(1+1*(B2443/B2442-1))</f>
        <v>7.0174823375932487</v>
      </c>
      <c r="I2443" s="9" t="str">
        <f>IFERROR(VLOOKUP(A2443,'BITO-IV'!$A$1:$J$10000,4,0),"")</f>
        <v/>
      </c>
      <c r="L2443" s="9">
        <f>VLOOKUP(A2443,'ETH-Web'!$A$1:$G$10001,6,0)</f>
        <v>169.956177</v>
      </c>
      <c r="M2443" s="2">
        <f>M2442*(1-M$1+IF(AND(WEEKDAY($A2443)&lt;&gt;1,WEEKDAY($A2443)&lt;&gt;7),-VLOOKUP($A2443,ETF_OP_Fee!$K$5:$L$14,2,1),0))^($A2443-$A2442)*(1+2*(L2443/L2442-1))-M$3*IFERROR(VLOOKUP($A4039,Dividends!$C$10:$E$100,3,0),0)</f>
        <v>1.9915756789742582</v>
      </c>
      <c r="R2443" t="str">
        <f t="shared" si="74"/>
        <v/>
      </c>
      <c r="S2443" t="str">
        <f t="shared" si="72"/>
        <v/>
      </c>
      <c r="U2443" t="str">
        <f t="shared" si="75"/>
        <v/>
      </c>
      <c r="V2443" t="str">
        <f t="shared" si="76"/>
        <v/>
      </c>
      <c r="W2443">
        <f>VLOOKUP(A2443,Tbills!$B$4:$C$10000,2,1)</f>
        <v>1.9299995604395417</v>
      </c>
    </row>
    <row r="2444" spans="1:23">
      <c r="A2444" s="1">
        <v>43717</v>
      </c>
      <c r="B2444">
        <f>IFERROR(VLOOKUP($A2444,'BTC-Web'!$A$2:$H$10000,2,0),"")</f>
        <v>10443.228515999999</v>
      </c>
      <c r="C2444">
        <f>VLOOKUP(A2444,H_SPBTFDUE!$B$2:$C$5828,2,0)</f>
        <v>70.05</v>
      </c>
      <c r="D2444" s="2">
        <f>D2443*(1-D$1+IF(AND(WEEKDAY($A2444)&lt;&gt;1,WEEKDAY($A2444)&lt;&gt;7),-VLOOKUP($A2444,ETF_OP_Fee!$G$5:$H$14,2,1),0))^($A2444-$A2443)*(1+2*(C2444/C2443-1))+IFERROR(VLOOKUP(A2444,BITXeom!$C$9:$D$100,2,0),0)-$D$3*IFERROR(VLOOKUP($A2444,Dividends!$C$10:$E$100,2,0),0)</f>
        <v>20.434279674863323</v>
      </c>
      <c r="G2444" s="66">
        <f t="shared" si="73"/>
        <v>30.78473809722248</v>
      </c>
      <c r="H2444" s="2">
        <f>H2443*(1-H$1+IF(AND(WEEKDAY($A2444)&lt;&gt;1,WEEKDAY($A2444)&lt;&gt;7),-VLOOKUP($A2444,ETF_OP_Fee!$I$5:$J$14,2,1),0))^($A2444-$A2443)*(1+1*(B2444/B2443-1))</f>
        <v>6.9274036905108725</v>
      </c>
      <c r="I2444" s="9" t="str">
        <f>IFERROR(VLOOKUP(A2444,'BITO-IV'!$A$1:$J$10000,4,0),"")</f>
        <v/>
      </c>
      <c r="L2444" s="9">
        <f>VLOOKUP(A2444,'ETH-Web'!$A$1:$G$10001,6,0)</f>
        <v>181.14946</v>
      </c>
      <c r="M2444" s="2">
        <f>M2443*(1-M$1+IF(AND(WEEKDAY($A2444)&lt;&gt;1,WEEKDAY($A2444)&lt;&gt;7),-VLOOKUP($A2444,ETF_OP_Fee!$K$5:$L$14,2,1),0))^($A2444-$A2443)*(1+2*(L2444/L2443-1))-M$3*IFERROR(VLOOKUP($A4040,Dividends!$C$10:$E$100,3,0),0)</f>
        <v>2.253731172309001</v>
      </c>
      <c r="R2444" t="str">
        <f t="shared" si="74"/>
        <v/>
      </c>
      <c r="S2444" t="str">
        <f t="shared" si="72"/>
        <v/>
      </c>
      <c r="U2444" t="str">
        <f t="shared" si="75"/>
        <v/>
      </c>
      <c r="V2444" t="str">
        <f t="shared" si="76"/>
        <v/>
      </c>
      <c r="W2444">
        <f>VLOOKUP(A2444,Tbills!$B$4:$C$10000,2,1)</f>
        <v>1.9299995604395417</v>
      </c>
    </row>
    <row r="2445" spans="1:23">
      <c r="A2445" s="1">
        <v>43718</v>
      </c>
      <c r="B2445">
        <f>IFERROR(VLOOKUP($A2445,'BTC-Web'!$A$2:$H$10000,2,0),"")</f>
        <v>10336.408203000001</v>
      </c>
      <c r="C2445">
        <f>VLOOKUP(A2445,H_SPBTFDUE!$B$2:$C$5828,2,0)</f>
        <v>67.98</v>
      </c>
      <c r="D2445" s="2">
        <f>D2444*(1-D$1+IF(AND(WEEKDAY($A2445)&lt;&gt;1,WEEKDAY($A2445)&lt;&gt;7),-VLOOKUP($A2445,ETF_OP_Fee!$G$5:$H$14,2,1),0))^($A2445-$A2444)*(1+2*(C2445/C2444-1))+IFERROR(VLOOKUP(A2445,BITXeom!$C$9:$D$100,2,0),0)-$D$3*IFERROR(VLOOKUP($A2445,Dividends!$C$10:$E$100,2,0),0)</f>
        <v>19.224282891934724</v>
      </c>
      <c r="G2445" s="66">
        <f t="shared" si="73"/>
        <v>32.602533401615325</v>
      </c>
      <c r="H2445" s="2">
        <f>H2444*(1-H$1+IF(AND(WEEKDAY($A2445)&lt;&gt;1,WEEKDAY($A2445)&lt;&gt;7),-VLOOKUP($A2445,ETF_OP_Fee!$I$5:$J$14,2,1),0))^($A2445-$A2444)*(1+1*(B2445/B2444-1))</f>
        <v>6.8563671229007568</v>
      </c>
      <c r="I2445" s="9" t="str">
        <f>IFERROR(VLOOKUP(A2445,'BITO-IV'!$A$1:$J$10000,4,0),"")</f>
        <v/>
      </c>
      <c r="L2445" s="9">
        <f>VLOOKUP(A2445,'ETH-Web'!$A$1:$G$10001,6,0)</f>
        <v>179.78717</v>
      </c>
      <c r="M2445" s="2">
        <f>M2444*(1-M$1+IF(AND(WEEKDAY($A2445)&lt;&gt;1,WEEKDAY($A2445)&lt;&gt;7),-VLOOKUP($A2445,ETF_OP_Fee!$K$5:$L$14,2,1),0))^($A2445-$A2444)*(1+2*(L2445/L2444-1))-M$3*IFERROR(VLOOKUP($A4041,Dividends!$C$10:$E$100,3,0),0)</f>
        <v>2.2197767410415077</v>
      </c>
      <c r="R2445" t="str">
        <f t="shared" si="74"/>
        <v/>
      </c>
      <c r="S2445" t="str">
        <f t="shared" si="72"/>
        <v/>
      </c>
      <c r="U2445" t="str">
        <f t="shared" si="75"/>
        <v/>
      </c>
      <c r="V2445" t="str">
        <f t="shared" si="76"/>
        <v/>
      </c>
      <c r="W2445">
        <f>VLOOKUP(A2445,Tbills!$B$4:$C$10000,2,1)</f>
        <v>1.9299995604395417</v>
      </c>
    </row>
    <row r="2446" spans="1:23">
      <c r="A2446" s="1">
        <v>43719</v>
      </c>
      <c r="B2446">
        <f>IFERROR(VLOOKUP($A2446,'BTC-Web'!$A$2:$H$10000,2,0),"")</f>
        <v>10123.035156</v>
      </c>
      <c r="C2446">
        <f>VLOOKUP(A2446,H_SPBTFDUE!$B$2:$C$5828,2,0)</f>
        <v>68.41</v>
      </c>
      <c r="D2446" s="2">
        <f>D2445*(1-D$1+IF(AND(WEEKDAY($A2446)&lt;&gt;1,WEEKDAY($A2446)&lt;&gt;7),-VLOOKUP($A2446,ETF_OP_Fee!$G$5:$H$14,2,1),0))^($A2446-$A2445)*(1+2*(C2446/C2445-1))+IFERROR(VLOOKUP(A2446,BITXeom!$C$9:$D$100,2,0),0)-$D$3*IFERROR(VLOOKUP($A2446,Dividends!$C$10:$E$100,2,0),0)</f>
        <v>19.465138293236066</v>
      </c>
      <c r="G2446" s="66">
        <f t="shared" si="73"/>
        <v>32.188388817633772</v>
      </c>
      <c r="H2446" s="2">
        <f>H2445*(1-H$1+IF(AND(WEEKDAY($A2446)&lt;&gt;1,WEEKDAY($A2446)&lt;&gt;7),-VLOOKUP($A2446,ETF_OP_Fee!$I$5:$J$14,2,1),0))^($A2446-$A2445)*(1+1*(B2446/B2445-1))</f>
        <v>6.7146573136956276</v>
      </c>
      <c r="I2446" s="9" t="str">
        <f>IFERROR(VLOOKUP(A2446,'BITO-IV'!$A$1:$J$10000,4,0),"")</f>
        <v/>
      </c>
      <c r="L2446" s="9">
        <f>VLOOKUP(A2446,'ETH-Web'!$A$1:$G$10001,6,0)</f>
        <v>178.725494</v>
      </c>
      <c r="M2446" s="2">
        <f>M2445*(1-M$1+IF(AND(WEEKDAY($A2446)&lt;&gt;1,WEEKDAY($A2446)&lt;&gt;7),-VLOOKUP($A2446,ETF_OP_Fee!$K$5:$L$14,2,1),0))^($A2446-$A2445)*(1+2*(L2446/L2445-1))-M$3*IFERROR(VLOOKUP($A4042,Dividends!$C$10:$E$100,3,0),0)</f>
        <v>2.1935038770544888</v>
      </c>
      <c r="R2446" t="str">
        <f t="shared" si="74"/>
        <v/>
      </c>
      <c r="S2446" t="str">
        <f t="shared" si="72"/>
        <v/>
      </c>
      <c r="U2446" t="str">
        <f t="shared" si="75"/>
        <v/>
      </c>
      <c r="V2446" t="str">
        <f t="shared" si="76"/>
        <v/>
      </c>
      <c r="W2446">
        <f>VLOOKUP(A2446,Tbills!$B$4:$C$10000,2,1)</f>
        <v>1.9299995604395417</v>
      </c>
    </row>
    <row r="2447" spans="1:23">
      <c r="A2447" s="1">
        <v>43720</v>
      </c>
      <c r="B2447">
        <f>IFERROR(VLOOKUP($A2447,'BTC-Web'!$A$2:$H$10000,2,0),"")</f>
        <v>10176.819336</v>
      </c>
      <c r="C2447">
        <f>VLOOKUP(A2447,H_SPBTFDUE!$B$2:$C$5828,2,0)</f>
        <v>70.290000000000006</v>
      </c>
      <c r="D2447" s="2">
        <f>D2446*(1-D$1+IF(AND(WEEKDAY($A2447)&lt;&gt;1,WEEKDAY($A2447)&lt;&gt;7),-VLOOKUP($A2447,ETF_OP_Fee!$G$5:$H$14,2,1),0))^($A2447-$A2446)*(1+2*(C2447/C2446-1))+IFERROR(VLOOKUP(A2447,BITXeom!$C$9:$D$100,2,0),0)-$D$3*IFERROR(VLOOKUP($A2447,Dividends!$C$10:$E$100,2,0),0)</f>
        <v>20.532519879933915</v>
      </c>
      <c r="G2447" s="66">
        <f t="shared" si="73"/>
        <v>30.417551703007735</v>
      </c>
      <c r="H2447" s="2">
        <f>H2446*(1-H$1+IF(AND(WEEKDAY($A2447)&lt;&gt;1,WEEKDAY($A2447)&lt;&gt;7),-VLOOKUP($A2447,ETF_OP_Fee!$I$5:$J$14,2,1),0))^($A2447-$A2446)*(1+1*(B2447/B2446-1))</f>
        <v>6.7501569222305955</v>
      </c>
      <c r="I2447" s="9" t="str">
        <f>IFERROR(VLOOKUP(A2447,'BITO-IV'!$A$1:$J$10000,4,0),"")</f>
        <v/>
      </c>
      <c r="L2447" s="9">
        <f>VLOOKUP(A2447,'ETH-Web'!$A$1:$G$10001,6,0)</f>
        <v>181.016098</v>
      </c>
      <c r="M2447" s="2">
        <f>M2446*(1-M$1+IF(AND(WEEKDAY($A2447)&lt;&gt;1,WEEKDAY($A2447)&lt;&gt;7),-VLOOKUP($A2447,ETF_OP_Fee!$K$5:$L$14,2,1),0))^($A2447-$A2446)*(1+2*(L2447/L2446-1))-M$3*IFERROR(VLOOKUP($A4043,Dividends!$C$10:$E$100,3,0),0)</f>
        <v>2.2496712555628053</v>
      </c>
      <c r="R2447" t="str">
        <f t="shared" si="74"/>
        <v/>
      </c>
      <c r="S2447" t="str">
        <f t="shared" si="72"/>
        <v/>
      </c>
      <c r="U2447" t="str">
        <f t="shared" si="75"/>
        <v/>
      </c>
      <c r="V2447" t="str">
        <f t="shared" si="76"/>
        <v/>
      </c>
      <c r="W2447">
        <f>VLOOKUP(A2447,Tbills!$B$4:$C$10000,2,1)</f>
        <v>1.91999868131867</v>
      </c>
    </row>
    <row r="2448" spans="1:23">
      <c r="A2448" s="1">
        <v>43721</v>
      </c>
      <c r="B2448">
        <f>IFERROR(VLOOKUP($A2448,'BTC-Web'!$A$2:$H$10000,2,0),"")</f>
        <v>10415.362305000001</v>
      </c>
      <c r="C2448">
        <f>VLOOKUP(A2448,H_SPBTFDUE!$B$2:$C$5828,2,0)</f>
        <v>69.41</v>
      </c>
      <c r="D2448" s="2">
        <f>D2447*(1-D$1+IF(AND(WEEKDAY($A2448)&lt;&gt;1,WEEKDAY($A2448)&lt;&gt;7),-VLOOKUP($A2448,ETF_OP_Fee!$G$5:$H$14,2,1),0))^($A2448-$A2447)*(1+2*(C2448/C2447-1))+IFERROR(VLOOKUP(A2448,BITXeom!$C$9:$D$100,2,0),0)-$D$3*IFERROR(VLOOKUP($A2448,Dividends!$C$10:$E$100,2,0),0)</f>
        <v>20.015990398793587</v>
      </c>
      <c r="G2448" s="66">
        <f t="shared" si="73"/>
        <v>31.177597161238022</v>
      </c>
      <c r="H2448" s="2">
        <f>H2447*(1-H$1+IF(AND(WEEKDAY($A2448)&lt;&gt;1,WEEKDAY($A2448)&lt;&gt;7),-VLOOKUP($A2448,ETF_OP_Fee!$I$5:$J$14,2,1),0))^($A2448-$A2447)*(1+1*(B2448/B2447-1))</f>
        <v>6.9081996815240467</v>
      </c>
      <c r="I2448" s="9" t="str">
        <f>IFERROR(VLOOKUP(A2448,'BITO-IV'!$A$1:$J$10000,4,0),"")</f>
        <v/>
      </c>
      <c r="L2448" s="9">
        <f>VLOOKUP(A2448,'ETH-Web'!$A$1:$G$10001,6,0)</f>
        <v>181.10972599999999</v>
      </c>
      <c r="M2448" s="2">
        <f>M2447*(1-M$1+IF(AND(WEEKDAY($A2448)&lt;&gt;1,WEEKDAY($A2448)&lt;&gt;7),-VLOOKUP($A2448,ETF_OP_Fee!$K$5:$L$14,2,1),0))^($A2448-$A2447)*(1+2*(L2448/L2447-1))-M$3*IFERROR(VLOOKUP($A4044,Dividends!$C$10:$E$100,3,0),0)</f>
        <v>2.2519404797572835</v>
      </c>
      <c r="R2448" t="str">
        <f t="shared" si="74"/>
        <v/>
      </c>
      <c r="S2448" t="str">
        <f t="shared" si="72"/>
        <v/>
      </c>
      <c r="U2448" t="str">
        <f t="shared" si="75"/>
        <v/>
      </c>
      <c r="V2448" t="str">
        <f t="shared" si="76"/>
        <v/>
      </c>
      <c r="W2448">
        <f>VLOOKUP(A2448,Tbills!$B$4:$C$10000,2,1)</f>
        <v>1.91999868131867</v>
      </c>
    </row>
    <row r="2449" spans="1:23">
      <c r="A2449" s="1">
        <v>43724</v>
      </c>
      <c r="B2449">
        <f>IFERROR(VLOOKUP($A2449,'BTC-Web'!$A$2:$H$10000,2,0),"")</f>
        <v>10347.222656</v>
      </c>
      <c r="C2449">
        <f>VLOOKUP(A2449,H_SPBTFDUE!$B$2:$C$5828,2,0)</f>
        <v>68.55</v>
      </c>
      <c r="D2449" s="2">
        <f>D2448*(1-D$1+IF(AND(WEEKDAY($A2449)&lt;&gt;1,WEEKDAY($A2449)&lt;&gt;7),-VLOOKUP($A2449,ETF_OP_Fee!$G$5:$H$14,2,1),0))^($A2449-$A2448)*(1+2*(C2449/C2448-1))+IFERROR(VLOOKUP(A2449,BITXeom!$C$9:$D$100,2,0),0)-$D$3*IFERROR(VLOOKUP($A2449,Dividends!$C$10:$E$100,2,0),0)</f>
        <v>19.51292989906743</v>
      </c>
      <c r="G2449" s="66">
        <f t="shared" si="73"/>
        <v>31.948564148919509</v>
      </c>
      <c r="H2449" s="2">
        <f>H2448*(1-H$1+IF(AND(WEEKDAY($A2449)&lt;&gt;1,WEEKDAY($A2449)&lt;&gt;7),-VLOOKUP($A2449,ETF_OP_Fee!$I$5:$J$14,2,1),0))^($A2449-$A2448)*(1+1*(B2449/B2448-1))</f>
        <v>6.8624688168176382</v>
      </c>
      <c r="I2449" s="9" t="str">
        <f>IFERROR(VLOOKUP(A2449,'BITO-IV'!$A$1:$J$10000,4,0),"")</f>
        <v/>
      </c>
      <c r="L2449" s="9">
        <f>VLOOKUP(A2449,'ETH-Web'!$A$1:$G$10001,6,0)</f>
        <v>197.11317399999999</v>
      </c>
      <c r="M2449" s="2">
        <f>M2448*(1-M$1+IF(AND(WEEKDAY($A2449)&lt;&gt;1,WEEKDAY($A2449)&lt;&gt;7),-VLOOKUP($A2449,ETF_OP_Fee!$K$5:$L$14,2,1),0))^($A2449-$A2448)*(1+2*(L2449/L2448-1))-M$3*IFERROR(VLOOKUP($A4045,Dividends!$C$10:$E$100,3,0),0)</f>
        <v>2.6497134103974727</v>
      </c>
      <c r="R2449" t="str">
        <f t="shared" si="74"/>
        <v/>
      </c>
      <c r="S2449" t="str">
        <f t="shared" si="72"/>
        <v/>
      </c>
      <c r="U2449" t="str">
        <f t="shared" si="75"/>
        <v/>
      </c>
      <c r="V2449" t="str">
        <f t="shared" si="76"/>
        <v/>
      </c>
      <c r="W2449">
        <f>VLOOKUP(A2449,Tbills!$B$4:$C$10000,2,1)</f>
        <v>1.91999868131867</v>
      </c>
    </row>
    <row r="2450" spans="1:23">
      <c r="A2450" s="1">
        <v>43725</v>
      </c>
      <c r="B2450">
        <f>IFERROR(VLOOKUP($A2450,'BTC-Web'!$A$2:$H$10000,2,0),"")</f>
        <v>10281.513671999999</v>
      </c>
      <c r="C2450">
        <f>VLOOKUP(A2450,H_SPBTFDUE!$B$2:$C$5828,2,0)</f>
        <v>69.61</v>
      </c>
      <c r="D2450" s="2">
        <f>D2449*(1-D$1+IF(AND(WEEKDAY($A2450)&lt;&gt;1,WEEKDAY($A2450)&lt;&gt;7),-VLOOKUP($A2450,ETF_OP_Fee!$G$5:$H$14,2,1),0))^($A2450-$A2449)*(1+2*(C2450/C2449-1))+IFERROR(VLOOKUP(A2450,BITXeom!$C$9:$D$100,2,0),0)-$D$3*IFERROR(VLOOKUP($A2450,Dividends!$C$10:$E$100,2,0),0)</f>
        <v>20.113968240869166</v>
      </c>
      <c r="G2450" s="66">
        <f t="shared" si="73"/>
        <v>30.958849198495972</v>
      </c>
      <c r="H2450" s="2">
        <f>H2449*(1-H$1+IF(AND(WEEKDAY($A2450)&lt;&gt;1,WEEKDAY($A2450)&lt;&gt;7),-VLOOKUP($A2450,ETF_OP_Fee!$I$5:$J$14,2,1),0))^($A2450-$A2449)*(1+1*(B2450/B2449-1))</f>
        <v>6.8187119293382787</v>
      </c>
      <c r="I2450" s="9" t="str">
        <f>IFERROR(VLOOKUP(A2450,'BITO-IV'!$A$1:$J$10000,4,0),"")</f>
        <v/>
      </c>
      <c r="L2450" s="9">
        <f>VLOOKUP(A2450,'ETH-Web'!$A$1:$G$10001,6,0)</f>
        <v>208.60874899999999</v>
      </c>
      <c r="M2450" s="2">
        <f>M2449*(1-M$1+IF(AND(WEEKDAY($A2450)&lt;&gt;1,WEEKDAY($A2450)&lt;&gt;7),-VLOOKUP($A2450,ETF_OP_Fee!$K$5:$L$14,2,1),0))^($A2450-$A2449)*(1+2*(L2450/L2449-1))-M$3*IFERROR(VLOOKUP($A4046,Dividends!$C$10:$E$100,3,0),0)</f>
        <v>2.958698028207162</v>
      </c>
      <c r="R2450" t="str">
        <f t="shared" si="74"/>
        <v/>
      </c>
      <c r="S2450" t="str">
        <f t="shared" si="72"/>
        <v/>
      </c>
      <c r="U2450" t="str">
        <f t="shared" si="75"/>
        <v/>
      </c>
      <c r="V2450" t="str">
        <f t="shared" si="76"/>
        <v/>
      </c>
      <c r="W2450">
        <f>VLOOKUP(A2450,Tbills!$B$4:$C$10000,2,1)</f>
        <v>1.91999868131867</v>
      </c>
    </row>
    <row r="2451" spans="1:23">
      <c r="A2451" s="1">
        <v>43726</v>
      </c>
      <c r="B2451">
        <f>IFERROR(VLOOKUP($A2451,'BTC-Web'!$A$2:$H$10000,2,0),"")</f>
        <v>10247.795898</v>
      </c>
      <c r="C2451">
        <f>VLOOKUP(A2451,H_SPBTFDUE!$B$2:$C$5828,2,0)</f>
        <v>68.98</v>
      </c>
      <c r="D2451" s="2">
        <f>D2450*(1-D$1+IF(AND(WEEKDAY($A2451)&lt;&gt;1,WEEKDAY($A2451)&lt;&gt;7),-VLOOKUP($A2451,ETF_OP_Fee!$G$5:$H$14,2,1),0))^($A2451-$A2450)*(1+2*(C2451/C2450-1))+IFERROR(VLOOKUP(A2451,BITXeom!$C$9:$D$100,2,0),0)-$D$3*IFERROR(VLOOKUP($A2451,Dividends!$C$10:$E$100,2,0),0)</f>
        <v>19.747507559064147</v>
      </c>
      <c r="G2451" s="66">
        <f t="shared" si="73"/>
        <v>31.517619052537047</v>
      </c>
      <c r="H2451" s="2">
        <f>H2450*(1-H$1+IF(AND(WEEKDAY($A2451)&lt;&gt;1,WEEKDAY($A2451)&lt;&gt;7),-VLOOKUP($A2451,ETF_OP_Fee!$I$5:$J$14,2,1),0))^($A2451-$A2450)*(1+1*(B2451/B2450-1))</f>
        <v>6.7961733707562644</v>
      </c>
      <c r="I2451" s="9" t="str">
        <f>IFERROR(VLOOKUP(A2451,'BITO-IV'!$A$1:$J$10000,4,0),"")</f>
        <v/>
      </c>
      <c r="L2451" s="9">
        <f>VLOOKUP(A2451,'ETH-Web'!$A$1:$G$10001,6,0)</f>
        <v>211.393036</v>
      </c>
      <c r="M2451" s="2">
        <f>M2450*(1-M$1+IF(AND(WEEKDAY($A2451)&lt;&gt;1,WEEKDAY($A2451)&lt;&gt;7),-VLOOKUP($A2451,ETF_OP_Fee!$K$5:$L$14,2,1),0))^($A2451-$A2450)*(1+2*(L2451/L2450-1))-M$3*IFERROR(VLOOKUP($A4047,Dividends!$C$10:$E$100,3,0),0)</f>
        <v>3.0375988864279719</v>
      </c>
      <c r="R2451" t="str">
        <f t="shared" si="74"/>
        <v/>
      </c>
      <c r="S2451" t="str">
        <f t="shared" si="72"/>
        <v/>
      </c>
      <c r="U2451" t="str">
        <f t="shared" si="75"/>
        <v/>
      </c>
      <c r="V2451" t="str">
        <f t="shared" si="76"/>
        <v/>
      </c>
      <c r="W2451">
        <f>VLOOKUP(A2451,Tbills!$B$4:$C$10000,2,1)</f>
        <v>1.91999868131867</v>
      </c>
    </row>
    <row r="2452" spans="1:23">
      <c r="A2452" s="1">
        <v>43727</v>
      </c>
      <c r="B2452">
        <f>IFERROR(VLOOKUP($A2452,'BTC-Web'!$A$2:$H$10000,2,0),"")</f>
        <v>10200.496094</v>
      </c>
      <c r="C2452">
        <f>VLOOKUP(A2452,H_SPBTFDUE!$B$2:$C$5828,2,0)</f>
        <v>68.55</v>
      </c>
      <c r="D2452" s="2">
        <f>D2451*(1-D$1+IF(AND(WEEKDAY($A2452)&lt;&gt;1,WEEKDAY($A2452)&lt;&gt;7),-VLOOKUP($A2452,ETF_OP_Fee!$G$5:$H$14,2,1),0))^($A2452-$A2451)*(1+2*(C2452/C2451-1))+IFERROR(VLOOKUP(A2452,BITXeom!$C$9:$D$100,2,0),0)-$D$3*IFERROR(VLOOKUP($A2452,Dividends!$C$10:$E$100,2,0),0)</f>
        <v>19.49895699915411</v>
      </c>
      <c r="G2452" s="66">
        <f t="shared" si="73"/>
        <v>31.908920601078368</v>
      </c>
      <c r="H2452" s="2">
        <f>H2451*(1-H$1+IF(AND(WEEKDAY($A2452)&lt;&gt;1,WEEKDAY($A2452)&lt;&gt;7),-VLOOKUP($A2452,ETF_OP_Fee!$I$5:$J$14,2,1),0))^($A2452-$A2451)*(1+1*(B2452/B2451-1))</f>
        <v>6.7646288314485634</v>
      </c>
      <c r="I2452" s="9" t="str">
        <f>IFERROR(VLOOKUP(A2452,'BITO-IV'!$A$1:$J$10000,4,0),"")</f>
        <v/>
      </c>
      <c r="L2452" s="9">
        <f>VLOOKUP(A2452,'ETH-Web'!$A$1:$G$10001,6,0)</f>
        <v>221.28085300000001</v>
      </c>
      <c r="M2452" s="2">
        <f>M2451*(1-M$1+IF(AND(WEEKDAY($A2452)&lt;&gt;1,WEEKDAY($A2452)&lt;&gt;7),-VLOOKUP($A2452,ETF_OP_Fee!$K$5:$L$14,2,1),0))^($A2452-$A2451)*(1+2*(L2452/L2451-1))-M$3*IFERROR(VLOOKUP($A4048,Dividends!$C$10:$E$100,3,0),0)</f>
        <v>3.321678064047549</v>
      </c>
      <c r="R2452" t="str">
        <f t="shared" si="74"/>
        <v/>
      </c>
      <c r="S2452" t="str">
        <f t="shared" si="72"/>
        <v/>
      </c>
      <c r="U2452" t="str">
        <f t="shared" si="75"/>
        <v/>
      </c>
      <c r="V2452" t="str">
        <f t="shared" si="76"/>
        <v/>
      </c>
      <c r="W2452">
        <f>VLOOKUP(A2452,Tbills!$B$4:$C$10000,2,1)</f>
        <v>1.945000879120877</v>
      </c>
    </row>
    <row r="2453" spans="1:23">
      <c r="A2453" s="1">
        <v>43728</v>
      </c>
      <c r="B2453">
        <f>IFERROR(VLOOKUP($A2453,'BTC-Web'!$A$2:$H$10000,2,0),"")</f>
        <v>10266.318359000001</v>
      </c>
      <c r="C2453">
        <f>VLOOKUP(A2453,H_SPBTFDUE!$B$2:$C$5828,2,0)</f>
        <v>68.819999999999993</v>
      </c>
      <c r="D2453" s="2">
        <f>D2452*(1-D$1+IF(AND(WEEKDAY($A2453)&lt;&gt;1,WEEKDAY($A2453)&lt;&gt;7),-VLOOKUP($A2453,ETF_OP_Fee!$G$5:$H$14,2,1),0))^($A2453-$A2452)*(1+2*(C2453/C2452-1))+IFERROR(VLOOKUP(A2453,BITXeom!$C$9:$D$100,2,0),0)-$D$3*IFERROR(VLOOKUP($A2453,Dividends!$C$10:$E$100,2,0),0)</f>
        <v>19.650190210597174</v>
      </c>
      <c r="G2453" s="66">
        <f t="shared" si="73"/>
        <v>31.655898288633328</v>
      </c>
      <c r="H2453" s="2">
        <f>H2452*(1-H$1+IF(AND(WEEKDAY($A2453)&lt;&gt;1,WEEKDAY($A2453)&lt;&gt;7),-VLOOKUP($A2453,ETF_OP_Fee!$I$5:$J$14,2,1),0))^($A2453-$A2452)*(1+1*(B2453/B2452-1))</f>
        <v>6.8081027606713267</v>
      </c>
      <c r="I2453" s="9" t="str">
        <f>IFERROR(VLOOKUP(A2453,'BITO-IV'!$A$1:$J$10000,4,0),"")</f>
        <v/>
      </c>
      <c r="L2453" s="9">
        <f>VLOOKUP(A2453,'ETH-Web'!$A$1:$G$10001,6,0)</f>
        <v>218.050049</v>
      </c>
      <c r="M2453" s="2">
        <f>M2452*(1-M$1+IF(AND(WEEKDAY($A2453)&lt;&gt;1,WEEKDAY($A2453)&lt;&gt;7),-VLOOKUP($A2453,ETF_OP_Fee!$K$5:$L$14,2,1),0))^($A2453-$A2452)*(1+2*(L2453/L2452-1))-M$3*IFERROR(VLOOKUP($A4049,Dividends!$C$10:$E$100,3,0),0)</f>
        <v>3.2245989092803686</v>
      </c>
      <c r="R2453" t="str">
        <f t="shared" si="74"/>
        <v/>
      </c>
      <c r="S2453" t="str">
        <f t="shared" si="72"/>
        <v/>
      </c>
      <c r="U2453" t="str">
        <f t="shared" si="75"/>
        <v/>
      </c>
      <c r="V2453" t="str">
        <f t="shared" si="76"/>
        <v/>
      </c>
      <c r="W2453">
        <f>VLOOKUP(A2453,Tbills!$B$4:$C$10000,2,1)</f>
        <v>1.945000879120877</v>
      </c>
    </row>
    <row r="2454" spans="1:23">
      <c r="A2454" s="1">
        <v>43731</v>
      </c>
      <c r="B2454">
        <f>IFERROR(VLOOKUP($A2454,'BTC-Web'!$A$2:$H$10000,2,0),"")</f>
        <v>10067.962890999999</v>
      </c>
      <c r="C2454">
        <f>VLOOKUP(A2454,H_SPBTFDUE!$B$2:$C$5828,2,0)</f>
        <v>66.39</v>
      </c>
      <c r="D2454" s="2">
        <f>D2453*(1-D$1+IF(AND(WEEKDAY($A2454)&lt;&gt;1,WEEKDAY($A2454)&lt;&gt;7),-VLOOKUP($A2454,ETF_OP_Fee!$G$5:$H$14,2,1),0))^($A2454-$A2453)*(1+2*(C2454/C2453-1))+IFERROR(VLOOKUP(A2454,BITXeom!$C$9:$D$100,2,0),0)-$D$3*IFERROR(VLOOKUP($A2454,Dividends!$C$10:$E$100,2,0),0)</f>
        <v>18.255909578961518</v>
      </c>
      <c r="G2454" s="66">
        <f t="shared" si="73"/>
        <v>33.889758521789602</v>
      </c>
      <c r="H2454" s="2">
        <f>H2453*(1-H$1+IF(AND(WEEKDAY($A2454)&lt;&gt;1,WEEKDAY($A2454)&lt;&gt;7),-VLOOKUP($A2454,ETF_OP_Fee!$I$5:$J$14,2,1),0))^($A2454-$A2453)*(1+1*(B2454/B2453-1))</f>
        <v>6.6760421458596744</v>
      </c>
      <c r="I2454" s="9" t="str">
        <f>IFERROR(VLOOKUP(A2454,'BITO-IV'!$A$1:$J$10000,4,0),"")</f>
        <v/>
      </c>
      <c r="L2454" s="9">
        <f>VLOOKUP(A2454,'ETH-Web'!$A$1:$G$10001,6,0)</f>
        <v>201.92131000000001</v>
      </c>
      <c r="M2454" s="2">
        <f>M2453*(1-M$1+IF(AND(WEEKDAY($A2454)&lt;&gt;1,WEEKDAY($A2454)&lt;&gt;7),-VLOOKUP($A2454,ETF_OP_Fee!$K$5:$L$14,2,1),0))^($A2454-$A2453)*(1+2*(L2454/L2453-1))-M$3*IFERROR(VLOOKUP($A4050,Dividends!$C$10:$E$100,3,0),0)</f>
        <v>2.7473519891620142</v>
      </c>
      <c r="R2454" t="str">
        <f t="shared" si="74"/>
        <v/>
      </c>
      <c r="S2454" t="str">
        <f t="shared" si="72"/>
        <v/>
      </c>
      <c r="U2454" t="str">
        <f t="shared" si="75"/>
        <v/>
      </c>
      <c r="V2454" t="str">
        <f t="shared" si="76"/>
        <v/>
      </c>
      <c r="W2454">
        <f>VLOOKUP(A2454,Tbills!$B$4:$C$10000,2,1)</f>
        <v>1.945000879120877</v>
      </c>
    </row>
    <row r="2455" spans="1:23">
      <c r="A2455" s="1">
        <v>43732</v>
      </c>
      <c r="B2455">
        <f>IFERROR(VLOOKUP($A2455,'BTC-Web'!$A$2:$H$10000,2,0),"")</f>
        <v>9729.3212889999995</v>
      </c>
      <c r="C2455">
        <f>VLOOKUP(A2455,H_SPBTFDUE!$B$2:$C$5828,2,0)</f>
        <v>56.48</v>
      </c>
      <c r="D2455" s="2">
        <f>D2454*(1-D$1+IF(AND(WEEKDAY($A2455)&lt;&gt;1,WEEKDAY($A2455)&lt;&gt;7),-VLOOKUP($A2455,ETF_OP_Fee!$G$5:$H$14,2,1),0))^($A2455-$A2454)*(1+2*(C2455/C2454-1))+IFERROR(VLOOKUP(A2455,BITXeom!$C$9:$D$100,2,0),0)-$D$3*IFERROR(VLOOKUP($A2455,Dividends!$C$10:$E$100,2,0),0)</f>
        <v>12.804266032781252</v>
      </c>
      <c r="G2455" s="66">
        <f t="shared" si="73"/>
        <v>44.005406867653107</v>
      </c>
      <c r="H2455" s="2">
        <f>H2454*(1-H$1+IF(AND(WEEKDAY($A2455)&lt;&gt;1,WEEKDAY($A2455)&lt;&gt;7),-VLOOKUP($A2455,ETF_OP_Fee!$I$5:$J$14,2,1),0))^($A2455-$A2454)*(1+1*(B2455/B2454-1))</f>
        <v>6.4513217929277635</v>
      </c>
      <c r="I2455" s="9" t="str">
        <f>IFERROR(VLOOKUP(A2455,'BITO-IV'!$A$1:$J$10000,4,0),"")</f>
        <v/>
      </c>
      <c r="L2455" s="9">
        <f>VLOOKUP(A2455,'ETH-Web'!$A$1:$G$10001,6,0)</f>
        <v>168.11073300000001</v>
      </c>
      <c r="M2455" s="2">
        <f>M2454*(1-M$1+IF(AND(WEEKDAY($A2455)&lt;&gt;1,WEEKDAY($A2455)&lt;&gt;7),-VLOOKUP($A2455,ETF_OP_Fee!$K$5:$L$14,2,1),0))^($A2455-$A2454)*(1+2*(L2455/L2454-1))-M$3*IFERROR(VLOOKUP($A4051,Dividends!$C$10:$E$100,3,0),0)</f>
        <v>1.8272479437430591</v>
      </c>
      <c r="R2455" t="str">
        <f t="shared" si="74"/>
        <v/>
      </c>
      <c r="S2455" t="str">
        <f t="shared" si="72"/>
        <v/>
      </c>
      <c r="U2455" t="str">
        <f t="shared" si="75"/>
        <v/>
      </c>
      <c r="V2455" t="str">
        <f t="shared" si="76"/>
        <v/>
      </c>
      <c r="W2455">
        <f>VLOOKUP(A2455,Tbills!$B$4:$C$10000,2,1)</f>
        <v>1.945000879120877</v>
      </c>
    </row>
    <row r="2456" spans="1:23">
      <c r="A2456" s="1">
        <v>43733</v>
      </c>
      <c r="B2456">
        <f>IFERROR(VLOOKUP($A2456,'BTC-Web'!$A$2:$H$10000,2,0),"")</f>
        <v>8603.4287110000005</v>
      </c>
      <c r="C2456">
        <f>VLOOKUP(A2456,H_SPBTFDUE!$B$2:$C$5828,2,0)</f>
        <v>56.31</v>
      </c>
      <c r="D2456" s="2">
        <f>D2455*(1-D$1+IF(AND(WEEKDAY($A2456)&lt;&gt;1,WEEKDAY($A2456)&lt;&gt;7),-VLOOKUP($A2456,ETF_OP_Fee!$G$5:$H$14,2,1),0))^($A2456-$A2455)*(1+2*(C2456/C2455-1))+IFERROR(VLOOKUP(A2456,BITXeom!$C$9:$D$100,2,0),0)-$D$3*IFERROR(VLOOKUP($A2456,Dividends!$C$10:$E$100,2,0),0)</f>
        <v>12.725652291442255</v>
      </c>
      <c r="G2456" s="66">
        <f t="shared" si="73"/>
        <v>44.268021244911523</v>
      </c>
      <c r="H2456" s="2">
        <f>H2455*(1-H$1+IF(AND(WEEKDAY($A2456)&lt;&gt;1,WEEKDAY($A2456)&lt;&gt;7),-VLOOKUP($A2456,ETF_OP_Fee!$I$5:$J$14,2,1),0))^($A2456-$A2455)*(1+1*(B2456/B2455-1))</f>
        <v>5.7046160649064444</v>
      </c>
      <c r="I2456" s="9" t="str">
        <f>IFERROR(VLOOKUP(A2456,'BITO-IV'!$A$1:$J$10000,4,0),"")</f>
        <v/>
      </c>
      <c r="L2456" s="9">
        <f>VLOOKUP(A2456,'ETH-Web'!$A$1:$G$10001,6,0)</f>
        <v>170.89269999999999</v>
      </c>
      <c r="M2456" s="2">
        <f>M2455*(1-M$1+IF(AND(WEEKDAY($A2456)&lt;&gt;1,WEEKDAY($A2456)&lt;&gt;7),-VLOOKUP($A2456,ETF_OP_Fee!$K$5:$L$14,2,1),0))^($A2456-$A2455)*(1+2*(L2456/L2455-1))-M$3*IFERROR(VLOOKUP($A4052,Dividends!$C$10:$E$100,3,0),0)</f>
        <v>1.8876754608656914</v>
      </c>
      <c r="R2456" t="str">
        <f t="shared" si="74"/>
        <v/>
      </c>
      <c r="S2456" t="str">
        <f t="shared" si="72"/>
        <v/>
      </c>
      <c r="U2456" t="str">
        <f t="shared" si="75"/>
        <v/>
      </c>
      <c r="V2456" t="str">
        <f t="shared" si="76"/>
        <v/>
      </c>
      <c r="W2456">
        <f>VLOOKUP(A2456,Tbills!$B$4:$C$10000,2,1)</f>
        <v>1.945000879120877</v>
      </c>
    </row>
    <row r="2457" spans="1:23">
      <c r="A2457" s="1">
        <v>43734</v>
      </c>
      <c r="B2457">
        <f>IFERROR(VLOOKUP($A2457,'BTC-Web'!$A$2:$H$10000,2,0),"")</f>
        <v>8487.6699219999991</v>
      </c>
      <c r="C2457">
        <f>VLOOKUP(A2457,H_SPBTFDUE!$B$2:$C$5828,2,0)</f>
        <v>54.8</v>
      </c>
      <c r="D2457" s="2">
        <f>D2456*(1-D$1+IF(AND(WEEKDAY($A2457)&lt;&gt;1,WEEKDAY($A2457)&lt;&gt;7),-VLOOKUP($A2457,ETF_OP_Fee!$G$5:$H$14,2,1),0))^($A2457-$A2456)*(1+2*(C2457/C2456-1))+IFERROR(VLOOKUP(A2457,BITXeom!$C$9:$D$100,2,0),0)-$D$3*IFERROR(VLOOKUP($A2457,Dividends!$C$10:$E$100,2,0),0)</f>
        <v>12.041702380050388</v>
      </c>
      <c r="G2457" s="66">
        <f t="shared" si="73"/>
        <v>46.639885309788021</v>
      </c>
      <c r="H2457" s="2">
        <f>H2456*(1-H$1+IF(AND(WEEKDAY($A2457)&lt;&gt;1,WEEKDAY($A2457)&lt;&gt;7),-VLOOKUP($A2457,ETF_OP_Fee!$I$5:$J$14,2,1),0))^($A2457-$A2456)*(1+1*(B2457/B2456-1))</f>
        <v>5.6277142054843141</v>
      </c>
      <c r="I2457" s="9" t="str">
        <f>IFERROR(VLOOKUP(A2457,'BITO-IV'!$A$1:$J$10000,4,0),"")</f>
        <v/>
      </c>
      <c r="L2457" s="9">
        <f>VLOOKUP(A2457,'ETH-Web'!$A$1:$G$10001,6,0)</f>
        <v>166.727127</v>
      </c>
      <c r="M2457" s="2">
        <f>M2456*(1-M$1+IF(AND(WEEKDAY($A2457)&lt;&gt;1,WEEKDAY($A2457)&lt;&gt;7),-VLOOKUP($A2457,ETF_OP_Fee!$K$5:$L$14,2,1),0))^($A2457-$A2456)*(1+2*(L2457/L2456-1))-M$3*IFERROR(VLOOKUP($A4053,Dividends!$C$10:$E$100,3,0),0)</f>
        <v>1.7956036365572625</v>
      </c>
      <c r="R2457" t="str">
        <f t="shared" si="74"/>
        <v/>
      </c>
      <c r="S2457" t="str">
        <f t="shared" si="72"/>
        <v/>
      </c>
      <c r="U2457" t="str">
        <f t="shared" si="75"/>
        <v/>
      </c>
      <c r="V2457" t="str">
        <f t="shared" si="76"/>
        <v/>
      </c>
      <c r="W2457">
        <f>VLOOKUP(A2457,Tbills!$B$4:$C$10000,2,1)</f>
        <v>1.9050013186813368</v>
      </c>
    </row>
    <row r="2458" spans="1:23">
      <c r="A2458" s="1">
        <v>43735</v>
      </c>
      <c r="B2458">
        <f>IFERROR(VLOOKUP($A2458,'BTC-Web'!$A$2:$H$10000,2,0),"")</f>
        <v>8113.1010740000002</v>
      </c>
      <c r="C2458">
        <f>VLOOKUP(A2458,H_SPBTFDUE!$B$2:$C$5828,2,0)</f>
        <v>53.83</v>
      </c>
      <c r="D2458" s="2">
        <f>D2457*(1-D$1+IF(AND(WEEKDAY($A2458)&lt;&gt;1,WEEKDAY($A2458)&lt;&gt;7),-VLOOKUP($A2458,ETF_OP_Fee!$G$5:$H$14,2,1),0))^($A2458-$A2457)*(1+2*(C2458/C2457-1))+IFERROR(VLOOKUP(A2458,BITXeom!$C$9:$D$100,2,0),0)-$D$3*IFERROR(VLOOKUP($A2458,Dividends!$C$10:$E$100,2,0),0)</f>
        <v>11.614008323037226</v>
      </c>
      <c r="G2458" s="66">
        <f t="shared" si="73"/>
        <v>48.288577507532061</v>
      </c>
      <c r="H2458" s="2">
        <f>H2457*(1-H$1+IF(AND(WEEKDAY($A2458)&lt;&gt;1,WEEKDAY($A2458)&lt;&gt;7),-VLOOKUP($A2458,ETF_OP_Fee!$I$5:$J$14,2,1),0))^($A2458-$A2457)*(1+1*(B2458/B2457-1))</f>
        <v>5.3792178795571211</v>
      </c>
      <c r="I2458" s="9" t="str">
        <f>IFERROR(VLOOKUP(A2458,'BITO-IV'!$A$1:$J$10000,4,0),"")</f>
        <v/>
      </c>
      <c r="L2458" s="9">
        <f>VLOOKUP(A2458,'ETH-Web'!$A$1:$G$10001,6,0)</f>
        <v>174.71099899999999</v>
      </c>
      <c r="M2458" s="2">
        <f>M2457*(1-M$1+IF(AND(WEEKDAY($A2458)&lt;&gt;1,WEEKDAY($A2458)&lt;&gt;7),-VLOOKUP($A2458,ETF_OP_Fee!$K$5:$L$14,2,1),0))^($A2458-$A2457)*(1+2*(L2458/L2457-1))-M$3*IFERROR(VLOOKUP($A4054,Dividends!$C$10:$E$100,3,0),0)</f>
        <v>1.9675210165377561</v>
      </c>
      <c r="R2458" t="str">
        <f t="shared" si="74"/>
        <v/>
      </c>
      <c r="S2458" t="str">
        <f t="shared" si="72"/>
        <v/>
      </c>
      <c r="U2458" t="str">
        <f t="shared" si="75"/>
        <v/>
      </c>
      <c r="V2458" t="str">
        <f t="shared" si="76"/>
        <v/>
      </c>
      <c r="W2458">
        <f>VLOOKUP(A2458,Tbills!$B$4:$C$10000,2,1)</f>
        <v>1.9050013186813368</v>
      </c>
    </row>
    <row r="2459" spans="1:23">
      <c r="A2459" s="1">
        <v>43738</v>
      </c>
      <c r="B2459">
        <f>IFERROR(VLOOKUP($A2459,'BTC-Web'!$A$2:$H$10000,2,0),"")</f>
        <v>8104.2265630000002</v>
      </c>
      <c r="C2459">
        <f>VLOOKUP(A2459,H_SPBTFDUE!$B$2:$C$5828,2,0)</f>
        <v>55.83</v>
      </c>
      <c r="D2459" s="2">
        <f>D2458*(1-D$1+IF(AND(WEEKDAY($A2459)&lt;&gt;1,WEEKDAY($A2459)&lt;&gt;7),-VLOOKUP($A2459,ETF_OP_Fee!$G$5:$H$14,2,1),0))^($A2459-$A2458)*(1+2*(C2459/C2458-1))+IFERROR(VLOOKUP(A2459,BITXeom!$C$9:$D$100,2,0),0)-$D$3*IFERROR(VLOOKUP($A2459,Dividends!$C$10:$E$100,2,0),0)</f>
        <v>12.472510436955307</v>
      </c>
      <c r="G2459" s="66">
        <f t="shared" si="73"/>
        <v>44.697835915182019</v>
      </c>
      <c r="H2459" s="2">
        <f>H2458*(1-H$1+IF(AND(WEEKDAY($A2459)&lt;&gt;1,WEEKDAY($A2459)&lt;&gt;7),-VLOOKUP($A2459,ETF_OP_Fee!$I$5:$J$14,2,1),0))^($A2459-$A2458)*(1+1*(B2459/B2458-1))</f>
        <v>5.3729142743737599</v>
      </c>
      <c r="I2459" s="9" t="str">
        <f>IFERROR(VLOOKUP(A2459,'BITO-IV'!$A$1:$J$10000,4,0),"")</f>
        <v/>
      </c>
      <c r="L2459" s="9">
        <f>VLOOKUP(A2459,'ETH-Web'!$A$1:$G$10001,6,0)</f>
        <v>179.872208</v>
      </c>
      <c r="M2459" s="2">
        <f>M2458*(1-M$1+IF(AND(WEEKDAY($A2459)&lt;&gt;1,WEEKDAY($A2459)&lt;&gt;7),-VLOOKUP($A2459,ETF_OP_Fee!$K$5:$L$14,2,1),0))^($A2459-$A2458)*(1+2*(L2459/L2458-1))-M$3*IFERROR(VLOOKUP($A4055,Dividends!$C$10:$E$100,3,0),0)</f>
        <v>2.0836067125890292</v>
      </c>
      <c r="R2459" t="str">
        <f t="shared" si="74"/>
        <v/>
      </c>
      <c r="S2459" t="str">
        <f t="shared" si="72"/>
        <v/>
      </c>
      <c r="U2459" t="str">
        <f t="shared" si="75"/>
        <v/>
      </c>
      <c r="V2459" t="str">
        <f t="shared" si="76"/>
        <v/>
      </c>
      <c r="W2459">
        <f>VLOOKUP(A2459,Tbills!$B$4:$C$10000,2,1)</f>
        <v>1.9050013186813368</v>
      </c>
    </row>
    <row r="2460" spans="1:23">
      <c r="A2460" s="1">
        <v>43739</v>
      </c>
      <c r="B2460">
        <f>IFERROR(VLOOKUP($A2460,'BTC-Web'!$A$2:$H$10000,2,0),"")</f>
        <v>8299.7207030000009</v>
      </c>
      <c r="C2460">
        <f>VLOOKUP(A2460,H_SPBTFDUE!$B$2:$C$5828,2,0)</f>
        <v>55.77</v>
      </c>
      <c r="D2460" s="2">
        <f>D2459*(1-D$1+IF(AND(WEEKDAY($A2460)&lt;&gt;1,WEEKDAY($A2460)&lt;&gt;7),-VLOOKUP($A2460,ETF_OP_Fee!$G$5:$H$14,2,1),0))^($A2460-$A2459)*(1+2*(C2460/C2459-1))+IFERROR(VLOOKUP(A2460,BITXeom!$C$9:$D$100,2,0),0)-$D$3*IFERROR(VLOOKUP($A2460,Dividends!$C$10:$E$100,2,0),0)</f>
        <v>12.444201943038006</v>
      </c>
      <c r="G2460" s="66">
        <f t="shared" si="73"/>
        <v>44.791581904826764</v>
      </c>
      <c r="H2460" s="2">
        <f>H2459*(1-H$1+IF(AND(WEEKDAY($A2460)&lt;&gt;1,WEEKDAY($A2460)&lt;&gt;7),-VLOOKUP($A2460,ETF_OP_Fee!$I$5:$J$14,2,1),0))^($A2460-$A2459)*(1+1*(B2460/B2459-1))</f>
        <v>5.5023791393522332</v>
      </c>
      <c r="I2460" s="9" t="str">
        <f>IFERROR(VLOOKUP(A2460,'BITO-IV'!$A$1:$J$10000,4,0),"")</f>
        <v/>
      </c>
      <c r="L2460" s="9">
        <f>VLOOKUP(A2460,'ETH-Web'!$A$1:$G$10001,6,0)</f>
        <v>177.34042400000001</v>
      </c>
      <c r="M2460" s="2">
        <f>M2459*(1-M$1+IF(AND(WEEKDAY($A2460)&lt;&gt;1,WEEKDAY($A2460)&lt;&gt;7),-VLOOKUP($A2460,ETF_OP_Fee!$K$5:$L$14,2,1),0))^($A2460-$A2459)*(1+2*(L2460/L2459-1))-M$3*IFERROR(VLOOKUP($A4056,Dividends!$C$10:$E$100,3,0),0)</f>
        <v>2.0248991188758456</v>
      </c>
      <c r="R2460" t="str">
        <f t="shared" si="74"/>
        <v/>
      </c>
      <c r="S2460" t="str">
        <f t="shared" si="72"/>
        <v/>
      </c>
      <c r="U2460" t="str">
        <f t="shared" si="75"/>
        <v/>
      </c>
      <c r="V2460" t="str">
        <f t="shared" si="76"/>
        <v/>
      </c>
      <c r="W2460">
        <f>VLOOKUP(A2460,Tbills!$B$4:$C$10000,2,1)</f>
        <v>1.9050013186813368</v>
      </c>
    </row>
    <row r="2461" spans="1:23">
      <c r="A2461" s="1">
        <v>43740</v>
      </c>
      <c r="B2461">
        <f>IFERROR(VLOOKUP($A2461,'BTC-Web'!$A$2:$H$10000,2,0),"")</f>
        <v>8344.2128909999992</v>
      </c>
      <c r="C2461">
        <f>VLOOKUP(A2461,H_SPBTFDUE!$B$2:$C$5828,2,0)</f>
        <v>55.41</v>
      </c>
      <c r="D2461" s="2">
        <f>D2460*(1-D$1+IF(AND(WEEKDAY($A2461)&lt;&gt;1,WEEKDAY($A2461)&lt;&gt;7),-VLOOKUP($A2461,ETF_OP_Fee!$G$5:$H$14,2,1),0))^($A2461-$A2460)*(1+2*(C2461/C2460-1))+IFERROR(VLOOKUP(A2461,BITXeom!$C$9:$D$100,2,0),0)-$D$3*IFERROR(VLOOKUP($A2461,Dividends!$C$10:$E$100,2,0),0)</f>
        <v>12.282064464667849</v>
      </c>
      <c r="G2461" s="66">
        <f t="shared" si="73"/>
        <v>45.367517079905177</v>
      </c>
      <c r="H2461" s="2">
        <f>H2460*(1-H$1+IF(AND(WEEKDAY($A2461)&lt;&gt;1,WEEKDAY($A2461)&lt;&gt;7),-VLOOKUP($A2461,ETF_OP_Fee!$I$5:$J$14,2,1),0))^($A2461-$A2460)*(1+1*(B2461/B2460-1))</f>
        <v>5.5317316801599778</v>
      </c>
      <c r="I2461" s="9" t="str">
        <f>IFERROR(VLOOKUP(A2461,'BITO-IV'!$A$1:$J$10000,4,0),"")</f>
        <v/>
      </c>
      <c r="L2461" s="9">
        <f>VLOOKUP(A2461,'ETH-Web'!$A$1:$G$10001,6,0)</f>
        <v>180.71051</v>
      </c>
      <c r="M2461" s="2">
        <f>M2460*(1-M$1+IF(AND(WEEKDAY($A2461)&lt;&gt;1,WEEKDAY($A2461)&lt;&gt;7),-VLOOKUP($A2461,ETF_OP_Fee!$K$5:$L$14,2,1),0))^($A2461-$A2460)*(1+2*(L2461/L2460-1))-M$3*IFERROR(VLOOKUP($A4057,Dividends!$C$10:$E$100,3,0),0)</f>
        <v>2.1018052668669847</v>
      </c>
      <c r="R2461" t="str">
        <f t="shared" si="74"/>
        <v/>
      </c>
      <c r="S2461" t="str">
        <f t="shared" si="72"/>
        <v/>
      </c>
      <c r="U2461" t="str">
        <f t="shared" si="75"/>
        <v/>
      </c>
      <c r="V2461" t="str">
        <f t="shared" si="76"/>
        <v/>
      </c>
      <c r="W2461">
        <f>VLOOKUP(A2461,Tbills!$B$4:$C$10000,2,1)</f>
        <v>1.9050013186813368</v>
      </c>
    </row>
    <row r="2462" spans="1:23">
      <c r="A2462" s="1">
        <v>43741</v>
      </c>
      <c r="B2462">
        <f>IFERROR(VLOOKUP($A2462,'BTC-Web'!$A$2:$H$10000,2,0),"")</f>
        <v>8390.7744139999995</v>
      </c>
      <c r="C2462">
        <f>VLOOKUP(A2462,H_SPBTFDUE!$B$2:$C$5828,2,0)</f>
        <v>54.67</v>
      </c>
      <c r="D2462" s="2">
        <f>D2461*(1-D$1+IF(AND(WEEKDAY($A2462)&lt;&gt;1,WEEKDAY($A2462)&lt;&gt;7),-VLOOKUP($A2462,ETF_OP_Fee!$G$5:$H$14,2,1),0))^($A2462-$A2461)*(1+2*(C2462/C2461-1))+IFERROR(VLOOKUP(A2462,BITXeom!$C$9:$D$100,2,0),0)-$D$3*IFERROR(VLOOKUP($A2462,Dividends!$C$10:$E$100,2,0),0)</f>
        <v>11.952569735205387</v>
      </c>
      <c r="G2462" s="66">
        <f t="shared" si="73"/>
        <v>46.576920963693425</v>
      </c>
      <c r="H2462" s="2">
        <f>H2461*(1-H$1+IF(AND(WEEKDAY($A2462)&lt;&gt;1,WEEKDAY($A2462)&lt;&gt;7),-VLOOKUP($A2462,ETF_OP_Fee!$I$5:$J$14,2,1),0))^($A2462-$A2461)*(1+1*(B2462/B2461-1))</f>
        <v>5.5624545032971247</v>
      </c>
      <c r="I2462" s="9" t="str">
        <f>IFERROR(VLOOKUP(A2462,'BITO-IV'!$A$1:$J$10000,4,0),"")</f>
        <v/>
      </c>
      <c r="L2462" s="9">
        <f>VLOOKUP(A2462,'ETH-Web'!$A$1:$G$10001,6,0)</f>
        <v>175.199341</v>
      </c>
      <c r="M2462" s="2">
        <f>M2461*(1-M$1+IF(AND(WEEKDAY($A2462)&lt;&gt;1,WEEKDAY($A2462)&lt;&gt;7),-VLOOKUP($A2462,ETF_OP_Fee!$K$5:$L$14,2,1),0))^($A2462-$A2461)*(1+2*(L2462/L2461-1))-M$3*IFERROR(VLOOKUP($A4058,Dividends!$C$10:$E$100,3,0),0)</f>
        <v>1.9735559854114766</v>
      </c>
      <c r="R2462" t="str">
        <f t="shared" si="74"/>
        <v/>
      </c>
      <c r="S2462" t="str">
        <f t="shared" si="72"/>
        <v/>
      </c>
      <c r="U2462" t="str">
        <f t="shared" si="75"/>
        <v/>
      </c>
      <c r="V2462" t="str">
        <f t="shared" si="76"/>
        <v/>
      </c>
      <c r="W2462">
        <f>VLOOKUP(A2462,Tbills!$B$4:$C$10000,2,1)</f>
        <v>1.8399995604395332</v>
      </c>
    </row>
    <row r="2463" spans="1:23">
      <c r="A2463" s="1">
        <v>43742</v>
      </c>
      <c r="B2463">
        <f>IFERROR(VLOOKUP($A2463,'BTC-Web'!$A$2:$H$10000,2,0),"")</f>
        <v>8259.4941409999992</v>
      </c>
      <c r="C2463">
        <f>VLOOKUP(A2463,H_SPBTFDUE!$B$2:$C$5828,2,0)</f>
        <v>55.07</v>
      </c>
      <c r="D2463" s="2">
        <f>D2462*(1-D$1+IF(AND(WEEKDAY($A2463)&lt;&gt;1,WEEKDAY($A2463)&lt;&gt;7),-VLOOKUP($A2463,ETF_OP_Fee!$G$5:$H$14,2,1),0))^($A2463-$A2462)*(1+2*(C2463/C2462-1))+IFERROR(VLOOKUP(A2463,BITXeom!$C$9:$D$100,2,0),0)-$D$3*IFERROR(VLOOKUP($A2463,Dividends!$C$10:$E$100,2,0),0)</f>
        <v>12.126012782769912</v>
      </c>
      <c r="G2463" s="66">
        <f t="shared" si="73"/>
        <v>45.892924493389096</v>
      </c>
      <c r="H2463" s="2">
        <f>H2462*(1-H$1+IF(AND(WEEKDAY($A2463)&lt;&gt;1,WEEKDAY($A2463)&lt;&gt;7),-VLOOKUP($A2463,ETF_OP_Fee!$I$5:$J$14,2,1),0))^($A2463-$A2462)*(1+1*(B2463/B2462-1))</f>
        <v>5.4752830113778108</v>
      </c>
      <c r="I2463" s="9" t="str">
        <f>IFERROR(VLOOKUP(A2463,'BITO-IV'!$A$1:$J$10000,4,0),"")</f>
        <v/>
      </c>
      <c r="L2463" s="9">
        <f>VLOOKUP(A2463,'ETH-Web'!$A$1:$G$10001,6,0)</f>
        <v>176.98500100000001</v>
      </c>
      <c r="M2463" s="2">
        <f>M2462*(1-M$1+IF(AND(WEEKDAY($A2463)&lt;&gt;1,WEEKDAY($A2463)&lt;&gt;7),-VLOOKUP($A2463,ETF_OP_Fee!$K$5:$L$14,2,1),0))^($A2463-$A2462)*(1+2*(L2463/L2462-1))-M$3*IFERROR(VLOOKUP($A4059,Dividends!$C$10:$E$100,3,0),0)</f>
        <v>2.0137337266931699</v>
      </c>
      <c r="R2463" t="str">
        <f t="shared" si="74"/>
        <v/>
      </c>
      <c r="S2463" t="str">
        <f t="shared" si="72"/>
        <v/>
      </c>
      <c r="U2463" t="str">
        <f t="shared" si="75"/>
        <v/>
      </c>
      <c r="V2463" t="str">
        <f t="shared" si="76"/>
        <v/>
      </c>
      <c r="W2463">
        <f>VLOOKUP(A2463,Tbills!$B$4:$C$10000,2,1)</f>
        <v>1.8399995604395332</v>
      </c>
    </row>
    <row r="2464" spans="1:23">
      <c r="A2464" s="1">
        <v>43745</v>
      </c>
      <c r="B2464">
        <f>IFERROR(VLOOKUP($A2464,'BTC-Web'!$A$2:$H$10000,2,0),"")</f>
        <v>7989.1206050000001</v>
      </c>
      <c r="C2464">
        <f>VLOOKUP(A2464,H_SPBTFDUE!$B$2:$C$5828,2,0)</f>
        <v>55.29</v>
      </c>
      <c r="D2464" s="2">
        <f>D2463*(1-D$1+IF(AND(WEEKDAY($A2464)&lt;&gt;1,WEEKDAY($A2464)&lt;&gt;7),-VLOOKUP($A2464,ETF_OP_Fee!$G$5:$H$14,2,1),0))^($A2464-$A2463)*(1+2*(C2464/C2463-1))+IFERROR(VLOOKUP(A2464,BITXeom!$C$9:$D$100,2,0),0)-$D$3*IFERROR(VLOOKUP($A2464,Dividends!$C$10:$E$100,2,0),0)</f>
        <v>12.218477774390825</v>
      </c>
      <c r="G2464" s="66">
        <f t="shared" si="73"/>
        <v>45.523858830144881</v>
      </c>
      <c r="H2464" s="2">
        <f>H2463*(1-H$1+IF(AND(WEEKDAY($A2464)&lt;&gt;1,WEEKDAY($A2464)&lt;&gt;7),-VLOOKUP($A2464,ETF_OP_Fee!$I$5:$J$14,2,1),0))^($A2464-$A2463)*(1+1*(B2464/B2463-1))</f>
        <v>5.2956367715762243</v>
      </c>
      <c r="I2464" s="9" t="str">
        <f>IFERROR(VLOOKUP(A2464,'BITO-IV'!$A$1:$J$10000,4,0),"")</f>
        <v/>
      </c>
      <c r="L2464" s="9">
        <f>VLOOKUP(A2464,'ETH-Web'!$A$1:$G$10001,6,0)</f>
        <v>181.18634</v>
      </c>
      <c r="M2464" s="2">
        <f>M2463*(1-M$1+IF(AND(WEEKDAY($A2464)&lt;&gt;1,WEEKDAY($A2464)&lt;&gt;7),-VLOOKUP($A2464,ETF_OP_Fee!$K$5:$L$14,2,1),0))^($A2464-$A2463)*(1+2*(L2464/L2463-1))-M$3*IFERROR(VLOOKUP($A4060,Dividends!$C$10:$E$100,3,0),0)</f>
        <v>2.1091763563802952</v>
      </c>
      <c r="R2464" t="str">
        <f t="shared" si="74"/>
        <v/>
      </c>
      <c r="S2464" t="str">
        <f t="shared" si="72"/>
        <v/>
      </c>
      <c r="U2464" t="str">
        <f t="shared" si="75"/>
        <v/>
      </c>
      <c r="V2464" t="str">
        <f t="shared" si="76"/>
        <v/>
      </c>
      <c r="W2464">
        <f>VLOOKUP(A2464,Tbills!$B$4:$C$10000,2,1)</f>
        <v>1.8399995604395332</v>
      </c>
    </row>
    <row r="2465" spans="1:23">
      <c r="A2465" s="1">
        <v>43746</v>
      </c>
      <c r="B2465">
        <f>IFERROR(VLOOKUP($A2465,'BTC-Web'!$A$2:$H$10000,2,0),"")</f>
        <v>8246.8496090000008</v>
      </c>
      <c r="C2465">
        <f>VLOOKUP(A2465,H_SPBTFDUE!$B$2:$C$5828,2,0)</f>
        <v>54.77</v>
      </c>
      <c r="D2465" s="2">
        <f>D2464*(1-D$1+IF(AND(WEEKDAY($A2465)&lt;&gt;1,WEEKDAY($A2465)&lt;&gt;7),-VLOOKUP($A2465,ETF_OP_Fee!$G$5:$H$14,2,1),0))^($A2465-$A2464)*(1+2*(C2465/C2464-1))+IFERROR(VLOOKUP(A2465,BITXeom!$C$9:$D$100,2,0),0)-$D$3*IFERROR(VLOOKUP($A2465,Dividends!$C$10:$E$100,2,0),0)</f>
        <v>11.987204083262544</v>
      </c>
      <c r="G2465" s="66">
        <f t="shared" si="73"/>
        <v>46.377788845133502</v>
      </c>
      <c r="H2465" s="2">
        <f>H2464*(1-H$1+IF(AND(WEEKDAY($A2465)&lt;&gt;1,WEEKDAY($A2465)&lt;&gt;7),-VLOOKUP($A2465,ETF_OP_Fee!$I$5:$J$14,2,1),0))^($A2465-$A2464)*(1+1*(B2465/B2464-1))</f>
        <v>5.4663317180272397</v>
      </c>
      <c r="I2465" s="9" t="str">
        <f>IFERROR(VLOOKUP(A2465,'BITO-IV'!$A$1:$J$10000,4,0),"")</f>
        <v/>
      </c>
      <c r="L2465" s="9">
        <f>VLOOKUP(A2465,'ETH-Web'!$A$1:$G$10001,6,0)</f>
        <v>182.02156099999999</v>
      </c>
      <c r="M2465" s="2">
        <f>M2464*(1-M$1+IF(AND(WEEKDAY($A2465)&lt;&gt;1,WEEKDAY($A2465)&lt;&gt;7),-VLOOKUP($A2465,ETF_OP_Fee!$K$5:$L$14,2,1),0))^($A2465-$A2464)*(1+2*(L2465/L2464-1))-M$3*IFERROR(VLOOKUP($A4061,Dividends!$C$10:$E$100,3,0),0)</f>
        <v>2.1285670249172362</v>
      </c>
      <c r="R2465" t="str">
        <f t="shared" si="74"/>
        <v/>
      </c>
      <c r="S2465" t="str">
        <f t="shared" si="72"/>
        <v/>
      </c>
      <c r="U2465" t="str">
        <f t="shared" si="75"/>
        <v/>
      </c>
      <c r="V2465" t="str">
        <f t="shared" si="76"/>
        <v/>
      </c>
      <c r="W2465">
        <f>VLOOKUP(A2465,Tbills!$B$4:$C$10000,2,1)</f>
        <v>1.8399995604395332</v>
      </c>
    </row>
    <row r="2466" spans="1:23">
      <c r="A2466" s="1">
        <v>43747</v>
      </c>
      <c r="B2466">
        <f>IFERROR(VLOOKUP($A2466,'BTC-Web'!$A$2:$H$10000,2,0),"")</f>
        <v>8229.8408199999994</v>
      </c>
      <c r="C2466">
        <f>VLOOKUP(A2466,H_SPBTFDUE!$B$2:$C$5828,2,0)</f>
        <v>57.9</v>
      </c>
      <c r="D2466" s="2">
        <f>D2465*(1-D$1+IF(AND(WEEKDAY($A2466)&lt;&gt;1,WEEKDAY($A2466)&lt;&gt;7),-VLOOKUP($A2466,ETF_OP_Fee!$G$5:$H$14,2,1),0))^($A2466-$A2465)*(1+2*(C2466/C2465-1))+IFERROR(VLOOKUP(A2466,BITXeom!$C$9:$D$100,2,0),0)-$D$3*IFERROR(VLOOKUP($A2466,Dividends!$C$10:$E$100,2,0),0)</f>
        <v>13.355685135082116</v>
      </c>
      <c r="G2466" s="66">
        <f t="shared" si="73"/>
        <v>41.074572063090983</v>
      </c>
      <c r="H2466" s="2">
        <f>H2465*(1-H$1+IF(AND(WEEKDAY($A2466)&lt;&gt;1,WEEKDAY($A2466)&lt;&gt;7),-VLOOKUP($A2466,ETF_OP_Fee!$I$5:$J$14,2,1),0))^($A2466-$A2465)*(1+1*(B2466/B2465-1))</f>
        <v>5.4549156521573758</v>
      </c>
      <c r="I2466" s="9" t="str">
        <f>IFERROR(VLOOKUP(A2466,'BITO-IV'!$A$1:$J$10000,4,0),"")</f>
        <v/>
      </c>
      <c r="L2466" s="9">
        <f>VLOOKUP(A2466,'ETH-Web'!$A$1:$G$10001,6,0)</f>
        <v>193.29325900000001</v>
      </c>
      <c r="M2466" s="2">
        <f>M2465*(1-M$1+IF(AND(WEEKDAY($A2466)&lt;&gt;1,WEEKDAY($A2466)&lt;&gt;7),-VLOOKUP($A2466,ETF_OP_Fee!$K$5:$L$14,2,1),0))^($A2466-$A2465)*(1+2*(L2466/L2465-1))-M$3*IFERROR(VLOOKUP($A4062,Dividends!$C$10:$E$100,3,0),0)</f>
        <v>2.3921287440469676</v>
      </c>
      <c r="R2466" t="str">
        <f t="shared" si="74"/>
        <v/>
      </c>
      <c r="S2466" t="str">
        <f t="shared" si="72"/>
        <v/>
      </c>
      <c r="U2466" t="str">
        <f t="shared" si="75"/>
        <v/>
      </c>
      <c r="V2466" t="str">
        <f t="shared" si="76"/>
        <v/>
      </c>
      <c r="W2466">
        <f>VLOOKUP(A2466,Tbills!$B$4:$C$10000,2,1)</f>
        <v>1.8399995604395332</v>
      </c>
    </row>
    <row r="2467" spans="1:23">
      <c r="A2467" s="1">
        <v>43748</v>
      </c>
      <c r="B2467">
        <f>IFERROR(VLOOKUP($A2467,'BTC-Web'!$A$2:$H$10000,2,0),"")</f>
        <v>8585.2802730000003</v>
      </c>
      <c r="C2467">
        <f>VLOOKUP(A2467,H_SPBTFDUE!$B$2:$C$5828,2,0)</f>
        <v>57.62</v>
      </c>
      <c r="D2467" s="2">
        <f>D2466*(1-D$1+IF(AND(WEEKDAY($A2467)&lt;&gt;1,WEEKDAY($A2467)&lt;&gt;7),-VLOOKUP($A2467,ETF_OP_Fee!$G$5:$H$14,2,1),0))^($A2467-$A2466)*(1+2*(C2467/C2466-1))+IFERROR(VLOOKUP(A2467,BITXeom!$C$9:$D$100,2,0),0)-$D$3*IFERROR(VLOOKUP($A2467,Dividends!$C$10:$E$100,2,0),0)</f>
        <v>13.224916549614532</v>
      </c>
      <c r="G2467" s="66">
        <f t="shared" si="73"/>
        <v>41.469700952909001</v>
      </c>
      <c r="H2467" s="2">
        <f>H2466*(1-H$1+IF(AND(WEEKDAY($A2467)&lt;&gt;1,WEEKDAY($A2467)&lt;&gt;7),-VLOOKUP($A2467,ETF_OP_Fee!$I$5:$J$14,2,1),0))^($A2467-$A2466)*(1+1*(B2467/B2466-1))</f>
        <v>5.6903604637160514</v>
      </c>
      <c r="I2467" s="9" t="str">
        <f>IFERROR(VLOOKUP(A2467,'BITO-IV'!$A$1:$J$10000,4,0),"")</f>
        <v/>
      </c>
      <c r="L2467" s="9">
        <f>VLOOKUP(A2467,'ETH-Web'!$A$1:$G$10001,6,0)</f>
        <v>191.65966800000001</v>
      </c>
      <c r="M2467" s="2">
        <f>M2466*(1-M$1+IF(AND(WEEKDAY($A2467)&lt;&gt;1,WEEKDAY($A2467)&lt;&gt;7),-VLOOKUP($A2467,ETF_OP_Fee!$K$5:$L$14,2,1),0))^($A2467-$A2466)*(1+2*(L2467/L2466-1))-M$3*IFERROR(VLOOKUP($A4063,Dividends!$C$10:$E$100,3,0),0)</f>
        <v>2.3516346954308078</v>
      </c>
      <c r="R2467" t="str">
        <f t="shared" si="74"/>
        <v/>
      </c>
      <c r="S2467" t="str">
        <f t="shared" si="72"/>
        <v/>
      </c>
      <c r="U2467" t="str">
        <f t="shared" si="75"/>
        <v/>
      </c>
      <c r="V2467" t="str">
        <f t="shared" si="76"/>
        <v/>
      </c>
      <c r="W2467">
        <f>VLOOKUP(A2467,Tbills!$B$4:$C$10000,2,1)</f>
        <v>1.6800013186813167</v>
      </c>
    </row>
    <row r="2468" spans="1:23">
      <c r="A2468" s="1">
        <v>43749</v>
      </c>
      <c r="B2468">
        <f>IFERROR(VLOOKUP($A2468,'BTC-Web'!$A$2:$H$10000,2,0),"")</f>
        <v>8585.2626949999994</v>
      </c>
      <c r="C2468">
        <f>VLOOKUP(A2468,H_SPBTFDUE!$B$2:$C$5828,2,0)</f>
        <v>56.03</v>
      </c>
      <c r="D2468" s="2">
        <f>D2467*(1-D$1+IF(AND(WEEKDAY($A2468)&lt;&gt;1,WEEKDAY($A2468)&lt;&gt;7),-VLOOKUP($A2468,ETF_OP_Fee!$G$5:$H$14,2,1),0))^($A2468-$A2467)*(1+2*(C2468/C2467-1))+IFERROR(VLOOKUP(A2468,BITXeom!$C$9:$D$100,2,0),0)-$D$3*IFERROR(VLOOKUP($A2468,Dividends!$C$10:$E$100,2,0),0)</f>
        <v>12.493538124351053</v>
      </c>
      <c r="G2468" s="66">
        <f t="shared" si="73"/>
        <v>43.756220649591192</v>
      </c>
      <c r="H2468" s="2">
        <f>H2467*(1-H$1+IF(AND(WEEKDAY($A2468)&lt;&gt;1,WEEKDAY($A2468)&lt;&gt;7),-VLOOKUP($A2468,ETF_OP_Fee!$I$5:$J$14,2,1),0))^($A2468-$A2467)*(1+1*(B2468/B2467-1))</f>
        <v>5.6902007079734069</v>
      </c>
      <c r="I2468" s="9" t="str">
        <f>IFERROR(VLOOKUP(A2468,'BITO-IV'!$A$1:$J$10000,4,0),"")</f>
        <v/>
      </c>
      <c r="L2468" s="9">
        <f>VLOOKUP(A2468,'ETH-Web'!$A$1:$G$10001,6,0)</f>
        <v>182.56968699999999</v>
      </c>
      <c r="M2468" s="2">
        <f>M2467*(1-M$1+IF(AND(WEEKDAY($A2468)&lt;&gt;1,WEEKDAY($A2468)&lt;&gt;7),-VLOOKUP($A2468,ETF_OP_Fee!$K$5:$L$14,2,1),0))^($A2468-$A2467)*(1+2*(L2468/L2467-1))-M$3*IFERROR(VLOOKUP($A4064,Dividends!$C$10:$E$100,3,0),0)</f>
        <v>2.128514535424054</v>
      </c>
      <c r="R2468" t="str">
        <f t="shared" si="74"/>
        <v/>
      </c>
      <c r="S2468" t="str">
        <f t="shared" si="72"/>
        <v/>
      </c>
      <c r="U2468" t="str">
        <f t="shared" si="75"/>
        <v/>
      </c>
      <c r="V2468" t="str">
        <f t="shared" si="76"/>
        <v/>
      </c>
      <c r="W2468">
        <f>VLOOKUP(A2468,Tbills!$B$4:$C$10000,2,1)</f>
        <v>1.6800013186813167</v>
      </c>
    </row>
    <row r="2469" spans="1:23">
      <c r="A2469" s="1">
        <v>43752</v>
      </c>
      <c r="B2469">
        <f>IFERROR(VLOOKUP($A2469,'BTC-Web'!$A$2:$H$10000,2,0),"")</f>
        <v>8320.8320309999999</v>
      </c>
      <c r="C2469">
        <f>VLOOKUP(A2469,H_SPBTFDUE!$B$2:$C$5828,2,0)</f>
        <v>56.03</v>
      </c>
      <c r="D2469" s="2">
        <f>D2468*(1-D$1+IF(AND(WEEKDAY($A2469)&lt;&gt;1,WEEKDAY($A2469)&lt;&gt;7),-VLOOKUP($A2469,ETF_OP_Fee!$G$5:$H$14,2,1),0))^($A2469-$A2468)*(1+2*(C2469/C2468-1))+IFERROR(VLOOKUP(A2469,BITXeom!$C$9:$D$100,2,0),0)-$D$3*IFERROR(VLOOKUP($A2469,Dividends!$C$10:$E$100,2,0),0)</f>
        <v>12.489020457942516</v>
      </c>
      <c r="G2469" s="66">
        <f t="shared" si="73"/>
        <v>43.753942928516281</v>
      </c>
      <c r="H2469" s="2">
        <f>H2468*(1-H$1+IF(AND(WEEKDAY($A2469)&lt;&gt;1,WEEKDAY($A2469)&lt;&gt;7),-VLOOKUP($A2469,ETF_OP_Fee!$I$5:$J$14,2,1),0))^($A2469-$A2468)*(1+1*(B2469/B2468-1))</f>
        <v>5.514508887891199</v>
      </c>
      <c r="I2469" s="9" t="str">
        <f>IFERROR(VLOOKUP(A2469,'BITO-IV'!$A$1:$J$10000,4,0),"")</f>
        <v/>
      </c>
      <c r="L2469" s="9">
        <f>VLOOKUP(A2469,'ETH-Web'!$A$1:$G$10001,6,0)</f>
        <v>186.96090699999999</v>
      </c>
      <c r="M2469" s="2">
        <f>M2468*(1-M$1+IF(AND(WEEKDAY($A2469)&lt;&gt;1,WEEKDAY($A2469)&lt;&gt;7),-VLOOKUP($A2469,ETF_OP_Fee!$K$5:$L$14,2,1),0))^($A2469-$A2468)*(1+2*(L2469/L2468-1))-M$3*IFERROR(VLOOKUP($A4065,Dividends!$C$10:$E$100,3,0),0)</f>
        <v>2.2307334992055337</v>
      </c>
      <c r="R2469" t="str">
        <f t="shared" si="74"/>
        <v/>
      </c>
      <c r="S2469" t="str">
        <f t="shared" si="72"/>
        <v/>
      </c>
      <c r="U2469" t="str">
        <f t="shared" si="75"/>
        <v/>
      </c>
      <c r="V2469" t="str">
        <f t="shared" si="76"/>
        <v/>
      </c>
      <c r="W2469">
        <f>VLOOKUP(A2469,Tbills!$B$4:$C$10000,2,1)</f>
        <v>1.6800013186813167</v>
      </c>
    </row>
    <row r="2470" spans="1:23">
      <c r="A2470" s="1">
        <v>43753</v>
      </c>
      <c r="B2470">
        <f>IFERROR(VLOOKUP($A2470,'BTC-Web'!$A$2:$H$10000,2,0),"")</f>
        <v>8373.4580079999996</v>
      </c>
      <c r="C2470">
        <f>VLOOKUP(A2470,H_SPBTFDUE!$B$2:$C$5828,2,0)</f>
        <v>54.8</v>
      </c>
      <c r="D2470" s="2">
        <f>D2469*(1-D$1+IF(AND(WEEKDAY($A2470)&lt;&gt;1,WEEKDAY($A2470)&lt;&gt;7),-VLOOKUP($A2470,ETF_OP_Fee!$G$5:$H$14,2,1),0))^($A2470-$A2469)*(1+2*(C2470/C2469-1))+IFERROR(VLOOKUP(A2470,BITXeom!$C$9:$D$100,2,0),0)-$D$3*IFERROR(VLOOKUP($A2470,Dividends!$C$10:$E$100,2,0),0)</f>
        <v>11.939249953905902</v>
      </c>
      <c r="G2470" s="66">
        <f t="shared" si="73"/>
        <v>45.67268441585508</v>
      </c>
      <c r="H2470" s="2">
        <f>H2469*(1-H$1+IF(AND(WEEKDAY($A2470)&lt;&gt;1,WEEKDAY($A2470)&lt;&gt;7),-VLOOKUP($A2470,ETF_OP_Fee!$I$5:$J$14,2,1),0))^($A2470-$A2469)*(1+1*(B2470/B2469-1))</f>
        <v>5.5492415430532693</v>
      </c>
      <c r="I2470" s="9" t="str">
        <f>IFERROR(VLOOKUP(A2470,'BITO-IV'!$A$1:$J$10000,4,0),"")</f>
        <v/>
      </c>
      <c r="L2470" s="9">
        <f>VLOOKUP(A2470,'ETH-Web'!$A$1:$G$10001,6,0)</f>
        <v>181.40606700000001</v>
      </c>
      <c r="M2470" s="2">
        <f>M2469*(1-M$1+IF(AND(WEEKDAY($A2470)&lt;&gt;1,WEEKDAY($A2470)&lt;&gt;7),-VLOOKUP($A2470,ETF_OP_Fee!$K$5:$L$14,2,1),0))^($A2470-$A2469)*(1+2*(L2470/L2469-1))-M$3*IFERROR(VLOOKUP($A4066,Dividends!$C$10:$E$100,3,0),0)</f>
        <v>2.0981237562320487</v>
      </c>
      <c r="R2470" t="str">
        <f t="shared" si="74"/>
        <v/>
      </c>
      <c r="S2470" t="str">
        <f t="shared" si="72"/>
        <v/>
      </c>
      <c r="U2470" t="str">
        <f t="shared" si="75"/>
        <v/>
      </c>
      <c r="V2470" t="str">
        <f t="shared" si="76"/>
        <v/>
      </c>
      <c r="W2470">
        <f>VLOOKUP(A2470,Tbills!$B$4:$C$10000,2,1)</f>
        <v>1.6800013186813167</v>
      </c>
    </row>
    <row r="2471" spans="1:23">
      <c r="A2471" s="1">
        <v>43754</v>
      </c>
      <c r="B2471">
        <f>IFERROR(VLOOKUP($A2471,'BTC-Web'!$A$2:$H$10000,2,0),"")</f>
        <v>8204.6748050000006</v>
      </c>
      <c r="C2471">
        <f>VLOOKUP(A2471,H_SPBTFDUE!$B$2:$C$5828,2,0)</f>
        <v>53.23</v>
      </c>
      <c r="D2471" s="2">
        <f>D2470*(1-D$1+IF(AND(WEEKDAY($A2471)&lt;&gt;1,WEEKDAY($A2471)&lt;&gt;7),-VLOOKUP($A2471,ETF_OP_Fee!$G$5:$H$14,2,1),0))^($A2471-$A2470)*(1+2*(C2471/C2470-1))+IFERROR(VLOOKUP(A2471,BITXeom!$C$9:$D$100,2,0),0)-$D$3*IFERROR(VLOOKUP($A2471,Dividends!$C$10:$E$100,2,0),0)</f>
        <v>11.253782862370718</v>
      </c>
      <c r="G2471" s="66">
        <f t="shared" si="73"/>
        <v>48.287318412955258</v>
      </c>
      <c r="H2471" s="2">
        <f>H2470*(1-H$1+IF(AND(WEEKDAY($A2471)&lt;&gt;1,WEEKDAY($A2471)&lt;&gt;7),-VLOOKUP($A2471,ETF_OP_Fee!$I$5:$J$14,2,1),0))^($A2471-$A2470)*(1+1*(B2471/B2470-1))</f>
        <v>5.4372443513159947</v>
      </c>
      <c r="I2471" s="9" t="str">
        <f>IFERROR(VLOOKUP(A2471,'BITO-IV'!$A$1:$J$10000,4,0),"")</f>
        <v/>
      </c>
      <c r="L2471" s="9">
        <f>VLOOKUP(A2471,'ETH-Web'!$A$1:$G$10001,6,0)</f>
        <v>176.01350400000001</v>
      </c>
      <c r="M2471" s="2">
        <f>M2470*(1-M$1+IF(AND(WEEKDAY($A2471)&lt;&gt;1,WEEKDAY($A2471)&lt;&gt;7),-VLOOKUP($A2471,ETF_OP_Fee!$K$5:$L$14,2,1),0))^($A2471-$A2470)*(1+2*(L2471/L2470-1))-M$3*IFERROR(VLOOKUP($A4067,Dividends!$C$10:$E$100,3,0),0)</f>
        <v>1.9733332861059547</v>
      </c>
      <c r="R2471" t="str">
        <f t="shared" si="74"/>
        <v/>
      </c>
      <c r="S2471" t="str">
        <f t="shared" ref="S2471:S2534" si="77">IF($A2471&gt;=$R$2,I2471*S$4,"")</f>
        <v/>
      </c>
      <c r="U2471" t="str">
        <f t="shared" si="75"/>
        <v/>
      </c>
      <c r="V2471" t="str">
        <f t="shared" si="76"/>
        <v/>
      </c>
      <c r="W2471">
        <f>VLOOKUP(A2471,Tbills!$B$4:$C$10000,2,1)</f>
        <v>1.6800013186813167</v>
      </c>
    </row>
    <row r="2472" spans="1:23">
      <c r="A2472" s="1">
        <v>43755</v>
      </c>
      <c r="B2472">
        <f>IFERROR(VLOOKUP($A2472,'BTC-Web'!$A$2:$H$10000,2,0),"")</f>
        <v>8047.8125</v>
      </c>
      <c r="C2472">
        <f>VLOOKUP(A2472,H_SPBTFDUE!$B$2:$C$5828,2,0)</f>
        <v>53.99</v>
      </c>
      <c r="D2472" s="2">
        <f>D2471*(1-D$1+IF(AND(WEEKDAY($A2472)&lt;&gt;1,WEEKDAY($A2472)&lt;&gt;7),-VLOOKUP($A2472,ETF_OP_Fee!$G$5:$H$14,2,1),0))^($A2472-$A2471)*(1+2*(C2472/C2471-1))+IFERROR(VLOOKUP(A2472,BITXeom!$C$9:$D$100,2,0),0)-$D$3*IFERROR(VLOOKUP($A2472,Dividends!$C$10:$E$100,2,0),0)</f>
        <v>11.573742940971355</v>
      </c>
      <c r="G2472" s="66">
        <f t="shared" si="73"/>
        <v>46.905944710272877</v>
      </c>
      <c r="H2472" s="2">
        <f>H2471*(1-H$1+IF(AND(WEEKDAY($A2472)&lt;&gt;1,WEEKDAY($A2472)&lt;&gt;7),-VLOOKUP($A2472,ETF_OP_Fee!$I$5:$J$14,2,1),0))^($A2472-$A2471)*(1+1*(B2472/B2471-1))</f>
        <v>5.3331527685366424</v>
      </c>
      <c r="I2472" s="9" t="str">
        <f>IFERROR(VLOOKUP(A2472,'BITO-IV'!$A$1:$J$10000,4,0),"")</f>
        <v/>
      </c>
      <c r="L2472" s="9">
        <f>VLOOKUP(A2472,'ETH-Web'!$A$1:$G$10001,6,0)</f>
        <v>178.02835099999999</v>
      </c>
      <c r="M2472" s="2">
        <f>M2471*(1-M$1+IF(AND(WEEKDAY($A2472)&lt;&gt;1,WEEKDAY($A2472)&lt;&gt;7),-VLOOKUP($A2472,ETF_OP_Fee!$K$5:$L$14,2,1),0))^($A2472-$A2471)*(1+2*(L2472/L2471-1))-M$3*IFERROR(VLOOKUP($A4068,Dividends!$C$10:$E$100,3,0),0)</f>
        <v>2.0184592526424519</v>
      </c>
      <c r="R2472" t="str">
        <f t="shared" si="74"/>
        <v/>
      </c>
      <c r="S2472" t="str">
        <f t="shared" si="77"/>
        <v/>
      </c>
      <c r="U2472" t="str">
        <f t="shared" si="75"/>
        <v/>
      </c>
      <c r="V2472" t="str">
        <f t="shared" si="76"/>
        <v/>
      </c>
      <c r="W2472">
        <f>VLOOKUP(A2472,Tbills!$B$4:$C$10000,2,1)</f>
        <v>1.6400017582417763</v>
      </c>
    </row>
    <row r="2473" spans="1:23">
      <c r="A2473" s="1">
        <v>43756</v>
      </c>
      <c r="B2473">
        <f>IFERROR(VLOOKUP($A2473,'BTC-Web'!$A$2:$H$10000,2,0),"")</f>
        <v>8100.9335940000001</v>
      </c>
      <c r="C2473">
        <f>VLOOKUP(A2473,H_SPBTFDUE!$B$2:$C$5828,2,0)</f>
        <v>53.25</v>
      </c>
      <c r="D2473" s="2">
        <f>D2472*(1-D$1+IF(AND(WEEKDAY($A2473)&lt;&gt;1,WEEKDAY($A2473)&lt;&gt;7),-VLOOKUP($A2473,ETF_OP_Fee!$G$5:$H$14,2,1),0))^($A2473-$A2472)*(1+2*(C2473/C2472-1))+IFERROR(VLOOKUP(A2473,BITXeom!$C$9:$D$100,2,0),0)-$D$3*IFERROR(VLOOKUP($A2473,Dividends!$C$10:$E$100,2,0),0)</f>
        <v>11.255120954893098</v>
      </c>
      <c r="G2473" s="66">
        <f t="shared" ref="G2473:G2536" si="78">G2472*(1-G$1-2*(C2473/C2472-1))</f>
        <v>48.189311480138741</v>
      </c>
      <c r="H2473" s="2">
        <f>H2472*(1-H$1+IF(AND(WEEKDAY($A2473)&lt;&gt;1,WEEKDAY($A2473)&lt;&gt;7),-VLOOKUP($A2473,ETF_OP_Fee!$I$5:$J$14,2,1),0))^($A2473-$A2472)*(1+1*(B2473/B2472-1))</f>
        <v>5.368215518128383</v>
      </c>
      <c r="I2473" s="9" t="str">
        <f>IFERROR(VLOOKUP(A2473,'BITO-IV'!$A$1:$J$10000,4,0),"")</f>
        <v/>
      </c>
      <c r="L2473" s="9">
        <f>VLOOKUP(A2473,'ETH-Web'!$A$1:$G$10001,6,0)</f>
        <v>173.62133800000001</v>
      </c>
      <c r="M2473" s="2">
        <f>M2472*(1-M$1+IF(AND(WEEKDAY($A2473)&lt;&gt;1,WEEKDAY($A2473)&lt;&gt;7),-VLOOKUP($A2473,ETF_OP_Fee!$K$5:$L$14,2,1),0))^($A2473-$A2472)*(1+2*(L2473/L2472-1))-M$3*IFERROR(VLOOKUP($A4069,Dividends!$C$10:$E$100,3,0),0)</f>
        <v>1.9184777139037439</v>
      </c>
      <c r="R2473" t="str">
        <f t="shared" ref="R2473:R2536" si="79">IF($A2473&gt;=$R$2,B2473*R$4,"")</f>
        <v/>
      </c>
      <c r="S2473" t="str">
        <f t="shared" si="77"/>
        <v/>
      </c>
      <c r="U2473" t="str">
        <f t="shared" si="75"/>
        <v/>
      </c>
      <c r="V2473" t="str">
        <f t="shared" si="76"/>
        <v/>
      </c>
      <c r="W2473">
        <f>VLOOKUP(A2473,Tbills!$B$4:$C$10000,2,1)</f>
        <v>1.6400017582417763</v>
      </c>
    </row>
    <row r="2474" spans="1:23">
      <c r="A2474" s="1">
        <v>43759</v>
      </c>
      <c r="B2474">
        <f>IFERROR(VLOOKUP($A2474,'BTC-Web'!$A$2:$H$10000,2,0),"")</f>
        <v>8225.1152340000008</v>
      </c>
      <c r="C2474">
        <f>VLOOKUP(A2474,H_SPBTFDUE!$B$2:$C$5828,2,0)</f>
        <v>54.97</v>
      </c>
      <c r="D2474" s="2">
        <f>D2473*(1-D$1+IF(AND(WEEKDAY($A2474)&lt;&gt;1,WEEKDAY($A2474)&lt;&gt;7),-VLOOKUP($A2474,ETF_OP_Fee!$G$5:$H$14,2,1),0))^($A2474-$A2473)*(1+2*(C2474/C2473-1))+IFERROR(VLOOKUP(A2474,BITXeom!$C$9:$D$100,2,0),0)-$D$3*IFERROR(VLOOKUP($A2474,Dividends!$C$10:$E$100,2,0),0)</f>
        <v>11.977879565887847</v>
      </c>
      <c r="G2474" s="66">
        <f t="shared" si="78"/>
        <v>45.07372822563481</v>
      </c>
      <c r="H2474" s="2">
        <f>H2473*(1-H$1+IF(AND(WEEKDAY($A2474)&lt;&gt;1,WEEKDAY($A2474)&lt;&gt;7),-VLOOKUP($A2474,ETF_OP_Fee!$I$5:$J$14,2,1),0))^($A2474-$A2473)*(1+1*(B2474/B2473-1))</f>
        <v>5.450080926963536</v>
      </c>
      <c r="I2474" s="9" t="str">
        <f>IFERROR(VLOOKUP(A2474,'BITO-IV'!$A$1:$J$10000,4,0),"")</f>
        <v/>
      </c>
      <c r="L2474" s="9">
        <f>VLOOKUP(A2474,'ETH-Web'!$A$1:$G$10001,6,0)</f>
        <v>174.92098999999999</v>
      </c>
      <c r="M2474" s="2">
        <f>M2473*(1-M$1+IF(AND(WEEKDAY($A2474)&lt;&gt;1,WEEKDAY($A2474)&lt;&gt;7),-VLOOKUP($A2474,ETF_OP_Fee!$K$5:$L$14,2,1),0))^($A2474-$A2473)*(1+2*(L2474/L2473-1))-M$3*IFERROR(VLOOKUP($A4070,Dividends!$C$10:$E$100,3,0),0)</f>
        <v>1.9470490158498166</v>
      </c>
      <c r="R2474" t="str">
        <f t="shared" si="79"/>
        <v/>
      </c>
      <c r="S2474" t="str">
        <f t="shared" si="77"/>
        <v/>
      </c>
      <c r="U2474" t="str">
        <f t="shared" si="75"/>
        <v/>
      </c>
      <c r="V2474" t="str">
        <f t="shared" si="76"/>
        <v/>
      </c>
      <c r="W2474">
        <f>VLOOKUP(A2474,Tbills!$B$4:$C$10000,2,1)</f>
        <v>1.6400017582417763</v>
      </c>
    </row>
    <row r="2475" spans="1:23">
      <c r="A2475" s="1">
        <v>43760</v>
      </c>
      <c r="B2475">
        <f>IFERROR(VLOOKUP($A2475,'BTC-Web'!$A$2:$H$10000,2,0),"")</f>
        <v>8243.4023440000001</v>
      </c>
      <c r="C2475">
        <f>VLOOKUP(A2475,H_SPBTFDUE!$B$2:$C$5828,2,0)</f>
        <v>54.82</v>
      </c>
      <c r="D2475" s="2">
        <f>D2474*(1-D$1+IF(AND(WEEKDAY($A2475)&lt;&gt;1,WEEKDAY($A2475)&lt;&gt;7),-VLOOKUP($A2475,ETF_OP_Fee!$G$5:$H$14,2,1),0))^($A2475-$A2474)*(1+2*(C2475/C2474-1))+IFERROR(VLOOKUP(A2475,BITXeom!$C$9:$D$100,2,0),0)-$D$3*IFERROR(VLOOKUP($A2475,Dividends!$C$10:$E$100,2,0),0)</f>
        <v>11.911073992626074</v>
      </c>
      <c r="G2475" s="66">
        <f t="shared" si="78"/>
        <v>45.317372798227893</v>
      </c>
      <c r="H2475" s="2">
        <f>H2474*(1-H$1+IF(AND(WEEKDAY($A2475)&lt;&gt;1,WEEKDAY($A2475)&lt;&gt;7),-VLOOKUP($A2475,ETF_OP_Fee!$I$5:$J$14,2,1),0))^($A2475-$A2474)*(1+1*(B2475/B2474-1))</f>
        <v>5.4620560650957737</v>
      </c>
      <c r="I2475" s="9" t="str">
        <f>IFERROR(VLOOKUP(A2475,'BITO-IV'!$A$1:$J$10000,4,0),"")</f>
        <v/>
      </c>
      <c r="L2475" s="9">
        <f>VLOOKUP(A2475,'ETH-Web'!$A$1:$G$10001,6,0)</f>
        <v>172.30085800000001</v>
      </c>
      <c r="M2475" s="2">
        <f>M2474*(1-M$1+IF(AND(WEEKDAY($A2475)&lt;&gt;1,WEEKDAY($A2475)&lt;&gt;7),-VLOOKUP($A2475,ETF_OP_Fee!$K$5:$L$14,2,1),0))^($A2475-$A2474)*(1+2*(L2475/L2474-1))-M$3*IFERROR(VLOOKUP($A4071,Dividends!$C$10:$E$100,3,0),0)</f>
        <v>1.8886708921312036</v>
      </c>
      <c r="R2475" t="str">
        <f t="shared" si="79"/>
        <v/>
      </c>
      <c r="S2475" t="str">
        <f t="shared" si="77"/>
        <v/>
      </c>
      <c r="U2475" t="str">
        <f t="shared" si="75"/>
        <v/>
      </c>
      <c r="V2475" t="str">
        <f t="shared" si="76"/>
        <v/>
      </c>
      <c r="W2475">
        <f>VLOOKUP(A2475,Tbills!$B$4:$C$10000,2,1)</f>
        <v>1.6400017582417763</v>
      </c>
    </row>
    <row r="2476" spans="1:23">
      <c r="A2476" s="1">
        <v>43761</v>
      </c>
      <c r="B2476">
        <f>IFERROR(VLOOKUP($A2476,'BTC-Web'!$A$2:$H$10000,2,0),"")</f>
        <v>8076.2285160000001</v>
      </c>
      <c r="C2476">
        <f>VLOOKUP(A2476,H_SPBTFDUE!$B$2:$C$5828,2,0)</f>
        <v>50</v>
      </c>
      <c r="D2476" s="2">
        <f>D2475*(1-D$1+IF(AND(WEEKDAY($A2476)&lt;&gt;1,WEEKDAY($A2476)&lt;&gt;7),-VLOOKUP($A2476,ETF_OP_Fee!$G$5:$H$14,2,1),0))^($A2476-$A2475)*(1+2*(C2476/C2475-1))+IFERROR(VLOOKUP(A2476,BITXeom!$C$9:$D$100,2,0),0)-$D$3*IFERROR(VLOOKUP($A2476,Dividends!$C$10:$E$100,2,0),0)</f>
        <v>9.8153493439544288</v>
      </c>
      <c r="G2476" s="66">
        <f t="shared" si="78"/>
        <v>53.283993632474242</v>
      </c>
      <c r="H2476" s="2">
        <f>H2475*(1-H$1+IF(AND(WEEKDAY($A2476)&lt;&gt;1,WEEKDAY($A2476)&lt;&gt;7),-VLOOKUP($A2476,ETF_OP_Fee!$I$5:$J$14,2,1),0))^($A2476-$A2475)*(1+1*(B2476/B2475-1))</f>
        <v>5.35114785939294</v>
      </c>
      <c r="I2476" s="9" t="str">
        <f>IFERROR(VLOOKUP(A2476,'BITO-IV'!$A$1:$J$10000,4,0),"")</f>
        <v/>
      </c>
      <c r="L2476" s="9">
        <f>VLOOKUP(A2476,'ETH-Web'!$A$1:$G$10001,6,0)</f>
        <v>162.40278599999999</v>
      </c>
      <c r="M2476" s="2">
        <f>M2475*(1-M$1+IF(AND(WEEKDAY($A2476)&lt;&gt;1,WEEKDAY($A2476)&lt;&gt;7),-VLOOKUP($A2476,ETF_OP_Fee!$K$5:$L$14,2,1),0))^($A2476-$A2475)*(1+2*(L2476/L2475-1))-M$3*IFERROR(VLOOKUP($A4072,Dividends!$C$10:$E$100,3,0),0)</f>
        <v>1.6716329784870771</v>
      </c>
      <c r="R2476" t="str">
        <f t="shared" si="79"/>
        <v/>
      </c>
      <c r="S2476" t="str">
        <f t="shared" si="77"/>
        <v/>
      </c>
      <c r="U2476" t="str">
        <f t="shared" si="75"/>
        <v/>
      </c>
      <c r="V2476" t="str">
        <f t="shared" si="76"/>
        <v/>
      </c>
      <c r="W2476">
        <f>VLOOKUP(A2476,Tbills!$B$4:$C$10000,2,1)</f>
        <v>1.6400017582417763</v>
      </c>
    </row>
    <row r="2477" spans="1:23">
      <c r="A2477" s="1">
        <v>43762</v>
      </c>
      <c r="B2477">
        <f>IFERROR(VLOOKUP($A2477,'BTC-Web'!$A$2:$H$10000,2,0),"")</f>
        <v>7509.7280270000001</v>
      </c>
      <c r="C2477">
        <f>VLOOKUP(A2477,H_SPBTFDUE!$B$2:$C$5828,2,0)</f>
        <v>49.97</v>
      </c>
      <c r="D2477" s="2">
        <f>D2476*(1-D$1+IF(AND(WEEKDAY($A2477)&lt;&gt;1,WEEKDAY($A2477)&lt;&gt;7),-VLOOKUP($A2477,ETF_OP_Fee!$G$5:$H$14,2,1),0))^($A2477-$A2476)*(1+2*(C2477/C2476-1))+IFERROR(VLOOKUP(A2477,BITXeom!$C$9:$D$100,2,0),0)-$D$3*IFERROR(VLOOKUP($A2477,Dividends!$C$10:$E$100,2,0),0)</f>
        <v>9.8023891244110288</v>
      </c>
      <c r="G2477" s="66">
        <f t="shared" si="78"/>
        <v>53.345160737493451</v>
      </c>
      <c r="H2477" s="2">
        <f>H2476*(1-H$1+IF(AND(WEEKDAY($A2477)&lt;&gt;1,WEEKDAY($A2477)&lt;&gt;7),-VLOOKUP($A2477,ETF_OP_Fee!$I$5:$J$14,2,1),0))^($A2477-$A2476)*(1+1*(B2477/B2476-1))</f>
        <v>4.975666432472158</v>
      </c>
      <c r="I2477" s="9" t="str">
        <f>IFERROR(VLOOKUP(A2477,'BITO-IV'!$A$1:$J$10000,4,0),"")</f>
        <v/>
      </c>
      <c r="L2477" s="9">
        <f>VLOOKUP(A2477,'ETH-Web'!$A$1:$G$10001,6,0)</f>
        <v>162.16854900000001</v>
      </c>
      <c r="M2477" s="2">
        <f>M2476*(1-M$1+IF(AND(WEEKDAY($A2477)&lt;&gt;1,WEEKDAY($A2477)&lt;&gt;7),-VLOOKUP($A2477,ETF_OP_Fee!$K$5:$L$14,2,1),0))^($A2477-$A2476)*(1+2*(L2477/L2476-1))-M$3*IFERROR(VLOOKUP($A4073,Dividends!$C$10:$E$100,3,0),0)</f>
        <v>1.6667679886434925</v>
      </c>
      <c r="R2477" t="str">
        <f t="shared" si="79"/>
        <v/>
      </c>
      <c r="S2477" t="str">
        <f t="shared" si="77"/>
        <v/>
      </c>
      <c r="U2477" t="str">
        <f t="shared" si="75"/>
        <v/>
      </c>
      <c r="V2477" t="str">
        <f t="shared" si="76"/>
        <v/>
      </c>
      <c r="W2477">
        <f>VLOOKUP(A2477,Tbills!$B$4:$C$10000,2,1)</f>
        <v>1.6300008791209049</v>
      </c>
    </row>
    <row r="2478" spans="1:23">
      <c r="A2478" s="1">
        <v>43763</v>
      </c>
      <c r="B2478">
        <f>IFERROR(VLOOKUP($A2478,'BTC-Web'!$A$2:$H$10000,2,0),"")</f>
        <v>7490.703125</v>
      </c>
      <c r="C2478">
        <f>VLOOKUP(A2478,H_SPBTFDUE!$B$2:$C$5828,2,0)</f>
        <v>58.07</v>
      </c>
      <c r="D2478" s="2">
        <f>D2477*(1-D$1+IF(AND(WEEKDAY($A2478)&lt;&gt;1,WEEKDAY($A2478)&lt;&gt;7),-VLOOKUP($A2478,ETF_OP_Fee!$G$5:$H$14,2,1),0))^($A2478-$A2477)*(1+2*(C2478/C2477-1))+IFERROR(VLOOKUP(A2478,BITXeom!$C$9:$D$100,2,0),0)-$D$3*IFERROR(VLOOKUP($A2478,Dividends!$C$10:$E$100,2,0),0)</f>
        <v>12.978705184334901</v>
      </c>
      <c r="G2478" s="66">
        <f t="shared" si="78"/>
        <v>36.048175262002239</v>
      </c>
      <c r="H2478" s="2">
        <f>H2477*(1-H$1+IF(AND(WEEKDAY($A2478)&lt;&gt;1,WEEKDAY($A2478)&lt;&gt;7),-VLOOKUP($A2478,ETF_OP_Fee!$I$5:$J$14,2,1),0))^($A2478-$A2477)*(1+1*(B2478/B2477-1))</f>
        <v>4.9629320645575046</v>
      </c>
      <c r="I2478" s="9" t="str">
        <f>IFERROR(VLOOKUP(A2478,'BITO-IV'!$A$1:$J$10000,4,0),"")</f>
        <v/>
      </c>
      <c r="L2478" s="9">
        <f>VLOOKUP(A2478,'ETH-Web'!$A$1:$G$10001,6,0)</f>
        <v>181.52320900000001</v>
      </c>
      <c r="M2478" s="2">
        <f>M2477*(1-M$1+IF(AND(WEEKDAY($A2478)&lt;&gt;1,WEEKDAY($A2478)&lt;&gt;7),-VLOOKUP($A2478,ETF_OP_Fee!$K$5:$L$14,2,1),0))^($A2478-$A2477)*(1+2*(L2478/L2477-1))-M$3*IFERROR(VLOOKUP($A4074,Dividends!$C$10:$E$100,3,0),0)</f>
        <v>2.0645691230600138</v>
      </c>
      <c r="R2478" t="str">
        <f t="shared" si="79"/>
        <v/>
      </c>
      <c r="S2478" t="str">
        <f t="shared" si="77"/>
        <v/>
      </c>
      <c r="U2478" t="str">
        <f t="shared" si="75"/>
        <v/>
      </c>
      <c r="V2478" t="str">
        <f t="shared" si="76"/>
        <v/>
      </c>
      <c r="W2478">
        <f>VLOOKUP(A2478,Tbills!$B$4:$C$10000,2,1)</f>
        <v>1.6300008791209049</v>
      </c>
    </row>
    <row r="2479" spans="1:23">
      <c r="A2479" s="1">
        <v>43766</v>
      </c>
      <c r="B2479">
        <f>IFERROR(VLOOKUP($A2479,'BTC-Web'!$A$2:$H$10000,2,0),"")</f>
        <v>9565.1015630000002</v>
      </c>
      <c r="C2479">
        <f>VLOOKUP(A2479,H_SPBTFDUE!$B$2:$C$5828,2,0)</f>
        <v>63.49</v>
      </c>
      <c r="D2479" s="2">
        <f>D2478*(1-D$1+IF(AND(WEEKDAY($A2479)&lt;&gt;1,WEEKDAY($A2479)&lt;&gt;7),-VLOOKUP($A2479,ETF_OP_Fee!$G$5:$H$14,2,1),0))^($A2479-$A2478)*(1+2*(C2479/C2478-1))+IFERROR(VLOOKUP(A2479,BITXeom!$C$9:$D$100,2,0),0)-$D$3*IFERROR(VLOOKUP($A2479,Dividends!$C$10:$E$100,2,0),0)</f>
        <v>15.395887248653006</v>
      </c>
      <c r="G2479" s="66">
        <f t="shared" si="78"/>
        <v>29.317140527123939</v>
      </c>
      <c r="H2479" s="2">
        <f>H2478*(1-H$1+IF(AND(WEEKDAY($A2479)&lt;&gt;1,WEEKDAY($A2479)&lt;&gt;7),-VLOOKUP($A2479,ETF_OP_Fee!$I$5:$J$14,2,1),0))^($A2479-$A2478)*(1+1*(B2479/B2478-1))</f>
        <v>6.336820711803588</v>
      </c>
      <c r="I2479" s="9" t="str">
        <f>IFERROR(VLOOKUP(A2479,'BITO-IV'!$A$1:$J$10000,4,0),"")</f>
        <v/>
      </c>
      <c r="L2479" s="9">
        <f>VLOOKUP(A2479,'ETH-Web'!$A$1:$G$10001,6,0)</f>
        <v>182.662811</v>
      </c>
      <c r="M2479" s="2">
        <f>M2478*(1-M$1+IF(AND(WEEKDAY($A2479)&lt;&gt;1,WEEKDAY($A2479)&lt;&gt;7),-VLOOKUP($A2479,ETF_OP_Fee!$K$5:$L$14,2,1),0))^($A2479-$A2478)*(1+2*(L2479/L2478-1))-M$3*IFERROR(VLOOKUP($A4075,Dividends!$C$10:$E$100,3,0),0)</f>
        <v>2.0903303290947313</v>
      </c>
      <c r="R2479" t="str">
        <f t="shared" si="79"/>
        <v/>
      </c>
      <c r="S2479" t="str">
        <f t="shared" si="77"/>
        <v/>
      </c>
      <c r="U2479" t="str">
        <f t="shared" si="75"/>
        <v/>
      </c>
      <c r="V2479" t="str">
        <f t="shared" si="76"/>
        <v/>
      </c>
      <c r="W2479">
        <f>VLOOKUP(A2479,Tbills!$B$4:$C$10000,2,1)</f>
        <v>1.6300008791209049</v>
      </c>
    </row>
    <row r="2480" spans="1:23">
      <c r="A2480" s="1">
        <v>43767</v>
      </c>
      <c r="B2480">
        <f>IFERROR(VLOOKUP($A2480,'BTC-Web'!$A$2:$H$10000,2,0),"")</f>
        <v>9248.4404300000006</v>
      </c>
      <c r="C2480">
        <f>VLOOKUP(A2480,H_SPBTFDUE!$B$2:$C$5828,2,0)</f>
        <v>62.08</v>
      </c>
      <c r="D2480" s="2">
        <f>D2479*(1-D$1+IF(AND(WEEKDAY($A2480)&lt;&gt;1,WEEKDAY($A2480)&lt;&gt;7),-VLOOKUP($A2480,ETF_OP_Fee!$G$5:$H$14,2,1),0))^($A2480-$A2479)*(1+2*(C2480/C2479-1))+IFERROR(VLOOKUP(A2480,BITXeom!$C$9:$D$100,2,0),0)-$D$3*IFERROR(VLOOKUP($A2480,Dividends!$C$10:$E$100,2,0),0)</f>
        <v>14.710283183807022</v>
      </c>
      <c r="G2480" s="66">
        <f t="shared" si="78"/>
        <v>30.617777546211379</v>
      </c>
      <c r="H2480" s="2">
        <f>H2479*(1-H$1+IF(AND(WEEKDAY($A2480)&lt;&gt;1,WEEKDAY($A2480)&lt;&gt;7),-VLOOKUP($A2480,ETF_OP_Fee!$I$5:$J$14,2,1),0))^($A2480-$A2479)*(1+1*(B2480/B2479-1))</f>
        <v>6.1268751961122518</v>
      </c>
      <c r="I2480" s="9" t="str">
        <f>IFERROR(VLOOKUP(A2480,'BITO-IV'!$A$1:$J$10000,4,0),"")</f>
        <v/>
      </c>
      <c r="L2480" s="9">
        <f>VLOOKUP(A2480,'ETH-Web'!$A$1:$G$10001,6,0)</f>
        <v>190.34257500000001</v>
      </c>
      <c r="M2480" s="2">
        <f>M2479*(1-M$1+IF(AND(WEEKDAY($A2480)&lt;&gt;1,WEEKDAY($A2480)&lt;&gt;7),-VLOOKUP($A2480,ETF_OP_Fee!$K$5:$L$14,2,1),0))^($A2480-$A2479)*(1+2*(L2480/L2479-1))-M$3*IFERROR(VLOOKUP($A4076,Dividends!$C$10:$E$100,3,0),0)</f>
        <v>2.2660411203285418</v>
      </c>
      <c r="R2480" t="str">
        <f t="shared" si="79"/>
        <v/>
      </c>
      <c r="S2480" t="str">
        <f t="shared" si="77"/>
        <v/>
      </c>
      <c r="U2480" t="str">
        <f t="shared" si="75"/>
        <v/>
      </c>
      <c r="V2480" t="str">
        <f t="shared" si="76"/>
        <v/>
      </c>
      <c r="W2480">
        <f>VLOOKUP(A2480,Tbills!$B$4:$C$10000,2,1)</f>
        <v>1.6300008791209049</v>
      </c>
    </row>
    <row r="2481" spans="1:23">
      <c r="A2481" s="1">
        <v>43768</v>
      </c>
      <c r="B2481">
        <f>IFERROR(VLOOKUP($A2481,'BTC-Web'!$A$2:$H$10000,2,0),"")</f>
        <v>9422.4628909999992</v>
      </c>
      <c r="C2481">
        <f>VLOOKUP(A2481,H_SPBTFDUE!$B$2:$C$5828,2,0)</f>
        <v>61.76</v>
      </c>
      <c r="D2481" s="2">
        <f>D2480*(1-D$1+IF(AND(WEEKDAY($A2481)&lt;&gt;1,WEEKDAY($A2481)&lt;&gt;7),-VLOOKUP($A2481,ETF_OP_Fee!$G$5:$H$14,2,1),0))^($A2481-$A2480)*(1+2*(C2481/C2480-1))+IFERROR(VLOOKUP(A2481,BITXeom!$C$9:$D$100,2,0),0)-$D$3*IFERROR(VLOOKUP($A2481,Dividends!$C$10:$E$100,2,0),0)</f>
        <v>14.556875766824733</v>
      </c>
      <c r="G2481" s="66">
        <f t="shared" si="78"/>
        <v>30.931830935290588</v>
      </c>
      <c r="H2481" s="2">
        <f>H2480*(1-H$1+IF(AND(WEEKDAY($A2481)&lt;&gt;1,WEEKDAY($A2481)&lt;&gt;7),-VLOOKUP($A2481,ETF_OP_Fee!$I$5:$J$14,2,1),0))^($A2481-$A2480)*(1+1*(B2481/B2480-1))</f>
        <v>6.2419985338973234</v>
      </c>
      <c r="I2481" s="9" t="str">
        <f>IFERROR(VLOOKUP(A2481,'BITO-IV'!$A$1:$J$10000,4,0),"")</f>
        <v/>
      </c>
      <c r="L2481" s="9">
        <f>VLOOKUP(A2481,'ETH-Web'!$A$1:$G$10001,6,0)</f>
        <v>184.69216900000001</v>
      </c>
      <c r="M2481" s="2">
        <f>M2480*(1-M$1+IF(AND(WEEKDAY($A2481)&lt;&gt;1,WEEKDAY($A2481)&lt;&gt;7),-VLOOKUP($A2481,ETF_OP_Fee!$K$5:$L$14,2,1),0))^($A2481-$A2480)*(1+2*(L2481/L2480-1))-M$3*IFERROR(VLOOKUP($A4077,Dividends!$C$10:$E$100,3,0),0)</f>
        <v>2.1314493020689178</v>
      </c>
      <c r="R2481" t="str">
        <f t="shared" si="79"/>
        <v/>
      </c>
      <c r="S2481" t="str">
        <f t="shared" si="77"/>
        <v/>
      </c>
      <c r="U2481" t="str">
        <f t="shared" si="75"/>
        <v/>
      </c>
      <c r="V2481" t="str">
        <f t="shared" si="76"/>
        <v/>
      </c>
      <c r="W2481">
        <f>VLOOKUP(A2481,Tbills!$B$4:$C$10000,2,1)</f>
        <v>1.6300008791209049</v>
      </c>
    </row>
    <row r="2482" spans="1:23">
      <c r="A2482" s="1">
        <v>43769</v>
      </c>
      <c r="B2482">
        <f>IFERROR(VLOOKUP($A2482,'BTC-Web'!$A$2:$H$10000,2,0),"")</f>
        <v>9202.4580079999996</v>
      </c>
      <c r="C2482">
        <f>VLOOKUP(A2482,H_SPBTFDUE!$B$2:$C$5828,2,0)</f>
        <v>62</v>
      </c>
      <c r="D2482" s="2">
        <f>D2481*(1-D$1+IF(AND(WEEKDAY($A2482)&lt;&gt;1,WEEKDAY($A2482)&lt;&gt;7),-VLOOKUP($A2482,ETF_OP_Fee!$G$5:$H$14,2,1),0))^($A2482-$A2481)*(1+2*(C2482/C2481-1))+IFERROR(VLOOKUP(A2482,BITXeom!$C$9:$D$100,2,0),0)-$D$3*IFERROR(VLOOKUP($A2482,Dividends!$C$10:$E$100,2,0),0)</f>
        <v>14.668243667165768</v>
      </c>
      <c r="G2482" s="66">
        <f t="shared" si="78"/>
        <v>30.689817954083811</v>
      </c>
      <c r="H2482" s="2">
        <f>H2481*(1-H$1+IF(AND(WEEKDAY($A2482)&lt;&gt;1,WEEKDAY($A2482)&lt;&gt;7),-VLOOKUP($A2482,ETF_OP_Fee!$I$5:$J$14,2,1),0))^($A2482-$A2481)*(1+1*(B2482/B2481-1))</f>
        <v>6.0960955750053722</v>
      </c>
      <c r="I2482" s="9" t="str">
        <f>IFERROR(VLOOKUP(A2482,'BITO-IV'!$A$1:$J$10000,4,0),"")</f>
        <v/>
      </c>
      <c r="L2482" s="9">
        <f>VLOOKUP(A2482,'ETH-Web'!$A$1:$G$10001,6,0)</f>
        <v>183.96691899999999</v>
      </c>
      <c r="M2482" s="2">
        <f>M2481*(1-M$1+IF(AND(WEEKDAY($A2482)&lt;&gt;1,WEEKDAY($A2482)&lt;&gt;7),-VLOOKUP($A2482,ETF_OP_Fee!$K$5:$L$14,2,1),0))^($A2482-$A2481)*(1+2*(L2482/L2481-1))-M$3*IFERROR(VLOOKUP($A4078,Dividends!$C$10:$E$100,3,0),0)</f>
        <v>2.1146552725605323</v>
      </c>
      <c r="R2482" t="str">
        <f t="shared" si="79"/>
        <v/>
      </c>
      <c r="S2482" t="str">
        <f t="shared" si="77"/>
        <v/>
      </c>
      <c r="U2482" t="str">
        <f t="shared" si="75"/>
        <v/>
      </c>
      <c r="V2482" t="str">
        <f t="shared" si="76"/>
        <v/>
      </c>
      <c r="W2482">
        <f>VLOOKUP(A2482,Tbills!$B$4:$C$10000,2,1)</f>
        <v>1.6199999999999775</v>
      </c>
    </row>
    <row r="2483" spans="1:23">
      <c r="A2483" s="1">
        <v>43770</v>
      </c>
      <c r="B2483">
        <f>IFERROR(VLOOKUP($A2483,'BTC-Web'!$A$2:$H$10000,2,0),"")</f>
        <v>9193.9921880000002</v>
      </c>
      <c r="C2483">
        <f>VLOOKUP(A2483,H_SPBTFDUE!$B$2:$C$5828,2,0)</f>
        <v>61.56</v>
      </c>
      <c r="D2483" s="2">
        <f>D2482*(1-D$1+IF(AND(WEEKDAY($A2483)&lt;&gt;1,WEEKDAY($A2483)&lt;&gt;7),-VLOOKUP($A2483,ETF_OP_Fee!$G$5:$H$14,2,1),0))^($A2483-$A2482)*(1+2*(C2483/C2482-1))+IFERROR(VLOOKUP(A2483,BITXeom!$C$9:$D$100,2,0),0)-$D$3*IFERROR(VLOOKUP($A2483,Dividends!$C$10:$E$100,2,0),0)</f>
        <v>14.458306111698564</v>
      </c>
      <c r="G2483" s="66">
        <f t="shared" si="78"/>
        <v>31.123817818038813</v>
      </c>
      <c r="H2483" s="2">
        <f>H2482*(1-H$1+IF(AND(WEEKDAY($A2483)&lt;&gt;1,WEEKDAY($A2483)&lt;&gt;7),-VLOOKUP($A2483,ETF_OP_Fee!$I$5:$J$14,2,1),0))^($A2483-$A2482)*(1+1*(B2483/B2482-1))</f>
        <v>6.0903289399200711</v>
      </c>
      <c r="I2483" s="9" t="str">
        <f>IFERROR(VLOOKUP(A2483,'BITO-IV'!$A$1:$J$10000,4,0),"")</f>
        <v/>
      </c>
      <c r="L2483" s="9">
        <f>VLOOKUP(A2483,'ETH-Web'!$A$1:$G$10001,6,0)</f>
        <v>183.96989400000001</v>
      </c>
      <c r="M2483" s="2">
        <f>M2482*(1-M$1+IF(AND(WEEKDAY($A2483)&lt;&gt;1,WEEKDAY($A2483)&lt;&gt;7),-VLOOKUP($A2483,ETF_OP_Fee!$K$5:$L$14,2,1),0))^($A2483-$A2482)*(1+2*(L2483/L2482-1))-M$3*IFERROR(VLOOKUP($A4079,Dividends!$C$10:$E$100,3,0),0)</f>
        <v>2.1146692049959164</v>
      </c>
      <c r="R2483" t="str">
        <f t="shared" si="79"/>
        <v/>
      </c>
      <c r="S2483" t="str">
        <f t="shared" si="77"/>
        <v/>
      </c>
      <c r="U2483" t="str">
        <f t="shared" si="75"/>
        <v/>
      </c>
      <c r="V2483" t="str">
        <f t="shared" si="76"/>
        <v/>
      </c>
      <c r="W2483">
        <f>VLOOKUP(A2483,Tbills!$B$4:$C$10000,2,1)</f>
        <v>1.6199999999999775</v>
      </c>
    </row>
    <row r="2484" spans="1:23">
      <c r="A2484" s="1">
        <v>43773</v>
      </c>
      <c r="B2484">
        <f>IFERROR(VLOOKUP($A2484,'BTC-Web'!$A$2:$H$10000,2,0),"")</f>
        <v>9235.6074219999991</v>
      </c>
      <c r="C2484">
        <f>VLOOKUP(A2484,H_SPBTFDUE!$B$2:$C$5828,2,0)</f>
        <v>63.75</v>
      </c>
      <c r="D2484" s="2">
        <f>D2483*(1-D$1+IF(AND(WEEKDAY($A2484)&lt;&gt;1,WEEKDAY($A2484)&lt;&gt;7),-VLOOKUP($A2484,ETF_OP_Fee!$G$5:$H$14,2,1),0))^($A2484-$A2483)*(1+2*(C2484/C2483-1))+IFERROR(VLOOKUP(A2484,BITXeom!$C$9:$D$100,2,0),0)-$D$3*IFERROR(VLOOKUP($A2484,Dividends!$C$10:$E$100,2,0),0)</f>
        <v>15.481415892004639</v>
      </c>
      <c r="G2484" s="66">
        <f t="shared" si="78"/>
        <v>28.907735002833636</v>
      </c>
      <c r="H2484" s="2">
        <f>H2483*(1-H$1+IF(AND(WEEKDAY($A2484)&lt;&gt;1,WEEKDAY($A2484)&lt;&gt;7),-VLOOKUP($A2484,ETF_OP_Fee!$I$5:$J$14,2,1),0))^($A2484-$A2483)*(1+1*(B2484/B2483-1))</f>
        <v>6.1174182189706423</v>
      </c>
      <c r="I2484" s="9" t="str">
        <f>IFERROR(VLOOKUP(A2484,'BITO-IV'!$A$1:$J$10000,4,0),"")</f>
        <v/>
      </c>
      <c r="L2484" s="9">
        <f>VLOOKUP(A2484,'ETH-Web'!$A$1:$G$10001,6,0)</f>
        <v>186.35519400000001</v>
      </c>
      <c r="M2484" s="2">
        <f>M2483*(1-M$1+IF(AND(WEEKDAY($A2484)&lt;&gt;1,WEEKDAY($A2484)&lt;&gt;7),-VLOOKUP($A2484,ETF_OP_Fee!$K$5:$L$14,2,1),0))^($A2484-$A2483)*(1+2*(L2484/L2483-1))-M$3*IFERROR(VLOOKUP($A4080,Dividends!$C$10:$E$100,3,0),0)</f>
        <v>2.1693379612668506</v>
      </c>
      <c r="R2484" t="str">
        <f t="shared" si="79"/>
        <v/>
      </c>
      <c r="S2484" t="str">
        <f t="shared" si="77"/>
        <v/>
      </c>
      <c r="U2484" t="str">
        <f t="shared" si="75"/>
        <v/>
      </c>
      <c r="V2484" t="str">
        <f t="shared" si="76"/>
        <v/>
      </c>
      <c r="W2484">
        <f>VLOOKUP(A2484,Tbills!$B$4:$C$10000,2,1)</f>
        <v>1.6199999999999775</v>
      </c>
    </row>
    <row r="2485" spans="1:23">
      <c r="A2485" s="1">
        <v>43774</v>
      </c>
      <c r="B2485">
        <f>IFERROR(VLOOKUP($A2485,'BTC-Web'!$A$2:$H$10000,2,0),"")</f>
        <v>9413.0048829999996</v>
      </c>
      <c r="C2485">
        <f>VLOOKUP(A2485,H_SPBTFDUE!$B$2:$C$5828,2,0)</f>
        <v>62.81</v>
      </c>
      <c r="D2485" s="2">
        <f>D2484*(1-D$1+IF(AND(WEEKDAY($A2485)&lt;&gt;1,WEEKDAY($A2485)&lt;&gt;7),-VLOOKUP($A2485,ETF_OP_Fee!$G$5:$H$14,2,1),0))^($A2485-$A2484)*(1+2*(C2485/C2484-1))+IFERROR(VLOOKUP(A2485,BITXeom!$C$9:$D$100,2,0),0)-$D$3*IFERROR(VLOOKUP($A2485,Dividends!$C$10:$E$100,2,0),0)</f>
        <v>15.023054685066233</v>
      </c>
      <c r="G2485" s="66">
        <f t="shared" si="78"/>
        <v>29.7587249900449</v>
      </c>
      <c r="H2485" s="2">
        <f>H2484*(1-H$1+IF(AND(WEEKDAY($A2485)&lt;&gt;1,WEEKDAY($A2485)&lt;&gt;7),-VLOOKUP($A2485,ETF_OP_Fee!$I$5:$J$14,2,1),0))^($A2485-$A2484)*(1+1*(B2485/B2484-1))</f>
        <v>6.2347592521373381</v>
      </c>
      <c r="I2485" s="9" t="str">
        <f>IFERROR(VLOOKUP(A2485,'BITO-IV'!$A$1:$J$10000,4,0),"")</f>
        <v/>
      </c>
      <c r="L2485" s="9">
        <f>VLOOKUP(A2485,'ETH-Web'!$A$1:$G$10001,6,0)</f>
        <v>189.304169</v>
      </c>
      <c r="M2485" s="2">
        <f>M2484*(1-M$1+IF(AND(WEEKDAY($A2485)&lt;&gt;1,WEEKDAY($A2485)&lt;&gt;7),-VLOOKUP($A2485,ETF_OP_Fee!$K$5:$L$14,2,1),0))^($A2485-$A2484)*(1+2*(L2485/L2484-1))-M$3*IFERROR(VLOOKUP($A4081,Dividends!$C$10:$E$100,3,0),0)</f>
        <v>2.2379376379291509</v>
      </c>
      <c r="R2485" t="str">
        <f t="shared" si="79"/>
        <v/>
      </c>
      <c r="S2485" t="str">
        <f t="shared" si="77"/>
        <v/>
      </c>
      <c r="U2485" t="str">
        <f t="shared" si="75"/>
        <v/>
      </c>
      <c r="V2485" t="str">
        <f t="shared" si="76"/>
        <v/>
      </c>
      <c r="W2485">
        <f>VLOOKUP(A2485,Tbills!$B$4:$C$10000,2,1)</f>
        <v>1.6199999999999775</v>
      </c>
    </row>
    <row r="2486" spans="1:23">
      <c r="A2486" s="1">
        <v>43775</v>
      </c>
      <c r="B2486">
        <f>IFERROR(VLOOKUP($A2486,'BTC-Web'!$A$2:$H$10000,2,0),"")</f>
        <v>9340.8642579999996</v>
      </c>
      <c r="C2486">
        <f>VLOOKUP(A2486,H_SPBTFDUE!$B$2:$C$5828,2,0)</f>
        <v>62.38</v>
      </c>
      <c r="D2486" s="2">
        <f>D2485*(1-D$1+IF(AND(WEEKDAY($A2486)&lt;&gt;1,WEEKDAY($A2486)&lt;&gt;7),-VLOOKUP($A2486,ETF_OP_Fee!$G$5:$H$14,2,1),0))^($A2486-$A2485)*(1+2*(C2486/C2485-1))+IFERROR(VLOOKUP(A2486,BITXeom!$C$9:$D$100,2,0),0)-$D$3*IFERROR(VLOOKUP($A2486,Dividends!$C$10:$E$100,2,0),0)</f>
        <v>14.815571507572777</v>
      </c>
      <c r="G2486" s="66">
        <f t="shared" si="78"/>
        <v>30.164634964661069</v>
      </c>
      <c r="H2486" s="2">
        <f>H2485*(1-H$1+IF(AND(WEEKDAY($A2486)&lt;&gt;1,WEEKDAY($A2486)&lt;&gt;7),-VLOOKUP($A2486,ETF_OP_Fee!$I$5:$J$14,2,1),0))^($A2486-$A2485)*(1+1*(B2486/B2485-1))</f>
        <v>6.1868154531717447</v>
      </c>
      <c r="I2486" s="9" t="str">
        <f>IFERROR(VLOOKUP(A2486,'BITO-IV'!$A$1:$J$10000,4,0),"")</f>
        <v/>
      </c>
      <c r="L2486" s="9">
        <f>VLOOKUP(A2486,'ETH-Web'!$A$1:$G$10001,6,0)</f>
        <v>191.593842</v>
      </c>
      <c r="M2486" s="2">
        <f>M2485*(1-M$1+IF(AND(WEEKDAY($A2486)&lt;&gt;1,WEEKDAY($A2486)&lt;&gt;7),-VLOOKUP($A2486,ETF_OP_Fee!$K$5:$L$14,2,1),0))^($A2486-$A2485)*(1+2*(L2486/L2485-1))-M$3*IFERROR(VLOOKUP($A4082,Dividends!$C$10:$E$100,3,0),0)</f>
        <v>2.292015244533486</v>
      </c>
      <c r="R2486" t="str">
        <f t="shared" si="79"/>
        <v/>
      </c>
      <c r="S2486" t="str">
        <f t="shared" si="77"/>
        <v/>
      </c>
      <c r="U2486" t="str">
        <f t="shared" si="75"/>
        <v/>
      </c>
      <c r="V2486" t="str">
        <f t="shared" si="76"/>
        <v/>
      </c>
      <c r="W2486">
        <f>VLOOKUP(A2486,Tbills!$B$4:$C$10000,2,1)</f>
        <v>1.6199999999999775</v>
      </c>
    </row>
    <row r="2487" spans="1:23">
      <c r="A2487" s="1">
        <v>43776</v>
      </c>
      <c r="B2487">
        <f>IFERROR(VLOOKUP($A2487,'BTC-Web'!$A$2:$H$10000,2,0),"")</f>
        <v>9352.3935550000006</v>
      </c>
      <c r="C2487">
        <f>VLOOKUP(A2487,H_SPBTFDUE!$B$2:$C$5828,2,0)</f>
        <v>61.45</v>
      </c>
      <c r="D2487" s="2">
        <f>D2486*(1-D$1+IF(AND(WEEKDAY($A2487)&lt;&gt;1,WEEKDAY($A2487)&lt;&gt;7),-VLOOKUP($A2487,ETF_OP_Fee!$G$5:$H$14,2,1),0))^($A2487-$A2486)*(1+2*(C2487/C2486-1))+IFERROR(VLOOKUP(A2487,BITXeom!$C$9:$D$100,2,0),0)-$D$3*IFERROR(VLOOKUP($A2487,Dividends!$C$10:$E$100,2,0),0)</f>
        <v>14.372079187609529</v>
      </c>
      <c r="G2487" s="66">
        <f t="shared" si="78"/>
        <v>31.062491186090295</v>
      </c>
      <c r="H2487" s="2">
        <f>H2486*(1-H$1+IF(AND(WEEKDAY($A2487)&lt;&gt;1,WEEKDAY($A2487)&lt;&gt;7),-VLOOKUP($A2487,ETF_OP_Fee!$I$5:$J$14,2,1),0))^($A2487-$A2486)*(1+1*(B2487/B2486-1))</f>
        <v>6.1942905267634956</v>
      </c>
      <c r="I2487" s="9" t="str">
        <f>IFERROR(VLOOKUP(A2487,'BITO-IV'!$A$1:$J$10000,4,0),"")</f>
        <v/>
      </c>
      <c r="L2487" s="9">
        <f>VLOOKUP(A2487,'ETH-Web'!$A$1:$G$10001,6,0)</f>
        <v>187.97654700000001</v>
      </c>
      <c r="M2487" s="2">
        <f>M2486*(1-M$1+IF(AND(WEEKDAY($A2487)&lt;&gt;1,WEEKDAY($A2487)&lt;&gt;7),-VLOOKUP($A2487,ETF_OP_Fee!$K$5:$L$14,2,1),0))^($A2487-$A2486)*(1+2*(L2487/L2486-1))-M$3*IFERROR(VLOOKUP($A4083,Dividends!$C$10:$E$100,3,0),0)</f>
        <v>2.2054118724579039</v>
      </c>
      <c r="R2487" t="str">
        <f t="shared" si="79"/>
        <v/>
      </c>
      <c r="S2487" t="str">
        <f t="shared" si="77"/>
        <v/>
      </c>
      <c r="U2487" t="str">
        <f t="shared" si="75"/>
        <v/>
      </c>
      <c r="V2487" t="str">
        <f t="shared" si="76"/>
        <v/>
      </c>
      <c r="W2487">
        <f>VLOOKUP(A2487,Tbills!$B$4:$C$10000,2,1)</f>
        <v>1.5199991208790973</v>
      </c>
    </row>
    <row r="2488" spans="1:23">
      <c r="A2488" s="1">
        <v>43777</v>
      </c>
      <c r="B2488">
        <f>IFERROR(VLOOKUP($A2488,'BTC-Web'!$A$2:$H$10000,2,0),"")</f>
        <v>9265.3681639999995</v>
      </c>
      <c r="C2488">
        <f>VLOOKUP(A2488,H_SPBTFDUE!$B$2:$C$5828,2,0)</f>
        <v>58.9</v>
      </c>
      <c r="D2488" s="2">
        <f>D2487*(1-D$1+IF(AND(WEEKDAY($A2488)&lt;&gt;1,WEEKDAY($A2488)&lt;&gt;7),-VLOOKUP($A2488,ETF_OP_Fee!$G$5:$H$14,2,1),0))^($A2488-$A2487)*(1+2*(C2488/C2487-1))+IFERROR(VLOOKUP(A2488,BITXeom!$C$9:$D$100,2,0),0)-$D$3*IFERROR(VLOOKUP($A2488,Dividends!$C$10:$E$100,2,0),0)</f>
        <v>13.177689738971125</v>
      </c>
      <c r="G2488" s="66">
        <f t="shared" si="78"/>
        <v>33.638884080695455</v>
      </c>
      <c r="H2488" s="2">
        <f>H2487*(1-H$1+IF(AND(WEEKDAY($A2488)&lt;&gt;1,WEEKDAY($A2488)&lt;&gt;7),-VLOOKUP($A2488,ETF_OP_Fee!$I$5:$J$14,2,1),0))^($A2488-$A2487)*(1+1*(B2488/B2487-1))</f>
        <v>6.1364920256404742</v>
      </c>
      <c r="I2488" s="9" t="str">
        <f>IFERROR(VLOOKUP(A2488,'BITO-IV'!$A$1:$J$10000,4,0),"")</f>
        <v/>
      </c>
      <c r="L2488" s="9">
        <f>VLOOKUP(A2488,'ETH-Web'!$A$1:$G$10001,6,0)</f>
        <v>184.21147199999999</v>
      </c>
      <c r="M2488" s="2">
        <f>M2487*(1-M$1+IF(AND(WEEKDAY($A2488)&lt;&gt;1,WEEKDAY($A2488)&lt;&gt;7),-VLOOKUP($A2488,ETF_OP_Fee!$K$5:$L$14,2,1),0))^($A2488-$A2487)*(1+2*(L2488/L2487-1))-M$3*IFERROR(VLOOKUP($A4084,Dividends!$C$10:$E$100,3,0),0)</f>
        <v>2.1170107858644371</v>
      </c>
      <c r="R2488" t="str">
        <f t="shared" si="79"/>
        <v/>
      </c>
      <c r="S2488" t="str">
        <f t="shared" si="77"/>
        <v/>
      </c>
      <c r="U2488" t="str">
        <f t="shared" si="75"/>
        <v/>
      </c>
      <c r="V2488" t="str">
        <f t="shared" si="76"/>
        <v/>
      </c>
      <c r="W2488">
        <f>VLOOKUP(A2488,Tbills!$B$4:$C$10000,2,1)</f>
        <v>1.5199991208790973</v>
      </c>
    </row>
    <row r="2489" spans="1:23">
      <c r="A2489" s="1">
        <v>43780</v>
      </c>
      <c r="B2489">
        <f>IFERROR(VLOOKUP($A2489,'BTC-Web'!$A$2:$H$10000,2,0),"")</f>
        <v>9056.9179690000001</v>
      </c>
      <c r="C2489">
        <f>VLOOKUP(A2489,H_SPBTFDUE!$B$2:$C$5828,2,0)</f>
        <v>58.24</v>
      </c>
      <c r="D2489" s="2">
        <f>D2488*(1-D$1+IF(AND(WEEKDAY($A2489)&lt;&gt;1,WEEKDAY($A2489)&lt;&gt;7),-VLOOKUP($A2489,ETF_OP_Fee!$G$5:$H$14,2,1),0))^($A2489-$A2488)*(1+2*(C2489/C2488-1))+IFERROR(VLOOKUP(A2489,BITXeom!$C$9:$D$100,2,0),0)-$D$3*IFERROR(VLOOKUP($A2489,Dividends!$C$10:$E$100,2,0),0)</f>
        <v>12.877708034925529</v>
      </c>
      <c r="G2489" s="66">
        <f t="shared" si="78"/>
        <v>34.391009534792445</v>
      </c>
      <c r="H2489" s="2">
        <f>H2488*(1-H$1+IF(AND(WEEKDAY($A2489)&lt;&gt;1,WEEKDAY($A2489)&lt;&gt;7),-VLOOKUP($A2489,ETF_OP_Fee!$I$5:$J$14,2,1),0))^($A2489-$A2488)*(1+1*(B2489/B2488-1))</f>
        <v>5.9979662323091727</v>
      </c>
      <c r="I2489" s="9" t="str">
        <f>IFERROR(VLOOKUP(A2489,'BITO-IV'!$A$1:$J$10000,4,0),"")</f>
        <v/>
      </c>
      <c r="L2489" s="9">
        <f>VLOOKUP(A2489,'ETH-Web'!$A$1:$G$10001,6,0)</f>
        <v>185.48963900000001</v>
      </c>
      <c r="M2489" s="2">
        <f>M2488*(1-M$1+IF(AND(WEEKDAY($A2489)&lt;&gt;1,WEEKDAY($A2489)&lt;&gt;7),-VLOOKUP($A2489,ETF_OP_Fee!$K$5:$L$14,2,1),0))^($A2489-$A2488)*(1+2*(L2489/L2488-1))-M$3*IFERROR(VLOOKUP($A4085,Dividends!$C$10:$E$100,3,0),0)</f>
        <v>2.1462230791085397</v>
      </c>
      <c r="R2489" t="str">
        <f t="shared" si="79"/>
        <v/>
      </c>
      <c r="S2489" t="str">
        <f t="shared" si="77"/>
        <v/>
      </c>
      <c r="U2489" t="str">
        <f t="shared" si="75"/>
        <v/>
      </c>
      <c r="V2489" t="str">
        <f t="shared" si="76"/>
        <v/>
      </c>
      <c r="W2489">
        <f>VLOOKUP(A2489,Tbills!$B$4:$C$10000,2,1)</f>
        <v>1.5199991208790973</v>
      </c>
    </row>
    <row r="2490" spans="1:23">
      <c r="A2490" s="1">
        <v>43781</v>
      </c>
      <c r="B2490">
        <f>IFERROR(VLOOKUP($A2490,'BTC-Web'!$A$2:$H$10000,2,0),"")</f>
        <v>8759.7519530000009</v>
      </c>
      <c r="C2490">
        <f>VLOOKUP(A2490,H_SPBTFDUE!$B$2:$C$5828,2,0)</f>
        <v>58.8</v>
      </c>
      <c r="D2490" s="2">
        <f>D2489*(1-D$1+IF(AND(WEEKDAY($A2490)&lt;&gt;1,WEEKDAY($A2490)&lt;&gt;7),-VLOOKUP($A2490,ETF_OP_Fee!$G$5:$H$14,2,1),0))^($A2490-$A2489)*(1+2*(C2490/C2489-1))+IFERROR(VLOOKUP(A2490,BITXeom!$C$9:$D$100,2,0),0)-$D$3*IFERROR(VLOOKUP($A2490,Dividends!$C$10:$E$100,2,0),0)</f>
        <v>13.123774031638403</v>
      </c>
      <c r="G2490" s="66">
        <f t="shared" si="78"/>
        <v>33.727853749880985</v>
      </c>
      <c r="H2490" s="2">
        <f>H2489*(1-H$1+IF(AND(WEEKDAY($A2490)&lt;&gt;1,WEEKDAY($A2490)&lt;&gt;7),-VLOOKUP($A2490,ETF_OP_Fee!$I$5:$J$14,2,1),0))^($A2490-$A2489)*(1+1*(B2490/B2489-1))</f>
        <v>5.8010163170023006</v>
      </c>
      <c r="I2490" s="9" t="str">
        <f>IFERROR(VLOOKUP(A2490,'BITO-IV'!$A$1:$J$10000,4,0),"")</f>
        <v/>
      </c>
      <c r="L2490" s="9">
        <f>VLOOKUP(A2490,'ETH-Web'!$A$1:$G$10001,6,0)</f>
        <v>186.843414</v>
      </c>
      <c r="M2490" s="2">
        <f>M2489*(1-M$1+IF(AND(WEEKDAY($A2490)&lt;&gt;1,WEEKDAY($A2490)&lt;&gt;7),-VLOOKUP($A2490,ETF_OP_Fee!$K$5:$L$14,2,1),0))^($A2490-$A2489)*(1+2*(L2490/L2489-1))-M$3*IFERROR(VLOOKUP($A4086,Dividends!$C$10:$E$100,3,0),0)</f>
        <v>2.1774949290200696</v>
      </c>
      <c r="R2490" t="str">
        <f t="shared" si="79"/>
        <v/>
      </c>
      <c r="S2490" t="str">
        <f t="shared" si="77"/>
        <v/>
      </c>
      <c r="U2490" t="str">
        <f t="shared" si="75"/>
        <v/>
      </c>
      <c r="V2490" t="str">
        <f t="shared" si="76"/>
        <v/>
      </c>
      <c r="W2490">
        <f>VLOOKUP(A2490,Tbills!$B$4:$C$10000,2,1)</f>
        <v>1.5199991208790973</v>
      </c>
    </row>
    <row r="2491" spans="1:23">
      <c r="A2491" s="1">
        <v>43782</v>
      </c>
      <c r="B2491">
        <f>IFERROR(VLOOKUP($A2491,'BTC-Web'!$A$2:$H$10000,2,0),"")</f>
        <v>8812.0332030000009</v>
      </c>
      <c r="C2491">
        <f>VLOOKUP(A2491,H_SPBTFDUE!$B$2:$C$5828,2,0)</f>
        <v>58.51</v>
      </c>
      <c r="D2491" s="2">
        <f>D2490*(1-D$1+IF(AND(WEEKDAY($A2491)&lt;&gt;1,WEEKDAY($A2491)&lt;&gt;7),-VLOOKUP($A2491,ETF_OP_Fee!$G$5:$H$14,2,1),0))^($A2491-$A2490)*(1+2*(C2491/C2490-1))+IFERROR(VLOOKUP(A2491,BITXeom!$C$9:$D$100,2,0),0)-$D$3*IFERROR(VLOOKUP($A2491,Dividends!$C$10:$E$100,2,0),0)</f>
        <v>12.99275540001231</v>
      </c>
      <c r="G2491" s="66">
        <f t="shared" si="78"/>
        <v>34.058787767243786</v>
      </c>
      <c r="H2491" s="2">
        <f>H2490*(1-H$1+IF(AND(WEEKDAY($A2491)&lt;&gt;1,WEEKDAY($A2491)&lt;&gt;7),-VLOOKUP($A2491,ETF_OP_Fee!$I$5:$J$14,2,1),0))^($A2491-$A2490)*(1+1*(B2491/B2490-1))</f>
        <v>5.8354869159383691</v>
      </c>
      <c r="I2491" s="9" t="str">
        <f>IFERROR(VLOOKUP(A2491,'BITO-IV'!$A$1:$J$10000,4,0),"")</f>
        <v/>
      </c>
      <c r="L2491" s="9">
        <f>VLOOKUP(A2491,'ETH-Web'!$A$1:$G$10001,6,0)</f>
        <v>188.25874300000001</v>
      </c>
      <c r="M2491" s="2">
        <f>M2490*(1-M$1+IF(AND(WEEKDAY($A2491)&lt;&gt;1,WEEKDAY($A2491)&lt;&gt;7),-VLOOKUP($A2491,ETF_OP_Fee!$K$5:$L$14,2,1),0))^($A2491-$A2490)*(1+2*(L2491/L2490-1))-M$3*IFERROR(VLOOKUP($A4087,Dividends!$C$10:$E$100,3,0),0)</f>
        <v>2.210426819824427</v>
      </c>
      <c r="R2491" t="str">
        <f t="shared" si="79"/>
        <v/>
      </c>
      <c r="S2491" t="str">
        <f t="shared" si="77"/>
        <v/>
      </c>
      <c r="U2491" t="str">
        <f t="shared" si="75"/>
        <v/>
      </c>
      <c r="V2491" t="str">
        <f t="shared" si="76"/>
        <v/>
      </c>
      <c r="W2491">
        <f>VLOOKUP(A2491,Tbills!$B$4:$C$10000,2,1)</f>
        <v>1.5199991208790973</v>
      </c>
    </row>
    <row r="2492" spans="1:23">
      <c r="A2492" s="1">
        <v>43783</v>
      </c>
      <c r="B2492">
        <f>IFERROR(VLOOKUP($A2492,'BTC-Web'!$A$2:$H$10000,2,0),"")</f>
        <v>8811.9365230000003</v>
      </c>
      <c r="C2492">
        <f>VLOOKUP(A2492,H_SPBTFDUE!$B$2:$C$5828,2,0)</f>
        <v>57.78</v>
      </c>
      <c r="D2492" s="2">
        <f>D2491*(1-D$1+IF(AND(WEEKDAY($A2492)&lt;&gt;1,WEEKDAY($A2492)&lt;&gt;7),-VLOOKUP($A2492,ETF_OP_Fee!$G$5:$H$14,2,1),0))^($A2492-$A2491)*(1+2*(C2492/C2491-1))+IFERROR(VLOOKUP(A2492,BITXeom!$C$9:$D$100,2,0),0)-$D$3*IFERROR(VLOOKUP($A2492,Dividends!$C$10:$E$100,2,0),0)</f>
        <v>12.667020013846187</v>
      </c>
      <c r="G2492" s="66">
        <f t="shared" si="78"/>
        <v>34.906883757737909</v>
      </c>
      <c r="H2492" s="2">
        <f>H2491*(1-H$1+IF(AND(WEEKDAY($A2492)&lt;&gt;1,WEEKDAY($A2492)&lt;&gt;7),-VLOOKUP($A2492,ETF_OP_Fee!$I$5:$J$14,2,1),0))^($A2492-$A2491)*(1+1*(B2492/B2491-1))</f>
        <v>5.8352710118332807</v>
      </c>
      <c r="I2492" s="9" t="str">
        <f>IFERROR(VLOOKUP(A2492,'BITO-IV'!$A$1:$J$10000,4,0),"")</f>
        <v/>
      </c>
      <c r="L2492" s="9">
        <f>VLOOKUP(A2492,'ETH-Web'!$A$1:$G$10001,6,0)</f>
        <v>185.99963399999999</v>
      </c>
      <c r="M2492" s="2">
        <f>M2491*(1-M$1+IF(AND(WEEKDAY($A2492)&lt;&gt;1,WEEKDAY($A2492)&lt;&gt;7),-VLOOKUP($A2492,ETF_OP_Fee!$K$5:$L$14,2,1),0))^($A2492-$A2491)*(1+2*(L2492/L2491-1))-M$3*IFERROR(VLOOKUP($A4088,Dividends!$C$10:$E$100,3,0),0)</f>
        <v>2.1573209204119994</v>
      </c>
      <c r="R2492" t="str">
        <f t="shared" si="79"/>
        <v/>
      </c>
      <c r="S2492" t="str">
        <f t="shared" si="77"/>
        <v/>
      </c>
      <c r="U2492" t="str">
        <f t="shared" si="75"/>
        <v/>
      </c>
      <c r="V2492" t="str">
        <f t="shared" si="76"/>
        <v/>
      </c>
      <c r="W2492">
        <f>VLOOKUP(A2492,Tbills!$B$4:$C$10000,2,1)</f>
        <v>1.5649991208791019</v>
      </c>
    </row>
    <row r="2493" spans="1:23">
      <c r="A2493" s="1">
        <v>43784</v>
      </c>
      <c r="B2493">
        <f>IFERROR(VLOOKUP($A2493,'BTC-Web'!$A$2:$H$10000,2,0),"")</f>
        <v>8705.7080079999996</v>
      </c>
      <c r="C2493">
        <f>VLOOKUP(A2493,H_SPBTFDUE!$B$2:$C$5828,2,0)</f>
        <v>56.54</v>
      </c>
      <c r="D2493" s="2">
        <f>D2492*(1-D$1+IF(AND(WEEKDAY($A2493)&lt;&gt;1,WEEKDAY($A2493)&lt;&gt;7),-VLOOKUP($A2493,ETF_OP_Fee!$G$5:$H$14,2,1),0))^($A2493-$A2492)*(1+2*(C2493/C2492-1))+IFERROR(VLOOKUP(A2493,BITXeom!$C$9:$D$100,2,0),0)-$D$3*IFERROR(VLOOKUP($A2493,Dividends!$C$10:$E$100,2,0),0)</f>
        <v>12.121872007490893</v>
      </c>
      <c r="G2493" s="66">
        <f t="shared" si="78"/>
        <v>36.403319918630544</v>
      </c>
      <c r="H2493" s="2">
        <f>H2492*(1-H$1+IF(AND(WEEKDAY($A2493)&lt;&gt;1,WEEKDAY($A2493)&lt;&gt;7),-VLOOKUP($A2493,ETF_OP_Fee!$I$5:$J$14,2,1),0))^($A2493-$A2492)*(1+1*(B2493/B2492-1))</f>
        <v>5.7647763630488074</v>
      </c>
      <c r="I2493" s="9" t="str">
        <f>IFERROR(VLOOKUP(A2493,'BITO-IV'!$A$1:$J$10000,4,0),"")</f>
        <v/>
      </c>
      <c r="L2493" s="9">
        <f>VLOOKUP(A2493,'ETH-Web'!$A$1:$G$10001,6,0)</f>
        <v>180.52117899999999</v>
      </c>
      <c r="M2493" s="2">
        <f>M2492*(1-M$1+IF(AND(WEEKDAY($A2493)&lt;&gt;1,WEEKDAY($A2493)&lt;&gt;7),-VLOOKUP($A2493,ETF_OP_Fee!$K$5:$L$14,2,1),0))^($A2493-$A2492)*(1+2*(L2493/L2492-1))-M$3*IFERROR(VLOOKUP($A4089,Dividends!$C$10:$E$100,3,0),0)</f>
        <v>2.0301846688424874</v>
      </c>
      <c r="R2493" t="str">
        <f t="shared" si="79"/>
        <v/>
      </c>
      <c r="S2493" t="str">
        <f t="shared" si="77"/>
        <v/>
      </c>
      <c r="U2493" t="str">
        <f t="shared" si="75"/>
        <v/>
      </c>
      <c r="V2493" t="str">
        <f t="shared" si="76"/>
        <v/>
      </c>
      <c r="W2493">
        <f>VLOOKUP(A2493,Tbills!$B$4:$C$10000,2,1)</f>
        <v>1.5649991208791019</v>
      </c>
    </row>
    <row r="2494" spans="1:23">
      <c r="A2494" s="1">
        <v>43787</v>
      </c>
      <c r="B2494">
        <f>IFERROR(VLOOKUP($A2494,'BTC-Web'!$A$2:$H$10000,2,0),"")</f>
        <v>8573.9804690000001</v>
      </c>
      <c r="C2494">
        <f>VLOOKUP(A2494,H_SPBTFDUE!$B$2:$C$5828,2,0)</f>
        <v>54.63</v>
      </c>
      <c r="D2494" s="2">
        <f>D2493*(1-D$1+IF(AND(WEEKDAY($A2494)&lt;&gt;1,WEEKDAY($A2494)&lt;&gt;7),-VLOOKUP($A2494,ETF_OP_Fee!$G$5:$H$14,2,1),0))^($A2494-$A2493)*(1+2*(C2494/C2493-1))+IFERROR(VLOOKUP(A2494,BITXeom!$C$9:$D$100,2,0),0)-$D$3*IFERROR(VLOOKUP($A2494,Dividends!$C$10:$E$100,2,0),0)</f>
        <v>11.298797420285604</v>
      </c>
      <c r="G2494" s="66">
        <f t="shared" si="78"/>
        <v>38.86093471586905</v>
      </c>
      <c r="H2494" s="2">
        <f>H2493*(1-H$1+IF(AND(WEEKDAY($A2494)&lt;&gt;1,WEEKDAY($A2494)&lt;&gt;7),-VLOOKUP($A2494,ETF_OP_Fee!$I$5:$J$14,2,1),0))^($A2494-$A2493)*(1+1*(B2494/B2493-1))</f>
        <v>5.6771052538437612</v>
      </c>
      <c r="I2494" s="9" t="str">
        <f>IFERROR(VLOOKUP(A2494,'BITO-IV'!$A$1:$J$10000,4,0),"")</f>
        <v/>
      </c>
      <c r="L2494" s="9">
        <f>VLOOKUP(A2494,'ETH-Web'!$A$1:$G$10001,6,0)</f>
        <v>180.55960099999999</v>
      </c>
      <c r="M2494" s="2">
        <f>M2493*(1-M$1+IF(AND(WEEKDAY($A2494)&lt;&gt;1,WEEKDAY($A2494)&lt;&gt;7),-VLOOKUP($A2494,ETF_OP_Fee!$K$5:$L$14,2,1),0))^($A2494-$A2493)*(1+2*(L2494/L2493-1))-M$3*IFERROR(VLOOKUP($A4090,Dividends!$C$10:$E$100,3,0),0)</f>
        <v>2.0308919596278123</v>
      </c>
      <c r="R2494" t="str">
        <f t="shared" si="79"/>
        <v/>
      </c>
      <c r="S2494" t="str">
        <f t="shared" si="77"/>
        <v/>
      </c>
      <c r="U2494" t="str">
        <f t="shared" si="75"/>
        <v/>
      </c>
      <c r="V2494" t="str">
        <f t="shared" si="76"/>
        <v/>
      </c>
      <c r="W2494">
        <f>VLOOKUP(A2494,Tbills!$B$4:$C$10000,2,1)</f>
        <v>1.5649991208791019</v>
      </c>
    </row>
    <row r="2495" spans="1:23">
      <c r="A2495" s="1">
        <v>43788</v>
      </c>
      <c r="B2495">
        <f>IFERROR(VLOOKUP($A2495,'BTC-Web'!$A$2:$H$10000,2,0),"")</f>
        <v>8305.1347659999992</v>
      </c>
      <c r="C2495">
        <f>VLOOKUP(A2495,H_SPBTFDUE!$B$2:$C$5828,2,0)</f>
        <v>53.92</v>
      </c>
      <c r="D2495" s="2">
        <f>D2494*(1-D$1+IF(AND(WEEKDAY($A2495)&lt;&gt;1,WEEKDAY($A2495)&lt;&gt;7),-VLOOKUP($A2495,ETF_OP_Fee!$G$5:$H$14,2,1),0))^($A2495-$A2494)*(1+2*(C2495/C2494-1))+IFERROR(VLOOKUP(A2495,BITXeom!$C$9:$D$100,2,0),0)-$D$3*IFERROR(VLOOKUP($A2495,Dividends!$C$10:$E$100,2,0),0)</f>
        <v>11.00378063742475</v>
      </c>
      <c r="G2495" s="66">
        <f t="shared" si="78"/>
        <v>39.86902580831552</v>
      </c>
      <c r="H2495" s="2">
        <f>H2494*(1-H$1+IF(AND(WEEKDAY($A2495)&lt;&gt;1,WEEKDAY($A2495)&lt;&gt;7),-VLOOKUP($A2495,ETF_OP_Fee!$I$5:$J$14,2,1),0))^($A2495-$A2494)*(1+1*(B2495/B2494-1))</f>
        <v>5.4989508333288324</v>
      </c>
      <c r="I2495" s="9" t="str">
        <f>IFERROR(VLOOKUP(A2495,'BITO-IV'!$A$1:$J$10000,4,0),"")</f>
        <v/>
      </c>
      <c r="L2495" s="9">
        <f>VLOOKUP(A2495,'ETH-Web'!$A$1:$G$10001,6,0)</f>
        <v>177.45555100000001</v>
      </c>
      <c r="M2495" s="2">
        <f>M2494*(1-M$1+IF(AND(WEEKDAY($A2495)&lt;&gt;1,WEEKDAY($A2495)&lt;&gt;7),-VLOOKUP($A2495,ETF_OP_Fee!$K$5:$L$14,2,1),0))^($A2495-$A2494)*(1+2*(L2495/L2494-1))-M$3*IFERROR(VLOOKUP($A4091,Dividends!$C$10:$E$100,3,0),0)</f>
        <v>1.9610142056304858</v>
      </c>
      <c r="R2495" t="str">
        <f t="shared" si="79"/>
        <v/>
      </c>
      <c r="S2495" t="str">
        <f t="shared" si="77"/>
        <v/>
      </c>
      <c r="U2495" t="str">
        <f t="shared" si="75"/>
        <v/>
      </c>
      <c r="V2495" t="str">
        <f t="shared" si="76"/>
        <v/>
      </c>
      <c r="W2495">
        <f>VLOOKUP(A2495,Tbills!$B$4:$C$10000,2,1)</f>
        <v>1.5649991208791019</v>
      </c>
    </row>
    <row r="2496" spans="1:23">
      <c r="A2496" s="1">
        <v>43789</v>
      </c>
      <c r="B2496">
        <f>IFERROR(VLOOKUP($A2496,'BTC-Web'!$A$2:$H$10000,2,0),"")</f>
        <v>8203.6132809999999</v>
      </c>
      <c r="C2496">
        <f>VLOOKUP(A2496,H_SPBTFDUE!$B$2:$C$5828,2,0)</f>
        <v>53.92</v>
      </c>
      <c r="D2496" s="2">
        <f>D2495*(1-D$1+IF(AND(WEEKDAY($A2496)&lt;&gt;1,WEEKDAY($A2496)&lt;&gt;7),-VLOOKUP($A2496,ETF_OP_Fee!$G$5:$H$14,2,1),0))^($A2496-$A2495)*(1+2*(C2496/C2495-1))+IFERROR(VLOOKUP(A2496,BITXeom!$C$9:$D$100,2,0),0)-$D$3*IFERROR(VLOOKUP($A2496,Dividends!$C$10:$E$100,2,0),0)</f>
        <v>11.002454154279418</v>
      </c>
      <c r="G2496" s="66">
        <f t="shared" si="78"/>
        <v>39.866950434369336</v>
      </c>
      <c r="H2496" s="2">
        <f>H2495*(1-H$1+IF(AND(WEEKDAY($A2496)&lt;&gt;1,WEEKDAY($A2496)&lt;&gt;7),-VLOOKUP($A2496,ETF_OP_Fee!$I$5:$J$14,2,1),0))^($A2496-$A2495)*(1+1*(B2496/B2495-1))</f>
        <v>5.4315906038867823</v>
      </c>
      <c r="I2496" s="9" t="str">
        <f>IFERROR(VLOOKUP(A2496,'BITO-IV'!$A$1:$J$10000,4,0),"")</f>
        <v/>
      </c>
      <c r="L2496" s="9">
        <f>VLOOKUP(A2496,'ETH-Web'!$A$1:$G$10001,6,0)</f>
        <v>175.69834900000001</v>
      </c>
      <c r="M2496" s="2">
        <f>M2495*(1-M$1+IF(AND(WEEKDAY($A2496)&lt;&gt;1,WEEKDAY($A2496)&lt;&gt;7),-VLOOKUP($A2496,ETF_OP_Fee!$K$5:$L$14,2,1),0))^($A2496-$A2495)*(1+2*(L2496/L2495-1))-M$3*IFERROR(VLOOKUP($A4092,Dividends!$C$10:$E$100,3,0),0)</f>
        <v>1.9221279569338792</v>
      </c>
      <c r="R2496" t="str">
        <f t="shared" si="79"/>
        <v/>
      </c>
      <c r="S2496" t="str">
        <f t="shared" si="77"/>
        <v/>
      </c>
      <c r="U2496" t="str">
        <f t="shared" si="75"/>
        <v/>
      </c>
      <c r="V2496" t="str">
        <f t="shared" si="76"/>
        <v/>
      </c>
      <c r="W2496">
        <f>VLOOKUP(A2496,Tbills!$B$4:$C$10000,2,1)</f>
        <v>1.5649991208791019</v>
      </c>
    </row>
    <row r="2497" spans="1:23">
      <c r="A2497" s="1">
        <v>43790</v>
      </c>
      <c r="B2497">
        <f>IFERROR(VLOOKUP($A2497,'BTC-Web'!$A$2:$H$10000,2,0),"")</f>
        <v>8023.6445309999999</v>
      </c>
      <c r="C2497">
        <f>VLOOKUP(A2497,H_SPBTFDUE!$B$2:$C$5828,2,0)</f>
        <v>50.39</v>
      </c>
      <c r="D2497" s="2">
        <f>D2496*(1-D$1+IF(AND(WEEKDAY($A2497)&lt;&gt;1,WEEKDAY($A2497)&lt;&gt;7),-VLOOKUP($A2497,ETF_OP_Fee!$G$5:$H$14,2,1),0))^($A2497-$A2496)*(1+2*(C2497/C2496-1))+IFERROR(VLOOKUP(A2497,BITXeom!$C$9:$D$100,2,0),0)-$D$3*IFERROR(VLOOKUP($A2497,Dividends!$C$10:$E$100,2,0),0)</f>
        <v>9.5606982596899659</v>
      </c>
      <c r="G2497" s="66">
        <f t="shared" si="78"/>
        <v>45.084843085122621</v>
      </c>
      <c r="H2497" s="2">
        <f>H2496*(1-H$1+IF(AND(WEEKDAY($A2497)&lt;&gt;1,WEEKDAY($A2497)&lt;&gt;7),-VLOOKUP($A2497,ETF_OP_Fee!$I$5:$J$14,2,1),0))^($A2497-$A2496)*(1+1*(B2497/B2496-1))</f>
        <v>5.3122955028216996</v>
      </c>
      <c r="I2497" s="9" t="str">
        <f>IFERROR(VLOOKUP(A2497,'BITO-IV'!$A$1:$J$10000,4,0),"")</f>
        <v/>
      </c>
      <c r="L2497" s="9">
        <f>VLOOKUP(A2497,'ETH-Web'!$A$1:$G$10001,6,0)</f>
        <v>161.46272300000001</v>
      </c>
      <c r="M2497" s="2">
        <f>M2496*(1-M$1+IF(AND(WEEKDAY($A2497)&lt;&gt;1,WEEKDAY($A2497)&lt;&gt;7),-VLOOKUP($A2497,ETF_OP_Fee!$K$5:$L$14,2,1),0))^($A2497-$A2496)*(1+2*(L2497/L2496-1))-M$3*IFERROR(VLOOKUP($A4093,Dividends!$C$10:$E$100,3,0),0)</f>
        <v>1.610612921683209</v>
      </c>
      <c r="R2497" t="str">
        <f t="shared" si="79"/>
        <v/>
      </c>
      <c r="S2497" t="str">
        <f t="shared" si="77"/>
        <v/>
      </c>
      <c r="U2497" t="str">
        <f t="shared" si="75"/>
        <v/>
      </c>
      <c r="V2497" t="str">
        <f t="shared" si="76"/>
        <v/>
      </c>
      <c r="W2497">
        <f>VLOOKUP(A2497,Tbills!$B$4:$C$10000,2,1)</f>
        <v>1.5400008791208966</v>
      </c>
    </row>
    <row r="2498" spans="1:23">
      <c r="A2498" s="1">
        <v>43791</v>
      </c>
      <c r="B2498">
        <f>IFERROR(VLOOKUP($A2498,'BTC-Web'!$A$2:$H$10000,2,0),"")</f>
        <v>7643.5693359999996</v>
      </c>
      <c r="C2498">
        <f>VLOOKUP(A2498,H_SPBTFDUE!$B$2:$C$5828,2,0)</f>
        <v>48.67</v>
      </c>
      <c r="D2498" s="2">
        <f>D2497*(1-D$1+IF(AND(WEEKDAY($A2498)&lt;&gt;1,WEEKDAY($A2498)&lt;&gt;7),-VLOOKUP($A2498,ETF_OP_Fee!$G$5:$H$14,2,1),0))^($A2498-$A2497)*(1+2*(C2498/C2497-1))+IFERROR(VLOOKUP(A2498,BITXeom!$C$9:$D$100,2,0),0)-$D$3*IFERROR(VLOOKUP($A2498,Dividends!$C$10:$E$100,2,0),0)</f>
        <v>8.9069393204934215</v>
      </c>
      <c r="G2498" s="66">
        <f t="shared" si="78"/>
        <v>48.160326332128136</v>
      </c>
      <c r="H2498" s="2">
        <f>H2497*(1-H$1+IF(AND(WEEKDAY($A2498)&lt;&gt;1,WEEKDAY($A2498)&lt;&gt;7),-VLOOKUP($A2498,ETF_OP_Fee!$I$5:$J$14,2,1),0))^($A2498-$A2497)*(1+1*(B2498/B2497-1))</f>
        <v>5.0605235578950669</v>
      </c>
      <c r="I2498" s="9" t="str">
        <f>IFERROR(VLOOKUP(A2498,'BITO-IV'!$A$1:$J$10000,4,0),"")</f>
        <v/>
      </c>
      <c r="L2498" s="9">
        <f>VLOOKUP(A2498,'ETH-Web'!$A$1:$G$10001,6,0)</f>
        <v>150.26817299999999</v>
      </c>
      <c r="M2498" s="2">
        <f>M2497*(1-M$1+IF(AND(WEEKDAY($A2498)&lt;&gt;1,WEEKDAY($A2498)&lt;&gt;7),-VLOOKUP($A2498,ETF_OP_Fee!$K$5:$L$14,2,1),0))^($A2498-$A2497)*(1+2*(L2498/L2497-1))-M$3*IFERROR(VLOOKUP($A4094,Dividends!$C$10:$E$100,3,0),0)</f>
        <v>1.3872428353776103</v>
      </c>
      <c r="R2498" t="str">
        <f t="shared" si="79"/>
        <v/>
      </c>
      <c r="S2498" t="str">
        <f t="shared" si="77"/>
        <v/>
      </c>
      <c r="U2498" t="str">
        <f t="shared" ref="U2498:U2561" si="80">IF($A2498&gt;=$R$2,L2498*U$4,"")</f>
        <v/>
      </c>
      <c r="V2498" t="str">
        <f t="shared" ref="V2498:V2561" si="81">IF($A2498&gt;=$R$2,M2498*V$4,"")</f>
        <v/>
      </c>
      <c r="W2498">
        <f>VLOOKUP(A2498,Tbills!$B$4:$C$10000,2,1)</f>
        <v>1.5400008791208966</v>
      </c>
    </row>
    <row r="2499" spans="1:23">
      <c r="A2499" s="1">
        <v>43794</v>
      </c>
      <c r="B2499">
        <f>IFERROR(VLOOKUP($A2499,'BTC-Web'!$A$2:$H$10000,2,0),"")</f>
        <v>7039.9770509999998</v>
      </c>
      <c r="C2499">
        <f>VLOOKUP(A2499,H_SPBTFDUE!$B$2:$C$5828,2,0)</f>
        <v>47.58</v>
      </c>
      <c r="D2499" s="2">
        <f>D2498*(1-D$1+IF(AND(WEEKDAY($A2499)&lt;&gt;1,WEEKDAY($A2499)&lt;&gt;7),-VLOOKUP($A2499,ETF_OP_Fee!$G$5:$H$14,2,1),0))^($A2499-$A2498)*(1+2*(C2499/C2498-1))+IFERROR(VLOOKUP(A2499,BITXeom!$C$9:$D$100,2,0),0)-$D$3*IFERROR(VLOOKUP($A2499,Dividends!$C$10:$E$100,2,0),0)</f>
        <v>8.5049080804712336</v>
      </c>
      <c r="G2499" s="66">
        <f t="shared" si="78"/>
        <v>50.314990332280416</v>
      </c>
      <c r="H2499" s="2">
        <f>H2498*(1-H$1+IF(AND(WEEKDAY($A2499)&lt;&gt;1,WEEKDAY($A2499)&lt;&gt;7),-VLOOKUP($A2499,ETF_OP_Fee!$I$5:$J$14,2,1),0))^($A2499-$A2498)*(1+1*(B2499/B2498-1))</f>
        <v>4.6605435845853052</v>
      </c>
      <c r="I2499" s="9" t="str">
        <f>IFERROR(VLOOKUP(A2499,'BITO-IV'!$A$1:$J$10000,4,0),"")</f>
        <v/>
      </c>
      <c r="L2499" s="9">
        <f>VLOOKUP(A2499,'ETH-Web'!$A$1:$G$10001,6,0)</f>
        <v>146.47653199999999</v>
      </c>
      <c r="M2499" s="2">
        <f>M2498*(1-M$1+IF(AND(WEEKDAY($A2499)&lt;&gt;1,WEEKDAY($A2499)&lt;&gt;7),-VLOOKUP($A2499,ETF_OP_Fee!$K$5:$L$14,2,1),0))^($A2499-$A2498)*(1+2*(L2499/L2498-1))-M$3*IFERROR(VLOOKUP($A4095,Dividends!$C$10:$E$100,3,0),0)</f>
        <v>1.3171338707919042</v>
      </c>
      <c r="R2499" t="str">
        <f t="shared" si="79"/>
        <v/>
      </c>
      <c r="S2499" t="str">
        <f t="shared" si="77"/>
        <v/>
      </c>
      <c r="U2499" t="str">
        <f t="shared" si="80"/>
        <v/>
      </c>
      <c r="V2499" t="str">
        <f t="shared" si="81"/>
        <v/>
      </c>
      <c r="W2499">
        <f>VLOOKUP(A2499,Tbills!$B$4:$C$10000,2,1)</f>
        <v>1.5400008791208966</v>
      </c>
    </row>
    <row r="2500" spans="1:23">
      <c r="A2500" s="1">
        <v>43795</v>
      </c>
      <c r="B2500">
        <f>IFERROR(VLOOKUP($A2500,'BTC-Web'!$A$2:$H$10000,2,0),"")</f>
        <v>7145.1591799999997</v>
      </c>
      <c r="C2500">
        <f>VLOOKUP(A2500,H_SPBTFDUE!$B$2:$C$5828,2,0)</f>
        <v>47.15</v>
      </c>
      <c r="D2500" s="2">
        <f>D2499*(1-D$1+IF(AND(WEEKDAY($A2500)&lt;&gt;1,WEEKDAY($A2500)&lt;&gt;7),-VLOOKUP($A2500,ETF_OP_Fee!$G$5:$H$14,2,1),0))^($A2500-$A2499)*(1+2*(C2500/C2499-1))+IFERROR(VLOOKUP(A2500,BITXeom!$C$9:$D$100,2,0),0)-$D$3*IFERROR(VLOOKUP($A2500,Dividends!$C$10:$E$100,2,0),0)</f>
        <v>8.3501766682914429</v>
      </c>
      <c r="G2500" s="66">
        <f t="shared" si="78"/>
        <v>51.221805657456912</v>
      </c>
      <c r="H2500" s="2">
        <f>H2499*(1-H$1+IF(AND(WEEKDAY($A2500)&lt;&gt;1,WEEKDAY($A2500)&lt;&gt;7),-VLOOKUP($A2500,ETF_OP_Fee!$I$5:$J$14,2,1),0))^($A2500-$A2499)*(1+1*(B2500/B2499-1))</f>
        <v>4.730052216811111</v>
      </c>
      <c r="I2500" s="9" t="str">
        <f>IFERROR(VLOOKUP(A2500,'BITO-IV'!$A$1:$J$10000,4,0),"")</f>
        <v/>
      </c>
      <c r="L2500" s="9">
        <f>VLOOKUP(A2500,'ETH-Web'!$A$1:$G$10001,6,0)</f>
        <v>148.96507299999999</v>
      </c>
      <c r="M2500" s="2">
        <f>M2499*(1-M$1+IF(AND(WEEKDAY($A2500)&lt;&gt;1,WEEKDAY($A2500)&lt;&gt;7),-VLOOKUP($A2500,ETF_OP_Fee!$K$5:$L$14,2,1),0))^($A2500-$A2499)*(1+2*(L2500/L2499-1))-M$3*IFERROR(VLOOKUP($A4096,Dividends!$C$10:$E$100,3,0),0)</f>
        <v>1.3618532929182217</v>
      </c>
      <c r="R2500" t="str">
        <f t="shared" si="79"/>
        <v/>
      </c>
      <c r="S2500" t="str">
        <f t="shared" si="77"/>
        <v/>
      </c>
      <c r="U2500" t="str">
        <f t="shared" si="80"/>
        <v/>
      </c>
      <c r="V2500" t="str">
        <f t="shared" si="81"/>
        <v/>
      </c>
      <c r="W2500">
        <f>VLOOKUP(A2500,Tbills!$B$4:$C$10000,2,1)</f>
        <v>1.5400008791208966</v>
      </c>
    </row>
    <row r="2501" spans="1:23">
      <c r="A2501" s="1">
        <v>43796</v>
      </c>
      <c r="B2501">
        <f>IFERROR(VLOOKUP($A2501,'BTC-Web'!$A$2:$H$10000,2,0),"")</f>
        <v>7220.8808589999999</v>
      </c>
      <c r="C2501">
        <f>VLOOKUP(A2501,H_SPBTFDUE!$B$2:$C$5828,2,0)</f>
        <v>50.46</v>
      </c>
      <c r="D2501" s="2">
        <f>D2500*(1-D$1+IF(AND(WEEKDAY($A2501)&lt;&gt;1,WEEKDAY($A2501)&lt;&gt;7),-VLOOKUP($A2501,ETF_OP_Fee!$G$5:$H$14,2,1),0))^($A2501-$A2500)*(1+2*(C2501/C2500-1))+IFERROR(VLOOKUP(A2501,BITXeom!$C$9:$D$100,2,0),0)-$D$3*IFERROR(VLOOKUP($A2501,Dividends!$C$10:$E$100,2,0),0)</f>
        <v>9.5214183404608033</v>
      </c>
      <c r="G2501" s="66">
        <f t="shared" si="78"/>
        <v>44.027445712384413</v>
      </c>
      <c r="H2501" s="2">
        <f>H2500*(1-H$1+IF(AND(WEEKDAY($A2501)&lt;&gt;1,WEEKDAY($A2501)&lt;&gt;7),-VLOOKUP($A2501,ETF_OP_Fee!$I$5:$J$14,2,1),0))^($A2501-$A2500)*(1+1*(B2501/B2500-1))</f>
        <v>4.7800550952810461</v>
      </c>
      <c r="I2501" s="9" t="str">
        <f>IFERROR(VLOOKUP(A2501,'BITO-IV'!$A$1:$J$10000,4,0),"")</f>
        <v/>
      </c>
      <c r="L2501" s="9">
        <f>VLOOKUP(A2501,'ETH-Web'!$A$1:$G$10001,6,0)</f>
        <v>153.010559</v>
      </c>
      <c r="M2501" s="2">
        <f>M2500*(1-M$1+IF(AND(WEEKDAY($A2501)&lt;&gt;1,WEEKDAY($A2501)&lt;&gt;7),-VLOOKUP($A2501,ETF_OP_Fee!$K$5:$L$14,2,1),0))^($A2501-$A2500)*(1+2*(L2501/L2500-1))-M$3*IFERROR(VLOOKUP($A4097,Dividends!$C$10:$E$100,3,0),0)</f>
        <v>1.435784774365876</v>
      </c>
      <c r="R2501" t="str">
        <f t="shared" si="79"/>
        <v/>
      </c>
      <c r="S2501" t="str">
        <f t="shared" si="77"/>
        <v/>
      </c>
      <c r="U2501" t="str">
        <f t="shared" si="80"/>
        <v/>
      </c>
      <c r="V2501" t="str">
        <f t="shared" si="81"/>
        <v/>
      </c>
      <c r="W2501">
        <f>VLOOKUP(A2501,Tbills!$B$4:$C$10000,2,1)</f>
        <v>1.5400008791208966</v>
      </c>
    </row>
    <row r="2502" spans="1:23">
      <c r="A2502" s="1">
        <v>43798</v>
      </c>
      <c r="B2502">
        <f>IFERROR(VLOOKUP($A2502,'BTC-Web'!$A$2:$H$10000,2,0),"")</f>
        <v>7466.7270509999998</v>
      </c>
      <c r="C2502">
        <f>VLOOKUP(A2502,H_SPBTFDUE!$B$2:$C$5828,2,0)</f>
        <v>51.62</v>
      </c>
      <c r="D2502" s="2">
        <f>D2501*(1-D$1+IF(AND(WEEKDAY($A2502)&lt;&gt;1,WEEKDAY($A2502)&lt;&gt;7),-VLOOKUP($A2502,ETF_OP_Fee!$G$5:$H$14,2,1),0))^($A2502-$A2501)*(1+2*(C2502/C2501-1))+IFERROR(VLOOKUP(A2502,BITXeom!$C$9:$D$100,2,0),0)-$D$3*IFERROR(VLOOKUP($A2502,Dividends!$C$10:$E$100,2,0),0)</f>
        <v>9.9567837271634705</v>
      </c>
      <c r="G2502" s="66">
        <f t="shared" si="78"/>
        <v>42.000903495163698</v>
      </c>
      <c r="H2502" s="2">
        <f>H2501*(1-H$1+IF(AND(WEEKDAY($A2502)&lt;&gt;1,WEEKDAY($A2502)&lt;&gt;7),-VLOOKUP($A2502,ETF_OP_Fee!$I$5:$J$14,2,1),0))^($A2502-$A2501)*(1+1*(B2502/B2501-1))</f>
        <v>4.9425422603589659</v>
      </c>
      <c r="I2502" s="9" t="str">
        <f>IFERROR(VLOOKUP(A2502,'BITO-IV'!$A$1:$J$10000,4,0),"")</f>
        <v/>
      </c>
      <c r="L2502" s="9">
        <f>VLOOKUP(A2502,'ETH-Web'!$A$1:$G$10001,6,0)</f>
        <v>155.30415300000001</v>
      </c>
      <c r="M2502" s="2">
        <f>M2501*(1-M$1+IF(AND(WEEKDAY($A2502)&lt;&gt;1,WEEKDAY($A2502)&lt;&gt;7),-VLOOKUP($A2502,ETF_OP_Fee!$K$5:$L$14,2,1),0))^($A2502-$A2501)*(1+2*(L2502/L2501-1))-M$3*IFERROR(VLOOKUP($A4098,Dividends!$C$10:$E$100,3,0),0)</f>
        <v>1.478752789735595</v>
      </c>
      <c r="R2502" t="str">
        <f t="shared" si="79"/>
        <v/>
      </c>
      <c r="S2502" t="str">
        <f t="shared" si="77"/>
        <v/>
      </c>
      <c r="U2502" t="str">
        <f t="shared" si="80"/>
        <v/>
      </c>
      <c r="V2502" t="str">
        <f t="shared" si="81"/>
        <v/>
      </c>
      <c r="W2502">
        <f>VLOOKUP(A2502,Tbills!$B$4:$C$10000,2,1)</f>
        <v>1.5428571428571451</v>
      </c>
    </row>
    <row r="2503" spans="1:23">
      <c r="A2503" s="1">
        <v>43801</v>
      </c>
      <c r="B2503">
        <f>IFERROR(VLOOKUP($A2503,'BTC-Web'!$A$2:$H$10000,2,0),"")</f>
        <v>7424.0361329999996</v>
      </c>
      <c r="C2503">
        <f>VLOOKUP(A2503,H_SPBTFDUE!$B$2:$C$5828,2,0)</f>
        <v>48.56</v>
      </c>
      <c r="D2503" s="2">
        <f>D2502*(1-D$1+IF(AND(WEEKDAY($A2503)&lt;&gt;1,WEEKDAY($A2503)&lt;&gt;7),-VLOOKUP($A2503,ETF_OP_Fee!$G$5:$H$14,2,1),0))^($A2503-$A2502)*(1+2*(C2503/C2502-1))+IFERROR(VLOOKUP(A2503,BITXeom!$C$9:$D$100,2,0),0)-$D$3*IFERROR(VLOOKUP($A2503,Dividends!$C$10:$E$100,2,0),0)</f>
        <v>8.7731468908373049</v>
      </c>
      <c r="G2503" s="66">
        <f t="shared" si="78"/>
        <v>46.978289587490998</v>
      </c>
      <c r="H2503" s="2">
        <f>H2502*(1-H$1+IF(AND(WEEKDAY($A2503)&lt;&gt;1,WEEKDAY($A2503)&lt;&gt;7),-VLOOKUP($A2503,ETF_OP_Fee!$I$5:$J$14,2,1),0))^($A2503-$A2502)*(1+1*(B2503/B2502-1))</f>
        <v>4.9138996291241686</v>
      </c>
      <c r="I2503" s="9" t="str">
        <f>IFERROR(VLOOKUP(A2503,'BITO-IV'!$A$1:$J$10000,4,0),"")</f>
        <v/>
      </c>
      <c r="L2503" s="9">
        <f>VLOOKUP(A2503,'ETH-Web'!$A$1:$G$10001,6,0)</f>
        <v>149.059158</v>
      </c>
      <c r="M2503" s="2">
        <f>M2502*(1-M$1+IF(AND(WEEKDAY($A2503)&lt;&gt;1,WEEKDAY($A2503)&lt;&gt;7),-VLOOKUP($A2503,ETF_OP_Fee!$K$5:$L$14,2,1),0))^($A2503-$A2502)*(1+2*(L2503/L2502-1))-M$3*IFERROR(VLOOKUP($A4099,Dividends!$C$10:$E$100,3,0),0)</f>
        <v>1.3597223379913985</v>
      </c>
      <c r="R2503" t="str">
        <f t="shared" si="79"/>
        <v/>
      </c>
      <c r="S2503" t="str">
        <f t="shared" si="77"/>
        <v/>
      </c>
      <c r="U2503" t="str">
        <f t="shared" si="80"/>
        <v/>
      </c>
      <c r="V2503" t="str">
        <f t="shared" si="81"/>
        <v/>
      </c>
      <c r="W2503">
        <f>VLOOKUP(A2503,Tbills!$B$4:$C$10000,2,1)</f>
        <v>1.5428571428571451</v>
      </c>
    </row>
    <row r="2504" spans="1:23">
      <c r="A2504" s="1">
        <v>43802</v>
      </c>
      <c r="B2504">
        <f>IFERROR(VLOOKUP($A2504,'BTC-Web'!$A$2:$H$10000,2,0),"")</f>
        <v>7323.9755859999996</v>
      </c>
      <c r="C2504">
        <f>VLOOKUP(A2504,H_SPBTFDUE!$B$2:$C$5828,2,0)</f>
        <v>48.59</v>
      </c>
      <c r="D2504" s="2">
        <f>D2503*(1-D$1+IF(AND(WEEKDAY($A2504)&lt;&gt;1,WEEKDAY($A2504)&lt;&gt;7),-VLOOKUP($A2504,ETF_OP_Fee!$G$5:$H$14,2,1),0))^($A2504-$A2503)*(1+2*(C2504/C2503-1))+IFERROR(VLOOKUP(A2504,BITXeom!$C$9:$D$100,2,0),0)-$D$3*IFERROR(VLOOKUP($A2504,Dividends!$C$10:$E$100,2,0),0)</f>
        <v>8.7829279665988942</v>
      </c>
      <c r="G2504" s="66">
        <f t="shared" si="78"/>
        <v>46.917798479692081</v>
      </c>
      <c r="H2504" s="2">
        <f>H2503*(1-H$1+IF(AND(WEEKDAY($A2504)&lt;&gt;1,WEEKDAY($A2504)&lt;&gt;7),-VLOOKUP($A2504,ETF_OP_Fee!$I$5:$J$14,2,1),0))^($A2504-$A2503)*(1+1*(B2504/B2503-1))</f>
        <v>4.8475443227544917</v>
      </c>
      <c r="I2504" s="9" t="str">
        <f>IFERROR(VLOOKUP(A2504,'BITO-IV'!$A$1:$J$10000,4,0),"")</f>
        <v/>
      </c>
      <c r="L2504" s="9">
        <f>VLOOKUP(A2504,'ETH-Web'!$A$1:$G$10001,6,0)</f>
        <v>147.95642100000001</v>
      </c>
      <c r="M2504" s="2">
        <f>M2503*(1-M$1+IF(AND(WEEKDAY($A2504)&lt;&gt;1,WEEKDAY($A2504)&lt;&gt;7),-VLOOKUP($A2504,ETF_OP_Fee!$K$5:$L$14,2,1),0))^($A2504-$A2503)*(1+2*(L2504/L2503-1))-M$3*IFERROR(VLOOKUP($A4100,Dividends!$C$10:$E$100,3,0),0)</f>
        <v>1.3395694352523713</v>
      </c>
      <c r="R2504" t="str">
        <f t="shared" si="79"/>
        <v/>
      </c>
      <c r="S2504" t="str">
        <f t="shared" si="77"/>
        <v/>
      </c>
      <c r="U2504" t="str">
        <f t="shared" si="80"/>
        <v/>
      </c>
      <c r="V2504" t="str">
        <f t="shared" si="81"/>
        <v/>
      </c>
      <c r="W2504">
        <f>VLOOKUP(A2504,Tbills!$B$4:$C$10000,2,1)</f>
        <v>1.5428571428571451</v>
      </c>
    </row>
    <row r="2505" spans="1:23">
      <c r="A2505" s="1">
        <v>43803</v>
      </c>
      <c r="B2505">
        <f>IFERROR(VLOOKUP($A2505,'BTC-Web'!$A$2:$H$10000,2,0),"")</f>
        <v>7320.125</v>
      </c>
      <c r="C2505">
        <f>VLOOKUP(A2505,H_SPBTFDUE!$B$2:$C$5828,2,0)</f>
        <v>47.77</v>
      </c>
      <c r="D2505" s="2">
        <f>D2504*(1-D$1+IF(AND(WEEKDAY($A2505)&lt;&gt;1,WEEKDAY($A2505)&lt;&gt;7),-VLOOKUP($A2505,ETF_OP_Fee!$G$5:$H$14,2,1),0))^($A2505-$A2504)*(1+2*(C2505/C2504-1))+IFERROR(VLOOKUP(A2505,BITXeom!$C$9:$D$100,2,0),0)-$D$3*IFERROR(VLOOKUP($A2505,Dividends!$C$10:$E$100,2,0),0)</f>
        <v>8.4854653028567366</v>
      </c>
      <c r="G2505" s="66">
        <f t="shared" si="78"/>
        <v>48.498916370751985</v>
      </c>
      <c r="H2505" s="2">
        <f>H2504*(1-H$1+IF(AND(WEEKDAY($A2505)&lt;&gt;1,WEEKDAY($A2505)&lt;&gt;7),-VLOOKUP($A2505,ETF_OP_Fee!$I$5:$J$14,2,1),0))^($A2505-$A2504)*(1+1*(B2505/B2504-1))</f>
        <v>4.8448696198359418</v>
      </c>
      <c r="I2505" s="9" t="str">
        <f>IFERROR(VLOOKUP(A2505,'BITO-IV'!$A$1:$J$10000,4,0),"")</f>
        <v/>
      </c>
      <c r="L2505" s="9">
        <f>VLOOKUP(A2505,'ETH-Web'!$A$1:$G$10001,6,0)</f>
        <v>146.74774199999999</v>
      </c>
      <c r="M2505" s="2">
        <f>M2504*(1-M$1+IF(AND(WEEKDAY($A2505)&lt;&gt;1,WEEKDAY($A2505)&lt;&gt;7),-VLOOKUP($A2505,ETF_OP_Fee!$K$5:$L$14,2,1),0))^($A2505-$A2504)*(1+2*(L2505/L2504-1))-M$3*IFERROR(VLOOKUP($A4101,Dividends!$C$10:$E$100,3,0),0)</f>
        <v>1.3176491985476455</v>
      </c>
      <c r="R2505" t="str">
        <f t="shared" si="79"/>
        <v/>
      </c>
      <c r="S2505" t="str">
        <f t="shared" si="77"/>
        <v/>
      </c>
      <c r="U2505" t="str">
        <f t="shared" si="80"/>
        <v/>
      </c>
      <c r="V2505" t="str">
        <f t="shared" si="81"/>
        <v/>
      </c>
      <c r="W2505">
        <f>VLOOKUP(A2505,Tbills!$B$4:$C$10000,2,1)</f>
        <v>1.5428571428571451</v>
      </c>
    </row>
    <row r="2506" spans="1:23">
      <c r="A2506" s="1">
        <v>43804</v>
      </c>
      <c r="B2506">
        <f>IFERROR(VLOOKUP($A2506,'BTC-Web'!$A$2:$H$10000,2,0),"")</f>
        <v>7253.2416990000002</v>
      </c>
      <c r="C2506">
        <f>VLOOKUP(A2506,H_SPBTFDUE!$B$2:$C$5828,2,0)</f>
        <v>49.1</v>
      </c>
      <c r="D2506" s="2">
        <f>D2505*(1-D$1+IF(AND(WEEKDAY($A2506)&lt;&gt;1,WEEKDAY($A2506)&lt;&gt;7),-VLOOKUP($A2506,ETF_OP_Fee!$G$5:$H$14,2,1),0))^($A2506-$A2505)*(1+2*(C2506/C2505-1))+IFERROR(VLOOKUP(A2506,BITXeom!$C$9:$D$100,2,0),0)-$D$3*IFERROR(VLOOKUP($A2506,Dividends!$C$10:$E$100,2,0),0)</f>
        <v>8.9568857044886308</v>
      </c>
      <c r="G2506" s="66">
        <f t="shared" si="78"/>
        <v>45.79580316702588</v>
      </c>
      <c r="H2506" s="2">
        <f>H2505*(1-H$1+IF(AND(WEEKDAY($A2506)&lt;&gt;1,WEEKDAY($A2506)&lt;&gt;7),-VLOOKUP($A2506,ETF_OP_Fee!$I$5:$J$14,2,1),0))^($A2506-$A2505)*(1+1*(B2506/B2505-1))</f>
        <v>4.800477549737983</v>
      </c>
      <c r="I2506" s="9" t="str">
        <f>IFERROR(VLOOKUP(A2506,'BITO-IV'!$A$1:$J$10000,4,0),"")</f>
        <v/>
      </c>
      <c r="L2506" s="9">
        <f>VLOOKUP(A2506,'ETH-Web'!$A$1:$G$10001,6,0)</f>
        <v>149.24899300000001</v>
      </c>
      <c r="M2506" s="2">
        <f>M2505*(1-M$1+IF(AND(WEEKDAY($A2506)&lt;&gt;1,WEEKDAY($A2506)&lt;&gt;7),-VLOOKUP($A2506,ETF_OP_Fee!$K$5:$L$14,2,1),0))^($A2506-$A2505)*(1+2*(L2506/L2505-1))-M$3*IFERROR(VLOOKUP($A4102,Dividends!$C$10:$E$100,3,0),0)</f>
        <v>1.3625316149420685</v>
      </c>
      <c r="R2506" t="str">
        <f t="shared" si="79"/>
        <v/>
      </c>
      <c r="S2506" t="str">
        <f t="shared" si="77"/>
        <v/>
      </c>
      <c r="U2506" t="str">
        <f t="shared" si="80"/>
        <v/>
      </c>
      <c r="V2506" t="str">
        <f t="shared" si="81"/>
        <v/>
      </c>
      <c r="W2506">
        <f>VLOOKUP(A2506,Tbills!$B$4:$C$10000,2,1)</f>
        <v>1.5599986813186937</v>
      </c>
    </row>
    <row r="2507" spans="1:23">
      <c r="A2507" s="1">
        <v>43805</v>
      </c>
      <c r="B2507">
        <f>IFERROR(VLOOKUP($A2507,'BTC-Web'!$A$2:$H$10000,2,0),"")</f>
        <v>7450.5615230000003</v>
      </c>
      <c r="C2507">
        <f>VLOOKUP(A2507,H_SPBTFDUE!$B$2:$C$5828,2,0)</f>
        <v>49.38</v>
      </c>
      <c r="D2507" s="2">
        <f>D2506*(1-D$1+IF(AND(WEEKDAY($A2507)&lt;&gt;1,WEEKDAY($A2507)&lt;&gt;7),-VLOOKUP($A2507,ETF_OP_Fee!$G$5:$H$14,2,1),0))^($A2507-$A2506)*(1+2*(C2507/C2506-1))+IFERROR(VLOOKUP(A2507,BITXeom!$C$9:$D$100,2,0),0)-$D$3*IFERROR(VLOOKUP($A2507,Dividends!$C$10:$E$100,2,0),0)</f>
        <v>9.0579495822029852</v>
      </c>
      <c r="G2507" s="66">
        <f t="shared" si="78"/>
        <v>45.271104616563321</v>
      </c>
      <c r="H2507" s="2">
        <f>H2506*(1-H$1+IF(AND(WEEKDAY($A2507)&lt;&gt;1,WEEKDAY($A2507)&lt;&gt;7),-VLOOKUP($A2507,ETF_OP_Fee!$I$5:$J$14,2,1),0))^($A2507-$A2506)*(1+1*(B2507/B2506-1))</f>
        <v>4.9309431431948969</v>
      </c>
      <c r="I2507" s="9" t="str">
        <f>IFERROR(VLOOKUP(A2507,'BITO-IV'!$A$1:$J$10000,4,0),"")</f>
        <v/>
      </c>
      <c r="L2507" s="9">
        <f>VLOOKUP(A2507,'ETH-Web'!$A$1:$G$10001,6,0)</f>
        <v>149.19444300000001</v>
      </c>
      <c r="M2507" s="2">
        <f>M2506*(1-M$1+IF(AND(WEEKDAY($A2507)&lt;&gt;1,WEEKDAY($A2507)&lt;&gt;7),-VLOOKUP($A2507,ETF_OP_Fee!$K$5:$L$14,2,1),0))^($A2507-$A2506)*(1+2*(L2507/L2506-1))-M$3*IFERROR(VLOOKUP($A4103,Dividends!$C$10:$E$100,3,0),0)</f>
        <v>1.3615005493826959</v>
      </c>
      <c r="R2507" t="str">
        <f t="shared" si="79"/>
        <v/>
      </c>
      <c r="S2507" t="str">
        <f t="shared" si="77"/>
        <v/>
      </c>
      <c r="U2507" t="str">
        <f t="shared" si="80"/>
        <v/>
      </c>
      <c r="V2507" t="str">
        <f t="shared" si="81"/>
        <v/>
      </c>
      <c r="W2507">
        <f>VLOOKUP(A2507,Tbills!$B$4:$C$10000,2,1)</f>
        <v>1.5599986813186937</v>
      </c>
    </row>
    <row r="2508" spans="1:23">
      <c r="A2508" s="1">
        <v>43808</v>
      </c>
      <c r="B2508">
        <f>IFERROR(VLOOKUP($A2508,'BTC-Web'!$A$2:$H$10000,2,0),"")</f>
        <v>7561.7954099999997</v>
      </c>
      <c r="C2508">
        <f>VLOOKUP(A2508,H_SPBTFDUE!$B$2:$C$5828,2,0)</f>
        <v>48.46</v>
      </c>
      <c r="D2508" s="2">
        <f>D2507*(1-D$1+IF(AND(WEEKDAY($A2508)&lt;&gt;1,WEEKDAY($A2508)&lt;&gt;7),-VLOOKUP($A2508,ETF_OP_Fee!$G$5:$H$14,2,1),0))^($A2508-$A2507)*(1+2*(C2508/C2507-1))+IFERROR(VLOOKUP(A2508,BITXeom!$C$9:$D$100,2,0),0)-$D$3*IFERROR(VLOOKUP($A2508,Dividends!$C$10:$E$100,2,0),0)</f>
        <v>8.7172785070380172</v>
      </c>
      <c r="G2508" s="66">
        <f t="shared" si="78"/>
        <v>46.955642175705492</v>
      </c>
      <c r="H2508" s="2">
        <f>H2507*(1-H$1+IF(AND(WEEKDAY($A2508)&lt;&gt;1,WEEKDAY($A2508)&lt;&gt;7),-VLOOKUP($A2508,ETF_OP_Fee!$I$5:$J$14,2,1),0))^($A2508-$A2507)*(1+1*(B2508/B2507-1))</f>
        <v>5.0041693842945651</v>
      </c>
      <c r="I2508" s="9" t="str">
        <f>IFERROR(VLOOKUP(A2508,'BITO-IV'!$A$1:$J$10000,4,0),"")</f>
        <v/>
      </c>
      <c r="L2508" s="9">
        <f>VLOOKUP(A2508,'ETH-Web'!$A$1:$G$10001,6,0)</f>
        <v>148.22517400000001</v>
      </c>
      <c r="M2508" s="2">
        <f>M2507*(1-M$1+IF(AND(WEEKDAY($A2508)&lt;&gt;1,WEEKDAY($A2508)&lt;&gt;7),-VLOOKUP($A2508,ETF_OP_Fee!$K$5:$L$14,2,1),0))^($A2508-$A2507)*(1+2*(L2508/L2507-1))-M$3*IFERROR(VLOOKUP($A4104,Dividends!$C$10:$E$100,3,0),0)</f>
        <v>1.3437062540025952</v>
      </c>
      <c r="R2508" t="str">
        <f t="shared" si="79"/>
        <v/>
      </c>
      <c r="S2508" t="str">
        <f t="shared" si="77"/>
        <v/>
      </c>
      <c r="U2508" t="str">
        <f t="shared" si="80"/>
        <v/>
      </c>
      <c r="V2508" t="str">
        <f t="shared" si="81"/>
        <v/>
      </c>
      <c r="W2508">
        <f>VLOOKUP(A2508,Tbills!$B$4:$C$10000,2,1)</f>
        <v>1.5599986813186937</v>
      </c>
    </row>
    <row r="2509" spans="1:23">
      <c r="A2509" s="1">
        <v>43809</v>
      </c>
      <c r="B2509">
        <f>IFERROR(VLOOKUP($A2509,'BTC-Web'!$A$2:$H$10000,2,0),"")</f>
        <v>7397.1342770000001</v>
      </c>
      <c r="C2509">
        <f>VLOOKUP(A2509,H_SPBTFDUE!$B$2:$C$5828,2,0)</f>
        <v>47.77</v>
      </c>
      <c r="D2509" s="2">
        <f>D2508*(1-D$1+IF(AND(WEEKDAY($A2509)&lt;&gt;1,WEEKDAY($A2509)&lt;&gt;7),-VLOOKUP($A2509,ETF_OP_Fee!$G$5:$H$14,2,1),0))^($A2509-$A2508)*(1+2*(C2509/C2508-1))+IFERROR(VLOOKUP(A2509,BITXeom!$C$9:$D$100,2,0),0)-$D$3*IFERROR(VLOOKUP($A2509,Dividends!$C$10:$E$100,2,0),0)</f>
        <v>8.4680148182582329</v>
      </c>
      <c r="G2509" s="66">
        <f t="shared" si="78"/>
        <v>48.290358169459751</v>
      </c>
      <c r="H2509" s="2">
        <f>H2508*(1-H$1+IF(AND(WEEKDAY($A2509)&lt;&gt;1,WEEKDAY($A2509)&lt;&gt;7),-VLOOKUP($A2509,ETF_OP_Fee!$I$5:$J$14,2,1),0))^($A2509-$A2508)*(1+1*(B2509/B2508-1))</f>
        <v>4.8950741761728498</v>
      </c>
      <c r="I2509" s="9" t="str">
        <f>IFERROR(VLOOKUP(A2509,'BITO-IV'!$A$1:$J$10000,4,0),"")</f>
        <v/>
      </c>
      <c r="L2509" s="9">
        <f>VLOOKUP(A2509,'ETH-Web'!$A$1:$G$10001,6,0)</f>
        <v>146.267044</v>
      </c>
      <c r="M2509" s="2">
        <f>M2508*(1-M$1+IF(AND(WEEKDAY($A2509)&lt;&gt;1,WEEKDAY($A2509)&lt;&gt;7),-VLOOKUP($A2509,ETF_OP_Fee!$K$5:$L$14,2,1),0))^($A2509-$A2508)*(1+2*(L2509/L2508-1))-M$3*IFERROR(VLOOKUP($A4105,Dividends!$C$10:$E$100,3,0),0)</f>
        <v>1.3081704760535651</v>
      </c>
      <c r="R2509" t="str">
        <f t="shared" si="79"/>
        <v/>
      </c>
      <c r="S2509" t="str">
        <f t="shared" si="77"/>
        <v/>
      </c>
      <c r="U2509" t="str">
        <f t="shared" si="80"/>
        <v/>
      </c>
      <c r="V2509" t="str">
        <f t="shared" si="81"/>
        <v/>
      </c>
      <c r="W2509">
        <f>VLOOKUP(A2509,Tbills!$B$4:$C$10000,2,1)</f>
        <v>1.5599986813186937</v>
      </c>
    </row>
    <row r="2510" spans="1:23">
      <c r="A2510" s="1">
        <v>43810</v>
      </c>
      <c r="B2510">
        <f>IFERROR(VLOOKUP($A2510,'BTC-Web'!$A$2:$H$10000,2,0),"")</f>
        <v>7277.1977539999998</v>
      </c>
      <c r="C2510">
        <f>VLOOKUP(A2510,H_SPBTFDUE!$B$2:$C$5828,2,0)</f>
        <v>47.46</v>
      </c>
      <c r="D2510" s="2">
        <f>D2509*(1-D$1+IF(AND(WEEKDAY($A2510)&lt;&gt;1,WEEKDAY($A2510)&lt;&gt;7),-VLOOKUP($A2510,ETF_OP_Fee!$G$5:$H$14,2,1),0))^($A2510-$A2509)*(1+2*(C2510/C2509-1))+IFERROR(VLOOKUP(A2510,BITXeom!$C$9:$D$100,2,0),0)-$D$3*IFERROR(VLOOKUP($A2510,Dividends!$C$10:$E$100,2,0),0)</f>
        <v>8.357102111715534</v>
      </c>
      <c r="G2510" s="66">
        <f t="shared" si="78"/>
        <v>48.914598079070224</v>
      </c>
      <c r="H2510" s="2">
        <f>H2509*(1-H$1+IF(AND(WEEKDAY($A2510)&lt;&gt;1,WEEKDAY($A2510)&lt;&gt;7),-VLOOKUP($A2510,ETF_OP_Fee!$I$5:$J$14,2,1),0))^($A2510-$A2509)*(1+1*(B2510/B2509-1))</f>
        <v>4.8155805082945706</v>
      </c>
      <c r="I2510" s="9" t="str">
        <f>IFERROR(VLOOKUP(A2510,'BITO-IV'!$A$1:$J$10000,4,0),"")</f>
        <v/>
      </c>
      <c r="L2510" s="9">
        <f>VLOOKUP(A2510,'ETH-Web'!$A$1:$G$10001,6,0)</f>
        <v>143.608002</v>
      </c>
      <c r="M2510" s="2">
        <f>M2509*(1-M$1+IF(AND(WEEKDAY($A2510)&lt;&gt;1,WEEKDAY($A2510)&lt;&gt;7),-VLOOKUP($A2510,ETF_OP_Fee!$K$5:$L$14,2,1),0))^($A2510-$A2509)*(1+2*(L2510/L2509-1))-M$3*IFERROR(VLOOKUP($A4106,Dividends!$C$10:$E$100,3,0),0)</f>
        <v>1.2605745936203159</v>
      </c>
      <c r="R2510" t="str">
        <f t="shared" si="79"/>
        <v/>
      </c>
      <c r="S2510" t="str">
        <f t="shared" si="77"/>
        <v/>
      </c>
      <c r="U2510" t="str">
        <f t="shared" si="80"/>
        <v/>
      </c>
      <c r="V2510" t="str">
        <f t="shared" si="81"/>
        <v/>
      </c>
      <c r="W2510">
        <f>VLOOKUP(A2510,Tbills!$B$4:$C$10000,2,1)</f>
        <v>1.5599986813186937</v>
      </c>
    </row>
    <row r="2511" spans="1:23">
      <c r="A2511" s="1">
        <v>43811</v>
      </c>
      <c r="B2511">
        <f>IFERROR(VLOOKUP($A2511,'BTC-Web'!$A$2:$H$10000,2,0),"")</f>
        <v>7216.7387699999999</v>
      </c>
      <c r="C2511">
        <f>VLOOKUP(A2511,H_SPBTFDUE!$B$2:$C$5828,2,0)</f>
        <v>48.03</v>
      </c>
      <c r="D2511" s="2">
        <f>D2510*(1-D$1+IF(AND(WEEKDAY($A2511)&lt;&gt;1,WEEKDAY($A2511)&lt;&gt;7),-VLOOKUP($A2511,ETF_OP_Fee!$G$5:$H$14,2,1),0))^($A2511-$A2510)*(1+2*(C2511/C2510-1))+IFERROR(VLOOKUP(A2511,BITXeom!$C$9:$D$100,2,0),0)-$D$3*IFERROR(VLOOKUP($A2511,Dividends!$C$10:$E$100,2,0),0)</f>
        <v>8.5568099759605012</v>
      </c>
      <c r="G2511" s="66">
        <f t="shared" si="78"/>
        <v>47.737112062850485</v>
      </c>
      <c r="H2511" s="2">
        <f>H2510*(1-H$1+IF(AND(WEEKDAY($A2511)&lt;&gt;1,WEEKDAY($A2511)&lt;&gt;7),-VLOOKUP($A2511,ETF_OP_Fee!$I$5:$J$14,2,1),0))^($A2511-$A2510)*(1+1*(B2511/B2510-1))</f>
        <v>4.7754483531222425</v>
      </c>
      <c r="I2511" s="9" t="str">
        <f>IFERROR(VLOOKUP(A2511,'BITO-IV'!$A$1:$J$10000,4,0),"")</f>
        <v/>
      </c>
      <c r="L2511" s="9">
        <f>VLOOKUP(A2511,'ETH-Web'!$A$1:$G$10001,6,0)</f>
        <v>145.604004</v>
      </c>
      <c r="M2511" s="2">
        <f>M2510*(1-M$1+IF(AND(WEEKDAY($A2511)&lt;&gt;1,WEEKDAY($A2511)&lt;&gt;7),-VLOOKUP($A2511,ETF_OP_Fee!$K$5:$L$14,2,1),0))^($A2511-$A2510)*(1+2*(L2511/L2510-1))-M$3*IFERROR(VLOOKUP($A4107,Dividends!$C$10:$E$100,3,0),0)</f>
        <v>1.2955825809661978</v>
      </c>
      <c r="R2511" t="str">
        <f t="shared" si="79"/>
        <v/>
      </c>
      <c r="S2511" t="str">
        <f t="shared" si="77"/>
        <v/>
      </c>
      <c r="U2511" t="str">
        <f t="shared" si="80"/>
        <v/>
      </c>
      <c r="V2511" t="str">
        <f t="shared" si="81"/>
        <v/>
      </c>
      <c r="W2511">
        <f>VLOOKUP(A2511,Tbills!$B$4:$C$10000,2,1)</f>
        <v>1.5199991208790973</v>
      </c>
    </row>
    <row r="2512" spans="1:23">
      <c r="A2512" s="1">
        <v>43812</v>
      </c>
      <c r="B2512">
        <f>IFERROR(VLOOKUP($A2512,'BTC-Web'!$A$2:$H$10000,2,0),"")</f>
        <v>7244.6621089999999</v>
      </c>
      <c r="C2512">
        <f>VLOOKUP(A2512,H_SPBTFDUE!$B$2:$C$5828,2,0)</f>
        <v>47.99</v>
      </c>
      <c r="D2512" s="2">
        <f>D2511*(1-D$1+IF(AND(WEEKDAY($A2512)&lt;&gt;1,WEEKDAY($A2512)&lt;&gt;7),-VLOOKUP($A2512,ETF_OP_Fee!$G$5:$H$14,2,1),0))^($A2512-$A2511)*(1+2*(C2512/C2511-1))+IFERROR(VLOOKUP(A2512,BITXeom!$C$9:$D$100,2,0),0)-$D$3*IFERROR(VLOOKUP($A2512,Dividends!$C$10:$E$100,2,0),0)</f>
        <v>8.5415277460194368</v>
      </c>
      <c r="G2512" s="66">
        <f t="shared" si="78"/>
        <v>47.814139275630161</v>
      </c>
      <c r="H2512" s="2">
        <f>H2511*(1-H$1+IF(AND(WEEKDAY($A2512)&lt;&gt;1,WEEKDAY($A2512)&lt;&gt;7),-VLOOKUP($A2512,ETF_OP_Fee!$I$5:$J$14,2,1),0))^($A2512-$A2511)*(1+1*(B2512/B2511-1))</f>
        <v>4.7938009650650564</v>
      </c>
      <c r="I2512" s="9" t="str">
        <f>IFERROR(VLOOKUP(A2512,'BITO-IV'!$A$1:$J$10000,4,0),"")</f>
        <v/>
      </c>
      <c r="L2512" s="9">
        <f>VLOOKUP(A2512,'ETH-Web'!$A$1:$G$10001,6,0)</f>
        <v>144.944748</v>
      </c>
      <c r="M2512" s="2">
        <f>M2511*(1-M$1+IF(AND(WEEKDAY($A2512)&lt;&gt;1,WEEKDAY($A2512)&lt;&gt;7),-VLOOKUP($A2512,ETF_OP_Fee!$K$5:$L$14,2,1),0))^($A2512-$A2511)*(1+2*(L2512/L2511-1))-M$3*IFERROR(VLOOKUP($A4108,Dividends!$C$10:$E$100,3,0),0)</f>
        <v>1.2838174143656993</v>
      </c>
      <c r="R2512" t="str">
        <f t="shared" si="79"/>
        <v/>
      </c>
      <c r="S2512" t="str">
        <f t="shared" si="77"/>
        <v/>
      </c>
      <c r="U2512" t="str">
        <f t="shared" si="80"/>
        <v/>
      </c>
      <c r="V2512" t="str">
        <f t="shared" si="81"/>
        <v/>
      </c>
      <c r="W2512">
        <f>VLOOKUP(A2512,Tbills!$B$4:$C$10000,2,1)</f>
        <v>1.5199991208790973</v>
      </c>
    </row>
    <row r="2513" spans="1:26">
      <c r="A2513" s="1">
        <v>43815</v>
      </c>
      <c r="B2513">
        <f>IFERROR(VLOOKUP($A2513,'BTC-Web'!$A$2:$H$10000,2,0),"")</f>
        <v>7153.6630859999996</v>
      </c>
      <c r="C2513">
        <f>VLOOKUP(A2513,H_SPBTFDUE!$B$2:$C$5828,2,0)</f>
        <v>45.3</v>
      </c>
      <c r="D2513" s="2">
        <f>D2512*(1-D$1+IF(AND(WEEKDAY($A2513)&lt;&gt;1,WEEKDAY($A2513)&lt;&gt;7),-VLOOKUP($A2513,ETF_OP_Fee!$G$5:$H$14,2,1),0))^($A2513-$A2512)*(1+2*(C2513/C2512-1))+IFERROR(VLOOKUP(A2513,BITXeom!$C$9:$D$100,2,0),0)-$D$3*IFERROR(VLOOKUP($A2513,Dividends!$C$10:$E$100,2,0),0)</f>
        <v>7.5812229886147531</v>
      </c>
      <c r="G2513" s="66">
        <f t="shared" si="78"/>
        <v>53.171935156919488</v>
      </c>
      <c r="H2513" s="2">
        <f>H2512*(1-H$1+IF(AND(WEEKDAY($A2513)&lt;&gt;1,WEEKDAY($A2513)&lt;&gt;7),-VLOOKUP($A2513,ETF_OP_Fee!$I$5:$J$14,2,1),0))^($A2513-$A2512)*(1+1*(B2513/B2512-1))</f>
        <v>4.733217211248844</v>
      </c>
      <c r="I2513" s="9" t="str">
        <f>IFERROR(VLOOKUP(A2513,'BITO-IV'!$A$1:$J$10000,4,0),"")</f>
        <v/>
      </c>
      <c r="L2513" s="9">
        <f>VLOOKUP(A2513,'ETH-Web'!$A$1:$G$10001,6,0)</f>
        <v>133.61402899999999</v>
      </c>
      <c r="M2513" s="2">
        <f>M2512*(1-M$1+IF(AND(WEEKDAY($A2513)&lt;&gt;1,WEEKDAY($A2513)&lt;&gt;7),-VLOOKUP($A2513,ETF_OP_Fee!$K$5:$L$14,2,1),0))^($A2513-$A2512)*(1+2*(L2513/L2512-1))-M$3*IFERROR(VLOOKUP($A4109,Dividends!$C$10:$E$100,3,0),0)</f>
        <v>1.0830148473491055</v>
      </c>
      <c r="R2513" t="str">
        <f t="shared" si="79"/>
        <v/>
      </c>
      <c r="S2513" t="str">
        <f t="shared" si="77"/>
        <v/>
      </c>
      <c r="U2513" t="str">
        <f t="shared" si="80"/>
        <v/>
      </c>
      <c r="V2513" t="str">
        <f t="shared" si="81"/>
        <v/>
      </c>
      <c r="W2513">
        <f>VLOOKUP(A2513,Tbills!$B$4:$C$10000,2,1)</f>
        <v>1.5199991208790973</v>
      </c>
    </row>
    <row r="2514" spans="1:26">
      <c r="A2514" s="1">
        <v>43816</v>
      </c>
      <c r="B2514">
        <f>IFERROR(VLOOKUP($A2514,'BTC-Web'!$A$2:$H$10000,2,0),"")</f>
        <v>6931.3154299999997</v>
      </c>
      <c r="C2514">
        <f>VLOOKUP(A2514,H_SPBTFDUE!$B$2:$C$5828,2,0)</f>
        <v>43.46</v>
      </c>
      <c r="D2514" s="2">
        <f>D2513*(1-D$1+IF(AND(WEEKDAY($A2514)&lt;&gt;1,WEEKDAY($A2514)&lt;&gt;7),-VLOOKUP($A2514,ETF_OP_Fee!$G$5:$H$14,2,1),0))^($A2514-$A2513)*(1+2*(C2514/C2513-1))+IFERROR(VLOOKUP(A2514,BITXeom!$C$9:$D$100,2,0),0)-$D$3*IFERROR(VLOOKUP($A2514,Dividends!$C$10:$E$100,2,0),0)</f>
        <v>6.9645135592191316</v>
      </c>
      <c r="G2514" s="66">
        <f t="shared" si="78"/>
        <v>57.488653425883442</v>
      </c>
      <c r="H2514" s="2">
        <f>H2513*(1-H$1+IF(AND(WEEKDAY($A2514)&lt;&gt;1,WEEKDAY($A2514)&lt;&gt;7),-VLOOKUP($A2514,ETF_OP_Fee!$I$5:$J$14,2,1),0))^($A2514-$A2513)*(1+1*(B2514/B2513-1))</f>
        <v>4.5859816437654466</v>
      </c>
      <c r="I2514" s="9" t="str">
        <f>IFERROR(VLOOKUP(A2514,'BITO-IV'!$A$1:$J$10000,4,0),"")</f>
        <v/>
      </c>
      <c r="L2514" s="9">
        <f>VLOOKUP(A2514,'ETH-Web'!$A$1:$G$10001,6,0)</f>
        <v>122.603889</v>
      </c>
      <c r="M2514" s="2">
        <f>M2513*(1-M$1+IF(AND(WEEKDAY($A2514)&lt;&gt;1,WEEKDAY($A2514)&lt;&gt;7),-VLOOKUP($A2514,ETF_OP_Fee!$K$5:$L$14,2,1),0))^($A2514-$A2513)*(1+2*(L2514/L2513-1))-M$3*IFERROR(VLOOKUP($A4110,Dividends!$C$10:$E$100,3,0),0)</f>
        <v>0.90450512901614533</v>
      </c>
      <c r="R2514" t="str">
        <f t="shared" si="79"/>
        <v/>
      </c>
      <c r="S2514" t="str">
        <f t="shared" si="77"/>
        <v/>
      </c>
      <c r="U2514" t="str">
        <f t="shared" si="80"/>
        <v/>
      </c>
      <c r="V2514" t="str">
        <f t="shared" si="81"/>
        <v/>
      </c>
      <c r="W2514">
        <f>VLOOKUP(A2514,Tbills!$B$4:$C$10000,2,1)</f>
        <v>1.5199991208790973</v>
      </c>
    </row>
    <row r="2515" spans="1:26">
      <c r="A2515" s="1">
        <v>43817</v>
      </c>
      <c r="B2515">
        <f>IFERROR(VLOOKUP($A2515,'BTC-Web'!$A$2:$H$10000,2,0),"")</f>
        <v>6647.6982420000004</v>
      </c>
      <c r="C2515">
        <f>VLOOKUP(A2515,H_SPBTFDUE!$B$2:$C$5828,2,0)</f>
        <v>47.12</v>
      </c>
      <c r="D2515" s="2">
        <f>D2514*(1-D$1+IF(AND(WEEKDAY($A2515)&lt;&gt;1,WEEKDAY($A2515)&lt;&gt;7),-VLOOKUP($A2515,ETF_OP_Fee!$G$5:$H$14,2,1),0))^($A2515-$A2514)*(1+2*(C2515/C2514-1))+IFERROR(VLOOKUP(A2515,BITXeom!$C$9:$D$100,2,0),0)-$D$3*IFERROR(VLOOKUP($A2515,Dividends!$C$10:$E$100,2,0),0)</f>
        <v>8.1365707729433581</v>
      </c>
      <c r="G2515" s="66">
        <f t="shared" si="78"/>
        <v>47.802804375334361</v>
      </c>
      <c r="H2515" s="2">
        <f>H2514*(1-H$1+IF(AND(WEEKDAY($A2515)&lt;&gt;1,WEEKDAY($A2515)&lt;&gt;7),-VLOOKUP($A2515,ETF_OP_Fee!$I$5:$J$14,2,1),0))^($A2515-$A2514)*(1+1*(B2515/B2514-1))</f>
        <v>4.3982168957631727</v>
      </c>
      <c r="I2515" s="9" t="str">
        <f>IFERROR(VLOOKUP(A2515,'BITO-IV'!$A$1:$J$10000,4,0),"")</f>
        <v/>
      </c>
      <c r="L2515" s="9">
        <f>VLOOKUP(A2515,'ETH-Web'!$A$1:$G$10001,6,0)</f>
        <v>133.09219400000001</v>
      </c>
      <c r="M2515" s="2">
        <f>M2514*(1-M$1+IF(AND(WEEKDAY($A2515)&lt;&gt;1,WEEKDAY($A2515)&lt;&gt;7),-VLOOKUP($A2515,ETF_OP_Fee!$K$5:$L$14,2,1),0))^($A2515-$A2514)*(1+2*(L2515/L2514-1))-M$3*IFERROR(VLOOKUP($A4111,Dividends!$C$10:$E$100,3,0),0)</f>
        <v>1.0592319236547387</v>
      </c>
      <c r="R2515" t="str">
        <f t="shared" si="79"/>
        <v/>
      </c>
      <c r="S2515" t="str">
        <f t="shared" si="77"/>
        <v/>
      </c>
      <c r="U2515" t="str">
        <f t="shared" si="80"/>
        <v/>
      </c>
      <c r="V2515" t="str">
        <f t="shared" si="81"/>
        <v/>
      </c>
      <c r="W2515">
        <f>VLOOKUP(A2515,Tbills!$B$4:$C$10000,2,1)</f>
        <v>1.5199991208790973</v>
      </c>
    </row>
    <row r="2516" spans="1:26">
      <c r="A2516" s="1">
        <v>43818</v>
      </c>
      <c r="B2516">
        <f>IFERROR(VLOOKUP($A2516,'BTC-Web'!$A$2:$H$10000,2,0),"")</f>
        <v>7277.5908200000003</v>
      </c>
      <c r="C2516">
        <f>VLOOKUP(A2516,H_SPBTFDUE!$B$2:$C$5828,2,0)</f>
        <v>47.31</v>
      </c>
      <c r="D2516" s="2">
        <f>D2515*(1-D$1+IF(AND(WEEKDAY($A2516)&lt;&gt;1,WEEKDAY($A2516)&lt;&gt;7),-VLOOKUP($A2516,ETF_OP_Fee!$G$5:$H$14,2,1),0))^($A2516-$A2515)*(1+2*(C2516/C2515-1))+IFERROR(VLOOKUP(A2516,BITXeom!$C$9:$D$100,2,0),0)-$D$3*IFERROR(VLOOKUP($A2516,Dividends!$C$10:$E$100,2,0),0)</f>
        <v>8.2011995222335319</v>
      </c>
      <c r="G2516" s="66">
        <f t="shared" si="78"/>
        <v>47.414809523277228</v>
      </c>
      <c r="H2516" s="2">
        <f>H2515*(1-H$1+IF(AND(WEEKDAY($A2516)&lt;&gt;1,WEEKDAY($A2516)&lt;&gt;7),-VLOOKUP($A2516,ETF_OP_Fee!$I$5:$J$14,2,1),0))^($A2516-$A2515)*(1+1*(B2516/B2515-1))</f>
        <v>4.8148379550102245</v>
      </c>
      <c r="I2516" s="9" t="str">
        <f>IFERROR(VLOOKUP(A2516,'BITO-IV'!$A$1:$J$10000,4,0),"")</f>
        <v/>
      </c>
      <c r="L2516" s="9">
        <f>VLOOKUP(A2516,'ETH-Web'!$A$1:$G$10001,6,0)</f>
        <v>129.321136</v>
      </c>
      <c r="M2516" s="2">
        <f>M2515*(1-M$1+IF(AND(WEEKDAY($A2516)&lt;&gt;1,WEEKDAY($A2516)&lt;&gt;7),-VLOOKUP($A2516,ETF_OP_Fee!$K$5:$L$14,2,1),0))^($A2516-$A2515)*(1+2*(L2516/L2515-1))-M$3*IFERROR(VLOOKUP($A4112,Dividends!$C$10:$E$100,3,0),0)</f>
        <v>0.99918125756687803</v>
      </c>
      <c r="R2516" t="str">
        <f t="shared" si="79"/>
        <v/>
      </c>
      <c r="S2516" t="str">
        <f t="shared" si="77"/>
        <v/>
      </c>
      <c r="U2516" t="str">
        <f t="shared" si="80"/>
        <v/>
      </c>
      <c r="V2516" t="str">
        <f t="shared" si="81"/>
        <v/>
      </c>
      <c r="W2516">
        <f>VLOOKUP(A2516,Tbills!$B$4:$C$10000,2,1)</f>
        <v>1.5400008791208966</v>
      </c>
    </row>
    <row r="2517" spans="1:26">
      <c r="A2517" s="1">
        <v>43819</v>
      </c>
      <c r="B2517">
        <f>IFERROR(VLOOKUP($A2517,'BTC-Web'!$A$2:$H$10000,2,0),"")</f>
        <v>7208.6367190000001</v>
      </c>
      <c r="C2517">
        <f>VLOOKUP(A2517,H_SPBTFDUE!$B$2:$C$5828,2,0)</f>
        <v>47.71</v>
      </c>
      <c r="D2517" s="2">
        <f>D2516*(1-D$1+IF(AND(WEEKDAY($A2517)&lt;&gt;1,WEEKDAY($A2517)&lt;&gt;7),-VLOOKUP($A2517,ETF_OP_Fee!$G$5:$H$14,2,1),0))^($A2517-$A2516)*(1+2*(C2517/C2516-1))+IFERROR(VLOOKUP(A2517,BITXeom!$C$9:$D$100,2,0),0)-$D$3*IFERROR(VLOOKUP($A2517,Dividends!$C$10:$E$100,2,0),0)</f>
        <v>8.338874353254548</v>
      </c>
      <c r="G2517" s="66">
        <f t="shared" si="78"/>
        <v>46.610569052877715</v>
      </c>
      <c r="H2517" s="2">
        <f>H2516*(1-H$1+IF(AND(WEEKDAY($A2517)&lt;&gt;1,WEEKDAY($A2517)&lt;&gt;7),-VLOOKUP($A2517,ETF_OP_Fee!$I$5:$J$14,2,1),0))^($A2517-$A2516)*(1+1*(B2517/B2516-1))</f>
        <v>4.7690939442987776</v>
      </c>
      <c r="I2517" s="9" t="str">
        <f>IFERROR(VLOOKUP(A2517,'BITO-IV'!$A$1:$J$10000,4,0),"")</f>
        <v/>
      </c>
      <c r="L2517" s="9">
        <f>VLOOKUP(A2517,'ETH-Web'!$A$1:$G$10001,6,0)</f>
        <v>129.06605500000001</v>
      </c>
      <c r="M2517" s="2">
        <f>M2516*(1-M$1+IF(AND(WEEKDAY($A2517)&lt;&gt;1,WEEKDAY($A2517)&lt;&gt;7),-VLOOKUP($A2517,ETF_OP_Fee!$K$5:$L$14,2,1),0))^($A2517-$A2516)*(1+2*(L2517/L2516-1))-M$3*IFERROR(VLOOKUP($A4113,Dividends!$C$10:$E$100,3,0),0)</f>
        <v>0.9952139330268035</v>
      </c>
      <c r="R2517" t="str">
        <f t="shared" si="79"/>
        <v/>
      </c>
      <c r="S2517" t="str">
        <f t="shared" si="77"/>
        <v/>
      </c>
      <c r="U2517" t="str">
        <f t="shared" si="80"/>
        <v/>
      </c>
      <c r="V2517" t="str">
        <f t="shared" si="81"/>
        <v/>
      </c>
      <c r="W2517">
        <f>VLOOKUP(A2517,Tbills!$B$4:$C$10000,2,1)</f>
        <v>1.5400008791208966</v>
      </c>
    </row>
    <row r="2518" spans="1:26">
      <c r="A2518" s="1">
        <v>43822</v>
      </c>
      <c r="B2518">
        <f>IFERROR(VLOOKUP($A2518,'BTC-Web'!$A$2:$H$10000,2,0),"")</f>
        <v>7508.9023440000001</v>
      </c>
      <c r="C2518">
        <f>VLOOKUP(A2518,H_SPBTFDUE!$B$2:$C$5828,2,0)</f>
        <v>49.05</v>
      </c>
      <c r="D2518" s="2">
        <f>D2517*(1-D$1+IF(AND(WEEKDAY($A2518)&lt;&gt;1,WEEKDAY($A2518)&lt;&gt;7),-VLOOKUP($A2518,ETF_OP_Fee!$G$5:$H$14,2,1),0))^($A2518-$A2517)*(1+2*(C2518/C2517-1))+IFERROR(VLOOKUP(A2518,BITXeom!$C$9:$D$100,2,0),0)-$D$3*IFERROR(VLOOKUP($A2518,Dividends!$C$10:$E$100,2,0),0)</f>
        <v>8.8041068063112107</v>
      </c>
      <c r="G2518" s="66">
        <f t="shared" si="78"/>
        <v>43.989900765176877</v>
      </c>
      <c r="H2518" s="2">
        <f>H2517*(1-H$1+IF(AND(WEEKDAY($A2518)&lt;&gt;1,WEEKDAY($A2518)&lt;&gt;7),-VLOOKUP($A2518,ETF_OP_Fee!$I$5:$J$14,2,1),0))^($A2518-$A2517)*(1+1*(B2518/B2517-1))</f>
        <v>4.9673559635238247</v>
      </c>
      <c r="I2518" s="9" t="str">
        <f>IFERROR(VLOOKUP(A2518,'BITO-IV'!$A$1:$J$10000,4,0),"")</f>
        <v/>
      </c>
      <c r="L2518" s="9">
        <f>VLOOKUP(A2518,'ETH-Web'!$A$1:$G$10001,6,0)</f>
        <v>128.61409</v>
      </c>
      <c r="M2518" s="2">
        <f>M2517*(1-M$1+IF(AND(WEEKDAY($A2518)&lt;&gt;1,WEEKDAY($A2518)&lt;&gt;7),-VLOOKUP($A2518,ETF_OP_Fee!$K$5:$L$14,2,1),0))^($A2518-$A2517)*(1+2*(L2518/L2517-1))-M$3*IFERROR(VLOOKUP($A4114,Dividends!$C$10:$E$100,3,0),0)</f>
        <v>0.98816747974585362</v>
      </c>
      <c r="R2518" t="str">
        <f t="shared" si="79"/>
        <v/>
      </c>
      <c r="S2518" t="str">
        <f t="shared" si="77"/>
        <v/>
      </c>
      <c r="U2518" t="str">
        <f t="shared" si="80"/>
        <v/>
      </c>
      <c r="V2518" t="str">
        <f t="shared" si="81"/>
        <v/>
      </c>
      <c r="W2518">
        <f>VLOOKUP(A2518,Tbills!$B$4:$C$10000,2,1)</f>
        <v>1.5400008791208966</v>
      </c>
    </row>
    <row r="2519" spans="1:26">
      <c r="A2519" s="1">
        <v>43823</v>
      </c>
      <c r="B2519">
        <f>IFERROR(VLOOKUP($A2519,'BTC-Web'!$A$2:$H$10000,2,0),"")</f>
        <v>7354.3930659999996</v>
      </c>
      <c r="C2519">
        <f>VLOOKUP(A2519,H_SPBTFDUE!$B$2:$C$5828,2,0)</f>
        <v>47.86</v>
      </c>
      <c r="D2519" s="2">
        <f>D2518*(1-D$1+IF(AND(WEEKDAY($A2519)&lt;&gt;1,WEEKDAY($A2519)&lt;&gt;7),-VLOOKUP($A2519,ETF_OP_Fee!$G$5:$H$14,2,1),0))^($A2519-$A2518)*(1+2*(C2519/C2518-1))+IFERROR(VLOOKUP(A2519,BITXeom!$C$9:$D$100,2,0),0)-$D$3*IFERROR(VLOOKUP($A2519,Dividends!$C$10:$E$100,2,0),0)</f>
        <v>8.3759048519237567</v>
      </c>
      <c r="G2519" s="66">
        <f t="shared" si="78"/>
        <v>46.12208516782394</v>
      </c>
      <c r="H2519" s="2">
        <f>H2518*(1-H$1+IF(AND(WEEKDAY($A2519)&lt;&gt;1,WEEKDAY($A2519)&lt;&gt;7),-VLOOKUP($A2519,ETF_OP_Fee!$I$5:$J$14,2,1),0))^($A2519-$A2518)*(1+1*(B2519/B2518-1))</f>
        <v>4.8650169826373082</v>
      </c>
      <c r="I2519" s="9" t="str">
        <f>IFERROR(VLOOKUP(A2519,'BITO-IV'!$A$1:$J$10000,4,0),"")</f>
        <v/>
      </c>
      <c r="L2519" s="9">
        <f>VLOOKUP(A2519,'ETH-Web'!$A$1:$G$10001,6,0)</f>
        <v>129.06388899999999</v>
      </c>
      <c r="M2519" s="2">
        <f>M2518*(1-M$1+IF(AND(WEEKDAY($A2519)&lt;&gt;1,WEEKDAY($A2519)&lt;&gt;7),-VLOOKUP($A2519,ETF_OP_Fee!$K$5:$L$14,2,1),0))^($A2519-$A2518)*(1+2*(L2519/L2518-1))-M$3*IFERROR(VLOOKUP($A4115,Dividends!$C$10:$E$100,3,0),0)</f>
        <v>0.9950536423262909</v>
      </c>
      <c r="R2519" t="str">
        <f t="shared" si="79"/>
        <v/>
      </c>
      <c r="S2519" t="str">
        <f t="shared" si="77"/>
        <v/>
      </c>
      <c r="U2519" t="str">
        <f t="shared" si="80"/>
        <v/>
      </c>
      <c r="V2519" t="str">
        <f t="shared" si="81"/>
        <v/>
      </c>
      <c r="W2519">
        <f>VLOOKUP(A2519,Tbills!$B$4:$C$10000,2,1)</f>
        <v>1.5400008791208966</v>
      </c>
      <c r="Z2519" s="1">
        <f>A2518</f>
        <v>43822</v>
      </c>
    </row>
    <row r="2520" spans="1:26">
      <c r="A2520" s="1">
        <v>43825</v>
      </c>
      <c r="B2520">
        <f>IFERROR(VLOOKUP($A2520,'BTC-Web'!$A$2:$H$10000,2,0),"")</f>
        <v>7274.7993159999996</v>
      </c>
      <c r="C2520">
        <f>VLOOKUP(A2520,H_SPBTFDUE!$B$2:$C$5828,2,0)</f>
        <v>48.03</v>
      </c>
      <c r="D2520" s="2">
        <f>D2519*(1-D$1+IF(AND(WEEKDAY($A2520)&lt;&gt;1,WEEKDAY($A2520)&lt;&gt;7),-VLOOKUP($A2520,ETF_OP_Fee!$G$5:$H$14,2,1),0))^($A2520-$A2519)*(1+2*(C2520/C2519-1))+IFERROR(VLOOKUP(A2520,BITXeom!$C$9:$D$100,2,0),0)-$D$3*IFERROR(VLOOKUP($A2520,Dividends!$C$10:$E$100,2,0),0)</f>
        <v>8.4333741084580325</v>
      </c>
      <c r="G2520" s="66">
        <f t="shared" si="78"/>
        <v>45.79203053208537</v>
      </c>
      <c r="H2520" s="2">
        <f>H2519*(1-H$1+IF(AND(WEEKDAY($A2520)&lt;&gt;1,WEEKDAY($A2520)&lt;&gt;7),-VLOOKUP($A2520,ETF_OP_Fee!$I$5:$J$14,2,1),0))^($A2520-$A2519)*(1+1*(B2520/B2519-1))</f>
        <v>4.8121142831978085</v>
      </c>
      <c r="I2520" s="9" t="str">
        <f>IFERROR(VLOOKUP(A2520,'BITO-IV'!$A$1:$J$10000,4,0),"")</f>
        <v/>
      </c>
      <c r="L2520" s="9">
        <f>VLOOKUP(A2520,'ETH-Web'!$A$1:$G$10001,6,0)</f>
        <v>126.361221</v>
      </c>
      <c r="M2520" s="2">
        <f>M2519*(1-M$1+IF(AND(WEEKDAY($A2520)&lt;&gt;1,WEEKDAY($A2520)&lt;&gt;7),-VLOOKUP($A2520,ETF_OP_Fee!$K$5:$L$14,2,1),0))^($A2520-$A2519)*(1+2*(L2520/L2519-1))-M$3*IFERROR(VLOOKUP($A4116,Dividends!$C$10:$E$100,3,0),0)</f>
        <v>0.95333060893006683</v>
      </c>
      <c r="R2520" t="str">
        <f t="shared" si="79"/>
        <v/>
      </c>
      <c r="S2520" t="str">
        <f t="shared" si="77"/>
        <v/>
      </c>
      <c r="U2520" t="str">
        <f t="shared" si="80"/>
        <v/>
      </c>
      <c r="V2520" t="str">
        <f t="shared" si="81"/>
        <v/>
      </c>
      <c r="W2520">
        <f>VLOOKUP(A2520,Tbills!$B$4:$C$10000,2,1)</f>
        <v>1.55499824175823</v>
      </c>
    </row>
    <row r="2521" spans="1:26">
      <c r="A2521" s="1">
        <v>43826</v>
      </c>
      <c r="B2521">
        <f>IFERROR(VLOOKUP($A2521,'BTC-Web'!$A$2:$H$10000,2,0),"")</f>
        <v>7238.1411129999997</v>
      </c>
      <c r="C2521">
        <f>VLOOKUP(A2521,H_SPBTFDUE!$B$2:$C$5828,2,0)</f>
        <v>47.8</v>
      </c>
      <c r="D2521" s="2">
        <f>D2520*(1-D$1+IF(AND(WEEKDAY($A2521)&lt;&gt;1,WEEKDAY($A2521)&lt;&gt;7),-VLOOKUP($A2521,ETF_OP_Fee!$G$5:$H$14,2,1),0))^($A2521-$A2520)*(1+2*(C2521/C2520-1))+IFERROR(VLOOKUP(A2521,BITXeom!$C$9:$D$100,2,0),0)-$D$3*IFERROR(VLOOKUP($A2521,Dividends!$C$10:$E$100,2,0),0)</f>
        <v>8.3515978647582294</v>
      </c>
      <c r="G2521" s="66">
        <f t="shared" si="78"/>
        <v>46.228213026076546</v>
      </c>
      <c r="H2521" s="2">
        <f>H2520*(1-H$1+IF(AND(WEEKDAY($A2521)&lt;&gt;1,WEEKDAY($A2521)&lt;&gt;7),-VLOOKUP($A2521,ETF_OP_Fee!$I$5:$J$14,2,1),0))^($A2521-$A2520)*(1+1*(B2521/B2520-1))</f>
        <v>4.7877411000162153</v>
      </c>
      <c r="I2521" s="9" t="str">
        <f>IFERROR(VLOOKUP(A2521,'BITO-IV'!$A$1:$J$10000,4,0),"")</f>
        <v/>
      </c>
      <c r="L2521" s="9">
        <f>VLOOKUP(A2521,'ETH-Web'!$A$1:$G$10001,6,0)</f>
        <v>127.214607</v>
      </c>
      <c r="M2521" s="2">
        <f>M2520*(1-M$1+IF(AND(WEEKDAY($A2521)&lt;&gt;1,WEEKDAY($A2521)&lt;&gt;7),-VLOOKUP($A2521,ETF_OP_Fee!$K$5:$L$14,2,1),0))^($A2521-$A2520)*(1+2*(L2521/L2520-1))-M$3*IFERROR(VLOOKUP($A4117,Dividends!$C$10:$E$100,3,0),0)</f>
        <v>0.96618244521572116</v>
      </c>
      <c r="R2521" t="str">
        <f t="shared" si="79"/>
        <v/>
      </c>
      <c r="S2521" t="str">
        <f t="shared" si="77"/>
        <v/>
      </c>
      <c r="U2521" t="str">
        <f t="shared" si="80"/>
        <v/>
      </c>
      <c r="V2521" t="str">
        <f t="shared" si="81"/>
        <v/>
      </c>
      <c r="W2521">
        <f>VLOOKUP(A2521,Tbills!$B$4:$C$10000,2,1)</f>
        <v>1.55499824175823</v>
      </c>
    </row>
    <row r="2522" spans="1:26">
      <c r="A2522" s="1">
        <v>43829</v>
      </c>
      <c r="B2522">
        <f>IFERROR(VLOOKUP($A2522,'BTC-Web'!$A$2:$H$10000,2,0),"")</f>
        <v>7420.2729490000002</v>
      </c>
      <c r="C2522">
        <f>VLOOKUP(A2522,H_SPBTFDUE!$B$2:$C$5828,2,0)</f>
        <v>47.93</v>
      </c>
      <c r="D2522" s="2">
        <f>D2521*(1-D$1+IF(AND(WEEKDAY($A2522)&lt;&gt;1,WEEKDAY($A2522)&lt;&gt;7),-VLOOKUP($A2522,ETF_OP_Fee!$G$5:$H$14,2,1),0))^($A2522-$A2521)*(1+2*(C2522/C2521-1))+IFERROR(VLOOKUP(A2522,BITXeom!$C$9:$D$100,2,0),0)-$D$3*IFERROR(VLOOKUP($A2522,Dividends!$C$10:$E$100,2,0),0)</f>
        <v>8.393988599855275</v>
      </c>
      <c r="G2522" s="66">
        <f t="shared" si="78"/>
        <v>45.974356094842236</v>
      </c>
      <c r="H2522" s="2">
        <f>H2521*(1-H$1+IF(AND(WEEKDAY($A2522)&lt;&gt;1,WEEKDAY($A2522)&lt;&gt;7),-VLOOKUP($A2522,ETF_OP_Fee!$I$5:$J$14,2,1),0))^($A2522-$A2521)*(1+1*(B2522/B2521-1))</f>
        <v>4.90783079715301</v>
      </c>
      <c r="I2522" s="9" t="str">
        <f>IFERROR(VLOOKUP(A2522,'BITO-IV'!$A$1:$J$10000,4,0),"")</f>
        <v/>
      </c>
      <c r="L2522" s="9">
        <f>VLOOKUP(A2522,'ETH-Web'!$A$1:$G$10001,6,0)</f>
        <v>132.63348400000001</v>
      </c>
      <c r="M2522" s="2">
        <f>M2521*(1-M$1+IF(AND(WEEKDAY($A2522)&lt;&gt;1,WEEKDAY($A2522)&lt;&gt;7),-VLOOKUP($A2522,ETF_OP_Fee!$K$5:$L$14,2,1),0))^($A2522-$A2521)*(1+2*(L2522/L2521-1))-M$3*IFERROR(VLOOKUP($A4118,Dividends!$C$10:$E$100,3,0),0)</f>
        <v>1.0484131175104729</v>
      </c>
      <c r="R2522" t="str">
        <f t="shared" si="79"/>
        <v/>
      </c>
      <c r="S2522" t="str">
        <f t="shared" si="77"/>
        <v/>
      </c>
      <c r="U2522" t="str">
        <f t="shared" si="80"/>
        <v/>
      </c>
      <c r="V2522" t="str">
        <f t="shared" si="81"/>
        <v/>
      </c>
      <c r="W2522">
        <f>VLOOKUP(A2522,Tbills!$B$4:$C$10000,2,1)</f>
        <v>1.55499824175823</v>
      </c>
    </row>
    <row r="2523" spans="1:26">
      <c r="A2523" s="1">
        <v>43830</v>
      </c>
      <c r="B2523">
        <f>IFERROR(VLOOKUP($A2523,'BTC-Web'!$A$2:$H$10000,2,0),"")</f>
        <v>7294.4389650000003</v>
      </c>
      <c r="C2523">
        <f>VLOOKUP(A2523,H_SPBTFDUE!$B$2:$C$5828,2,0)</f>
        <v>47.42</v>
      </c>
      <c r="D2523" s="2">
        <f>D2522*(1-D$1+IF(AND(WEEKDAY($A2523)&lt;&gt;1,WEEKDAY($A2523)&lt;&gt;7),-VLOOKUP($A2523,ETF_OP_Fee!$G$5:$H$14,2,1),0))^($A2523-$A2522)*(1+2*(C2523/C2522-1))+IFERROR(VLOOKUP(A2523,BITXeom!$C$9:$D$100,2,0),0)-$D$3*IFERROR(VLOOKUP($A2523,Dividends!$C$10:$E$100,2,0),0)</f>
        <v>8.214365491729227</v>
      </c>
      <c r="G2523" s="66">
        <f t="shared" si="78"/>
        <v>46.950344783097364</v>
      </c>
      <c r="H2523" s="2">
        <f>H2522*(1-H$1+IF(AND(WEEKDAY($A2523)&lt;&gt;1,WEEKDAY($A2523)&lt;&gt;7),-VLOOKUP($A2523,ETF_OP_Fee!$I$5:$J$14,2,1),0))^($A2523-$A2522)*(1+1*(B2523/B2522-1))</f>
        <v>4.824477572312051</v>
      </c>
      <c r="I2523" s="9" t="str">
        <f>IFERROR(VLOOKUP(A2523,'BITO-IV'!$A$1:$J$10000,4,0),"")</f>
        <v/>
      </c>
      <c r="L2523" s="9">
        <f>VLOOKUP(A2523,'ETH-Web'!$A$1:$G$10001,6,0)</f>
        <v>129.61085499999999</v>
      </c>
      <c r="M2523" s="2">
        <f>M2522*(1-M$1+IF(AND(WEEKDAY($A2523)&lt;&gt;1,WEEKDAY($A2523)&lt;&gt;7),-VLOOKUP($A2523,ETF_OP_Fee!$K$5:$L$14,2,1),0))^($A2523-$A2522)*(1+2*(L2523/L2522-1))-M$3*IFERROR(VLOOKUP($A4119,Dividends!$C$10:$E$100,3,0),0)</f>
        <v>1.0006020708148391</v>
      </c>
      <c r="R2523" t="str">
        <f t="shared" si="79"/>
        <v/>
      </c>
      <c r="S2523" t="str">
        <f t="shared" si="77"/>
        <v/>
      </c>
      <c r="U2523" t="str">
        <f t="shared" si="80"/>
        <v/>
      </c>
      <c r="V2523" t="str">
        <f t="shared" si="81"/>
        <v/>
      </c>
      <c r="W2523">
        <f>VLOOKUP(A2523,Tbills!$B$4:$C$10000,2,1)</f>
        <v>1.55499824175823</v>
      </c>
    </row>
    <row r="2524" spans="1:26">
      <c r="A2524" s="1">
        <v>43832</v>
      </c>
      <c r="B2524">
        <f>IFERROR(VLOOKUP($A2524,'BTC-Web'!$A$2:$H$10000,2,0),"")</f>
        <v>7202.5512699999999</v>
      </c>
      <c r="C2524">
        <f>VLOOKUP(A2524,H_SPBTFDUE!$B$2:$C$5828,2,0)</f>
        <v>45.66</v>
      </c>
      <c r="D2524" s="2">
        <f>D2523*(1-D$1+IF(AND(WEEKDAY($A2524)&lt;&gt;1,WEEKDAY($A2524)&lt;&gt;7),-VLOOKUP($A2524,ETF_OP_Fee!$G$5:$H$14,2,1),0))^($A2524-$A2523)*(1+2*(C2524/C2523-1))+IFERROR(VLOOKUP(A2524,BITXeom!$C$9:$D$100,2,0),0)-$D$3*IFERROR(VLOOKUP($A2524,Dividends!$C$10:$E$100,2,0),0)</f>
        <v>7.6027774901448417</v>
      </c>
      <c r="G2524" s="66">
        <f t="shared" si="78"/>
        <v>50.433038153080602</v>
      </c>
      <c r="H2524" s="2">
        <f>H2523*(1-H$1+IF(AND(WEEKDAY($A2524)&lt;&gt;1,WEEKDAY($A2524)&lt;&gt;7),-VLOOKUP($A2524,ETF_OP_Fee!$I$5:$J$14,2,1),0))^($A2524-$A2523)*(1+1*(B2524/B2523-1))</f>
        <v>4.7634558911693956</v>
      </c>
      <c r="I2524" s="9" t="str">
        <f>IFERROR(VLOOKUP(A2524,'BITO-IV'!$A$1:$J$10000,4,0),"")</f>
        <v/>
      </c>
      <c r="L2524" s="9">
        <f>VLOOKUP(A2524,'ETH-Web'!$A$1:$G$10001,6,0)</f>
        <v>127.410179</v>
      </c>
      <c r="M2524" s="2">
        <f>M2523*(1-M$1+IF(AND(WEEKDAY($A2524)&lt;&gt;1,WEEKDAY($A2524)&lt;&gt;7),-VLOOKUP($A2524,ETF_OP_Fee!$K$5:$L$14,2,1),0))^($A2524-$A2523)*(1+2*(L2524/L2523-1))-M$3*IFERROR(VLOOKUP($A4120,Dividends!$C$10:$E$100,3,0),0)</f>
        <v>0.96657363336383828</v>
      </c>
      <c r="R2524" t="str">
        <f t="shared" si="79"/>
        <v/>
      </c>
      <c r="S2524" t="str">
        <f t="shared" si="77"/>
        <v/>
      </c>
      <c r="U2524" t="str">
        <f t="shared" si="80"/>
        <v/>
      </c>
      <c r="V2524" t="str">
        <f t="shared" si="81"/>
        <v/>
      </c>
      <c r="W2524">
        <f>VLOOKUP(A2524,Tbills!$B$4:$C$10000,2,1)</f>
        <v>1.55499824175823</v>
      </c>
    </row>
    <row r="2525" spans="1:26">
      <c r="A2525" s="1">
        <v>43833</v>
      </c>
      <c r="B2525">
        <f>IFERROR(VLOOKUP($A2525,'BTC-Web'!$A$2:$H$10000,2,0),"")</f>
        <v>6984.4287109999996</v>
      </c>
      <c r="C2525">
        <f>VLOOKUP(A2525,H_SPBTFDUE!$B$2:$C$5828,2,0)</f>
        <v>48.57</v>
      </c>
      <c r="D2525" s="2">
        <f>D2524*(1-D$1+IF(AND(WEEKDAY($A2525)&lt;&gt;1,WEEKDAY($A2525)&lt;&gt;7),-VLOOKUP($A2525,ETF_OP_Fee!$G$5:$H$14,2,1),0))^($A2525-$A2524)*(1+2*(C2525/C2524-1))+IFERROR(VLOOKUP(A2525,BITXeom!$C$9:$D$100,2,0),0)-$D$3*IFERROR(VLOOKUP($A2525,Dividends!$C$10:$E$100,2,0),0)</f>
        <v>8.5708235614020953</v>
      </c>
      <c r="G2525" s="66">
        <f t="shared" si="78"/>
        <v>44.002022988792525</v>
      </c>
      <c r="H2525" s="2">
        <f>H2524*(1-H$1+IF(AND(WEEKDAY($A2525)&lt;&gt;1,WEEKDAY($A2525)&lt;&gt;7),-VLOOKUP($A2525,ETF_OP_Fee!$I$5:$J$14,2,1),0))^($A2525-$A2524)*(1+1*(B2525/B2524-1))</f>
        <v>4.6190788389747812</v>
      </c>
      <c r="I2525" s="9" t="str">
        <f>IFERROR(VLOOKUP(A2525,'BITO-IV'!$A$1:$J$10000,4,0),"")</f>
        <v/>
      </c>
      <c r="L2525" s="9">
        <f>VLOOKUP(A2525,'ETH-Web'!$A$1:$G$10001,6,0)</f>
        <v>134.171707</v>
      </c>
      <c r="M2525" s="2">
        <f>M2524*(1-M$1+IF(AND(WEEKDAY($A2525)&lt;&gt;1,WEEKDAY($A2525)&lt;&gt;7),-VLOOKUP($A2525,ETF_OP_Fee!$K$5:$L$14,2,1),0))^($A2525-$A2524)*(1+2*(L2525/L2524-1))-M$3*IFERROR(VLOOKUP($A4121,Dividends!$C$10:$E$100,3,0),0)</f>
        <v>1.0691362487110831</v>
      </c>
      <c r="R2525" t="str">
        <f t="shared" si="79"/>
        <v/>
      </c>
      <c r="S2525" t="str">
        <f t="shared" si="77"/>
        <v/>
      </c>
      <c r="U2525" t="str">
        <f t="shared" si="80"/>
        <v/>
      </c>
      <c r="V2525" t="str">
        <f t="shared" si="81"/>
        <v/>
      </c>
      <c r="W2525">
        <f>VLOOKUP(A2525,Tbills!$B$4:$C$10000,2,1)</f>
        <v>1.55499824175823</v>
      </c>
    </row>
    <row r="2526" spans="1:26">
      <c r="A2526" s="1">
        <v>43836</v>
      </c>
      <c r="B2526">
        <f>IFERROR(VLOOKUP($A2526,'BTC-Web'!$A$2:$H$10000,2,0),"")</f>
        <v>7410.4521480000003</v>
      </c>
      <c r="C2526">
        <f>VLOOKUP(A2526,H_SPBTFDUE!$B$2:$C$5828,2,0)</f>
        <v>50.1</v>
      </c>
      <c r="D2526" s="2">
        <f>D2525*(1-D$1+IF(AND(WEEKDAY($A2526)&lt;&gt;1,WEEKDAY($A2526)&lt;&gt;7),-VLOOKUP($A2526,ETF_OP_Fee!$G$5:$H$14,2,1),0))^($A2526-$A2525)*(1+2*(C2526/C2525-1))+IFERROR(VLOOKUP(A2526,BITXeom!$C$9:$D$100,2,0),0)-$D$3*IFERROR(VLOOKUP($A2526,Dividends!$C$10:$E$100,2,0),0)</f>
        <v>9.1075068595050848</v>
      </c>
      <c r="G2526" s="66">
        <f t="shared" si="78"/>
        <v>41.227523488675082</v>
      </c>
      <c r="H2526" s="2">
        <f>H2525*(1-H$1+IF(AND(WEEKDAY($A2526)&lt;&gt;1,WEEKDAY($A2526)&lt;&gt;7),-VLOOKUP($A2526,ETF_OP_Fee!$I$5:$J$14,2,1),0))^($A2526-$A2525)*(1+1*(B2526/B2525-1))</f>
        <v>4.9004423236862387</v>
      </c>
      <c r="I2526" s="9" t="str">
        <f>IFERROR(VLOOKUP(A2526,'BITO-IV'!$A$1:$J$10000,4,0),"")</f>
        <v/>
      </c>
      <c r="L2526" s="9">
        <f>VLOOKUP(A2526,'ETH-Web'!$A$1:$G$10001,6,0)</f>
        <v>144.30415300000001</v>
      </c>
      <c r="M2526" s="2">
        <f>M2525*(1-M$1+IF(AND(WEEKDAY($A2526)&lt;&gt;1,WEEKDAY($A2526)&lt;&gt;7),-VLOOKUP($A2526,ETF_OP_Fee!$K$5:$L$14,2,1),0))^($A2526-$A2525)*(1+2*(L2526/L2525-1))-M$3*IFERROR(VLOOKUP($A4122,Dividends!$C$10:$E$100,3,0),0)</f>
        <v>1.2305203041970518</v>
      </c>
      <c r="R2526" t="str">
        <f t="shared" si="79"/>
        <v/>
      </c>
      <c r="S2526" t="str">
        <f t="shared" si="77"/>
        <v/>
      </c>
      <c r="U2526" t="str">
        <f t="shared" si="80"/>
        <v/>
      </c>
      <c r="V2526" t="str">
        <f t="shared" si="81"/>
        <v/>
      </c>
      <c r="W2526">
        <f>VLOOKUP(A2526,Tbills!$B$4:$C$10000,2,1)</f>
        <v>1.5199991208790973</v>
      </c>
    </row>
    <row r="2527" spans="1:26">
      <c r="A2527" s="1">
        <v>43837</v>
      </c>
      <c r="B2527">
        <f>IFERROR(VLOOKUP($A2527,'BTC-Web'!$A$2:$H$10000,2,0),"")</f>
        <v>7768.6821289999998</v>
      </c>
      <c r="C2527">
        <f>VLOOKUP(A2527,H_SPBTFDUE!$B$2:$C$5828,2,0)</f>
        <v>54.45</v>
      </c>
      <c r="D2527" s="2">
        <f>D2526*(1-D$1+IF(AND(WEEKDAY($A2527)&lt;&gt;1,WEEKDAY($A2527)&lt;&gt;7),-VLOOKUP($A2527,ETF_OP_Fee!$G$5:$H$14,2,1),0))^($A2527-$A2526)*(1+2*(C2527/C2526-1))+IFERROR(VLOOKUP(A2527,BITXeom!$C$9:$D$100,2,0),0)-$D$3*IFERROR(VLOOKUP($A2527,Dividends!$C$10:$E$100,2,0),0)</f>
        <v>10.687761423834589</v>
      </c>
      <c r="G2527" s="66">
        <f t="shared" si="78"/>
        <v>34.066106852473702</v>
      </c>
      <c r="H2527" s="2">
        <f>H2526*(1-H$1+IF(AND(WEEKDAY($A2527)&lt;&gt;1,WEEKDAY($A2527)&lt;&gt;7),-VLOOKUP($A2527,ETF_OP_Fee!$I$5:$J$14,2,1),0))^($A2527-$A2526)*(1+1*(B2527/B2526-1))</f>
        <v>5.1372017633271536</v>
      </c>
      <c r="I2527" s="9" t="str">
        <f>IFERROR(VLOOKUP(A2527,'BITO-IV'!$A$1:$J$10000,4,0),"")</f>
        <v/>
      </c>
      <c r="L2527" s="9">
        <f>VLOOKUP(A2527,'ETH-Web'!$A$1:$G$10001,6,0)</f>
        <v>143.54399100000001</v>
      </c>
      <c r="M2527" s="2">
        <f>M2526*(1-M$1+IF(AND(WEEKDAY($A2527)&lt;&gt;1,WEEKDAY($A2527)&lt;&gt;7),-VLOOKUP($A2527,ETF_OP_Fee!$K$5:$L$14,2,1),0))^($A2527-$A2526)*(1+2*(L2527/L2526-1))-M$3*IFERROR(VLOOKUP($A4123,Dividends!$C$10:$E$100,3,0),0)</f>
        <v>1.2175247365193644</v>
      </c>
      <c r="R2527" t="str">
        <f t="shared" si="79"/>
        <v/>
      </c>
      <c r="S2527" t="str">
        <f t="shared" si="77"/>
        <v/>
      </c>
      <c r="U2527" t="str">
        <f t="shared" si="80"/>
        <v/>
      </c>
      <c r="V2527" t="str">
        <f t="shared" si="81"/>
        <v/>
      </c>
      <c r="W2527">
        <f>VLOOKUP(A2527,Tbills!$B$4:$C$10000,2,1)</f>
        <v>1.5199991208790973</v>
      </c>
    </row>
    <row r="2528" spans="1:26">
      <c r="A2528" s="1">
        <v>43838</v>
      </c>
      <c r="B2528">
        <f>IFERROR(VLOOKUP($A2528,'BTC-Web'!$A$2:$H$10000,2,0),"")</f>
        <v>8161.935547</v>
      </c>
      <c r="C2528">
        <f>VLOOKUP(A2528,H_SPBTFDUE!$B$2:$C$5828,2,0)</f>
        <v>53.37</v>
      </c>
      <c r="D2528" s="2">
        <f>D2527*(1-D$1+IF(AND(WEEKDAY($A2528)&lt;&gt;1,WEEKDAY($A2528)&lt;&gt;7),-VLOOKUP($A2528,ETF_OP_Fee!$G$5:$H$14,2,1),0))^($A2528-$A2527)*(1+2*(C2528/C2527-1))+IFERROR(VLOOKUP(A2528,BITXeom!$C$9:$D$100,2,0),0)-$D$3*IFERROR(VLOOKUP($A2528,Dividends!$C$10:$E$100,2,0),0)</f>
        <v>10.262546833068914</v>
      </c>
      <c r="G2528" s="66">
        <f t="shared" si="78"/>
        <v>35.415716299453891</v>
      </c>
      <c r="H2528" s="2">
        <f>H2527*(1-H$1+IF(AND(WEEKDAY($A2528)&lt;&gt;1,WEEKDAY($A2528)&lt;&gt;7),-VLOOKUP($A2528,ETF_OP_Fee!$I$5:$J$14,2,1),0))^($A2528-$A2527)*(1+1*(B2528/B2527-1))</f>
        <v>5.3971082446132472</v>
      </c>
      <c r="I2528" s="9" t="str">
        <f>IFERROR(VLOOKUP(A2528,'BITO-IV'!$A$1:$J$10000,4,0),"")</f>
        <v/>
      </c>
      <c r="L2528" s="9">
        <f>VLOOKUP(A2528,'ETH-Web'!$A$1:$G$10001,6,0)</f>
        <v>141.25813299999999</v>
      </c>
      <c r="M2528" s="2">
        <f>M2527*(1-M$1+IF(AND(WEEKDAY($A2528)&lt;&gt;1,WEEKDAY($A2528)&lt;&gt;7),-VLOOKUP($A2528,ETF_OP_Fee!$K$5:$L$14,2,1),0))^($A2528-$A2527)*(1+2*(L2528/L2527-1))-M$3*IFERROR(VLOOKUP($A4124,Dividends!$C$10:$E$100,3,0),0)</f>
        <v>1.178717574929435</v>
      </c>
      <c r="R2528" t="str">
        <f t="shared" si="79"/>
        <v/>
      </c>
      <c r="S2528" t="str">
        <f t="shared" si="77"/>
        <v/>
      </c>
      <c r="U2528" t="str">
        <f t="shared" si="80"/>
        <v/>
      </c>
      <c r="V2528" t="str">
        <f t="shared" si="81"/>
        <v/>
      </c>
      <c r="W2528">
        <f>VLOOKUP(A2528,Tbills!$B$4:$C$10000,2,1)</f>
        <v>1.5199991208790973</v>
      </c>
    </row>
    <row r="2529" spans="1:30">
      <c r="A2529" s="1">
        <v>43839</v>
      </c>
      <c r="B2529">
        <f>IFERROR(VLOOKUP($A2529,'BTC-Web'!$A$2:$H$10000,2,0),"")</f>
        <v>8082.2958980000003</v>
      </c>
      <c r="C2529">
        <f>VLOOKUP(A2529,H_SPBTFDUE!$B$2:$C$5828,2,0)</f>
        <v>51.89</v>
      </c>
      <c r="D2529" s="2">
        <f>D2528*(1-D$1+IF(AND(WEEKDAY($A2529)&lt;&gt;1,WEEKDAY($A2529)&lt;&gt;7),-VLOOKUP($A2529,ETF_OP_Fee!$G$5:$H$14,2,1),0))^($A2529-$A2528)*(1+2*(C2529/C2528-1))+IFERROR(VLOOKUP(A2529,BITXeom!$C$9:$D$100,2,0),0)-$D$3*IFERROR(VLOOKUP($A2529,Dividends!$C$10:$E$100,2,0),0)</f>
        <v>9.6921982796604134</v>
      </c>
      <c r="G2529" s="66">
        <f t="shared" si="78"/>
        <v>37.378094593715495</v>
      </c>
      <c r="H2529" s="2">
        <f>H2528*(1-H$1+IF(AND(WEEKDAY($A2529)&lt;&gt;1,WEEKDAY($A2529)&lt;&gt;7),-VLOOKUP($A2529,ETF_OP_Fee!$I$5:$J$14,2,1),0))^($A2529-$A2528)*(1+1*(B2529/B2528-1))</f>
        <v>5.3443071479245461</v>
      </c>
      <c r="I2529" s="9" t="str">
        <f>IFERROR(VLOOKUP(A2529,'BITO-IV'!$A$1:$J$10000,4,0),"")</f>
        <v/>
      </c>
      <c r="L2529" s="9">
        <f>VLOOKUP(A2529,'ETH-Web'!$A$1:$G$10001,6,0)</f>
        <v>138.97920199999999</v>
      </c>
      <c r="M2529" s="2">
        <f>M2528*(1-M$1+IF(AND(WEEKDAY($A2529)&lt;&gt;1,WEEKDAY($A2529)&lt;&gt;7),-VLOOKUP($A2529,ETF_OP_Fee!$K$5:$L$14,2,1),0))^($A2529-$A2528)*(1+2*(L2529/L2528-1))-M$3*IFERROR(VLOOKUP($A4125,Dividends!$C$10:$E$100,3,0),0)</f>
        <v>1.1406554711433214</v>
      </c>
      <c r="R2529" t="str">
        <f t="shared" si="79"/>
        <v/>
      </c>
      <c r="S2529" t="str">
        <f t="shared" si="77"/>
        <v/>
      </c>
      <c r="U2529" t="str">
        <f t="shared" si="80"/>
        <v/>
      </c>
      <c r="V2529" t="str">
        <f t="shared" si="81"/>
        <v/>
      </c>
      <c r="W2529">
        <f>VLOOKUP(A2529,Tbills!$B$4:$C$10000,2,1)</f>
        <v>1.5199991208790973</v>
      </c>
    </row>
    <row r="2530" spans="1:30">
      <c r="A2530" s="1">
        <v>43840</v>
      </c>
      <c r="B2530">
        <f>IFERROR(VLOOKUP($A2530,'BTC-Web'!$A$2:$H$10000,2,0),"")</f>
        <v>7878.3076170000004</v>
      </c>
      <c r="C2530">
        <f>VLOOKUP(A2530,H_SPBTFDUE!$B$2:$C$5828,2,0)</f>
        <v>53.52</v>
      </c>
      <c r="D2530" s="2">
        <f>D2529*(1-D$1+IF(AND(WEEKDAY($A2530)&lt;&gt;1,WEEKDAY($A2530)&lt;&gt;7),-VLOOKUP($A2530,ETF_OP_Fee!$G$5:$H$14,2,1),0))^($A2530-$A2529)*(1+2*(C2530/C2529-1))+IFERROR(VLOOKUP(A2530,BITXeom!$C$9:$D$100,2,0),0)-$D$3*IFERROR(VLOOKUP($A2530,Dividends!$C$10:$E$100,2,0),0)</f>
        <v>10.299870866540591</v>
      </c>
      <c r="G2530" s="66">
        <f t="shared" si="78"/>
        <v>35.027862348248767</v>
      </c>
      <c r="H2530" s="2">
        <f>H2529*(1-H$1+IF(AND(WEEKDAY($A2530)&lt;&gt;1,WEEKDAY($A2530)&lt;&gt;7),-VLOOKUP($A2530,ETF_OP_Fee!$I$5:$J$14,2,1),0))^($A2530-$A2529)*(1+1*(B2530/B2529-1))</f>
        <v>5.2092871112866233</v>
      </c>
      <c r="I2530" s="9" t="str">
        <f>IFERROR(VLOOKUP(A2530,'BITO-IV'!$A$1:$J$10000,4,0),"")</f>
        <v/>
      </c>
      <c r="L2530" s="9">
        <f>VLOOKUP(A2530,'ETH-Web'!$A$1:$G$10001,6,0)</f>
        <v>143.963776</v>
      </c>
      <c r="M2530" s="2">
        <f>M2529*(1-M$1+IF(AND(WEEKDAY($A2530)&lt;&gt;1,WEEKDAY($A2530)&lt;&gt;7),-VLOOKUP($A2530,ETF_OP_Fee!$K$5:$L$14,2,1),0))^($A2530-$A2529)*(1+2*(L2530/L2529-1))-M$3*IFERROR(VLOOKUP($A4126,Dividends!$C$10:$E$100,3,0),0)</f>
        <v>1.2224445990890342</v>
      </c>
      <c r="R2530" t="str">
        <f t="shared" si="79"/>
        <v/>
      </c>
      <c r="S2530" t="str">
        <f t="shared" si="77"/>
        <v/>
      </c>
      <c r="U2530" t="str">
        <f t="shared" si="80"/>
        <v/>
      </c>
      <c r="V2530" t="str">
        <f t="shared" si="81"/>
        <v/>
      </c>
      <c r="W2530">
        <f>VLOOKUP(A2530,Tbills!$B$4:$C$10000,2,1)</f>
        <v>1.5199991208790973</v>
      </c>
    </row>
    <row r="2531" spans="1:30">
      <c r="A2531" s="1">
        <v>43843</v>
      </c>
      <c r="B2531">
        <f>IFERROR(VLOOKUP($A2531,'BTC-Web'!$A$2:$H$10000,2,0),"")</f>
        <v>8189.7719729999999</v>
      </c>
      <c r="C2531">
        <f>VLOOKUP(A2531,H_SPBTFDUE!$B$2:$C$5828,2,0)</f>
        <v>53.99</v>
      </c>
      <c r="D2531" s="2">
        <f>D2530*(1-D$1+IF(AND(WEEKDAY($A2531)&lt;&gt;1,WEEKDAY($A2531)&lt;&gt;7),-VLOOKUP($A2531,ETF_OP_Fee!$G$5:$H$14,2,1),0))^($A2531-$A2530)*(1+2*(C2531/C2530-1))+IFERROR(VLOOKUP(A2531,BITXeom!$C$9:$D$100,2,0),0)-$D$3*IFERROR(VLOOKUP($A2531,Dividends!$C$10:$E$100,2,0),0)</f>
        <v>10.476983083301123</v>
      </c>
      <c r="G2531" s="66">
        <f t="shared" si="78"/>
        <v>34.41082615108531</v>
      </c>
      <c r="H2531" s="2">
        <f>H2530*(1-H$1+IF(AND(WEEKDAY($A2531)&lt;&gt;1,WEEKDAY($A2531)&lt;&gt;7),-VLOOKUP($A2531,ETF_OP_Fee!$I$5:$J$14,2,1),0))^($A2531-$A2530)*(1+1*(B2531/B2530-1))</f>
        <v>5.4148104559027965</v>
      </c>
      <c r="I2531" s="9" t="str">
        <f>IFERROR(VLOOKUP(A2531,'BITO-IV'!$A$1:$J$10000,1,0),"")</f>
        <v/>
      </c>
      <c r="L2531" s="9">
        <f>VLOOKUP(A2531,'ETH-Web'!$A$1:$G$10001,6,0)</f>
        <v>144.22659300000001</v>
      </c>
      <c r="M2531" s="2">
        <f>M2530*(1-M$1+IF(AND(WEEKDAY($A2531)&lt;&gt;1,WEEKDAY($A2531)&lt;&gt;7),-VLOOKUP($A2531,ETF_OP_Fee!$K$5:$L$14,2,1),0))^($A2531-$A2530)*(1+2*(L2531/L2530-1))-M$3*IFERROR(VLOOKUP($A4127,Dividends!$C$10:$E$100,3,0),0)</f>
        <v>1.2268131444830888</v>
      </c>
      <c r="R2531" t="str">
        <f t="shared" si="79"/>
        <v/>
      </c>
      <c r="S2531" t="str">
        <f t="shared" si="77"/>
        <v/>
      </c>
      <c r="U2531" t="str">
        <f t="shared" si="80"/>
        <v/>
      </c>
      <c r="V2531" t="str">
        <f t="shared" si="81"/>
        <v/>
      </c>
      <c r="W2531">
        <f>VLOOKUP(A2531,Tbills!$B$4:$C$10000,2,1)</f>
        <v>1.5300000000000253</v>
      </c>
      <c r="Z2531" s="9">
        <f>'BITO-IV'!$A100</f>
        <v>45180</v>
      </c>
      <c r="AB2531" s="12" t="e">
        <f>VLOOKUP(DATEVALUE("20-jan-2020"),'BITO-IV'!A2:J567,1,0)</f>
        <v>#N/A</v>
      </c>
      <c r="AD2531">
        <f>DATEVALUE("20-jan-2020")</f>
        <v>43850</v>
      </c>
    </row>
    <row r="2532" spans="1:30">
      <c r="A2532" s="1">
        <v>43844</v>
      </c>
      <c r="B2532">
        <f>IFERROR(VLOOKUP($A2532,'BTC-Web'!$A$2:$H$10000,2,0),"")</f>
        <v>8140.9331050000001</v>
      </c>
      <c r="C2532">
        <f>VLOOKUP(A2532,H_SPBTFDUE!$B$2:$C$5828,2,0)</f>
        <v>57.67</v>
      </c>
      <c r="D2532" s="2">
        <f>D2531*(1-D$1+IF(AND(WEEKDAY($A2532)&lt;&gt;1,WEEKDAY($A2532)&lt;&gt;7),-VLOOKUP($A2532,ETF_OP_Fee!$G$5:$H$14,2,1),0))^($A2532-$A2531)*(1+2*(C2532/C2531-1))+IFERROR(VLOOKUP(A2532,BITXeom!$C$9:$D$100,2,0),0)-$D$3*IFERROR(VLOOKUP($A2532,Dividends!$C$10:$E$100,2,0),0)</f>
        <v>11.903786412524703</v>
      </c>
      <c r="G2532" s="66">
        <f t="shared" si="78"/>
        <v>29.718098053703009</v>
      </c>
      <c r="H2532" s="2">
        <f>H2531*(1-H$1+IF(AND(WEEKDAY($A2532)&lt;&gt;1,WEEKDAY($A2532)&lt;&gt;7),-VLOOKUP($A2532,ETF_OP_Fee!$I$5:$J$14,2,1),0))^($A2532-$A2531)*(1+1*(B2532/B2531-1))</f>
        <v>5.3823796942718305</v>
      </c>
      <c r="I2532" s="9" t="str">
        <f>IFERROR(VLOOKUP(A2532,'BITO-IV'!$A$1:$J$10000,4,0),"")</f>
        <v/>
      </c>
      <c r="L2532" s="9">
        <f>VLOOKUP(A2532,'ETH-Web'!$A$1:$G$10001,6,0)</f>
        <v>165.955353</v>
      </c>
      <c r="M2532" s="2">
        <f>M2531*(1-M$1+IF(AND(WEEKDAY($A2532)&lt;&gt;1,WEEKDAY($A2532)&lt;&gt;7),-VLOOKUP($A2532,ETF_OP_Fee!$K$5:$L$14,2,1),0))^($A2532-$A2531)*(1+2*(L2532/L2531-1))-M$3*IFERROR(VLOOKUP($A4128,Dividends!$C$10:$E$100,3,0),0)</f>
        <v>1.5964282469536455</v>
      </c>
      <c r="R2532" t="str">
        <f t="shared" si="79"/>
        <v/>
      </c>
      <c r="S2532" t="str">
        <f t="shared" si="77"/>
        <v/>
      </c>
      <c r="U2532" t="str">
        <f t="shared" si="80"/>
        <v/>
      </c>
      <c r="V2532" t="str">
        <f t="shared" si="81"/>
        <v/>
      </c>
      <c r="W2532">
        <f>VLOOKUP(A2532,Tbills!$B$4:$C$10000,2,1)</f>
        <v>1.5300000000000253</v>
      </c>
    </row>
    <row r="2533" spans="1:30">
      <c r="A2533" s="1">
        <v>43845</v>
      </c>
      <c r="B2533">
        <f>IFERROR(VLOOKUP($A2533,'BTC-Web'!$A$2:$H$10000,2,0),"")</f>
        <v>8825.34375</v>
      </c>
      <c r="C2533">
        <f>VLOOKUP(A2533,H_SPBTFDUE!$B$2:$C$5828,2,0)</f>
        <v>58.49</v>
      </c>
      <c r="D2533" s="2">
        <f>D2532*(1-D$1+IF(AND(WEEKDAY($A2533)&lt;&gt;1,WEEKDAY($A2533)&lt;&gt;7),-VLOOKUP($A2533,ETF_OP_Fee!$G$5:$H$14,2,1),0))^($A2533-$A2532)*(1+2*(C2533/C2532-1))+IFERROR(VLOOKUP(A2533,BITXeom!$C$9:$D$100,2,0),0)-$D$3*IFERROR(VLOOKUP($A2533,Dividends!$C$10:$E$100,2,0),0)</f>
        <v>12.240826489360728</v>
      </c>
      <c r="G2533" s="66">
        <f t="shared" si="78"/>
        <v>28.871437839754158</v>
      </c>
      <c r="H2533" s="2">
        <f>H2532*(1-H$1+IF(AND(WEEKDAY($A2533)&lt;&gt;1,WEEKDAY($A2533)&lt;&gt;7),-VLOOKUP($A2533,ETF_OP_Fee!$I$5:$J$14,2,1),0))^($A2533-$A2532)*(1+1*(B2533/B2532-1))</f>
        <v>5.8347260744916865</v>
      </c>
      <c r="I2533" s="9" t="str">
        <f>IFERROR(VLOOKUP(A2533,'BITO-IV'!$A$1:$J$10000,4,0),"")</f>
        <v/>
      </c>
      <c r="L2533" s="9">
        <f>VLOOKUP(A2533,'ETH-Web'!$A$1:$G$10001,6,0)</f>
        <v>166.230682</v>
      </c>
      <c r="M2533" s="2">
        <f>M2532*(1-M$1+IF(AND(WEEKDAY($A2533)&lt;&gt;1,WEEKDAY($A2533)&lt;&gt;7),-VLOOKUP($A2533,ETF_OP_Fee!$K$5:$L$14,2,1),0))^($A2533-$A2532)*(1+2*(L2533/L2532-1))-M$3*IFERROR(VLOOKUP($A4129,Dividends!$C$10:$E$100,3,0),0)</f>
        <v>1.6016841204513226</v>
      </c>
      <c r="R2533" t="str">
        <f t="shared" si="79"/>
        <v/>
      </c>
      <c r="S2533" t="str">
        <f t="shared" si="77"/>
        <v/>
      </c>
      <c r="U2533" t="str">
        <f t="shared" si="80"/>
        <v/>
      </c>
      <c r="V2533" t="str">
        <f t="shared" si="81"/>
        <v/>
      </c>
      <c r="W2533">
        <f>VLOOKUP(A2533,Tbills!$B$4:$C$10000,2,1)</f>
        <v>1.5300000000000253</v>
      </c>
    </row>
    <row r="2534" spans="1:30">
      <c r="A2534" s="1">
        <v>43846</v>
      </c>
      <c r="B2534">
        <f>IFERROR(VLOOKUP($A2534,'BTC-Web'!$A$2:$H$10000,2,0),"")</f>
        <v>8812.4814449999994</v>
      </c>
      <c r="C2534">
        <f>VLOOKUP(A2534,H_SPBTFDUE!$B$2:$C$5828,2,0)</f>
        <v>57.86</v>
      </c>
      <c r="D2534" s="2">
        <f>D2533*(1-D$1+IF(AND(WEEKDAY($A2534)&lt;&gt;1,WEEKDAY($A2534)&lt;&gt;7),-VLOOKUP($A2534,ETF_OP_Fee!$G$5:$H$14,2,1),0))^($A2534-$A2533)*(1+2*(C2534/C2533-1))+IFERROR(VLOOKUP(A2534,BITXeom!$C$9:$D$100,2,0),0)-$D$3*IFERROR(VLOOKUP($A2534,Dividends!$C$10:$E$100,2,0),0)</f>
        <v>11.975689024229986</v>
      </c>
      <c r="G2534" s="66">
        <f t="shared" si="78"/>
        <v>29.491887613157282</v>
      </c>
      <c r="H2534" s="2">
        <f>H2533*(1-H$1+IF(AND(WEEKDAY($A2534)&lt;&gt;1,WEEKDAY($A2534)&lt;&gt;7),-VLOOKUP($A2534,ETF_OP_Fee!$I$5:$J$14,2,1),0))^($A2534-$A2533)*(1+1*(B2534/B2533-1))</f>
        <v>5.8260707386717927</v>
      </c>
      <c r="I2534" s="9" t="str">
        <f>IFERROR(VLOOKUP(A2534,'BITO-IV'!$A$1:$J$10000,4,0),"")</f>
        <v/>
      </c>
      <c r="L2534" s="9">
        <f>VLOOKUP(A2534,'ETH-Web'!$A$1:$G$10001,6,0)</f>
        <v>164.391006</v>
      </c>
      <c r="M2534" s="2">
        <f>M2533*(1-M$1+IF(AND(WEEKDAY($A2534)&lt;&gt;1,WEEKDAY($A2534)&lt;&gt;7),-VLOOKUP($A2534,ETF_OP_Fee!$K$5:$L$14,2,1),0))^($A2534-$A2533)*(1+2*(L2534/L2533-1))-M$3*IFERROR(VLOOKUP($A4130,Dividends!$C$10:$E$100,3,0),0)</f>
        <v>1.5661920881946418</v>
      </c>
      <c r="R2534" t="str">
        <f t="shared" si="79"/>
        <v/>
      </c>
      <c r="S2534" t="str">
        <f t="shared" si="77"/>
        <v/>
      </c>
      <c r="U2534" t="str">
        <f t="shared" si="80"/>
        <v/>
      </c>
      <c r="V2534" t="str">
        <f t="shared" si="81"/>
        <v/>
      </c>
      <c r="W2534">
        <f>VLOOKUP(A2534,Tbills!$B$4:$C$10000,2,1)</f>
        <v>1.5300000000000253</v>
      </c>
    </row>
    <row r="2535" spans="1:30">
      <c r="A2535" s="1">
        <v>43847</v>
      </c>
      <c r="B2535">
        <f>IFERROR(VLOOKUP($A2535,'BTC-Web'!$A$2:$H$10000,2,0),"")</f>
        <v>8725.2099610000005</v>
      </c>
      <c r="C2535">
        <f>VLOOKUP(A2535,H_SPBTFDUE!$B$2:$C$5828,2,0)</f>
        <v>58.78</v>
      </c>
      <c r="D2535" s="2">
        <f>D2534*(1-D$1+IF(AND(WEEKDAY($A2535)&lt;&gt;1,WEEKDAY($A2535)&lt;&gt;7),-VLOOKUP($A2535,ETF_OP_Fee!$G$5:$H$14,2,1),0))^($A2535-$A2534)*(1+2*(C2535/C2534-1))+IFERROR(VLOOKUP(A2535,BITXeom!$C$9:$D$100,2,0),0)-$D$3*IFERROR(VLOOKUP($A2535,Dividends!$C$10:$E$100,2,0),0)</f>
        <v>12.355037144101004</v>
      </c>
      <c r="G2535" s="66">
        <f t="shared" si="78"/>
        <v>28.552483887928926</v>
      </c>
      <c r="H2535" s="2">
        <f>H2534*(1-H$1+IF(AND(WEEKDAY($A2535)&lt;&gt;1,WEEKDAY($A2535)&lt;&gt;7),-VLOOKUP($A2535,ETF_OP_Fee!$I$5:$J$14,2,1),0))^($A2535-$A2534)*(1+1*(B2535/B2534-1))</f>
        <v>5.7682240457635823</v>
      </c>
      <c r="I2535" s="9" t="str">
        <f>IFERROR(VLOOKUP(A2535,'BITO-IV'!$A$1:$J$10000,4,0),"")</f>
        <v/>
      </c>
      <c r="L2535" s="9">
        <f>VLOOKUP(A2535,'ETH-Web'!$A$1:$G$10001,6,0)</f>
        <v>170.77995300000001</v>
      </c>
      <c r="M2535" s="2">
        <f>M2534*(1-M$1+IF(AND(WEEKDAY($A2535)&lt;&gt;1,WEEKDAY($A2535)&lt;&gt;7),-VLOOKUP($A2535,ETF_OP_Fee!$K$5:$L$14,2,1),0))^($A2535-$A2534)*(1+2*(L2535/L2534-1))-M$3*IFERROR(VLOOKUP($A4131,Dividends!$C$10:$E$100,3,0),0)</f>
        <v>1.6878866437512916</v>
      </c>
      <c r="R2535" t="str">
        <f t="shared" si="79"/>
        <v/>
      </c>
      <c r="S2535" t="str">
        <f t="shared" ref="S2535:S2598" si="82">IF($A2535&gt;=$R$2,I2535*S$4,"")</f>
        <v/>
      </c>
      <c r="U2535" t="str">
        <f t="shared" si="80"/>
        <v/>
      </c>
      <c r="V2535" t="str">
        <f t="shared" si="81"/>
        <v/>
      </c>
      <c r="W2535">
        <f>VLOOKUP(A2535,Tbills!$B$4:$C$10000,2,1)</f>
        <v>1.5300000000000253</v>
      </c>
    </row>
    <row r="2536" spans="1:30">
      <c r="A2536" s="1">
        <v>43851</v>
      </c>
      <c r="B2536">
        <f>IFERROR(VLOOKUP($A2536,'BTC-Web'!$A$2:$H$10000,2,0),"")</f>
        <v>8658.9912110000005</v>
      </c>
      <c r="C2536">
        <f>VLOOKUP(A2536,H_SPBTFDUE!$B$2:$C$5828,2,0)</f>
        <v>57.52</v>
      </c>
      <c r="D2536" s="2">
        <f>D2535*(1-D$1+IF(AND(WEEKDAY($A2536)&lt;&gt;1,WEEKDAY($A2536)&lt;&gt;7),-VLOOKUP($A2536,ETF_OP_Fee!$G$5:$H$14,2,1),0))^($A2536-$A2535)*(1+2*(C2536/C2535-1))+IFERROR(VLOOKUP(A2536,BITXeom!$C$9:$D$100,2,0),0)-$D$3*IFERROR(VLOOKUP($A2536,Dividends!$C$10:$E$100,2,0),0)</f>
        <v>11.819654330154743</v>
      </c>
      <c r="G2536" s="66">
        <f t="shared" si="78"/>
        <v>29.775091833743193</v>
      </c>
      <c r="H2536" s="2">
        <f>H2535*(1-H$1+IF(AND(WEEKDAY($A2536)&lt;&gt;1,WEEKDAY($A2536)&lt;&gt;7),-VLOOKUP($A2536,ETF_OP_Fee!$I$5:$J$14,2,1),0))^($A2536-$A2535)*(1+1*(B2536/B2535-1))</f>
        <v>5.7238509766302261</v>
      </c>
      <c r="I2536" s="9" t="str">
        <f>IFERROR(VLOOKUP(A2536,'BITO-IV'!$A$1:$J$10000,4,0),"")</f>
        <v/>
      </c>
      <c r="L2536" s="9">
        <f>VLOOKUP(A2536,'ETH-Web'!$A$1:$G$10001,6,0)</f>
        <v>169.697159</v>
      </c>
      <c r="M2536" s="2">
        <f>M2535*(1-M$1+IF(AND(WEEKDAY($A2536)&lt;&gt;1,WEEKDAY($A2536)&lt;&gt;7),-VLOOKUP($A2536,ETF_OP_Fee!$K$5:$L$14,2,1),0))^($A2536-$A2535)*(1+2*(L2536/L2535-1))-M$3*IFERROR(VLOOKUP($A4132,Dividends!$C$10:$E$100,3,0),0)</f>
        <v>1.6663116066246777</v>
      </c>
      <c r="R2536" t="str">
        <f t="shared" si="79"/>
        <v/>
      </c>
      <c r="S2536" t="str">
        <f t="shared" si="82"/>
        <v/>
      </c>
      <c r="U2536" t="str">
        <f t="shared" si="80"/>
        <v/>
      </c>
      <c r="V2536" t="str">
        <f t="shared" si="81"/>
        <v/>
      </c>
      <c r="W2536">
        <f>VLOOKUP(A2536,Tbills!$B$4:$C$10000,2,1)</f>
        <v>1.5300000000000253</v>
      </c>
    </row>
    <row r="2537" spans="1:30">
      <c r="A2537" s="1">
        <v>43852</v>
      </c>
      <c r="B2537">
        <f>IFERROR(VLOOKUP($A2537,'BTC-Web'!$A$2:$H$10000,2,0),"")</f>
        <v>8744.2109380000002</v>
      </c>
      <c r="C2537">
        <f>VLOOKUP(A2537,H_SPBTFDUE!$B$2:$C$5828,2,0)</f>
        <v>57.14</v>
      </c>
      <c r="D2537" s="2">
        <f>D2536*(1-D$1+IF(AND(WEEKDAY($A2537)&lt;&gt;1,WEEKDAY($A2537)&lt;&gt;7),-VLOOKUP($A2537,ETF_OP_Fee!$G$5:$H$14,2,1),0))^($A2537-$A2536)*(1+2*(C2537/C2536-1))+IFERROR(VLOOKUP(A2537,BITXeom!$C$9:$D$100,2,0),0)-$D$3*IFERROR(VLOOKUP($A2537,Dividends!$C$10:$E$100,2,0),0)</f>
        <v>11.662077645037703</v>
      </c>
      <c r="G2537" s="66">
        <f t="shared" ref="G2537:G2600" si="83">G2536*(1-G$1-2*(C2537/C2536-1))</f>
        <v>30.166954098319042</v>
      </c>
      <c r="H2537" s="2">
        <f>H2536*(1-H$1+IF(AND(WEEKDAY($A2537)&lt;&gt;1,WEEKDAY($A2537)&lt;&gt;7),-VLOOKUP($A2537,ETF_OP_Fee!$I$5:$J$14,2,1),0))^($A2537-$A2536)*(1+1*(B2537/B2536-1))</f>
        <v>5.780033310108359</v>
      </c>
      <c r="I2537" s="9" t="str">
        <f>IFERROR(VLOOKUP(A2537,'BITO-IV'!$A$1:$J$10000,4,0),"")</f>
        <v/>
      </c>
      <c r="L2537" s="9">
        <f>VLOOKUP(A2537,'ETH-Web'!$A$1:$G$10001,6,0)</f>
        <v>168.29415900000001</v>
      </c>
      <c r="M2537" s="2">
        <f>M2536*(1-M$1+IF(AND(WEEKDAY($A2537)&lt;&gt;1,WEEKDAY($A2537)&lt;&gt;7),-VLOOKUP($A2537,ETF_OP_Fee!$K$5:$L$14,2,1),0))^($A2537-$A2536)*(1+2*(L2537/L2536-1))-M$3*IFERROR(VLOOKUP($A4133,Dividends!$C$10:$E$100,3,0),0)</f>
        <v>1.6387163761886185</v>
      </c>
      <c r="R2537" t="str">
        <f t="shared" ref="R2537:R2600" si="84">IF($A2537&gt;=$R$2,B2537*R$4,"")</f>
        <v/>
      </c>
      <c r="S2537" t="str">
        <f t="shared" si="82"/>
        <v/>
      </c>
      <c r="U2537" t="str">
        <f t="shared" si="80"/>
        <v/>
      </c>
      <c r="V2537" t="str">
        <f t="shared" si="81"/>
        <v/>
      </c>
      <c r="W2537">
        <f>VLOOKUP(A2537,Tbills!$B$4:$C$10000,2,1)</f>
        <v>1.5300000000000253</v>
      </c>
    </row>
    <row r="2538" spans="1:30">
      <c r="A2538" s="1">
        <v>43853</v>
      </c>
      <c r="B2538">
        <f>IFERROR(VLOOKUP($A2538,'BTC-Web'!$A$2:$H$10000,2,0),"")</f>
        <v>8680.6503909999992</v>
      </c>
      <c r="C2538">
        <f>VLOOKUP(A2538,H_SPBTFDUE!$B$2:$C$5828,2,0)</f>
        <v>55.11</v>
      </c>
      <c r="D2538" s="2">
        <f>D2537*(1-D$1+IF(AND(WEEKDAY($A2538)&lt;&gt;1,WEEKDAY($A2538)&lt;&gt;7),-VLOOKUP($A2538,ETF_OP_Fee!$G$5:$H$14,2,1),0))^($A2538-$A2537)*(1+2*(C2538/C2537-1))+IFERROR(VLOOKUP(A2538,BITXeom!$C$9:$D$100,2,0),0)-$D$3*IFERROR(VLOOKUP($A2538,Dividends!$C$10:$E$100,2,0),0)</f>
        <v>10.832139647149175</v>
      </c>
      <c r="G2538" s="66">
        <f t="shared" si="83"/>
        <v>32.308853025870818</v>
      </c>
      <c r="H2538" s="2">
        <f>H2537*(1-H$1+IF(AND(WEEKDAY($A2538)&lt;&gt;1,WEEKDAY($A2538)&lt;&gt;7),-VLOOKUP($A2538,ETF_OP_Fee!$I$5:$J$14,2,1),0))^($A2538-$A2537)*(1+1*(B2538/B2537-1))</f>
        <v>5.7378696441373487</v>
      </c>
      <c r="I2538" s="9" t="str">
        <f>IFERROR(VLOOKUP(A2538,'BITO-IV'!$A$1:$J$10000,4,0),"")</f>
        <v/>
      </c>
      <c r="L2538" s="9">
        <f>VLOOKUP(A2538,'ETH-Web'!$A$1:$G$10001,6,0)</f>
        <v>162.92855800000001</v>
      </c>
      <c r="M2538" s="2">
        <f>M2537*(1-M$1+IF(AND(WEEKDAY($A2538)&lt;&gt;1,WEEKDAY($A2538)&lt;&gt;7),-VLOOKUP($A2538,ETF_OP_Fee!$K$5:$L$14,2,1),0))^($A2538-$A2537)*(1+2*(L2538/L2537-1))-M$3*IFERROR(VLOOKUP($A4134,Dividends!$C$10:$E$100,3,0),0)</f>
        <v>1.5341848456942395</v>
      </c>
      <c r="R2538" t="str">
        <f t="shared" si="84"/>
        <v/>
      </c>
      <c r="S2538" t="str">
        <f t="shared" si="82"/>
        <v/>
      </c>
      <c r="U2538" t="str">
        <f t="shared" si="80"/>
        <v/>
      </c>
      <c r="V2538" t="str">
        <f t="shared" si="81"/>
        <v/>
      </c>
      <c r="W2538">
        <f>VLOOKUP(A2538,Tbills!$B$4:$C$10000,2,1)</f>
        <v>1.5300000000000253</v>
      </c>
    </row>
    <row r="2539" spans="1:30">
      <c r="A2539" s="1">
        <v>43854</v>
      </c>
      <c r="B2539">
        <f>IFERROR(VLOOKUP($A2539,'BTC-Web'!$A$2:$H$10000,2,0),"")</f>
        <v>8405.5673829999996</v>
      </c>
      <c r="C2539">
        <f>VLOOKUP(A2539,H_SPBTFDUE!$B$2:$C$5828,2,0)</f>
        <v>55.87</v>
      </c>
      <c r="D2539" s="2">
        <f>D2538*(1-D$1+IF(AND(WEEKDAY($A2539)&lt;&gt;1,WEEKDAY($A2539)&lt;&gt;7),-VLOOKUP($A2539,ETF_OP_Fee!$G$5:$H$14,2,1),0))^($A2539-$A2538)*(1+2*(C2539/C2538-1))+IFERROR(VLOOKUP(A2539,BITXeom!$C$9:$D$100,2,0),0)-$D$3*IFERROR(VLOOKUP($A2539,Dividends!$C$10:$E$100,2,0),0)</f>
        <v>11.129561263057422</v>
      </c>
      <c r="G2539" s="66">
        <f t="shared" si="83"/>
        <v>31.416054218222452</v>
      </c>
      <c r="H2539" s="2">
        <f>H2538*(1-H$1+IF(AND(WEEKDAY($A2539)&lt;&gt;1,WEEKDAY($A2539)&lt;&gt;7),-VLOOKUP($A2539,ETF_OP_Fee!$I$5:$J$14,2,1),0))^($A2539-$A2538)*(1+1*(B2539/B2538-1))</f>
        <v>5.5558964425062438</v>
      </c>
      <c r="I2539" s="9" t="str">
        <f>IFERROR(VLOOKUP(A2539,'BITO-IV'!$A$1:$J$10000,4,0),"")</f>
        <v/>
      </c>
      <c r="L2539" s="9">
        <f>VLOOKUP(A2539,'ETH-Web'!$A$1:$G$10001,6,0)</f>
        <v>163.05117799999999</v>
      </c>
      <c r="M2539" s="2">
        <f>M2538*(1-M$1+IF(AND(WEEKDAY($A2539)&lt;&gt;1,WEEKDAY($A2539)&lt;&gt;7),-VLOOKUP($A2539,ETF_OP_Fee!$K$5:$L$14,2,1),0))^($A2539-$A2538)*(1+2*(L2539/L2538-1))-M$3*IFERROR(VLOOKUP($A4135,Dividends!$C$10:$E$100,3,0),0)</f>
        <v>1.5364545301221513</v>
      </c>
      <c r="R2539" t="str">
        <f t="shared" si="84"/>
        <v/>
      </c>
      <c r="S2539" t="str">
        <f t="shared" si="82"/>
        <v/>
      </c>
      <c r="U2539" t="str">
        <f t="shared" si="80"/>
        <v/>
      </c>
      <c r="V2539" t="str">
        <f t="shared" si="81"/>
        <v/>
      </c>
      <c r="W2539">
        <f>VLOOKUP(A2539,Tbills!$B$4:$C$10000,2,1)</f>
        <v>1.5300000000000253</v>
      </c>
    </row>
    <row r="2540" spans="1:30">
      <c r="A2540" s="1">
        <v>43857</v>
      </c>
      <c r="B2540">
        <f>IFERROR(VLOOKUP($A2540,'BTC-Web'!$A$2:$H$10000,2,0),"")</f>
        <v>8597.3085940000001</v>
      </c>
      <c r="C2540">
        <f>VLOOKUP(A2540,H_SPBTFDUE!$B$2:$C$5828,2,0)</f>
        <v>59.31</v>
      </c>
      <c r="D2540" s="2">
        <f>D2539*(1-D$1+IF(AND(WEEKDAY($A2540)&lt;&gt;1,WEEKDAY($A2540)&lt;&gt;7),-VLOOKUP($A2540,ETF_OP_Fee!$G$5:$H$14,2,1),0))^($A2540-$A2539)*(1+2*(C2540/C2539-1))+IFERROR(VLOOKUP(A2540,BITXeom!$C$9:$D$100,2,0),0)-$D$3*IFERROR(VLOOKUP($A2540,Dividends!$C$10:$E$100,2,0),0)</f>
        <v>12.495568908018601</v>
      </c>
      <c r="G2540" s="66">
        <f t="shared" si="83"/>
        <v>27.54575136562017</v>
      </c>
      <c r="H2540" s="2">
        <f>H2539*(1-H$1+IF(AND(WEEKDAY($A2540)&lt;&gt;1,WEEKDAY($A2540)&lt;&gt;7),-VLOOKUP($A2540,ETF_OP_Fee!$I$5:$J$14,2,1),0))^($A2540-$A2539)*(1+1*(B2540/B2539-1))</f>
        <v>5.6821894939851214</v>
      </c>
      <c r="I2540" s="9" t="str">
        <f>IFERROR(VLOOKUP(A2540,'BITO-IV'!$A$1:$J$10000,4,0),"")</f>
        <v/>
      </c>
      <c r="L2540" s="9">
        <f>VLOOKUP(A2540,'ETH-Web'!$A$1:$G$10001,6,0)</f>
        <v>170.930893</v>
      </c>
      <c r="M2540" s="2">
        <f>M2539*(1-M$1+IF(AND(WEEKDAY($A2540)&lt;&gt;1,WEEKDAY($A2540)&lt;&gt;7),-VLOOKUP($A2540,ETF_OP_Fee!$K$5:$L$14,2,1),0))^($A2540-$A2539)*(1+2*(L2540/L2539-1))-M$3*IFERROR(VLOOKUP($A4136,Dividends!$C$10:$E$100,3,0),0)</f>
        <v>1.6848277121281512</v>
      </c>
      <c r="R2540" t="str">
        <f t="shared" si="84"/>
        <v/>
      </c>
      <c r="S2540" t="str">
        <f t="shared" si="82"/>
        <v/>
      </c>
      <c r="U2540" t="str">
        <f t="shared" si="80"/>
        <v/>
      </c>
      <c r="V2540" t="str">
        <f t="shared" si="81"/>
        <v/>
      </c>
      <c r="W2540">
        <f>VLOOKUP(A2540,Tbills!$B$4:$C$10000,2,1)</f>
        <v>1.5300000000000253</v>
      </c>
    </row>
    <row r="2541" spans="1:30">
      <c r="A2541" s="1">
        <v>43858</v>
      </c>
      <c r="B2541">
        <f>IFERROR(VLOOKUP($A2541,'BTC-Web'!$A$2:$H$10000,2,0),"")</f>
        <v>8912.5244139999995</v>
      </c>
      <c r="C2541">
        <f>VLOOKUP(A2541,H_SPBTFDUE!$B$2:$C$5828,2,0)</f>
        <v>59.95</v>
      </c>
      <c r="D2541" s="2">
        <f>D2540*(1-D$1+IF(AND(WEEKDAY($A2541)&lt;&gt;1,WEEKDAY($A2541)&lt;&gt;7),-VLOOKUP($A2541,ETF_OP_Fee!$G$5:$H$14,2,1),0))^($A2541-$A2540)*(1+2*(C2541/C2540-1))+IFERROR(VLOOKUP(A2541,BITXeom!$C$9:$D$100,2,0),0)-$D$3*IFERROR(VLOOKUP($A2541,Dividends!$C$10:$E$100,2,0),0)</f>
        <v>12.763703464871739</v>
      </c>
      <c r="G2541" s="66">
        <f t="shared" si="83"/>
        <v>26.949838270516242</v>
      </c>
      <c r="H2541" s="2">
        <f>H2540*(1-H$1+IF(AND(WEEKDAY($A2541)&lt;&gt;1,WEEKDAY($A2541)&lt;&gt;7),-VLOOKUP($A2541,ETF_OP_Fee!$I$5:$J$14,2,1),0))^($A2541-$A2540)*(1+1*(B2541/B2540-1))</f>
        <v>5.8903706828694782</v>
      </c>
      <c r="I2541" s="9" t="str">
        <f>IFERROR(VLOOKUP(A2541,'BITO-IV'!$A$1:$J$10000,4,0),"")</f>
        <v/>
      </c>
      <c r="L2541" s="9">
        <f>VLOOKUP(A2541,'ETH-Web'!$A$1:$G$10001,6,0)</f>
        <v>176.370316</v>
      </c>
      <c r="M2541" s="2">
        <f>M2540*(1-M$1+IF(AND(WEEKDAY($A2541)&lt;&gt;1,WEEKDAY($A2541)&lt;&gt;7),-VLOOKUP($A2541,ETF_OP_Fee!$K$5:$L$14,2,1),0))^($A2541-$A2540)*(1+2*(L2541/L2540-1))-M$3*IFERROR(VLOOKUP($A4137,Dividends!$C$10:$E$100,3,0),0)</f>
        <v>1.7920119206434013</v>
      </c>
      <c r="R2541" t="str">
        <f t="shared" si="84"/>
        <v/>
      </c>
      <c r="S2541" t="str">
        <f t="shared" si="82"/>
        <v/>
      </c>
      <c r="U2541" t="str">
        <f t="shared" si="80"/>
        <v/>
      </c>
      <c r="V2541" t="str">
        <f t="shared" si="81"/>
        <v/>
      </c>
      <c r="W2541">
        <f>VLOOKUP(A2541,Tbills!$B$4:$C$10000,2,1)</f>
        <v>1.5300000000000253</v>
      </c>
    </row>
    <row r="2542" spans="1:30">
      <c r="A2542" s="1">
        <v>43859</v>
      </c>
      <c r="B2542">
        <f>IFERROR(VLOOKUP($A2542,'BTC-Web'!$A$2:$H$10000,2,0),"")</f>
        <v>9357.4707030000009</v>
      </c>
      <c r="C2542">
        <f>VLOOKUP(A2542,H_SPBTFDUE!$B$2:$C$5828,2,0)</f>
        <v>62.23</v>
      </c>
      <c r="D2542" s="2">
        <f>D2541*(1-D$1+IF(AND(WEEKDAY($A2542)&lt;&gt;1,WEEKDAY($A2542)&lt;&gt;7),-VLOOKUP($A2542,ETF_OP_Fee!$G$5:$H$14,2,1),0))^($A2542-$A2541)*(1+2*(C2542/C2541-1))+IFERROR(VLOOKUP(A2542,BITXeom!$C$9:$D$100,2,0),0)-$D$3*IFERROR(VLOOKUP($A2542,Dividends!$C$10:$E$100,2,0),0)</f>
        <v>13.732898298030406</v>
      </c>
      <c r="G2542" s="66">
        <f t="shared" si="83"/>
        <v>24.898539447034153</v>
      </c>
      <c r="H2542" s="2">
        <f>H2541*(1-H$1+IF(AND(WEEKDAY($A2542)&lt;&gt;1,WEEKDAY($A2542)&lt;&gt;7),-VLOOKUP($A2542,ETF_OP_Fee!$I$5:$J$14,2,1),0))^($A2542-$A2541)*(1+1*(B2542/B2541-1))</f>
        <v>6.1842788789250429</v>
      </c>
      <c r="I2542" s="9" t="str">
        <f>IFERROR(VLOOKUP(A2542,'BITO-IV'!$A$1:$J$10000,4,0),"")</f>
        <v/>
      </c>
      <c r="L2542" s="9">
        <f>VLOOKUP(A2542,'ETH-Web'!$A$1:$G$10001,6,0)</f>
        <v>175.05033900000001</v>
      </c>
      <c r="M2542" s="2">
        <f>M2541*(1-M$1+IF(AND(WEEKDAY($A2542)&lt;&gt;1,WEEKDAY($A2542)&lt;&gt;7),-VLOOKUP($A2542,ETF_OP_Fee!$K$5:$L$14,2,1),0))^($A2542-$A2541)*(1+2*(L2542/L2541-1))-M$3*IFERROR(VLOOKUP($A4138,Dividends!$C$10:$E$100,3,0),0)</f>
        <v>1.7651431885417364</v>
      </c>
      <c r="R2542" t="str">
        <f t="shared" si="84"/>
        <v/>
      </c>
      <c r="S2542" t="str">
        <f t="shared" si="82"/>
        <v/>
      </c>
      <c r="U2542" t="str">
        <f t="shared" si="80"/>
        <v/>
      </c>
      <c r="V2542" t="str">
        <f t="shared" si="81"/>
        <v/>
      </c>
      <c r="W2542">
        <f>VLOOKUP(A2542,Tbills!$B$4:$C$10000,2,1)</f>
        <v>1.5300000000000253</v>
      </c>
    </row>
    <row r="2543" spans="1:30">
      <c r="A2543" s="1">
        <v>43860</v>
      </c>
      <c r="B2543">
        <f>IFERROR(VLOOKUP($A2543,'BTC-Web'!$A$2:$H$10000,2,0),"")</f>
        <v>9316.0166019999997</v>
      </c>
      <c r="C2543">
        <f>VLOOKUP(A2543,H_SPBTFDUE!$B$2:$C$5828,2,0)</f>
        <v>63.57</v>
      </c>
      <c r="D2543" s="2">
        <f>D2542*(1-D$1+IF(AND(WEEKDAY($A2543)&lt;&gt;1,WEEKDAY($A2543)&lt;&gt;7),-VLOOKUP($A2543,ETF_OP_Fee!$G$5:$H$14,2,1),0))^($A2543-$A2542)*(1+2*(C2543/C2542-1))+IFERROR(VLOOKUP(A2543,BITXeom!$C$9:$D$100,2,0),0)-$D$3*IFERROR(VLOOKUP($A2543,Dividends!$C$10:$E$100,2,0),0)</f>
        <v>14.322593151117529</v>
      </c>
      <c r="G2543" s="66">
        <f t="shared" si="83"/>
        <v>23.824961730557064</v>
      </c>
      <c r="H2543" s="2">
        <f>H2542*(1-H$1+IF(AND(WEEKDAY($A2543)&lt;&gt;1,WEEKDAY($A2543)&lt;&gt;7),-VLOOKUP($A2543,ETF_OP_Fee!$I$5:$J$14,2,1),0))^($A2543-$A2542)*(1+1*(B2543/B2542-1))</f>
        <v>6.1567219416029779</v>
      </c>
      <c r="I2543" s="9" t="str">
        <f>IFERROR(VLOOKUP(A2543,'BITO-IV'!$A$1:$J$10000,4,0),"")</f>
        <v/>
      </c>
      <c r="L2543" s="9">
        <f>VLOOKUP(A2543,'ETH-Web'!$A$1:$G$10001,6,0)</f>
        <v>184.69047499999999</v>
      </c>
      <c r="M2543" s="2">
        <f>M2542*(1-M$1+IF(AND(WEEKDAY($A2543)&lt;&gt;1,WEEKDAY($A2543)&lt;&gt;7),-VLOOKUP($A2543,ETF_OP_Fee!$K$5:$L$14,2,1),0))^($A2543-$A2542)*(1+2*(L2543/L2542-1))-M$3*IFERROR(VLOOKUP($A4139,Dividends!$C$10:$E$100,3,0),0)</f>
        <v>1.9595078896545237</v>
      </c>
      <c r="R2543" t="str">
        <f t="shared" si="84"/>
        <v/>
      </c>
      <c r="S2543" t="str">
        <f t="shared" si="82"/>
        <v/>
      </c>
      <c r="U2543" t="str">
        <f t="shared" si="80"/>
        <v/>
      </c>
      <c r="V2543" t="str">
        <f t="shared" si="81"/>
        <v/>
      </c>
      <c r="W2543">
        <f>VLOOKUP(A2543,Tbills!$B$4:$C$10000,2,1)</f>
        <v>1.5300000000000253</v>
      </c>
    </row>
    <row r="2544" spans="1:30">
      <c r="A2544" s="1">
        <v>43861</v>
      </c>
      <c r="B2544">
        <f>IFERROR(VLOOKUP($A2544,'BTC-Web'!$A$2:$H$10000,2,0),"")</f>
        <v>9508.3134769999997</v>
      </c>
      <c r="C2544">
        <f>VLOOKUP(A2544,H_SPBTFDUE!$B$2:$C$5828,2,0)</f>
        <v>61.68</v>
      </c>
      <c r="D2544" s="2">
        <f>D2543*(1-D$1+IF(AND(WEEKDAY($A2544)&lt;&gt;1,WEEKDAY($A2544)&lt;&gt;7),-VLOOKUP($A2544,ETF_OP_Fee!$G$5:$H$14,2,1),0))^($A2544-$A2543)*(1+2*(C2544/C2543-1))+IFERROR(VLOOKUP(A2544,BITXeom!$C$9:$D$100,2,0),0)-$D$3*IFERROR(VLOOKUP($A2544,Dividends!$C$10:$E$100,2,0),0)</f>
        <v>13.469319073970123</v>
      </c>
      <c r="G2544" s="66">
        <f t="shared" si="83"/>
        <v>25.240401648848948</v>
      </c>
      <c r="H2544" s="2">
        <f>H2543*(1-H$1+IF(AND(WEEKDAY($A2544)&lt;&gt;1,WEEKDAY($A2544)&lt;&gt;7),-VLOOKUP($A2544,ETF_OP_Fee!$I$5:$J$14,2,1),0))^($A2544-$A2543)*(1+1*(B2544/B2543-1))</f>
        <v>6.2836425768051596</v>
      </c>
      <c r="I2544" s="9" t="str">
        <f>IFERROR(VLOOKUP(A2544,'BITO-IV'!$A$1:$J$10000,4,0),"")</f>
        <v/>
      </c>
      <c r="L2544" s="9">
        <f>VLOOKUP(A2544,'ETH-Web'!$A$1:$G$10001,6,0)</f>
        <v>180.16017199999999</v>
      </c>
      <c r="M2544" s="2">
        <f>M2543*(1-M$1+IF(AND(WEEKDAY($A2544)&lt;&gt;1,WEEKDAY($A2544)&lt;&gt;7),-VLOOKUP($A2544,ETF_OP_Fee!$K$5:$L$14,2,1),0))^($A2544-$A2543)*(1+2*(L2544/L2543-1))-M$3*IFERROR(VLOOKUP($A4140,Dividends!$C$10:$E$100,3,0),0)</f>
        <v>1.8633297194777718</v>
      </c>
      <c r="R2544" t="str">
        <f t="shared" si="84"/>
        <v/>
      </c>
      <c r="S2544" t="str">
        <f t="shared" si="82"/>
        <v/>
      </c>
      <c r="U2544" t="str">
        <f t="shared" si="80"/>
        <v/>
      </c>
      <c r="V2544" t="str">
        <f t="shared" si="81"/>
        <v/>
      </c>
      <c r="W2544">
        <f>VLOOKUP(A2544,Tbills!$B$4:$C$10000,2,1)</f>
        <v>1.5300000000000253</v>
      </c>
    </row>
    <row r="2545" spans="1:23">
      <c r="A2545" s="1">
        <v>43864</v>
      </c>
      <c r="B2545">
        <f>IFERROR(VLOOKUP($A2545,'BTC-Web'!$A$2:$H$10000,2,0),"")</f>
        <v>9344.6835940000001</v>
      </c>
      <c r="C2545">
        <f>VLOOKUP(A2545,H_SPBTFDUE!$B$2:$C$5828,2,0)</f>
        <v>61.49</v>
      </c>
      <c r="D2545" s="2">
        <f>D2544*(1-D$1+IF(AND(WEEKDAY($A2545)&lt;&gt;1,WEEKDAY($A2545)&lt;&gt;7),-VLOOKUP($A2545,ETF_OP_Fee!$G$5:$H$14,2,1),0))^($A2545-$A2544)*(1+2*(C2545/C2544-1))+IFERROR(VLOOKUP(A2545,BITXeom!$C$9:$D$100,2,0),0)-$D$3*IFERROR(VLOOKUP($A2545,Dividends!$C$10:$E$100,2,0),0)</f>
        <v>13.381496385059361</v>
      </c>
      <c r="G2545" s="66">
        <f t="shared" si="83"/>
        <v>25.394589590909384</v>
      </c>
      <c r="H2545" s="2">
        <f>H2544*(1-H$1+IF(AND(WEEKDAY($A2545)&lt;&gt;1,WEEKDAY($A2545)&lt;&gt;7),-VLOOKUP($A2545,ETF_OP_Fee!$I$5:$J$14,2,1),0))^($A2545-$A2544)*(1+1*(B2545/B2544-1))</f>
        <v>6.1750243172319772</v>
      </c>
      <c r="I2545" s="9" t="str">
        <f>IFERROR(VLOOKUP(A2545,'BITO-IV'!$A$1:$J$10000,4,0),"")</f>
        <v/>
      </c>
      <c r="L2545" s="9">
        <f>VLOOKUP(A2545,'ETH-Web'!$A$1:$G$10001,6,0)</f>
        <v>189.86506700000001</v>
      </c>
      <c r="M2545" s="2">
        <f>M2544*(1-M$1+IF(AND(WEEKDAY($A2545)&lt;&gt;1,WEEKDAY($A2545)&lt;&gt;7),-VLOOKUP($A2545,ETF_OP_Fee!$K$5:$L$14,2,1),0))^($A2545-$A2544)*(1+2*(L2545/L2544-1))-M$3*IFERROR(VLOOKUP($A4141,Dividends!$C$10:$E$100,3,0),0)</f>
        <v>2.0639184985096501</v>
      </c>
      <c r="R2545" t="str">
        <f t="shared" si="84"/>
        <v/>
      </c>
      <c r="S2545" t="str">
        <f t="shared" si="82"/>
        <v/>
      </c>
      <c r="U2545" t="str">
        <f t="shared" si="80"/>
        <v/>
      </c>
      <c r="V2545" t="str">
        <f t="shared" si="81"/>
        <v/>
      </c>
      <c r="W2545">
        <f>VLOOKUP(A2545,Tbills!$B$4:$C$10000,2,1)</f>
        <v>1.5500017582417682</v>
      </c>
    </row>
    <row r="2546" spans="1:23">
      <c r="A2546" s="1">
        <v>43865</v>
      </c>
      <c r="B2546">
        <f>IFERROR(VLOOKUP($A2546,'BTC-Web'!$A$2:$H$10000,2,0),"")</f>
        <v>9292.8417969999991</v>
      </c>
      <c r="C2546">
        <f>VLOOKUP(A2546,H_SPBTFDUE!$B$2:$C$5828,2,0)</f>
        <v>60.48</v>
      </c>
      <c r="D2546" s="2">
        <f>D2545*(1-D$1+IF(AND(WEEKDAY($A2546)&lt;&gt;1,WEEKDAY($A2546)&lt;&gt;7),-VLOOKUP($A2546,ETF_OP_Fee!$G$5:$H$14,2,1),0))^($A2546-$A2545)*(1+2*(C2546/C2545-1))+IFERROR(VLOOKUP(A2546,BITXeom!$C$9:$D$100,2,0),0)-$D$3*IFERROR(VLOOKUP($A2546,Dividends!$C$10:$E$100,2,0),0)</f>
        <v>12.940342466339303</v>
      </c>
      <c r="G2546" s="66">
        <f t="shared" si="83"/>
        <v>26.22750204364867</v>
      </c>
      <c r="H2546" s="2">
        <f>H2545*(1-H$1+IF(AND(WEEKDAY($A2546)&lt;&gt;1,WEEKDAY($A2546)&lt;&gt;7),-VLOOKUP($A2546,ETF_OP_Fee!$I$5:$J$14,2,1),0))^($A2546-$A2545)*(1+1*(B2546/B2545-1))</f>
        <v>6.1406071111633045</v>
      </c>
      <c r="I2546" s="9" t="str">
        <f>IFERROR(VLOOKUP(A2546,'BITO-IV'!$A$1:$J$10000,4,0),"")</f>
        <v/>
      </c>
      <c r="L2546" s="9">
        <f>VLOOKUP(A2546,'ETH-Web'!$A$1:$G$10001,6,0)</f>
        <v>189.250595</v>
      </c>
      <c r="M2546" s="2">
        <f>M2545*(1-M$1+IF(AND(WEEKDAY($A2546)&lt;&gt;1,WEEKDAY($A2546)&lt;&gt;7),-VLOOKUP($A2546,ETF_OP_Fee!$K$5:$L$14,2,1),0))^($A2546-$A2545)*(1+2*(L2546/L2545-1))-M$3*IFERROR(VLOOKUP($A4142,Dividends!$C$10:$E$100,3,0),0)</f>
        <v>2.0505065166976699</v>
      </c>
      <c r="R2546" t="str">
        <f t="shared" si="84"/>
        <v/>
      </c>
      <c r="S2546" t="str">
        <f t="shared" si="82"/>
        <v/>
      </c>
      <c r="U2546" t="str">
        <f t="shared" si="80"/>
        <v/>
      </c>
      <c r="V2546" t="str">
        <f t="shared" si="81"/>
        <v/>
      </c>
      <c r="W2546">
        <f>VLOOKUP(A2546,Tbills!$B$4:$C$10000,2,1)</f>
        <v>1.5500017582417682</v>
      </c>
    </row>
    <row r="2547" spans="1:23">
      <c r="A2547" s="1">
        <v>43866</v>
      </c>
      <c r="B2547">
        <f>IFERROR(VLOOKUP($A2547,'BTC-Web'!$A$2:$H$10000,2,0),"")</f>
        <v>9183.4160159999992</v>
      </c>
      <c r="C2547">
        <f>VLOOKUP(A2547,H_SPBTFDUE!$B$2:$C$5828,2,0)</f>
        <v>64.239999999999995</v>
      </c>
      <c r="D2547" s="2">
        <f>D2546*(1-D$1+IF(AND(WEEKDAY($A2547)&lt;&gt;1,WEEKDAY($A2547)&lt;&gt;7),-VLOOKUP($A2547,ETF_OP_Fee!$G$5:$H$14,2,1),0))^($A2547-$A2546)*(1+2*(C2547/C2546-1))+IFERROR(VLOOKUP(A2547,BITXeom!$C$9:$D$100,2,0),0)-$D$3*IFERROR(VLOOKUP($A2547,Dividends!$C$10:$E$100,2,0),0)</f>
        <v>14.547572955619072</v>
      </c>
      <c r="G2547" s="66">
        <f t="shared" si="83"/>
        <v>22.965045252473271</v>
      </c>
      <c r="H2547" s="2">
        <f>H2546*(1-H$1+IF(AND(WEEKDAY($A2547)&lt;&gt;1,WEEKDAY($A2547)&lt;&gt;7),-VLOOKUP($A2547,ETF_OP_Fee!$I$5:$J$14,2,1),0))^($A2547-$A2546)*(1+1*(B2547/B2546-1))</f>
        <v>6.0681418229193955</v>
      </c>
      <c r="I2547" s="9" t="str">
        <f>IFERROR(VLOOKUP(A2547,'BITO-IV'!$A$1:$J$10000,4,0),"")</f>
        <v/>
      </c>
      <c r="L2547" s="9">
        <f>VLOOKUP(A2547,'ETH-Web'!$A$1:$G$10001,6,0)</f>
        <v>204.23024000000001</v>
      </c>
      <c r="M2547" s="2">
        <f>M2546*(1-M$1+IF(AND(WEEKDAY($A2547)&lt;&gt;1,WEEKDAY($A2547)&lt;&gt;7),-VLOOKUP($A2547,ETF_OP_Fee!$K$5:$L$14,2,1),0))^($A2547-$A2546)*(1+2*(L2547/L2546-1))-M$3*IFERROR(VLOOKUP($A4143,Dividends!$C$10:$E$100,3,0),0)</f>
        <v>2.3750505079087172</v>
      </c>
      <c r="R2547" t="str">
        <f t="shared" si="84"/>
        <v/>
      </c>
      <c r="S2547" t="str">
        <f t="shared" si="82"/>
        <v/>
      </c>
      <c r="U2547" t="str">
        <f t="shared" si="80"/>
        <v/>
      </c>
      <c r="V2547" t="str">
        <f t="shared" si="81"/>
        <v/>
      </c>
      <c r="W2547">
        <f>VLOOKUP(A2547,Tbills!$B$4:$C$10000,2,1)</f>
        <v>1.5500017582417682</v>
      </c>
    </row>
    <row r="2548" spans="1:23">
      <c r="A2548" s="1">
        <v>43867</v>
      </c>
      <c r="B2548">
        <f>IFERROR(VLOOKUP($A2548,'BTC-Web'!$A$2:$H$10000,2,0),"")</f>
        <v>9617.8212889999995</v>
      </c>
      <c r="C2548">
        <f>VLOOKUP(A2548,H_SPBTFDUE!$B$2:$C$5828,2,0)</f>
        <v>64.69</v>
      </c>
      <c r="D2548" s="2">
        <f>D2547*(1-D$1+IF(AND(WEEKDAY($A2548)&lt;&gt;1,WEEKDAY($A2548)&lt;&gt;7),-VLOOKUP($A2548,ETF_OP_Fee!$G$5:$H$14,2,1),0))^($A2548-$A2547)*(1+2*(C2548/C2547-1))+IFERROR(VLOOKUP(A2548,BITXeom!$C$9:$D$100,2,0),0)-$D$3*IFERROR(VLOOKUP($A2548,Dividends!$C$10:$E$100,2,0),0)</f>
        <v>14.749605660212227</v>
      </c>
      <c r="G2548" s="66">
        <f t="shared" si="83"/>
        <v>22.642110385746147</v>
      </c>
      <c r="H2548" s="2">
        <f>H2547*(1-H$1+IF(AND(WEEKDAY($A2548)&lt;&gt;1,WEEKDAY($A2548)&lt;&gt;7),-VLOOKUP($A2548,ETF_OP_Fee!$I$5:$J$14,2,1),0))^($A2548-$A2547)*(1+1*(B2548/B2547-1))</f>
        <v>6.3550191441402708</v>
      </c>
      <c r="I2548" s="9" t="str">
        <f>IFERROR(VLOOKUP(A2548,'BITO-IV'!$A$1:$J$10000,4,0),"")</f>
        <v/>
      </c>
      <c r="L2548" s="9">
        <f>VLOOKUP(A2548,'ETH-Web'!$A$1:$G$10001,6,0)</f>
        <v>212.33908099999999</v>
      </c>
      <c r="M2548" s="2">
        <f>M2547*(1-M$1+IF(AND(WEEKDAY($A2548)&lt;&gt;1,WEEKDAY($A2548)&lt;&gt;7),-VLOOKUP($A2548,ETF_OP_Fee!$K$5:$L$14,2,1),0))^($A2548-$A2547)*(1+2*(L2548/L2547-1))-M$3*IFERROR(VLOOKUP($A4144,Dividends!$C$10:$E$100,3,0),0)</f>
        <v>2.5635844391384772</v>
      </c>
      <c r="R2548" t="str">
        <f t="shared" si="84"/>
        <v/>
      </c>
      <c r="S2548" t="str">
        <f t="shared" si="82"/>
        <v/>
      </c>
      <c r="U2548" t="str">
        <f t="shared" si="80"/>
        <v/>
      </c>
      <c r="V2548" t="str">
        <f t="shared" si="81"/>
        <v/>
      </c>
      <c r="W2548">
        <f>VLOOKUP(A2548,Tbills!$B$4:$C$10000,2,1)</f>
        <v>1.5500017582417682</v>
      </c>
    </row>
    <row r="2549" spans="1:23">
      <c r="A2549" s="1">
        <v>43868</v>
      </c>
      <c r="B2549">
        <f>IFERROR(VLOOKUP($A2549,'BTC-Web'!$A$2:$H$10000,2,0),"")</f>
        <v>9726.0029300000006</v>
      </c>
      <c r="C2549">
        <f>VLOOKUP(A2549,H_SPBTFDUE!$B$2:$C$5828,2,0)</f>
        <v>64.38</v>
      </c>
      <c r="D2549" s="2">
        <f>D2548*(1-D$1+IF(AND(WEEKDAY($A2549)&lt;&gt;1,WEEKDAY($A2549)&lt;&gt;7),-VLOOKUP($A2549,ETF_OP_Fee!$G$5:$H$14,2,1),0))^($A2549-$A2548)*(1+2*(C2549/C2548-1))+IFERROR(VLOOKUP(A2549,BITXeom!$C$9:$D$100,2,0),0)-$D$3*IFERROR(VLOOKUP($A2549,Dividends!$C$10:$E$100,2,0),0)</f>
        <v>14.606481928728643</v>
      </c>
      <c r="G2549" s="66">
        <f t="shared" si="83"/>
        <v>22.857937605383665</v>
      </c>
      <c r="H2549" s="2">
        <f>H2548*(1-H$1+IF(AND(WEEKDAY($A2549)&lt;&gt;1,WEEKDAY($A2549)&lt;&gt;7),-VLOOKUP($A2549,ETF_OP_Fee!$I$5:$J$14,2,1),0))^($A2549-$A2548)*(1+1*(B2549/B2548-1))</f>
        <v>6.4263333901934052</v>
      </c>
      <c r="I2549" s="9" t="str">
        <f>IFERROR(VLOOKUP(A2549,'BITO-IV'!$A$1:$J$10000,4,0),"")</f>
        <v/>
      </c>
      <c r="L2549" s="9">
        <f>VLOOKUP(A2549,'ETH-Web'!$A$1:$G$10001,6,0)</f>
        <v>222.72605899999999</v>
      </c>
      <c r="M2549" s="2">
        <f>M2548*(1-M$1+IF(AND(WEEKDAY($A2549)&lt;&gt;1,WEEKDAY($A2549)&lt;&gt;7),-VLOOKUP($A2549,ETF_OP_Fee!$K$5:$L$14,2,1),0))^($A2549-$A2548)*(1+2*(L2549/L2548-1))-M$3*IFERROR(VLOOKUP($A4145,Dividends!$C$10:$E$100,3,0),0)</f>
        <v>2.8143173692992893</v>
      </c>
      <c r="R2549" t="str">
        <f t="shared" si="84"/>
        <v/>
      </c>
      <c r="S2549" t="str">
        <f t="shared" si="82"/>
        <v/>
      </c>
      <c r="U2549" t="str">
        <f t="shared" si="80"/>
        <v/>
      </c>
      <c r="V2549" t="str">
        <f t="shared" si="81"/>
        <v/>
      </c>
      <c r="W2549">
        <f>VLOOKUP(A2549,Tbills!$B$4:$C$10000,2,1)</f>
        <v>1.5500017582417682</v>
      </c>
    </row>
    <row r="2550" spans="1:23">
      <c r="A2550" s="1">
        <v>43871</v>
      </c>
      <c r="B2550">
        <f>IFERROR(VLOOKUP($A2550,'BTC-Web'!$A$2:$H$10000,2,0),"")</f>
        <v>10115.559569999999</v>
      </c>
      <c r="C2550">
        <f>VLOOKUP(A2550,H_SPBTFDUE!$B$2:$C$5828,2,0)</f>
        <v>65.040000000000006</v>
      </c>
      <c r="D2550" s="2">
        <f>D2549*(1-D$1+IF(AND(WEEKDAY($A2550)&lt;&gt;1,WEEKDAY($A2550)&lt;&gt;7),-VLOOKUP($A2550,ETF_OP_Fee!$G$5:$H$14,2,1),0))^($A2550-$A2549)*(1+2*(C2550/C2549-1))+IFERROR(VLOOKUP(A2550,BITXeom!$C$9:$D$100,2,0),0)-$D$3*IFERROR(VLOOKUP($A2550,Dividends!$C$10:$E$100,2,0),0)</f>
        <v>14.900572453267014</v>
      </c>
      <c r="G2550" s="66">
        <f t="shared" si="83"/>
        <v>22.388085459319765</v>
      </c>
      <c r="H2550" s="2">
        <f>H2549*(1-H$1+IF(AND(WEEKDAY($A2550)&lt;&gt;1,WEEKDAY($A2550)&lt;&gt;7),-VLOOKUP($A2550,ETF_OP_Fee!$I$5:$J$14,2,1),0))^($A2550-$A2549)*(1+1*(B2550/B2549-1))</f>
        <v>6.6832061451572384</v>
      </c>
      <c r="I2550" s="9" t="str">
        <f>IFERROR(VLOOKUP(A2550,'BITO-IV'!$A$1:$J$10000,4,0),"")</f>
        <v/>
      </c>
      <c r="L2550" s="9">
        <f>VLOOKUP(A2550,'ETH-Web'!$A$1:$G$10001,6,0)</f>
        <v>223.522705</v>
      </c>
      <c r="M2550" s="2">
        <f>M2549*(1-M$1+IF(AND(WEEKDAY($A2550)&lt;&gt;1,WEEKDAY($A2550)&lt;&gt;7),-VLOOKUP($A2550,ETF_OP_Fee!$K$5:$L$14,2,1),0))^($A2550-$A2549)*(1+2*(L2550/L2549-1))-M$3*IFERROR(VLOOKUP($A4146,Dividends!$C$10:$E$100,3,0),0)</f>
        <v>2.8342308709496211</v>
      </c>
      <c r="R2550" t="str">
        <f t="shared" si="84"/>
        <v/>
      </c>
      <c r="S2550" t="str">
        <f t="shared" si="82"/>
        <v/>
      </c>
      <c r="U2550" t="str">
        <f t="shared" si="80"/>
        <v/>
      </c>
      <c r="V2550" t="str">
        <f t="shared" si="81"/>
        <v/>
      </c>
      <c r="W2550">
        <f>VLOOKUP(A2550,Tbills!$B$4:$C$10000,2,1)</f>
        <v>1.5500017582417682</v>
      </c>
    </row>
    <row r="2551" spans="1:23">
      <c r="A2551" s="1">
        <v>43872</v>
      </c>
      <c r="B2551">
        <f>IFERROR(VLOOKUP($A2551,'BTC-Web'!$A$2:$H$10000,2,0),"")</f>
        <v>9855.8916019999997</v>
      </c>
      <c r="C2551">
        <f>VLOOKUP(A2551,H_SPBTFDUE!$B$2:$C$5828,2,0)</f>
        <v>68.13</v>
      </c>
      <c r="D2551" s="2">
        <f>D2550*(1-D$1+IF(AND(WEEKDAY($A2551)&lt;&gt;1,WEEKDAY($A2551)&lt;&gt;7),-VLOOKUP($A2551,ETF_OP_Fee!$G$5:$H$14,2,1),0))^($A2551-$A2550)*(1+2*(C2551/C2550-1))+IFERROR(VLOOKUP(A2551,BITXeom!$C$9:$D$100,2,0),0)-$D$3*IFERROR(VLOOKUP($A2551,Dividends!$C$10:$E$100,2,0),0)</f>
        <v>16.314434845933654</v>
      </c>
      <c r="G2551" s="66">
        <f t="shared" si="83"/>
        <v>20.259638869188731</v>
      </c>
      <c r="H2551" s="2">
        <f>H2550*(1-H$1+IF(AND(WEEKDAY($A2551)&lt;&gt;1,WEEKDAY($A2551)&lt;&gt;7),-VLOOKUP($A2551,ETF_OP_Fee!$I$5:$J$14,2,1),0))^($A2551-$A2550)*(1+1*(B2551/B2550-1))</f>
        <v>6.5114777355834184</v>
      </c>
      <c r="I2551" s="9" t="str">
        <f>IFERROR(VLOOKUP(A2551,'BITO-IV'!$A$1:$J$10000,4,0),"")</f>
        <v/>
      </c>
      <c r="L2551" s="9">
        <f>VLOOKUP(A2551,'ETH-Web'!$A$1:$G$10001,6,0)</f>
        <v>235.85119599999999</v>
      </c>
      <c r="M2551" s="2">
        <f>M2550*(1-M$1+IF(AND(WEEKDAY($A2551)&lt;&gt;1,WEEKDAY($A2551)&lt;&gt;7),-VLOOKUP($A2551,ETF_OP_Fee!$K$5:$L$14,2,1),0))^($A2551-$A2550)*(1+2*(L2551/L2550-1))-M$3*IFERROR(VLOOKUP($A4147,Dividends!$C$10:$E$100,3,0),0)</f>
        <v>3.146796275201468</v>
      </c>
      <c r="R2551" t="str">
        <f t="shared" si="84"/>
        <v/>
      </c>
      <c r="S2551" t="str">
        <f t="shared" si="82"/>
        <v/>
      </c>
      <c r="U2551" t="str">
        <f t="shared" si="80"/>
        <v/>
      </c>
      <c r="V2551" t="str">
        <f t="shared" si="81"/>
        <v/>
      </c>
      <c r="W2551">
        <f>VLOOKUP(A2551,Tbills!$B$4:$C$10000,2,1)</f>
        <v>1.5500017582417682</v>
      </c>
    </row>
    <row r="2552" spans="1:23">
      <c r="A2552" s="1">
        <v>43873</v>
      </c>
      <c r="B2552">
        <f>IFERROR(VLOOKUP($A2552,'BTC-Web'!$A$2:$H$10000,2,0),"")</f>
        <v>10202.387694999999</v>
      </c>
      <c r="C2552">
        <f>VLOOKUP(A2552,H_SPBTFDUE!$B$2:$C$5828,2,0)</f>
        <v>68.989999999999995</v>
      </c>
      <c r="D2552" s="2">
        <f>D2551*(1-D$1+IF(AND(WEEKDAY($A2552)&lt;&gt;1,WEEKDAY($A2552)&lt;&gt;7),-VLOOKUP($A2552,ETF_OP_Fee!$G$5:$H$14,2,1),0))^($A2552-$A2551)*(1+2*(C2552/C2551-1))+IFERROR(VLOOKUP(A2552,BITXeom!$C$9:$D$100,2,0),0)-$D$3*IFERROR(VLOOKUP($A2552,Dividends!$C$10:$E$100,2,0),0)</f>
        <v>16.724290356338688</v>
      </c>
      <c r="G2552" s="66">
        <f t="shared" si="83"/>
        <v>19.747112382685142</v>
      </c>
      <c r="H2552" s="2">
        <f>H2551*(1-H$1+IF(AND(WEEKDAY($A2552)&lt;&gt;1,WEEKDAY($A2552)&lt;&gt;7),-VLOOKUP($A2552,ETF_OP_Fee!$I$5:$J$14,2,1),0))^($A2552-$A2551)*(1+1*(B2552/B2551-1))</f>
        <v>6.7402213762275975</v>
      </c>
      <c r="I2552" s="9" t="str">
        <f>IFERROR(VLOOKUP(A2552,'BITO-IV'!$A$1:$J$10000,4,0),"")</f>
        <v/>
      </c>
      <c r="L2552" s="9">
        <f>VLOOKUP(A2552,'ETH-Web'!$A$1:$G$10001,6,0)</f>
        <v>265.40612800000002</v>
      </c>
      <c r="M2552" s="2">
        <f>M2551*(1-M$1+IF(AND(WEEKDAY($A2552)&lt;&gt;1,WEEKDAY($A2552)&lt;&gt;7),-VLOOKUP($A2552,ETF_OP_Fee!$K$5:$L$14,2,1),0))^($A2552-$A2551)*(1+2*(L2552/L2551-1))-M$3*IFERROR(VLOOKUP($A4148,Dividends!$C$10:$E$100,3,0),0)</f>
        <v>3.9353561771332841</v>
      </c>
      <c r="R2552" t="str">
        <f t="shared" si="84"/>
        <v/>
      </c>
      <c r="S2552" t="str">
        <f t="shared" si="82"/>
        <v/>
      </c>
      <c r="U2552" t="str">
        <f t="shared" si="80"/>
        <v/>
      </c>
      <c r="V2552" t="str">
        <f t="shared" si="81"/>
        <v/>
      </c>
      <c r="W2552">
        <f>VLOOKUP(A2552,Tbills!$B$4:$C$10000,2,1)</f>
        <v>1.5500017582417682</v>
      </c>
    </row>
    <row r="2553" spans="1:23">
      <c r="A2553" s="1">
        <v>43874</v>
      </c>
      <c r="B2553">
        <f>IFERROR(VLOOKUP($A2553,'BTC-Web'!$A$2:$H$10000,2,0),"")</f>
        <v>10323.960938</v>
      </c>
      <c r="C2553">
        <f>VLOOKUP(A2553,H_SPBTFDUE!$B$2:$C$5828,2,0)</f>
        <v>67.489999999999995</v>
      </c>
      <c r="D2553" s="2">
        <f>D2552*(1-D$1+IF(AND(WEEKDAY($A2553)&lt;&gt;1,WEEKDAY($A2553)&lt;&gt;7),-VLOOKUP($A2553,ETF_OP_Fee!$G$5:$H$14,2,1),0))^($A2553-$A2552)*(1+2*(C2553/C2552-1))+IFERROR(VLOOKUP(A2553,BITXeom!$C$9:$D$100,2,0),0)-$D$3*IFERROR(VLOOKUP($A2553,Dividends!$C$10:$E$100,2,0),0)</f>
        <v>15.99511348851</v>
      </c>
      <c r="G2553" s="66">
        <f t="shared" si="83"/>
        <v>20.604779002888506</v>
      </c>
      <c r="H2553" s="2">
        <f>H2552*(1-H$1+IF(AND(WEEKDAY($A2553)&lt;&gt;1,WEEKDAY($A2553)&lt;&gt;7),-VLOOKUP($A2553,ETF_OP_Fee!$I$5:$J$14,2,1),0))^($A2553-$A2552)*(1+1*(B2553/B2552-1))</f>
        <v>6.8203613845169881</v>
      </c>
      <c r="I2553" s="9" t="str">
        <f>IFERROR(VLOOKUP(A2553,'BITO-IV'!$A$1:$J$10000,4,0),"")</f>
        <v/>
      </c>
      <c r="L2553" s="9">
        <f>VLOOKUP(A2553,'ETH-Web'!$A$1:$G$10001,6,0)</f>
        <v>268.099243</v>
      </c>
      <c r="M2553" s="2">
        <f>M2552*(1-M$1+IF(AND(WEEKDAY($A2553)&lt;&gt;1,WEEKDAY($A2553)&lt;&gt;7),-VLOOKUP($A2553,ETF_OP_Fee!$K$5:$L$14,2,1),0))^($A2553-$A2552)*(1+2*(L2553/L2552-1))-M$3*IFERROR(VLOOKUP($A4149,Dividends!$C$10:$E$100,3,0),0)</f>
        <v>4.0151180468165322</v>
      </c>
      <c r="R2553" t="str">
        <f t="shared" si="84"/>
        <v/>
      </c>
      <c r="S2553" t="str">
        <f t="shared" si="82"/>
        <v/>
      </c>
      <c r="U2553" t="str">
        <f t="shared" si="80"/>
        <v/>
      </c>
      <c r="V2553" t="str">
        <f t="shared" si="81"/>
        <v/>
      </c>
      <c r="W2553">
        <f>VLOOKUP(A2553,Tbills!$B$4:$C$10000,2,1)</f>
        <v>1.5450013186813043</v>
      </c>
    </row>
    <row r="2554" spans="1:23">
      <c r="A2554" s="1">
        <v>43875</v>
      </c>
      <c r="B2554">
        <f>IFERROR(VLOOKUP($A2554,'BTC-Web'!$A$2:$H$10000,2,0),"")</f>
        <v>10211.550781</v>
      </c>
      <c r="C2554">
        <f>VLOOKUP(A2554,H_SPBTFDUE!$B$2:$C$5828,2,0)</f>
        <v>68.709999999999994</v>
      </c>
      <c r="D2554" s="2">
        <f>D2553*(1-D$1+IF(AND(WEEKDAY($A2554)&lt;&gt;1,WEEKDAY($A2554)&lt;&gt;7),-VLOOKUP($A2554,ETF_OP_Fee!$G$5:$H$14,2,1),0))^($A2554-$A2553)*(1+2*(C2554/C2553-1))+IFERROR(VLOOKUP(A2554,BITXeom!$C$9:$D$100,2,0),0)-$D$3*IFERROR(VLOOKUP($A2554,Dividends!$C$10:$E$100,2,0),0)</f>
        <v>16.571395003103611</v>
      </c>
      <c r="G2554" s="66">
        <f t="shared" si="83"/>
        <v>19.8587714606596</v>
      </c>
      <c r="H2554" s="2">
        <f>H2553*(1-H$1+IF(AND(WEEKDAY($A2554)&lt;&gt;1,WEEKDAY($A2554)&lt;&gt;7),-VLOOKUP($A2554,ETF_OP_Fee!$I$5:$J$14,2,1),0))^($A2554-$A2553)*(1+1*(B2554/B2553-1))</f>
        <v>6.7459238101305692</v>
      </c>
      <c r="I2554" s="9" t="str">
        <f>IFERROR(VLOOKUP(A2554,'BITO-IV'!$A$1:$J$10000,4,0),"")</f>
        <v/>
      </c>
      <c r="L2554" s="9">
        <f>VLOOKUP(A2554,'ETH-Web'!$A$1:$G$10001,6,0)</f>
        <v>284.21749899999998</v>
      </c>
      <c r="M2554" s="2">
        <f>M2553*(1-M$1+IF(AND(WEEKDAY($A2554)&lt;&gt;1,WEEKDAY($A2554)&lt;&gt;7),-VLOOKUP($A2554,ETF_OP_Fee!$K$5:$L$14,2,1),0))^($A2554-$A2553)*(1+2*(L2554/L2553-1))-M$3*IFERROR(VLOOKUP($A4150,Dividends!$C$10:$E$100,3,0),0)</f>
        <v>4.4977838836144999</v>
      </c>
      <c r="R2554" t="str">
        <f t="shared" si="84"/>
        <v/>
      </c>
      <c r="S2554" t="str">
        <f t="shared" si="82"/>
        <v/>
      </c>
      <c r="U2554" t="str">
        <f t="shared" si="80"/>
        <v/>
      </c>
      <c r="V2554" t="str">
        <f t="shared" si="81"/>
        <v/>
      </c>
      <c r="W2554">
        <f>VLOOKUP(A2554,Tbills!$B$4:$C$10000,2,1)</f>
        <v>1.5450013186813043</v>
      </c>
    </row>
    <row r="2555" spans="1:23">
      <c r="A2555" s="1">
        <v>43879</v>
      </c>
      <c r="B2555">
        <f>IFERROR(VLOOKUP($A2555,'BTC-Web'!$A$2:$H$10000,2,0),"")</f>
        <v>9691.2304690000001</v>
      </c>
      <c r="C2555">
        <f>VLOOKUP(A2555,H_SPBTFDUE!$B$2:$C$5828,2,0)</f>
        <v>67.06</v>
      </c>
      <c r="D2555" s="2">
        <f>D2554*(1-D$1+IF(AND(WEEKDAY($A2555)&lt;&gt;1,WEEKDAY($A2555)&lt;&gt;7),-VLOOKUP($A2555,ETF_OP_Fee!$G$5:$H$14,2,1),0))^($A2555-$A2554)*(1+2*(C2555/C2554-1))+IFERROR(VLOOKUP(A2555,BITXeom!$C$9:$D$100,2,0),0)-$D$3*IFERROR(VLOOKUP($A2555,Dividends!$C$10:$E$100,2,0),0)</f>
        <v>15.767899536197802</v>
      </c>
      <c r="G2555" s="66">
        <f t="shared" si="83"/>
        <v>20.811513670695035</v>
      </c>
      <c r="H2555" s="2">
        <f>H2554*(1-H$1+IF(AND(WEEKDAY($A2555)&lt;&gt;1,WEEKDAY($A2555)&lt;&gt;7),-VLOOKUP($A2555,ETF_OP_Fee!$I$5:$J$14,2,1),0))^($A2555-$A2554)*(1+1*(B2555/B2554-1))</f>
        <v>6.4015248749158555</v>
      </c>
      <c r="I2555" s="9" t="str">
        <f>IFERROR(VLOOKUP(A2555,'BITO-IV'!$A$1:$J$10000,4,0),"")</f>
        <v/>
      </c>
      <c r="L2555" s="9">
        <f>VLOOKUP(A2555,'ETH-Web'!$A$1:$G$10001,6,0)</f>
        <v>281.94457999999997</v>
      </c>
      <c r="M2555" s="2">
        <f>M2554*(1-M$1+IF(AND(WEEKDAY($A2555)&lt;&gt;1,WEEKDAY($A2555)&lt;&gt;7),-VLOOKUP($A2555,ETF_OP_Fee!$K$5:$L$14,2,1),0))^($A2555-$A2554)*(1+2*(L2555/L2554-1))-M$3*IFERROR(VLOOKUP($A4151,Dividends!$C$10:$E$100,3,0),0)</f>
        <v>4.4253894210313378</v>
      </c>
      <c r="R2555" t="str">
        <f t="shared" si="84"/>
        <v/>
      </c>
      <c r="S2555" t="str">
        <f t="shared" si="82"/>
        <v/>
      </c>
      <c r="U2555" t="str">
        <f t="shared" si="80"/>
        <v/>
      </c>
      <c r="V2555" t="str">
        <f t="shared" si="81"/>
        <v/>
      </c>
      <c r="W2555">
        <f>VLOOKUP(A2555,Tbills!$B$4:$C$10000,2,1)</f>
        <v>1.5450013186813043</v>
      </c>
    </row>
    <row r="2556" spans="1:23">
      <c r="A2556" s="1">
        <v>43880</v>
      </c>
      <c r="B2556">
        <f>IFERROR(VLOOKUP($A2556,'BTC-Web'!$A$2:$H$10000,2,0),"")</f>
        <v>10143.798828000001</v>
      </c>
      <c r="C2556">
        <f>VLOOKUP(A2556,H_SPBTFDUE!$B$2:$C$5828,2,0)</f>
        <v>66.92</v>
      </c>
      <c r="D2556" s="2">
        <f>D2555*(1-D$1+IF(AND(WEEKDAY($A2556)&lt;&gt;1,WEEKDAY($A2556)&lt;&gt;7),-VLOOKUP($A2556,ETF_OP_Fee!$G$5:$H$14,2,1),0))^($A2556-$A2555)*(1+2*(C2556/C2555-1))+IFERROR(VLOOKUP(A2556,BITXeom!$C$9:$D$100,2,0),0)-$D$3*IFERROR(VLOOKUP($A2556,Dividends!$C$10:$E$100,2,0),0)</f>
        <v>15.700169943513901</v>
      </c>
      <c r="G2556" s="66">
        <f t="shared" si="83"/>
        <v>20.897326004573777</v>
      </c>
      <c r="H2556" s="2">
        <f>H2555*(1-H$1+IF(AND(WEEKDAY($A2556)&lt;&gt;1,WEEKDAY($A2556)&lt;&gt;7),-VLOOKUP($A2556,ETF_OP_Fee!$I$5:$J$14,2,1),0))^($A2556-$A2555)*(1+1*(B2556/B2555-1))</f>
        <v>6.7002936956186643</v>
      </c>
      <c r="I2556" s="9" t="str">
        <f>IFERROR(VLOOKUP(A2556,'BITO-IV'!$A$1:$J$10000,4,0),"")</f>
        <v/>
      </c>
      <c r="L2556" s="9">
        <f>VLOOKUP(A2556,'ETH-Web'!$A$1:$G$10001,6,0)</f>
        <v>259.76397700000001</v>
      </c>
      <c r="M2556" s="2">
        <f>M2555*(1-M$1+IF(AND(WEEKDAY($A2556)&lt;&gt;1,WEEKDAY($A2556)&lt;&gt;7),-VLOOKUP($A2556,ETF_OP_Fee!$K$5:$L$14,2,1),0))^($A2556-$A2555)*(1+2*(L2556/L2555-1))-M$3*IFERROR(VLOOKUP($A4152,Dividends!$C$10:$E$100,3,0),0)</f>
        <v>3.7290018938788978</v>
      </c>
      <c r="R2556" t="str">
        <f t="shared" si="84"/>
        <v/>
      </c>
      <c r="S2556" t="str">
        <f t="shared" si="82"/>
        <v/>
      </c>
      <c r="U2556" t="str">
        <f t="shared" si="80"/>
        <v/>
      </c>
      <c r="V2556" t="str">
        <f t="shared" si="81"/>
        <v/>
      </c>
      <c r="W2556">
        <f>VLOOKUP(A2556,Tbills!$B$4:$C$10000,2,1)</f>
        <v>1.5450013186813043</v>
      </c>
    </row>
    <row r="2557" spans="1:23">
      <c r="A2557" s="1">
        <v>43881</v>
      </c>
      <c r="B2557">
        <f>IFERROR(VLOOKUP($A2557,'BTC-Web'!$A$2:$H$10000,2,0),"")</f>
        <v>9629.3251949999994</v>
      </c>
      <c r="C2557">
        <f>VLOOKUP(A2557,H_SPBTFDUE!$B$2:$C$5828,2,0)</f>
        <v>62.86</v>
      </c>
      <c r="D2557" s="2">
        <f>D2556*(1-D$1+IF(AND(WEEKDAY($A2557)&lt;&gt;1,WEEKDAY($A2557)&lt;&gt;7),-VLOOKUP($A2557,ETF_OP_Fee!$G$5:$H$14,2,1),0))^($A2557-$A2556)*(1+2*(C2557/C2556-1))+IFERROR(VLOOKUP(A2557,BITXeom!$C$9:$D$100,2,0),0)-$D$3*IFERROR(VLOOKUP($A2557,Dividends!$C$10:$E$100,2,0),0)</f>
        <v>13.793465427867972</v>
      </c>
      <c r="G2557" s="66">
        <f t="shared" si="83"/>
        <v>23.431897002464837</v>
      </c>
      <c r="H2557" s="2">
        <f>H2556*(1-H$1+IF(AND(WEEKDAY($A2557)&lt;&gt;1,WEEKDAY($A2557)&lt;&gt;7),-VLOOKUP($A2557,ETF_OP_Fee!$I$5:$J$14,2,1),0))^($A2557-$A2556)*(1+1*(B2557/B2556-1))</f>
        <v>6.3603023602361297</v>
      </c>
      <c r="I2557" s="9" t="str">
        <f>IFERROR(VLOOKUP(A2557,'BITO-IV'!$A$1:$J$10000,4,0),"")</f>
        <v/>
      </c>
      <c r="L2557" s="9">
        <f>VLOOKUP(A2557,'ETH-Web'!$A$1:$G$10001,6,0)</f>
        <v>257.94946299999998</v>
      </c>
      <c r="M2557" s="2">
        <f>M2556*(1-M$1+IF(AND(WEEKDAY($A2557)&lt;&gt;1,WEEKDAY($A2557)&lt;&gt;7),-VLOOKUP($A2557,ETF_OP_Fee!$K$5:$L$14,2,1),0))^($A2557-$A2556)*(1+2*(L2557/L2556-1))-M$3*IFERROR(VLOOKUP($A4153,Dividends!$C$10:$E$100,3,0),0)</f>
        <v>3.6768112466189229</v>
      </c>
      <c r="R2557" t="str">
        <f t="shared" si="84"/>
        <v/>
      </c>
      <c r="S2557" t="str">
        <f t="shared" si="82"/>
        <v/>
      </c>
      <c r="U2557" t="str">
        <f t="shared" si="80"/>
        <v/>
      </c>
      <c r="V2557" t="str">
        <f t="shared" si="81"/>
        <v/>
      </c>
      <c r="W2557">
        <f>VLOOKUP(A2557,Tbills!$B$4:$C$10000,2,1)</f>
        <v>1.5050017582417643</v>
      </c>
    </row>
    <row r="2558" spans="1:23">
      <c r="A2558" s="1">
        <v>43882</v>
      </c>
      <c r="B2558">
        <f>IFERROR(VLOOKUP($A2558,'BTC-Web'!$A$2:$H$10000,2,0),"")</f>
        <v>9611.7822269999997</v>
      </c>
      <c r="C2558">
        <f>VLOOKUP(A2558,H_SPBTFDUE!$B$2:$C$5828,2,0)</f>
        <v>63.66</v>
      </c>
      <c r="D2558" s="2">
        <f>D2557*(1-D$1+IF(AND(WEEKDAY($A2558)&lt;&gt;1,WEEKDAY($A2558)&lt;&gt;7),-VLOOKUP($A2558,ETF_OP_Fee!$G$5:$H$14,2,1),0))^($A2558-$A2557)*(1+2*(C2558/C2557-1))+IFERROR(VLOOKUP(A2558,BITXeom!$C$9:$D$100,2,0),0)-$D$3*IFERROR(VLOOKUP($A2558,Dividends!$C$10:$E$100,2,0),0)</f>
        <v>14.142850764776243</v>
      </c>
      <c r="G2558" s="66">
        <f t="shared" si="83"/>
        <v>22.834256082599193</v>
      </c>
      <c r="H2558" s="2">
        <f>H2557*(1-H$1+IF(AND(WEEKDAY($A2558)&lt;&gt;1,WEEKDAY($A2558)&lt;&gt;7),-VLOOKUP($A2558,ETF_OP_Fee!$I$5:$J$14,2,1),0))^($A2558-$A2557)*(1+1*(B2558/B2557-1))</f>
        <v>6.3485497469164267</v>
      </c>
      <c r="I2558" s="9" t="str">
        <f>IFERROR(VLOOKUP(A2558,'BITO-IV'!$A$1:$J$10000,4,0),"")</f>
        <v/>
      </c>
      <c r="L2558" s="9">
        <f>VLOOKUP(A2558,'ETH-Web'!$A$1:$G$10001,6,0)</f>
        <v>265.600616</v>
      </c>
      <c r="M2558" s="2">
        <f>M2557*(1-M$1+IF(AND(WEEKDAY($A2558)&lt;&gt;1,WEEKDAY($A2558)&lt;&gt;7),-VLOOKUP($A2558,ETF_OP_Fee!$K$5:$L$14,2,1),0))^($A2558-$A2557)*(1+2*(L2558/L2557-1))-M$3*IFERROR(VLOOKUP($A4154,Dividends!$C$10:$E$100,3,0),0)</f>
        <v>3.8948299848802588</v>
      </c>
      <c r="R2558" t="str">
        <f t="shared" si="84"/>
        <v/>
      </c>
      <c r="S2558" t="str">
        <f t="shared" si="82"/>
        <v/>
      </c>
      <c r="U2558" t="str">
        <f t="shared" si="80"/>
        <v/>
      </c>
      <c r="V2558" t="str">
        <f t="shared" si="81"/>
        <v/>
      </c>
      <c r="W2558">
        <f>VLOOKUP(A2558,Tbills!$B$4:$C$10000,2,1)</f>
        <v>1.5050017582417643</v>
      </c>
    </row>
    <row r="2559" spans="1:23">
      <c r="A2559" s="1">
        <v>43885</v>
      </c>
      <c r="B2559">
        <f>IFERROR(VLOOKUP($A2559,'BTC-Web'!$A$2:$H$10000,2,0),"")</f>
        <v>9921.5830079999996</v>
      </c>
      <c r="C2559">
        <f>VLOOKUP(A2559,H_SPBTFDUE!$B$2:$C$5828,2,0)</f>
        <v>62.76</v>
      </c>
      <c r="D2559" s="2">
        <f>D2558*(1-D$1+IF(AND(WEEKDAY($A2559)&lt;&gt;1,WEEKDAY($A2559)&lt;&gt;7),-VLOOKUP($A2559,ETF_OP_Fee!$G$5:$H$14,2,1),0))^($A2559-$A2558)*(1+2*(C2559/C2558-1))+IFERROR(VLOOKUP(A2559,BITXeom!$C$9:$D$100,2,0),0)-$D$3*IFERROR(VLOOKUP($A2559,Dividends!$C$10:$E$100,2,0),0)</f>
        <v>13.737989203034815</v>
      </c>
      <c r="G2559" s="66">
        <f t="shared" si="83"/>
        <v>23.478710883152022</v>
      </c>
      <c r="H2559" s="2">
        <f>H2558*(1-H$1+IF(AND(WEEKDAY($A2559)&lt;&gt;1,WEEKDAY($A2559)&lt;&gt;7),-VLOOKUP($A2559,ETF_OP_Fee!$I$5:$J$14,2,1),0))^($A2559-$A2558)*(1+1*(B2559/B2558-1))</f>
        <v>6.5526604452948298</v>
      </c>
      <c r="I2559" s="9" t="str">
        <f>IFERROR(VLOOKUP(A2559,'BITO-IV'!$A$1:$J$10000,4,0),"")</f>
        <v/>
      </c>
      <c r="L2559" s="9">
        <f>VLOOKUP(A2559,'ETH-Web'!$A$1:$G$10001,6,0)</f>
        <v>265.216431</v>
      </c>
      <c r="M2559" s="2">
        <f>M2558*(1-M$1+IF(AND(WEEKDAY($A2559)&lt;&gt;1,WEEKDAY($A2559)&lt;&gt;7),-VLOOKUP($A2559,ETF_OP_Fee!$K$5:$L$14,2,1),0))^($A2559-$A2558)*(1+2*(L2559/L2558-1))-M$3*IFERROR(VLOOKUP($A4155,Dividends!$C$10:$E$100,3,0),0)</f>
        <v>3.8832623888707838</v>
      </c>
      <c r="R2559" t="str">
        <f t="shared" si="84"/>
        <v/>
      </c>
      <c r="S2559" t="str">
        <f t="shared" si="82"/>
        <v/>
      </c>
      <c r="U2559" t="str">
        <f t="shared" si="80"/>
        <v/>
      </c>
      <c r="V2559" t="str">
        <f t="shared" si="81"/>
        <v/>
      </c>
      <c r="W2559">
        <f>VLOOKUP(A2559,Tbills!$B$4:$C$10000,2,1)</f>
        <v>1.5050017582417643</v>
      </c>
    </row>
    <row r="2560" spans="1:23">
      <c r="A2560" s="1">
        <v>43886</v>
      </c>
      <c r="B2560">
        <f>IFERROR(VLOOKUP($A2560,'BTC-Web'!$A$2:$H$10000,2,0),"")</f>
        <v>9651.3125</v>
      </c>
      <c r="C2560">
        <f>VLOOKUP(A2560,H_SPBTFDUE!$B$2:$C$5828,2,0)</f>
        <v>60.78</v>
      </c>
      <c r="D2560" s="2">
        <f>D2559*(1-D$1+IF(AND(WEEKDAY($A2560)&lt;&gt;1,WEEKDAY($A2560)&lt;&gt;7),-VLOOKUP($A2560,ETF_OP_Fee!$G$5:$H$14,2,1),0))^($A2560-$A2559)*(1+2*(C2560/C2559-1))+IFERROR(VLOOKUP(A2560,BITXeom!$C$9:$D$100,2,0),0)-$D$3*IFERROR(VLOOKUP($A2560,Dividends!$C$10:$E$100,2,0),0)</f>
        <v>12.869604640852613</v>
      </c>
      <c r="G2560" s="66">
        <f t="shared" si="83"/>
        <v>24.958937000323868</v>
      </c>
      <c r="H2560" s="2">
        <f>H2559*(1-H$1+IF(AND(WEEKDAY($A2560)&lt;&gt;1,WEEKDAY($A2560)&lt;&gt;7),-VLOOKUP($A2560,ETF_OP_Fee!$I$5:$J$14,2,1),0))^($A2560-$A2559)*(1+1*(B2560/B2559-1))</f>
        <v>6.3739957216677006</v>
      </c>
      <c r="I2560" s="9" t="str">
        <f>IFERROR(VLOOKUP(A2560,'BITO-IV'!$A$1:$J$10000,4,0),"")</f>
        <v/>
      </c>
      <c r="L2560" s="9">
        <f>VLOOKUP(A2560,'ETH-Web'!$A$1:$G$10001,6,0)</f>
        <v>247.81759600000001</v>
      </c>
      <c r="M2560" s="2">
        <f>M2559*(1-M$1+IF(AND(WEEKDAY($A2560)&lt;&gt;1,WEEKDAY($A2560)&lt;&gt;7),-VLOOKUP($A2560,ETF_OP_Fee!$K$5:$L$14,2,1),0))^($A2560-$A2559)*(1+2*(L2560/L2559-1))-M$3*IFERROR(VLOOKUP($A4156,Dividends!$C$10:$E$100,3,0),0)</f>
        <v>3.3736728201508561</v>
      </c>
      <c r="R2560" t="str">
        <f t="shared" si="84"/>
        <v/>
      </c>
      <c r="S2560" t="str">
        <f t="shared" si="82"/>
        <v/>
      </c>
      <c r="U2560" t="str">
        <f t="shared" si="80"/>
        <v/>
      </c>
      <c r="V2560" t="str">
        <f t="shared" si="81"/>
        <v/>
      </c>
      <c r="W2560">
        <f>VLOOKUP(A2560,Tbills!$B$4:$C$10000,2,1)</f>
        <v>1.5050017582417643</v>
      </c>
    </row>
    <row r="2561" spans="1:23">
      <c r="A2561" s="1">
        <v>43887</v>
      </c>
      <c r="B2561">
        <f>IFERROR(VLOOKUP($A2561,'BTC-Web'!$A$2:$H$10000,2,0),"")</f>
        <v>9338.2900389999995</v>
      </c>
      <c r="C2561">
        <f>VLOOKUP(A2561,H_SPBTFDUE!$B$2:$C$5828,2,0)</f>
        <v>57.24</v>
      </c>
      <c r="D2561" s="2">
        <f>D2560*(1-D$1+IF(AND(WEEKDAY($A2561)&lt;&gt;1,WEEKDAY($A2561)&lt;&gt;7),-VLOOKUP($A2561,ETF_OP_Fee!$G$5:$H$14,2,1),0))^($A2561-$A2560)*(1+2*(C2561/C2560-1))+IFERROR(VLOOKUP(A2561,BITXeom!$C$9:$D$100,2,0),0)-$D$3*IFERROR(VLOOKUP($A2561,Dividends!$C$10:$E$100,2,0),0)</f>
        <v>11.369109226682637</v>
      </c>
      <c r="G2561" s="66">
        <f t="shared" si="83"/>
        <v>27.864996668320735</v>
      </c>
      <c r="H2561" s="2">
        <f>H2560*(1-H$1+IF(AND(WEEKDAY($A2561)&lt;&gt;1,WEEKDAY($A2561)&lt;&gt;7),-VLOOKUP($A2561,ETF_OP_Fee!$I$5:$J$14,2,1),0))^($A2561-$A2560)*(1+1*(B2561/B2560-1))</f>
        <v>6.1671064477284991</v>
      </c>
      <c r="I2561" s="9" t="str">
        <f>IFERROR(VLOOKUP(A2561,'BITO-IV'!$A$1:$J$10000,4,0),"")</f>
        <v/>
      </c>
      <c r="L2561" s="9">
        <f>VLOOKUP(A2561,'ETH-Web'!$A$1:$G$10001,6,0)</f>
        <v>225.68026699999999</v>
      </c>
      <c r="M2561" s="2">
        <f>M2560*(1-M$1+IF(AND(WEEKDAY($A2561)&lt;&gt;1,WEEKDAY($A2561)&lt;&gt;7),-VLOOKUP($A2561,ETF_OP_Fee!$K$5:$L$14,2,1),0))^($A2561-$A2560)*(1+2*(L2561/L2560-1))-M$3*IFERROR(VLOOKUP($A4157,Dividends!$C$10:$E$100,3,0),0)</f>
        <v>2.770866977158402</v>
      </c>
      <c r="R2561" t="str">
        <f t="shared" si="84"/>
        <v/>
      </c>
      <c r="S2561" t="str">
        <f t="shared" si="82"/>
        <v/>
      </c>
      <c r="U2561" t="str">
        <f t="shared" si="80"/>
        <v/>
      </c>
      <c r="V2561" t="str">
        <f t="shared" si="81"/>
        <v/>
      </c>
      <c r="W2561">
        <f>VLOOKUP(A2561,Tbills!$B$4:$C$10000,2,1)</f>
        <v>1.5050017582417643</v>
      </c>
    </row>
    <row r="2562" spans="1:23">
      <c r="A2562" s="1">
        <v>43888</v>
      </c>
      <c r="B2562">
        <f>IFERROR(VLOOKUP($A2562,'BTC-Web'!$A$2:$H$10000,2,0),"")</f>
        <v>8825.09375</v>
      </c>
      <c r="C2562">
        <f>VLOOKUP(A2562,H_SPBTFDUE!$B$2:$C$5828,2,0)</f>
        <v>57.63</v>
      </c>
      <c r="D2562" s="2">
        <f>D2561*(1-D$1+IF(AND(WEEKDAY($A2562)&lt;&gt;1,WEEKDAY($A2562)&lt;&gt;7),-VLOOKUP($A2562,ETF_OP_Fee!$G$5:$H$14,2,1),0))^($A2562-$A2561)*(1+2*(C2562/C2561-1))+IFERROR(VLOOKUP(A2562,BITXeom!$C$9:$D$100,2,0),0)-$D$3*IFERROR(VLOOKUP($A2562,Dividends!$C$10:$E$100,2,0),0)</f>
        <v>11.522644996537702</v>
      </c>
      <c r="G2562" s="66">
        <f t="shared" si="83"/>
        <v>27.483834467003163</v>
      </c>
      <c r="H2562" s="2">
        <f>H2561*(1-H$1+IF(AND(WEEKDAY($A2562)&lt;&gt;1,WEEKDAY($A2562)&lt;&gt;7),-VLOOKUP($A2562,ETF_OP_Fee!$I$5:$J$14,2,1),0))^($A2562-$A2561)*(1+1*(B2562/B2561-1))</f>
        <v>5.8280344465024623</v>
      </c>
      <c r="I2562" s="9" t="str">
        <f>IFERROR(VLOOKUP(A2562,'BITO-IV'!$A$1:$J$10000,4,0),"")</f>
        <v/>
      </c>
      <c r="L2562" s="9">
        <f>VLOOKUP(A2562,'ETH-Web'!$A$1:$G$10001,6,0)</f>
        <v>226.753387</v>
      </c>
      <c r="M2562" s="2">
        <f>M2561*(1-M$1+IF(AND(WEEKDAY($A2562)&lt;&gt;1,WEEKDAY($A2562)&lt;&gt;7),-VLOOKUP($A2562,ETF_OP_Fee!$K$5:$L$14,2,1),0))^($A2562-$A2561)*(1+2*(L2562/L2561-1))-M$3*IFERROR(VLOOKUP($A4158,Dividends!$C$10:$E$100,3,0),0)</f>
        <v>2.7971461378340736</v>
      </c>
      <c r="R2562" t="str">
        <f t="shared" si="84"/>
        <v/>
      </c>
      <c r="S2562" t="str">
        <f t="shared" si="82"/>
        <v/>
      </c>
      <c r="U2562" t="str">
        <f t="shared" ref="U2562:U2625" si="85">IF($A2562&gt;=$R$2,L2562*U$4,"")</f>
        <v/>
      </c>
      <c r="V2562" t="str">
        <f t="shared" ref="V2562:V2625" si="86">IF($A2562&gt;=$R$2,M2562*V$4,"")</f>
        <v/>
      </c>
      <c r="W2562">
        <f>VLOOKUP(A2562,Tbills!$B$4:$C$10000,2,1)</f>
        <v>1.1549986813186575</v>
      </c>
    </row>
    <row r="2563" spans="1:23">
      <c r="A2563" s="1">
        <v>43889</v>
      </c>
      <c r="B2563">
        <f>IFERROR(VLOOKUP($A2563,'BTC-Web'!$A$2:$H$10000,2,0),"")</f>
        <v>8788.7285159999992</v>
      </c>
      <c r="C2563">
        <f>VLOOKUP(A2563,H_SPBTFDUE!$B$2:$C$5828,2,0)</f>
        <v>56.04</v>
      </c>
      <c r="D2563" s="2">
        <f>D2562*(1-D$1+IF(AND(WEEKDAY($A2563)&lt;&gt;1,WEEKDAY($A2563)&lt;&gt;7),-VLOOKUP($A2563,ETF_OP_Fee!$G$5:$H$14,2,1),0))^($A2563-$A2562)*(1+2*(C2563/C2562-1))+IFERROR(VLOOKUP(A2563,BITXeom!$C$9:$D$100,2,0),0)-$D$3*IFERROR(VLOOKUP($A2563,Dividends!$C$10:$E$100,2,0),0)</f>
        <v>10.885517739265207</v>
      </c>
      <c r="G2563" s="66">
        <f t="shared" si="83"/>
        <v>28.998950628041069</v>
      </c>
      <c r="H2563" s="2">
        <f>H2562*(1-H$1+IF(AND(WEEKDAY($A2563)&lt;&gt;1,WEEKDAY($A2563)&lt;&gt;7),-VLOOKUP($A2563,ETF_OP_Fee!$I$5:$J$14,2,1),0))^($A2563-$A2562)*(1+1*(B2563/B2562-1))</f>
        <v>5.8038680192564769</v>
      </c>
      <c r="I2563" s="9" t="str">
        <f>IFERROR(VLOOKUP(A2563,'BITO-IV'!$A$1:$J$10000,4,0),"")</f>
        <v/>
      </c>
      <c r="L2563" s="9">
        <f>VLOOKUP(A2563,'ETH-Web'!$A$1:$G$10001,6,0)</f>
        <v>226.76049800000001</v>
      </c>
      <c r="M2563" s="2">
        <f>M2562*(1-M$1+IF(AND(WEEKDAY($A2563)&lt;&gt;1,WEEKDAY($A2563)&lt;&gt;7),-VLOOKUP($A2563,ETF_OP_Fee!$K$5:$L$14,2,1),0))^($A2563-$A2562)*(1+2*(L2563/L2562-1))-M$3*IFERROR(VLOOKUP($A4159,Dividends!$C$10:$E$100,3,0),0)</f>
        <v>2.7972495345694703</v>
      </c>
      <c r="R2563" t="str">
        <f t="shared" si="84"/>
        <v/>
      </c>
      <c r="S2563" t="str">
        <f t="shared" si="82"/>
        <v/>
      </c>
      <c r="U2563" t="str">
        <f t="shared" si="85"/>
        <v/>
      </c>
      <c r="V2563" t="str">
        <f t="shared" si="86"/>
        <v/>
      </c>
      <c r="W2563">
        <f>VLOOKUP(A2563,Tbills!$B$4:$C$10000,2,1)</f>
        <v>1.1549986813186575</v>
      </c>
    </row>
    <row r="2564" spans="1:23">
      <c r="A2564" s="1">
        <v>43892</v>
      </c>
      <c r="B2564">
        <f>IFERROR(VLOOKUP($A2564,'BTC-Web'!$A$2:$H$10000,2,0),"")</f>
        <v>8563.2646480000003</v>
      </c>
      <c r="C2564">
        <f>VLOOKUP(A2564,H_SPBTFDUE!$B$2:$C$5828,2,0)</f>
        <v>57.81</v>
      </c>
      <c r="D2564" s="2">
        <f>D2563*(1-D$1+IF(AND(WEEKDAY($A2564)&lt;&gt;1,WEEKDAY($A2564)&lt;&gt;7),-VLOOKUP($A2564,ETF_OP_Fee!$G$5:$H$14,2,1),0))^($A2564-$A2563)*(1+2*(C2564/C2563-1))+IFERROR(VLOOKUP(A2564,BITXeom!$C$9:$D$100,2,0),0)-$D$3*IFERROR(VLOOKUP($A2564,Dividends!$C$10:$E$100,2,0),0)</f>
        <v>11.568961951480787</v>
      </c>
      <c r="G2564" s="66">
        <f t="shared" si="83"/>
        <v>27.16560159999052</v>
      </c>
      <c r="H2564" s="2">
        <f>H2563*(1-H$1+IF(AND(WEEKDAY($A2564)&lt;&gt;1,WEEKDAY($A2564)&lt;&gt;7),-VLOOKUP($A2564,ETF_OP_Fee!$I$5:$J$14,2,1),0))^($A2564-$A2563)*(1+1*(B2564/B2563-1))</f>
        <v>5.6545354828107959</v>
      </c>
      <c r="I2564" s="9" t="str">
        <f>IFERROR(VLOOKUP(A2564,'BITO-IV'!$A$1:$J$10000,4,0),"")</f>
        <v/>
      </c>
      <c r="L2564" s="9">
        <f>VLOOKUP(A2564,'ETH-Web'!$A$1:$G$10001,6,0)</f>
        <v>230.56977800000001</v>
      </c>
      <c r="M2564" s="2">
        <f>M2563*(1-M$1+IF(AND(WEEKDAY($A2564)&lt;&gt;1,WEEKDAY($A2564)&lt;&gt;7),-VLOOKUP($A2564,ETF_OP_Fee!$K$5:$L$14,2,1),0))^($A2564-$A2563)*(1+2*(L2564/L2563-1))-M$3*IFERROR(VLOOKUP($A4160,Dividends!$C$10:$E$100,3,0),0)</f>
        <v>2.8910064357025087</v>
      </c>
      <c r="R2564" t="str">
        <f t="shared" si="84"/>
        <v/>
      </c>
      <c r="S2564" t="str">
        <f t="shared" si="82"/>
        <v/>
      </c>
      <c r="U2564" t="str">
        <f t="shared" si="85"/>
        <v/>
      </c>
      <c r="V2564" t="str">
        <f t="shared" si="86"/>
        <v/>
      </c>
      <c r="W2564">
        <f>VLOOKUP(A2564,Tbills!$B$4:$C$10000,2,1)</f>
        <v>1.1549986813186575</v>
      </c>
    </row>
    <row r="2565" spans="1:23">
      <c r="A2565" s="1">
        <v>43893</v>
      </c>
      <c r="B2565">
        <f>IFERROR(VLOOKUP($A2565,'BTC-Web'!$A$2:$H$10000,2,0),"")</f>
        <v>8865.3876949999994</v>
      </c>
      <c r="C2565">
        <f>VLOOKUP(A2565,H_SPBTFDUE!$B$2:$C$5828,2,0)</f>
        <v>56.51</v>
      </c>
      <c r="D2565" s="2">
        <f>D2564*(1-D$1+IF(AND(WEEKDAY($A2565)&lt;&gt;1,WEEKDAY($A2565)&lt;&gt;7),-VLOOKUP($A2565,ETF_OP_Fee!$G$5:$H$14,2,1),0))^($A2565-$A2564)*(1+2*(C2565/C2564-1))+IFERROR(VLOOKUP(A2565,BITXeom!$C$9:$D$100,2,0),0)-$D$3*IFERROR(VLOOKUP($A2565,Dividends!$C$10:$E$100,2,0),0)</f>
        <v>11.04731694637022</v>
      </c>
      <c r="G2565" s="66">
        <f t="shared" si="83"/>
        <v>28.385958200059694</v>
      </c>
      <c r="H2565" s="2">
        <f>H2564*(1-H$1+IF(AND(WEEKDAY($A2565)&lt;&gt;1,WEEKDAY($A2565)&lt;&gt;7),-VLOOKUP($A2565,ETF_OP_Fee!$I$5:$J$14,2,1),0))^($A2565-$A2564)*(1+1*(B2565/B2564-1))</f>
        <v>5.8538824392940931</v>
      </c>
      <c r="I2565" s="9" t="str">
        <f>IFERROR(VLOOKUP(A2565,'BITO-IV'!$A$1:$J$10000,4,0),"")</f>
        <v/>
      </c>
      <c r="L2565" s="9">
        <f>VLOOKUP(A2565,'ETH-Web'!$A$1:$G$10001,6,0)</f>
        <v>224.47962999999999</v>
      </c>
      <c r="M2565" s="2">
        <f>M2564*(1-M$1+IF(AND(WEEKDAY($A2565)&lt;&gt;1,WEEKDAY($A2565)&lt;&gt;7),-VLOOKUP($A2565,ETF_OP_Fee!$K$5:$L$14,2,1),0))^($A2565-$A2564)*(1+2*(L2565/L2564-1))-M$3*IFERROR(VLOOKUP($A4161,Dividends!$C$10:$E$100,3,0),0)</f>
        <v>2.7382128898546694</v>
      </c>
      <c r="R2565" t="str">
        <f t="shared" si="84"/>
        <v/>
      </c>
      <c r="S2565" t="str">
        <f t="shared" si="82"/>
        <v/>
      </c>
      <c r="U2565" t="str">
        <f t="shared" si="85"/>
        <v/>
      </c>
      <c r="V2565" t="str">
        <f t="shared" si="86"/>
        <v/>
      </c>
      <c r="W2565">
        <f>VLOOKUP(A2565,Tbills!$B$4:$C$10000,2,1)</f>
        <v>1.1549986813186575</v>
      </c>
    </row>
    <row r="2566" spans="1:23">
      <c r="A2566" s="1">
        <v>43894</v>
      </c>
      <c r="B2566">
        <f>IFERROR(VLOOKUP($A2566,'BTC-Web'!$A$2:$H$10000,2,0),"")</f>
        <v>8788.5419920000004</v>
      </c>
      <c r="C2566">
        <f>VLOOKUP(A2566,H_SPBTFDUE!$B$2:$C$5828,2,0)</f>
        <v>56.43</v>
      </c>
      <c r="D2566" s="2">
        <f>D2565*(1-D$1+IF(AND(WEEKDAY($A2566)&lt;&gt;1,WEEKDAY($A2566)&lt;&gt;7),-VLOOKUP($A2566,ETF_OP_Fee!$G$5:$H$14,2,1),0))^($A2566-$A2565)*(1+2*(C2566/C2565-1))+IFERROR(VLOOKUP(A2566,BITXeom!$C$9:$D$100,2,0),0)-$D$3*IFERROR(VLOOKUP($A2566,Dividends!$C$10:$E$100,2,0),0)</f>
        <v>11.01471008433805</v>
      </c>
      <c r="G2566" s="66">
        <f t="shared" si="83"/>
        <v>28.464851364291679</v>
      </c>
      <c r="H2566" s="2">
        <f>H2565*(1-H$1+IF(AND(WEEKDAY($A2566)&lt;&gt;1,WEEKDAY($A2566)&lt;&gt;7),-VLOOKUP($A2566,ETF_OP_Fee!$I$5:$J$14,2,1),0))^($A2566-$A2565)*(1+1*(B2566/B2565-1))</f>
        <v>5.8029896006793518</v>
      </c>
      <c r="I2566" s="9" t="str">
        <f>IFERROR(VLOOKUP(A2566,'BITO-IV'!$A$1:$J$10000,4,0),"")</f>
        <v/>
      </c>
      <c r="L2566" s="9">
        <f>VLOOKUP(A2566,'ETH-Web'!$A$1:$G$10001,6,0)</f>
        <v>224.51797500000001</v>
      </c>
      <c r="M2566" s="2">
        <f>M2565*(1-M$1+IF(AND(WEEKDAY($A2566)&lt;&gt;1,WEEKDAY($A2566)&lt;&gt;7),-VLOOKUP($A2566,ETF_OP_Fee!$K$5:$L$14,2,1),0))^($A2566-$A2565)*(1+2*(L2566/L2565-1))-M$3*IFERROR(VLOOKUP($A4162,Dividends!$C$10:$E$100,3,0),0)</f>
        <v>2.7390778155642037</v>
      </c>
      <c r="R2566" t="str">
        <f t="shared" si="84"/>
        <v/>
      </c>
      <c r="S2566" t="str">
        <f t="shared" si="82"/>
        <v/>
      </c>
      <c r="U2566" t="str">
        <f t="shared" si="85"/>
        <v/>
      </c>
      <c r="V2566" t="str">
        <f t="shared" si="86"/>
        <v/>
      </c>
      <c r="W2566">
        <f>VLOOKUP(A2566,Tbills!$B$4:$C$10000,2,1)</f>
        <v>1.1549986813186575</v>
      </c>
    </row>
    <row r="2567" spans="1:23">
      <c r="A2567" s="1">
        <v>43895</v>
      </c>
      <c r="B2567">
        <f>IFERROR(VLOOKUP($A2567,'BTC-Web'!$A$2:$H$10000,2,0),"")</f>
        <v>8760.2851559999999</v>
      </c>
      <c r="C2567">
        <f>VLOOKUP(A2567,H_SPBTFDUE!$B$2:$C$5828,2,0)</f>
        <v>59.21</v>
      </c>
      <c r="D2567" s="2">
        <f>D2566*(1-D$1+IF(AND(WEEKDAY($A2567)&lt;&gt;1,WEEKDAY($A2567)&lt;&gt;7),-VLOOKUP($A2567,ETF_OP_Fee!$G$5:$H$14,2,1),0))^($A2567-$A2566)*(1+2*(C2567/C2566-1))+IFERROR(VLOOKUP(A2567,BITXeom!$C$9:$D$100,2,0),0)-$D$3*IFERROR(VLOOKUP($A2567,Dividends!$C$10:$E$100,2,0),0)</f>
        <v>12.098521491489013</v>
      </c>
      <c r="G2567" s="66">
        <f t="shared" si="83"/>
        <v>25.658751989462839</v>
      </c>
      <c r="H2567" s="2">
        <f>H2566*(1-H$1+IF(AND(WEEKDAY($A2567)&lt;&gt;1,WEEKDAY($A2567)&lt;&gt;7),-VLOOKUP($A2567,ETF_OP_Fee!$I$5:$J$14,2,1),0))^($A2567-$A2566)*(1+1*(B2567/B2566-1))</f>
        <v>5.7841813330162335</v>
      </c>
      <c r="I2567" s="9" t="str">
        <f>IFERROR(VLOOKUP(A2567,'BITO-IV'!$A$1:$J$10000,4,0),"")</f>
        <v/>
      </c>
      <c r="L2567" s="9">
        <f>VLOOKUP(A2567,'ETH-Web'!$A$1:$G$10001,6,0)</f>
        <v>229.26818800000001</v>
      </c>
      <c r="M2567" s="2">
        <f>M2566*(1-M$1+IF(AND(WEEKDAY($A2567)&lt;&gt;1,WEEKDAY($A2567)&lt;&gt;7),-VLOOKUP($A2567,ETF_OP_Fee!$K$5:$L$14,2,1),0))^($A2567-$A2566)*(1+2*(L2567/L2566-1))-M$3*IFERROR(VLOOKUP($A4163,Dividends!$C$10:$E$100,3,0),0)</f>
        <v>2.8549077320267897</v>
      </c>
      <c r="R2567" t="str">
        <f t="shared" si="84"/>
        <v/>
      </c>
      <c r="S2567" t="str">
        <f t="shared" si="82"/>
        <v/>
      </c>
      <c r="U2567" t="str">
        <f t="shared" si="85"/>
        <v/>
      </c>
      <c r="V2567" t="str">
        <f t="shared" si="86"/>
        <v/>
      </c>
      <c r="W2567">
        <f>VLOOKUP(A2567,Tbills!$B$4:$C$10000,2,1)</f>
        <v>0.38999868131870097</v>
      </c>
    </row>
    <row r="2568" spans="1:23">
      <c r="A2568" s="1">
        <v>43896</v>
      </c>
      <c r="B2568">
        <f>IFERROR(VLOOKUP($A2568,'BTC-Web'!$A$2:$H$10000,2,0),"")</f>
        <v>9078.3085940000001</v>
      </c>
      <c r="C2568">
        <f>VLOOKUP(A2568,H_SPBTFDUE!$B$2:$C$5828,2,0)</f>
        <v>59.07</v>
      </c>
      <c r="D2568" s="2">
        <f>D2567*(1-D$1+IF(AND(WEEKDAY($A2568)&lt;&gt;1,WEEKDAY($A2568)&lt;&gt;7),-VLOOKUP($A2568,ETF_OP_Fee!$G$5:$H$14,2,1),0))^($A2568-$A2567)*(1+2*(C2568/C2567-1))+IFERROR(VLOOKUP(A2568,BITXeom!$C$9:$D$100,2,0),0)-$D$3*IFERROR(VLOOKUP($A2568,Dividends!$C$10:$E$100,2,0),0)</f>
        <v>12.039856864087778</v>
      </c>
      <c r="G2568" s="66">
        <f t="shared" si="83"/>
        <v>25.778754794150242</v>
      </c>
      <c r="H2568" s="2">
        <f>H2567*(1-H$1+IF(AND(WEEKDAY($A2568)&lt;&gt;1,WEEKDAY($A2568)&lt;&gt;7),-VLOOKUP($A2568,ETF_OP_Fee!$I$5:$J$14,2,1),0))^($A2568-$A2567)*(1+1*(B2568/B2567-1))</f>
        <v>5.9940076670911528</v>
      </c>
      <c r="I2568" s="9" t="str">
        <f>IFERROR(VLOOKUP(A2568,'BITO-IV'!$A$1:$J$10000,4,0),"")</f>
        <v/>
      </c>
      <c r="L2568" s="9">
        <f>VLOOKUP(A2568,'ETH-Web'!$A$1:$G$10001,6,0)</f>
        <v>243.52529899999999</v>
      </c>
      <c r="M2568" s="2">
        <f>M2567*(1-M$1+IF(AND(WEEKDAY($A2568)&lt;&gt;1,WEEKDAY($A2568)&lt;&gt;7),-VLOOKUP($A2568,ETF_OP_Fee!$K$5:$L$14,2,1),0))^($A2568-$A2567)*(1+2*(L2568/L2567-1))-M$3*IFERROR(VLOOKUP($A4164,Dividends!$C$10:$E$100,3,0),0)</f>
        <v>3.2098916504958233</v>
      </c>
      <c r="R2568" t="str">
        <f t="shared" si="84"/>
        <v/>
      </c>
      <c r="S2568" t="str">
        <f t="shared" si="82"/>
        <v/>
      </c>
      <c r="U2568" t="str">
        <f t="shared" si="85"/>
        <v/>
      </c>
      <c r="V2568" t="str">
        <f t="shared" si="86"/>
        <v/>
      </c>
      <c r="W2568">
        <f>VLOOKUP(A2568,Tbills!$B$4:$C$10000,2,1)</f>
        <v>0.38999868131870097</v>
      </c>
    </row>
    <row r="2569" spans="1:23">
      <c r="A2569" s="1">
        <v>43899</v>
      </c>
      <c r="B2569">
        <f>IFERROR(VLOOKUP($A2569,'BTC-Web'!$A$2:$H$10000,2,0),"")</f>
        <v>8111.1464839999999</v>
      </c>
      <c r="C2569">
        <f>VLOOKUP(A2569,H_SPBTFDUE!$B$2:$C$5828,2,0)</f>
        <v>50.51</v>
      </c>
      <c r="D2569" s="2">
        <f>D2568*(1-D$1+IF(AND(WEEKDAY($A2569)&lt;&gt;1,WEEKDAY($A2569)&lt;&gt;7),-VLOOKUP($A2569,ETF_OP_Fee!$G$5:$H$14,2,1),0))^($A2569-$A2568)*(1+2*(C2569/C2568-1))+IFERROR(VLOOKUP(A2569,BITXeom!$C$9:$D$100,2,0),0)-$D$3*IFERROR(VLOOKUP($A2569,Dividends!$C$10:$E$100,2,0),0)</f>
        <v>8.5473059301291254</v>
      </c>
      <c r="G2569" s="66">
        <f t="shared" si="83"/>
        <v>33.248756750863677</v>
      </c>
      <c r="H2569" s="2">
        <f>H2568*(1-H$1+IF(AND(WEEKDAY($A2569)&lt;&gt;1,WEEKDAY($A2569)&lt;&gt;7),-VLOOKUP($A2569,ETF_OP_Fee!$I$5:$J$14,2,1),0))^($A2569-$A2568)*(1+1*(B2569/B2568-1))</f>
        <v>5.3550149334556885</v>
      </c>
      <c r="I2569" s="9" t="str">
        <f>IFERROR(VLOOKUP(A2569,'BITO-IV'!$A$1:$J$10000,4,0),"")</f>
        <v/>
      </c>
      <c r="L2569" s="9">
        <f>VLOOKUP(A2569,'ETH-Web'!$A$1:$G$10001,6,0)</f>
        <v>201.98632799999999</v>
      </c>
      <c r="M2569" s="2">
        <f>M2568*(1-M$1+IF(AND(WEEKDAY($A2569)&lt;&gt;1,WEEKDAY($A2569)&lt;&gt;7),-VLOOKUP($A2569,ETF_OP_Fee!$K$5:$L$14,2,1),0))^($A2569-$A2568)*(1+2*(L2569/L2568-1))-M$3*IFERROR(VLOOKUP($A4165,Dividends!$C$10:$E$100,3,0),0)</f>
        <v>2.1146831324600011</v>
      </c>
      <c r="R2569" t="str">
        <f t="shared" si="84"/>
        <v/>
      </c>
      <c r="S2569" t="str">
        <f t="shared" si="82"/>
        <v/>
      </c>
      <c r="U2569" t="str">
        <f t="shared" si="85"/>
        <v/>
      </c>
      <c r="V2569" t="str">
        <f t="shared" si="86"/>
        <v/>
      </c>
      <c r="W2569">
        <f>VLOOKUP(A2569,Tbills!$B$4:$C$10000,2,1)</f>
        <v>0.38999868131870097</v>
      </c>
    </row>
    <row r="2570" spans="1:23">
      <c r="A2570" s="1">
        <v>43900</v>
      </c>
      <c r="B2570">
        <f>IFERROR(VLOOKUP($A2570,'BTC-Web'!$A$2:$H$10000,2,0),"")</f>
        <v>7922.1469729999999</v>
      </c>
      <c r="C2570">
        <f>VLOOKUP(A2570,H_SPBTFDUE!$B$2:$C$5828,2,0)</f>
        <v>51.44</v>
      </c>
      <c r="D2570" s="2">
        <f>D2569*(1-D$1+IF(AND(WEEKDAY($A2570)&lt;&gt;1,WEEKDAY($A2570)&lt;&gt;7),-VLOOKUP($A2570,ETF_OP_Fee!$G$5:$H$14,2,1),0))^($A2570-$A2569)*(1+2*(C2570/C2569-1))+IFERROR(VLOOKUP(A2570,BITXeom!$C$9:$D$100,2,0),0)-$D$3*IFERROR(VLOOKUP($A2570,Dividends!$C$10:$E$100,2,0),0)</f>
        <v>8.8609869649360657</v>
      </c>
      <c r="G2570" s="66">
        <f t="shared" si="83"/>
        <v>32.022660767834275</v>
      </c>
      <c r="H2570" s="2">
        <f>H2569*(1-H$1+IF(AND(WEEKDAY($A2570)&lt;&gt;1,WEEKDAY($A2570)&lt;&gt;7),-VLOOKUP($A2570,ETF_OP_Fee!$I$5:$J$14,2,1),0))^($A2570-$A2569)*(1+1*(B2570/B2569-1))</f>
        <v>5.230100487427829</v>
      </c>
      <c r="I2570" s="9" t="str">
        <f>IFERROR(VLOOKUP(A2570,'BITO-IV'!$A$1:$J$10000,4,0),"")</f>
        <v/>
      </c>
      <c r="L2570" s="9">
        <f>VLOOKUP(A2570,'ETH-Web'!$A$1:$G$10001,6,0)</f>
        <v>200.76724200000001</v>
      </c>
      <c r="M2570" s="2">
        <f>M2569*(1-M$1+IF(AND(WEEKDAY($A2570)&lt;&gt;1,WEEKDAY($A2570)&lt;&gt;7),-VLOOKUP($A2570,ETF_OP_Fee!$K$5:$L$14,2,1),0))^($A2570-$A2569)*(1+2*(L2570/L2569-1))-M$3*IFERROR(VLOOKUP($A4166,Dividends!$C$10:$E$100,3,0),0)</f>
        <v>2.0891030414084582</v>
      </c>
      <c r="R2570" t="str">
        <f t="shared" si="84"/>
        <v/>
      </c>
      <c r="S2570" t="str">
        <f t="shared" si="82"/>
        <v/>
      </c>
      <c r="U2570" t="str">
        <f t="shared" si="85"/>
        <v/>
      </c>
      <c r="V2570" t="str">
        <f t="shared" si="86"/>
        <v/>
      </c>
      <c r="W2570">
        <f>VLOOKUP(A2570,Tbills!$B$4:$C$10000,2,1)</f>
        <v>0.38999868131870097</v>
      </c>
    </row>
    <row r="2571" spans="1:23">
      <c r="A2571" s="1">
        <v>43901</v>
      </c>
      <c r="B2571">
        <f>IFERROR(VLOOKUP($A2571,'BTC-Web'!$A$2:$H$10000,2,0),"")</f>
        <v>7910.0898440000001</v>
      </c>
      <c r="C2571">
        <f>VLOOKUP(A2571,H_SPBTFDUE!$B$2:$C$5828,2,0)</f>
        <v>50.55</v>
      </c>
      <c r="D2571" s="2">
        <f>D2570*(1-D$1+IF(AND(WEEKDAY($A2571)&lt;&gt;1,WEEKDAY($A2571)&lt;&gt;7),-VLOOKUP($A2571,ETF_OP_Fee!$G$5:$H$14,2,1),0))^($A2571-$A2570)*(1+2*(C2571/C2570-1))+IFERROR(VLOOKUP(A2571,BITXeom!$C$9:$D$100,2,0),0)-$D$3*IFERROR(VLOOKUP($A2571,Dividends!$C$10:$E$100,2,0),0)</f>
        <v>8.5533352871160861</v>
      </c>
      <c r="G2571" s="66">
        <f t="shared" si="83"/>
        <v>33.129087461688741</v>
      </c>
      <c r="H2571" s="2">
        <f>H2570*(1-H$1+IF(AND(WEEKDAY($A2571)&lt;&gt;1,WEEKDAY($A2571)&lt;&gt;7),-VLOOKUP($A2571,ETF_OP_Fee!$I$5:$J$14,2,1),0))^($A2571-$A2570)*(1+1*(B2571/B2570-1))</f>
        <v>5.2220046057682143</v>
      </c>
      <c r="I2571" s="9" t="str">
        <f>IFERROR(VLOOKUP(A2571,'BITO-IV'!$A$1:$J$10000,4,0),"")</f>
        <v/>
      </c>
      <c r="L2571" s="9">
        <f>VLOOKUP(A2571,'ETH-Web'!$A$1:$G$10001,6,0)</f>
        <v>194.86852999999999</v>
      </c>
      <c r="M2571" s="2">
        <f>M2570*(1-M$1+IF(AND(WEEKDAY($A2571)&lt;&gt;1,WEEKDAY($A2571)&lt;&gt;7),-VLOOKUP($A2571,ETF_OP_Fee!$K$5:$L$14,2,1),0))^($A2571-$A2570)*(1+2*(L2571/L2570-1))-M$3*IFERROR(VLOOKUP($A4167,Dividends!$C$10:$E$100,3,0),0)</f>
        <v>1.9662931597557192</v>
      </c>
      <c r="R2571" t="str">
        <f t="shared" si="84"/>
        <v/>
      </c>
      <c r="S2571" t="str">
        <f t="shared" si="82"/>
        <v/>
      </c>
      <c r="U2571" t="str">
        <f t="shared" si="85"/>
        <v/>
      </c>
      <c r="V2571" t="str">
        <f t="shared" si="86"/>
        <v/>
      </c>
      <c r="W2571">
        <f>VLOOKUP(A2571,Tbills!$B$4:$C$10000,2,1)</f>
        <v>0.38999868131870097</v>
      </c>
    </row>
    <row r="2572" spans="1:23">
      <c r="A2572" s="1">
        <v>43902</v>
      </c>
      <c r="B2572">
        <f>IFERROR(VLOOKUP($A2572,'BTC-Web'!$A$2:$H$10000,2,0),"")</f>
        <v>7913.6162109999996</v>
      </c>
      <c r="C2572">
        <f>VLOOKUP(A2572,H_SPBTFDUE!$B$2:$C$5828,2,0)</f>
        <v>38.630000000000003</v>
      </c>
      <c r="D2572" s="2">
        <f>D2571*(1-D$1+IF(AND(WEEKDAY($A2572)&lt;&gt;1,WEEKDAY($A2572)&lt;&gt;7),-VLOOKUP($A2572,ETF_OP_Fee!$G$5:$H$14,2,1),0))^($A2572-$A2571)*(1+2*(C2572/C2571-1))+IFERROR(VLOOKUP(A2572,BITXeom!$C$9:$D$100,2,0),0)-$D$3*IFERROR(VLOOKUP($A2572,Dividends!$C$10:$E$100,2,0),0)</f>
        <v>4.5189326446147167</v>
      </c>
      <c r="G2572" s="66">
        <f t="shared" si="83"/>
        <v>48.751446911823727</v>
      </c>
      <c r="H2572" s="2">
        <f>H2571*(1-H$1+IF(AND(WEEKDAY($A2572)&lt;&gt;1,WEEKDAY($A2572)&lt;&gt;7),-VLOOKUP($A2572,ETF_OP_Fee!$I$5:$J$14,2,1),0))^($A2572-$A2571)*(1+1*(B2572/B2571-1))</f>
        <v>5.2241966319549675</v>
      </c>
      <c r="I2572" s="9" t="str">
        <f>IFERROR(VLOOKUP(A2572,'BITO-IV'!$A$1:$J$10000,4,0),"")</f>
        <v/>
      </c>
      <c r="L2572" s="9">
        <f>VLOOKUP(A2572,'ETH-Web'!$A$1:$G$10001,6,0)</f>
        <v>112.347122</v>
      </c>
      <c r="M2572" s="2">
        <f>M2571*(1-M$1+IF(AND(WEEKDAY($A2572)&lt;&gt;1,WEEKDAY($A2572)&lt;&gt;7),-VLOOKUP($A2572,ETF_OP_Fee!$K$5:$L$14,2,1),0))^($A2572-$A2571)*(1+2*(L2572/L2571-1))-M$3*IFERROR(VLOOKUP($A4168,Dividends!$C$10:$E$100,3,0),0)</f>
        <v>0.30094437046956213</v>
      </c>
      <c r="R2572" t="str">
        <f t="shared" si="84"/>
        <v/>
      </c>
      <c r="S2572" t="str">
        <f t="shared" si="82"/>
        <v/>
      </c>
      <c r="U2572" t="str">
        <f t="shared" si="85"/>
        <v/>
      </c>
      <c r="V2572" t="str">
        <f t="shared" si="86"/>
        <v/>
      </c>
      <c r="W2572">
        <f>VLOOKUP(A2572,Tbills!$B$4:$C$10000,2,1)</f>
        <v>0.29000175824176738</v>
      </c>
    </row>
    <row r="2573" spans="1:23">
      <c r="A2573" s="1">
        <v>43903</v>
      </c>
      <c r="B2573">
        <f>IFERROR(VLOOKUP($A2573,'BTC-Web'!$A$2:$H$10000,2,0),"")</f>
        <v>5017.8310549999997</v>
      </c>
      <c r="C2573">
        <f>VLOOKUP(A2573,H_SPBTFDUE!$B$2:$C$5828,2,0)</f>
        <v>34.340000000000003</v>
      </c>
      <c r="D2573" s="2">
        <f>D2572*(1-D$1+IF(AND(WEEKDAY($A2573)&lt;&gt;1,WEEKDAY($A2573)&lt;&gt;7),-VLOOKUP($A2573,ETF_OP_Fee!$G$5:$H$14,2,1),0))^($A2573-$A2572)*(1+2*(C2573/C2572-1))+IFERROR(VLOOKUP(A2573,BITXeom!$C$9:$D$100,2,0),0)-$D$3*IFERROR(VLOOKUP($A2573,Dividends!$C$10:$E$100,2,0),0)</f>
        <v>3.51482154522198</v>
      </c>
      <c r="G2573" s="66">
        <f t="shared" si="83"/>
        <v>59.576955101162596</v>
      </c>
      <c r="H2573" s="2">
        <f>H2572*(1-H$1+IF(AND(WEEKDAY($A2573)&lt;&gt;1,WEEKDAY($A2573)&lt;&gt;7),-VLOOKUP($A2573,ETF_OP_Fee!$I$5:$J$14,2,1),0))^($A2573-$A2572)*(1+1*(B2573/B2572-1))</f>
        <v>3.312449468433794</v>
      </c>
      <c r="I2573" s="9" t="str">
        <f>IFERROR(VLOOKUP(A2573,'BITO-IV'!$A$1:$J$10000,4,0),"")</f>
        <v/>
      </c>
      <c r="L2573" s="9">
        <f>VLOOKUP(A2573,'ETH-Web'!$A$1:$G$10001,6,0)</f>
        <v>133.20181299999999</v>
      </c>
      <c r="M2573" s="2">
        <f>M2572*(1-M$1+IF(AND(WEEKDAY($A2573)&lt;&gt;1,WEEKDAY($A2573)&lt;&gt;7),-VLOOKUP($A2573,ETF_OP_Fee!$K$5:$L$14,2,1),0))^($A2573-$A2572)*(1+2*(L2573/L2572-1))-M$3*IFERROR(VLOOKUP($A4169,Dividends!$C$10:$E$100,3,0),0)</f>
        <v>0.41266071436594143</v>
      </c>
      <c r="R2573" t="str">
        <f t="shared" si="84"/>
        <v/>
      </c>
      <c r="S2573" t="str">
        <f t="shared" si="82"/>
        <v/>
      </c>
      <c r="U2573" t="str">
        <f t="shared" si="85"/>
        <v/>
      </c>
      <c r="V2573" t="str">
        <f t="shared" si="86"/>
        <v/>
      </c>
      <c r="W2573">
        <f>VLOOKUP(A2573,Tbills!$B$4:$C$10000,2,1)</f>
        <v>0.29000175824176738</v>
      </c>
    </row>
    <row r="2574" spans="1:23">
      <c r="A2574" s="1">
        <v>43906</v>
      </c>
      <c r="B2574">
        <f>IFERROR(VLOOKUP($A2574,'BTC-Web'!$A$2:$H$10000,2,0),"")</f>
        <v>5385.2294920000004</v>
      </c>
      <c r="C2574">
        <f>VLOOKUP(A2574,H_SPBTFDUE!$B$2:$C$5828,2,0)</f>
        <v>31.66</v>
      </c>
      <c r="D2574" s="2">
        <f>D2573*(1-D$1+IF(AND(WEEKDAY($A2574)&lt;&gt;1,WEEKDAY($A2574)&lt;&gt;7),-VLOOKUP($A2574,ETF_OP_Fee!$G$5:$H$14,2,1),0))^($A2574-$A2573)*(1+2*(C2574/C2573-1))+IFERROR(VLOOKUP(A2574,BITXeom!$C$9:$D$100,2,0),0)-$D$3*IFERROR(VLOOKUP($A2574,Dividends!$C$10:$E$100,2,0),0)</f>
        <v>2.9651338366460678</v>
      </c>
      <c r="G2574" s="66">
        <f t="shared" si="83"/>
        <v>68.872994176947017</v>
      </c>
      <c r="H2574" s="2">
        <f>H2573*(1-H$1+IF(AND(WEEKDAY($A2574)&lt;&gt;1,WEEKDAY($A2574)&lt;&gt;7),-VLOOKUP($A2574,ETF_OP_Fee!$I$5:$J$14,2,1),0))^($A2574-$A2573)*(1+1*(B2574/B2573-1))</f>
        <v>3.5547047230778919</v>
      </c>
      <c r="I2574" s="9" t="str">
        <f>IFERROR(VLOOKUP(A2574,'BITO-IV'!$A$1:$J$10000,4,0),"")</f>
        <v/>
      </c>
      <c r="L2574" s="9">
        <f>VLOOKUP(A2574,'ETH-Web'!$A$1:$G$10001,6,0)</f>
        <v>110.605873</v>
      </c>
      <c r="M2574" s="2">
        <f>M2573*(1-M$1+IF(AND(WEEKDAY($A2574)&lt;&gt;1,WEEKDAY($A2574)&lt;&gt;7),-VLOOKUP($A2574,ETF_OP_Fee!$K$5:$L$14,2,1),0))^($A2574-$A2573)*(1+2*(L2574/L2573-1))-M$3*IFERROR(VLOOKUP($A4170,Dividends!$C$10:$E$100,3,0),0)</f>
        <v>0.27263469708199534</v>
      </c>
      <c r="R2574" t="str">
        <f t="shared" si="84"/>
        <v/>
      </c>
      <c r="S2574" t="str">
        <f t="shared" si="82"/>
        <v/>
      </c>
      <c r="U2574" t="str">
        <f t="shared" si="85"/>
        <v/>
      </c>
      <c r="V2574" t="str">
        <f t="shared" si="86"/>
        <v/>
      </c>
      <c r="W2574">
        <f>VLOOKUP(A2574,Tbills!$B$4:$C$10000,2,1)</f>
        <v>0.29000175824176738</v>
      </c>
    </row>
    <row r="2575" spans="1:23">
      <c r="A2575" s="1">
        <v>43907</v>
      </c>
      <c r="B2575">
        <f>IFERROR(VLOOKUP($A2575,'BTC-Web'!$A$2:$H$10000,2,0),"")</f>
        <v>5002.578125</v>
      </c>
      <c r="C2575">
        <f>VLOOKUP(A2575,H_SPBTFDUE!$B$2:$C$5828,2,0)</f>
        <v>34.61</v>
      </c>
      <c r="D2575" s="2">
        <f>D2574*(1-D$1+IF(AND(WEEKDAY($A2575)&lt;&gt;1,WEEKDAY($A2575)&lt;&gt;7),-VLOOKUP($A2575,ETF_OP_Fee!$G$5:$H$14,2,1),0))^($A2575-$A2574)*(1+2*(C2575/C2574-1))+IFERROR(VLOOKUP(A2575,BITXeom!$C$9:$D$100,2,0),0)-$D$3*IFERROR(VLOOKUP($A2575,Dividends!$C$10:$E$100,2,0),0)</f>
        <v>3.5172773666552848</v>
      </c>
      <c r="G2575" s="66">
        <f t="shared" si="83"/>
        <v>56.034580654765925</v>
      </c>
      <c r="H2575" s="2">
        <f>H2574*(1-H$1+IF(AND(WEEKDAY($A2575)&lt;&gt;1,WEEKDAY($A2575)&lt;&gt;7),-VLOOKUP($A2575,ETF_OP_Fee!$I$5:$J$14,2,1),0))^($A2575-$A2574)*(1+1*(B2575/B2574-1))</f>
        <v>3.3020366686011617</v>
      </c>
      <c r="I2575" s="9" t="str">
        <f>IFERROR(VLOOKUP(A2575,'BITO-IV'!$A$1:$J$10000,4,0),"")</f>
        <v/>
      </c>
      <c r="L2575" s="9">
        <f>VLOOKUP(A2575,'ETH-Web'!$A$1:$G$10001,6,0)</f>
        <v>113.94274900000001</v>
      </c>
      <c r="M2575" s="2">
        <f>M2574*(1-M$1+IF(AND(WEEKDAY($A2575)&lt;&gt;1,WEEKDAY($A2575)&lt;&gt;7),-VLOOKUP($A2575,ETF_OP_Fee!$K$5:$L$14,2,1),0))^($A2575-$A2574)*(1+2*(L2575/L2574-1))-M$3*IFERROR(VLOOKUP($A4171,Dividends!$C$10:$E$100,3,0),0)</f>
        <v>0.28907752107355222</v>
      </c>
      <c r="R2575" t="str">
        <f t="shared" si="84"/>
        <v/>
      </c>
      <c r="S2575" t="str">
        <f t="shared" si="82"/>
        <v/>
      </c>
      <c r="U2575" t="str">
        <f t="shared" si="85"/>
        <v/>
      </c>
      <c r="V2575" t="str">
        <f t="shared" si="86"/>
        <v/>
      </c>
      <c r="W2575">
        <f>VLOOKUP(A2575,Tbills!$B$4:$C$10000,2,1)</f>
        <v>0.29000175824176738</v>
      </c>
    </row>
    <row r="2576" spans="1:23">
      <c r="A2576" s="1">
        <v>43908</v>
      </c>
      <c r="B2576">
        <f>IFERROR(VLOOKUP($A2576,'BTC-Web'!$A$2:$H$10000,2,0),"")</f>
        <v>5227.1137699999999</v>
      </c>
      <c r="C2576">
        <f>VLOOKUP(A2576,H_SPBTFDUE!$B$2:$C$5828,2,0)</f>
        <v>34.24</v>
      </c>
      <c r="D2576" s="2">
        <f>D2575*(1-D$1+IF(AND(WEEKDAY($A2576)&lt;&gt;1,WEEKDAY($A2576)&lt;&gt;7),-VLOOKUP($A2576,ETF_OP_Fee!$G$5:$H$14,2,1),0))^($A2576-$A2575)*(1+2*(C2576/C2575-1))+IFERROR(VLOOKUP(A2576,BITXeom!$C$9:$D$100,2,0),0)-$D$3*IFERROR(VLOOKUP($A2576,Dividends!$C$10:$E$100,2,0),0)</f>
        <v>3.4416591594820027</v>
      </c>
      <c r="G2576" s="66">
        <f t="shared" si="83"/>
        <v>57.229744967476186</v>
      </c>
      <c r="H2576" s="2">
        <f>H2575*(1-H$1+IF(AND(WEEKDAY($A2576)&lt;&gt;1,WEEKDAY($A2576)&lt;&gt;7),-VLOOKUP($A2576,ETF_OP_Fee!$I$5:$J$14,2,1),0))^($A2576-$A2575)*(1+1*(B2576/B2575-1))</f>
        <v>3.4501554342952305</v>
      </c>
      <c r="I2576" s="9" t="str">
        <f>IFERROR(VLOOKUP(A2576,'BITO-IV'!$A$1:$J$10000,4,0),"")</f>
        <v/>
      </c>
      <c r="L2576" s="9">
        <f>VLOOKUP(A2576,'ETH-Web'!$A$1:$G$10001,6,0)</f>
        <v>114.84227</v>
      </c>
      <c r="M2576" s="2">
        <f>M2575*(1-M$1+IF(AND(WEEKDAY($A2576)&lt;&gt;1,WEEKDAY($A2576)&lt;&gt;7),-VLOOKUP($A2576,ETF_OP_Fee!$K$5:$L$14,2,1),0))^($A2576-$A2575)*(1+2*(L2576/L2575-1))-M$3*IFERROR(VLOOKUP($A4172,Dividends!$C$10:$E$100,3,0),0)</f>
        <v>0.29363420361041653</v>
      </c>
      <c r="R2576" t="str">
        <f t="shared" si="84"/>
        <v/>
      </c>
      <c r="S2576" t="str">
        <f t="shared" si="82"/>
        <v/>
      </c>
      <c r="U2576" t="str">
        <f t="shared" si="85"/>
        <v/>
      </c>
      <c r="V2576" t="str">
        <f t="shared" si="86"/>
        <v/>
      </c>
      <c r="W2576">
        <f>VLOOKUP(A2576,Tbills!$B$4:$C$10000,2,1)</f>
        <v>0.29000175824176738</v>
      </c>
    </row>
    <row r="2577" spans="1:23">
      <c r="A2577" s="1">
        <v>43909</v>
      </c>
      <c r="B2577">
        <f>IFERROR(VLOOKUP($A2577,'BTC-Web'!$A$2:$H$10000,2,0),"")</f>
        <v>5245.4165039999998</v>
      </c>
      <c r="C2577">
        <f>VLOOKUP(A2577,H_SPBTFDUE!$B$2:$C$5828,2,0)</f>
        <v>40.130000000000003</v>
      </c>
      <c r="D2577" s="2">
        <f>D2576*(1-D$1+IF(AND(WEEKDAY($A2577)&lt;&gt;1,WEEKDAY($A2577)&lt;&gt;7),-VLOOKUP($A2577,ETF_OP_Fee!$G$5:$H$14,2,1),0))^($A2577-$A2576)*(1+2*(C2577/C2576-1))+IFERROR(VLOOKUP(A2577,BITXeom!$C$9:$D$100,2,0),0)-$D$3*IFERROR(VLOOKUP($A2577,Dividends!$C$10:$E$100,2,0),0)</f>
        <v>4.6251770302112565</v>
      </c>
      <c r="G2577" s="66">
        <f t="shared" si="83"/>
        <v>37.537326757616412</v>
      </c>
      <c r="H2577" s="2">
        <f>H2576*(1-H$1+IF(AND(WEEKDAY($A2577)&lt;&gt;1,WEEKDAY($A2577)&lt;&gt;7),-VLOOKUP($A2577,ETF_OP_Fee!$I$5:$J$14,2,1),0))^($A2577-$A2576)*(1+1*(B2577/B2576-1))</f>
        <v>3.4621460373411468</v>
      </c>
      <c r="I2577" s="9" t="str">
        <f>IFERROR(VLOOKUP(A2577,'BITO-IV'!$A$1:$J$10000,4,0),"")</f>
        <v/>
      </c>
      <c r="L2577" s="9">
        <f>VLOOKUP(A2577,'ETH-Web'!$A$1:$G$10001,6,0)</f>
        <v>136.59385700000001</v>
      </c>
      <c r="M2577" s="2">
        <f>M2576*(1-M$1+IF(AND(WEEKDAY($A2577)&lt;&gt;1,WEEKDAY($A2577)&lt;&gt;7),-VLOOKUP($A2577,ETF_OP_Fee!$K$5:$L$14,2,1),0))^($A2577-$A2576)*(1+2*(L2577/L2576-1))-M$3*IFERROR(VLOOKUP($A4173,Dividends!$C$10:$E$100,3,0),0)</f>
        <v>0.40485477100338407</v>
      </c>
      <c r="R2577" t="str">
        <f t="shared" si="84"/>
        <v/>
      </c>
      <c r="S2577" t="str">
        <f t="shared" si="82"/>
        <v/>
      </c>
      <c r="U2577" t="str">
        <f t="shared" si="85"/>
        <v/>
      </c>
      <c r="V2577" t="str">
        <f t="shared" si="86"/>
        <v/>
      </c>
      <c r="W2577">
        <f>VLOOKUP(A2577,Tbills!$B$4:$C$10000,2,1)</f>
        <v>0</v>
      </c>
    </row>
    <row r="2578" spans="1:23">
      <c r="A2578" s="1">
        <v>43910</v>
      </c>
      <c r="B2578">
        <f>IFERROR(VLOOKUP($A2578,'BTC-Web'!$A$2:$H$10000,2,0),"")</f>
        <v>6191.6538090000004</v>
      </c>
      <c r="C2578">
        <f>VLOOKUP(A2578,H_SPBTFDUE!$B$2:$C$5828,2,0)</f>
        <v>39.880000000000003</v>
      </c>
      <c r="D2578" s="2">
        <f>D2577*(1-D$1+IF(AND(WEEKDAY($A2578)&lt;&gt;1,WEEKDAY($A2578)&lt;&gt;7),-VLOOKUP($A2578,ETF_OP_Fee!$G$5:$H$14,2,1),0))^($A2578-$A2577)*(1+2*(C2578/C2577-1))+IFERROR(VLOOKUP(A2578,BITXeom!$C$9:$D$100,2,0),0)-$D$3*IFERROR(VLOOKUP($A2578,Dividends!$C$10:$E$100,2,0),0)</f>
        <v>4.5669989977411225</v>
      </c>
      <c r="G2578" s="66">
        <f t="shared" si="83"/>
        <v>38.003069330400891</v>
      </c>
      <c r="H2578" s="2">
        <f>H2577*(1-H$1+IF(AND(WEEKDAY($A2578)&lt;&gt;1,WEEKDAY($A2578)&lt;&gt;7),-VLOOKUP($A2578,ETF_OP_Fee!$I$5:$J$14,2,1),0))^($A2578-$A2577)*(1+1*(B2578/B2577-1))</f>
        <v>4.0865871659800774</v>
      </c>
      <c r="I2578" s="9" t="str">
        <f>IFERROR(VLOOKUP(A2578,'BITO-IV'!$A$1:$J$10000,4,0),"")</f>
        <v/>
      </c>
      <c r="L2578" s="9">
        <f>VLOOKUP(A2578,'ETH-Web'!$A$1:$G$10001,6,0)</f>
        <v>132.737167</v>
      </c>
      <c r="M2578" s="2">
        <f>M2577*(1-M$1+IF(AND(WEEKDAY($A2578)&lt;&gt;1,WEEKDAY($A2578)&lt;&gt;7),-VLOOKUP($A2578,ETF_OP_Fee!$K$5:$L$14,2,1),0))^($A2578-$A2577)*(1+2*(L2578/L2577-1))-M$3*IFERROR(VLOOKUP($A4174,Dividends!$C$10:$E$100,3,0),0)</f>
        <v>0.3819830070662949</v>
      </c>
      <c r="R2578" t="str">
        <f t="shared" si="84"/>
        <v/>
      </c>
      <c r="S2578" t="str">
        <f t="shared" si="82"/>
        <v/>
      </c>
      <c r="U2578" t="str">
        <f t="shared" si="85"/>
        <v/>
      </c>
      <c r="V2578" t="str">
        <f t="shared" si="86"/>
        <v/>
      </c>
      <c r="W2578">
        <f>VLOOKUP(A2578,Tbills!$B$4:$C$10000,2,1)</f>
        <v>0</v>
      </c>
    </row>
    <row r="2579" spans="1:23">
      <c r="A2579" s="1">
        <v>43913</v>
      </c>
      <c r="B2579">
        <f>IFERROR(VLOOKUP($A2579,'BTC-Web'!$A$2:$H$10000,2,0),"")</f>
        <v>5831.3745120000003</v>
      </c>
      <c r="C2579">
        <f>VLOOKUP(A2579,H_SPBTFDUE!$B$2:$C$5828,2,0)</f>
        <v>40.409999999999997</v>
      </c>
      <c r="D2579" s="2">
        <f>D2578*(1-D$1+IF(AND(WEEKDAY($A2579)&lt;&gt;1,WEEKDAY($A2579)&lt;&gt;7),-VLOOKUP($A2579,ETF_OP_Fee!$G$5:$H$14,2,1),0))^($A2579-$A2578)*(1+2*(C2579/C2578-1))+IFERROR(VLOOKUP(A2579,BITXeom!$C$9:$D$100,2,0),0)-$D$3*IFERROR(VLOOKUP($A2579,Dividends!$C$10:$E$100,2,0),0)</f>
        <v>4.6866933176417591</v>
      </c>
      <c r="G2579" s="66">
        <f t="shared" si="83"/>
        <v>36.990979416163313</v>
      </c>
      <c r="H2579" s="2">
        <f>H2578*(1-H$1+IF(AND(WEEKDAY($A2579)&lt;&gt;1,WEEKDAY($A2579)&lt;&gt;7),-VLOOKUP($A2579,ETF_OP_Fee!$I$5:$J$14,2,1),0))^($A2579-$A2578)*(1+1*(B2579/B2578-1))</f>
        <v>3.8484967494649296</v>
      </c>
      <c r="I2579" s="9" t="str">
        <f>IFERROR(VLOOKUP(A2579,'BITO-IV'!$A$1:$J$10000,4,0),"")</f>
        <v/>
      </c>
      <c r="L2579" s="9">
        <f>VLOOKUP(A2579,'ETH-Web'!$A$1:$G$10001,6,0)</f>
        <v>134.91160600000001</v>
      </c>
      <c r="M2579" s="2">
        <f>M2578*(1-M$1+IF(AND(WEEKDAY($A2579)&lt;&gt;1,WEEKDAY($A2579)&lt;&gt;7),-VLOOKUP($A2579,ETF_OP_Fee!$K$5:$L$14,2,1),0))^($A2579-$A2578)*(1+2*(L2579/L2578-1))-M$3*IFERROR(VLOOKUP($A4175,Dividends!$C$10:$E$100,3,0),0)</f>
        <v>0.39446746743835348</v>
      </c>
      <c r="R2579" t="str">
        <f t="shared" si="84"/>
        <v/>
      </c>
      <c r="S2579" t="str">
        <f t="shared" si="82"/>
        <v/>
      </c>
      <c r="U2579" t="str">
        <f t="shared" si="85"/>
        <v/>
      </c>
      <c r="V2579" t="str">
        <f t="shared" si="86"/>
        <v/>
      </c>
      <c r="W2579">
        <f>VLOOKUP(A2579,Tbills!$B$4:$C$10000,2,1)</f>
        <v>0</v>
      </c>
    </row>
    <row r="2580" spans="1:23">
      <c r="A2580" s="1">
        <v>43914</v>
      </c>
      <c r="B2580">
        <f>IFERROR(VLOOKUP($A2580,'BTC-Web'!$A$2:$H$10000,2,0),"")</f>
        <v>6436.642578</v>
      </c>
      <c r="C2580">
        <f>VLOOKUP(A2580,H_SPBTFDUE!$B$2:$C$5828,2,0)</f>
        <v>43.18</v>
      </c>
      <c r="D2580" s="2">
        <f>D2579*(1-D$1+IF(AND(WEEKDAY($A2580)&lt;&gt;1,WEEKDAY($A2580)&lt;&gt;7),-VLOOKUP($A2580,ETF_OP_Fee!$G$5:$H$14,2,1),0))^($A2580-$A2579)*(1+2*(C2580/C2579-1))+IFERROR(VLOOKUP(A2580,BITXeom!$C$9:$D$100,2,0),0)-$D$3*IFERROR(VLOOKUP($A2580,Dividends!$C$10:$E$100,2,0),0)</f>
        <v>5.3285720741582745</v>
      </c>
      <c r="G2580" s="66">
        <f t="shared" si="83"/>
        <v>31.917783728027665</v>
      </c>
      <c r="H2580" s="2">
        <f>H2579*(1-H$1+IF(AND(WEEKDAY($A2580)&lt;&gt;1,WEEKDAY($A2580)&lt;&gt;7),-VLOOKUP($A2580,ETF_OP_Fee!$I$5:$J$14,2,1),0))^($A2580-$A2579)*(1+1*(B2580/B2579-1))</f>
        <v>4.2478412684537785</v>
      </c>
      <c r="I2580" s="9" t="str">
        <f>IFERROR(VLOOKUP(A2580,'BITO-IV'!$A$1:$J$10000,4,0),"")</f>
        <v/>
      </c>
      <c r="L2580" s="9">
        <f>VLOOKUP(A2580,'ETH-Web'!$A$1:$G$10001,6,0)</f>
        <v>138.76144400000001</v>
      </c>
      <c r="M2580" s="2">
        <f>M2579*(1-M$1+IF(AND(WEEKDAY($A2580)&lt;&gt;1,WEEKDAY($A2580)&lt;&gt;7),-VLOOKUP($A2580,ETF_OP_Fee!$K$5:$L$14,2,1),0))^($A2580-$A2579)*(1+2*(L2580/L2579-1))-M$3*IFERROR(VLOOKUP($A4176,Dividends!$C$10:$E$100,3,0),0)</f>
        <v>0.41696977846818156</v>
      </c>
      <c r="R2580" t="str">
        <f t="shared" si="84"/>
        <v/>
      </c>
      <c r="S2580" t="str">
        <f t="shared" si="82"/>
        <v/>
      </c>
      <c r="U2580" t="str">
        <f t="shared" si="85"/>
        <v/>
      </c>
      <c r="V2580" t="str">
        <f t="shared" si="86"/>
        <v/>
      </c>
      <c r="W2580">
        <f>VLOOKUP(A2580,Tbills!$B$4:$C$10000,2,1)</f>
        <v>0</v>
      </c>
    </row>
    <row r="2581" spans="1:23">
      <c r="A2581" s="1">
        <v>43915</v>
      </c>
      <c r="B2581">
        <f>IFERROR(VLOOKUP($A2581,'BTC-Web'!$A$2:$H$10000,2,0),"")</f>
        <v>6738.716797</v>
      </c>
      <c r="C2581">
        <f>VLOOKUP(A2581,H_SPBTFDUE!$B$2:$C$5828,2,0)</f>
        <v>42.64</v>
      </c>
      <c r="D2581" s="2">
        <f>D2580*(1-D$1+IF(AND(WEEKDAY($A2581)&lt;&gt;1,WEEKDAY($A2581)&lt;&gt;7),-VLOOKUP($A2581,ETF_OP_Fee!$G$5:$H$14,2,1),0))^($A2581-$A2580)*(1+2*(C2581/C2580-1))+IFERROR(VLOOKUP(A2581,BITXeom!$C$9:$D$100,2,0),0)-$D$3*IFERROR(VLOOKUP($A2581,Dividends!$C$10:$E$100,2,0),0)</f>
        <v>5.194669788184723</v>
      </c>
      <c r="G2581" s="66">
        <f t="shared" si="83"/>
        <v>32.714436437454431</v>
      </c>
      <c r="H2581" s="2">
        <f>H2580*(1-H$1+IF(AND(WEEKDAY($A2581)&lt;&gt;1,WEEKDAY($A2581)&lt;&gt;7),-VLOOKUP($A2581,ETF_OP_Fee!$I$5:$J$14,2,1),0))^($A2581-$A2580)*(1+1*(B2581/B2580-1))</f>
        <v>4.447078414813098</v>
      </c>
      <c r="I2581" s="9" t="str">
        <f>IFERROR(VLOOKUP(A2581,'BITO-IV'!$A$1:$J$10000,4,0),"")</f>
        <v/>
      </c>
      <c r="L2581" s="9">
        <f>VLOOKUP(A2581,'ETH-Web'!$A$1:$G$10001,6,0)</f>
        <v>136.19589199999999</v>
      </c>
      <c r="M2581" s="2">
        <f>M2580*(1-M$1+IF(AND(WEEKDAY($A2581)&lt;&gt;1,WEEKDAY($A2581)&lt;&gt;7),-VLOOKUP($A2581,ETF_OP_Fee!$K$5:$L$14,2,1),0))^($A2581-$A2580)*(1+2*(L2581/L2580-1))-M$3*IFERROR(VLOOKUP($A4177,Dividends!$C$10:$E$100,3,0),0)</f>
        <v>0.40154077879453948</v>
      </c>
      <c r="R2581" t="str">
        <f t="shared" si="84"/>
        <v/>
      </c>
      <c r="S2581" t="str">
        <f t="shared" si="82"/>
        <v/>
      </c>
      <c r="U2581" t="str">
        <f t="shared" si="85"/>
        <v/>
      </c>
      <c r="V2581" t="str">
        <f t="shared" si="86"/>
        <v/>
      </c>
      <c r="W2581">
        <f>VLOOKUP(A2581,Tbills!$B$4:$C$10000,2,1)</f>
        <v>0</v>
      </c>
    </row>
    <row r="2582" spans="1:23">
      <c r="A2582" s="1">
        <v>43916</v>
      </c>
      <c r="B2582">
        <f>IFERROR(VLOOKUP($A2582,'BTC-Web'!$A$2:$H$10000,2,0),"")</f>
        <v>6675.1708980000003</v>
      </c>
      <c r="C2582">
        <f>VLOOKUP(A2582,H_SPBTFDUE!$B$2:$C$5828,2,0)</f>
        <v>42.86</v>
      </c>
      <c r="D2582" s="2">
        <f>D2581*(1-D$1+IF(AND(WEEKDAY($A2582)&lt;&gt;1,WEEKDAY($A2582)&lt;&gt;7),-VLOOKUP($A2582,ETF_OP_Fee!$G$5:$H$14,2,1),0))^($A2582-$A2581)*(1+2*(C2582/C2581-1))+IFERROR(VLOOKUP(A2582,BITXeom!$C$9:$D$100,2,0),0)-$D$3*IFERROR(VLOOKUP($A2582,Dividends!$C$10:$E$100,2,0),0)</f>
        <v>5.2476406540194622</v>
      </c>
      <c r="G2582" s="66">
        <f t="shared" si="83"/>
        <v>32.37515488179384</v>
      </c>
      <c r="H2582" s="2">
        <f>H2581*(1-H$1+IF(AND(WEEKDAY($A2582)&lt;&gt;1,WEEKDAY($A2582)&lt;&gt;7),-VLOOKUP($A2582,ETF_OP_Fee!$I$5:$J$14,2,1),0))^($A2582-$A2581)*(1+1*(B2582/B2581-1))</f>
        <v>4.4050279432120876</v>
      </c>
      <c r="I2582" s="9" t="str">
        <f>IFERROR(VLOOKUP(A2582,'BITO-IV'!$A$1:$J$10000,4,0),"")</f>
        <v/>
      </c>
      <c r="L2582" s="9">
        <f>VLOOKUP(A2582,'ETH-Web'!$A$1:$G$10001,6,0)</f>
        <v>138.361557</v>
      </c>
      <c r="M2582" s="2">
        <f>M2581*(1-M$1+IF(AND(WEEKDAY($A2582)&lt;&gt;1,WEEKDAY($A2582)&lt;&gt;7),-VLOOKUP($A2582,ETF_OP_Fee!$K$5:$L$14,2,1),0))^($A2582-$A2581)*(1+2*(L2582/L2581-1))-M$3*IFERROR(VLOOKUP($A4178,Dividends!$C$10:$E$100,3,0),0)</f>
        <v>0.41429999198989703</v>
      </c>
      <c r="R2582" t="str">
        <f t="shared" si="84"/>
        <v/>
      </c>
      <c r="S2582" t="str">
        <f t="shared" si="82"/>
        <v/>
      </c>
      <c r="U2582" t="str">
        <f t="shared" si="85"/>
        <v/>
      </c>
      <c r="V2582" t="str">
        <f t="shared" si="86"/>
        <v/>
      </c>
      <c r="W2582">
        <f>VLOOKUP(A2582,Tbills!$B$4:$C$10000,2,1)</f>
        <v>8.4999560439544194E-2</v>
      </c>
    </row>
    <row r="2583" spans="1:23">
      <c r="A2583" s="1">
        <v>43917</v>
      </c>
      <c r="B2583">
        <f>IFERROR(VLOOKUP($A2583,'BTC-Web'!$A$2:$H$10000,2,0),"")</f>
        <v>6719.3891599999997</v>
      </c>
      <c r="C2583">
        <f>VLOOKUP(A2583,H_SPBTFDUE!$B$2:$C$5828,2,0)</f>
        <v>42.77</v>
      </c>
      <c r="D2583" s="2">
        <f>D2582*(1-D$1+IF(AND(WEEKDAY($A2583)&lt;&gt;1,WEEKDAY($A2583)&lt;&gt;7),-VLOOKUP($A2583,ETF_OP_Fee!$G$5:$H$14,2,1),0))^($A2583-$A2582)*(1+2*(C2583/C2582-1))+IFERROR(VLOOKUP(A2583,BITXeom!$C$9:$D$100,2,0),0)-$D$3*IFERROR(VLOOKUP($A2583,Dividends!$C$10:$E$100,2,0),0)</f>
        <v>5.2249720969265345</v>
      </c>
      <c r="G2583" s="66">
        <f t="shared" si="83"/>
        <v>32.509436185823354</v>
      </c>
      <c r="H2583" s="2">
        <f>H2582*(1-H$1+IF(AND(WEEKDAY($A2583)&lt;&gt;1,WEEKDAY($A2583)&lt;&gt;7),-VLOOKUP($A2583,ETF_OP_Fee!$I$5:$J$14,2,1),0))^($A2583-$A2582)*(1+1*(B2583/B2582-1))</f>
        <v>4.4340927110237915</v>
      </c>
      <c r="I2583" s="9" t="str">
        <f>IFERROR(VLOOKUP(A2583,'BITO-IV'!$A$1:$J$10000,4,0),"")</f>
        <v/>
      </c>
      <c r="L2583" s="9">
        <f>VLOOKUP(A2583,'ETH-Web'!$A$1:$G$10001,6,0)</f>
        <v>133.93794299999999</v>
      </c>
      <c r="M2583" s="2">
        <f>M2582*(1-M$1+IF(AND(WEEKDAY($A2583)&lt;&gt;1,WEEKDAY($A2583)&lt;&gt;7),-VLOOKUP($A2583,ETF_OP_Fee!$K$5:$L$14,2,1),0))^($A2583-$A2582)*(1+2*(L2583/L2582-1))-M$3*IFERROR(VLOOKUP($A4179,Dividends!$C$10:$E$100,3,0),0)</f>
        <v>0.38779849518129922</v>
      </c>
      <c r="R2583" t="str">
        <f t="shared" si="84"/>
        <v/>
      </c>
      <c r="S2583" t="str">
        <f t="shared" si="82"/>
        <v/>
      </c>
      <c r="U2583" t="str">
        <f t="shared" si="85"/>
        <v/>
      </c>
      <c r="V2583" t="str">
        <f t="shared" si="86"/>
        <v/>
      </c>
      <c r="W2583">
        <f>VLOOKUP(A2583,Tbills!$B$4:$C$10000,2,1)</f>
        <v>8.4999560439544194E-2</v>
      </c>
    </row>
    <row r="2584" spans="1:23">
      <c r="A2584" s="1">
        <v>43920</v>
      </c>
      <c r="B2584">
        <f>IFERROR(VLOOKUP($A2584,'BTC-Web'!$A$2:$H$10000,2,0),"")</f>
        <v>5925.5385740000002</v>
      </c>
      <c r="C2584">
        <f>VLOOKUP(A2584,H_SPBTFDUE!$B$2:$C$5828,2,0)</f>
        <v>40.840000000000003</v>
      </c>
      <c r="D2584" s="2">
        <f>D2583*(1-D$1+IF(AND(WEEKDAY($A2584)&lt;&gt;1,WEEKDAY($A2584)&lt;&gt;7),-VLOOKUP($A2584,ETF_OP_Fee!$G$5:$H$14,2,1),0))^($A2584-$A2583)*(1+2*(C2584/C2583-1))+IFERROR(VLOOKUP(A2584,BITXeom!$C$9:$D$100,2,0),0)-$D$3*IFERROR(VLOOKUP($A2584,Dividends!$C$10:$E$100,2,0),0)</f>
        <v>4.7516986120461775</v>
      </c>
      <c r="G2584" s="66">
        <f t="shared" si="83"/>
        <v>35.441726230316121</v>
      </c>
      <c r="H2584" s="2">
        <f>H2583*(1-H$1+IF(AND(WEEKDAY($A2584)&lt;&gt;1,WEEKDAY($A2584)&lt;&gt;7),-VLOOKUP($A2584,ETF_OP_Fee!$I$5:$J$14,2,1),0))^($A2584-$A2583)*(1+1*(B2584/B2583-1))</f>
        <v>3.9099292012883176</v>
      </c>
      <c r="I2584" s="9" t="str">
        <f>IFERROR(VLOOKUP(A2584,'BITO-IV'!$A$1:$J$10000,4,0),"")</f>
        <v/>
      </c>
      <c r="L2584" s="9">
        <f>VLOOKUP(A2584,'ETH-Web'!$A$1:$G$10001,6,0)</f>
        <v>132.90454099999999</v>
      </c>
      <c r="M2584" s="2">
        <f>M2583*(1-M$1+IF(AND(WEEKDAY($A2584)&lt;&gt;1,WEEKDAY($A2584)&lt;&gt;7),-VLOOKUP($A2584,ETF_OP_Fee!$K$5:$L$14,2,1),0))^($A2584-$A2583)*(1+2*(L2584/L2583-1))-M$3*IFERROR(VLOOKUP($A4180,Dividends!$C$10:$E$100,3,0),0)</f>
        <v>0.38178485627094083</v>
      </c>
      <c r="R2584" t="str">
        <f t="shared" si="84"/>
        <v/>
      </c>
      <c r="S2584" t="str">
        <f t="shared" si="82"/>
        <v/>
      </c>
      <c r="U2584" t="str">
        <f t="shared" si="85"/>
        <v/>
      </c>
      <c r="V2584" t="str">
        <f t="shared" si="86"/>
        <v/>
      </c>
      <c r="W2584">
        <f>VLOOKUP(A2584,Tbills!$B$4:$C$10000,2,1)</f>
        <v>8.4999560439544194E-2</v>
      </c>
    </row>
    <row r="2585" spans="1:23">
      <c r="A2585" s="1">
        <v>43921</v>
      </c>
      <c r="B2585">
        <f>IFERROR(VLOOKUP($A2585,'BTC-Web'!$A$2:$H$10000,2,0),"")</f>
        <v>6430.6064450000003</v>
      </c>
      <c r="C2585">
        <f>VLOOKUP(A2585,H_SPBTFDUE!$B$2:$C$5828,2,0)</f>
        <v>41.45</v>
      </c>
      <c r="D2585" s="2">
        <f>D2584*(1-D$1+IF(AND(WEEKDAY($A2585)&lt;&gt;1,WEEKDAY($A2585)&lt;&gt;7),-VLOOKUP($A2585,ETF_OP_Fee!$G$5:$H$14,2,1),0))^($A2585-$A2584)*(1+2*(C2585/C2584-1))+IFERROR(VLOOKUP(A2585,BITXeom!$C$9:$D$100,2,0),0)-$D$3*IFERROR(VLOOKUP($A2585,Dividends!$C$10:$E$100,2,0),0)</f>
        <v>4.8930546361177125</v>
      </c>
      <c r="G2585" s="66">
        <f t="shared" si="83"/>
        <v>34.381142190210042</v>
      </c>
      <c r="H2585" s="2">
        <f>H2584*(1-H$1+IF(AND(WEEKDAY($A2585)&lt;&gt;1,WEEKDAY($A2585)&lt;&gt;7),-VLOOKUP($A2585,ETF_OP_Fee!$I$5:$J$14,2,1),0))^($A2585-$A2584)*(1+1*(B2585/B2584-1))</f>
        <v>4.2430846065451959</v>
      </c>
      <c r="I2585" s="9" t="str">
        <f>IFERROR(VLOOKUP(A2585,'BITO-IV'!$A$1:$J$10000,4,0),"")</f>
        <v/>
      </c>
      <c r="L2585" s="9">
        <f>VLOOKUP(A2585,'ETH-Web'!$A$1:$G$10001,6,0)</f>
        <v>133.59356700000001</v>
      </c>
      <c r="M2585" s="2">
        <f>M2584*(1-M$1+IF(AND(WEEKDAY($A2585)&lt;&gt;1,WEEKDAY($A2585)&lt;&gt;7),-VLOOKUP($A2585,ETF_OP_Fee!$K$5:$L$14,2,1),0))^($A2585-$A2584)*(1+2*(L2585/L2584-1))-M$3*IFERROR(VLOOKUP($A4181,Dividends!$C$10:$E$100,3,0),0)</f>
        <v>0.38573354815479999</v>
      </c>
      <c r="R2585" t="str">
        <f t="shared" si="84"/>
        <v/>
      </c>
      <c r="S2585" t="str">
        <f t="shared" si="82"/>
        <v/>
      </c>
      <c r="U2585" t="str">
        <f t="shared" si="85"/>
        <v/>
      </c>
      <c r="V2585" t="str">
        <f t="shared" si="86"/>
        <v/>
      </c>
      <c r="W2585">
        <f>VLOOKUP(A2585,Tbills!$B$4:$C$10000,2,1)</f>
        <v>8.4999560439544194E-2</v>
      </c>
    </row>
    <row r="2586" spans="1:23">
      <c r="A2586" s="1">
        <v>43922</v>
      </c>
      <c r="B2586">
        <f>IFERROR(VLOOKUP($A2586,'BTC-Web'!$A$2:$H$10000,2,0),"")</f>
        <v>6437.3193359999996</v>
      </c>
      <c r="C2586">
        <f>VLOOKUP(A2586,H_SPBTFDUE!$B$2:$C$5828,2,0)</f>
        <v>39.74</v>
      </c>
      <c r="D2586" s="2">
        <f>D2585*(1-D$1+IF(AND(WEEKDAY($A2586)&lt;&gt;1,WEEKDAY($A2586)&lt;&gt;7),-VLOOKUP($A2586,ETF_OP_Fee!$G$5:$H$14,2,1),0))^($A2586-$A2585)*(1+2*(C2586/C2585-1))+IFERROR(VLOOKUP(A2586,BITXeom!$C$9:$D$100,2,0),0)-$D$3*IFERROR(VLOOKUP($A2586,Dividends!$C$10:$E$100,2,0),0)</f>
        <v>4.4887921810423155</v>
      </c>
      <c r="G2586" s="66">
        <f t="shared" si="83"/>
        <v>37.216107765338172</v>
      </c>
      <c r="H2586" s="2">
        <f>H2585*(1-H$1+IF(AND(WEEKDAY($A2586)&lt;&gt;1,WEEKDAY($A2586)&lt;&gt;7),-VLOOKUP($A2586,ETF_OP_Fee!$I$5:$J$14,2,1),0))^($A2586-$A2585)*(1+1*(B2586/B2585-1))</f>
        <v>4.2474033982514943</v>
      </c>
      <c r="I2586" s="9" t="str">
        <f>IFERROR(VLOOKUP(A2586,'BITO-IV'!$A$1:$J$10000,4,0),"")</f>
        <v/>
      </c>
      <c r="L2586" s="9">
        <f>VLOOKUP(A2586,'ETH-Web'!$A$1:$G$10001,6,0)</f>
        <v>135.63455200000001</v>
      </c>
      <c r="M2586" s="2">
        <f>M2585*(1-M$1+IF(AND(WEEKDAY($A2586)&lt;&gt;1,WEEKDAY($A2586)&lt;&gt;7),-VLOOKUP($A2586,ETF_OP_Fee!$K$5:$L$14,2,1),0))^($A2586-$A2585)*(1+2*(L2586/L2585-1))-M$3*IFERROR(VLOOKUP($A4182,Dividends!$C$10:$E$100,3,0),0)</f>
        <v>0.3975094528157016</v>
      </c>
      <c r="R2586" t="str">
        <f t="shared" si="84"/>
        <v/>
      </c>
      <c r="S2586" t="str">
        <f t="shared" si="82"/>
        <v/>
      </c>
      <c r="U2586" t="str">
        <f t="shared" si="85"/>
        <v/>
      </c>
      <c r="V2586" t="str">
        <f t="shared" si="86"/>
        <v/>
      </c>
      <c r="W2586">
        <f>VLOOKUP(A2586,Tbills!$B$4:$C$10000,2,1)</f>
        <v>8.4999560439544194E-2</v>
      </c>
    </row>
    <row r="2587" spans="1:23">
      <c r="A2587" s="1">
        <v>43923</v>
      </c>
      <c r="B2587">
        <f>IFERROR(VLOOKUP($A2587,'BTC-Web'!$A$2:$H$10000,2,0),"")</f>
        <v>6606.7763670000004</v>
      </c>
      <c r="C2587">
        <f>VLOOKUP(A2587,H_SPBTFDUE!$B$2:$C$5828,2,0)</f>
        <v>43.97</v>
      </c>
      <c r="D2587" s="2">
        <f>D2586*(1-D$1+IF(AND(WEEKDAY($A2587)&lt;&gt;1,WEEKDAY($A2587)&lt;&gt;7),-VLOOKUP($A2587,ETF_OP_Fee!$G$5:$H$14,2,1),0))^($A2587-$A2586)*(1+2*(C2587/C2586-1))+IFERROR(VLOOKUP(A2587,BITXeom!$C$9:$D$100,2,0),0)-$D$3*IFERROR(VLOOKUP($A2587,Dividends!$C$10:$E$100,2,0),0)</f>
        <v>5.443726758906859</v>
      </c>
      <c r="G2587" s="66">
        <f t="shared" si="83"/>
        <v>29.291466117716521</v>
      </c>
      <c r="H2587" s="2">
        <f>H2586*(1-H$1+IF(AND(WEEKDAY($A2587)&lt;&gt;1,WEEKDAY($A2587)&lt;&gt;7),-VLOOKUP($A2587,ETF_OP_Fee!$I$5:$J$14,2,1),0))^($A2587-$A2586)*(1+1*(B2587/B2586-1))</f>
        <v>4.3590992704353662</v>
      </c>
      <c r="I2587" s="9" t="str">
        <f>IFERROR(VLOOKUP(A2587,'BITO-IV'!$A$1:$J$10000,4,0),"")</f>
        <v/>
      </c>
      <c r="L2587" s="9">
        <f>VLOOKUP(A2587,'ETH-Web'!$A$1:$G$10001,6,0)</f>
        <v>142.029144</v>
      </c>
      <c r="M2587" s="2">
        <f>M2586*(1-M$1+IF(AND(WEEKDAY($A2587)&lt;&gt;1,WEEKDAY($A2587)&lt;&gt;7),-VLOOKUP($A2587,ETF_OP_Fee!$K$5:$L$14,2,1),0))^($A2587-$A2586)*(1+2*(L2587/L2586-1))-M$3*IFERROR(VLOOKUP($A4183,Dividends!$C$10:$E$100,3,0),0)</f>
        <v>0.43498000888694854</v>
      </c>
      <c r="R2587" t="str">
        <f t="shared" si="84"/>
        <v/>
      </c>
      <c r="S2587" t="str">
        <f t="shared" si="82"/>
        <v/>
      </c>
      <c r="U2587" t="str">
        <f t="shared" si="85"/>
        <v/>
      </c>
      <c r="V2587" t="str">
        <f t="shared" si="86"/>
        <v/>
      </c>
      <c r="W2587">
        <f>VLOOKUP(A2587,Tbills!$B$4:$C$10000,2,1)</f>
        <v>0.12499912087914059</v>
      </c>
    </row>
    <row r="2588" spans="1:23">
      <c r="A2588" s="1">
        <v>43924</v>
      </c>
      <c r="B2588">
        <f>IFERROR(VLOOKUP($A2588,'BTC-Web'!$A$2:$H$10000,2,0),"")</f>
        <v>6797.3964839999999</v>
      </c>
      <c r="C2588">
        <f>VLOOKUP(A2588,H_SPBTFDUE!$B$2:$C$5828,2,0)</f>
        <v>43.57</v>
      </c>
      <c r="D2588" s="2">
        <f>D2587*(1-D$1+IF(AND(WEEKDAY($A2588)&lt;&gt;1,WEEKDAY($A2588)&lt;&gt;7),-VLOOKUP($A2588,ETF_OP_Fee!$G$5:$H$14,2,1),0))^($A2588-$A2587)*(1+2*(C2588/C2587-1))+IFERROR(VLOOKUP(A2588,BITXeom!$C$9:$D$100,2,0),0)-$D$3*IFERROR(VLOOKUP($A2588,Dividends!$C$10:$E$100,2,0),0)</f>
        <v>5.3440380880070366</v>
      </c>
      <c r="G2588" s="66">
        <f t="shared" si="83"/>
        <v>29.822876832795263</v>
      </c>
      <c r="H2588" s="2">
        <f>H2587*(1-H$1+IF(AND(WEEKDAY($A2588)&lt;&gt;1,WEEKDAY($A2588)&lt;&gt;7),-VLOOKUP($A2588,ETF_OP_Fee!$I$5:$J$14,2,1),0))^($A2588-$A2587)*(1+1*(B2588/B2587-1))</f>
        <v>4.4847522002997557</v>
      </c>
      <c r="I2588" s="9" t="str">
        <f>IFERROR(VLOOKUP(A2588,'BITO-IV'!$A$1:$J$10000,4,0),"")</f>
        <v/>
      </c>
      <c r="L2588" s="9">
        <f>VLOOKUP(A2588,'ETH-Web'!$A$1:$G$10001,6,0)</f>
        <v>142.091309</v>
      </c>
      <c r="M2588" s="2">
        <f>M2587*(1-M$1+IF(AND(WEEKDAY($A2588)&lt;&gt;1,WEEKDAY($A2588)&lt;&gt;7),-VLOOKUP($A2588,ETF_OP_Fee!$K$5:$L$14,2,1),0))^($A2588-$A2587)*(1+2*(L2588/L2587-1))-M$3*IFERROR(VLOOKUP($A4184,Dividends!$C$10:$E$100,3,0),0)</f>
        <v>0.43534957127282597</v>
      </c>
      <c r="R2588" t="str">
        <f t="shared" si="84"/>
        <v/>
      </c>
      <c r="S2588" t="str">
        <f t="shared" si="82"/>
        <v/>
      </c>
      <c r="U2588" t="str">
        <f t="shared" si="85"/>
        <v/>
      </c>
      <c r="V2588" t="str">
        <f t="shared" si="86"/>
        <v/>
      </c>
      <c r="W2588">
        <f>VLOOKUP(A2588,Tbills!$B$4:$C$10000,2,1)</f>
        <v>0.12499912087914059</v>
      </c>
    </row>
    <row r="2589" spans="1:23">
      <c r="A2589" s="1">
        <v>43927</v>
      </c>
      <c r="B2589">
        <f>IFERROR(VLOOKUP($A2589,'BTC-Web'!$A$2:$H$10000,2,0),"")</f>
        <v>6788.0498049999997</v>
      </c>
      <c r="C2589">
        <f>VLOOKUP(A2589,H_SPBTFDUE!$B$2:$C$5828,2,0)</f>
        <v>47</v>
      </c>
      <c r="D2589" s="2">
        <f>D2588*(1-D$1+IF(AND(WEEKDAY($A2589)&lt;&gt;1,WEEKDAY($A2589)&lt;&gt;7),-VLOOKUP($A2589,ETF_OP_Fee!$G$5:$H$14,2,1),0))^($A2589-$A2588)*(1+2*(C2589/C2588-1))+IFERROR(VLOOKUP(A2589,BITXeom!$C$9:$D$100,2,0),0)-$D$3*IFERROR(VLOOKUP($A2589,Dividends!$C$10:$E$100,2,0),0)</f>
        <v>6.1832083904192077</v>
      </c>
      <c r="G2589" s="66">
        <f t="shared" si="83"/>
        <v>25.125778504250448</v>
      </c>
      <c r="H2589" s="2">
        <f>H2588*(1-H$1+IF(AND(WEEKDAY($A2589)&lt;&gt;1,WEEKDAY($A2589)&lt;&gt;7),-VLOOKUP($A2589,ETF_OP_Fee!$I$5:$J$14,2,1),0))^($A2589-$A2588)*(1+1*(B2589/B2588-1))</f>
        <v>4.4782358065819095</v>
      </c>
      <c r="I2589" s="9" t="str">
        <f>IFERROR(VLOOKUP(A2589,'BITO-IV'!$A$1:$J$10000,4,0),"")</f>
        <v/>
      </c>
      <c r="L2589" s="9">
        <f>VLOOKUP(A2589,'ETH-Web'!$A$1:$G$10001,6,0)</f>
        <v>169.13587999999999</v>
      </c>
      <c r="M2589" s="2">
        <f>M2588*(1-M$1+IF(AND(WEEKDAY($A2589)&lt;&gt;1,WEEKDAY($A2589)&lt;&gt;7),-VLOOKUP($A2589,ETF_OP_Fee!$K$5:$L$14,2,1),0))^($A2589-$A2588)*(1+2*(L2589/L2588-1))-M$3*IFERROR(VLOOKUP($A4185,Dividends!$C$10:$E$100,3,0),0)</f>
        <v>0.60102533667884106</v>
      </c>
      <c r="R2589" t="str">
        <f t="shared" si="84"/>
        <v/>
      </c>
      <c r="S2589" t="str">
        <f t="shared" si="82"/>
        <v/>
      </c>
      <c r="U2589" t="str">
        <f t="shared" si="85"/>
        <v/>
      </c>
      <c r="V2589" t="str">
        <f t="shared" si="86"/>
        <v/>
      </c>
      <c r="W2589">
        <f>VLOOKUP(A2589,Tbills!$B$4:$C$10000,2,1)</f>
        <v>0.12499912087914059</v>
      </c>
    </row>
    <row r="2590" spans="1:23">
      <c r="A2590" s="1">
        <v>43928</v>
      </c>
      <c r="B2590">
        <f>IFERROR(VLOOKUP($A2590,'BTC-Web'!$A$2:$H$10000,2,0),"")</f>
        <v>7273.6440430000002</v>
      </c>
      <c r="C2590">
        <f>VLOOKUP(A2590,H_SPBTFDUE!$B$2:$C$5828,2,0)</f>
        <v>47.04</v>
      </c>
      <c r="D2590" s="2">
        <f>D2589*(1-D$1+IF(AND(WEEKDAY($A2590)&lt;&gt;1,WEEKDAY($A2590)&lt;&gt;7),-VLOOKUP($A2590,ETF_OP_Fee!$G$5:$H$14,2,1),0))^($A2590-$A2589)*(1+2*(C2590/C2589-1))+IFERROR(VLOOKUP(A2590,BITXeom!$C$9:$D$100,2,0),0)-$D$3*IFERROR(VLOOKUP($A2590,Dividends!$C$10:$E$100,2,0),0)</f>
        <v>6.1929863586590974</v>
      </c>
      <c r="G2590" s="66">
        <f t="shared" si="83"/>
        <v>25.081703304452819</v>
      </c>
      <c r="H2590" s="2">
        <f>H2589*(1-H$1+IF(AND(WEEKDAY($A2590)&lt;&gt;1,WEEKDAY($A2590)&lt;&gt;7),-VLOOKUP($A2590,ETF_OP_Fee!$I$5:$J$14,2,1),0))^($A2590-$A2589)*(1+1*(B2590/B2589-1))</f>
        <v>4.7984688298640368</v>
      </c>
      <c r="I2590" s="9" t="str">
        <f>IFERROR(VLOOKUP(A2590,'BITO-IV'!$A$1:$J$10000,4,0),"")</f>
        <v/>
      </c>
      <c r="L2590" s="9">
        <f>VLOOKUP(A2590,'ETH-Web'!$A$1:$G$10001,6,0)</f>
        <v>165.101944</v>
      </c>
      <c r="M2590" s="2">
        <f>M2589*(1-M$1+IF(AND(WEEKDAY($A2590)&lt;&gt;1,WEEKDAY($A2590)&lt;&gt;7),-VLOOKUP($A2590,ETF_OP_Fee!$K$5:$L$14,2,1),0))^($A2590-$A2589)*(1+2*(L2590/L2589-1))-M$3*IFERROR(VLOOKUP($A4186,Dividends!$C$10:$E$100,3,0),0)</f>
        <v>0.57234136631183374</v>
      </c>
      <c r="R2590" t="str">
        <f t="shared" si="84"/>
        <v/>
      </c>
      <c r="S2590" t="str">
        <f t="shared" si="82"/>
        <v/>
      </c>
      <c r="U2590" t="str">
        <f t="shared" si="85"/>
        <v/>
      </c>
      <c r="V2590" t="str">
        <f t="shared" si="86"/>
        <v/>
      </c>
      <c r="W2590">
        <f>VLOOKUP(A2590,Tbills!$B$4:$C$10000,2,1)</f>
        <v>0.12499912087914059</v>
      </c>
    </row>
    <row r="2591" spans="1:23">
      <c r="A2591" s="1">
        <v>43929</v>
      </c>
      <c r="B2591">
        <f>IFERROR(VLOOKUP($A2591,'BTC-Web'!$A$2:$H$10000,2,0),"")</f>
        <v>7179.283203</v>
      </c>
      <c r="C2591">
        <f>VLOOKUP(A2591,H_SPBTFDUE!$B$2:$C$5828,2,0)</f>
        <v>47.01</v>
      </c>
      <c r="D2591" s="2">
        <f>D2590*(1-D$1+IF(AND(WEEKDAY($A2591)&lt;&gt;1,WEEKDAY($A2591)&lt;&gt;7),-VLOOKUP($A2591,ETF_OP_Fee!$G$5:$H$14,2,1),0))^($A2591-$A2590)*(1+2*(C2591/C2590-1))+IFERROR(VLOOKUP(A2591,BITXeom!$C$9:$D$100,2,0),0)-$D$3*IFERROR(VLOOKUP($A2591,Dividends!$C$10:$E$100,2,0),0)</f>
        <v>6.1843415418190801</v>
      </c>
      <c r="G2591" s="66">
        <f t="shared" si="83"/>
        <v>25.11238965004166</v>
      </c>
      <c r="H2591" s="2">
        <f>H2590*(1-H$1+IF(AND(WEEKDAY($A2591)&lt;&gt;1,WEEKDAY($A2591)&lt;&gt;7),-VLOOKUP($A2591,ETF_OP_Fee!$I$5:$J$14,2,1),0))^($A2591-$A2590)*(1+1*(B2591/B2590-1))</f>
        <v>4.7360951174064443</v>
      </c>
      <c r="I2591" s="9" t="str">
        <f>IFERROR(VLOOKUP(A2591,'BITO-IV'!$A$1:$J$10000,4,0),"")</f>
        <v/>
      </c>
      <c r="L2591" s="9">
        <f>VLOOKUP(A2591,'ETH-Web'!$A$1:$G$10001,6,0)</f>
        <v>172.641739</v>
      </c>
      <c r="M2591" s="2">
        <f>M2590*(1-M$1+IF(AND(WEEKDAY($A2591)&lt;&gt;1,WEEKDAY($A2591)&lt;&gt;7),-VLOOKUP($A2591,ETF_OP_Fee!$K$5:$L$14,2,1),0))^($A2591-$A2590)*(1+2*(L2591/L2590-1))-M$3*IFERROR(VLOOKUP($A4187,Dividends!$C$10:$E$100,3,0),0)</f>
        <v>0.6246000926731079</v>
      </c>
      <c r="R2591" t="str">
        <f t="shared" si="84"/>
        <v/>
      </c>
      <c r="S2591" t="str">
        <f t="shared" si="82"/>
        <v/>
      </c>
      <c r="U2591" t="str">
        <f t="shared" si="85"/>
        <v/>
      </c>
      <c r="V2591" t="str">
        <f t="shared" si="86"/>
        <v/>
      </c>
      <c r="W2591">
        <f>VLOOKUP(A2591,Tbills!$B$4:$C$10000,2,1)</f>
        <v>0.12499912087914059</v>
      </c>
    </row>
    <row r="2592" spans="1:23">
      <c r="A2592" s="1">
        <v>43930</v>
      </c>
      <c r="B2592">
        <f>IFERROR(VLOOKUP($A2592,'BTC-Web'!$A$2:$H$10000,2,0),"")</f>
        <v>7337.9663090000004</v>
      </c>
      <c r="C2592">
        <f>VLOOKUP(A2592,H_SPBTFDUE!$B$2:$C$5828,2,0)</f>
        <v>46.74</v>
      </c>
      <c r="D2592" s="2">
        <f>D2591*(1-D$1+IF(AND(WEEKDAY($A2592)&lt;&gt;1,WEEKDAY($A2592)&lt;&gt;7),-VLOOKUP($A2592,ETF_OP_Fee!$G$5:$H$14,2,1),0))^($A2592-$A2591)*(1+2*(C2592/C2591-1))+IFERROR(VLOOKUP(A2592,BITXeom!$C$9:$D$100,2,0),0)-$D$3*IFERROR(VLOOKUP($A2592,Dividends!$C$10:$E$100,2,0),0)</f>
        <v>6.1125655735840363</v>
      </c>
      <c r="G2592" s="66">
        <f t="shared" si="83"/>
        <v>25.399546382343541</v>
      </c>
      <c r="H2592" s="2">
        <f>H2591*(1-H$1+IF(AND(WEEKDAY($A2592)&lt;&gt;1,WEEKDAY($A2592)&lt;&gt;7),-VLOOKUP($A2592,ETF_OP_Fee!$I$5:$J$14,2,1),0))^($A2592-$A2591)*(1+1*(B2592/B2591-1))</f>
        <v>4.8406506453337785</v>
      </c>
      <c r="I2592" s="9" t="str">
        <f>IFERROR(VLOOKUP(A2592,'BITO-IV'!$A$1:$J$10000,4,0),"")</f>
        <v/>
      </c>
      <c r="L2592" s="9">
        <f>VLOOKUP(A2592,'ETH-Web'!$A$1:$G$10001,6,0)</f>
        <v>170.80714399999999</v>
      </c>
      <c r="M2592" s="2">
        <f>M2591*(1-M$1+IF(AND(WEEKDAY($A2592)&lt;&gt;1,WEEKDAY($A2592)&lt;&gt;7),-VLOOKUP($A2592,ETF_OP_Fee!$K$5:$L$14,2,1),0))^($A2592-$A2591)*(1+2*(L2592/L2591-1))-M$3*IFERROR(VLOOKUP($A4188,Dividends!$C$10:$E$100,3,0),0)</f>
        <v>0.61130959611815272</v>
      </c>
      <c r="R2592" t="str">
        <f t="shared" si="84"/>
        <v/>
      </c>
      <c r="S2592" t="str">
        <f t="shared" si="82"/>
        <v/>
      </c>
      <c r="U2592" t="str">
        <f t="shared" si="85"/>
        <v/>
      </c>
      <c r="V2592" t="str">
        <f t="shared" si="86"/>
        <v/>
      </c>
      <c r="W2592">
        <f>VLOOKUP(A2592,Tbills!$B$4:$C$10000,2,1)</f>
        <v>0.28000087912089583</v>
      </c>
    </row>
    <row r="2593" spans="1:23">
      <c r="A2593" s="1">
        <v>43934</v>
      </c>
      <c r="B2593">
        <f>IFERROR(VLOOKUP($A2593,'BTC-Web'!$A$2:$H$10000,2,0),"")</f>
        <v>6965.6166990000002</v>
      </c>
      <c r="C2593">
        <f>VLOOKUP(A2593,H_SPBTFDUE!$B$2:$C$5828,2,0)</f>
        <v>43.49</v>
      </c>
      <c r="D2593" s="2">
        <f>D2592*(1-D$1+IF(AND(WEEKDAY($A2593)&lt;&gt;1,WEEKDAY($A2593)&lt;&gt;7),-VLOOKUP($A2593,ETF_OP_Fee!$G$5:$H$14,2,1),0))^($A2593-$A2592)*(1+2*(C2593/C2592-1))+IFERROR(VLOOKUP(A2593,BITXeom!$C$9:$D$100,2,0),0)-$D$3*IFERROR(VLOOKUP($A2593,Dividends!$C$10:$E$100,2,0),0)</f>
        <v>5.2599712363606006</v>
      </c>
      <c r="G2593" s="66">
        <f t="shared" si="83"/>
        <v>28.930467506542684</v>
      </c>
      <c r="H2593" s="2">
        <f>H2592*(1-H$1+IF(AND(WEEKDAY($A2593)&lt;&gt;1,WEEKDAY($A2593)&lt;&gt;7),-VLOOKUP($A2593,ETF_OP_Fee!$I$5:$J$14,2,1),0))^($A2593-$A2592)*(1+1*(B2593/B2592-1))</f>
        <v>4.5945436797055024</v>
      </c>
      <c r="I2593" s="9" t="str">
        <f>IFERROR(VLOOKUP(A2593,'BITO-IV'!$A$1:$J$10000,4,0),"")</f>
        <v/>
      </c>
      <c r="L2593" s="9">
        <f>VLOOKUP(A2593,'ETH-Web'!$A$1:$G$10001,6,0)</f>
        <v>156.27955600000001</v>
      </c>
      <c r="M2593" s="2">
        <f>M2592*(1-M$1+IF(AND(WEEKDAY($A2593)&lt;&gt;1,WEEKDAY($A2593)&lt;&gt;7),-VLOOKUP($A2593,ETF_OP_Fee!$K$5:$L$14,2,1),0))^($A2593-$A2592)*(1+2*(L2593/L2592-1))-M$3*IFERROR(VLOOKUP($A4189,Dividends!$C$10:$E$100,3,0),0)</f>
        <v>0.50727042229551733</v>
      </c>
      <c r="R2593" t="str">
        <f t="shared" si="84"/>
        <v/>
      </c>
      <c r="S2593" t="str">
        <f t="shared" si="82"/>
        <v/>
      </c>
      <c r="U2593" t="str">
        <f t="shared" si="85"/>
        <v/>
      </c>
      <c r="V2593" t="str">
        <f t="shared" si="86"/>
        <v/>
      </c>
      <c r="W2593">
        <f>VLOOKUP(A2593,Tbills!$B$4:$C$10000,2,1)</f>
        <v>0.28000087912089583</v>
      </c>
    </row>
    <row r="2594" spans="1:23">
      <c r="A2594" s="1">
        <v>43935</v>
      </c>
      <c r="B2594">
        <f>IFERROR(VLOOKUP($A2594,'BTC-Web'!$A$2:$H$10000,2,0),"")</f>
        <v>6843.2817379999997</v>
      </c>
      <c r="C2594">
        <f>VLOOKUP(A2594,H_SPBTFDUE!$B$2:$C$5828,2,0)</f>
        <v>44.4</v>
      </c>
      <c r="D2594" s="2">
        <f>D2593*(1-D$1+IF(AND(WEEKDAY($A2594)&lt;&gt;1,WEEKDAY($A2594)&lt;&gt;7),-VLOOKUP($A2594,ETF_OP_Fee!$G$5:$H$14,2,1),0))^($A2594-$A2593)*(1+2*(C2594/C2593-1))+IFERROR(VLOOKUP(A2594,BITXeom!$C$9:$D$100,2,0),0)-$D$3*IFERROR(VLOOKUP($A2594,Dividends!$C$10:$E$100,2,0),0)</f>
        <v>5.4794335850194757</v>
      </c>
      <c r="G2594" s="66">
        <f t="shared" si="83"/>
        <v>27.718259056847014</v>
      </c>
      <c r="H2594" s="2">
        <f>H2593*(1-H$1+IF(AND(WEEKDAY($A2594)&lt;&gt;1,WEEKDAY($A2594)&lt;&gt;7),-VLOOKUP($A2594,ETF_OP_Fee!$I$5:$J$14,2,1),0))^($A2594-$A2593)*(1+1*(B2594/B2593-1))</f>
        <v>4.5137336533589938</v>
      </c>
      <c r="I2594" s="9" t="str">
        <f>IFERROR(VLOOKUP(A2594,'BITO-IV'!$A$1:$J$10000,4,0),"")</f>
        <v/>
      </c>
      <c r="L2594" s="9">
        <f>VLOOKUP(A2594,'ETH-Web'!$A$1:$G$10001,6,0)</f>
        <v>157.59639000000001</v>
      </c>
      <c r="M2594" s="2">
        <f>M2593*(1-M$1+IF(AND(WEEKDAY($A2594)&lt;&gt;1,WEEKDAY($A2594)&lt;&gt;7),-VLOOKUP($A2594,ETF_OP_Fee!$K$5:$L$14,2,1),0))^($A2594-$A2593)*(1+2*(L2594/L2593-1))-M$3*IFERROR(VLOOKUP($A4190,Dividends!$C$10:$E$100,3,0),0)</f>
        <v>0.51580580515799457</v>
      </c>
      <c r="R2594" t="str">
        <f t="shared" si="84"/>
        <v/>
      </c>
      <c r="S2594" t="str">
        <f t="shared" si="82"/>
        <v/>
      </c>
      <c r="U2594" t="str">
        <f t="shared" si="85"/>
        <v/>
      </c>
      <c r="V2594" t="str">
        <f t="shared" si="86"/>
        <v/>
      </c>
      <c r="W2594">
        <f>VLOOKUP(A2594,Tbills!$B$4:$C$10000,2,1)</f>
        <v>0.28000087912089583</v>
      </c>
    </row>
    <row r="2595" spans="1:23">
      <c r="A2595" s="1">
        <v>43936</v>
      </c>
      <c r="B2595">
        <f>IFERROR(VLOOKUP($A2595,'BTC-Web'!$A$2:$H$10000,2,0),"")</f>
        <v>6845.5615230000003</v>
      </c>
      <c r="C2595">
        <f>VLOOKUP(A2595,H_SPBTFDUE!$B$2:$C$5828,2,0)</f>
        <v>43.06</v>
      </c>
      <c r="D2595" s="2">
        <f>D2594*(1-D$1+IF(AND(WEEKDAY($A2595)&lt;&gt;1,WEEKDAY($A2595)&lt;&gt;7),-VLOOKUP($A2595,ETF_OP_Fee!$G$5:$H$14,2,1),0))^($A2595-$A2594)*(1+2*(C2595/C2594-1))+IFERROR(VLOOKUP(A2595,BITXeom!$C$9:$D$100,2,0),0)-$D$3*IFERROR(VLOOKUP($A2595,Dividends!$C$10:$E$100,2,0),0)</f>
        <v>5.1480723348954855</v>
      </c>
      <c r="G2595" s="66">
        <f t="shared" si="83"/>
        <v>29.389900293800448</v>
      </c>
      <c r="H2595" s="2">
        <f>H2594*(1-H$1+IF(AND(WEEKDAY($A2595)&lt;&gt;1,WEEKDAY($A2595)&lt;&gt;7),-VLOOKUP($A2595,ETF_OP_Fee!$I$5:$J$14,2,1),0))^($A2595-$A2594)*(1+1*(B2595/B2594-1))</f>
        <v>4.5151198480261208</v>
      </c>
      <c r="I2595" s="9" t="str">
        <f>IFERROR(VLOOKUP(A2595,'BITO-IV'!$A$1:$J$10000,4,0),"")</f>
        <v/>
      </c>
      <c r="L2595" s="9">
        <f>VLOOKUP(A2595,'ETH-Web'!$A$1:$G$10001,6,0)</f>
        <v>153.28689600000001</v>
      </c>
      <c r="M2595" s="2">
        <f>M2594*(1-M$1+IF(AND(WEEKDAY($A2595)&lt;&gt;1,WEEKDAY($A2595)&lt;&gt;7),-VLOOKUP($A2595,ETF_OP_Fee!$K$5:$L$14,2,1),0))^($A2595-$A2594)*(1+2*(L2595/L2594-1))-M$3*IFERROR(VLOOKUP($A4191,Dividends!$C$10:$E$100,3,0),0)</f>
        <v>0.48758369279916608</v>
      </c>
      <c r="R2595">
        <f t="shared" si="84"/>
        <v>100</v>
      </c>
      <c r="S2595" t="e">
        <f t="shared" si="82"/>
        <v>#VALUE!</v>
      </c>
      <c r="U2595">
        <f t="shared" si="85"/>
        <v>100</v>
      </c>
      <c r="V2595">
        <f t="shared" si="86"/>
        <v>100</v>
      </c>
      <c r="W2595">
        <f>VLOOKUP(A2595,Tbills!$B$4:$C$10000,2,1)</f>
        <v>0.28000087912089583</v>
      </c>
    </row>
    <row r="2596" spans="1:23">
      <c r="A2596" s="1">
        <v>43937</v>
      </c>
      <c r="B2596">
        <f>IFERROR(VLOOKUP($A2596,'BTC-Web'!$A$2:$H$10000,2,0),"")</f>
        <v>6640.4541019999997</v>
      </c>
      <c r="C2596">
        <f>VLOOKUP(A2596,H_SPBTFDUE!$B$2:$C$5828,2,0)</f>
        <v>45.41</v>
      </c>
      <c r="D2596" s="2">
        <f>D2595*(1-D$1+IF(AND(WEEKDAY($A2596)&lt;&gt;1,WEEKDAY($A2596)&lt;&gt;7),-VLOOKUP($A2596,ETF_OP_Fee!$G$5:$H$14,2,1),0))^($A2596-$A2595)*(1+2*(C2596/C2595-1))+IFERROR(VLOOKUP(A2596,BITXeom!$C$9:$D$100,2,0),0)-$D$3*IFERROR(VLOOKUP($A2596,Dividends!$C$10:$E$100,2,0),0)</f>
        <v>5.709296222900484</v>
      </c>
      <c r="G2596" s="66">
        <f t="shared" si="83"/>
        <v>26.180462108977679</v>
      </c>
      <c r="H2596" s="2">
        <f>H2595*(1-H$1+IF(AND(WEEKDAY($A2596)&lt;&gt;1,WEEKDAY($A2596)&lt;&gt;7),-VLOOKUP($A2596,ETF_OP_Fee!$I$5:$J$14,2,1),0))^($A2596-$A2595)*(1+1*(B2596/B2595-1))</f>
        <v>4.3797233652896317</v>
      </c>
      <c r="I2596" s="9" t="str">
        <f>IFERROR(VLOOKUP(A2596,'BITO-IV'!$A$1:$J$10000,4,0),"")</f>
        <v/>
      </c>
      <c r="L2596" s="9">
        <f>VLOOKUP(A2596,'ETH-Web'!$A$1:$G$10001,6,0)</f>
        <v>172.15737899999999</v>
      </c>
      <c r="M2596" s="2">
        <f>M2595*(1-M$1+IF(AND(WEEKDAY($A2596)&lt;&gt;1,WEEKDAY($A2596)&lt;&gt;7),-VLOOKUP($A2596,ETF_OP_Fee!$K$5:$L$14,2,1),0))^($A2596-$A2595)*(1+2*(L2596/L2595-1))-M$3*IFERROR(VLOOKUP($A4192,Dividends!$C$10:$E$100,3,0),0)</f>
        <v>0.60761665924918629</v>
      </c>
      <c r="R2596">
        <f t="shared" si="84"/>
        <v>97.003789677284004</v>
      </c>
      <c r="S2596" t="e">
        <f t="shared" si="82"/>
        <v>#VALUE!</v>
      </c>
      <c r="U2596">
        <f t="shared" si="85"/>
        <v>112.31056502050897</v>
      </c>
      <c r="V2596">
        <f t="shared" si="86"/>
        <v>124.61792062013471</v>
      </c>
      <c r="W2596">
        <f>VLOOKUP(A2596,Tbills!$B$4:$C$10000,2,1)</f>
        <v>0.12499912087914059</v>
      </c>
    </row>
    <row r="2597" spans="1:23">
      <c r="A2597" s="1">
        <v>43938</v>
      </c>
      <c r="B2597">
        <f>IFERROR(VLOOKUP($A2597,'BTC-Web'!$A$2:$H$10000,2,0),"")</f>
        <v>7116.5527339999999</v>
      </c>
      <c r="C2597">
        <f>VLOOKUP(A2597,H_SPBTFDUE!$B$2:$C$5828,2,0)</f>
        <v>45.33</v>
      </c>
      <c r="D2597" s="2">
        <f>D2596*(1-D$1+IF(AND(WEEKDAY($A2597)&lt;&gt;1,WEEKDAY($A2597)&lt;&gt;7),-VLOOKUP($A2597,ETF_OP_Fee!$G$5:$H$14,2,1),0))^($A2597-$A2596)*(1+2*(C2597/C2596-1))+IFERROR(VLOOKUP(A2597,BITXeom!$C$9:$D$100,2,0),0)-$D$3*IFERROR(VLOOKUP($A2597,Dividends!$C$10:$E$100,2,0),0)</f>
        <v>5.6884939671546819</v>
      </c>
      <c r="G2597" s="66">
        <f t="shared" si="83"/>
        <v>26.271344917740528</v>
      </c>
      <c r="H2597" s="2">
        <f>H2596*(1-H$1+IF(AND(WEEKDAY($A2597)&lt;&gt;1,WEEKDAY($A2597)&lt;&gt;7),-VLOOKUP($A2597,ETF_OP_Fee!$I$5:$J$14,2,1),0))^($A2597-$A2596)*(1+1*(B2597/B2596-1))</f>
        <v>4.693612902806823</v>
      </c>
      <c r="I2597" s="9" t="str">
        <f>IFERROR(VLOOKUP(A2597,'BITO-IV'!$A$1:$J$10000,4,0),"")</f>
        <v/>
      </c>
      <c r="L2597" s="9">
        <f>VLOOKUP(A2597,'ETH-Web'!$A$1:$G$10001,6,0)</f>
        <v>171.63857999999999</v>
      </c>
      <c r="M2597" s="2">
        <f>M2596*(1-M$1+IF(AND(WEEKDAY($A2597)&lt;&gt;1,WEEKDAY($A2597)&lt;&gt;7),-VLOOKUP($A2597,ETF_OP_Fee!$K$5:$L$14,2,1),0))^($A2597-$A2596)*(1+2*(L2597/L2596-1))-M$3*IFERROR(VLOOKUP($A4193,Dividends!$C$10:$E$100,3,0),0)</f>
        <v>0.60393898041645389</v>
      </c>
      <c r="R2597">
        <f t="shared" si="84"/>
        <v>103.95864108575333</v>
      </c>
      <c r="S2597" t="e">
        <f t="shared" si="82"/>
        <v>#VALUE!</v>
      </c>
      <c r="U2597">
        <f t="shared" si="85"/>
        <v>111.97211534637636</v>
      </c>
      <c r="V2597">
        <f t="shared" si="86"/>
        <v>123.863654452696</v>
      </c>
      <c r="W2597">
        <f>VLOOKUP(A2597,Tbills!$B$4:$C$10000,2,1)</f>
        <v>0.12499912087914059</v>
      </c>
    </row>
    <row r="2598" spans="1:23">
      <c r="A2598" s="1">
        <v>43941</v>
      </c>
      <c r="B2598">
        <f>IFERROR(VLOOKUP($A2598,'BTC-Web'!$A$2:$H$10000,2,0),"")</f>
        <v>7186.8735349999997</v>
      </c>
      <c r="C2598">
        <f>VLOOKUP(A2598,H_SPBTFDUE!$B$2:$C$5828,2,0)</f>
        <v>43.43</v>
      </c>
      <c r="D2598" s="2">
        <f>D2597*(1-D$1+IF(AND(WEEKDAY($A2598)&lt;&gt;1,WEEKDAY($A2598)&lt;&gt;7),-VLOOKUP($A2598,ETF_OP_Fee!$G$5:$H$14,2,1),0))^($A2598-$A2597)*(1+2*(C2598/C2597-1))+IFERROR(VLOOKUP(A2598,BITXeom!$C$9:$D$100,2,0),0)-$D$3*IFERROR(VLOOKUP($A2598,Dividends!$C$10:$E$100,2,0),0)</f>
        <v>5.209744735806848</v>
      </c>
      <c r="G2598" s="66">
        <f t="shared" si="83"/>
        <v>28.472296156882933</v>
      </c>
      <c r="H2598" s="2">
        <f>H2597*(1-H$1+IF(AND(WEEKDAY($A2598)&lt;&gt;1,WEEKDAY($A2598)&lt;&gt;7),-VLOOKUP($A2598,ETF_OP_Fee!$I$5:$J$14,2,1),0))^($A2598-$A2597)*(1+1*(B2598/B2597-1))</f>
        <v>4.7396218062451521</v>
      </c>
      <c r="I2598" s="9" t="str">
        <f>IFERROR(VLOOKUP(A2598,'BITO-IV'!$A$1:$J$10000,4,0),"")</f>
        <v/>
      </c>
      <c r="L2598" s="9">
        <f>VLOOKUP(A2598,'ETH-Web'!$A$1:$G$10001,6,0)</f>
        <v>172.29716500000001</v>
      </c>
      <c r="M2598" s="2">
        <f>M2597*(1-M$1+IF(AND(WEEKDAY($A2598)&lt;&gt;1,WEEKDAY($A2598)&lt;&gt;7),-VLOOKUP($A2598,ETF_OP_Fee!$K$5:$L$14,2,1),0))^($A2598-$A2597)*(1+2*(L2598/L2597-1))-M$3*IFERROR(VLOOKUP($A4194,Dividends!$C$10:$E$100,3,0),0)</f>
        <v>0.60852664546493473</v>
      </c>
      <c r="R2598">
        <f t="shared" si="84"/>
        <v>104.98588772963686</v>
      </c>
      <c r="S2598" t="e">
        <f t="shared" si="82"/>
        <v>#VALUE!</v>
      </c>
      <c r="U2598">
        <f t="shared" si="85"/>
        <v>112.40175742093439</v>
      </c>
      <c r="V2598">
        <f t="shared" si="86"/>
        <v>124.80455241877512</v>
      </c>
      <c r="W2598">
        <f>VLOOKUP(A2598,Tbills!$B$4:$C$10000,2,1)</f>
        <v>0.12499912087914059</v>
      </c>
    </row>
    <row r="2599" spans="1:23">
      <c r="A2599" s="1">
        <v>43942</v>
      </c>
      <c r="B2599">
        <f>IFERROR(VLOOKUP($A2599,'BTC-Web'!$A$2:$H$10000,2,0),"")</f>
        <v>6879.7841799999997</v>
      </c>
      <c r="C2599">
        <f>VLOOKUP(A2599,H_SPBTFDUE!$B$2:$C$5828,2,0)</f>
        <v>43.98</v>
      </c>
      <c r="D2599" s="2">
        <f>D2598*(1-D$1+IF(AND(WEEKDAY($A2599)&lt;&gt;1,WEEKDAY($A2599)&lt;&gt;7),-VLOOKUP($A2599,ETF_OP_Fee!$G$5:$H$14,2,1),0))^($A2599-$A2598)*(1+2*(C2599/C2598-1))+IFERROR(VLOOKUP(A2599,BITXeom!$C$9:$D$100,2,0),0)-$D$3*IFERROR(VLOOKUP($A2599,Dividends!$C$10:$E$100,2,0),0)</f>
        <v>5.3410538147763553</v>
      </c>
      <c r="G2599" s="66">
        <f t="shared" si="83"/>
        <v>27.749664468566468</v>
      </c>
      <c r="H2599" s="2">
        <f>H2598*(1-H$1+IF(AND(WEEKDAY($A2599)&lt;&gt;1,WEEKDAY($A2599)&lt;&gt;7),-VLOOKUP($A2599,ETF_OP_Fee!$I$5:$J$14,2,1),0))^($A2599-$A2598)*(1+1*(B2599/B2598-1))</f>
        <v>4.5369834703063319</v>
      </c>
      <c r="I2599" s="9" t="str">
        <f>IFERROR(VLOOKUP(A2599,'BITO-IV'!$A$1:$J$10000,4,0),"")</f>
        <v/>
      </c>
      <c r="L2599" s="9">
        <f>VLOOKUP(A2599,'ETH-Web'!$A$1:$G$10001,6,0)</f>
        <v>172.73770099999999</v>
      </c>
      <c r="M2599" s="2">
        <f>M2598*(1-M$1+IF(AND(WEEKDAY($A2599)&lt;&gt;1,WEEKDAY($A2599)&lt;&gt;7),-VLOOKUP($A2599,ETF_OP_Fee!$K$5:$L$14,2,1),0))^($A2599-$A2598)*(1+2*(L2599/L2598-1))-M$3*IFERROR(VLOOKUP($A4195,Dividends!$C$10:$E$100,3,0),0)</f>
        <v>0.61162270221491644</v>
      </c>
      <c r="R2599">
        <f t="shared" si="84"/>
        <v>100.49992475978803</v>
      </c>
      <c r="S2599" t="e">
        <f t="shared" ref="S2599:S2662" si="87">IF($A2599&gt;=$R$2,I2599*S$4,"")</f>
        <v>#VALUE!</v>
      </c>
      <c r="U2599">
        <f t="shared" si="85"/>
        <v>112.68915054552345</v>
      </c>
      <c r="V2599">
        <f t="shared" si="86"/>
        <v>125.4395319711485</v>
      </c>
      <c r="W2599">
        <f>VLOOKUP(A2599,Tbills!$B$4:$C$10000,2,1)</f>
        <v>0.12499912087914059</v>
      </c>
    </row>
    <row r="2600" spans="1:23">
      <c r="A2600" s="1">
        <v>43943</v>
      </c>
      <c r="B2600">
        <f>IFERROR(VLOOKUP($A2600,'BTC-Web'!$A$2:$H$10000,2,0),"")</f>
        <v>6879.4404299999997</v>
      </c>
      <c r="C2600">
        <f>VLOOKUP(A2600,H_SPBTFDUE!$B$2:$C$5828,2,0)</f>
        <v>45.6</v>
      </c>
      <c r="D2600" s="2">
        <f>D2599*(1-D$1+IF(AND(WEEKDAY($A2600)&lt;&gt;1,WEEKDAY($A2600)&lt;&gt;7),-VLOOKUP($A2600,ETF_OP_Fee!$G$5:$H$14,2,1),0))^($A2600-$A2599)*(1+2*(C2600/C2599-1))+IFERROR(VLOOKUP(A2600,BITXeom!$C$9:$D$100,2,0),0)-$D$3*IFERROR(VLOOKUP($A2600,Dividends!$C$10:$E$100,2,0),0)</f>
        <v>5.7338371621674273</v>
      </c>
      <c r="G2600" s="66">
        <f t="shared" si="83"/>
        <v>25.7039063484278</v>
      </c>
      <c r="H2600" s="2">
        <f>H2599*(1-H$1+IF(AND(WEEKDAY($A2600)&lt;&gt;1,WEEKDAY($A2600)&lt;&gt;7),-VLOOKUP($A2600,ETF_OP_Fee!$I$5:$J$14,2,1),0))^($A2600-$A2599)*(1+1*(B2600/B2599-1))</f>
        <v>4.5366386989120517</v>
      </c>
      <c r="I2600" s="9" t="str">
        <f>IFERROR(VLOOKUP(A2600,'BITO-IV'!$A$1:$J$10000,4,0),"")</f>
        <v/>
      </c>
      <c r="L2600" s="9">
        <f>VLOOKUP(A2600,'ETH-Web'!$A$1:$G$10001,6,0)</f>
        <v>182.59957900000001</v>
      </c>
      <c r="M2600" s="2">
        <f>M2599*(1-M$1+IF(AND(WEEKDAY($A2600)&lt;&gt;1,WEEKDAY($A2600)&lt;&gt;7),-VLOOKUP($A2600,ETF_OP_Fee!$K$5:$L$14,2,1),0))^($A2600-$A2599)*(1+2*(L2600/L2599-1))-M$3*IFERROR(VLOOKUP($A4196,Dividends!$C$10:$E$100,3,0),0)</f>
        <v>0.68144223402147264</v>
      </c>
      <c r="R2600">
        <f t="shared" si="84"/>
        <v>100.49490325791641</v>
      </c>
      <c r="S2600" t="e">
        <f t="shared" si="87"/>
        <v>#VALUE!</v>
      </c>
      <c r="U2600">
        <f t="shared" si="85"/>
        <v>119.12275854290897</v>
      </c>
      <c r="V2600">
        <f t="shared" si="86"/>
        <v>139.7590288775626</v>
      </c>
      <c r="W2600">
        <f>VLOOKUP(A2600,Tbills!$B$4:$C$10000,2,1)</f>
        <v>0.12499912087914059</v>
      </c>
    </row>
    <row r="2601" spans="1:23">
      <c r="A2601" s="1">
        <v>43944</v>
      </c>
      <c r="B2601">
        <f>IFERROR(VLOOKUP($A2601,'BTC-Web'!$A$2:$H$10000,2,0),"")</f>
        <v>7121.3061520000001</v>
      </c>
      <c r="C2601">
        <f>VLOOKUP(A2601,H_SPBTFDUE!$B$2:$C$5828,2,0)</f>
        <v>48.59</v>
      </c>
      <c r="D2601" s="2">
        <f>D2600*(1-D$1+IF(AND(WEEKDAY($A2601)&lt;&gt;1,WEEKDAY($A2601)&lt;&gt;7),-VLOOKUP($A2601,ETF_OP_Fee!$G$5:$H$14,2,1),0))^($A2601-$A2600)*(1+2*(C2601/C2600-1))+IFERROR(VLOOKUP(A2601,BITXeom!$C$9:$D$100,2,0),0)-$D$3*IFERROR(VLOOKUP($A2601,Dividends!$C$10:$E$100,2,0),0)</f>
        <v>6.4849927326881289</v>
      </c>
      <c r="G2601" s="66">
        <f t="shared" ref="G2601:G2664" si="88">G2600*(1-G$1-2*(C2601/C2600-1))</f>
        <v>22.331749039417129</v>
      </c>
      <c r="H2601" s="2">
        <f>H2600*(1-H$1+IF(AND(WEEKDAY($A2601)&lt;&gt;1,WEEKDAY($A2601)&lt;&gt;7),-VLOOKUP($A2601,ETF_OP_Fee!$I$5:$J$14,2,1),0))^($A2601-$A2600)*(1+1*(B2601/B2600-1))</f>
        <v>4.696014529516912</v>
      </c>
      <c r="I2601" s="9" t="str">
        <f>IFERROR(VLOOKUP(A2601,'BITO-IV'!$A$1:$J$10000,4,0),"")</f>
        <v/>
      </c>
      <c r="L2601" s="9">
        <f>VLOOKUP(A2601,'ETH-Web'!$A$1:$G$10001,6,0)</f>
        <v>185.028671</v>
      </c>
      <c r="M2601" s="2">
        <f>M2600*(1-M$1+IF(AND(WEEKDAY($A2601)&lt;&gt;1,WEEKDAY($A2601)&lt;&gt;7),-VLOOKUP($A2601,ETF_OP_Fee!$K$5:$L$14,2,1),0))^($A2601-$A2600)*(1+2*(L2601/L2600-1))-M$3*IFERROR(VLOOKUP($A4197,Dividends!$C$10:$E$100,3,0),0)</f>
        <v>0.69955444431100644</v>
      </c>
      <c r="R2601">
        <f t="shared" ref="R2601:R2664" si="89">IF($A2601&gt;=$R$2,B2601*R$4,"")</f>
        <v>104.02807904177826</v>
      </c>
      <c r="S2601" t="e">
        <f t="shared" si="87"/>
        <v>#VALUE!</v>
      </c>
      <c r="U2601">
        <f t="shared" si="85"/>
        <v>120.70742889855372</v>
      </c>
      <c r="V2601">
        <f t="shared" si="86"/>
        <v>143.47371633676647</v>
      </c>
      <c r="W2601">
        <f>VLOOKUP(A2601,Tbills!$B$4:$C$10000,2,1)</f>
        <v>0.11999868131867669</v>
      </c>
    </row>
    <row r="2602" spans="1:23">
      <c r="A2602" s="1">
        <v>43945</v>
      </c>
      <c r="B2602">
        <f>IFERROR(VLOOKUP($A2602,'BTC-Web'!$A$2:$H$10000,2,0),"")</f>
        <v>7434.1816410000001</v>
      </c>
      <c r="C2602">
        <f>VLOOKUP(A2602,H_SPBTFDUE!$B$2:$C$5828,2,0)</f>
        <v>48.4</v>
      </c>
      <c r="D2602" s="2">
        <f>D2601*(1-D$1+IF(AND(WEEKDAY($A2602)&lt;&gt;1,WEEKDAY($A2602)&lt;&gt;7),-VLOOKUP($A2602,ETF_OP_Fee!$G$5:$H$14,2,1),0))^($A2602-$A2601)*(1+2*(C2602/C2601-1))+IFERROR(VLOOKUP(A2602,BITXeom!$C$9:$D$100,2,0),0)-$D$3*IFERROR(VLOOKUP($A2602,Dividends!$C$10:$E$100,2,0),0)</f>
        <v>6.4335009539519801</v>
      </c>
      <c r="G2602" s="66">
        <f t="shared" si="88"/>
        <v>22.505232883701936</v>
      </c>
      <c r="H2602" s="2">
        <f>H2601*(1-H$1+IF(AND(WEEKDAY($A2602)&lt;&gt;1,WEEKDAY($A2602)&lt;&gt;7),-VLOOKUP($A2602,ETF_OP_Fee!$I$5:$J$14,2,1),0))^($A2602-$A2601)*(1+1*(B2602/B2601-1))</f>
        <v>4.9022069284695755</v>
      </c>
      <c r="I2602" s="9" t="str">
        <f>IFERROR(VLOOKUP(A2602,'BITO-IV'!$A$1:$J$10000,4,0),"")</f>
        <v/>
      </c>
      <c r="L2602" s="9">
        <f>VLOOKUP(A2602,'ETH-Web'!$A$1:$G$10001,6,0)</f>
        <v>189.23693800000001</v>
      </c>
      <c r="M2602" s="2">
        <f>M2601*(1-M$1+IF(AND(WEEKDAY($A2602)&lt;&gt;1,WEEKDAY($A2602)&lt;&gt;7),-VLOOKUP($A2602,ETF_OP_Fee!$K$5:$L$14,2,1),0))^($A2602-$A2601)*(1+2*(L2602/L2601-1))-M$3*IFERROR(VLOOKUP($A4198,Dividends!$C$10:$E$100,3,0),0)</f>
        <v>0.73135675170335379</v>
      </c>
      <c r="R2602">
        <f t="shared" si="89"/>
        <v>108.59856588860285</v>
      </c>
      <c r="S2602" t="e">
        <f t="shared" si="87"/>
        <v>#VALUE!</v>
      </c>
      <c r="U2602">
        <f t="shared" si="85"/>
        <v>123.45278229131861</v>
      </c>
      <c r="V2602">
        <f t="shared" si="86"/>
        <v>149.99614681629578</v>
      </c>
      <c r="W2602">
        <f>VLOOKUP(A2602,Tbills!$B$4:$C$10000,2,1)</f>
        <v>0.11999868131867669</v>
      </c>
    </row>
    <row r="2603" spans="1:23">
      <c r="A2603" s="1">
        <v>43948</v>
      </c>
      <c r="B2603">
        <f>IFERROR(VLOOKUP($A2603,'BTC-Web'!$A$2:$H$10000,2,0),"")</f>
        <v>7679.4189450000003</v>
      </c>
      <c r="C2603">
        <f>VLOOKUP(A2603,H_SPBTFDUE!$B$2:$C$5828,2,0)</f>
        <v>49.57</v>
      </c>
      <c r="D2603" s="2">
        <f>D2602*(1-D$1+IF(AND(WEEKDAY($A2603)&lt;&gt;1,WEEKDAY($A2603)&lt;&gt;7),-VLOOKUP($A2603,ETF_OP_Fee!$G$5:$H$14,2,1),0))^($A2603-$A2602)*(1+2*(C2603/C2602-1))+IFERROR(VLOOKUP(A2603,BITXeom!$C$9:$D$100,2,0),0)-$D$3*IFERROR(VLOOKUP($A2603,Dividends!$C$10:$E$100,2,0),0)</f>
        <v>6.742103287714392</v>
      </c>
      <c r="G2603" s="66">
        <f t="shared" si="88"/>
        <v>21.41599846628262</v>
      </c>
      <c r="H2603" s="2">
        <f>H2602*(1-H$1+IF(AND(WEEKDAY($A2603)&lt;&gt;1,WEEKDAY($A2603)&lt;&gt;7),-VLOOKUP($A2603,ETF_OP_Fee!$I$5:$J$14,2,1),0))^($A2603-$A2602)*(1+1*(B2603/B2602-1))</f>
        <v>5.0635245630322467</v>
      </c>
      <c r="I2603" s="9" t="str">
        <f>IFERROR(VLOOKUP(A2603,'BITO-IV'!$A$1:$J$10000,4,0),"")</f>
        <v/>
      </c>
      <c r="L2603" s="9">
        <f>VLOOKUP(A2603,'ETH-Web'!$A$1:$G$10001,6,0)</f>
        <v>197.224716</v>
      </c>
      <c r="M2603" s="2">
        <f>M2602*(1-M$1+IF(AND(WEEKDAY($A2603)&lt;&gt;1,WEEKDAY($A2603)&lt;&gt;7),-VLOOKUP($A2603,ETF_OP_Fee!$K$5:$L$14,2,1),0))^($A2603-$A2602)*(1+2*(L2603/L2602-1))-M$3*IFERROR(VLOOKUP($A4199,Dividends!$C$10:$E$100,3,0),0)</f>
        <v>0.79303728653521421</v>
      </c>
      <c r="R2603">
        <f t="shared" si="89"/>
        <v>112.18099376067794</v>
      </c>
      <c r="S2603" t="e">
        <f t="shared" si="87"/>
        <v>#VALUE!</v>
      </c>
      <c r="U2603">
        <f t="shared" si="85"/>
        <v>128.66378088835458</v>
      </c>
      <c r="V2603">
        <f t="shared" si="86"/>
        <v>162.64639245469255</v>
      </c>
      <c r="W2603">
        <f>VLOOKUP(A2603,Tbills!$B$4:$C$10000,2,1)</f>
        <v>0.11999868131867669</v>
      </c>
    </row>
    <row r="2604" spans="1:23">
      <c r="A2604" s="1">
        <v>43949</v>
      </c>
      <c r="B2604">
        <f>IFERROR(VLOOKUP($A2604,'BTC-Web'!$A$2:$H$10000,2,0),"")</f>
        <v>7796.9702150000003</v>
      </c>
      <c r="C2604">
        <f>VLOOKUP(A2604,H_SPBTFDUE!$B$2:$C$5828,2,0)</f>
        <v>49.57</v>
      </c>
      <c r="D2604" s="2">
        <f>D2603*(1-D$1+IF(AND(WEEKDAY($A2604)&lt;&gt;1,WEEKDAY($A2604)&lt;&gt;7),-VLOOKUP($A2604,ETF_OP_Fee!$G$5:$H$14,2,1),0))^($A2604-$A2603)*(1+2*(C2604/C2603-1))+IFERROR(VLOOKUP(A2604,BITXeom!$C$9:$D$100,2,0),0)-$D$3*IFERROR(VLOOKUP($A2604,Dividends!$C$10:$E$100,2,0),0)</f>
        <v>6.7412905410166957</v>
      </c>
      <c r="G2604" s="66">
        <f t="shared" si="88"/>
        <v>21.414883660883007</v>
      </c>
      <c r="H2604" s="2">
        <f>H2603*(1-H$1+IF(AND(WEEKDAY($A2604)&lt;&gt;1,WEEKDAY($A2604)&lt;&gt;7),-VLOOKUP($A2604,ETF_OP_Fee!$I$5:$J$14,2,1),0))^($A2604-$A2603)*(1+1*(B2604/B2603-1))</f>
        <v>5.140899711043196</v>
      </c>
      <c r="I2604" s="9" t="str">
        <f>IFERROR(VLOOKUP(A2604,'BITO-IV'!$A$1:$J$10000,4,0),"")</f>
        <v/>
      </c>
      <c r="L2604" s="9">
        <f>VLOOKUP(A2604,'ETH-Web'!$A$1:$G$10001,6,0)</f>
        <v>198.41539</v>
      </c>
      <c r="M2604" s="2">
        <f>M2603*(1-M$1+IF(AND(WEEKDAY($A2604)&lt;&gt;1,WEEKDAY($A2604)&lt;&gt;7),-VLOOKUP($A2604,ETF_OP_Fee!$K$5:$L$14,2,1),0))^($A2604-$A2603)*(1+2*(L2604/L2603-1))-M$3*IFERROR(VLOOKUP($A4200,Dividends!$C$10:$E$100,3,0),0)</f>
        <v>0.80259197701598017</v>
      </c>
      <c r="R2604">
        <f t="shared" si="89"/>
        <v>113.89818335286913</v>
      </c>
      <c r="S2604" t="e">
        <f t="shared" si="87"/>
        <v>#VALUE!</v>
      </c>
      <c r="U2604">
        <f t="shared" si="85"/>
        <v>129.44054265408309</v>
      </c>
      <c r="V2604">
        <f t="shared" si="86"/>
        <v>164.60599254425122</v>
      </c>
      <c r="W2604">
        <f>VLOOKUP(A2604,Tbills!$B$4:$C$10000,2,1)</f>
        <v>0.11999868131867669</v>
      </c>
    </row>
    <row r="2605" spans="1:23">
      <c r="A2605" s="1">
        <v>43950</v>
      </c>
      <c r="B2605">
        <f>IFERROR(VLOOKUP($A2605,'BTC-Web'!$A$2:$H$10000,2,0),"")</f>
        <v>7806.7124020000001</v>
      </c>
      <c r="C2605">
        <f>VLOOKUP(A2605,H_SPBTFDUE!$B$2:$C$5828,2,0)</f>
        <v>56.26</v>
      </c>
      <c r="D2605" s="2">
        <f>D2604*(1-D$1+IF(AND(WEEKDAY($A2605)&lt;&gt;1,WEEKDAY($A2605)&lt;&gt;7),-VLOOKUP($A2605,ETF_OP_Fee!$G$5:$H$14,2,1),0))^($A2605-$A2604)*(1+2*(C2605/C2604-1))+IFERROR(VLOOKUP(A2605,BITXeom!$C$9:$D$100,2,0),0)-$D$3*IFERROR(VLOOKUP($A2605,Dividends!$C$10:$E$100,2,0),0)</f>
        <v>8.5598766052028168</v>
      </c>
      <c r="G2605" s="66">
        <f t="shared" si="88"/>
        <v>15.633435175717011</v>
      </c>
      <c r="H2605" s="2">
        <f>H2604*(1-H$1+IF(AND(WEEKDAY($A2605)&lt;&gt;1,WEEKDAY($A2605)&lt;&gt;7),-VLOOKUP($A2605,ETF_OP_Fee!$I$5:$J$14,2,1),0))^($A2605-$A2604)*(1+1*(B2605/B2604-1))</f>
        <v>5.1471892098829404</v>
      </c>
      <c r="I2605" s="9" t="str">
        <f>IFERROR(VLOOKUP(A2605,'BITO-IV'!$A$1:$J$10000,4,0),"")</f>
        <v/>
      </c>
      <c r="L2605" s="9">
        <f>VLOOKUP(A2605,'ETH-Web'!$A$1:$G$10001,6,0)</f>
        <v>216.968231</v>
      </c>
      <c r="M2605" s="2">
        <f>M2604*(1-M$1+IF(AND(WEEKDAY($A2605)&lt;&gt;1,WEEKDAY($A2605)&lt;&gt;7),-VLOOKUP($A2605,ETF_OP_Fee!$K$5:$L$14,2,1),0))^($A2605-$A2604)*(1+2*(L2605/L2604-1))-M$3*IFERROR(VLOOKUP($A4201,Dividends!$C$10:$E$100,3,0),0)</f>
        <v>0.95266024830274976</v>
      </c>
      <c r="R2605">
        <f t="shared" si="89"/>
        <v>114.04049727360838</v>
      </c>
      <c r="S2605" t="e">
        <f t="shared" si="87"/>
        <v>#VALUE!</v>
      </c>
      <c r="U2605">
        <f t="shared" si="85"/>
        <v>141.54388709130097</v>
      </c>
      <c r="V2605">
        <f t="shared" si="86"/>
        <v>195.38394379714148</v>
      </c>
      <c r="W2605">
        <f>VLOOKUP(A2605,Tbills!$B$4:$C$10000,2,1)</f>
        <v>0.11999868131867669</v>
      </c>
    </row>
    <row r="2606" spans="1:23">
      <c r="A2606" s="1">
        <v>43951</v>
      </c>
      <c r="B2606">
        <f>IFERROR(VLOOKUP($A2606,'BTC-Web'!$A$2:$H$10000,2,0),"")</f>
        <v>8797.6699219999991</v>
      </c>
      <c r="C2606">
        <f>VLOOKUP(A2606,H_SPBTFDUE!$B$2:$C$5828,2,0)</f>
        <v>56.9</v>
      </c>
      <c r="D2606" s="2">
        <f>D2605*(1-D$1+IF(AND(WEEKDAY($A2606)&lt;&gt;1,WEEKDAY($A2606)&lt;&gt;7),-VLOOKUP($A2606,ETF_OP_Fee!$G$5:$H$14,2,1),0))^($A2606-$A2605)*(1+2*(C2606/C2605-1))+IFERROR(VLOOKUP(A2606,BITXeom!$C$9:$D$100,2,0),0)-$D$3*IFERROR(VLOOKUP($A2606,Dividends!$C$10:$E$100,2,0),0)</f>
        <v>8.7535713783332785</v>
      </c>
      <c r="G2606" s="66">
        <f t="shared" si="88"/>
        <v>15.276937110555181</v>
      </c>
      <c r="H2606" s="2">
        <f>H2605*(1-H$1+IF(AND(WEEKDAY($A2606)&lt;&gt;1,WEEKDAY($A2606)&lt;&gt;7),-VLOOKUP($A2606,ETF_OP_Fee!$I$5:$J$14,2,1),0))^($A2606-$A2605)*(1+1*(B2606/B2605-1))</f>
        <v>5.8004049281138661</v>
      </c>
      <c r="I2606" s="9" t="str">
        <f>IFERROR(VLOOKUP(A2606,'BITO-IV'!$A$1:$J$10000,4,0),"")</f>
        <v/>
      </c>
      <c r="L2606" s="9">
        <f>VLOOKUP(A2606,'ETH-Web'!$A$1:$G$10001,6,0)</f>
        <v>207.60205099999999</v>
      </c>
      <c r="M2606" s="2">
        <f>M2605*(1-M$1+IF(AND(WEEKDAY($A2606)&lt;&gt;1,WEEKDAY($A2606)&lt;&gt;7),-VLOOKUP($A2606,ETF_OP_Fee!$K$5:$L$14,2,1),0))^($A2606-$A2605)*(1+2*(L2606/L2605-1))-M$3*IFERROR(VLOOKUP($A4202,Dividends!$C$10:$E$100,3,0),0)</f>
        <v>0.87038811925508364</v>
      </c>
      <c r="R2606">
        <f t="shared" si="89"/>
        <v>128.51641012123292</v>
      </c>
      <c r="S2606" t="e">
        <f t="shared" si="87"/>
        <v>#VALUE!</v>
      </c>
      <c r="U2606">
        <f t="shared" si="85"/>
        <v>135.43365833436928</v>
      </c>
      <c r="V2606">
        <f t="shared" si="86"/>
        <v>178.51050642368247</v>
      </c>
      <c r="W2606">
        <f>VLOOKUP(A2606,Tbills!$B$4:$C$10000,2,1)</f>
        <v>0.11000175824175121</v>
      </c>
    </row>
    <row r="2607" spans="1:23">
      <c r="A2607" s="1">
        <v>43952</v>
      </c>
      <c r="B2607">
        <f>IFERROR(VLOOKUP($A2607,'BTC-Web'!$A$2:$H$10000,2,0),"")</f>
        <v>8672.7822269999997</v>
      </c>
      <c r="C2607">
        <f>VLOOKUP(A2607,H_SPBTFDUE!$B$2:$C$5828,2,0)</f>
        <v>56.32</v>
      </c>
      <c r="D2607" s="2">
        <f>D2606*(1-D$1+IF(AND(WEEKDAY($A2607)&lt;&gt;1,WEEKDAY($A2607)&lt;&gt;7),-VLOOKUP($A2607,ETF_OP_Fee!$G$5:$H$14,2,1),0))^($A2607-$A2606)*(1+2*(C2607/C2606-1))+IFERROR(VLOOKUP(A2607,BITXeom!$C$9:$D$100,2,0),0)-$D$3*IFERROR(VLOOKUP($A2607,Dividends!$C$10:$E$100,2,0),0)</f>
        <v>8.5740817290757043</v>
      </c>
      <c r="G2607" s="66">
        <f t="shared" si="88"/>
        <v>15.587587339310209</v>
      </c>
      <c r="H2607" s="2">
        <f>H2606*(1-H$1+IF(AND(WEEKDAY($A2607)&lt;&gt;1,WEEKDAY($A2607)&lt;&gt;7),-VLOOKUP($A2607,ETF_OP_Fee!$I$5:$J$14,2,1),0))^($A2607-$A2606)*(1+1*(B2607/B2606-1))</f>
        <v>5.7179162085917792</v>
      </c>
      <c r="I2607" s="9" t="str">
        <f>IFERROR(VLOOKUP(A2607,'BITO-IV'!$A$1:$J$10000,4,0),"")</f>
        <v/>
      </c>
      <c r="L2607" s="9">
        <f>VLOOKUP(A2607,'ETH-Web'!$A$1:$G$10001,6,0)</f>
        <v>214.21910099999999</v>
      </c>
      <c r="M2607" s="2">
        <f>M2606*(1-M$1+IF(AND(WEEKDAY($A2607)&lt;&gt;1,WEEKDAY($A2607)&lt;&gt;7),-VLOOKUP($A2607,ETF_OP_Fee!$K$5:$L$14,2,1),0))^($A2607-$A2606)*(1+2*(L2607/L2606-1))-M$3*IFERROR(VLOOKUP($A4203,Dividends!$C$10:$E$100,3,0),0)</f>
        <v>0.925849292236677</v>
      </c>
      <c r="R2607">
        <f t="shared" si="89"/>
        <v>126.69204999269714</v>
      </c>
      <c r="S2607" t="e">
        <f t="shared" si="87"/>
        <v>#VALUE!</v>
      </c>
      <c r="U2607">
        <f t="shared" si="85"/>
        <v>139.75043307028668</v>
      </c>
      <c r="V2607">
        <f t="shared" si="86"/>
        <v>189.88520451155262</v>
      </c>
      <c r="W2607">
        <f>VLOOKUP(A2607,Tbills!$B$4:$C$10000,2,1)</f>
        <v>0.11000175824175121</v>
      </c>
    </row>
    <row r="2608" spans="1:23">
      <c r="A2608" s="1">
        <v>43955</v>
      </c>
      <c r="B2608">
        <f>IFERROR(VLOOKUP($A2608,'BTC-Web'!$A$2:$H$10000,2,0),"")</f>
        <v>8895.7451170000004</v>
      </c>
      <c r="C2608">
        <f>VLOOKUP(A2608,H_SPBTFDUE!$B$2:$C$5828,2,0)</f>
        <v>56.96</v>
      </c>
      <c r="D2608" s="2">
        <f>D2607*(1-D$1+IF(AND(WEEKDAY($A2608)&lt;&gt;1,WEEKDAY($A2608)&lt;&gt;7),-VLOOKUP($A2608,ETF_OP_Fee!$G$5:$H$14,2,1),0))^($A2608-$A2607)*(1+2*(C2608/C2607-1))+IFERROR(VLOOKUP(A2608,BITXeom!$C$9:$D$100,2,0),0)-$D$3*IFERROR(VLOOKUP($A2608,Dividends!$C$10:$E$100,2,0),0)</f>
        <v>8.7657763694809088</v>
      </c>
      <c r="G2608" s="66">
        <f t="shared" si="88"/>
        <v>15.2325125820335</v>
      </c>
      <c r="H2608" s="2">
        <f>H2607*(1-H$1+IF(AND(WEEKDAY($A2608)&lt;&gt;1,WEEKDAY($A2608)&lt;&gt;7),-VLOOKUP($A2608,ETF_OP_Fee!$I$5:$J$14,2,1),0))^($A2608-$A2607)*(1+1*(B2608/B2607-1))</f>
        <v>5.8644564458872308</v>
      </c>
      <c r="I2608" s="9" t="str">
        <f>IFERROR(VLOOKUP(A2608,'BITO-IV'!$A$1:$J$10000,4,0),"")</f>
        <v/>
      </c>
      <c r="L2608" s="9">
        <f>VLOOKUP(A2608,'ETH-Web'!$A$1:$G$10001,6,0)</f>
        <v>208.17401100000001</v>
      </c>
      <c r="M2608" s="2">
        <f>M2607*(1-M$1+IF(AND(WEEKDAY($A2608)&lt;&gt;1,WEEKDAY($A2608)&lt;&gt;7),-VLOOKUP($A2608,ETF_OP_Fee!$K$5:$L$14,2,1),0))^($A2608-$A2607)*(1+2*(L2608/L2607-1))-M$3*IFERROR(VLOOKUP($A4204,Dividends!$C$10:$E$100,3,0),0)</f>
        <v>0.87352836133009748</v>
      </c>
      <c r="R2608">
        <f t="shared" si="89"/>
        <v>129.94909310378279</v>
      </c>
      <c r="S2608" t="e">
        <f t="shared" si="87"/>
        <v>#VALUE!</v>
      </c>
      <c r="U2608">
        <f t="shared" si="85"/>
        <v>135.80678872902482</v>
      </c>
      <c r="V2608">
        <f t="shared" si="86"/>
        <v>179.15454807671358</v>
      </c>
      <c r="W2608">
        <f>VLOOKUP(A2608,Tbills!$B$4:$C$10000,2,1)</f>
        <v>0.11000175824175121</v>
      </c>
    </row>
    <row r="2609" spans="1:23">
      <c r="A2609" s="1">
        <v>43956</v>
      </c>
      <c r="B2609">
        <f>IFERROR(VLOOKUP($A2609,'BTC-Web'!$A$2:$H$10000,2,0),"")</f>
        <v>8912.8320309999999</v>
      </c>
      <c r="C2609">
        <f>VLOOKUP(A2609,H_SPBTFDUE!$B$2:$C$5828,2,0)</f>
        <v>57.29</v>
      </c>
      <c r="D2609" s="2">
        <f>D2608*(1-D$1+IF(AND(WEEKDAY($A2609)&lt;&gt;1,WEEKDAY($A2609)&lt;&gt;7),-VLOOKUP($A2609,ETF_OP_Fee!$G$5:$H$14,2,1),0))^($A2609-$A2608)*(1+2*(C2609/C2608-1))+IFERROR(VLOOKUP(A2609,BITXeom!$C$9:$D$100,2,0),0)-$D$3*IFERROR(VLOOKUP($A2609,Dividends!$C$10:$E$100,2,0),0)</f>
        <v>8.8662771693642171</v>
      </c>
      <c r="G2609" s="66">
        <f t="shared" si="88"/>
        <v>15.055219335370206</v>
      </c>
      <c r="H2609" s="2">
        <f>H2608*(1-H$1+IF(AND(WEEKDAY($A2609)&lt;&gt;1,WEEKDAY($A2609)&lt;&gt;7),-VLOOKUP($A2609,ETF_OP_Fee!$I$5:$J$14,2,1),0))^($A2609-$A2608)*(1+1*(B2609/B2608-1))</f>
        <v>5.8755679422066347</v>
      </c>
      <c r="I2609" s="9" t="str">
        <f>IFERROR(VLOOKUP(A2609,'BITO-IV'!$A$1:$J$10000,4,0),"")</f>
        <v/>
      </c>
      <c r="L2609" s="9">
        <f>VLOOKUP(A2609,'ETH-Web'!$A$1:$G$10001,6,0)</f>
        <v>206.77439899999999</v>
      </c>
      <c r="M2609" s="2">
        <f>M2608*(1-M$1+IF(AND(WEEKDAY($A2609)&lt;&gt;1,WEEKDAY($A2609)&lt;&gt;7),-VLOOKUP($A2609,ETF_OP_Fee!$K$5:$L$14,2,1),0))^($A2609-$A2608)*(1+2*(L2609/L2608-1))-M$3*IFERROR(VLOOKUP($A4205,Dividends!$C$10:$E$100,3,0),0)</f>
        <v>0.86176021734138208</v>
      </c>
      <c r="R2609">
        <f t="shared" si="89"/>
        <v>130.19869883652785</v>
      </c>
      <c r="S2609" t="e">
        <f t="shared" si="87"/>
        <v>#VALUE!</v>
      </c>
      <c r="U2609">
        <f t="shared" si="85"/>
        <v>134.8937217699287</v>
      </c>
      <c r="V2609">
        <f t="shared" si="86"/>
        <v>176.74098417732316</v>
      </c>
      <c r="W2609">
        <f>VLOOKUP(A2609,Tbills!$B$4:$C$10000,2,1)</f>
        <v>0.11000175824175121</v>
      </c>
    </row>
    <row r="2610" spans="1:23">
      <c r="A2610" s="1">
        <v>43957</v>
      </c>
      <c r="B2610">
        <f>IFERROR(VLOOKUP($A2610,'BTC-Web'!$A$2:$H$10000,2,0),"")</f>
        <v>9007.4414059999999</v>
      </c>
      <c r="C2610">
        <f>VLOOKUP(A2610,H_SPBTFDUE!$B$2:$C$5828,2,0)</f>
        <v>59.57</v>
      </c>
      <c r="D2610" s="2">
        <f>D2609*(1-D$1+IF(AND(WEEKDAY($A2610)&lt;&gt;1,WEEKDAY($A2610)&lt;&gt;7),-VLOOKUP($A2610,ETF_OP_Fee!$G$5:$H$14,2,1),0))^($A2610-$A2609)*(1+2*(C2610/C2609-1))+IFERROR(VLOOKUP(A2610,BITXeom!$C$9:$D$100,2,0),0)-$D$3*IFERROR(VLOOKUP($A2610,Dividends!$C$10:$E$100,2,0),0)</f>
        <v>9.5708349962340531</v>
      </c>
      <c r="G2610" s="66">
        <f t="shared" si="88"/>
        <v>13.856114812187796</v>
      </c>
      <c r="H2610" s="2">
        <f>H2609*(1-H$1+IF(AND(WEEKDAY($A2610)&lt;&gt;1,WEEKDAY($A2610)&lt;&gt;7),-VLOOKUP($A2610,ETF_OP_Fee!$I$5:$J$14,2,1),0))^($A2610-$A2609)*(1+1*(B2610/B2609-1))</f>
        <v>5.9377823247062009</v>
      </c>
      <c r="I2610" s="9" t="str">
        <f>IFERROR(VLOOKUP(A2610,'BITO-IV'!$A$1:$J$10000,4,0),"")</f>
        <v/>
      </c>
      <c r="L2610" s="9">
        <f>VLOOKUP(A2610,'ETH-Web'!$A$1:$G$10001,6,0)</f>
        <v>204.05578600000001</v>
      </c>
      <c r="M2610" s="2">
        <f>M2609*(1-M$1+IF(AND(WEEKDAY($A2610)&lt;&gt;1,WEEKDAY($A2610)&lt;&gt;7),-VLOOKUP($A2610,ETF_OP_Fee!$K$5:$L$14,2,1),0))^($A2610-$A2609)*(1+2*(L2610/L2609-1))-M$3*IFERROR(VLOOKUP($A4206,Dividends!$C$10:$E$100,3,0),0)</f>
        <v>0.83907823439865448</v>
      </c>
      <c r="R2610">
        <f t="shared" si="89"/>
        <v>131.58075310164733</v>
      </c>
      <c r="S2610" t="e">
        <f t="shared" si="87"/>
        <v>#VALUE!</v>
      </c>
      <c r="U2610">
        <f t="shared" si="85"/>
        <v>133.12017616952721</v>
      </c>
      <c r="V2610">
        <f t="shared" si="86"/>
        <v>172.08906835698207</v>
      </c>
      <c r="W2610">
        <f>VLOOKUP(A2610,Tbills!$B$4:$C$10000,2,1)</f>
        <v>0.11000175824175121</v>
      </c>
    </row>
    <row r="2611" spans="1:23">
      <c r="A2611" s="1">
        <v>43958</v>
      </c>
      <c r="B2611">
        <f>IFERROR(VLOOKUP($A2611,'BTC-Web'!$A$2:$H$10000,2,0),"")</f>
        <v>9261.8955079999996</v>
      </c>
      <c r="C2611">
        <f>VLOOKUP(A2611,H_SPBTFDUE!$B$2:$C$5828,2,0)</f>
        <v>63.85</v>
      </c>
      <c r="D2611" s="2">
        <f>D2610*(1-D$1+IF(AND(WEEKDAY($A2611)&lt;&gt;1,WEEKDAY($A2611)&lt;&gt;7),-VLOOKUP($A2611,ETF_OP_Fee!$G$5:$H$14,2,1),0))^($A2611-$A2610)*(1+2*(C2611/C2610-1))+IFERROR(VLOOKUP(A2611,BITXeom!$C$9:$D$100,2,0),0)-$D$3*IFERROR(VLOOKUP($A2611,Dividends!$C$10:$E$100,2,0),0)</f>
        <v>10.944810872605988</v>
      </c>
      <c r="G2611" s="66">
        <f t="shared" si="88"/>
        <v>11.864318450332977</v>
      </c>
      <c r="H2611" s="2">
        <f>H2610*(1-H$1+IF(AND(WEEKDAY($A2611)&lt;&gt;1,WEEKDAY($A2611)&lt;&gt;7),-VLOOKUP($A2611,ETF_OP_Fee!$I$5:$J$14,2,1),0))^($A2611-$A2610)*(1+1*(B2611/B2610-1))</f>
        <v>6.1053617317149493</v>
      </c>
      <c r="I2611" s="9" t="str">
        <f>IFERROR(VLOOKUP(A2611,'BITO-IV'!$A$1:$J$10000,4,0),"")</f>
        <v/>
      </c>
      <c r="L2611" s="9">
        <f>VLOOKUP(A2611,'ETH-Web'!$A$1:$G$10001,6,0)</f>
        <v>212.289413</v>
      </c>
      <c r="M2611" s="2">
        <f>M2610*(1-M$1+IF(AND(WEEKDAY($A2611)&lt;&gt;1,WEEKDAY($A2611)&lt;&gt;7),-VLOOKUP($A2611,ETF_OP_Fee!$K$5:$L$14,2,1),0))^($A2611-$A2610)*(1+2*(L2611/L2610-1))-M$3*IFERROR(VLOOKUP($A4207,Dividends!$C$10:$E$100,3,0),0)</f>
        <v>0.90676829783498603</v>
      </c>
      <c r="R2611">
        <f t="shared" si="89"/>
        <v>135.29782000908912</v>
      </c>
      <c r="S2611" t="e">
        <f t="shared" si="87"/>
        <v>#VALUE!</v>
      </c>
      <c r="U2611">
        <f t="shared" si="85"/>
        <v>138.49155964381976</v>
      </c>
      <c r="V2611">
        <f t="shared" si="86"/>
        <v>185.97182621701839</v>
      </c>
      <c r="W2611">
        <f>VLOOKUP(A2611,Tbills!$B$4:$C$10000,2,1)</f>
        <v>0.12499912087914059</v>
      </c>
    </row>
    <row r="2612" spans="1:23">
      <c r="A2612" s="1">
        <v>43959</v>
      </c>
      <c r="B2612">
        <f>IFERROR(VLOOKUP($A2612,'BTC-Web'!$A$2:$H$10000,2,0),"")</f>
        <v>9936.1621090000008</v>
      </c>
      <c r="C2612">
        <f>VLOOKUP(A2612,H_SPBTFDUE!$B$2:$C$5828,2,0)</f>
        <v>64</v>
      </c>
      <c r="D2612" s="2">
        <f>D2611*(1-D$1+IF(AND(WEEKDAY($A2612)&lt;&gt;1,WEEKDAY($A2612)&lt;&gt;7),-VLOOKUP($A2612,ETF_OP_Fee!$G$5:$H$14,2,1),0))^($A2612-$A2611)*(1+2*(C2612/C2611-1))+IFERROR(VLOOKUP(A2612,BITXeom!$C$9:$D$100,2,0),0)-$D$3*IFERROR(VLOOKUP($A2612,Dividends!$C$10:$E$100,2,0),0)</f>
        <v>10.994909625778829</v>
      </c>
      <c r="G2612" s="66">
        <f t="shared" si="88"/>
        <v>11.80795621142803</v>
      </c>
      <c r="H2612" s="2">
        <f>H2611*(1-H$1+IF(AND(WEEKDAY($A2612)&lt;&gt;1,WEEKDAY($A2612)&lt;&gt;7),-VLOOKUP($A2612,ETF_OP_Fee!$I$5:$J$14,2,1),0))^($A2612-$A2611)*(1+1*(B2612/B2611-1))</f>
        <v>6.5496619914921652</v>
      </c>
      <c r="I2612" s="9" t="str">
        <f>IFERROR(VLOOKUP(A2612,'BITO-IV'!$A$1:$J$10000,4,0),"")</f>
        <v/>
      </c>
      <c r="L2612" s="9">
        <f>VLOOKUP(A2612,'ETH-Web'!$A$1:$G$10001,6,0)</f>
        <v>212.99157700000001</v>
      </c>
      <c r="M2612" s="2">
        <f>M2611*(1-M$1+IF(AND(WEEKDAY($A2612)&lt;&gt;1,WEEKDAY($A2612)&lt;&gt;7),-VLOOKUP($A2612,ETF_OP_Fee!$K$5:$L$14,2,1),0))^($A2612-$A2611)*(1+2*(L2612/L2611-1))-M$3*IFERROR(VLOOKUP($A4208,Dividends!$C$10:$E$100,3,0),0)</f>
        <v>0.91274320648851737</v>
      </c>
      <c r="R2612">
        <f t="shared" si="89"/>
        <v>145.14751018767524</v>
      </c>
      <c r="S2612" t="e">
        <f t="shared" si="87"/>
        <v>#VALUE!</v>
      </c>
      <c r="U2612">
        <f t="shared" si="85"/>
        <v>138.94963141532983</v>
      </c>
      <c r="V2612">
        <f t="shared" si="86"/>
        <v>187.19723812922368</v>
      </c>
      <c r="W2612">
        <f>VLOOKUP(A2612,Tbills!$B$4:$C$10000,2,1)</f>
        <v>0.12499912087914059</v>
      </c>
    </row>
    <row r="2613" spans="1:23">
      <c r="A2613" s="1">
        <v>43962</v>
      </c>
      <c r="B2613">
        <f>IFERROR(VLOOKUP($A2613,'BTC-Web'!$A$2:$H$10000,2,0),"")</f>
        <v>8755.5351559999999</v>
      </c>
      <c r="C2613">
        <f>VLOOKUP(A2613,H_SPBTFDUE!$B$2:$C$5828,2,0)</f>
        <v>56.12</v>
      </c>
      <c r="D2613" s="2">
        <f>D2612*(1-D$1+IF(AND(WEEKDAY($A2613)&lt;&gt;1,WEEKDAY($A2613)&lt;&gt;7),-VLOOKUP($A2613,ETF_OP_Fee!$G$5:$H$14,2,1),0))^($A2613-$A2612)*(1+2*(C2613/C2612-1))+IFERROR(VLOOKUP(A2613,BITXeom!$C$9:$D$100,2,0),0)-$D$3*IFERROR(VLOOKUP($A2613,Dividends!$C$10:$E$100,2,0),0)</f>
        <v>8.2844163998377134</v>
      </c>
      <c r="G2613" s="66">
        <f t="shared" si="88"/>
        <v>14.715050767757891</v>
      </c>
      <c r="H2613" s="2">
        <f>H2612*(1-H$1+IF(AND(WEEKDAY($A2613)&lt;&gt;1,WEEKDAY($A2613)&lt;&gt;7),-VLOOKUP($A2613,ETF_OP_Fee!$I$5:$J$14,2,1),0))^($A2613-$A2612)*(1+1*(B2613/B2612-1))</f>
        <v>5.7709724970772971</v>
      </c>
      <c r="I2613" s="9" t="str">
        <f>IFERROR(VLOOKUP(A2613,'BITO-IV'!$A$1:$J$10000,4,0),"")</f>
        <v/>
      </c>
      <c r="L2613" s="9">
        <f>VLOOKUP(A2613,'ETH-Web'!$A$1:$G$10001,6,0)</f>
        <v>185.91284200000001</v>
      </c>
      <c r="M2613" s="2">
        <f>M2612*(1-M$1+IF(AND(WEEKDAY($A2613)&lt;&gt;1,WEEKDAY($A2613)&lt;&gt;7),-VLOOKUP($A2613,ETF_OP_Fee!$K$5:$L$14,2,1),0))^($A2613-$A2612)*(1+2*(L2613/L2612-1))-M$3*IFERROR(VLOOKUP($A4209,Dividends!$C$10:$E$100,3,0),0)</f>
        <v>0.68060696889580941</v>
      </c>
      <c r="R2613">
        <f t="shared" si="89"/>
        <v>127.90090523009385</v>
      </c>
      <c r="S2613" t="e">
        <f t="shared" si="87"/>
        <v>#VALUE!</v>
      </c>
      <c r="U2613">
        <f t="shared" si="85"/>
        <v>121.28423684696439</v>
      </c>
      <c r="V2613">
        <f t="shared" si="86"/>
        <v>139.58772185109743</v>
      </c>
      <c r="W2613">
        <f>VLOOKUP(A2613,Tbills!$B$4:$C$10000,2,1)</f>
        <v>0.12499912087914059</v>
      </c>
    </row>
    <row r="2614" spans="1:23">
      <c r="A2614" s="1">
        <v>43963</v>
      </c>
      <c r="B2614">
        <f>IFERROR(VLOOKUP($A2614,'BTC-Web'!$A$2:$H$10000,2,0),"")</f>
        <v>8610.3857420000004</v>
      </c>
      <c r="C2614">
        <f>VLOOKUP(A2614,H_SPBTFDUE!$B$2:$C$5828,2,0)</f>
        <v>56.63</v>
      </c>
      <c r="D2614" s="2">
        <f>D2613*(1-D$1+IF(AND(WEEKDAY($A2614)&lt;&gt;1,WEEKDAY($A2614)&lt;&gt;7),-VLOOKUP($A2614,ETF_OP_Fee!$G$5:$H$14,2,1),0))^($A2614-$A2613)*(1+2*(C2614/C2613-1))+IFERROR(VLOOKUP(A2614,BITXeom!$C$9:$D$100,2,0),0)-$D$3*IFERROR(VLOOKUP($A2614,Dividends!$C$10:$E$100,2,0),0)</f>
        <v>8.4339716521504577</v>
      </c>
      <c r="G2614" s="66">
        <f t="shared" si="88"/>
        <v>14.446833749178872</v>
      </c>
      <c r="H2614" s="2">
        <f>H2613*(1-H$1+IF(AND(WEEKDAY($A2614)&lt;&gt;1,WEEKDAY($A2614)&lt;&gt;7),-VLOOKUP($A2614,ETF_OP_Fee!$I$5:$J$14,2,1),0))^($A2614-$A2613)*(1+1*(B2614/B2613-1))</f>
        <v>5.6751535013936349</v>
      </c>
      <c r="I2614" s="9" t="str">
        <f>IFERROR(VLOOKUP(A2614,'BITO-IV'!$A$1:$J$10000,4,0),"")</f>
        <v/>
      </c>
      <c r="L2614" s="9">
        <f>VLOOKUP(A2614,'ETH-Web'!$A$1:$G$10001,6,0)</f>
        <v>189.3125</v>
      </c>
      <c r="M2614" s="2">
        <f>M2613*(1-M$1+IF(AND(WEEKDAY($A2614)&lt;&gt;1,WEEKDAY($A2614)&lt;&gt;7),-VLOOKUP($A2614,ETF_OP_Fee!$K$5:$L$14,2,1),0))^($A2614-$A2613)*(1+2*(L2614/L2613-1))-M$3*IFERROR(VLOOKUP($A4210,Dividends!$C$10:$E$100,3,0),0)</f>
        <v>0.70548036630356359</v>
      </c>
      <c r="R2614">
        <f t="shared" si="89"/>
        <v>125.78056180008711</v>
      </c>
      <c r="S2614" t="e">
        <f t="shared" si="87"/>
        <v>#VALUE!</v>
      </c>
      <c r="U2614">
        <f t="shared" si="85"/>
        <v>123.50207678548072</v>
      </c>
      <c r="V2614">
        <f t="shared" si="86"/>
        <v>144.68908142794436</v>
      </c>
      <c r="W2614">
        <f>VLOOKUP(A2614,Tbills!$B$4:$C$10000,2,1)</f>
        <v>0.12499912087914059</v>
      </c>
    </row>
    <row r="2615" spans="1:23">
      <c r="A2615" s="1">
        <v>43964</v>
      </c>
      <c r="B2615">
        <f>IFERROR(VLOOKUP($A2615,'BTC-Web'!$A$2:$H$10000,2,0),"")</f>
        <v>8805.3876949999994</v>
      </c>
      <c r="C2615">
        <f>VLOOKUP(A2615,H_SPBTFDUE!$B$2:$C$5828,2,0)</f>
        <v>59.15</v>
      </c>
      <c r="D2615" s="2">
        <f>D2614*(1-D$1+IF(AND(WEEKDAY($A2615)&lt;&gt;1,WEEKDAY($A2615)&lt;&gt;7),-VLOOKUP($A2615,ETF_OP_Fee!$G$5:$H$14,2,1),0))^($A2615-$A2614)*(1+2*(C2615/C2614-1))+IFERROR(VLOOKUP(A2615,BITXeom!$C$9:$D$100,2,0),0)-$D$3*IFERROR(VLOOKUP($A2615,Dividends!$C$10:$E$100,2,0),0)</f>
        <v>9.1834775211969379</v>
      </c>
      <c r="G2615" s="66">
        <f t="shared" si="88"/>
        <v>13.160331376183363</v>
      </c>
      <c r="H2615" s="2">
        <f>H2614*(1-H$1+IF(AND(WEEKDAY($A2615)&lt;&gt;1,WEEKDAY($A2615)&lt;&gt;7),-VLOOKUP($A2615,ETF_OP_Fee!$I$5:$J$14,2,1),0))^($A2615-$A2614)*(1+1*(B2615/B2614-1))</f>
        <v>5.8035293268533295</v>
      </c>
      <c r="I2615" s="9" t="str">
        <f>IFERROR(VLOOKUP(A2615,'BITO-IV'!$A$1:$J$10000,4,0),"")</f>
        <v/>
      </c>
      <c r="L2615" s="9">
        <f>VLOOKUP(A2615,'ETH-Web'!$A$1:$G$10001,6,0)</f>
        <v>199.19328300000001</v>
      </c>
      <c r="M2615" s="2">
        <f>M2614*(1-M$1+IF(AND(WEEKDAY($A2615)&lt;&gt;1,WEEKDAY($A2615)&lt;&gt;7),-VLOOKUP($A2615,ETF_OP_Fee!$K$5:$L$14,2,1),0))^($A2615-$A2614)*(1+2*(L2615/L2614-1))-M$3*IFERROR(VLOOKUP($A4211,Dividends!$C$10:$E$100,3,0),0)</f>
        <v>0.77910254260375489</v>
      </c>
      <c r="R2615">
        <f t="shared" si="89"/>
        <v>128.62915139123788</v>
      </c>
      <c r="S2615" t="e">
        <f t="shared" si="87"/>
        <v>#VALUE!</v>
      </c>
      <c r="U2615">
        <f t="shared" si="85"/>
        <v>129.94801786579328</v>
      </c>
      <c r="V2615">
        <f t="shared" si="86"/>
        <v>159.78847408349736</v>
      </c>
      <c r="W2615">
        <f>VLOOKUP(A2615,Tbills!$B$4:$C$10000,2,1)</f>
        <v>0.12499912087914059</v>
      </c>
    </row>
    <row r="2616" spans="1:23">
      <c r="A2616" s="1">
        <v>43965</v>
      </c>
      <c r="B2616">
        <f>IFERROR(VLOOKUP($A2616,'BTC-Web'!$A$2:$H$10000,2,0),"")</f>
        <v>9271.3291019999997</v>
      </c>
      <c r="C2616">
        <f>VLOOKUP(A2616,H_SPBTFDUE!$B$2:$C$5828,2,0)</f>
        <v>62.18</v>
      </c>
      <c r="D2616" s="2">
        <f>D2615*(1-D$1+IF(AND(WEEKDAY($A2616)&lt;&gt;1,WEEKDAY($A2616)&lt;&gt;7),-VLOOKUP($A2616,ETF_OP_Fee!$G$5:$H$14,2,1),0))^($A2616-$A2615)*(1+2*(C2616/C2615-1))+IFERROR(VLOOKUP(A2616,BITXeom!$C$9:$D$100,2,0),0)-$D$3*IFERROR(VLOOKUP($A2616,Dividends!$C$10:$E$100,2,0),0)</f>
        <v>10.123117133887803</v>
      </c>
      <c r="G2616" s="66">
        <f t="shared" si="88"/>
        <v>11.811352012855993</v>
      </c>
      <c r="H2616" s="2">
        <f>H2615*(1-H$1+IF(AND(WEEKDAY($A2616)&lt;&gt;1,WEEKDAY($A2616)&lt;&gt;7),-VLOOKUP($A2616,ETF_OP_Fee!$I$5:$J$14,2,1),0))^($A2616-$A2615)*(1+1*(B2616/B2615-1))</f>
        <v>6.110466882858594</v>
      </c>
      <c r="I2616" s="9" t="str">
        <f>IFERROR(VLOOKUP(A2616,'BITO-IV'!$A$1:$J$10000,4,0),"")</f>
        <v/>
      </c>
      <c r="L2616" s="9">
        <f>VLOOKUP(A2616,'ETH-Web'!$A$1:$G$10001,6,0)</f>
        <v>202.94909699999999</v>
      </c>
      <c r="M2616" s="2">
        <f>M2615*(1-M$1+IF(AND(WEEKDAY($A2616)&lt;&gt;1,WEEKDAY($A2616)&lt;&gt;7),-VLOOKUP($A2616,ETF_OP_Fee!$K$5:$L$14,2,1),0))^($A2616-$A2615)*(1+2*(L2616/L2615-1))-M$3*IFERROR(VLOOKUP($A4212,Dividends!$C$10:$E$100,3,0),0)</f>
        <v>0.80846187110624956</v>
      </c>
      <c r="R2616">
        <f t="shared" si="89"/>
        <v>135.43562600160419</v>
      </c>
      <c r="S2616" t="e">
        <f t="shared" si="87"/>
        <v>#VALUE!</v>
      </c>
      <c r="U2616">
        <f t="shared" si="85"/>
        <v>132.39820382298038</v>
      </c>
      <c r="V2616">
        <f t="shared" si="86"/>
        <v>165.80986670513036</v>
      </c>
      <c r="W2616">
        <f>VLOOKUP(A2616,Tbills!$B$4:$C$10000,2,1)</f>
        <v>0.12999956043954827</v>
      </c>
    </row>
    <row r="2617" spans="1:23">
      <c r="A2617" s="1">
        <v>43966</v>
      </c>
      <c r="B2617">
        <f>IFERROR(VLOOKUP($A2617,'BTC-Web'!$A$2:$H$10000,2,0),"")</f>
        <v>9734.2910159999992</v>
      </c>
      <c r="C2617">
        <f>VLOOKUP(A2617,H_SPBTFDUE!$B$2:$C$5828,2,0)</f>
        <v>59.96</v>
      </c>
      <c r="D2617" s="2">
        <f>D2616*(1-D$1+IF(AND(WEEKDAY($A2617)&lt;&gt;1,WEEKDAY($A2617)&lt;&gt;7),-VLOOKUP($A2617,ETF_OP_Fee!$G$5:$H$14,2,1),0))^($A2617-$A2616)*(1+2*(C2617/C2616-1))+IFERROR(VLOOKUP(A2617,BITXeom!$C$9:$D$100,2,0),0)-$D$3*IFERROR(VLOOKUP($A2617,Dividends!$C$10:$E$100,2,0),0)</f>
        <v>9.3991367317127548</v>
      </c>
      <c r="G2617" s="66">
        <f t="shared" si="88"/>
        <v>12.65413381313267</v>
      </c>
      <c r="H2617" s="2">
        <f>H2616*(1-H$1+IF(AND(WEEKDAY($A2617)&lt;&gt;1,WEEKDAY($A2617)&lt;&gt;7),-VLOOKUP($A2617,ETF_OP_Fee!$I$5:$J$14,2,1),0))^($A2617-$A2616)*(1+1*(B2617/B2616-1))</f>
        <v>6.4154248101593119</v>
      </c>
      <c r="I2617" s="9" t="str">
        <f>IFERROR(VLOOKUP(A2617,'BITO-IV'!$A$1:$J$10000,4,0),"")</f>
        <v/>
      </c>
      <c r="L2617" s="9">
        <f>VLOOKUP(A2617,'ETH-Web'!$A$1:$G$10001,6,0)</f>
        <v>195.62266500000001</v>
      </c>
      <c r="M2617" s="2">
        <f>M2616*(1-M$1+IF(AND(WEEKDAY($A2617)&lt;&gt;1,WEEKDAY($A2617)&lt;&gt;7),-VLOOKUP($A2617,ETF_OP_Fee!$K$5:$L$14,2,1),0))^($A2617-$A2616)*(1+2*(L2617/L2616-1))-M$3*IFERROR(VLOOKUP($A4213,Dividends!$C$10:$E$100,3,0),0)</f>
        <v>0.75007184881062405</v>
      </c>
      <c r="R2617">
        <f t="shared" si="89"/>
        <v>142.19857616200403</v>
      </c>
      <c r="S2617" t="e">
        <f t="shared" si="87"/>
        <v>#VALUE!</v>
      </c>
      <c r="U2617">
        <f t="shared" si="85"/>
        <v>127.61864849817299</v>
      </c>
      <c r="V2617">
        <f t="shared" si="86"/>
        <v>153.83448213875681</v>
      </c>
      <c r="W2617">
        <f>VLOOKUP(A2617,Tbills!$B$4:$C$10000,2,1)</f>
        <v>0.12999956043954827</v>
      </c>
    </row>
    <row r="2618" spans="1:23">
      <c r="A2618" s="1">
        <v>43969</v>
      </c>
      <c r="B2618">
        <f>IFERROR(VLOOKUP($A2618,'BTC-Web'!$A$2:$H$10000,2,0),"")</f>
        <v>9675.6953130000002</v>
      </c>
      <c r="C2618">
        <f>VLOOKUP(A2618,H_SPBTFDUE!$B$2:$C$5828,2,0)</f>
        <v>62.3</v>
      </c>
      <c r="D2618" s="2">
        <f>D2617*(1-D$1+IF(AND(WEEKDAY($A2618)&lt;&gt;1,WEEKDAY($A2618)&lt;&gt;7),-VLOOKUP($A2618,ETF_OP_Fee!$G$5:$H$14,2,1),0))^($A2618-$A2617)*(1+2*(C2618/C2617-1))+IFERROR(VLOOKUP(A2618,BITXeom!$C$9:$D$100,2,0),0)-$D$3*IFERROR(VLOOKUP($A2618,Dividends!$C$10:$E$100,2,0),0)</f>
        <v>10.129094470033293</v>
      </c>
      <c r="G2618" s="66">
        <f t="shared" si="88"/>
        <v>11.665794213445276</v>
      </c>
      <c r="H2618" s="2">
        <f>H2617*(1-H$1+IF(AND(WEEKDAY($A2618)&lt;&gt;1,WEEKDAY($A2618)&lt;&gt;7),-VLOOKUP($A2618,ETF_OP_Fee!$I$5:$J$14,2,1),0))^($A2618-$A2617)*(1+1*(B2618/B2617-1))</f>
        <v>6.3763091673008159</v>
      </c>
      <c r="I2618" s="9" t="str">
        <f>IFERROR(VLOOKUP(A2618,'BITO-IV'!$A$1:$J$10000,4,0),"")</f>
        <v/>
      </c>
      <c r="L2618" s="9">
        <f>VLOOKUP(A2618,'ETH-Web'!$A$1:$G$10001,6,0)</f>
        <v>214.52505500000001</v>
      </c>
      <c r="M2618" s="2">
        <f>M2617*(1-M$1+IF(AND(WEEKDAY($A2618)&lt;&gt;1,WEEKDAY($A2618)&lt;&gt;7),-VLOOKUP($A2618,ETF_OP_Fee!$K$5:$L$14,2,1),0))^($A2618-$A2617)*(1+2*(L2618/L2617-1))-M$3*IFERROR(VLOOKUP($A4214,Dividends!$C$10:$E$100,3,0),0)</f>
        <v>0.89495676937857371</v>
      </c>
      <c r="R2618">
        <f t="shared" si="89"/>
        <v>141.34260981354413</v>
      </c>
      <c r="S2618" t="e">
        <f t="shared" si="87"/>
        <v>#VALUE!</v>
      </c>
      <c r="U2618">
        <f t="shared" si="85"/>
        <v>139.95002873565917</v>
      </c>
      <c r="V2618">
        <f t="shared" si="86"/>
        <v>183.54936446719989</v>
      </c>
      <c r="W2618">
        <f>VLOOKUP(A2618,Tbills!$B$4:$C$10000,2,1)</f>
        <v>0.12999956043954827</v>
      </c>
    </row>
    <row r="2619" spans="1:23">
      <c r="A2619" s="1">
        <v>43970</v>
      </c>
      <c r="B2619">
        <f>IFERROR(VLOOKUP($A2619,'BTC-Web'!$A$2:$H$10000,2,0),"")</f>
        <v>9727.0634769999997</v>
      </c>
      <c r="C2619">
        <f>VLOOKUP(A2619,H_SPBTFDUE!$B$2:$C$5828,2,0)</f>
        <v>61.88</v>
      </c>
      <c r="D2619" s="2">
        <f>D2618*(1-D$1+IF(AND(WEEKDAY($A2619)&lt;&gt;1,WEEKDAY($A2619)&lt;&gt;7),-VLOOKUP($A2619,ETF_OP_Fee!$G$5:$H$14,2,1),0))^($A2619-$A2618)*(1+2*(C2619/C2618-1))+IFERROR(VLOOKUP(A2619,BITXeom!$C$9:$D$100,2,0),0)-$D$3*IFERROR(VLOOKUP($A2619,Dividends!$C$10:$E$100,2,0),0)</f>
        <v>9.9913178317192664</v>
      </c>
      <c r="G2619" s="66">
        <f t="shared" si="88"/>
        <v>11.822478560296872</v>
      </c>
      <c r="H2619" s="2">
        <f>H2618*(1-H$1+IF(AND(WEEKDAY($A2619)&lt;&gt;1,WEEKDAY($A2619)&lt;&gt;7),-VLOOKUP($A2619,ETF_OP_Fee!$I$5:$J$14,2,1),0))^($A2619-$A2618)*(1+1*(B2619/B2618-1))</f>
        <v>6.4099940853722224</v>
      </c>
      <c r="I2619" s="9" t="str">
        <f>IFERROR(VLOOKUP(A2619,'BITO-IV'!$A$1:$J$10000,4,0),"")</f>
        <v/>
      </c>
      <c r="L2619" s="9">
        <f>VLOOKUP(A2619,'ETH-Web'!$A$1:$G$10001,6,0)</f>
        <v>213.451111</v>
      </c>
      <c r="M2619" s="2">
        <f>M2618*(1-M$1+IF(AND(WEEKDAY($A2619)&lt;&gt;1,WEEKDAY($A2619)&lt;&gt;7),-VLOOKUP($A2619,ETF_OP_Fee!$K$5:$L$14,2,1),0))^($A2619-$A2618)*(1+2*(L2619/L2618-1))-M$3*IFERROR(VLOOKUP($A4215,Dividends!$C$10:$E$100,3,0),0)</f>
        <v>0.88597338132045012</v>
      </c>
      <c r="R2619">
        <f t="shared" si="89"/>
        <v>142.09299623294027</v>
      </c>
      <c r="S2619" t="e">
        <f t="shared" si="87"/>
        <v>#VALUE!</v>
      </c>
      <c r="U2619">
        <f t="shared" si="85"/>
        <v>139.24941829339409</v>
      </c>
      <c r="V2619">
        <f t="shared" si="86"/>
        <v>181.7069345027048</v>
      </c>
      <c r="W2619">
        <f>VLOOKUP(A2619,Tbills!$B$4:$C$10000,2,1)</f>
        <v>0.12999956043954827</v>
      </c>
    </row>
    <row r="2620" spans="1:23">
      <c r="A2620" s="1">
        <v>43971</v>
      </c>
      <c r="B2620">
        <f>IFERROR(VLOOKUP($A2620,'BTC-Web'!$A$2:$H$10000,2,0),"")</f>
        <v>9725.3291019999997</v>
      </c>
      <c r="C2620">
        <f>VLOOKUP(A2620,H_SPBTFDUE!$B$2:$C$5828,2,0)</f>
        <v>61.11</v>
      </c>
      <c r="D2620" s="2">
        <f>D2619*(1-D$1+IF(AND(WEEKDAY($A2620)&lt;&gt;1,WEEKDAY($A2620)&lt;&gt;7),-VLOOKUP($A2620,ETF_OP_Fee!$G$5:$H$14,2,1),0))^($A2620-$A2619)*(1+2*(C2620/C2619-1))+IFERROR(VLOOKUP(A2620,BITXeom!$C$9:$D$100,2,0),0)-$D$3*IFERROR(VLOOKUP($A2620,Dividends!$C$10:$E$100,2,0),0)</f>
        <v>9.7414906672383026</v>
      </c>
      <c r="G2620" s="66">
        <f t="shared" si="88"/>
        <v>12.116087723159595</v>
      </c>
      <c r="H2620" s="2">
        <f>H2619*(1-H$1+IF(AND(WEEKDAY($A2620)&lt;&gt;1,WEEKDAY($A2620)&lt;&gt;7),-VLOOKUP($A2620,ETF_OP_Fee!$I$5:$J$14,2,1),0))^($A2620-$A2619)*(1+1*(B2620/B2619-1))</f>
        <v>6.4086843516277474</v>
      </c>
      <c r="I2620" s="9" t="str">
        <f>IFERROR(VLOOKUP(A2620,'BITO-IV'!$A$1:$J$10000,4,0),"")</f>
        <v/>
      </c>
      <c r="L2620" s="9">
        <f>VLOOKUP(A2620,'ETH-Web'!$A$1:$G$10001,6,0)</f>
        <v>210.09674100000001</v>
      </c>
      <c r="M2620" s="2">
        <f>M2619*(1-M$1+IF(AND(WEEKDAY($A2620)&lt;&gt;1,WEEKDAY($A2620)&lt;&gt;7),-VLOOKUP($A2620,ETF_OP_Fee!$K$5:$L$14,2,1),0))^($A2620-$A2619)*(1+2*(L2620/L2619-1))-M$3*IFERROR(VLOOKUP($A4216,Dividends!$C$10:$E$100,3,0),0)</f>
        <v>0.85810525618521127</v>
      </c>
      <c r="R2620">
        <f t="shared" si="89"/>
        <v>142.06766047349714</v>
      </c>
      <c r="S2620" t="e">
        <f t="shared" si="87"/>
        <v>#VALUE!</v>
      </c>
      <c r="U2620">
        <f t="shared" si="85"/>
        <v>137.06112295469796</v>
      </c>
      <c r="V2620">
        <f t="shared" si="86"/>
        <v>175.99137724621599</v>
      </c>
      <c r="W2620">
        <f>VLOOKUP(A2620,Tbills!$B$4:$C$10000,2,1)</f>
        <v>0.12999956043954827</v>
      </c>
    </row>
    <row r="2621" spans="1:23">
      <c r="A2621" s="1">
        <v>43972</v>
      </c>
      <c r="B2621">
        <f>IFERROR(VLOOKUP($A2621,'BTC-Web'!$A$2:$H$10000,2,0),"")</f>
        <v>9522.7402340000008</v>
      </c>
      <c r="C2621">
        <f>VLOOKUP(A2621,H_SPBTFDUE!$B$2:$C$5828,2,0)</f>
        <v>58.07</v>
      </c>
      <c r="D2621" s="2">
        <f>D2620*(1-D$1+IF(AND(WEEKDAY($A2621)&lt;&gt;1,WEEKDAY($A2621)&lt;&gt;7),-VLOOKUP($A2621,ETF_OP_Fee!$G$5:$H$14,2,1),0))^($A2621-$A2620)*(1+2*(C2621/C2620-1))+IFERROR(VLOOKUP(A2621,BITXeom!$C$9:$D$100,2,0),0)-$D$3*IFERROR(VLOOKUP($A2621,Dividends!$C$10:$E$100,2,0),0)</f>
        <v>8.7712258021772023</v>
      </c>
      <c r="G2621" s="66">
        <f t="shared" si="88"/>
        <v>13.320919522405118</v>
      </c>
      <c r="H2621" s="2">
        <f>H2620*(1-H$1+IF(AND(WEEKDAY($A2621)&lt;&gt;1,WEEKDAY($A2621)&lt;&gt;7),-VLOOKUP($A2621,ETF_OP_Fee!$I$5:$J$14,2,1),0))^($A2621-$A2620)*(1+1*(B2621/B2620-1))</f>
        <v>6.2750213669942401</v>
      </c>
      <c r="I2621" s="9" t="str">
        <f>IFERROR(VLOOKUP(A2621,'BITO-IV'!$A$1:$J$10000,4,0),"")</f>
        <v/>
      </c>
      <c r="L2621" s="9">
        <f>VLOOKUP(A2621,'ETH-Web'!$A$1:$G$10001,6,0)</f>
        <v>199.88360599999999</v>
      </c>
      <c r="M2621" s="2">
        <f>M2620*(1-M$1+IF(AND(WEEKDAY($A2621)&lt;&gt;1,WEEKDAY($A2621)&lt;&gt;7),-VLOOKUP($A2621,ETF_OP_Fee!$K$5:$L$14,2,1),0))^($A2621-$A2620)*(1+2*(L2621/L2620-1))-M$3*IFERROR(VLOOKUP($A4217,Dividends!$C$10:$E$100,3,0),0)</f>
        <v>0.7746575971505103</v>
      </c>
      <c r="R2621">
        <f t="shared" si="89"/>
        <v>139.10824118671792</v>
      </c>
      <c r="S2621" t="e">
        <f t="shared" si="87"/>
        <v>#VALUE!</v>
      </c>
      <c r="U2621">
        <f t="shared" si="85"/>
        <v>130.3983649065475</v>
      </c>
      <c r="V2621">
        <f t="shared" si="86"/>
        <v>158.87684690668866</v>
      </c>
      <c r="W2621">
        <f>VLOOKUP(A2621,Tbills!$B$4:$C$10000,2,1)</f>
        <v>0.12999956043954827</v>
      </c>
    </row>
    <row r="2622" spans="1:23">
      <c r="A2622" s="1">
        <v>43973</v>
      </c>
      <c r="B2622">
        <f>IFERROR(VLOOKUP($A2622,'BTC-Web'!$A$2:$H$10000,2,0),"")</f>
        <v>9080.3349610000005</v>
      </c>
      <c r="C2622">
        <f>VLOOKUP(A2622,H_SPBTFDUE!$B$2:$C$5828,2,0)</f>
        <v>58.65</v>
      </c>
      <c r="D2622" s="2">
        <f>D2621*(1-D$1+IF(AND(WEEKDAY($A2622)&lt;&gt;1,WEEKDAY($A2622)&lt;&gt;7),-VLOOKUP($A2622,ETF_OP_Fee!$G$5:$H$14,2,1),0))^($A2622-$A2621)*(1+2*(C2622/C2621-1))+IFERROR(VLOOKUP(A2622,BITXeom!$C$9:$D$100,2,0),0)-$D$3*IFERROR(VLOOKUP($A2622,Dividends!$C$10:$E$100,2,0),0)</f>
        <v>8.9453603793716709</v>
      </c>
      <c r="G2622" s="66">
        <f t="shared" si="88"/>
        <v>13.054128866068156</v>
      </c>
      <c r="H2622" s="2">
        <f>H2621*(1-H$1+IF(AND(WEEKDAY($A2622)&lt;&gt;1,WEEKDAY($A2622)&lt;&gt;7),-VLOOKUP($A2622,ETF_OP_Fee!$I$5:$J$14,2,1),0))^($A2622-$A2621)*(1+1*(B2622/B2621-1))</f>
        <v>5.9833421343928057</v>
      </c>
      <c r="I2622" s="9" t="str">
        <f>IFERROR(VLOOKUP(A2622,'BITO-IV'!$A$1:$J$10000,4,0),"")</f>
        <v/>
      </c>
      <c r="L2622" s="9">
        <f>VLOOKUP(A2622,'ETH-Web'!$A$1:$G$10001,6,0)</f>
        <v>207.16918899999999</v>
      </c>
      <c r="M2622" s="2">
        <f>M2621*(1-M$1+IF(AND(WEEKDAY($A2622)&lt;&gt;1,WEEKDAY($A2622)&lt;&gt;7),-VLOOKUP($A2622,ETF_OP_Fee!$K$5:$L$14,2,1),0))^($A2622-$A2621)*(1+2*(L2622/L2621-1))-M$3*IFERROR(VLOOKUP($A4218,Dividends!$C$10:$E$100,3,0),0)</f>
        <v>0.83110737948074842</v>
      </c>
      <c r="R2622">
        <f t="shared" si="89"/>
        <v>132.64558254997075</v>
      </c>
      <c r="S2622" t="e">
        <f t="shared" si="87"/>
        <v>#VALUE!</v>
      </c>
      <c r="U2622">
        <f t="shared" si="85"/>
        <v>135.15127150855736</v>
      </c>
      <c r="V2622">
        <f t="shared" si="86"/>
        <v>170.45430184702226</v>
      </c>
      <c r="W2622">
        <f>VLOOKUP(A2622,Tbills!$B$4:$C$10000,2,1)</f>
        <v>0.12999956043954827</v>
      </c>
    </row>
    <row r="2623" spans="1:23">
      <c r="A2623" s="1">
        <v>43977</v>
      </c>
      <c r="B2623">
        <f>IFERROR(VLOOKUP($A2623,'BTC-Web'!$A$2:$H$10000,2,0),"")</f>
        <v>8909.5859380000002</v>
      </c>
      <c r="C2623">
        <f>VLOOKUP(A2623,H_SPBTFDUE!$B$2:$C$5828,2,0)</f>
        <v>56.12</v>
      </c>
      <c r="D2623" s="2">
        <f>D2622*(1-D$1+IF(AND(WEEKDAY($A2623)&lt;&gt;1,WEEKDAY($A2623)&lt;&gt;7),-VLOOKUP($A2623,ETF_OP_Fee!$G$5:$H$14,2,1),0))^($A2623-$A2622)*(1+2*(C2623/C2622-1))+IFERROR(VLOOKUP(A2623,BITXeom!$C$9:$D$100,2,0),0)-$D$3*IFERROR(VLOOKUP($A2623,Dividends!$C$10:$E$100,2,0),0)</f>
        <v>8.1696632656571797</v>
      </c>
      <c r="G2623" s="66">
        <f t="shared" si="88"/>
        <v>14.179687904909642</v>
      </c>
      <c r="H2623" s="2">
        <f>H2622*(1-H$1+IF(AND(WEEKDAY($A2623)&lt;&gt;1,WEEKDAY($A2623)&lt;&gt;7),-VLOOKUP($A2623,ETF_OP_Fee!$I$5:$J$14,2,1),0))^($A2623-$A2622)*(1+1*(B2623/B2622-1))</f>
        <v>5.8702185987466473</v>
      </c>
      <c r="I2623" s="9" t="str">
        <f>IFERROR(VLOOKUP(A2623,'BITO-IV'!$A$1:$J$10000,4,0),"")</f>
        <v/>
      </c>
      <c r="L2623" s="9">
        <f>VLOOKUP(A2623,'ETH-Web'!$A$1:$G$10001,6,0)</f>
        <v>201.90231299999999</v>
      </c>
      <c r="M2623" s="2">
        <f>M2622*(1-M$1+IF(AND(WEEKDAY($A2623)&lt;&gt;1,WEEKDAY($A2623)&lt;&gt;7),-VLOOKUP($A2623,ETF_OP_Fee!$K$5:$L$14,2,1),0))^($A2623-$A2622)*(1+2*(L2623/L2622-1))-M$3*IFERROR(VLOOKUP($A4219,Dividends!$C$10:$E$100,3,0),0)</f>
        <v>0.78876752458583632</v>
      </c>
      <c r="R2623">
        <f t="shared" si="89"/>
        <v>130.15127989230987</v>
      </c>
      <c r="S2623" t="e">
        <f t="shared" si="87"/>
        <v>#VALUE!</v>
      </c>
      <c r="U2623">
        <f t="shared" si="85"/>
        <v>131.71531179025243</v>
      </c>
      <c r="V2623">
        <f t="shared" si="86"/>
        <v>161.77069418741343</v>
      </c>
      <c r="W2623">
        <f>VLOOKUP(A2623,Tbills!$B$4:$C$10000,2,1)</f>
        <v>0.12999956043954827</v>
      </c>
    </row>
    <row r="2624" spans="1:23">
      <c r="A2624" s="1">
        <v>43978</v>
      </c>
      <c r="B2624">
        <f>IFERROR(VLOOKUP($A2624,'BTC-Web'!$A$2:$H$10000,2,0),"")</f>
        <v>8837.3808590000008</v>
      </c>
      <c r="C2624">
        <f>VLOOKUP(A2624,H_SPBTFDUE!$B$2:$C$5828,2,0)</f>
        <v>58.62</v>
      </c>
      <c r="D2624" s="2">
        <f>D2623*(1-D$1+IF(AND(WEEKDAY($A2624)&lt;&gt;1,WEEKDAY($A2624)&lt;&gt;7),-VLOOKUP($A2624,ETF_OP_Fee!$G$5:$H$14,2,1),0))^($A2624-$A2623)*(1+2*(C2624/C2623-1))+IFERROR(VLOOKUP(A2624,BITXeom!$C$9:$D$100,2,0),0)-$D$3*IFERROR(VLOOKUP($A2624,Dividends!$C$10:$E$100,2,0),0)</f>
        <v>8.8964651748633479</v>
      </c>
      <c r="G2624" s="66">
        <f t="shared" si="88"/>
        <v>12.915613370688485</v>
      </c>
      <c r="H2624" s="2">
        <f>H2623*(1-H$1+IF(AND(WEEKDAY($A2624)&lt;&gt;1,WEEKDAY($A2624)&lt;&gt;7),-VLOOKUP($A2624,ETF_OP_Fee!$I$5:$J$14,2,1),0))^($A2624-$A2623)*(1+1*(B2624/B2623-1))</f>
        <v>5.8224936165509833</v>
      </c>
      <c r="I2624" s="9" t="str">
        <f>IFERROR(VLOOKUP(A2624,'BITO-IV'!$A$1:$J$10000,4,0),"")</f>
        <v/>
      </c>
      <c r="L2624" s="9">
        <f>VLOOKUP(A2624,'ETH-Web'!$A$1:$G$10001,6,0)</f>
        <v>208.86343400000001</v>
      </c>
      <c r="M2624" s="2">
        <f>M2623*(1-M$1+IF(AND(WEEKDAY($A2624)&lt;&gt;1,WEEKDAY($A2624)&lt;&gt;7),-VLOOKUP($A2624,ETF_OP_Fee!$K$5:$L$14,2,1),0))^($A2624-$A2623)*(1+2*(L2624/L2623-1))-M$3*IFERROR(VLOOKUP($A4220,Dividends!$C$10:$E$100,3,0),0)</f>
        <v>0.84313554073866381</v>
      </c>
      <c r="R2624">
        <f t="shared" si="89"/>
        <v>129.09650770514301</v>
      </c>
      <c r="S2624" t="e">
        <f t="shared" si="87"/>
        <v>#VALUE!</v>
      </c>
      <c r="U2624">
        <f t="shared" si="85"/>
        <v>136.25654863544239</v>
      </c>
      <c r="V2624">
        <f t="shared" si="86"/>
        <v>172.92119346697433</v>
      </c>
      <c r="W2624">
        <f>VLOOKUP(A2624,Tbills!$B$4:$C$10000,2,1)</f>
        <v>0.12999956043954827</v>
      </c>
    </row>
    <row r="2625" spans="1:23">
      <c r="A2625" s="1">
        <v>43979</v>
      </c>
      <c r="B2625">
        <f>IFERROR(VLOOKUP($A2625,'BTC-Web'!$A$2:$H$10000,2,0),"")</f>
        <v>9184.9453130000002</v>
      </c>
      <c r="C2625">
        <f>VLOOKUP(A2625,H_SPBTFDUE!$B$2:$C$5828,2,0)</f>
        <v>60.59</v>
      </c>
      <c r="D2625" s="2">
        <f>D2624*(1-D$1+IF(AND(WEEKDAY($A2625)&lt;&gt;1,WEEKDAY($A2625)&lt;&gt;7),-VLOOKUP($A2625,ETF_OP_Fee!$G$5:$H$14,2,1),0))^($A2625-$A2624)*(1+2*(C2625/C2624-1))+IFERROR(VLOOKUP(A2625,BITXeom!$C$9:$D$100,2,0),0)-$D$3*IFERROR(VLOOKUP($A2625,Dividends!$C$10:$E$100,2,0),0)</f>
        <v>9.4932748009235599</v>
      </c>
      <c r="G2625" s="66">
        <f t="shared" si="88"/>
        <v>12.04684967134574</v>
      </c>
      <c r="H2625" s="2">
        <f>H2624*(1-H$1+IF(AND(WEEKDAY($A2625)&lt;&gt;1,WEEKDAY($A2625)&lt;&gt;7),-VLOOKUP($A2625,ETF_OP_Fee!$I$5:$J$14,2,1),0))^($A2625-$A2624)*(1+1*(B2625/B2624-1))</f>
        <v>6.0513283720529847</v>
      </c>
      <c r="I2625" s="9" t="str">
        <f>IFERROR(VLOOKUP(A2625,'BITO-IV'!$A$1:$J$10000,4,0),"")</f>
        <v/>
      </c>
      <c r="L2625" s="9">
        <f>VLOOKUP(A2625,'ETH-Web'!$A$1:$G$10001,6,0)</f>
        <v>219.84042400000001</v>
      </c>
      <c r="M2625" s="2">
        <f>M2624*(1-M$1+IF(AND(WEEKDAY($A2625)&lt;&gt;1,WEEKDAY($A2625)&lt;&gt;7),-VLOOKUP($A2625,ETF_OP_Fee!$K$5:$L$14,2,1),0))^($A2625-$A2624)*(1+2*(L2625/L2624-1))-M$3*IFERROR(VLOOKUP($A4221,Dividends!$C$10:$E$100,3,0),0)</f>
        <v>0.93173491192054791</v>
      </c>
      <c r="R2625">
        <f t="shared" si="89"/>
        <v>134.17373114155853</v>
      </c>
      <c r="S2625" t="e">
        <f t="shared" si="87"/>
        <v>#VALUE!</v>
      </c>
      <c r="U2625">
        <f t="shared" si="85"/>
        <v>143.41762390439428</v>
      </c>
      <c r="V2625">
        <f t="shared" si="86"/>
        <v>191.09230388152585</v>
      </c>
      <c r="W2625">
        <f>VLOOKUP(A2625,Tbills!$B$4:$C$10000,2,1)</f>
        <v>0.12999956043954827</v>
      </c>
    </row>
    <row r="2626" spans="1:23">
      <c r="A2626" s="1">
        <v>43980</v>
      </c>
      <c r="B2626">
        <f>IFERROR(VLOOKUP($A2626,'BTC-Web'!$A$2:$H$10000,2,0),"")</f>
        <v>9528.3554690000001</v>
      </c>
      <c r="C2626">
        <f>VLOOKUP(A2626,H_SPBTFDUE!$B$2:$C$5828,2,0)</f>
        <v>60.03</v>
      </c>
      <c r="D2626" s="2">
        <f>D2625*(1-D$1+IF(AND(WEEKDAY($A2626)&lt;&gt;1,WEEKDAY($A2626)&lt;&gt;7),-VLOOKUP($A2626,ETF_OP_Fee!$G$5:$H$14,2,1),0))^($A2626-$A2625)*(1+2*(C2626/C2625-1))+IFERROR(VLOOKUP(A2626,BITXeom!$C$9:$D$100,2,0),0)-$D$3*IFERROR(VLOOKUP($A2626,Dividends!$C$10:$E$100,2,0),0)</f>
        <v>9.3166693390645499</v>
      </c>
      <c r="G2626" s="66">
        <f t="shared" si="88"/>
        <v>12.268907368458198</v>
      </c>
      <c r="H2626" s="2">
        <f>H2625*(1-H$1+IF(AND(WEEKDAY($A2626)&lt;&gt;1,WEEKDAY($A2626)&lt;&gt;7),-VLOOKUP($A2626,ETF_OP_Fee!$I$5:$J$14,2,1),0))^($A2626-$A2625)*(1+1*(B2626/B2625-1))</f>
        <v>6.277414301841592</v>
      </c>
      <c r="I2626" s="9" t="str">
        <f>IFERROR(VLOOKUP(A2626,'BITO-IV'!$A$1:$J$10000,4,0),"")</f>
        <v/>
      </c>
      <c r="L2626" s="9">
        <f>VLOOKUP(A2626,'ETH-Web'!$A$1:$G$10001,6,0)</f>
        <v>220.67512500000001</v>
      </c>
      <c r="M2626" s="2">
        <f>M2625*(1-M$1+IF(AND(WEEKDAY($A2626)&lt;&gt;1,WEEKDAY($A2626)&lt;&gt;7),-VLOOKUP($A2626,ETF_OP_Fee!$K$5:$L$14,2,1),0))^($A2626-$A2625)*(1+2*(L2626/L2625-1))-M$3*IFERROR(VLOOKUP($A4222,Dividends!$C$10:$E$100,3,0),0)</f>
        <v>0.93878604877759908</v>
      </c>
      <c r="R2626">
        <f t="shared" si="89"/>
        <v>139.19026857017116</v>
      </c>
      <c r="S2626" t="e">
        <f t="shared" si="87"/>
        <v>#VALUE!</v>
      </c>
      <c r="U2626">
        <f t="shared" ref="U2626:U2689" si="90">IF($A2626&gt;=$R$2,L2626*U$4,"")</f>
        <v>143.96215903543379</v>
      </c>
      <c r="V2626">
        <f t="shared" ref="V2626:V2689" si="91">IF($A2626&gt;=$R$2,M2626*V$4,"")</f>
        <v>192.53844265958287</v>
      </c>
      <c r="W2626">
        <f>VLOOKUP(A2626,Tbills!$B$4:$C$10000,2,1)</f>
        <v>0.12999956043954827</v>
      </c>
    </row>
    <row r="2627" spans="1:23">
      <c r="A2627" s="1">
        <v>43983</v>
      </c>
      <c r="B2627">
        <f>IFERROR(VLOOKUP($A2627,'BTC-Web'!$A$2:$H$10000,2,0),"")</f>
        <v>9463.6054690000001</v>
      </c>
      <c r="C2627">
        <f>VLOOKUP(A2627,H_SPBTFDUE!$B$2:$C$5828,2,0)</f>
        <v>61.16</v>
      </c>
      <c r="D2627" s="2">
        <f>D2626*(1-D$1+IF(AND(WEEKDAY($A2627)&lt;&gt;1,WEEKDAY($A2627)&lt;&gt;7),-VLOOKUP($A2627,ETF_OP_Fee!$G$5:$H$14,2,1),0))^($A2627-$A2626)*(1+2*(C2627/C2626-1))+IFERROR(VLOOKUP(A2627,BITXeom!$C$9:$D$100,2,0),0)-$D$3*IFERROR(VLOOKUP($A2627,Dividends!$C$10:$E$100,2,0),0)</f>
        <v>9.663926099174752</v>
      </c>
      <c r="G2627" s="66">
        <f t="shared" si="88"/>
        <v>11.80637081774185</v>
      </c>
      <c r="H2627" s="2">
        <f>H2626*(1-H$1+IF(AND(WEEKDAY($A2627)&lt;&gt;1,WEEKDAY($A2627)&lt;&gt;7),-VLOOKUP($A2627,ETF_OP_Fee!$I$5:$J$14,2,1),0))^($A2627-$A2626)*(1+1*(B2627/B2626-1))</f>
        <v>6.2342692824038641</v>
      </c>
      <c r="I2627" s="9" t="str">
        <f>IFERROR(VLOOKUP(A2627,'BITO-IV'!$A$1:$J$10000,4,0),"")</f>
        <v/>
      </c>
      <c r="L2627" s="9">
        <f>VLOOKUP(A2627,'ETH-Web'!$A$1:$G$10001,6,0)</f>
        <v>246.99176</v>
      </c>
      <c r="M2627" s="2">
        <f>M2626*(1-M$1+IF(AND(WEEKDAY($A2627)&lt;&gt;1,WEEKDAY($A2627)&lt;&gt;7),-VLOOKUP($A2627,ETF_OP_Fee!$K$5:$L$14,2,1),0))^($A2627-$A2626)*(1+2*(L2627/L2626-1))-M$3*IFERROR(VLOOKUP($A4223,Dividends!$C$10:$E$100,3,0),0)</f>
        <v>1.1626062767852641</v>
      </c>
      <c r="R2627">
        <f t="shared" si="89"/>
        <v>138.24440021762697</v>
      </c>
      <c r="S2627" t="e">
        <f t="shared" si="87"/>
        <v>#VALUE!</v>
      </c>
      <c r="U2627">
        <f t="shared" si="90"/>
        <v>161.13038129495425</v>
      </c>
      <c r="V2627">
        <f t="shared" si="91"/>
        <v>238.44240362323546</v>
      </c>
      <c r="W2627">
        <f>VLOOKUP(A2627,Tbills!$B$4:$C$10000,2,1)</f>
        <v>0.12999956043954827</v>
      </c>
    </row>
    <row r="2628" spans="1:23">
      <c r="A2628" s="1">
        <v>43984</v>
      </c>
      <c r="B2628">
        <f>IFERROR(VLOOKUP($A2628,'BTC-Web'!$A$2:$H$10000,2,0),"")</f>
        <v>10162.973633</v>
      </c>
      <c r="C2628">
        <f>VLOOKUP(A2628,H_SPBTFDUE!$B$2:$C$5828,2,0)</f>
        <v>60.72</v>
      </c>
      <c r="D2628" s="2">
        <f>D2627*(1-D$1+IF(AND(WEEKDAY($A2628)&lt;&gt;1,WEEKDAY($A2628)&lt;&gt;7),-VLOOKUP($A2628,ETF_OP_Fee!$G$5:$H$14,2,1),0))^($A2628-$A2627)*(1+2*(C2628/C2627-1))+IFERROR(VLOOKUP(A2628,BITXeom!$C$9:$D$100,2,0),0)-$D$3*IFERROR(VLOOKUP($A2628,Dividends!$C$10:$E$100,2,0),0)</f>
        <v>9.5237285984568381</v>
      </c>
      <c r="G2628" s="66">
        <f t="shared" si="88"/>
        <v>11.975632078639096</v>
      </c>
      <c r="H2628" s="2">
        <f>H2627*(1-H$1+IF(AND(WEEKDAY($A2628)&lt;&gt;1,WEEKDAY($A2628)&lt;&gt;7),-VLOOKUP($A2628,ETF_OP_Fee!$I$5:$J$14,2,1),0))^($A2628-$A2627)*(1+1*(B2628/B2627-1))</f>
        <v>6.694812614833058</v>
      </c>
      <c r="I2628" s="9" t="str">
        <f>IFERROR(VLOOKUP(A2628,'BITO-IV'!$A$1:$J$10000,4,0),"")</f>
        <v/>
      </c>
      <c r="L2628" s="9">
        <f>VLOOKUP(A2628,'ETH-Web'!$A$1:$G$10001,6,0)</f>
        <v>237.219055</v>
      </c>
      <c r="M2628" s="2">
        <f>M2627*(1-M$1+IF(AND(WEEKDAY($A2628)&lt;&gt;1,WEEKDAY($A2628)&lt;&gt;7),-VLOOKUP($A2628,ETF_OP_Fee!$K$5:$L$14,2,1),0))^($A2628-$A2627)*(1+2*(L2628/L2627-1))-M$3*IFERROR(VLOOKUP($A4224,Dividends!$C$10:$E$100,3,0),0)</f>
        <v>1.0705771890914288</v>
      </c>
      <c r="R2628">
        <f t="shared" si="89"/>
        <v>148.46077416518747</v>
      </c>
      <c r="S2628" t="e">
        <f t="shared" si="87"/>
        <v>#VALUE!</v>
      </c>
      <c r="U2628">
        <f t="shared" si="90"/>
        <v>154.75494722001545</v>
      </c>
      <c r="V2628">
        <f t="shared" si="91"/>
        <v>219.56788237632787</v>
      </c>
      <c r="W2628">
        <f>VLOOKUP(A2628,Tbills!$B$4:$C$10000,2,1)</f>
        <v>0.12999956043954827</v>
      </c>
    </row>
    <row r="2629" spans="1:23">
      <c r="A2629" s="1">
        <v>43985</v>
      </c>
      <c r="B2629">
        <f>IFERROR(VLOOKUP($A2629,'BTC-Web'!$A$2:$H$10000,2,0),"")</f>
        <v>9533.7607420000004</v>
      </c>
      <c r="C2629">
        <f>VLOOKUP(A2629,H_SPBTFDUE!$B$2:$C$5828,2,0)</f>
        <v>61.19</v>
      </c>
      <c r="D2629" s="2">
        <f>D2628*(1-D$1+IF(AND(WEEKDAY($A2629)&lt;&gt;1,WEEKDAY($A2629)&lt;&gt;7),-VLOOKUP($A2629,ETF_OP_Fee!$G$5:$H$14,2,1),0))^($A2629-$A2628)*(1+2*(C2629/C2628-1))+IFERROR(VLOOKUP(A2629,BITXeom!$C$9:$D$100,2,0),0)-$D$3*IFERROR(VLOOKUP($A2629,Dividends!$C$10:$E$100,2,0),0)</f>
        <v>9.6699986106165756</v>
      </c>
      <c r="G2629" s="66">
        <f t="shared" si="88"/>
        <v>11.789615175838115</v>
      </c>
      <c r="H2629" s="2">
        <f>H2628*(1-H$1+IF(AND(WEEKDAY($A2629)&lt;&gt;1,WEEKDAY($A2629)&lt;&gt;7),-VLOOKUP($A2629,ETF_OP_Fee!$I$5:$J$14,2,1),0))^($A2629-$A2628)*(1+1*(B2629/B2628-1))</f>
        <v>6.2801580268923427</v>
      </c>
      <c r="I2629" s="9" t="str">
        <f>IFERROR(VLOOKUP(A2629,'BITO-IV'!$A$1:$J$10000,4,0),"")</f>
        <v/>
      </c>
      <c r="L2629" s="9">
        <f>VLOOKUP(A2629,'ETH-Web'!$A$1:$G$10001,6,0)</f>
        <v>244.17932099999999</v>
      </c>
      <c r="M2629" s="2">
        <f>M2628*(1-M$1+IF(AND(WEEKDAY($A2629)&lt;&gt;1,WEEKDAY($A2629)&lt;&gt;7),-VLOOKUP($A2629,ETF_OP_Fee!$K$5:$L$14,2,1),0))^($A2629-$A2628)*(1+2*(L2629/L2628-1))-M$3*IFERROR(VLOOKUP($A4225,Dividends!$C$10:$E$100,3,0),0)</f>
        <v>1.1333718066755276</v>
      </c>
      <c r="R2629">
        <f t="shared" si="89"/>
        <v>139.26922882758524</v>
      </c>
      <c r="S2629" t="e">
        <f t="shared" si="87"/>
        <v>#VALUE!</v>
      </c>
      <c r="U2629">
        <f t="shared" si="90"/>
        <v>159.29562628758558</v>
      </c>
      <c r="V2629">
        <f t="shared" si="91"/>
        <v>232.44661858335758</v>
      </c>
      <c r="W2629">
        <f>VLOOKUP(A2629,Tbills!$B$4:$C$10000,2,1)</f>
        <v>0.12999956043954827</v>
      </c>
    </row>
    <row r="2630" spans="1:23">
      <c r="A2630" s="1">
        <v>43986</v>
      </c>
      <c r="B2630">
        <f>IFERROR(VLOOKUP($A2630,'BTC-Web'!$A$2:$H$10000,2,0),"")</f>
        <v>9655.8544920000004</v>
      </c>
      <c r="C2630">
        <f>VLOOKUP(A2630,H_SPBTFDUE!$B$2:$C$5828,2,0)</f>
        <v>62.72</v>
      </c>
      <c r="D2630" s="2">
        <f>D2629*(1-D$1+IF(AND(WEEKDAY($A2630)&lt;&gt;1,WEEKDAY($A2630)&lt;&gt;7),-VLOOKUP($A2630,ETF_OP_Fee!$G$5:$H$14,2,1),0))^($A2630-$A2629)*(1+2*(C2630/C2629-1))+IFERROR(VLOOKUP(A2630,BITXeom!$C$9:$D$100,2,0),0)-$D$3*IFERROR(VLOOKUP($A2630,Dividends!$C$10:$E$100,2,0),0)</f>
        <v>10.152353564404146</v>
      </c>
      <c r="G2630" s="66">
        <f t="shared" si="88"/>
        <v>11.199424374924135</v>
      </c>
      <c r="H2630" s="2">
        <f>H2629*(1-H$1+IF(AND(WEEKDAY($A2630)&lt;&gt;1,WEEKDAY($A2630)&lt;&gt;7),-VLOOKUP($A2630,ETF_OP_Fee!$I$5:$J$14,2,1),0))^($A2630-$A2629)*(1+1*(B2630/B2629-1))</f>
        <v>6.3604190860725467</v>
      </c>
      <c r="I2630" s="9" t="str">
        <f>IFERROR(VLOOKUP(A2630,'BITO-IV'!$A$1:$J$10000,4,0),"")</f>
        <v/>
      </c>
      <c r="L2630" s="9">
        <f>VLOOKUP(A2630,'ETH-Web'!$A$1:$G$10001,6,0)</f>
        <v>244.42639199999999</v>
      </c>
      <c r="M2630" s="2">
        <f>M2629*(1-M$1+IF(AND(WEEKDAY($A2630)&lt;&gt;1,WEEKDAY($A2630)&lt;&gt;7),-VLOOKUP($A2630,ETF_OP_Fee!$K$5:$L$14,2,1),0))^($A2630-$A2629)*(1+2*(L2630/L2629-1))-M$3*IFERROR(VLOOKUP($A4226,Dividends!$C$10:$E$100,3,0),0)</f>
        <v>1.1356361467913412</v>
      </c>
      <c r="R2630">
        <f t="shared" si="89"/>
        <v>141.05277499234887</v>
      </c>
      <c r="S2630" t="e">
        <f t="shared" si="87"/>
        <v>#VALUE!</v>
      </c>
      <c r="U2630">
        <f t="shared" si="90"/>
        <v>159.45680836279701</v>
      </c>
      <c r="V2630">
        <f t="shared" si="91"/>
        <v>232.91101888001521</v>
      </c>
      <c r="W2630">
        <f>VLOOKUP(A2630,Tbills!$B$4:$C$10000,2,1)</f>
        <v>0.15000131868129138</v>
      </c>
    </row>
    <row r="2631" spans="1:23">
      <c r="A2631" s="1">
        <v>43987</v>
      </c>
      <c r="B2631">
        <f>IFERROR(VLOOKUP($A2631,'BTC-Web'!$A$2:$H$10000,2,0),"")</f>
        <v>9800.2158199999994</v>
      </c>
      <c r="C2631">
        <f>VLOOKUP(A2631,H_SPBTFDUE!$B$2:$C$5828,2,0)</f>
        <v>62.13</v>
      </c>
      <c r="D2631" s="2">
        <f>D2630*(1-D$1+IF(AND(WEEKDAY($A2631)&lt;&gt;1,WEEKDAY($A2631)&lt;&gt;7),-VLOOKUP($A2631,ETF_OP_Fee!$G$5:$H$14,2,1),0))^($A2631-$A2630)*(1+2*(C2631/C2630-1))+IFERROR(VLOOKUP(A2631,BITXeom!$C$9:$D$100,2,0),0)-$D$3*IFERROR(VLOOKUP($A2631,Dividends!$C$10:$E$100,2,0),0)</f>
        <v>9.9601486433339232</v>
      </c>
      <c r="G2631" s="66">
        <f t="shared" si="88"/>
        <v>11.409544847222881</v>
      </c>
      <c r="H2631" s="2">
        <f>H2630*(1-H$1+IF(AND(WEEKDAY($A2631)&lt;&gt;1,WEEKDAY($A2631)&lt;&gt;7),-VLOOKUP($A2631,ETF_OP_Fee!$I$5:$J$14,2,1),0))^($A2631-$A2630)*(1+1*(B2631/B2630-1))</f>
        <v>6.455343483330326</v>
      </c>
      <c r="I2631" s="9" t="str">
        <f>IFERROR(VLOOKUP(A2631,'BITO-IV'!$A$1:$J$10000,4,0),"")</f>
        <v/>
      </c>
      <c r="L2631" s="9">
        <f>VLOOKUP(A2631,'ETH-Web'!$A$1:$G$10001,6,0)</f>
        <v>241.22198499999999</v>
      </c>
      <c r="M2631" s="2">
        <f>M2630*(1-M$1+IF(AND(WEEKDAY($A2631)&lt;&gt;1,WEEKDAY($A2631)&lt;&gt;7),-VLOOKUP($A2631,ETF_OP_Fee!$K$5:$L$14,2,1),0))^($A2631-$A2630)*(1+2*(L2631/L2630-1))-M$3*IFERROR(VLOOKUP($A4227,Dividends!$C$10:$E$100,3,0),0)</f>
        <v>1.1058315010544577</v>
      </c>
      <c r="R2631">
        <f t="shared" si="89"/>
        <v>143.16160605777671</v>
      </c>
      <c r="S2631" t="e">
        <f t="shared" si="87"/>
        <v>#VALUE!</v>
      </c>
      <c r="U2631">
        <f t="shared" si="90"/>
        <v>157.36634460913081</v>
      </c>
      <c r="V2631">
        <f t="shared" si="91"/>
        <v>226.79829481293697</v>
      </c>
      <c r="W2631">
        <f>VLOOKUP(A2631,Tbills!$B$4:$C$10000,2,1)</f>
        <v>0.15000131868129138</v>
      </c>
    </row>
    <row r="2632" spans="1:23">
      <c r="A2632" s="1">
        <v>43990</v>
      </c>
      <c r="B2632">
        <f>IFERROR(VLOOKUP($A2632,'BTC-Web'!$A$2:$H$10000,2,0),"")</f>
        <v>9760.0634769999997</v>
      </c>
      <c r="C2632">
        <f>VLOOKUP(A2632,H_SPBTFDUE!$B$2:$C$5828,2,0)</f>
        <v>61.98</v>
      </c>
      <c r="D2632" s="2">
        <f>D2631*(1-D$1+IF(AND(WEEKDAY($A2632)&lt;&gt;1,WEEKDAY($A2632)&lt;&gt;7),-VLOOKUP($A2632,ETF_OP_Fee!$G$5:$H$14,2,1),0))^($A2632-$A2631)*(1+2*(C2632/C2631-1))+IFERROR(VLOOKUP(A2632,BITXeom!$C$9:$D$100,2,0),0)-$D$3*IFERROR(VLOOKUP($A2632,Dividends!$C$10:$E$100,2,0),0)</f>
        <v>9.9084710151960333</v>
      </c>
      <c r="G2632" s="66">
        <f t="shared" si="88"/>
        <v>11.464042885378193</v>
      </c>
      <c r="H2632" s="2">
        <f>H2631*(1-H$1+IF(AND(WEEKDAY($A2632)&lt;&gt;1,WEEKDAY($A2632)&lt;&gt;7),-VLOOKUP($A2632,ETF_OP_Fee!$I$5:$J$14,2,1),0))^($A2632-$A2631)*(1+1*(B2632/B2631-1))</f>
        <v>6.4283934062258172</v>
      </c>
      <c r="I2632" s="9" t="str">
        <f>IFERROR(VLOOKUP(A2632,'BITO-IV'!$A$1:$J$10000,4,0),"")</f>
        <v/>
      </c>
      <c r="L2632" s="9">
        <f>VLOOKUP(A2632,'ETH-Web'!$A$1:$G$10001,6,0)</f>
        <v>246.30990600000001</v>
      </c>
      <c r="M2632" s="2">
        <f>M2631*(1-M$1+IF(AND(WEEKDAY($A2632)&lt;&gt;1,WEEKDAY($A2632)&lt;&gt;7),-VLOOKUP($A2632,ETF_OP_Fee!$K$5:$L$14,2,1),0))^($A2632-$A2631)*(1+2*(L2632/L2631-1))-M$3*IFERROR(VLOOKUP($A4228,Dividends!$C$10:$E$100,3,0),0)</f>
        <v>1.1523914717361667</v>
      </c>
      <c r="R2632">
        <f t="shared" si="89"/>
        <v>142.57506041261533</v>
      </c>
      <c r="S2632" t="e">
        <f t="shared" si="87"/>
        <v>#VALUE!</v>
      </c>
      <c r="U2632">
        <f t="shared" si="90"/>
        <v>160.68555918830791</v>
      </c>
      <c r="V2632">
        <f t="shared" si="91"/>
        <v>236.34741865963767</v>
      </c>
      <c r="W2632">
        <f>VLOOKUP(A2632,Tbills!$B$4:$C$10000,2,1)</f>
        <v>0.15000131868129138</v>
      </c>
    </row>
    <row r="2633" spans="1:23">
      <c r="A2633" s="1">
        <v>43991</v>
      </c>
      <c r="B2633">
        <f>IFERROR(VLOOKUP($A2633,'BTC-Web'!$A$2:$H$10000,2,0),"")</f>
        <v>9774.3603519999997</v>
      </c>
      <c r="C2633">
        <f>VLOOKUP(A2633,H_SPBTFDUE!$B$2:$C$5828,2,0)</f>
        <v>62.15</v>
      </c>
      <c r="D2633" s="2">
        <f>D2632*(1-D$1+IF(AND(WEEKDAY($A2633)&lt;&gt;1,WEEKDAY($A2633)&lt;&gt;7),-VLOOKUP($A2633,ETF_OP_Fee!$G$5:$H$14,2,1),0))^($A2633-$A2632)*(1+2*(C2633/C2632-1))+IFERROR(VLOOKUP(A2633,BITXeom!$C$9:$D$100,2,0),0)-$D$3*IFERROR(VLOOKUP($A2633,Dividends!$C$10:$E$100,2,0),0)</f>
        <v>9.9616243272580114</v>
      </c>
      <c r="G2633" s="66">
        <f t="shared" si="88"/>
        <v>11.400558508700867</v>
      </c>
      <c r="H2633" s="2">
        <f>H2632*(1-H$1+IF(AND(WEEKDAY($A2633)&lt;&gt;1,WEEKDAY($A2633)&lt;&gt;7),-VLOOKUP($A2633,ETF_OP_Fee!$I$5:$J$14,2,1),0))^($A2633-$A2632)*(1+1*(B2633/B2632-1))</f>
        <v>6.437642377449607</v>
      </c>
      <c r="I2633" s="9" t="str">
        <f>IFERROR(VLOOKUP(A2633,'BITO-IV'!$A$1:$J$10000,4,0),"")</f>
        <v/>
      </c>
      <c r="L2633" s="9">
        <f>VLOOKUP(A2633,'ETH-Web'!$A$1:$G$10001,6,0)</f>
        <v>244.91145299999999</v>
      </c>
      <c r="M2633" s="2">
        <f>M2632*(1-M$1+IF(AND(WEEKDAY($A2633)&lt;&gt;1,WEEKDAY($A2633)&lt;&gt;7),-VLOOKUP($A2633,ETF_OP_Fee!$K$5:$L$14,2,1),0))^($A2633-$A2632)*(1+2*(L2633/L2632-1))-M$3*IFERROR(VLOOKUP($A4229,Dividends!$C$10:$E$100,3,0),0)</f>
        <v>1.1392764587856816</v>
      </c>
      <c r="R2633">
        <f t="shared" si="89"/>
        <v>142.78390924045749</v>
      </c>
      <c r="S2633" t="e">
        <f t="shared" si="87"/>
        <v>#VALUE!</v>
      </c>
      <c r="U2633">
        <f t="shared" si="90"/>
        <v>159.7732483277631</v>
      </c>
      <c r="V2633">
        <f t="shared" si="91"/>
        <v>233.65762137064442</v>
      </c>
      <c r="W2633">
        <f>VLOOKUP(A2633,Tbills!$B$4:$C$10000,2,1)</f>
        <v>0.15000131868129138</v>
      </c>
    </row>
    <row r="2634" spans="1:23">
      <c r="A2634" s="1">
        <v>43992</v>
      </c>
      <c r="B2634">
        <f>IFERROR(VLOOKUP($A2634,'BTC-Web'!$A$2:$H$10000,2,0),"")</f>
        <v>9794.1191409999992</v>
      </c>
      <c r="C2634">
        <f>VLOOKUP(A2634,H_SPBTFDUE!$B$2:$C$5828,2,0)</f>
        <v>62.94</v>
      </c>
      <c r="D2634" s="2">
        <f>D2633*(1-D$1+IF(AND(WEEKDAY($A2634)&lt;&gt;1,WEEKDAY($A2634)&lt;&gt;7),-VLOOKUP($A2634,ETF_OP_Fee!$G$5:$H$14,2,1),0))^($A2634-$A2633)*(1+2*(C2634/C2633-1))+IFERROR(VLOOKUP(A2634,BITXeom!$C$9:$D$100,2,0),0)-$D$3*IFERROR(VLOOKUP($A2634,Dividends!$C$10:$E$100,2,0),0)</f>
        <v>10.213640997466904</v>
      </c>
      <c r="G2634" s="66">
        <f t="shared" si="88"/>
        <v>11.110135892560825</v>
      </c>
      <c r="H2634" s="2">
        <f>H2633*(1-H$1+IF(AND(WEEKDAY($A2634)&lt;&gt;1,WEEKDAY($A2634)&lt;&gt;7),-VLOOKUP($A2634,ETF_OP_Fee!$I$5:$J$14,2,1),0))^($A2634-$A2633)*(1+1*(B2634/B2633-1))</f>
        <v>6.4504881247413879</v>
      </c>
      <c r="I2634" s="9" t="str">
        <f>IFERROR(VLOOKUP(A2634,'BITO-IV'!$A$1:$J$10000,4,0),"")</f>
        <v/>
      </c>
      <c r="L2634" s="9">
        <f>VLOOKUP(A2634,'ETH-Web'!$A$1:$G$10001,6,0)</f>
        <v>247.44494599999999</v>
      </c>
      <c r="M2634" s="2">
        <f>M2633*(1-M$1+IF(AND(WEEKDAY($A2634)&lt;&gt;1,WEEKDAY($A2634)&lt;&gt;7),-VLOOKUP($A2634,ETF_OP_Fee!$K$5:$L$14,2,1),0))^($A2634-$A2633)*(1+2*(L2634/L2633-1))-M$3*IFERROR(VLOOKUP($A4230,Dividends!$C$10:$E$100,3,0),0)</f>
        <v>1.162817062384121</v>
      </c>
      <c r="R2634">
        <f t="shared" si="89"/>
        <v>143.07254573775012</v>
      </c>
      <c r="S2634" t="e">
        <f t="shared" si="87"/>
        <v>#VALUE!</v>
      </c>
      <c r="U2634">
        <f t="shared" si="90"/>
        <v>161.42602691883064</v>
      </c>
      <c r="V2634">
        <f t="shared" si="91"/>
        <v>238.48563427306436</v>
      </c>
      <c r="W2634">
        <f>VLOOKUP(A2634,Tbills!$B$4:$C$10000,2,1)</f>
        <v>0.15000131868129138</v>
      </c>
    </row>
    <row r="2635" spans="1:23">
      <c r="A2635" s="1">
        <v>43993</v>
      </c>
      <c r="B2635">
        <f>IFERROR(VLOOKUP($A2635,'BTC-Web'!$A$2:$H$10000,2,0),"")</f>
        <v>9870.078125</v>
      </c>
      <c r="C2635">
        <f>VLOOKUP(A2635,H_SPBTFDUE!$B$2:$C$5828,2,0)</f>
        <v>58.99</v>
      </c>
      <c r="D2635" s="2">
        <f>D2634*(1-D$1+IF(AND(WEEKDAY($A2635)&lt;&gt;1,WEEKDAY($A2635)&lt;&gt;7),-VLOOKUP($A2635,ETF_OP_Fee!$G$5:$H$14,2,1),0))^($A2635-$A2634)*(1+2*(C2635/C2634-1))+IFERROR(VLOOKUP(A2635,BITXeom!$C$9:$D$100,2,0),0)-$D$3*IFERROR(VLOOKUP($A2635,Dividends!$C$10:$E$100,2,0),0)</f>
        <v>8.930585214685399</v>
      </c>
      <c r="G2635" s="66">
        <f t="shared" si="88"/>
        <v>12.504061426297703</v>
      </c>
      <c r="H2635" s="2">
        <f>H2634*(1-H$1+IF(AND(WEEKDAY($A2635)&lt;&gt;1,WEEKDAY($A2635)&lt;&gt;7),-VLOOKUP($A2635,ETF_OP_Fee!$I$5:$J$14,2,1),0))^($A2635-$A2634)*(1+1*(B2635/B2634-1))</f>
        <v>6.5003461503144724</v>
      </c>
      <c r="I2635" s="9" t="str">
        <f>IFERROR(VLOOKUP(A2635,'BITO-IV'!$A$1:$J$10000,4,0),"")</f>
        <v/>
      </c>
      <c r="L2635" s="9">
        <f>VLOOKUP(A2635,'ETH-Web'!$A$1:$G$10001,6,0)</f>
        <v>231.70266699999999</v>
      </c>
      <c r="M2635" s="2">
        <f>M2634*(1-M$1+IF(AND(WEEKDAY($A2635)&lt;&gt;1,WEEKDAY($A2635)&lt;&gt;7),-VLOOKUP($A2635,ETF_OP_Fee!$K$5:$L$14,2,1),0))^($A2635-$A2634)*(1+2*(L2635/L2634-1))-M$3*IFERROR(VLOOKUP($A4231,Dividends!$C$10:$E$100,3,0),0)</f>
        <v>1.0148356665287057</v>
      </c>
      <c r="R2635">
        <f t="shared" si="89"/>
        <v>144.18215498959586</v>
      </c>
      <c r="S2635" t="e">
        <f t="shared" si="87"/>
        <v>#VALUE!</v>
      </c>
      <c r="U2635">
        <f t="shared" si="90"/>
        <v>151.15621298770375</v>
      </c>
      <c r="V2635">
        <f t="shared" si="91"/>
        <v>208.13568655314171</v>
      </c>
      <c r="W2635">
        <f>VLOOKUP(A2635,Tbills!$B$4:$C$10000,2,1)</f>
        <v>0.16999912087914462</v>
      </c>
    </row>
    <row r="2636" spans="1:23">
      <c r="A2636" s="1">
        <v>43994</v>
      </c>
      <c r="B2636">
        <f>IFERROR(VLOOKUP($A2636,'BTC-Web'!$A$2:$H$10000,2,0),"")</f>
        <v>9320.6904300000006</v>
      </c>
      <c r="C2636">
        <f>VLOOKUP(A2636,H_SPBTFDUE!$B$2:$C$5828,2,0)</f>
        <v>60.02</v>
      </c>
      <c r="D2636" s="2">
        <f>D2635*(1-D$1+IF(AND(WEEKDAY($A2636)&lt;&gt;1,WEEKDAY($A2636)&lt;&gt;7),-VLOOKUP($A2636,ETF_OP_Fee!$G$5:$H$14,2,1),0))^($A2636-$A2635)*(1+2*(C2636/C2635-1))+IFERROR(VLOOKUP(A2636,BITXeom!$C$9:$D$100,2,0),0)-$D$3*IFERROR(VLOOKUP($A2636,Dividends!$C$10:$E$100,2,0),0)</f>
        <v>9.2413375681104419</v>
      </c>
      <c r="G2636" s="66">
        <f t="shared" si="88"/>
        <v>12.0667540366765</v>
      </c>
      <c r="H2636" s="2">
        <f>H2635*(1-H$1+IF(AND(WEEKDAY($A2636)&lt;&gt;1,WEEKDAY($A2636)&lt;&gt;7),-VLOOKUP($A2636,ETF_OP_Fee!$I$5:$J$14,2,1),0))^($A2636-$A2635)*(1+1*(B2636/B2635-1))</f>
        <v>6.1383645040213946</v>
      </c>
      <c r="I2636" s="9" t="str">
        <f>IFERROR(VLOOKUP(A2636,'BITO-IV'!$A$1:$J$10000,4,0),"")</f>
        <v/>
      </c>
      <c r="L2636" s="9">
        <f>VLOOKUP(A2636,'ETH-Web'!$A$1:$G$10001,6,0)</f>
        <v>237.49321</v>
      </c>
      <c r="M2636" s="2">
        <f>M2635*(1-M$1+IF(AND(WEEKDAY($A2636)&lt;&gt;1,WEEKDAY($A2636)&lt;&gt;7),-VLOOKUP($A2636,ETF_OP_Fee!$K$5:$L$14,2,1),0))^($A2636-$A2635)*(1+2*(L2636/L2635-1))-M$3*IFERROR(VLOOKUP($A4232,Dividends!$C$10:$E$100,3,0),0)</f>
        <v>1.0655322810346546</v>
      </c>
      <c r="R2636">
        <f t="shared" si="89"/>
        <v>136.15669654978572</v>
      </c>
      <c r="S2636" t="e">
        <f t="shared" si="87"/>
        <v>#VALUE!</v>
      </c>
      <c r="U2636">
        <f t="shared" si="90"/>
        <v>154.93379812453111</v>
      </c>
      <c r="V2636">
        <f t="shared" si="91"/>
        <v>218.5332070721125</v>
      </c>
      <c r="W2636">
        <f>VLOOKUP(A2636,Tbills!$B$4:$C$10000,2,1)</f>
        <v>0.16999912087914462</v>
      </c>
    </row>
    <row r="2637" spans="1:23">
      <c r="A2637" s="1">
        <v>43997</v>
      </c>
      <c r="B2637">
        <f>IFERROR(VLOOKUP($A2637,'BTC-Web'!$A$2:$H$10000,2,0),"")</f>
        <v>9386.0351559999999</v>
      </c>
      <c r="C2637">
        <f>VLOOKUP(A2637,H_SPBTFDUE!$B$2:$C$5828,2,0)</f>
        <v>59.9</v>
      </c>
      <c r="D2637" s="2">
        <f>D2636*(1-D$1+IF(AND(WEEKDAY($A2637)&lt;&gt;1,WEEKDAY($A2637)&lt;&gt;7),-VLOOKUP($A2637,ETF_OP_Fee!$G$5:$H$14,2,1),0))^($A2637-$A2636)*(1+2*(C2637/C2636-1))+IFERROR(VLOOKUP(A2637,BITXeom!$C$9:$D$100,2,0),0)-$D$3*IFERROR(VLOOKUP($A2637,Dividends!$C$10:$E$100,2,0),0)</f>
        <v>9.2010562278405175</v>
      </c>
      <c r="G2637" s="66">
        <f t="shared" si="88"/>
        <v>12.114376836777129</v>
      </c>
      <c r="H2637" s="2">
        <f>H2636*(1-H$1+IF(AND(WEEKDAY($A2637)&lt;&gt;1,WEEKDAY($A2637)&lt;&gt;7),-VLOOKUP($A2637,ETF_OP_Fee!$I$5:$J$14,2,1),0))^($A2637-$A2636)*(1+1*(B2637/B2636-1))</f>
        <v>6.1809161978691858</v>
      </c>
      <c r="I2637" s="9" t="str">
        <f>IFERROR(VLOOKUP(A2637,'BITO-IV'!$A$1:$J$10000,4,0),"")</f>
        <v/>
      </c>
      <c r="L2637" s="9">
        <f>VLOOKUP(A2637,'ETH-Web'!$A$1:$G$10001,6,0)</f>
        <v>229.928909</v>
      </c>
      <c r="M2637" s="2">
        <f>M2636*(1-M$1+IF(AND(WEEKDAY($A2637)&lt;&gt;1,WEEKDAY($A2637)&lt;&gt;7),-VLOOKUP($A2637,ETF_OP_Fee!$K$5:$L$14,2,1),0))^($A2637-$A2636)*(1+2*(L2637/L2636-1))-M$3*IFERROR(VLOOKUP($A4233,Dividends!$C$10:$E$100,3,0),0)</f>
        <v>0.99757952096048153</v>
      </c>
      <c r="R2637">
        <f t="shared" si="89"/>
        <v>137.11125266297603</v>
      </c>
      <c r="S2637" t="e">
        <f t="shared" si="87"/>
        <v>#VALUE!</v>
      </c>
      <c r="U2637">
        <f t="shared" si="90"/>
        <v>149.99906384691877</v>
      </c>
      <c r="V2637">
        <f t="shared" si="91"/>
        <v>204.59657197177444</v>
      </c>
      <c r="W2637">
        <f>VLOOKUP(A2637,Tbills!$B$4:$C$10000,2,1)</f>
        <v>0.16999912087914462</v>
      </c>
    </row>
    <row r="2638" spans="1:23">
      <c r="A2638" s="1">
        <v>43998</v>
      </c>
      <c r="B2638">
        <f>IFERROR(VLOOKUP($A2638,'BTC-Web'!$A$2:$H$10000,2,0),"")</f>
        <v>9454.2666019999997</v>
      </c>
      <c r="C2638">
        <f>VLOOKUP(A2638,H_SPBTFDUE!$B$2:$C$5828,2,0)</f>
        <v>60.44</v>
      </c>
      <c r="D2638" s="2">
        <f>D2637*(1-D$1+IF(AND(WEEKDAY($A2638)&lt;&gt;1,WEEKDAY($A2638)&lt;&gt;7),-VLOOKUP($A2638,ETF_OP_Fee!$G$5:$H$14,2,1),0))^($A2638-$A2637)*(1+2*(C2638/C2637-1))+IFERROR(VLOOKUP(A2638,BITXeom!$C$9:$D$100,2,0),0)-$D$3*IFERROR(VLOOKUP($A2638,Dividends!$C$10:$E$100,2,0),0)</f>
        <v>9.3658225656651428</v>
      </c>
      <c r="G2638" s="66">
        <f t="shared" si="88"/>
        <v>11.895323404282996</v>
      </c>
      <c r="H2638" s="2">
        <f>H2637*(1-H$1+IF(AND(WEEKDAY($A2638)&lt;&gt;1,WEEKDAY($A2638)&lt;&gt;7),-VLOOKUP($A2638,ETF_OP_Fee!$I$5:$J$14,2,1),0))^($A2638-$A2637)*(1+1*(B2638/B2637-1))</f>
        <v>6.2256861039099318</v>
      </c>
      <c r="I2638" s="9" t="str">
        <f>IFERROR(VLOOKUP(A2638,'BITO-IV'!$A$1:$J$10000,4,0),"")</f>
        <v/>
      </c>
      <c r="L2638" s="9">
        <f>VLOOKUP(A2638,'ETH-Web'!$A$1:$G$10001,6,0)</f>
        <v>234.416168</v>
      </c>
      <c r="M2638" s="2">
        <f>M2637*(1-M$1+IF(AND(WEEKDAY($A2638)&lt;&gt;1,WEEKDAY($A2638)&lt;&gt;7),-VLOOKUP($A2638,ETF_OP_Fee!$K$5:$L$14,2,1),0))^($A2638-$A2637)*(1+2*(L2638/L2637-1))-M$3*IFERROR(VLOOKUP($A4234,Dividends!$C$10:$E$100,3,0),0)</f>
        <v>1.0364900595134123</v>
      </c>
      <c r="R2638">
        <f t="shared" si="89"/>
        <v>138.10797799764364</v>
      </c>
      <c r="S2638" t="e">
        <f t="shared" si="87"/>
        <v>#VALUE!</v>
      </c>
      <c r="U2638">
        <f t="shared" si="90"/>
        <v>152.92642366507309</v>
      </c>
      <c r="V2638">
        <f t="shared" si="91"/>
        <v>212.57685087108496</v>
      </c>
      <c r="W2638">
        <f>VLOOKUP(A2638,Tbills!$B$4:$C$10000,2,1)</f>
        <v>0.16999912087914462</v>
      </c>
    </row>
    <row r="2639" spans="1:23">
      <c r="A2639" s="1">
        <v>43999</v>
      </c>
      <c r="B2639">
        <f>IFERROR(VLOOKUP($A2639,'BTC-Web'!$A$2:$H$10000,2,0),"")</f>
        <v>9533.7841800000006</v>
      </c>
      <c r="C2639">
        <f>VLOOKUP(A2639,H_SPBTFDUE!$B$2:$C$5828,2,0)</f>
        <v>59.19</v>
      </c>
      <c r="D2639" s="2">
        <f>D2638*(1-D$1+IF(AND(WEEKDAY($A2639)&lt;&gt;1,WEEKDAY($A2639)&lt;&gt;7),-VLOOKUP($A2639,ETF_OP_Fee!$G$5:$H$14,2,1),0))^($A2639-$A2638)*(1+2*(C2639/C2638-1))+IFERROR(VLOOKUP(A2639,BITXeom!$C$9:$D$100,2,0),0)-$D$3*IFERROR(VLOOKUP($A2639,Dividends!$C$10:$E$100,2,0),0)</f>
        <v>8.9773385740880585</v>
      </c>
      <c r="G2639" s="66">
        <f t="shared" si="88"/>
        <v>12.386734448988204</v>
      </c>
      <c r="H2639" s="2">
        <f>H2638*(1-H$1+IF(AND(WEEKDAY($A2639)&lt;&gt;1,WEEKDAY($A2639)&lt;&gt;7),-VLOOKUP($A2639,ETF_OP_Fee!$I$5:$J$14,2,1),0))^($A2639-$A2638)*(1+1*(B2639/B2638-1))</f>
        <v>6.277885461296405</v>
      </c>
      <c r="I2639" s="9" t="str">
        <f>IFERROR(VLOOKUP(A2639,'BITO-IV'!$A$1:$J$10000,4,0),"")</f>
        <v/>
      </c>
      <c r="L2639" s="9">
        <f>VLOOKUP(A2639,'ETH-Web'!$A$1:$G$10001,6,0)</f>
        <v>233.02827500000001</v>
      </c>
      <c r="M2639" s="2">
        <f>M2638*(1-M$1+IF(AND(WEEKDAY($A2639)&lt;&gt;1,WEEKDAY($A2639)&lt;&gt;7),-VLOOKUP($A2639,ETF_OP_Fee!$K$5:$L$14,2,1),0))^($A2639-$A2638)*(1+2*(L2639/L2638-1))-M$3*IFERROR(VLOOKUP($A4235,Dividends!$C$10:$E$100,3,0),0)</f>
        <v>1.0241903199659221</v>
      </c>
      <c r="R2639">
        <f t="shared" si="89"/>
        <v>139.26957121001686</v>
      </c>
      <c r="S2639" t="e">
        <f t="shared" si="87"/>
        <v>#VALUE!</v>
      </c>
      <c r="U2639">
        <f t="shared" si="90"/>
        <v>152.02100184741164</v>
      </c>
      <c r="V2639">
        <f t="shared" si="91"/>
        <v>210.05426044627424</v>
      </c>
      <c r="W2639">
        <f>VLOOKUP(A2639,Tbills!$B$4:$C$10000,2,1)</f>
        <v>0.16999912087914462</v>
      </c>
    </row>
    <row r="2640" spans="1:23">
      <c r="A2640" s="1">
        <v>44000</v>
      </c>
      <c r="B2640">
        <f>IFERROR(VLOOKUP($A2640,'BTC-Web'!$A$2:$H$10000,2,0),"")</f>
        <v>9481.5673829999996</v>
      </c>
      <c r="C2640">
        <f>VLOOKUP(A2640,H_SPBTFDUE!$B$2:$C$5828,2,0)</f>
        <v>59.71</v>
      </c>
      <c r="D2640" s="2">
        <f>D2639*(1-D$1+IF(AND(WEEKDAY($A2640)&lt;&gt;1,WEEKDAY($A2640)&lt;&gt;7),-VLOOKUP($A2640,ETF_OP_Fee!$G$5:$H$14,2,1),0))^($A2640-$A2639)*(1+2*(C2640/C2639-1))+IFERROR(VLOOKUP(A2640,BITXeom!$C$9:$D$100,2,0),0)-$D$3*IFERROR(VLOOKUP($A2640,Dividends!$C$10:$E$100,2,0),0)</f>
        <v>9.133974006221953</v>
      </c>
      <c r="G2640" s="66">
        <f t="shared" si="88"/>
        <v>12.168448101920848</v>
      </c>
      <c r="H2640" s="2">
        <f>H2639*(1-H$1+IF(AND(WEEKDAY($A2640)&lt;&gt;1,WEEKDAY($A2640)&lt;&gt;7),-VLOOKUP($A2640,ETF_OP_Fee!$I$5:$J$14,2,1),0))^($A2640-$A2639)*(1+1*(B2640/B2639-1))</f>
        <v>6.243338808640142</v>
      </c>
      <c r="I2640" s="9" t="str">
        <f>IFERROR(VLOOKUP(A2640,'BITO-IV'!$A$1:$J$10000,4,0),"")</f>
        <v/>
      </c>
      <c r="L2640" s="9">
        <f>VLOOKUP(A2640,'ETH-Web'!$A$1:$G$10001,6,0)</f>
        <v>232.10116600000001</v>
      </c>
      <c r="M2640" s="2">
        <f>M2639*(1-M$1+IF(AND(WEEKDAY($A2640)&lt;&gt;1,WEEKDAY($A2640)&lt;&gt;7),-VLOOKUP($A2640,ETF_OP_Fee!$K$5:$L$14,2,1),0))^($A2640-$A2639)*(1+2*(L2640/L2639-1))-M$3*IFERROR(VLOOKUP($A4236,Dividends!$C$10:$E$100,3,0),0)</f>
        <v>1.0160146182490015</v>
      </c>
      <c r="R2640">
        <f t="shared" si="89"/>
        <v>138.50678795513616</v>
      </c>
      <c r="S2640" t="e">
        <f t="shared" si="87"/>
        <v>#VALUE!</v>
      </c>
      <c r="U2640">
        <f t="shared" si="90"/>
        <v>151.41618237217091</v>
      </c>
      <c r="V2640">
        <f t="shared" si="91"/>
        <v>208.37748129273351</v>
      </c>
      <c r="W2640">
        <f>VLOOKUP(A2640,Tbills!$B$4:$C$10000,2,1)</f>
        <v>0.17499956043955231</v>
      </c>
    </row>
    <row r="2641" spans="1:23">
      <c r="A2641" s="1">
        <v>44001</v>
      </c>
      <c r="B2641">
        <f>IFERROR(VLOOKUP($A2641,'BTC-Web'!$A$2:$H$10000,2,0),"")</f>
        <v>9410.2939449999994</v>
      </c>
      <c r="C2641">
        <f>VLOOKUP(A2641,H_SPBTFDUE!$B$2:$C$5828,2,0)</f>
        <v>59.11</v>
      </c>
      <c r="D2641" s="2">
        <f>D2640*(1-D$1+IF(AND(WEEKDAY($A2641)&lt;&gt;1,WEEKDAY($A2641)&lt;&gt;7),-VLOOKUP($A2641,ETF_OP_Fee!$G$5:$H$14,2,1),0))^($A2641-$A2640)*(1+2*(C2641/C2640-1))+IFERROR(VLOOKUP(A2641,BITXeom!$C$9:$D$100,2,0),0)-$D$3*IFERROR(VLOOKUP($A2641,Dividends!$C$10:$E$100,2,0),0)</f>
        <v>8.9493283337471929</v>
      </c>
      <c r="G2641" s="66">
        <f t="shared" si="88"/>
        <v>12.412365634192314</v>
      </c>
      <c r="H2641" s="2">
        <f>H2640*(1-H$1+IF(AND(WEEKDAY($A2641)&lt;&gt;1,WEEKDAY($A2641)&lt;&gt;7),-VLOOKUP($A2641,ETF_OP_Fee!$I$5:$J$14,2,1),0))^($A2641-$A2640)*(1+1*(B2641/B2640-1))</f>
        <v>6.1962460278712577</v>
      </c>
      <c r="I2641" s="9" t="str">
        <f>IFERROR(VLOOKUP(A2641,'BITO-IV'!$A$1:$J$10000,4,0),"")</f>
        <v/>
      </c>
      <c r="L2641" s="9">
        <f>VLOOKUP(A2641,'ETH-Web'!$A$1:$G$10001,6,0)</f>
        <v>227.13829000000001</v>
      </c>
      <c r="M2641" s="2">
        <f>M2640*(1-M$1+IF(AND(WEEKDAY($A2641)&lt;&gt;1,WEEKDAY($A2641)&lt;&gt;7),-VLOOKUP($A2641,ETF_OP_Fee!$K$5:$L$14,2,1),0))^($A2641-$A2640)*(1+2*(L2641/L2640-1))-M$3*IFERROR(VLOOKUP($A4237,Dividends!$C$10:$E$100,3,0),0)</f>
        <v>0.9725399441967979</v>
      </c>
      <c r="R2641">
        <f t="shared" si="89"/>
        <v>137.46562518476981</v>
      </c>
      <c r="S2641" t="e">
        <f t="shared" si="87"/>
        <v>#VALUE!</v>
      </c>
      <c r="U2641">
        <f t="shared" si="90"/>
        <v>148.17854358535644</v>
      </c>
      <c r="V2641">
        <f t="shared" si="91"/>
        <v>199.46113017306826</v>
      </c>
      <c r="W2641">
        <f>VLOOKUP(A2641,Tbills!$B$4:$C$10000,2,1)</f>
        <v>0.17499956043955231</v>
      </c>
    </row>
    <row r="2642" spans="1:23">
      <c r="A2642" s="1">
        <v>44004</v>
      </c>
      <c r="B2642">
        <f>IFERROR(VLOOKUP($A2642,'BTC-Web'!$A$2:$H$10000,2,0),"")</f>
        <v>9300.9150389999995</v>
      </c>
      <c r="C2642">
        <f>VLOOKUP(A2642,H_SPBTFDUE!$B$2:$C$5828,2,0)</f>
        <v>60.84</v>
      </c>
      <c r="D2642" s="2">
        <f>D2641*(1-D$1+IF(AND(WEEKDAY($A2642)&lt;&gt;1,WEEKDAY($A2642)&lt;&gt;7),-VLOOKUP($A2642,ETF_OP_Fee!$G$5:$H$14,2,1),0))^($A2642-$A2641)*(1+2*(C2642/C2641-1))+IFERROR(VLOOKUP(A2642,BITXeom!$C$9:$D$100,2,0),0)-$D$3*IFERROR(VLOOKUP($A2642,Dividends!$C$10:$E$100,2,0),0)</f>
        <v>9.4697511818869895</v>
      </c>
      <c r="G2642" s="66">
        <f t="shared" si="88"/>
        <v>11.685162497104432</v>
      </c>
      <c r="H2642" s="2">
        <f>H2641*(1-H$1+IF(AND(WEEKDAY($A2642)&lt;&gt;1,WEEKDAY($A2642)&lt;&gt;7),-VLOOKUP($A2642,ETF_OP_Fee!$I$5:$J$14,2,1),0))^($A2642-$A2641)*(1+1*(B2642/B2641-1))</f>
        <v>6.1237468652956322</v>
      </c>
      <c r="I2642" s="9" t="str">
        <f>IFERROR(VLOOKUP(A2642,'BITO-IV'!$A$1:$J$10000,4,0),"")</f>
        <v/>
      </c>
      <c r="L2642" s="9">
        <f>VLOOKUP(A2642,'ETH-Web'!$A$1:$G$10001,6,0)</f>
        <v>242.533188</v>
      </c>
      <c r="M2642" s="2">
        <f>M2641*(1-M$1+IF(AND(WEEKDAY($A2642)&lt;&gt;1,WEEKDAY($A2642)&lt;&gt;7),-VLOOKUP($A2642,ETF_OP_Fee!$K$5:$L$14,2,1),0))^($A2642-$A2641)*(1+2*(L2642/L2641-1))-M$3*IFERROR(VLOOKUP($A4238,Dividends!$C$10:$E$100,3,0),0)</f>
        <v>1.1042875531140244</v>
      </c>
      <c r="R2642">
        <f t="shared" si="89"/>
        <v>135.86781753038667</v>
      </c>
      <c r="S2642" t="e">
        <f t="shared" si="87"/>
        <v>#VALUE!</v>
      </c>
      <c r="U2642">
        <f t="shared" si="90"/>
        <v>158.22173605759488</v>
      </c>
      <c r="V2642">
        <f t="shared" si="91"/>
        <v>226.48164190529567</v>
      </c>
      <c r="W2642">
        <f>VLOOKUP(A2642,Tbills!$B$4:$C$10000,2,1)</f>
        <v>0.17499956043955231</v>
      </c>
    </row>
    <row r="2643" spans="1:23">
      <c r="A2643" s="1">
        <v>44005</v>
      </c>
      <c r="B2643">
        <f>IFERROR(VLOOKUP($A2643,'BTC-Web'!$A$2:$H$10000,2,0),"")</f>
        <v>9644.0761719999991</v>
      </c>
      <c r="C2643">
        <f>VLOOKUP(A2643,H_SPBTFDUE!$B$2:$C$5828,2,0)</f>
        <v>61.37</v>
      </c>
      <c r="D2643" s="2">
        <f>D2642*(1-D$1+IF(AND(WEEKDAY($A2643)&lt;&gt;1,WEEKDAY($A2643)&lt;&gt;7),-VLOOKUP($A2643,ETF_OP_Fee!$G$5:$H$14,2,1),0))^($A2643-$A2642)*(1+2*(C2643/C2642-1))+IFERROR(VLOOKUP(A2643,BITXeom!$C$9:$D$100,2,0),0)-$D$3*IFERROR(VLOOKUP($A2643,Dividends!$C$10:$E$100,2,0),0)</f>
        <v>9.6335788240273015</v>
      </c>
      <c r="G2643" s="66">
        <f t="shared" si="88"/>
        <v>11.480966584602301</v>
      </c>
      <c r="H2643" s="2">
        <f>H2642*(1-H$1+IF(AND(WEEKDAY($A2643)&lt;&gt;1,WEEKDAY($A2643)&lt;&gt;7),-VLOOKUP($A2643,ETF_OP_Fee!$I$5:$J$14,2,1),0))^($A2643-$A2642)*(1+1*(B2643/B2642-1))</f>
        <v>6.3495197898690598</v>
      </c>
      <c r="I2643" s="9" t="str">
        <f>IFERROR(VLOOKUP(A2643,'BITO-IV'!$A$1:$J$10000,4,0),"")</f>
        <v/>
      </c>
      <c r="L2643" s="9">
        <f>VLOOKUP(A2643,'ETH-Web'!$A$1:$G$10001,6,0)</f>
        <v>244.14215100000001</v>
      </c>
      <c r="M2643" s="2">
        <f>M2642*(1-M$1+IF(AND(WEEKDAY($A2643)&lt;&gt;1,WEEKDAY($A2643)&lt;&gt;7),-VLOOKUP($A2643,ETF_OP_Fee!$K$5:$L$14,2,1),0))^($A2643-$A2642)*(1+2*(L2643/L2642-1))-M$3*IFERROR(VLOOKUP($A4239,Dividends!$C$10:$E$100,3,0),0)</f>
        <v>1.1189104040985574</v>
      </c>
      <c r="R2643">
        <f t="shared" si="89"/>
        <v>140.88071722965944</v>
      </c>
      <c r="S2643" t="e">
        <f t="shared" si="87"/>
        <v>#VALUE!</v>
      </c>
      <c r="U2643">
        <f t="shared" si="90"/>
        <v>159.27137763948195</v>
      </c>
      <c r="V2643">
        <f t="shared" si="91"/>
        <v>229.48068621307078</v>
      </c>
      <c r="W2643">
        <f>VLOOKUP(A2643,Tbills!$B$4:$C$10000,2,1)</f>
        <v>0.17499956043955231</v>
      </c>
    </row>
    <row r="2644" spans="1:23">
      <c r="A2644" s="1">
        <v>44006</v>
      </c>
      <c r="B2644">
        <f>IFERROR(VLOOKUP($A2644,'BTC-Web'!$A$2:$H$10000,2,0),"")</f>
        <v>9632.1494139999995</v>
      </c>
      <c r="C2644">
        <f>VLOOKUP(A2644,H_SPBTFDUE!$B$2:$C$5828,2,0)</f>
        <v>59.03</v>
      </c>
      <c r="D2644" s="2">
        <f>D2643*(1-D$1+IF(AND(WEEKDAY($A2644)&lt;&gt;1,WEEKDAY($A2644)&lt;&gt;7),-VLOOKUP($A2644,ETF_OP_Fee!$G$5:$H$14,2,1),0))^($A2644-$A2643)*(1+2*(C2644/C2643-1))+IFERROR(VLOOKUP(A2644,BITXeom!$C$9:$D$100,2,0),0)-$D$3*IFERROR(VLOOKUP($A2644,Dividends!$C$10:$E$100,2,0),0)</f>
        <v>8.8978613162146445</v>
      </c>
      <c r="G2644" s="66">
        <f t="shared" si="88"/>
        <v>12.35589320165677</v>
      </c>
      <c r="H2644" s="2">
        <f>H2643*(1-H$1+IF(AND(WEEKDAY($A2644)&lt;&gt;1,WEEKDAY($A2644)&lt;&gt;7),-VLOOKUP($A2644,ETF_OP_Fee!$I$5:$J$14,2,1),0))^($A2644-$A2643)*(1+1*(B2644/B2643-1))</f>
        <v>6.3415023283952232</v>
      </c>
      <c r="I2644" s="9" t="str">
        <f>IFERROR(VLOOKUP(A2644,'BITO-IV'!$A$1:$J$10000,4,0),"")</f>
        <v/>
      </c>
      <c r="L2644" s="9">
        <f>VLOOKUP(A2644,'ETH-Web'!$A$1:$G$10001,6,0)</f>
        <v>235.77246099999999</v>
      </c>
      <c r="M2644" s="2">
        <f>M2643*(1-M$1+IF(AND(WEEKDAY($A2644)&lt;&gt;1,WEEKDAY($A2644)&lt;&gt;7),-VLOOKUP($A2644,ETF_OP_Fee!$K$5:$L$14,2,1),0))^($A2644-$A2643)*(1+2*(L2644/L2643-1))-M$3*IFERROR(VLOOKUP($A4240,Dividends!$C$10:$E$100,3,0),0)</f>
        <v>1.0421665106313647</v>
      </c>
      <c r="R2644">
        <f t="shared" si="89"/>
        <v>140.70649108385786</v>
      </c>
      <c r="S2644" t="e">
        <f t="shared" si="87"/>
        <v>#VALUE!</v>
      </c>
      <c r="U2644">
        <f t="shared" si="90"/>
        <v>153.81123054380328</v>
      </c>
      <c r="V2644">
        <f t="shared" si="91"/>
        <v>213.74105123335804</v>
      </c>
      <c r="W2644">
        <f>VLOOKUP(A2644,Tbills!$B$4:$C$10000,2,1)</f>
        <v>0.17499956043955231</v>
      </c>
    </row>
    <row r="2645" spans="1:23">
      <c r="A2645" s="1">
        <v>44007</v>
      </c>
      <c r="B2645">
        <f>IFERROR(VLOOKUP($A2645,'BTC-Web'!$A$2:$H$10000,2,0),"")</f>
        <v>9314.1269530000009</v>
      </c>
      <c r="C2645">
        <f>VLOOKUP(A2645,H_SPBTFDUE!$B$2:$C$5828,2,0)</f>
        <v>58.81</v>
      </c>
      <c r="D2645" s="2">
        <f>D2644*(1-D$1+IF(AND(WEEKDAY($A2645)&lt;&gt;1,WEEKDAY($A2645)&lt;&gt;7),-VLOOKUP($A2645,ETF_OP_Fee!$G$5:$H$14,2,1),0))^($A2645-$A2644)*(1+2*(C2645/C2644-1))+IFERROR(VLOOKUP(A2645,BITXeom!$C$9:$D$100,2,0),0)-$D$3*IFERROR(VLOOKUP($A2645,Dividends!$C$10:$E$100,2,0),0)</f>
        <v>8.8304734842581603</v>
      </c>
      <c r="G2645" s="66">
        <f t="shared" si="88"/>
        <v>12.447348832485206</v>
      </c>
      <c r="H2645" s="2">
        <f>H2644*(1-H$1+IF(AND(WEEKDAY($A2645)&lt;&gt;1,WEEKDAY($A2645)&lt;&gt;7),-VLOOKUP($A2645,ETF_OP_Fee!$I$5:$J$14,2,1),0))^($A2645-$A2644)*(1+1*(B2645/B2644-1))</f>
        <v>6.1319668018058842</v>
      </c>
      <c r="I2645" s="9" t="str">
        <f>IFERROR(VLOOKUP(A2645,'BITO-IV'!$A$1:$J$10000,4,0),"")</f>
        <v/>
      </c>
      <c r="L2645" s="9">
        <f>VLOOKUP(A2645,'ETH-Web'!$A$1:$G$10001,6,0)</f>
        <v>232.944489</v>
      </c>
      <c r="M2645" s="2">
        <f>M2644*(1-M$1+IF(AND(WEEKDAY($A2645)&lt;&gt;1,WEEKDAY($A2645)&lt;&gt;7),-VLOOKUP($A2645,ETF_OP_Fee!$K$5:$L$14,2,1),0))^($A2645-$A2644)*(1+2*(L2645/L2644-1))-M$3*IFERROR(VLOOKUP($A4241,Dividends!$C$10:$E$100,3,0),0)</f>
        <v>1.0171397896264398</v>
      </c>
      <c r="R2645">
        <f t="shared" si="89"/>
        <v>136.06081724203358</v>
      </c>
      <c r="S2645" t="e">
        <f t="shared" si="87"/>
        <v>#VALUE!</v>
      </c>
      <c r="U2645">
        <f t="shared" si="90"/>
        <v>151.96634225015552</v>
      </c>
      <c r="V2645">
        <f t="shared" si="91"/>
        <v>208.60824606072211</v>
      </c>
      <c r="W2645">
        <f>VLOOKUP(A2645,Tbills!$B$4:$C$10000,2,1)</f>
        <v>0.15500175824175524</v>
      </c>
    </row>
    <row r="2646" spans="1:23">
      <c r="A2646" s="1">
        <v>44008</v>
      </c>
      <c r="B2646">
        <f>IFERROR(VLOOKUP($A2646,'BTC-Web'!$A$2:$H$10000,2,0),"")</f>
        <v>9260.9951170000004</v>
      </c>
      <c r="C2646">
        <f>VLOOKUP(A2646,H_SPBTFDUE!$B$2:$C$5828,2,0)</f>
        <v>58.06</v>
      </c>
      <c r="D2646" s="2">
        <f>D2645*(1-D$1+IF(AND(WEEKDAY($A2646)&lt;&gt;1,WEEKDAY($A2646)&lt;&gt;7),-VLOOKUP($A2646,ETF_OP_Fee!$G$5:$H$14,2,1),0))^($A2646-$A2645)*(1+2*(C2646/C2645-1))+IFERROR(VLOOKUP(A2646,BITXeom!$C$9:$D$100,2,0),0)-$D$3*IFERROR(VLOOKUP($A2646,Dividends!$C$10:$E$100,2,0),0)</f>
        <v>8.6042072632125279</v>
      </c>
      <c r="G2646" s="66">
        <f t="shared" si="88"/>
        <v>12.764181304023392</v>
      </c>
      <c r="H2646" s="2">
        <f>H2645*(1-H$1+IF(AND(WEEKDAY($A2646)&lt;&gt;1,WEEKDAY($A2646)&lt;&gt;7),-VLOOKUP($A2646,ETF_OP_Fee!$I$5:$J$14,2,1),0))^($A2646-$A2645)*(1+1*(B2646/B2645-1))</f>
        <v>6.096828704274996</v>
      </c>
      <c r="I2646" s="9" t="str">
        <f>IFERROR(VLOOKUP(A2646,'BITO-IV'!$A$1:$J$10000,4,0),"")</f>
        <v/>
      </c>
      <c r="L2646" s="9">
        <f>VLOOKUP(A2646,'ETH-Web'!$A$1:$G$10001,6,0)</f>
        <v>229.66804500000001</v>
      </c>
      <c r="M2646" s="2">
        <f>M2645*(1-M$1+IF(AND(WEEKDAY($A2646)&lt;&gt;1,WEEKDAY($A2646)&lt;&gt;7),-VLOOKUP($A2646,ETF_OP_Fee!$K$5:$L$14,2,1),0))^($A2646-$A2645)*(1+2*(L2646/L2645-1))-M$3*IFERROR(VLOOKUP($A4242,Dividends!$C$10:$E$100,3,0),0)</f>
        <v>0.9885014928349134</v>
      </c>
      <c r="R2646">
        <f t="shared" si="89"/>
        <v>135.28466709245876</v>
      </c>
      <c r="S2646" t="e">
        <f t="shared" si="87"/>
        <v>#VALUE!</v>
      </c>
      <c r="U2646">
        <f t="shared" si="90"/>
        <v>149.82888361181244</v>
      </c>
      <c r="V2646">
        <f t="shared" si="91"/>
        <v>202.73473199237478</v>
      </c>
      <c r="W2646">
        <f>VLOOKUP(A2646,Tbills!$B$4:$C$10000,2,1)</f>
        <v>0.15500175824175524</v>
      </c>
    </row>
    <row r="2647" spans="1:23">
      <c r="A2647" s="1">
        <v>44011</v>
      </c>
      <c r="B2647">
        <f>IFERROR(VLOOKUP($A2647,'BTC-Web'!$A$2:$H$10000,2,0),"")</f>
        <v>9140.0292969999991</v>
      </c>
      <c r="C2647">
        <f>VLOOKUP(A2647,H_SPBTFDUE!$B$2:$C$5828,2,0)</f>
        <v>57.93</v>
      </c>
      <c r="D2647" s="2">
        <f>D2646*(1-D$1+IF(AND(WEEKDAY($A2647)&lt;&gt;1,WEEKDAY($A2647)&lt;&gt;7),-VLOOKUP($A2647,ETF_OP_Fee!$G$5:$H$14,2,1),0))^($A2647-$A2646)*(1+2*(C2647/C2646-1))+IFERROR(VLOOKUP(A2647,BITXeom!$C$9:$D$100,2,0),0)-$D$3*IFERROR(VLOOKUP($A2647,Dividends!$C$10:$E$100,2,0),0)</f>
        <v>8.5625791875910711</v>
      </c>
      <c r="G2647" s="66">
        <f t="shared" si="88"/>
        <v>12.820676480330764</v>
      </c>
      <c r="H2647" s="2">
        <f>H2646*(1-H$1+IF(AND(WEEKDAY($A2647)&lt;&gt;1,WEEKDAY($A2647)&lt;&gt;7),-VLOOKUP($A2647,ETF_OP_Fee!$I$5:$J$14,2,1),0))^($A2647-$A2646)*(1+1*(B2647/B2646-1))</f>
        <v>6.0167229590287485</v>
      </c>
      <c r="I2647" s="9" t="str">
        <f>IFERROR(VLOOKUP(A2647,'BITO-IV'!$A$1:$J$10000,4,0),"")</f>
        <v/>
      </c>
      <c r="L2647" s="9">
        <f>VLOOKUP(A2647,'ETH-Web'!$A$1:$G$10001,6,0)</f>
        <v>228.19487000000001</v>
      </c>
      <c r="M2647" s="2">
        <f>M2646*(1-M$1+IF(AND(WEEKDAY($A2647)&lt;&gt;1,WEEKDAY($A2647)&lt;&gt;7),-VLOOKUP($A2647,ETF_OP_Fee!$K$5:$L$14,2,1),0))^($A2647-$A2646)*(1+2*(L2647/L2646-1))-M$3*IFERROR(VLOOKUP($A4243,Dividends!$C$10:$E$100,3,0),0)</f>
        <v>0.97574488103356083</v>
      </c>
      <c r="R2647">
        <f t="shared" si="89"/>
        <v>133.51759773527638</v>
      </c>
      <c r="S2647" t="e">
        <f t="shared" si="87"/>
        <v>#VALUE!</v>
      </c>
      <c r="U2647">
        <f t="shared" si="90"/>
        <v>148.86782624915307</v>
      </c>
      <c r="V2647">
        <f t="shared" si="91"/>
        <v>200.11844026856463</v>
      </c>
      <c r="W2647">
        <f>VLOOKUP(A2647,Tbills!$B$4:$C$10000,2,1)</f>
        <v>0.15500175824175524</v>
      </c>
    </row>
    <row r="2648" spans="1:23">
      <c r="A2648" s="1">
        <v>44012</v>
      </c>
      <c r="B2648">
        <f>IFERROR(VLOOKUP($A2648,'BTC-Web'!$A$2:$H$10000,2,0),"")</f>
        <v>9185.5810550000006</v>
      </c>
      <c r="C2648">
        <f>VLOOKUP(A2648,H_SPBTFDUE!$B$2:$C$5828,2,0)</f>
        <v>57.83</v>
      </c>
      <c r="D2648" s="2">
        <f>D2647*(1-D$1+IF(AND(WEEKDAY($A2648)&lt;&gt;1,WEEKDAY($A2648)&lt;&gt;7),-VLOOKUP($A2648,ETF_OP_Fee!$G$5:$H$14,2,1),0))^($A2648-$A2647)*(1+2*(C2648/C2647-1))+IFERROR(VLOOKUP(A2648,BITXeom!$C$9:$D$100,2,0),0)-$D$3*IFERROR(VLOOKUP($A2648,Dividends!$C$10:$E$100,2,0),0)</f>
        <v>8.5319887367001694</v>
      </c>
      <c r="G2648" s="66">
        <f t="shared" si="88"/>
        <v>12.864271752332758</v>
      </c>
      <c r="H2648" s="2">
        <f>H2647*(1-H$1+IF(AND(WEEKDAY($A2648)&lt;&gt;1,WEEKDAY($A2648)&lt;&gt;7),-VLOOKUP($A2648,ETF_OP_Fee!$I$5:$J$14,2,1),0))^($A2648-$A2647)*(1+1*(B2648/B2647-1))</f>
        <v>6.0465515121602049</v>
      </c>
      <c r="I2648" s="9" t="str">
        <f>IFERROR(VLOOKUP(A2648,'BITO-IV'!$A$1:$J$10000,4,0),"")</f>
        <v/>
      </c>
      <c r="L2648" s="9">
        <f>VLOOKUP(A2648,'ETH-Web'!$A$1:$G$10001,6,0)</f>
        <v>226.31500199999999</v>
      </c>
      <c r="M2648" s="2">
        <f>M2647*(1-M$1+IF(AND(WEEKDAY($A2648)&lt;&gt;1,WEEKDAY($A2648)&lt;&gt;7),-VLOOKUP($A2648,ETF_OP_Fee!$K$5:$L$14,2,1),0))^($A2648-$A2647)*(1+2*(L2648/L2647-1))-M$3*IFERROR(VLOOKUP($A4244,Dividends!$C$10:$E$100,3,0),0)</f>
        <v>0.95964380507417912</v>
      </c>
      <c r="R2648">
        <f t="shared" si="89"/>
        <v>134.18301806415596</v>
      </c>
      <c r="S2648" t="e">
        <f t="shared" si="87"/>
        <v>#VALUE!</v>
      </c>
      <c r="U2648">
        <f t="shared" si="90"/>
        <v>147.64145397007709</v>
      </c>
      <c r="V2648">
        <f t="shared" si="91"/>
        <v>196.81622237301787</v>
      </c>
      <c r="W2648">
        <f>VLOOKUP(A2648,Tbills!$B$4:$C$10000,2,1)</f>
        <v>0.15500175824175524</v>
      </c>
    </row>
    <row r="2649" spans="1:23">
      <c r="A2649" s="1">
        <v>44013</v>
      </c>
      <c r="B2649">
        <f>IFERROR(VLOOKUP($A2649,'BTC-Web'!$A$2:$H$10000,2,0),"")</f>
        <v>9145.9853519999997</v>
      </c>
      <c r="C2649">
        <f>VLOOKUP(A2649,H_SPBTFDUE!$B$2:$C$5828,2,0)</f>
        <v>58.7</v>
      </c>
      <c r="D2649" s="2">
        <f>D2648*(1-D$1+IF(AND(WEEKDAY($A2649)&lt;&gt;1,WEEKDAY($A2649)&lt;&gt;7),-VLOOKUP($A2649,ETF_OP_Fee!$G$5:$H$14,2,1),0))^($A2649-$A2648)*(1+2*(C2649/C2648-1))+IFERROR(VLOOKUP(A2649,BITXeom!$C$9:$D$100,2,0),0)-$D$3*IFERROR(VLOOKUP($A2649,Dividends!$C$10:$E$100,2,0),0)</f>
        <v>8.7876413709749492</v>
      </c>
      <c r="G2649" s="66">
        <f t="shared" si="88"/>
        <v>12.47653945877607</v>
      </c>
      <c r="H2649" s="2">
        <f>H2648*(1-H$1+IF(AND(WEEKDAY($A2649)&lt;&gt;1,WEEKDAY($A2649)&lt;&gt;7),-VLOOKUP($A2649,ETF_OP_Fee!$I$5:$J$14,2,1),0))^($A2649-$A2648)*(1+1*(B2649/B2648-1))</f>
        <v>6.0203303275685718</v>
      </c>
      <c r="I2649" s="9" t="str">
        <f>IFERROR(VLOOKUP(A2649,'BITO-IV'!$A$1:$J$10000,4,0),"")</f>
        <v/>
      </c>
      <c r="L2649" s="9">
        <f>VLOOKUP(A2649,'ETH-Web'!$A$1:$G$10001,6,0)</f>
        <v>231.11341899999999</v>
      </c>
      <c r="M2649" s="2">
        <f>M2648*(1-M$1+IF(AND(WEEKDAY($A2649)&lt;&gt;1,WEEKDAY($A2649)&lt;&gt;7),-VLOOKUP($A2649,ETF_OP_Fee!$K$5:$L$14,2,1),0))^($A2649-$A2648)*(1+2*(L2649/L2648-1))-M$3*IFERROR(VLOOKUP($A4245,Dividends!$C$10:$E$100,3,0),0)</f>
        <v>1.0003115109839908</v>
      </c>
      <c r="R2649">
        <f t="shared" si="89"/>
        <v>133.6046038191453</v>
      </c>
      <c r="S2649" t="e">
        <f t="shared" si="87"/>
        <v>#VALUE!</v>
      </c>
      <c r="U2649">
        <f t="shared" si="90"/>
        <v>150.77180439481268</v>
      </c>
      <c r="V2649">
        <f t="shared" si="91"/>
        <v>205.1568839887382</v>
      </c>
      <c r="W2649">
        <f>VLOOKUP(A2649,Tbills!$B$4:$C$10000,2,1)</f>
        <v>0.15500175824175524</v>
      </c>
    </row>
    <row r="2650" spans="1:23">
      <c r="A2650" s="1">
        <v>44014</v>
      </c>
      <c r="B2650">
        <f>IFERROR(VLOOKUP($A2650,'BTC-Web'!$A$2:$H$10000,2,0),"")</f>
        <v>9231.1396480000003</v>
      </c>
      <c r="C2650">
        <f>VLOOKUP(A2650,H_SPBTFDUE!$B$2:$C$5828,2,0)</f>
        <v>57.05</v>
      </c>
      <c r="D2650" s="2">
        <f>D2649*(1-D$1+IF(AND(WEEKDAY($A2650)&lt;&gt;1,WEEKDAY($A2650)&lt;&gt;7),-VLOOKUP($A2650,ETF_OP_Fee!$G$5:$H$14,2,1),0))^($A2650-$A2649)*(1+2*(C2650/C2649-1))+IFERROR(VLOOKUP(A2650,BITXeom!$C$9:$D$100,2,0),0)-$D$3*IFERROR(VLOOKUP($A2650,Dividends!$C$10:$E$100,2,0),0)</f>
        <v>8.2926174608703889</v>
      </c>
      <c r="G2650" s="66">
        <f t="shared" si="88"/>
        <v>13.177296813033262</v>
      </c>
      <c r="H2650" s="2">
        <f>H2649*(1-H$1+IF(AND(WEEKDAY($A2650)&lt;&gt;1,WEEKDAY($A2650)&lt;&gt;7),-VLOOKUP($A2650,ETF_OP_Fee!$I$5:$J$14,2,1),0))^($A2650-$A2649)*(1+1*(B2650/B2649-1))</f>
        <v>6.0762248551900218</v>
      </c>
      <c r="I2650" s="9" t="str">
        <f>IFERROR(VLOOKUP(A2650,'BITO-IV'!$A$1:$J$10000,4,0),"")</f>
        <v/>
      </c>
      <c r="L2650" s="9">
        <f>VLOOKUP(A2650,'ETH-Web'!$A$1:$G$10001,6,0)</f>
        <v>229.39219700000001</v>
      </c>
      <c r="M2650" s="2">
        <f>M2649*(1-M$1+IF(AND(WEEKDAY($A2650)&lt;&gt;1,WEEKDAY($A2650)&lt;&gt;7),-VLOOKUP($A2650,ETF_OP_Fee!$K$5:$L$14,2,1),0))^($A2650-$A2649)*(1+2*(L2650/L2649-1))-M$3*IFERROR(VLOOKUP($A4246,Dividends!$C$10:$E$100,3,0),0)</f>
        <v>0.98538645164373795</v>
      </c>
      <c r="R2650">
        <f t="shared" si="89"/>
        <v>134.84853823875275</v>
      </c>
      <c r="S2650" t="e">
        <f t="shared" si="87"/>
        <v>#VALUE!</v>
      </c>
      <c r="U2650">
        <f t="shared" si="90"/>
        <v>149.64892824237239</v>
      </c>
      <c r="V2650">
        <f t="shared" si="91"/>
        <v>202.09585886409349</v>
      </c>
      <c r="W2650">
        <f>VLOOKUP(A2650,Tbills!$B$4:$C$10000,2,1)</f>
        <v>0.15000131868129138</v>
      </c>
    </row>
    <row r="2651" spans="1:23">
      <c r="A2651" s="1">
        <v>44018</v>
      </c>
      <c r="B2651">
        <f>IFERROR(VLOOKUP($A2651,'BTC-Web'!$A$2:$H$10000,2,0),"")</f>
        <v>9072.8496090000008</v>
      </c>
      <c r="C2651">
        <f>VLOOKUP(A2651,H_SPBTFDUE!$B$2:$C$5828,2,0)</f>
        <v>58.9</v>
      </c>
      <c r="D2651" s="2">
        <f>D2650*(1-D$1+IF(AND(WEEKDAY($A2651)&lt;&gt;1,WEEKDAY($A2651)&lt;&gt;7),-VLOOKUP($A2651,ETF_OP_Fee!$G$5:$H$14,2,1),0))^($A2651-$A2650)*(1+2*(C2651/C2650-1))+IFERROR(VLOOKUP(A2651,BITXeom!$C$9:$D$100,2,0),0)-$D$3*IFERROR(VLOOKUP($A2651,Dividends!$C$10:$E$100,2,0),0)</f>
        <v>8.8261812055423494</v>
      </c>
      <c r="G2651" s="66">
        <f t="shared" si="88"/>
        <v>12.321992147484801</v>
      </c>
      <c r="H2651" s="2">
        <f>H2650*(1-H$1+IF(AND(WEEKDAY($A2651)&lt;&gt;1,WEEKDAY($A2651)&lt;&gt;7),-VLOOKUP($A2651,ETF_OP_Fee!$I$5:$J$14,2,1),0))^($A2651-$A2650)*(1+1*(B2651/B2650-1))</f>
        <v>5.9714116787295346</v>
      </c>
      <c r="I2651" s="9" t="str">
        <f>IFERROR(VLOOKUP(A2651,'BITO-IV'!$A$1:$J$10000,4,0),"")</f>
        <v/>
      </c>
      <c r="L2651" s="9">
        <f>VLOOKUP(A2651,'ETH-Web'!$A$1:$G$10001,6,0)</f>
        <v>241.510223</v>
      </c>
      <c r="M2651" s="2">
        <f>M2650*(1-M$1+IF(AND(WEEKDAY($A2651)&lt;&gt;1,WEEKDAY($A2651)&lt;&gt;7),-VLOOKUP($A2651,ETF_OP_Fee!$K$5:$L$14,2,1),0))^($A2651-$A2650)*(1+2*(L2651/L2650-1))-M$3*IFERROR(VLOOKUP($A4247,Dividends!$C$10:$E$100,3,0),0)</f>
        <v>1.0893835937240488</v>
      </c>
      <c r="R2651">
        <f t="shared" si="89"/>
        <v>132.53623648719926</v>
      </c>
      <c r="S2651" t="e">
        <f t="shared" si="87"/>
        <v>#VALUE!</v>
      </c>
      <c r="U2651">
        <f t="shared" si="90"/>
        <v>157.55438286127207</v>
      </c>
      <c r="V2651">
        <f t="shared" si="91"/>
        <v>223.42494423265336</v>
      </c>
      <c r="W2651">
        <f>VLOOKUP(A2651,Tbills!$B$4:$C$10000,2,1)</f>
        <v>0.15000131868129138</v>
      </c>
    </row>
    <row r="2652" spans="1:23">
      <c r="A2652" s="1">
        <v>44019</v>
      </c>
      <c r="B2652">
        <f>IFERROR(VLOOKUP($A2652,'BTC-Web'!$A$2:$H$10000,2,0),"")</f>
        <v>9349.1611329999996</v>
      </c>
      <c r="C2652">
        <f>VLOOKUP(A2652,H_SPBTFDUE!$B$2:$C$5828,2,0)</f>
        <v>58.51</v>
      </c>
      <c r="D2652" s="2">
        <f>D2651*(1-D$1+IF(AND(WEEKDAY($A2652)&lt;&gt;1,WEEKDAY($A2652)&lt;&gt;7),-VLOOKUP($A2652,ETF_OP_Fee!$G$5:$H$14,2,1),0))^($A2652-$A2651)*(1+2*(C2652/C2651-1))+IFERROR(VLOOKUP(A2652,BITXeom!$C$9:$D$100,2,0),0)-$D$3*IFERROR(VLOOKUP($A2652,Dividends!$C$10:$E$100,2,0),0)</f>
        <v>8.7082481029588568</v>
      </c>
      <c r="G2652" s="66">
        <f t="shared" si="88"/>
        <v>12.484528213860438</v>
      </c>
      <c r="H2652" s="2">
        <f>H2651*(1-H$1+IF(AND(WEEKDAY($A2652)&lt;&gt;1,WEEKDAY($A2652)&lt;&gt;7),-VLOOKUP($A2652,ETF_OP_Fee!$I$5:$J$14,2,1),0))^($A2652-$A2651)*(1+1*(B2652/B2651-1))</f>
        <v>6.1531094785344322</v>
      </c>
      <c r="I2652" s="9" t="str">
        <f>IFERROR(VLOOKUP(A2652,'BITO-IV'!$A$1:$J$10000,4,0),"")</f>
        <v/>
      </c>
      <c r="L2652" s="9">
        <f>VLOOKUP(A2652,'ETH-Web'!$A$1:$G$10001,6,0)</f>
        <v>239.07553100000001</v>
      </c>
      <c r="M2652" s="2">
        <f>M2651*(1-M$1+IF(AND(WEEKDAY($A2652)&lt;&gt;1,WEEKDAY($A2652)&lt;&gt;7),-VLOOKUP($A2652,ETF_OP_Fee!$K$5:$L$14,2,1),0))^($A2652-$A2651)*(1+2*(L2652/L2651-1))-M$3*IFERROR(VLOOKUP($A4248,Dividends!$C$10:$E$100,3,0),0)</f>
        <v>1.0673917044421204</v>
      </c>
      <c r="R2652">
        <f t="shared" si="89"/>
        <v>136.57259673422411</v>
      </c>
      <c r="S2652" t="e">
        <f t="shared" si="87"/>
        <v>#VALUE!</v>
      </c>
      <c r="U2652">
        <f t="shared" si="90"/>
        <v>155.9660592253104</v>
      </c>
      <c r="V2652">
        <f t="shared" si="91"/>
        <v>218.91456178822105</v>
      </c>
      <c r="W2652">
        <f>VLOOKUP(A2652,Tbills!$B$4:$C$10000,2,1)</f>
        <v>0.15000131868129138</v>
      </c>
    </row>
    <row r="2653" spans="1:23">
      <c r="A2653" s="1">
        <v>44020</v>
      </c>
      <c r="B2653">
        <f>IFERROR(VLOOKUP($A2653,'BTC-Web'!$A$2:$H$10000,2,0),"")</f>
        <v>9253.0205079999996</v>
      </c>
      <c r="C2653">
        <f>VLOOKUP(A2653,H_SPBTFDUE!$B$2:$C$5828,2,0)</f>
        <v>59.87</v>
      </c>
      <c r="D2653" s="2">
        <f>D2652*(1-D$1+IF(AND(WEEKDAY($A2653)&lt;&gt;1,WEEKDAY($A2653)&lt;&gt;7),-VLOOKUP($A2653,ETF_OP_Fee!$G$5:$H$14,2,1),0))^($A2653-$A2652)*(1+2*(C2653/C2652-1))+IFERROR(VLOOKUP(A2653,BITXeom!$C$9:$D$100,2,0),0)-$D$3*IFERROR(VLOOKUP($A2653,Dividends!$C$10:$E$100,2,0),0)</f>
        <v>9.1119766613009929</v>
      </c>
      <c r="G2653" s="66">
        <f t="shared" si="88"/>
        <v>11.903500334964162</v>
      </c>
      <c r="H2653" s="2">
        <f>H2652*(1-H$1+IF(AND(WEEKDAY($A2653)&lt;&gt;1,WEEKDAY($A2653)&lt;&gt;7),-VLOOKUP($A2653,ETF_OP_Fee!$I$5:$J$14,2,1),0))^($A2653-$A2652)*(1+1*(B2653/B2652-1))</f>
        <v>6.0896764444434588</v>
      </c>
      <c r="I2653" s="9" t="str">
        <f>IFERROR(VLOOKUP(A2653,'BITO-IV'!$A$1:$J$10000,4,0),"")</f>
        <v/>
      </c>
      <c r="L2653" s="9">
        <f>VLOOKUP(A2653,'ETH-Web'!$A$1:$G$10001,6,0)</f>
        <v>246.67001300000001</v>
      </c>
      <c r="M2653" s="2">
        <f>M2652*(1-M$1+IF(AND(WEEKDAY($A2653)&lt;&gt;1,WEEKDAY($A2653)&lt;&gt;7),-VLOOKUP($A2653,ETF_OP_Fee!$K$5:$L$14,2,1),0))^($A2653-$A2652)*(1+2*(L2653/L2652-1))-M$3*IFERROR(VLOOKUP($A4249,Dividends!$C$10:$E$100,3,0),0)</f>
        <v>1.1351760763109491</v>
      </c>
      <c r="R2653">
        <f t="shared" si="89"/>
        <v>135.1681739607674</v>
      </c>
      <c r="S2653" t="e">
        <f t="shared" si="87"/>
        <v>#VALUE!</v>
      </c>
      <c r="U2653">
        <f t="shared" si="90"/>
        <v>160.92048272671656</v>
      </c>
      <c r="V2653">
        <f t="shared" si="91"/>
        <v>232.81666164715722</v>
      </c>
      <c r="W2653">
        <f>VLOOKUP(A2653,Tbills!$B$4:$C$10000,2,1)</f>
        <v>0.15000131868129138</v>
      </c>
    </row>
    <row r="2654" spans="1:23">
      <c r="A2654" s="1">
        <v>44021</v>
      </c>
      <c r="B2654">
        <f>IFERROR(VLOOKUP($A2654,'BTC-Web'!$A$2:$H$10000,2,0),"")</f>
        <v>9427.9941409999992</v>
      </c>
      <c r="C2654">
        <f>VLOOKUP(A2654,H_SPBTFDUE!$B$2:$C$5828,2,0)</f>
        <v>58.3</v>
      </c>
      <c r="D2654" s="2">
        <f>D2653*(1-D$1+IF(AND(WEEKDAY($A2654)&lt;&gt;1,WEEKDAY($A2654)&lt;&gt;7),-VLOOKUP($A2654,ETF_OP_Fee!$G$5:$H$14,2,1),0))^($A2654-$A2653)*(1+2*(C2654/C2653-1))+IFERROR(VLOOKUP(A2654,BITXeom!$C$9:$D$100,2,0),0)-$D$3*IFERROR(VLOOKUP($A2654,Dividends!$C$10:$E$100,2,0),0)</f>
        <v>8.6330402882598207</v>
      </c>
      <c r="G2654" s="66">
        <f t="shared" si="88"/>
        <v>12.527183206993577</v>
      </c>
      <c r="H2654" s="2">
        <f>H2653*(1-H$1+IF(AND(WEEKDAY($A2654)&lt;&gt;1,WEEKDAY($A2654)&lt;&gt;7),-VLOOKUP($A2654,ETF_OP_Fee!$I$5:$J$14,2,1),0))^($A2654-$A2653)*(1+1*(B2654/B2653-1))</f>
        <v>6.2046700822624006</v>
      </c>
      <c r="I2654" s="9" t="str">
        <f>IFERROR(VLOOKUP(A2654,'BITO-IV'!$A$1:$J$10000,4,0),"")</f>
        <v/>
      </c>
      <c r="L2654" s="9">
        <f>VLOOKUP(A2654,'ETH-Web'!$A$1:$G$10001,6,0)</f>
        <v>243.015961</v>
      </c>
      <c r="M2654" s="2">
        <f>M2653*(1-M$1+IF(AND(WEEKDAY($A2654)&lt;&gt;1,WEEKDAY($A2654)&lt;&gt;7),-VLOOKUP($A2654,ETF_OP_Fee!$K$5:$L$14,2,1),0))^($A2654-$A2653)*(1+2*(L2654/L2653-1))-M$3*IFERROR(VLOOKUP($A4250,Dividends!$C$10:$E$100,3,0),0)</f>
        <v>1.1015157931261237</v>
      </c>
      <c r="R2654">
        <f t="shared" si="89"/>
        <v>137.72418974431002</v>
      </c>
      <c r="S2654" t="e">
        <f t="shared" si="87"/>
        <v>#VALUE!</v>
      </c>
      <c r="U2654">
        <f t="shared" si="90"/>
        <v>158.53668339660291</v>
      </c>
      <c r="V2654">
        <f t="shared" si="91"/>
        <v>225.91317334721322</v>
      </c>
      <c r="W2654">
        <f>VLOOKUP(A2654,Tbills!$B$4:$C$10000,2,1)</f>
        <v>0.15000131868129138</v>
      </c>
    </row>
    <row r="2655" spans="1:23">
      <c r="A2655" s="1">
        <v>44022</v>
      </c>
      <c r="B2655">
        <f>IFERROR(VLOOKUP($A2655,'BTC-Web'!$A$2:$H$10000,2,0),"")</f>
        <v>9273.3574219999991</v>
      </c>
      <c r="C2655">
        <f>VLOOKUP(A2655,H_SPBTFDUE!$B$2:$C$5828,2,0)</f>
        <v>58.4</v>
      </c>
      <c r="D2655" s="2">
        <f>D2654*(1-D$1+IF(AND(WEEKDAY($A2655)&lt;&gt;1,WEEKDAY($A2655)&lt;&gt;7),-VLOOKUP($A2655,ETF_OP_Fee!$G$5:$H$14,2,1),0))^($A2655-$A2654)*(1+2*(C2655/C2654-1))+IFERROR(VLOOKUP(A2655,BITXeom!$C$9:$D$100,2,0),0)-$D$3*IFERROR(VLOOKUP($A2655,Dividends!$C$10:$E$100,2,0),0)</f>
        <v>8.6616119415101771</v>
      </c>
      <c r="G2655" s="66">
        <f t="shared" si="88"/>
        <v>12.483556207536406</v>
      </c>
      <c r="H2655" s="2">
        <f>H2654*(1-H$1+IF(AND(WEEKDAY($A2655)&lt;&gt;1,WEEKDAY($A2655)&lt;&gt;7),-VLOOKUP($A2655,ETF_OP_Fee!$I$5:$J$14,2,1),0))^($A2655-$A2654)*(1+1*(B2655/B2654-1))</f>
        <v>6.1027430575717752</v>
      </c>
      <c r="I2655" s="9" t="str">
        <f>IFERROR(VLOOKUP(A2655,'BITO-IV'!$A$1:$J$10000,4,0),"")</f>
        <v/>
      </c>
      <c r="L2655" s="9">
        <f>VLOOKUP(A2655,'ETH-Web'!$A$1:$G$10001,6,0)</f>
        <v>240.98498499999999</v>
      </c>
      <c r="M2655" s="2">
        <f>M2654*(1-M$1+IF(AND(WEEKDAY($A2655)&lt;&gt;1,WEEKDAY($A2655)&lt;&gt;7),-VLOOKUP($A2655,ETF_OP_Fee!$K$5:$L$14,2,1),0))^($A2655-$A2654)*(1+2*(L2655/L2654-1))-M$3*IFERROR(VLOOKUP($A4251,Dividends!$C$10:$E$100,3,0),0)</f>
        <v>1.0830763340018337</v>
      </c>
      <c r="R2655">
        <f t="shared" si="89"/>
        <v>135.46525571120776</v>
      </c>
      <c r="S2655" t="e">
        <f t="shared" si="87"/>
        <v>#VALUE!</v>
      </c>
      <c r="U2655">
        <f t="shared" si="90"/>
        <v>157.21173256714647</v>
      </c>
      <c r="V2655">
        <f t="shared" si="91"/>
        <v>222.13136944429124</v>
      </c>
      <c r="W2655">
        <f>VLOOKUP(A2655,Tbills!$B$4:$C$10000,2,1)</f>
        <v>0.15000131868129138</v>
      </c>
    </row>
    <row r="2656" spans="1:23">
      <c r="A2656" s="1">
        <v>44025</v>
      </c>
      <c r="B2656">
        <f>IFERROR(VLOOKUP($A2656,'BTC-Web'!$A$2:$H$10000,2,0),"")</f>
        <v>9277.2050780000009</v>
      </c>
      <c r="C2656">
        <f>VLOOKUP(A2656,H_SPBTFDUE!$B$2:$C$5828,2,0)</f>
        <v>58.39</v>
      </c>
      <c r="D2656" s="2">
        <f>D2655*(1-D$1+IF(AND(WEEKDAY($A2656)&lt;&gt;1,WEEKDAY($A2656)&lt;&gt;7),-VLOOKUP($A2656,ETF_OP_Fee!$G$5:$H$14,2,1),0))^($A2656-$A2655)*(1+2*(C2656/C2655-1))+IFERROR(VLOOKUP(A2656,BITXeom!$C$9:$D$100,2,0),0)-$D$3*IFERROR(VLOOKUP($A2656,Dividends!$C$10:$E$100,2,0),0)</f>
        <v>8.6555146676938293</v>
      </c>
      <c r="G2656" s="66">
        <f t="shared" si="88"/>
        <v>12.487181569065168</v>
      </c>
      <c r="H2656" s="2">
        <f>H2655*(1-H$1+IF(AND(WEEKDAY($A2656)&lt;&gt;1,WEEKDAY($A2656)&lt;&gt;7),-VLOOKUP($A2656,ETF_OP_Fee!$I$5:$J$14,2,1),0))^($A2656-$A2655)*(1+1*(B2656/B2655-1))</f>
        <v>6.1047984769434391</v>
      </c>
      <c r="I2656" s="9" t="str">
        <f>IFERROR(VLOOKUP(A2656,'BITO-IV'!$A$1:$J$10000,4,0),"")</f>
        <v/>
      </c>
      <c r="L2656" s="9">
        <f>VLOOKUP(A2656,'ETH-Web'!$A$1:$G$10001,6,0)</f>
        <v>239.60458399999999</v>
      </c>
      <c r="M2656" s="2">
        <f>M2655*(1-M$1+IF(AND(WEEKDAY($A2656)&lt;&gt;1,WEEKDAY($A2656)&lt;&gt;7),-VLOOKUP($A2656,ETF_OP_Fee!$K$5:$L$14,2,1),0))^($A2656-$A2655)*(1+2*(L2656/L2655-1))-M$3*IFERROR(VLOOKUP($A4252,Dividends!$C$10:$E$100,3,0),0)</f>
        <v>1.070585542912363</v>
      </c>
      <c r="R2656">
        <f t="shared" si="89"/>
        <v>135.52146229100512</v>
      </c>
      <c r="S2656" t="e">
        <f t="shared" si="87"/>
        <v>#VALUE!</v>
      </c>
      <c r="U2656">
        <f t="shared" si="90"/>
        <v>156.31119831665191</v>
      </c>
      <c r="V2656">
        <f t="shared" si="91"/>
        <v>219.56959568648517</v>
      </c>
      <c r="W2656">
        <f>VLOOKUP(A2656,Tbills!$B$4:$C$10000,2,1)</f>
        <v>0.15000131868129138</v>
      </c>
    </row>
    <row r="2657" spans="1:23">
      <c r="A2657" s="1">
        <v>44026</v>
      </c>
      <c r="B2657">
        <f>IFERROR(VLOOKUP($A2657,'BTC-Web'!$A$2:$H$10000,2,0),"")</f>
        <v>9238.703125</v>
      </c>
      <c r="C2657">
        <f>VLOOKUP(A2657,H_SPBTFDUE!$B$2:$C$5828,2,0)</f>
        <v>58.64</v>
      </c>
      <c r="D2657" s="2">
        <f>D2656*(1-D$1+IF(AND(WEEKDAY($A2657)&lt;&gt;1,WEEKDAY($A2657)&lt;&gt;7),-VLOOKUP($A2657,ETF_OP_Fee!$G$5:$H$14,2,1),0))^($A2657-$A2656)*(1+2*(C2657/C2656-1))+IFERROR(VLOOKUP(A2657,BITXeom!$C$9:$D$100,2,0),0)-$D$3*IFERROR(VLOOKUP($A2657,Dividends!$C$10:$E$100,2,0),0)</f>
        <v>8.7285804536567966</v>
      </c>
      <c r="G2657" s="66">
        <f t="shared" si="88"/>
        <v>12.379602440510176</v>
      </c>
      <c r="H2657" s="2">
        <f>H2656*(1-H$1+IF(AND(WEEKDAY($A2657)&lt;&gt;1,WEEKDAY($A2657)&lt;&gt;7),-VLOOKUP($A2657,ETF_OP_Fee!$I$5:$J$14,2,1),0))^($A2657-$A2656)*(1+1*(B2657/B2656-1))</f>
        <v>6.0793043094434065</v>
      </c>
      <c r="I2657" s="9" t="str">
        <f>IFERROR(VLOOKUP(A2657,'BITO-IV'!$A$1:$J$10000,4,0),"")</f>
        <v/>
      </c>
      <c r="L2657" s="9">
        <f>VLOOKUP(A2657,'ETH-Web'!$A$1:$G$10001,6,0)</f>
        <v>240.21148700000001</v>
      </c>
      <c r="M2657" s="2">
        <f>M2656*(1-M$1+IF(AND(WEEKDAY($A2657)&lt;&gt;1,WEEKDAY($A2657)&lt;&gt;7),-VLOOKUP($A2657,ETF_OP_Fee!$K$5:$L$14,2,1),0))^($A2657-$A2656)*(1+2*(L2657/L2656-1))-M$3*IFERROR(VLOOKUP($A4253,Dividends!$C$10:$E$100,3,0),0)</f>
        <v>1.0759812806369853</v>
      </c>
      <c r="R2657">
        <f t="shared" si="89"/>
        <v>134.95902555194959</v>
      </c>
      <c r="S2657" t="e">
        <f t="shared" si="87"/>
        <v>#VALUE!</v>
      </c>
      <c r="U2657">
        <f t="shared" si="90"/>
        <v>156.70712452811358</v>
      </c>
      <c r="V2657">
        <f t="shared" si="91"/>
        <v>220.67622369810837</v>
      </c>
      <c r="W2657">
        <f>VLOOKUP(A2657,Tbills!$B$4:$C$10000,2,1)</f>
        <v>0.15000131868129138</v>
      </c>
    </row>
    <row r="2658" spans="1:23">
      <c r="A2658" s="1">
        <v>44027</v>
      </c>
      <c r="B2658">
        <f>IFERROR(VLOOKUP($A2658,'BTC-Web'!$A$2:$H$10000,2,0),"")</f>
        <v>9241.8974610000005</v>
      </c>
      <c r="C2658">
        <f>VLOOKUP(A2658,H_SPBTFDUE!$B$2:$C$5828,2,0)</f>
        <v>57.88</v>
      </c>
      <c r="D2658" s="2">
        <f>D2657*(1-D$1+IF(AND(WEEKDAY($A2658)&lt;&gt;1,WEEKDAY($A2658)&lt;&gt;7),-VLOOKUP($A2658,ETF_OP_Fee!$G$5:$H$14,2,1),0))^($A2658-$A2657)*(1+2*(C2658/C2657-1))+IFERROR(VLOOKUP(A2658,BITXeom!$C$9:$D$100,2,0),0)-$D$3*IFERROR(VLOOKUP($A2658,Dividends!$C$10:$E$100,2,0),0)</f>
        <v>8.5013030889905092</v>
      </c>
      <c r="G2658" s="66">
        <f t="shared" si="88"/>
        <v>12.699848127036738</v>
      </c>
      <c r="H2658" s="2">
        <f>H2657*(1-H$1+IF(AND(WEEKDAY($A2658)&lt;&gt;1,WEEKDAY($A2658)&lt;&gt;7),-VLOOKUP($A2658,ETF_OP_Fee!$I$5:$J$14,2,1),0))^($A2658-$A2657)*(1+1*(B2658/B2657-1))</f>
        <v>6.081247981524645</v>
      </c>
      <c r="I2658" s="9" t="str">
        <f>IFERROR(VLOOKUP(A2658,'BITO-IV'!$A$1:$J$10000,4,0),"")</f>
        <v/>
      </c>
      <c r="L2658" s="9">
        <f>VLOOKUP(A2658,'ETH-Web'!$A$1:$G$10001,6,0)</f>
        <v>238.42352299999999</v>
      </c>
      <c r="M2658" s="2">
        <f>M2657*(1-M$1+IF(AND(WEEKDAY($A2658)&lt;&gt;1,WEEKDAY($A2658)&lt;&gt;7),-VLOOKUP($A2658,ETF_OP_Fee!$K$5:$L$14,2,1),0))^($A2658-$A2657)*(1+2*(L2658/L2657-1))-M$3*IFERROR(VLOOKUP($A4254,Dividends!$C$10:$E$100,3,0),0)</f>
        <v>1.0599362993732639</v>
      </c>
      <c r="R2658">
        <f t="shared" si="89"/>
        <v>135.0056884296298</v>
      </c>
      <c r="S2658" t="e">
        <f t="shared" si="87"/>
        <v>#VALUE!</v>
      </c>
      <c r="U2658">
        <f t="shared" si="90"/>
        <v>155.54070779801032</v>
      </c>
      <c r="V2658">
        <f t="shared" si="91"/>
        <v>217.38551043171324</v>
      </c>
      <c r="W2658">
        <f>VLOOKUP(A2658,Tbills!$B$4:$C$10000,2,1)</f>
        <v>0.15000131868129138</v>
      </c>
    </row>
    <row r="2659" spans="1:23">
      <c r="A2659" s="1">
        <v>44028</v>
      </c>
      <c r="B2659">
        <f>IFERROR(VLOOKUP($A2659,'BTC-Web'!$A$2:$H$10000,2,0),"")</f>
        <v>9191.9804690000001</v>
      </c>
      <c r="C2659">
        <f>VLOOKUP(A2659,H_SPBTFDUE!$B$2:$C$5828,2,0)</f>
        <v>57.57</v>
      </c>
      <c r="D2659" s="2">
        <f>D2658*(1-D$1+IF(AND(WEEKDAY($A2659)&lt;&gt;1,WEEKDAY($A2659)&lt;&gt;7),-VLOOKUP($A2659,ETF_OP_Fee!$G$5:$H$14,2,1),0))^($A2659-$A2658)*(1+2*(C2659/C2658-1))+IFERROR(VLOOKUP(A2659,BITXeom!$C$9:$D$100,2,0),0)-$D$3*IFERROR(VLOOKUP($A2659,Dividends!$C$10:$E$100,2,0),0)</f>
        <v>8.4092248443420115</v>
      </c>
      <c r="G2659" s="66">
        <f t="shared" si="88"/>
        <v>12.835225495146769</v>
      </c>
      <c r="H2659" s="2">
        <f>H2658*(1-H$1+IF(AND(WEEKDAY($A2659)&lt;&gt;1,WEEKDAY($A2659)&lt;&gt;7),-VLOOKUP($A2659,ETF_OP_Fee!$I$5:$J$14,2,1),0))^($A2659-$A2658)*(1+1*(B2659/B2658-1))</f>
        <v>6.0482447474883445</v>
      </c>
      <c r="I2659" s="9" t="str">
        <f>IFERROR(VLOOKUP(A2659,'BITO-IV'!$A$1:$J$10000,4,0),"")</f>
        <v/>
      </c>
      <c r="L2659" s="9">
        <f>VLOOKUP(A2659,'ETH-Web'!$A$1:$G$10001,6,0)</f>
        <v>233.640884</v>
      </c>
      <c r="M2659" s="2">
        <f>M2658*(1-M$1+IF(AND(WEEKDAY($A2659)&lt;&gt;1,WEEKDAY($A2659)&lt;&gt;7),-VLOOKUP($A2659,ETF_OP_Fee!$K$5:$L$14,2,1),0))^($A2659-$A2658)*(1+2*(L2659/L2658-1))-M$3*IFERROR(VLOOKUP($A4255,Dividends!$C$10:$E$100,3,0),0)</f>
        <v>1.0173866701282652</v>
      </c>
      <c r="R2659">
        <f t="shared" si="89"/>
        <v>134.27650073871084</v>
      </c>
      <c r="S2659" t="e">
        <f t="shared" si="87"/>
        <v>#VALUE!</v>
      </c>
      <c r="U2659">
        <f t="shared" si="90"/>
        <v>152.42065049056768</v>
      </c>
      <c r="V2659">
        <f t="shared" si="91"/>
        <v>208.65887952231475</v>
      </c>
      <c r="W2659">
        <f>VLOOKUP(A2659,Tbills!$B$4:$C$10000,2,1)</f>
        <v>0.14500087912088369</v>
      </c>
    </row>
    <row r="2660" spans="1:23">
      <c r="A2660" s="1">
        <v>44029</v>
      </c>
      <c r="B2660">
        <f>IFERROR(VLOOKUP($A2660,'BTC-Web'!$A$2:$H$10000,2,0),"")</f>
        <v>9131.8125</v>
      </c>
      <c r="C2660">
        <f>VLOOKUP(A2660,H_SPBTFDUE!$B$2:$C$5828,2,0)</f>
        <v>57.9</v>
      </c>
      <c r="D2660" s="2">
        <f>D2659*(1-D$1+IF(AND(WEEKDAY($A2660)&lt;&gt;1,WEEKDAY($A2660)&lt;&gt;7),-VLOOKUP($A2660,ETF_OP_Fee!$G$5:$H$14,2,1),0))^($A2660-$A2659)*(1+2*(C2660/C2659-1))+IFERROR(VLOOKUP(A2660,BITXeom!$C$9:$D$100,2,0),0)-$D$3*IFERROR(VLOOKUP($A2660,Dividends!$C$10:$E$100,2,0),0)</f>
        <v>8.5046054207858788</v>
      </c>
      <c r="G2660" s="66">
        <f t="shared" si="88"/>
        <v>12.687410428962462</v>
      </c>
      <c r="H2660" s="2">
        <f>H2659*(1-H$1+IF(AND(WEEKDAY($A2660)&lt;&gt;1,WEEKDAY($A2660)&lt;&gt;7),-VLOOKUP($A2660,ETF_OP_Fee!$I$5:$J$14,2,1),0))^($A2660-$A2659)*(1+1*(B2660/B2659-1))</f>
        <v>6.0084983474328642</v>
      </c>
      <c r="I2660" s="9" t="str">
        <f>IFERROR(VLOOKUP(A2660,'BITO-IV'!$A$1:$J$10000,4,0),"")</f>
        <v/>
      </c>
      <c r="L2660" s="9">
        <f>VLOOKUP(A2660,'ETH-Web'!$A$1:$G$10001,6,0)</f>
        <v>232.773087</v>
      </c>
      <c r="M2660" s="2">
        <f>M2659*(1-M$1+IF(AND(WEEKDAY($A2660)&lt;&gt;1,WEEKDAY($A2660)&lt;&gt;7),-VLOOKUP($A2660,ETF_OP_Fee!$K$5:$L$14,2,1),0))^($A2660-$A2659)*(1+2*(L2660/L2659-1))-M$3*IFERROR(VLOOKUP($A4256,Dividends!$C$10:$E$100,3,0),0)</f>
        <v>1.0098030385103429</v>
      </c>
      <c r="R2660">
        <f t="shared" si="89"/>
        <v>133.39756671996241</v>
      </c>
      <c r="S2660" t="e">
        <f t="shared" si="87"/>
        <v>#VALUE!</v>
      </c>
      <c r="U2660">
        <f t="shared" si="90"/>
        <v>151.8545244728551</v>
      </c>
      <c r="V2660">
        <f t="shared" si="91"/>
        <v>207.10352979878616</v>
      </c>
      <c r="W2660">
        <f>VLOOKUP(A2660,Tbills!$B$4:$C$10000,2,1)</f>
        <v>0.14500087912088369</v>
      </c>
    </row>
    <row r="2661" spans="1:23">
      <c r="A2661" s="1">
        <v>44032</v>
      </c>
      <c r="B2661">
        <f>IFERROR(VLOOKUP($A2661,'BTC-Web'!$A$2:$H$10000,2,0),"")</f>
        <v>9187.2207030000009</v>
      </c>
      <c r="C2661">
        <f>VLOOKUP(A2661,H_SPBTFDUE!$B$2:$C$5828,2,0)</f>
        <v>57.91</v>
      </c>
      <c r="D2661" s="2">
        <f>D2660*(1-D$1+IF(AND(WEEKDAY($A2661)&lt;&gt;1,WEEKDAY($A2661)&lt;&gt;7),-VLOOKUP($A2661,ETF_OP_Fee!$G$5:$H$14,2,1),0))^($A2661-$A2660)*(1+2*(C2661/C2660-1))+IFERROR(VLOOKUP(A2661,BITXeom!$C$9:$D$100,2,0),0)-$D$3*IFERROR(VLOOKUP($A2661,Dividends!$C$10:$E$100,2,0),0)</f>
        <v>8.5044667786769388</v>
      </c>
      <c r="G2661" s="66">
        <f t="shared" si="88"/>
        <v>12.682367463228235</v>
      </c>
      <c r="H2661" s="2">
        <f>H2660*(1-H$1+IF(AND(WEEKDAY($A2661)&lt;&gt;1,WEEKDAY($A2661)&lt;&gt;7),-VLOOKUP($A2661,ETF_OP_Fee!$I$5:$J$14,2,1),0))^($A2661-$A2660)*(1+1*(B2661/B2660-1))</f>
        <v>6.0444835324122685</v>
      </c>
      <c r="I2661" s="9" t="str">
        <f>IFERROR(VLOOKUP(A2661,'BITO-IV'!$A$1:$J$10000,4,0),"")</f>
        <v/>
      </c>
      <c r="L2661" s="9">
        <f>VLOOKUP(A2661,'ETH-Web'!$A$1:$G$10001,6,0)</f>
        <v>236.15316799999999</v>
      </c>
      <c r="M2661" s="2">
        <f>M2660*(1-M$1+IF(AND(WEEKDAY($A2661)&lt;&gt;1,WEEKDAY($A2661)&lt;&gt;7),-VLOOKUP($A2661,ETF_OP_Fee!$K$5:$L$14,2,1),0))^($A2661-$A2660)*(1+2*(L2661/L2660-1))-M$3*IFERROR(VLOOKUP($A4257,Dividends!$C$10:$E$100,3,0),0)</f>
        <v>1.0390493095204221</v>
      </c>
      <c r="R2661">
        <f t="shared" si="89"/>
        <v>134.20697005106734</v>
      </c>
      <c r="S2661" t="e">
        <f t="shared" si="87"/>
        <v>#VALUE!</v>
      </c>
      <c r="U2661">
        <f t="shared" si="90"/>
        <v>154.05959293480635</v>
      </c>
      <c r="V2661">
        <f t="shared" si="91"/>
        <v>213.10173512066217</v>
      </c>
      <c r="W2661">
        <f>VLOOKUP(A2661,Tbills!$B$4:$C$10000,2,1)</f>
        <v>0.14500087912088369</v>
      </c>
    </row>
    <row r="2662" spans="1:23">
      <c r="A2662" s="1">
        <v>44033</v>
      </c>
      <c r="B2662">
        <f>IFERROR(VLOOKUP($A2662,'BTC-Web'!$A$2:$H$10000,2,0),"")</f>
        <v>9162.5146480000003</v>
      </c>
      <c r="C2662">
        <f>VLOOKUP(A2662,H_SPBTFDUE!$B$2:$C$5828,2,0)</f>
        <v>59.19</v>
      </c>
      <c r="D2662" s="2">
        <f>D2661*(1-D$1+IF(AND(WEEKDAY($A2662)&lt;&gt;1,WEEKDAY($A2662)&lt;&gt;7),-VLOOKUP($A2662,ETF_OP_Fee!$G$5:$H$14,2,1),0))^($A2662-$A2661)*(1+2*(C2662/C2661-1))+IFERROR(VLOOKUP(A2662,BITXeom!$C$9:$D$100,2,0),0)-$D$3*IFERROR(VLOOKUP($A2662,Dividends!$C$10:$E$100,2,0),0)</f>
        <v>8.8793492057462</v>
      </c>
      <c r="G2662" s="66">
        <f t="shared" si="88"/>
        <v>12.121063860815585</v>
      </c>
      <c r="H2662" s="2">
        <f>H2661*(1-H$1+IF(AND(WEEKDAY($A2662)&lt;&gt;1,WEEKDAY($A2662)&lt;&gt;7),-VLOOKUP($A2662,ETF_OP_Fee!$I$5:$J$14,2,1),0))^($A2662-$A2661)*(1+1*(B2662/B2661-1))</f>
        <v>6.0280719522186983</v>
      </c>
      <c r="I2662" s="9" t="str">
        <f>IFERROR(VLOOKUP(A2662,'BITO-IV'!$A$1:$J$10000,4,0),"")</f>
        <v/>
      </c>
      <c r="L2662" s="9">
        <f>VLOOKUP(A2662,'ETH-Web'!$A$1:$G$10001,6,0)</f>
        <v>245.01672400000001</v>
      </c>
      <c r="M2662" s="2">
        <f>M2661*(1-M$1+IF(AND(WEEKDAY($A2662)&lt;&gt;1,WEEKDAY($A2662)&lt;&gt;7),-VLOOKUP($A2662,ETF_OP_Fee!$K$5:$L$14,2,1),0))^($A2662-$A2661)*(1+2*(L2662/L2661-1))-M$3*IFERROR(VLOOKUP($A4258,Dividends!$C$10:$E$100,3,0),0)</f>
        <v>1.1170179856854969</v>
      </c>
      <c r="R2662">
        <f t="shared" si="89"/>
        <v>133.84606386511032</v>
      </c>
      <c r="S2662" t="e">
        <f t="shared" si="87"/>
        <v>#VALUE!</v>
      </c>
      <c r="U2662">
        <f t="shared" si="90"/>
        <v>159.84192412637802</v>
      </c>
      <c r="V2662">
        <f t="shared" si="91"/>
        <v>229.09256445243597</v>
      </c>
      <c r="W2662">
        <f>VLOOKUP(A2662,Tbills!$B$4:$C$10000,2,1)</f>
        <v>0.14500087912088369</v>
      </c>
    </row>
    <row r="2663" spans="1:23">
      <c r="A2663" s="1">
        <v>44034</v>
      </c>
      <c r="B2663">
        <f>IFERROR(VLOOKUP($A2663,'BTC-Web'!$A$2:$H$10000,2,0),"")</f>
        <v>9375.0800780000009</v>
      </c>
      <c r="C2663">
        <f>VLOOKUP(A2663,H_SPBTFDUE!$B$2:$C$5828,2,0)</f>
        <v>59.34</v>
      </c>
      <c r="D2663" s="2">
        <f>D2662*(1-D$1+IF(AND(WEEKDAY($A2663)&lt;&gt;1,WEEKDAY($A2663)&lt;&gt;7),-VLOOKUP($A2663,ETF_OP_Fee!$G$5:$H$14,2,1),0))^($A2663-$A2662)*(1+2*(C2663/C2662-1))+IFERROR(VLOOKUP(A2663,BITXeom!$C$9:$D$100,2,0),0)-$D$3*IFERROR(VLOOKUP($A2663,Dividends!$C$10:$E$100,2,0),0)</f>
        <v>8.9232776974028436</v>
      </c>
      <c r="G2663" s="66">
        <f t="shared" si="88"/>
        <v>12.058998213740445</v>
      </c>
      <c r="H2663" s="2">
        <f>H2662*(1-H$1+IF(AND(WEEKDAY($A2663)&lt;&gt;1,WEEKDAY($A2663)&lt;&gt;7),-VLOOKUP($A2663,ETF_OP_Fee!$I$5:$J$14,2,1),0))^($A2663-$A2662)*(1+1*(B2663/B2662-1))</f>
        <v>6.16775945639806</v>
      </c>
      <c r="I2663" s="9" t="str">
        <f>IFERROR(VLOOKUP(A2663,'BITO-IV'!$A$1:$J$10000,4,0),"")</f>
        <v/>
      </c>
      <c r="L2663" s="9">
        <f>VLOOKUP(A2663,'ETH-Web'!$A$1:$G$10001,6,0)</f>
        <v>262.19064300000002</v>
      </c>
      <c r="M2663" s="2">
        <f>M2662*(1-M$1+IF(AND(WEEKDAY($A2663)&lt;&gt;1,WEEKDAY($A2663)&lt;&gt;7),-VLOOKUP($A2663,ETF_OP_Fee!$K$5:$L$14,2,1),0))^($A2663-$A2662)*(1+2*(L2663/L2662-1))-M$3*IFERROR(VLOOKUP($A4259,Dividends!$C$10:$E$100,3,0),0)</f>
        <v>1.2735751206355639</v>
      </c>
      <c r="R2663">
        <f t="shared" si="89"/>
        <v>136.95122082390495</v>
      </c>
      <c r="S2663" t="e">
        <f t="shared" ref="S2663:S2726" si="92">IF($A2663&gt;=$R$2,I2663*S$4,"")</f>
        <v>#VALUE!</v>
      </c>
      <c r="U2663">
        <f t="shared" si="90"/>
        <v>171.04569917052791</v>
      </c>
      <c r="V2663">
        <f t="shared" si="91"/>
        <v>261.20133618991741</v>
      </c>
      <c r="W2663">
        <f>VLOOKUP(A2663,Tbills!$B$4:$C$10000,2,1)</f>
        <v>0.14500087912088369</v>
      </c>
    </row>
    <row r="2664" spans="1:23">
      <c r="A2664" s="1">
        <v>44035</v>
      </c>
      <c r="B2664">
        <f>IFERROR(VLOOKUP($A2664,'BTC-Web'!$A$2:$H$10000,2,0),"")</f>
        <v>9527.1416019999997</v>
      </c>
      <c r="C2664">
        <f>VLOOKUP(A2664,H_SPBTFDUE!$B$2:$C$5828,2,0)</f>
        <v>60.82</v>
      </c>
      <c r="D2664" s="2">
        <f>D2663*(1-D$1+IF(AND(WEEKDAY($A2664)&lt;&gt;1,WEEKDAY($A2664)&lt;&gt;7),-VLOOKUP($A2664,ETF_OP_Fee!$G$5:$H$14,2,1),0))^($A2664-$A2663)*(1+2*(C2664/C2663-1))+IFERROR(VLOOKUP(A2664,BITXeom!$C$9:$D$100,2,0),0)-$D$3*IFERROR(VLOOKUP($A2664,Dividends!$C$10:$E$100,2,0),0)</f>
        <v>9.3672596142622684</v>
      </c>
      <c r="G2664" s="66">
        <f t="shared" si="88"/>
        <v>11.45684310534484</v>
      </c>
      <c r="H2664" s="2">
        <f>H2663*(1-H$1+IF(AND(WEEKDAY($A2664)&lt;&gt;1,WEEKDAY($A2664)&lt;&gt;7),-VLOOKUP($A2664,ETF_OP_Fee!$I$5:$J$14,2,1),0))^($A2664-$A2663)*(1+1*(B2664/B2663-1))</f>
        <v>6.2676358836777091</v>
      </c>
      <c r="I2664" s="9" t="str">
        <f>IFERROR(VLOOKUP(A2664,'BITO-IV'!$A$1:$J$10000,4,0),"")</f>
        <v/>
      </c>
      <c r="L2664" s="9">
        <f>VLOOKUP(A2664,'ETH-Web'!$A$1:$G$10001,6,0)</f>
        <v>274.68905599999999</v>
      </c>
      <c r="M2664" s="2">
        <f>M2663*(1-M$1+IF(AND(WEEKDAY($A2664)&lt;&gt;1,WEEKDAY($A2664)&lt;&gt;7),-VLOOKUP($A2664,ETF_OP_Fee!$K$5:$L$14,2,1),0))^($A2664-$A2663)*(1+2*(L2664/L2663-1))-M$3*IFERROR(VLOOKUP($A4260,Dividends!$C$10:$E$100,3,0),0)</f>
        <v>1.394959758489984</v>
      </c>
      <c r="R2664">
        <f t="shared" si="89"/>
        <v>139.17253639442603</v>
      </c>
      <c r="S2664" t="e">
        <f t="shared" si="92"/>
        <v>#VALUE!</v>
      </c>
      <c r="U2664">
        <f t="shared" si="90"/>
        <v>179.19930742155543</v>
      </c>
      <c r="V2664">
        <f t="shared" si="91"/>
        <v>286.09647514699856</v>
      </c>
      <c r="W2664">
        <f>VLOOKUP(A2664,Tbills!$B$4:$C$10000,2,1)</f>
        <v>0.11999868131867669</v>
      </c>
    </row>
    <row r="2665" spans="1:23">
      <c r="A2665" s="1">
        <v>44036</v>
      </c>
      <c r="B2665">
        <f>IFERROR(VLOOKUP($A2665,'BTC-Web'!$A$2:$H$10000,2,0),"")</f>
        <v>9585.5146480000003</v>
      </c>
      <c r="C2665">
        <f>VLOOKUP(A2665,H_SPBTFDUE!$B$2:$C$5828,2,0)</f>
        <v>60.63</v>
      </c>
      <c r="D2665" s="2">
        <f>D2664*(1-D$1+IF(AND(WEEKDAY($A2665)&lt;&gt;1,WEEKDAY($A2665)&lt;&gt;7),-VLOOKUP($A2665,ETF_OP_Fee!$G$5:$H$14,2,1),0))^($A2665-$A2664)*(1+2*(C2665/C2664-1))+IFERROR(VLOOKUP(A2665,BITXeom!$C$9:$D$100,2,0),0)-$D$3*IFERROR(VLOOKUP($A2665,Dividends!$C$10:$E$100,2,0),0)</f>
        <v>9.3076113449913489</v>
      </c>
      <c r="G2665" s="66">
        <f t="shared" ref="G2665:G2728" si="93">G2664*(1-G$1-2*(C2665/C2664-1))</f>
        <v>11.527828444520202</v>
      </c>
      <c r="H2665" s="2">
        <f>H2664*(1-H$1+IF(AND(WEEKDAY($A2665)&lt;&gt;1,WEEKDAY($A2665)&lt;&gt;7),-VLOOKUP($A2665,ETF_OP_Fee!$I$5:$J$14,2,1),0))^($A2665-$A2664)*(1+1*(B2665/B2664-1))</f>
        <v>6.305873723060837</v>
      </c>
      <c r="I2665" s="9" t="str">
        <f>IFERROR(VLOOKUP(A2665,'BITO-IV'!$A$1:$J$10000,4,0),"")</f>
        <v/>
      </c>
      <c r="L2665" s="9">
        <f>VLOOKUP(A2665,'ETH-Web'!$A$1:$G$10001,6,0)</f>
        <v>279.21542399999998</v>
      </c>
      <c r="M2665" s="2">
        <f>M2664*(1-M$1+IF(AND(WEEKDAY($A2665)&lt;&gt;1,WEEKDAY($A2665)&lt;&gt;7),-VLOOKUP($A2665,ETF_OP_Fee!$K$5:$L$14,2,1),0))^($A2665-$A2664)*(1+2*(L2665/L2664-1))-M$3*IFERROR(VLOOKUP($A4261,Dividends!$C$10:$E$100,3,0),0)</f>
        <v>1.4408953672347973</v>
      </c>
      <c r="R2665">
        <f t="shared" ref="R2665:R2728" si="94">IF($A2665&gt;=$R$2,B2665*R$4,"")</f>
        <v>140.02525016821764</v>
      </c>
      <c r="S2665" t="e">
        <f t="shared" si="92"/>
        <v>#VALUE!</v>
      </c>
      <c r="U2665">
        <f t="shared" si="90"/>
        <v>182.15218083612311</v>
      </c>
      <c r="V2665">
        <f t="shared" si="91"/>
        <v>295.51754673392998</v>
      </c>
      <c r="W2665">
        <f>VLOOKUP(A2665,Tbills!$B$4:$C$10000,2,1)</f>
        <v>0.11999868131867669</v>
      </c>
    </row>
    <row r="2666" spans="1:23">
      <c r="A2666" s="1">
        <v>44039</v>
      </c>
      <c r="B2666">
        <f>IFERROR(VLOOKUP($A2666,'BTC-Web'!$A$2:$H$10000,2,0),"")</f>
        <v>9905.2177730000003</v>
      </c>
      <c r="C2666">
        <f>VLOOKUP(A2666,H_SPBTFDUE!$B$2:$C$5828,2,0)</f>
        <v>69.16</v>
      </c>
      <c r="D2666" s="2">
        <f>D2665*(1-D$1+IF(AND(WEEKDAY($A2666)&lt;&gt;1,WEEKDAY($A2666)&lt;&gt;7),-VLOOKUP($A2666,ETF_OP_Fee!$G$5:$H$14,2,1),0))^($A2666-$A2665)*(1+2*(C2666/C2665-1))+IFERROR(VLOOKUP(A2666,BITXeom!$C$9:$D$100,2,0),0)-$D$3*IFERROR(VLOOKUP($A2666,Dividends!$C$10:$E$100,2,0),0)</f>
        <v>11.922263718406107</v>
      </c>
      <c r="G2666" s="66">
        <f t="shared" si="93"/>
        <v>8.2835411933643659</v>
      </c>
      <c r="H2666" s="2">
        <f>H2665*(1-H$1+IF(AND(WEEKDAY($A2666)&lt;&gt;1,WEEKDAY($A2666)&lt;&gt;7),-VLOOKUP($A2666,ETF_OP_Fee!$I$5:$J$14,2,1),0))^($A2666-$A2665)*(1+1*(B2666/B2665-1))</f>
        <v>6.5156830697709056</v>
      </c>
      <c r="I2666" s="9" t="str">
        <f>IFERROR(VLOOKUP(A2666,'BITO-IV'!$A$1:$J$10000,4,0),"")</f>
        <v/>
      </c>
      <c r="L2666" s="9">
        <f>VLOOKUP(A2666,'ETH-Web'!$A$1:$G$10001,6,0)</f>
        <v>321.51409899999999</v>
      </c>
      <c r="M2666" s="2">
        <f>M2665*(1-M$1+IF(AND(WEEKDAY($A2666)&lt;&gt;1,WEEKDAY($A2666)&lt;&gt;7),-VLOOKUP($A2666,ETF_OP_Fee!$K$5:$L$14,2,1),0))^($A2666-$A2665)*(1+2*(L2666/L2665-1))-M$3*IFERROR(VLOOKUP($A4262,Dividends!$C$10:$E$100,3,0),0)</f>
        <v>1.8773162064207085</v>
      </c>
      <c r="R2666">
        <f t="shared" si="94"/>
        <v>144.69547515890466</v>
      </c>
      <c r="S2666" t="e">
        <f t="shared" si="92"/>
        <v>#VALUE!</v>
      </c>
      <c r="U2666">
        <f t="shared" si="90"/>
        <v>209.74663026642534</v>
      </c>
      <c r="V2666">
        <f t="shared" si="91"/>
        <v>385.0244038399307</v>
      </c>
      <c r="W2666">
        <f>VLOOKUP(A2666,Tbills!$B$4:$C$10000,2,1)</f>
        <v>0.11999868131867669</v>
      </c>
    </row>
    <row r="2667" spans="1:23">
      <c r="A2667" s="1">
        <v>44040</v>
      </c>
      <c r="B2667">
        <f>IFERROR(VLOOKUP($A2667,'BTC-Web'!$A$2:$H$10000,2,0),"")</f>
        <v>11017.463867</v>
      </c>
      <c r="C2667">
        <f>VLOOKUP(A2667,H_SPBTFDUE!$B$2:$C$5828,2,0)</f>
        <v>70.099999999999994</v>
      </c>
      <c r="D2667" s="2">
        <f>D2666*(1-D$1+IF(AND(WEEKDAY($A2667)&lt;&gt;1,WEEKDAY($A2667)&lt;&gt;7),-VLOOKUP($A2667,ETF_OP_Fee!$G$5:$H$14,2,1),0))^($A2667-$A2666)*(1+2*(C2667/C2666-1))+IFERROR(VLOOKUP(A2667,BITXeom!$C$9:$D$100,2,0),0)-$D$3*IFERROR(VLOOKUP($A2667,Dividends!$C$10:$E$100,2,0),0)</f>
        <v>12.244874429662509</v>
      </c>
      <c r="G2667" s="66">
        <f t="shared" si="93"/>
        <v>8.0579356540409641</v>
      </c>
      <c r="H2667" s="2">
        <f>H2666*(1-H$1+IF(AND(WEEKDAY($A2667)&lt;&gt;1,WEEKDAY($A2667)&lt;&gt;7),-VLOOKUP($A2667,ETF_OP_Fee!$I$5:$J$14,2,1),0))^($A2667-$A2666)*(1+1*(B2667/B2666-1))</f>
        <v>7.2471333820722883</v>
      </c>
      <c r="I2667" s="9" t="str">
        <f>IFERROR(VLOOKUP(A2667,'BITO-IV'!$A$1:$J$10000,4,0),"")</f>
        <v/>
      </c>
      <c r="L2667" s="9">
        <f>VLOOKUP(A2667,'ETH-Web'!$A$1:$G$10001,6,0)</f>
        <v>316.65725700000002</v>
      </c>
      <c r="M2667" s="2">
        <f>M2666*(1-M$1+IF(AND(WEEKDAY($A2667)&lt;&gt;1,WEEKDAY($A2667)&lt;&gt;7),-VLOOKUP($A2667,ETF_OP_Fee!$K$5:$L$14,2,1),0))^($A2667-$A2666)*(1+2*(L2667/L2666-1))-M$3*IFERROR(VLOOKUP($A4263,Dividends!$C$10:$E$100,3,0),0)</f>
        <v>1.8205512584171342</v>
      </c>
      <c r="R2667">
        <f t="shared" si="94"/>
        <v>160.94317215590087</v>
      </c>
      <c r="S2667" t="e">
        <f t="shared" si="92"/>
        <v>#VALUE!</v>
      </c>
      <c r="U2667">
        <f t="shared" si="90"/>
        <v>206.57816503766895</v>
      </c>
      <c r="V2667">
        <f t="shared" si="91"/>
        <v>373.38231062764692</v>
      </c>
      <c r="W2667">
        <f>VLOOKUP(A2667,Tbills!$B$4:$C$10000,2,1)</f>
        <v>0.11999868131867669</v>
      </c>
    </row>
    <row r="2668" spans="1:23">
      <c r="A2668" s="1">
        <v>44041</v>
      </c>
      <c r="B2668">
        <f>IFERROR(VLOOKUP($A2668,'BTC-Web'!$A$2:$H$10000,2,0),"")</f>
        <v>10912.953125</v>
      </c>
      <c r="C2668">
        <f>VLOOKUP(A2668,H_SPBTFDUE!$B$2:$C$5828,2,0)</f>
        <v>71.41</v>
      </c>
      <c r="D2668" s="2">
        <f>D2667*(1-D$1+IF(AND(WEEKDAY($A2668)&lt;&gt;1,WEEKDAY($A2668)&lt;&gt;7),-VLOOKUP($A2668,ETF_OP_Fee!$G$5:$H$14,2,1),0))^($A2668-$A2667)*(1+2*(C2668/C2667-1))+IFERROR(VLOOKUP(A2668,BITXeom!$C$9:$D$100,2,0),0)-$D$3*IFERROR(VLOOKUP($A2668,Dividends!$C$10:$E$100,2,0),0)</f>
        <v>12.70099753119149</v>
      </c>
      <c r="G2668" s="66">
        <f t="shared" si="93"/>
        <v>7.7563494179220331</v>
      </c>
      <c r="H2668" s="2">
        <f>H2667*(1-H$1+IF(AND(WEEKDAY($A2668)&lt;&gt;1,WEEKDAY($A2668)&lt;&gt;7),-VLOOKUP($A2668,ETF_OP_Fee!$I$5:$J$14,2,1),0))^($A2668-$A2667)*(1+1*(B2668/B2667-1))</f>
        <v>7.1782008453846444</v>
      </c>
      <c r="I2668" s="9" t="str">
        <f>IFERROR(VLOOKUP(A2668,'BITO-IV'!$A$1:$J$10000,4,0),"")</f>
        <v/>
      </c>
      <c r="L2668" s="9">
        <f>VLOOKUP(A2668,'ETH-Web'!$A$1:$G$10001,6,0)</f>
        <v>318.19088699999998</v>
      </c>
      <c r="M2668" s="2">
        <f>M2667*(1-M$1+IF(AND(WEEKDAY($A2668)&lt;&gt;1,WEEKDAY($A2668)&lt;&gt;7),-VLOOKUP($A2668,ETF_OP_Fee!$K$5:$L$14,2,1),0))^($A2668-$A2667)*(1+2*(L2668/L2667-1))-M$3*IFERROR(VLOOKUP($A4264,Dividends!$C$10:$E$100,3,0),0)</f>
        <v>1.8381384556419784</v>
      </c>
      <c r="R2668">
        <f t="shared" si="94"/>
        <v>159.41647866773542</v>
      </c>
      <c r="S2668" t="e">
        <f t="shared" si="92"/>
        <v>#VALUE!</v>
      </c>
      <c r="U2668">
        <f t="shared" si="90"/>
        <v>207.578661518464</v>
      </c>
      <c r="V2668">
        <f t="shared" si="91"/>
        <v>376.98932158485883</v>
      </c>
      <c r="W2668">
        <f>VLOOKUP(A2668,Tbills!$B$4:$C$10000,2,1)</f>
        <v>0.11999868131867669</v>
      </c>
    </row>
    <row r="2669" spans="1:23">
      <c r="A2669" s="1">
        <v>44042</v>
      </c>
      <c r="B2669">
        <f>IFERROR(VLOOKUP($A2669,'BTC-Web'!$A$2:$H$10000,2,0),"")</f>
        <v>11099.833008</v>
      </c>
      <c r="C2669">
        <f>VLOOKUP(A2669,H_SPBTFDUE!$B$2:$C$5828,2,0)</f>
        <v>71.069999999999993</v>
      </c>
      <c r="D2669" s="2">
        <f>D2668*(1-D$1+IF(AND(WEEKDAY($A2669)&lt;&gt;1,WEEKDAY($A2669)&lt;&gt;7),-VLOOKUP($A2669,ETF_OP_Fee!$G$5:$H$14,2,1),0))^($A2669-$A2668)*(1+2*(C2669/C2668-1))+IFERROR(VLOOKUP(A2669,BITXeom!$C$9:$D$100,2,0),0)-$D$3*IFERROR(VLOOKUP($A2669,Dividends!$C$10:$E$100,2,0),0)</f>
        <v>12.578536089519396</v>
      </c>
      <c r="G2669" s="66">
        <f t="shared" si="93"/>
        <v>7.8298053127144636</v>
      </c>
      <c r="H2669" s="2">
        <f>H2668*(1-H$1+IF(AND(WEEKDAY($A2669)&lt;&gt;1,WEEKDAY($A2669)&lt;&gt;7),-VLOOKUP($A2669,ETF_OP_Fee!$I$5:$J$14,2,1),0))^($A2669-$A2668)*(1+1*(B2669/B2668-1))</f>
        <v>7.3009345855803254</v>
      </c>
      <c r="I2669" s="9" t="str">
        <f>IFERROR(VLOOKUP(A2669,'BITO-IV'!$A$1:$J$10000,4,0),"")</f>
        <v/>
      </c>
      <c r="L2669" s="9">
        <f>VLOOKUP(A2669,'ETH-Web'!$A$1:$G$10001,6,0)</f>
        <v>334.58663899999999</v>
      </c>
      <c r="M2669" s="2">
        <f>M2668*(1-M$1+IF(AND(WEEKDAY($A2669)&lt;&gt;1,WEEKDAY($A2669)&lt;&gt;7),-VLOOKUP($A2669,ETF_OP_Fee!$K$5:$L$14,2,1),0))^($A2669-$A2668)*(1+2*(L2669/L2668-1))-M$3*IFERROR(VLOOKUP($A4265,Dividends!$C$10:$E$100,3,0),0)</f>
        <v>2.0275175738122577</v>
      </c>
      <c r="R2669">
        <f t="shared" si="94"/>
        <v>162.14642101610397</v>
      </c>
      <c r="S2669" t="e">
        <f t="shared" si="92"/>
        <v>#VALUE!</v>
      </c>
      <c r="U2669">
        <f t="shared" si="90"/>
        <v>218.27478260111675</v>
      </c>
      <c r="V2669">
        <f t="shared" si="91"/>
        <v>415.82965217160876</v>
      </c>
      <c r="W2669">
        <f>VLOOKUP(A2669,Tbills!$B$4:$C$10000,2,1)</f>
        <v>0.10500131868134352</v>
      </c>
    </row>
    <row r="2670" spans="1:23">
      <c r="A2670" s="1">
        <v>44043</v>
      </c>
      <c r="B2670">
        <f>IFERROR(VLOOKUP($A2670,'BTC-Web'!$A$2:$H$10000,2,0),"")</f>
        <v>11110.210938</v>
      </c>
      <c r="C2670">
        <f>VLOOKUP(A2670,H_SPBTFDUE!$B$2:$C$5828,2,0)</f>
        <v>72.569999999999993</v>
      </c>
      <c r="D2670" s="2">
        <f>D2669*(1-D$1+IF(AND(WEEKDAY($A2670)&lt;&gt;1,WEEKDAY($A2670)&lt;&gt;7),-VLOOKUP($A2670,ETF_OP_Fee!$G$5:$H$14,2,1),0))^($A2670-$A2669)*(1+2*(C2670/C2669-1))+IFERROR(VLOOKUP(A2670,BITXeom!$C$9:$D$100,2,0),0)-$D$3*IFERROR(VLOOKUP($A2670,Dividends!$C$10:$E$100,2,0),0)</f>
        <v>13.107919721039359</v>
      </c>
      <c r="G2670" s="66">
        <f t="shared" si="93"/>
        <v>7.4988867455125234</v>
      </c>
      <c r="H2670" s="2">
        <f>H2669*(1-H$1+IF(AND(WEEKDAY($A2670)&lt;&gt;1,WEEKDAY($A2670)&lt;&gt;7),-VLOOKUP($A2670,ETF_OP_Fee!$I$5:$J$14,2,1),0))^($A2670-$A2669)*(1+1*(B2670/B2669-1))</f>
        <v>7.3075704852085828</v>
      </c>
      <c r="I2670" s="9" t="str">
        <f>IFERROR(VLOOKUP(A2670,'BITO-IV'!$A$1:$J$10000,4,0),"")</f>
        <v/>
      </c>
      <c r="L2670" s="9">
        <f>VLOOKUP(A2670,'ETH-Web'!$A$1:$G$10001,6,0)</f>
        <v>345.55465700000002</v>
      </c>
      <c r="M2670" s="2">
        <f>M2669*(1-M$1+IF(AND(WEEKDAY($A2670)&lt;&gt;1,WEEKDAY($A2670)&lt;&gt;7),-VLOOKUP($A2670,ETF_OP_Fee!$K$5:$L$14,2,1),0))^($A2670-$A2669)*(1+2*(L2670/L2669-1))-M$3*IFERROR(VLOOKUP($A4266,Dividends!$C$10:$E$100,3,0),0)</f>
        <v>2.1603892348128242</v>
      </c>
      <c r="R2670">
        <f t="shared" si="94"/>
        <v>162.29802187404869</v>
      </c>
      <c r="S2670" t="e">
        <f t="shared" si="92"/>
        <v>#VALUE!</v>
      </c>
      <c r="U2670">
        <f t="shared" si="90"/>
        <v>225.43000479310376</v>
      </c>
      <c r="V2670">
        <f t="shared" si="91"/>
        <v>443.08069911244559</v>
      </c>
      <c r="W2670">
        <f>VLOOKUP(A2670,Tbills!$B$4:$C$10000,2,1)</f>
        <v>0.10500131868134352</v>
      </c>
    </row>
    <row r="2671" spans="1:23">
      <c r="A2671" s="1">
        <v>44046</v>
      </c>
      <c r="B2671">
        <f>IFERROR(VLOOKUP($A2671,'BTC-Web'!$A$2:$H$10000,2,0),"")</f>
        <v>11043.768555000001</v>
      </c>
      <c r="C2671">
        <f>VLOOKUP(A2671,H_SPBTFDUE!$B$2:$C$5828,2,0)</f>
        <v>72.62</v>
      </c>
      <c r="D2671" s="2">
        <f>D2670*(1-D$1+IF(AND(WEEKDAY($A2671)&lt;&gt;1,WEEKDAY($A2671)&lt;&gt;7),-VLOOKUP($A2671,ETF_OP_Fee!$G$5:$H$14,2,1),0))^($A2671-$A2670)*(1+2*(C2671/C2670-1))+IFERROR(VLOOKUP(A2671,BITXeom!$C$9:$D$100,2,0),0)-$D$3*IFERROR(VLOOKUP($A2671,Dividends!$C$10:$E$100,2,0),0)</f>
        <v>13.121235812374472</v>
      </c>
      <c r="G2671" s="66">
        <f t="shared" si="93"/>
        <v>7.4881630774349359</v>
      </c>
      <c r="H2671" s="2">
        <f>H2670*(1-H$1+IF(AND(WEEKDAY($A2671)&lt;&gt;1,WEEKDAY($A2671)&lt;&gt;7),-VLOOKUP($A2671,ETF_OP_Fee!$I$5:$J$14,2,1),0))^($A2671-$A2670)*(1+1*(B2671/B2670-1))</f>
        <v>7.2633018649292316</v>
      </c>
      <c r="I2671" s="9" t="str">
        <f>IFERROR(VLOOKUP(A2671,'BITO-IV'!$A$1:$J$10000,4,0),"")</f>
        <v/>
      </c>
      <c r="L2671" s="9">
        <f>VLOOKUP(A2671,'ETH-Web'!$A$1:$G$10001,6,0)</f>
        <v>386.29516599999999</v>
      </c>
      <c r="M2671" s="2">
        <f>M2670*(1-M$1+IF(AND(WEEKDAY($A2671)&lt;&gt;1,WEEKDAY($A2671)&lt;&gt;7),-VLOOKUP($A2671,ETF_OP_Fee!$K$5:$L$14,2,1),0))^($A2671-$A2670)*(1+2*(L2671/L2670-1))-M$3*IFERROR(VLOOKUP($A4267,Dividends!$C$10:$E$100,3,0),0)</f>
        <v>2.6695979371369214</v>
      </c>
      <c r="R2671">
        <f t="shared" si="94"/>
        <v>161.32743118142596</v>
      </c>
      <c r="S2671" t="e">
        <f t="shared" si="92"/>
        <v>#VALUE!</v>
      </c>
      <c r="U2671">
        <f t="shared" si="90"/>
        <v>252.00795115585089</v>
      </c>
      <c r="V2671">
        <f t="shared" si="91"/>
        <v>547.5158370886121</v>
      </c>
      <c r="W2671">
        <f>VLOOKUP(A2671,Tbills!$B$4:$C$10000,2,1)</f>
        <v>0.10500131868134352</v>
      </c>
    </row>
    <row r="2672" spans="1:23">
      <c r="A2672" s="1">
        <v>44047</v>
      </c>
      <c r="B2672">
        <f>IFERROR(VLOOKUP($A2672,'BTC-Web'!$A$2:$H$10000,2,0),"")</f>
        <v>11246.203125</v>
      </c>
      <c r="C2672">
        <f>VLOOKUP(A2672,H_SPBTFDUE!$B$2:$C$5828,2,0)</f>
        <v>71.099999999999994</v>
      </c>
      <c r="D2672" s="2">
        <f>D2671*(1-D$1+IF(AND(WEEKDAY($A2672)&lt;&gt;1,WEEKDAY($A2672)&lt;&gt;7),-VLOOKUP($A2672,ETF_OP_Fee!$G$5:$H$14,2,1),0))^($A2672-$A2671)*(1+2*(C2672/C2671-1))+IFERROR(VLOOKUP(A2672,BITXeom!$C$9:$D$100,2,0),0)-$D$3*IFERROR(VLOOKUP($A2672,Dividends!$C$10:$E$100,2,0),0)</f>
        <v>12.570442446900035</v>
      </c>
      <c r="G2672" s="66">
        <f t="shared" si="93"/>
        <v>7.8012408639638329</v>
      </c>
      <c r="H2672" s="2">
        <f>H2671*(1-H$1+IF(AND(WEEKDAY($A2672)&lt;&gt;1,WEEKDAY($A2672)&lt;&gt;7),-VLOOKUP($A2672,ETF_OP_Fee!$I$5:$J$14,2,1),0))^($A2672-$A2671)*(1+1*(B2672/B2671-1))</f>
        <v>7.3962471857035998</v>
      </c>
      <c r="I2672" s="9" t="str">
        <f>IFERROR(VLOOKUP(A2672,'BITO-IV'!$A$1:$J$10000,4,0),"")</f>
        <v/>
      </c>
      <c r="L2672" s="9">
        <f>VLOOKUP(A2672,'ETH-Web'!$A$1:$G$10001,6,0)</f>
        <v>389.87548800000002</v>
      </c>
      <c r="M2672" s="2">
        <f>M2671*(1-M$1+IF(AND(WEEKDAY($A2672)&lt;&gt;1,WEEKDAY($A2672)&lt;&gt;7),-VLOOKUP($A2672,ETF_OP_Fee!$K$5:$L$14,2,1),0))^($A2672-$A2671)*(1+2*(L2672/L2671-1))-M$3*IFERROR(VLOOKUP($A4268,Dividends!$C$10:$E$100,3,0),0)</f>
        <v>2.7190134917098625</v>
      </c>
      <c r="R2672">
        <f t="shared" si="94"/>
        <v>164.28459648218109</v>
      </c>
      <c r="S2672" t="e">
        <f t="shared" si="92"/>
        <v>#VALUE!</v>
      </c>
      <c r="U2672">
        <f t="shared" si="90"/>
        <v>254.34365113636326</v>
      </c>
      <c r="V2672">
        <f t="shared" si="91"/>
        <v>557.65062118880462</v>
      </c>
      <c r="W2672">
        <f>VLOOKUP(A2672,Tbills!$B$4:$C$10000,2,1)</f>
        <v>0.10500131868134352</v>
      </c>
    </row>
    <row r="2673" spans="1:23">
      <c r="A2673" s="1">
        <v>44048</v>
      </c>
      <c r="B2673">
        <f>IFERROR(VLOOKUP($A2673,'BTC-Web'!$A$2:$H$10000,2,0),"")</f>
        <v>11203.823242</v>
      </c>
      <c r="C2673">
        <f>VLOOKUP(A2673,H_SPBTFDUE!$B$2:$C$5828,2,0)</f>
        <v>74.05</v>
      </c>
      <c r="D2673" s="2">
        <f>D2672*(1-D$1+IF(AND(WEEKDAY($A2673)&lt;&gt;1,WEEKDAY($A2673)&lt;&gt;7),-VLOOKUP($A2673,ETF_OP_Fee!$G$5:$H$14,2,1),0))^($A2673-$A2672)*(1+2*(C2673/C2672-1))+IFERROR(VLOOKUP(A2673,BITXeom!$C$9:$D$100,2,0),0)-$D$3*IFERROR(VLOOKUP($A2673,Dividends!$C$10:$E$100,2,0),0)</f>
        <v>13.61191824407512</v>
      </c>
      <c r="G2673" s="66">
        <f t="shared" si="93"/>
        <v>7.1534744189864989</v>
      </c>
      <c r="H2673" s="2">
        <f>H2672*(1-H$1+IF(AND(WEEKDAY($A2673)&lt;&gt;1,WEEKDAY($A2673)&lt;&gt;7),-VLOOKUP($A2673,ETF_OP_Fee!$I$5:$J$14,2,1),0))^($A2673-$A2672)*(1+1*(B2673/B2672-1))</f>
        <v>7.3681835913003555</v>
      </c>
      <c r="I2673" s="9" t="str">
        <f>IFERROR(VLOOKUP(A2673,'BITO-IV'!$A$1:$J$10000,4,0),"")</f>
        <v/>
      </c>
      <c r="L2673" s="9">
        <f>VLOOKUP(A2673,'ETH-Web'!$A$1:$G$10001,6,0)</f>
        <v>401.590576</v>
      </c>
      <c r="M2673" s="2">
        <f>M2672*(1-M$1+IF(AND(WEEKDAY($A2673)&lt;&gt;1,WEEKDAY($A2673)&lt;&gt;7),-VLOOKUP($A2673,ETF_OP_Fee!$K$5:$L$14,2,1),0))^($A2673-$A2672)*(1+2*(L2673/L2672-1))-M$3*IFERROR(VLOOKUP($A4269,Dividends!$C$10:$E$100,3,0),0)</f>
        <v>2.8823426194412511</v>
      </c>
      <c r="R2673">
        <f t="shared" si="94"/>
        <v>163.66551092057142</v>
      </c>
      <c r="S2673" t="e">
        <f t="shared" si="92"/>
        <v>#VALUE!</v>
      </c>
      <c r="U2673">
        <f t="shared" si="90"/>
        <v>261.98624049377315</v>
      </c>
      <c r="V2673">
        <f t="shared" si="91"/>
        <v>591.14828120974039</v>
      </c>
      <c r="W2673">
        <f>VLOOKUP(A2673,Tbills!$B$4:$C$10000,2,1)</f>
        <v>0.10500131868134352</v>
      </c>
    </row>
    <row r="2674" spans="1:23">
      <c r="A2674" s="1">
        <v>44049</v>
      </c>
      <c r="B2674">
        <f>IFERROR(VLOOKUP($A2674,'BTC-Web'!$A$2:$H$10000,2,0),"")</f>
        <v>11749.871094</v>
      </c>
      <c r="C2674">
        <f>VLOOKUP(A2674,H_SPBTFDUE!$B$2:$C$5828,2,0)</f>
        <v>75.239999999999995</v>
      </c>
      <c r="D2674" s="2">
        <f>D2673*(1-D$1+IF(AND(WEEKDAY($A2674)&lt;&gt;1,WEEKDAY($A2674)&lt;&gt;7),-VLOOKUP($A2674,ETF_OP_Fee!$G$5:$H$14,2,1),0))^($A2674-$A2673)*(1+2*(C2674/C2673-1))+IFERROR(VLOOKUP(A2674,BITXeom!$C$9:$D$100,2,0),0)-$D$3*IFERROR(VLOOKUP($A2674,Dividends!$C$10:$E$100,2,0),0)</f>
        <v>14.04771773484965</v>
      </c>
      <c r="G2674" s="66">
        <f t="shared" si="93"/>
        <v>6.9231861906103616</v>
      </c>
      <c r="H2674" s="2">
        <f>H2673*(1-H$1+IF(AND(WEEKDAY($A2674)&lt;&gt;1,WEEKDAY($A2674)&lt;&gt;7),-VLOOKUP($A2674,ETF_OP_Fee!$I$5:$J$14,2,1),0))^($A2674-$A2673)*(1+1*(B2674/B2673-1))</f>
        <v>7.727090315281985</v>
      </c>
      <c r="I2674" s="9" t="str">
        <f>IFERROR(VLOOKUP(A2674,'BITO-IV'!$A$1:$J$10000,4,0),"")</f>
        <v/>
      </c>
      <c r="L2674" s="9">
        <f>VLOOKUP(A2674,'ETH-Web'!$A$1:$G$10001,6,0)</f>
        <v>394.96194500000001</v>
      </c>
      <c r="M2674" s="2">
        <f>M2673*(1-M$1+IF(AND(WEEKDAY($A2674)&lt;&gt;1,WEEKDAY($A2674)&lt;&gt;7),-VLOOKUP($A2674,ETF_OP_Fee!$K$5:$L$14,2,1),0))^($A2674-$A2673)*(1+2*(L2674/L2673-1))-M$3*IFERROR(VLOOKUP($A4270,Dividends!$C$10:$E$100,3,0),0)</f>
        <v>2.7871192760111634</v>
      </c>
      <c r="R2674">
        <f t="shared" si="94"/>
        <v>171.64218091565311</v>
      </c>
      <c r="S2674" t="e">
        <f t="shared" si="92"/>
        <v>#VALUE!</v>
      </c>
      <c r="U2674">
        <f t="shared" si="90"/>
        <v>257.66191064368604</v>
      </c>
      <c r="V2674">
        <f t="shared" si="91"/>
        <v>571.61864048623283</v>
      </c>
      <c r="W2674">
        <f>VLOOKUP(A2674,Tbills!$B$4:$C$10000,2,1)</f>
        <v>0.10000087912087965</v>
      </c>
    </row>
    <row r="2675" spans="1:23">
      <c r="A2675" s="1">
        <v>44050</v>
      </c>
      <c r="B2675">
        <f>IFERROR(VLOOKUP($A2675,'BTC-Web'!$A$2:$H$10000,2,0),"")</f>
        <v>11778.894531</v>
      </c>
      <c r="C2675">
        <f>VLOOKUP(A2675,H_SPBTFDUE!$B$2:$C$5828,2,0)</f>
        <v>72.400000000000006</v>
      </c>
      <c r="D2675" s="2">
        <f>D2674*(1-D$1+IF(AND(WEEKDAY($A2675)&lt;&gt;1,WEEKDAY($A2675)&lt;&gt;7),-VLOOKUP($A2675,ETF_OP_Fee!$G$5:$H$14,2,1),0))^($A2675-$A2674)*(1+2*(C2675/C2674-1))+IFERROR(VLOOKUP(A2675,BITXeom!$C$9:$D$100,2,0),0)-$D$3*IFERROR(VLOOKUP($A2675,Dividends!$C$10:$E$100,2,0),0)</f>
        <v>12.985665219257603</v>
      </c>
      <c r="G2675" s="66">
        <f t="shared" si="93"/>
        <v>7.4454693138515227</v>
      </c>
      <c r="H2675" s="2">
        <f>H2674*(1-H$1+IF(AND(WEEKDAY($A2675)&lt;&gt;1,WEEKDAY($A2675)&lt;&gt;7),-VLOOKUP($A2675,ETF_OP_Fee!$I$5:$J$14,2,1),0))^($A2675-$A2674)*(1+1*(B2675/B2674-1))</f>
        <v>7.7459754411229804</v>
      </c>
      <c r="I2675" s="9" t="str">
        <f>IFERROR(VLOOKUP(A2675,'BITO-IV'!$A$1:$J$10000,4,0),"")</f>
        <v/>
      </c>
      <c r="L2675" s="9">
        <f>VLOOKUP(A2675,'ETH-Web'!$A$1:$G$10001,6,0)</f>
        <v>379.51284800000002</v>
      </c>
      <c r="M2675" s="2">
        <f>M2674*(1-M$1+IF(AND(WEEKDAY($A2675)&lt;&gt;1,WEEKDAY($A2675)&lt;&gt;7),-VLOOKUP($A2675,ETF_OP_Fee!$K$5:$L$14,2,1),0))^($A2675-$A2674)*(1+2*(L2675/L2674-1))-M$3*IFERROR(VLOOKUP($A4271,Dividends!$C$10:$E$100,3,0),0)</f>
        <v>2.5690145069287365</v>
      </c>
      <c r="R2675">
        <f t="shared" si="94"/>
        <v>172.06615544137298</v>
      </c>
      <c r="S2675" t="e">
        <f t="shared" si="92"/>
        <v>#VALUE!</v>
      </c>
      <c r="U2675">
        <f t="shared" si="90"/>
        <v>247.58336028932308</v>
      </c>
      <c r="V2675">
        <f t="shared" si="91"/>
        <v>526.88688011288843</v>
      </c>
      <c r="W2675">
        <f>VLOOKUP(A2675,Tbills!$B$4:$C$10000,2,1)</f>
        <v>0.10000087912087965</v>
      </c>
    </row>
    <row r="2676" spans="1:23">
      <c r="A2676" s="1">
        <v>44053</v>
      </c>
      <c r="B2676">
        <f>IFERROR(VLOOKUP($A2676,'BTC-Web'!$A$2:$H$10000,2,0),"")</f>
        <v>11662.256836</v>
      </c>
      <c r="C2676">
        <f>VLOOKUP(A2676,H_SPBTFDUE!$B$2:$C$5828,2,0)</f>
        <v>75.11</v>
      </c>
      <c r="D2676" s="2">
        <f>D2675*(1-D$1+IF(AND(WEEKDAY($A2676)&lt;&gt;1,WEEKDAY($A2676)&lt;&gt;7),-VLOOKUP($A2676,ETF_OP_Fee!$G$5:$H$14,2,1),0))^($A2676-$A2675)*(1+2*(C2676/C2675-1))+IFERROR(VLOOKUP(A2676,BITXeom!$C$9:$D$100,2,0),0)-$D$3*IFERROR(VLOOKUP($A2676,Dividends!$C$10:$E$100,2,0),0)</f>
        <v>13.952749367938262</v>
      </c>
      <c r="G2676" s="66">
        <f t="shared" si="93"/>
        <v>6.8876999226768998</v>
      </c>
      <c r="H2676" s="2">
        <f>H2675*(1-H$1+IF(AND(WEEKDAY($A2676)&lt;&gt;1,WEEKDAY($A2676)&lt;&gt;7),-VLOOKUP($A2676,ETF_OP_Fee!$I$5:$J$14,2,1),0))^($A2676-$A2675)*(1+1*(B2676/B2675-1))</f>
        <v>7.6686739479199568</v>
      </c>
      <c r="I2676" s="9" t="str">
        <f>IFERROR(VLOOKUP(A2676,'BITO-IV'!$A$1:$J$10000,4,0),"")</f>
        <v/>
      </c>
      <c r="L2676" s="9">
        <f>VLOOKUP(A2676,'ETH-Web'!$A$1:$G$10001,6,0)</f>
        <v>395.88757299999997</v>
      </c>
      <c r="M2676" s="2">
        <f>M2675*(1-M$1+IF(AND(WEEKDAY($A2676)&lt;&gt;1,WEEKDAY($A2676)&lt;&gt;7),-VLOOKUP($A2676,ETF_OP_Fee!$K$5:$L$14,2,1),0))^($A2676-$A2675)*(1+2*(L2676/L2675-1))-M$3*IFERROR(VLOOKUP($A4272,Dividends!$C$10:$E$100,3,0),0)</f>
        <v>2.7904878713576995</v>
      </c>
      <c r="R2676">
        <f t="shared" si="94"/>
        <v>170.36231135775594</v>
      </c>
      <c r="S2676" t="e">
        <f t="shared" si="92"/>
        <v>#VALUE!</v>
      </c>
      <c r="U2676">
        <f t="shared" si="90"/>
        <v>258.26576395675721</v>
      </c>
      <c r="V2676">
        <f t="shared" si="91"/>
        <v>572.30951579569967</v>
      </c>
      <c r="W2676">
        <f>VLOOKUP(A2676,Tbills!$B$4:$C$10000,2,1)</f>
        <v>0.10000087912087965</v>
      </c>
    </row>
    <row r="2677" spans="1:23">
      <c r="A2677" s="1">
        <v>44054</v>
      </c>
      <c r="B2677">
        <f>IFERROR(VLOOKUP($A2677,'BTC-Web'!$A$2:$H$10000,2,0),"")</f>
        <v>11881.647461</v>
      </c>
      <c r="C2677">
        <f>VLOOKUP(A2677,H_SPBTFDUE!$B$2:$C$5828,2,0)</f>
        <v>71.540000000000006</v>
      </c>
      <c r="D2677" s="2">
        <f>D2676*(1-D$1+IF(AND(WEEKDAY($A2677)&lt;&gt;1,WEEKDAY($A2677)&lt;&gt;7),-VLOOKUP($A2677,ETF_OP_Fee!$G$5:$H$14,2,1),0))^($A2677-$A2676)*(1+2*(C2677/C2676-1))+IFERROR(VLOOKUP(A2677,BITXeom!$C$9:$D$100,2,0),0)-$D$3*IFERROR(VLOOKUP($A2677,Dividends!$C$10:$E$100,2,0),0)</f>
        <v>12.624870865130013</v>
      </c>
      <c r="G2677" s="66">
        <f t="shared" si="93"/>
        <v>7.5420901193676197</v>
      </c>
      <c r="H2677" s="2">
        <f>H2676*(1-H$1+IF(AND(WEEKDAY($A2677)&lt;&gt;1,WEEKDAY($A2677)&lt;&gt;7),-VLOOKUP($A2677,ETF_OP_Fee!$I$5:$J$14,2,1),0))^($A2677-$A2676)*(1+1*(B2677/B2676-1))</f>
        <v>7.8127338558048853</v>
      </c>
      <c r="I2677" s="9" t="str">
        <f>IFERROR(VLOOKUP(A2677,'BITO-IV'!$A$1:$J$10000,4,0),"")</f>
        <v/>
      </c>
      <c r="L2677" s="9">
        <f>VLOOKUP(A2677,'ETH-Web'!$A$1:$G$10001,6,0)</f>
        <v>380.38406400000002</v>
      </c>
      <c r="M2677" s="2">
        <f>M2676*(1-M$1+IF(AND(WEEKDAY($A2677)&lt;&gt;1,WEEKDAY($A2677)&lt;&gt;7),-VLOOKUP($A2677,ETF_OP_Fee!$K$5:$L$14,2,1),0))^($A2677-$A2676)*(1+2*(L2677/L2676-1))-M$3*IFERROR(VLOOKUP($A4273,Dividends!$C$10:$E$100,3,0),0)</f>
        <v>2.5718628485962727</v>
      </c>
      <c r="R2677">
        <f t="shared" si="94"/>
        <v>173.56717080227168</v>
      </c>
      <c r="S2677" t="e">
        <f t="shared" si="92"/>
        <v>#VALUE!</v>
      </c>
      <c r="U2677">
        <f t="shared" si="90"/>
        <v>248.15171676514342</v>
      </c>
      <c r="V2677">
        <f t="shared" si="91"/>
        <v>527.47105503702994</v>
      </c>
      <c r="W2677">
        <f>VLOOKUP(A2677,Tbills!$B$4:$C$10000,2,1)</f>
        <v>0.10000087912087965</v>
      </c>
    </row>
    <row r="2678" spans="1:23">
      <c r="A2678" s="1">
        <v>44055</v>
      </c>
      <c r="B2678">
        <f>IFERROR(VLOOKUP($A2678,'BTC-Web'!$A$2:$H$10000,2,0),"")</f>
        <v>11404.596680000001</v>
      </c>
      <c r="C2678">
        <f>VLOOKUP(A2678,H_SPBTFDUE!$B$2:$C$5828,2,0)</f>
        <v>72.94</v>
      </c>
      <c r="D2678" s="2">
        <f>D2677*(1-D$1+IF(AND(WEEKDAY($A2678)&lt;&gt;1,WEEKDAY($A2678)&lt;&gt;7),-VLOOKUP($A2678,ETF_OP_Fee!$G$5:$H$14,2,1),0))^($A2678-$A2677)*(1+2*(C2678/C2677-1))+IFERROR(VLOOKUP(A2678,BITXeom!$C$9:$D$100,2,0),0)-$D$3*IFERROR(VLOOKUP($A2678,Dividends!$C$10:$E$100,2,0),0)</f>
        <v>13.117413501553656</v>
      </c>
      <c r="G2678" s="66">
        <f t="shared" si="93"/>
        <v>7.2465080802589572</v>
      </c>
      <c r="H2678" s="2">
        <f>H2677*(1-H$1+IF(AND(WEEKDAY($A2678)&lt;&gt;1,WEEKDAY($A2678)&lt;&gt;7),-VLOOKUP($A2678,ETF_OP_Fee!$I$5:$J$14,2,1),0))^($A2678-$A2677)*(1+1*(B2678/B2677-1))</f>
        <v>7.4988556777940509</v>
      </c>
      <c r="I2678" s="9" t="str">
        <f>IFERROR(VLOOKUP(A2678,'BITO-IV'!$A$1:$J$10000,4,0),"")</f>
        <v/>
      </c>
      <c r="L2678" s="9">
        <f>VLOOKUP(A2678,'ETH-Web'!$A$1:$G$10001,6,0)</f>
        <v>391.02417000000003</v>
      </c>
      <c r="M2678" s="2">
        <f>M2677*(1-M$1+IF(AND(WEEKDAY($A2678)&lt;&gt;1,WEEKDAY($A2678)&lt;&gt;7),-VLOOKUP($A2678,ETF_OP_Fee!$K$5:$L$14,2,1),0))^($A2678-$A2677)*(1+2*(L2678/L2677-1))-M$3*IFERROR(VLOOKUP($A4274,Dividends!$C$10:$E$100,3,0),0)</f>
        <v>2.715673244161362</v>
      </c>
      <c r="R2678">
        <f t="shared" si="94"/>
        <v>166.59841039602617</v>
      </c>
      <c r="S2678" t="e">
        <f t="shared" si="92"/>
        <v>#VALUE!</v>
      </c>
      <c r="U2678">
        <f t="shared" si="90"/>
        <v>255.09301851868668</v>
      </c>
      <c r="V2678">
        <f t="shared" si="91"/>
        <v>556.9655598141461</v>
      </c>
      <c r="W2678">
        <f>VLOOKUP(A2678,Tbills!$B$4:$C$10000,2,1)</f>
        <v>0.10000087912087965</v>
      </c>
    </row>
    <row r="2679" spans="1:23">
      <c r="A2679" s="1">
        <v>44056</v>
      </c>
      <c r="B2679">
        <f>IFERROR(VLOOKUP($A2679,'BTC-Web'!$A$2:$H$10000,2,0),"")</f>
        <v>11588.405273</v>
      </c>
      <c r="C2679">
        <f>VLOOKUP(A2679,H_SPBTFDUE!$B$2:$C$5828,2,0)</f>
        <v>72.510000000000005</v>
      </c>
      <c r="D2679" s="2">
        <f>D2678*(1-D$1+IF(AND(WEEKDAY($A2679)&lt;&gt;1,WEEKDAY($A2679)&lt;&gt;7),-VLOOKUP($A2679,ETF_OP_Fee!$G$5:$H$14,2,1),0))^($A2679-$A2678)*(1+2*(C2679/C2678-1))+IFERROR(VLOOKUP(A2679,BITXeom!$C$9:$D$100,2,0),0)-$D$3*IFERROR(VLOOKUP($A2679,Dividends!$C$10:$E$100,2,0),0)</f>
        <v>12.961189837239356</v>
      </c>
      <c r="G2679" s="66">
        <f t="shared" si="93"/>
        <v>7.331570910684607</v>
      </c>
      <c r="H2679" s="2">
        <f>H2678*(1-H$1+IF(AND(WEEKDAY($A2679)&lt;&gt;1,WEEKDAY($A2679)&lt;&gt;7),-VLOOKUP($A2679,ETF_OP_Fee!$I$5:$J$14,2,1),0))^($A2679-$A2678)*(1+1*(B2679/B2678-1))</f>
        <v>7.6195168791320285</v>
      </c>
      <c r="I2679" s="9" t="str">
        <f>IFERROR(VLOOKUP(A2679,'BITO-IV'!$A$1:$J$10000,4,0),"")</f>
        <v/>
      </c>
      <c r="L2679" s="9">
        <f>VLOOKUP(A2679,'ETH-Web'!$A$1:$G$10001,6,0)</f>
        <v>428.74179099999998</v>
      </c>
      <c r="M2679" s="2">
        <f>M2678*(1-M$1+IF(AND(WEEKDAY($A2679)&lt;&gt;1,WEEKDAY($A2679)&lt;&gt;7),-VLOOKUP($A2679,ETF_OP_Fee!$K$5:$L$14,2,1),0))^($A2679-$A2678)*(1+2*(L2679/L2678-1))-M$3*IFERROR(VLOOKUP($A4275,Dividends!$C$10:$E$100,3,0),0)</f>
        <v>3.239489572908822</v>
      </c>
      <c r="R2679">
        <f t="shared" si="94"/>
        <v>169.28348732335249</v>
      </c>
      <c r="S2679" t="e">
        <f t="shared" si="92"/>
        <v>#VALUE!</v>
      </c>
      <c r="U2679">
        <f t="shared" si="90"/>
        <v>279.69891894738339</v>
      </c>
      <c r="V2679">
        <f t="shared" si="91"/>
        <v>664.39661964723575</v>
      </c>
      <c r="W2679">
        <f>VLOOKUP(A2679,Tbills!$B$4:$C$10000,2,1)</f>
        <v>0.10500131868134352</v>
      </c>
    </row>
    <row r="2680" spans="1:23">
      <c r="A2680" s="1">
        <v>44057</v>
      </c>
      <c r="B2680">
        <f>IFERROR(VLOOKUP($A2680,'BTC-Web'!$A$2:$H$10000,2,0),"")</f>
        <v>11772.659180000001</v>
      </c>
      <c r="C2680">
        <f>VLOOKUP(A2680,H_SPBTFDUE!$B$2:$C$5828,2,0)</f>
        <v>74.62</v>
      </c>
      <c r="D2680" s="2">
        <f>D2679*(1-D$1+IF(AND(WEEKDAY($A2680)&lt;&gt;1,WEEKDAY($A2680)&lt;&gt;7),-VLOOKUP($A2680,ETF_OP_Fee!$G$5:$H$14,2,1),0))^($A2680-$A2679)*(1+2*(C2680/C2679-1))+IFERROR(VLOOKUP(A2680,BITXeom!$C$9:$D$100,2,0),0)-$D$3*IFERROR(VLOOKUP($A2680,Dividends!$C$10:$E$100,2,0),0)</f>
        <v>13.713863050912918</v>
      </c>
      <c r="G2680" s="66">
        <f t="shared" si="93"/>
        <v>6.9045001313814049</v>
      </c>
      <c r="H2680" s="2">
        <f>H2679*(1-H$1+IF(AND(WEEKDAY($A2680)&lt;&gt;1,WEEKDAY($A2680)&lt;&gt;7),-VLOOKUP($A2680,ETF_OP_Fee!$I$5:$J$14,2,1),0))^($A2680-$A2679)*(1+1*(B2680/B2679-1))</f>
        <v>7.7404645861259374</v>
      </c>
      <c r="I2680" s="9" t="str">
        <f>IFERROR(VLOOKUP(A2680,'BITO-IV'!$A$1:$J$10000,4,0),"")</f>
        <v/>
      </c>
      <c r="L2680" s="9">
        <f>VLOOKUP(A2680,'ETH-Web'!$A$1:$G$10001,6,0)</f>
        <v>437.39782700000001</v>
      </c>
      <c r="M2680" s="2">
        <f>M2679*(1-M$1+IF(AND(WEEKDAY($A2680)&lt;&gt;1,WEEKDAY($A2680)&lt;&gt;7),-VLOOKUP($A2680,ETF_OP_Fee!$K$5:$L$14,2,1),0))^($A2680-$A2679)*(1+2*(L2680/L2679-1))-M$3*IFERROR(VLOOKUP($A4276,Dividends!$C$10:$E$100,3,0),0)</f>
        <v>3.3702094246850156</v>
      </c>
      <c r="R2680">
        <f t="shared" si="94"/>
        <v>171.97506940001537</v>
      </c>
      <c r="S2680" t="e">
        <f t="shared" si="92"/>
        <v>#VALUE!</v>
      </c>
      <c r="U2680">
        <f t="shared" si="90"/>
        <v>285.34587000835347</v>
      </c>
      <c r="V2680">
        <f t="shared" si="91"/>
        <v>691.20634558900065</v>
      </c>
      <c r="W2680">
        <f>VLOOKUP(A2680,Tbills!$B$4:$C$10000,2,1)</f>
        <v>0.10500131868134352</v>
      </c>
    </row>
    <row r="2681" spans="1:23">
      <c r="A2681" s="1">
        <v>44060</v>
      </c>
      <c r="B2681">
        <f>IFERROR(VLOOKUP($A2681,'BTC-Web'!$A$2:$H$10000,2,0),"")</f>
        <v>11895.658203000001</v>
      </c>
      <c r="C2681">
        <f>VLOOKUP(A2681,H_SPBTFDUE!$B$2:$C$5828,2,0)</f>
        <v>78.17</v>
      </c>
      <c r="D2681" s="2">
        <f>D2680*(1-D$1+IF(AND(WEEKDAY($A2681)&lt;&gt;1,WEEKDAY($A2681)&lt;&gt;7),-VLOOKUP($A2681,ETF_OP_Fee!$G$5:$H$14,2,1),0))^($A2681-$A2680)*(1+2*(C2681/C2680-1))+IFERROR(VLOOKUP(A2681,BITXeom!$C$9:$D$100,2,0),0)-$D$3*IFERROR(VLOOKUP($A2681,Dividends!$C$10:$E$100,2,0),0)</f>
        <v>15.013289255622697</v>
      </c>
      <c r="G2681" s="66">
        <f t="shared" si="93"/>
        <v>6.2471861367245989</v>
      </c>
      <c r="H2681" s="2">
        <f>H2680*(1-H$1+IF(AND(WEEKDAY($A2681)&lt;&gt;1,WEEKDAY($A2681)&lt;&gt;7),-VLOOKUP($A2681,ETF_OP_Fee!$I$5:$J$14,2,1),0))^($A2681-$A2680)*(1+1*(B2681/B2680-1))</f>
        <v>7.8207251380070977</v>
      </c>
      <c r="I2681" s="9" t="str">
        <f>IFERROR(VLOOKUP(A2681,'BITO-IV'!$A$1:$J$10000,4,0),"")</f>
        <v/>
      </c>
      <c r="L2681" s="9">
        <f>VLOOKUP(A2681,'ETH-Web'!$A$1:$G$10001,6,0)</f>
        <v>429.53125</v>
      </c>
      <c r="M2681" s="2">
        <f>M2680*(1-M$1+IF(AND(WEEKDAY($A2681)&lt;&gt;1,WEEKDAY($A2681)&lt;&gt;7),-VLOOKUP($A2681,ETF_OP_Fee!$K$5:$L$14,2,1),0))^($A2681-$A2680)*(1+2*(L2681/L2680-1))-M$3*IFERROR(VLOOKUP($A4277,Dividends!$C$10:$E$100,3,0),0)</f>
        <v>3.2487323339819896</v>
      </c>
      <c r="R2681">
        <f t="shared" si="94"/>
        <v>173.77183979769194</v>
      </c>
      <c r="S2681" t="e">
        <f t="shared" si="92"/>
        <v>#VALUE!</v>
      </c>
      <c r="U2681">
        <f t="shared" si="90"/>
        <v>280.21393948769105</v>
      </c>
      <c r="V2681">
        <f t="shared" si="91"/>
        <v>666.29224520027788</v>
      </c>
      <c r="W2681">
        <f>VLOOKUP(A2681,Tbills!$B$4:$C$10000,2,1)</f>
        <v>0.10500131868134352</v>
      </c>
    </row>
    <row r="2682" spans="1:23">
      <c r="A2682" s="1">
        <v>44061</v>
      </c>
      <c r="B2682">
        <f>IFERROR(VLOOKUP($A2682,'BTC-Web'!$A$2:$H$10000,2,0),"")</f>
        <v>12251.895508</v>
      </c>
      <c r="C2682">
        <f>VLOOKUP(A2682,H_SPBTFDUE!$B$2:$C$5828,2,0)</f>
        <v>75.430000000000007</v>
      </c>
      <c r="D2682" s="2">
        <f>D2681*(1-D$1+IF(AND(WEEKDAY($A2682)&lt;&gt;1,WEEKDAY($A2682)&lt;&gt;7),-VLOOKUP($A2682,ETF_OP_Fee!$G$5:$H$14,2,1),0))^($A2682-$A2681)*(1+2*(C2682/C2681-1))+IFERROR(VLOOKUP(A2682,BITXeom!$C$9:$D$100,2,0),0)-$D$3*IFERROR(VLOOKUP($A2682,Dividends!$C$10:$E$100,2,0),0)</f>
        <v>13.959120379817417</v>
      </c>
      <c r="G2682" s="66">
        <f t="shared" si="93"/>
        <v>6.6848113056981102</v>
      </c>
      <c r="H2682" s="2">
        <f>H2681*(1-H$1+IF(AND(WEEKDAY($A2682)&lt;&gt;1,WEEKDAY($A2682)&lt;&gt;7),-VLOOKUP($A2682,ETF_OP_Fee!$I$5:$J$14,2,1),0))^($A2682-$A2681)*(1+1*(B2682/B2681-1))</f>
        <v>8.05472144886701</v>
      </c>
      <c r="I2682" s="9" t="str">
        <f>IFERROR(VLOOKUP(A2682,'BITO-IV'!$A$1:$J$10000,4,0),"")</f>
        <v/>
      </c>
      <c r="L2682" s="9">
        <f>VLOOKUP(A2682,'ETH-Web'!$A$1:$G$10001,6,0)</f>
        <v>423.66931199999999</v>
      </c>
      <c r="M2682" s="2">
        <f>M2681*(1-M$1+IF(AND(WEEKDAY($A2682)&lt;&gt;1,WEEKDAY($A2682)&lt;&gt;7),-VLOOKUP($A2682,ETF_OP_Fee!$K$5:$L$14,2,1),0))^($A2682-$A2681)*(1+2*(L2682/L2681-1))-M$3*IFERROR(VLOOKUP($A4278,Dividends!$C$10:$E$100,3,0),0)</f>
        <v>3.159978159971109</v>
      </c>
      <c r="R2682">
        <f t="shared" si="94"/>
        <v>178.97575628873651</v>
      </c>
      <c r="S2682" t="e">
        <f t="shared" si="92"/>
        <v>#VALUE!</v>
      </c>
      <c r="U2682">
        <f t="shared" si="90"/>
        <v>276.3897782886803</v>
      </c>
      <c r="V2682">
        <f t="shared" si="91"/>
        <v>648.08938580985159</v>
      </c>
      <c r="W2682">
        <f>VLOOKUP(A2682,Tbills!$B$4:$C$10000,2,1)</f>
        <v>0.10500131868134352</v>
      </c>
    </row>
    <row r="2683" spans="1:23">
      <c r="A2683" s="1">
        <v>44062</v>
      </c>
      <c r="B2683">
        <f>IFERROR(VLOOKUP($A2683,'BTC-Web'!$A$2:$H$10000,2,0),"")</f>
        <v>11990.884765999999</v>
      </c>
      <c r="C2683">
        <f>VLOOKUP(A2683,H_SPBTFDUE!$B$2:$C$5828,2,0)</f>
        <v>73.290000000000006</v>
      </c>
      <c r="D2683" s="2">
        <f>D2682*(1-D$1+IF(AND(WEEKDAY($A2683)&lt;&gt;1,WEEKDAY($A2683)&lt;&gt;7),-VLOOKUP($A2683,ETF_OP_Fee!$G$5:$H$14,2,1),0))^($A2683-$A2682)*(1+2*(C2683/C2682-1))+IFERROR(VLOOKUP(A2683,BITXeom!$C$9:$D$100,2,0),0)-$D$3*IFERROR(VLOOKUP($A2683,Dividends!$C$10:$E$100,2,0),0)</f>
        <v>13.165473788144403</v>
      </c>
      <c r="G2683" s="66">
        <f t="shared" si="93"/>
        <v>7.0637685444967646</v>
      </c>
      <c r="H2683" s="2">
        <f>H2682*(1-H$1+IF(AND(WEEKDAY($A2683)&lt;&gt;1,WEEKDAY($A2683)&lt;&gt;7),-VLOOKUP($A2683,ETF_OP_Fee!$I$5:$J$14,2,1),0))^($A2683-$A2682)*(1+1*(B2683/B2682-1))</f>
        <v>7.8829208788353462</v>
      </c>
      <c r="I2683" s="9" t="str">
        <f>IFERROR(VLOOKUP(A2683,'BITO-IV'!$A$1:$J$10000,4,0),"")</f>
        <v/>
      </c>
      <c r="L2683" s="9">
        <f>VLOOKUP(A2683,'ETH-Web'!$A$1:$G$10001,6,0)</f>
        <v>406.463776</v>
      </c>
      <c r="M2683" s="2">
        <f>M2682*(1-M$1+IF(AND(WEEKDAY($A2683)&lt;&gt;1,WEEKDAY($A2683)&lt;&gt;7),-VLOOKUP($A2683,ETF_OP_Fee!$K$5:$L$14,2,1),0))^($A2683-$A2682)*(1+2*(L2683/L2682-1))-M$3*IFERROR(VLOOKUP($A4279,Dividends!$C$10:$E$100,3,0),0)</f>
        <v>2.9032451117257776</v>
      </c>
      <c r="R2683">
        <f t="shared" si="94"/>
        <v>175.1629099484758</v>
      </c>
      <c r="S2683" t="e">
        <f t="shared" si="92"/>
        <v>#VALUE!</v>
      </c>
      <c r="U2683">
        <f t="shared" si="90"/>
        <v>265.16537721528391</v>
      </c>
      <c r="V2683">
        <f t="shared" si="91"/>
        <v>595.43523596093962</v>
      </c>
      <c r="W2683">
        <f>VLOOKUP(A2683,Tbills!$B$4:$C$10000,2,1)</f>
        <v>0.10500131868134352</v>
      </c>
    </row>
    <row r="2684" spans="1:23">
      <c r="A2684" s="1">
        <v>44063</v>
      </c>
      <c r="B2684">
        <f>IFERROR(VLOOKUP($A2684,'BTC-Web'!$A$2:$H$10000,2,0),"")</f>
        <v>11761.5</v>
      </c>
      <c r="C2684">
        <f>VLOOKUP(A2684,H_SPBTFDUE!$B$2:$C$5828,2,0)</f>
        <v>74.59</v>
      </c>
      <c r="D2684" s="2">
        <f>D2683*(1-D$1+IF(AND(WEEKDAY($A2684)&lt;&gt;1,WEEKDAY($A2684)&lt;&gt;7),-VLOOKUP($A2684,ETF_OP_Fee!$G$5:$H$14,2,1),0))^($A2684-$A2683)*(1+2*(C2684/C2683-1))+IFERROR(VLOOKUP(A2684,BITXeom!$C$9:$D$100,2,0),0)-$D$3*IFERROR(VLOOKUP($A2684,Dividends!$C$10:$E$100,2,0),0)</f>
        <v>13.630882289238556</v>
      </c>
      <c r="G2684" s="66">
        <f t="shared" si="93"/>
        <v>6.8128100621658003</v>
      </c>
      <c r="H2684" s="2">
        <f>H2683*(1-H$1+IF(AND(WEEKDAY($A2684)&lt;&gt;1,WEEKDAY($A2684)&lt;&gt;7),-VLOOKUP($A2684,ETF_OP_Fee!$I$5:$J$14,2,1),0))^($A2684-$A2683)*(1+1*(B2684/B2683-1))</f>
        <v>7.7319199205257236</v>
      </c>
      <c r="I2684" s="9" t="str">
        <f>IFERROR(VLOOKUP(A2684,'BITO-IV'!$A$1:$J$10000,4,0),"")</f>
        <v/>
      </c>
      <c r="L2684" s="9">
        <f>VLOOKUP(A2684,'ETH-Web'!$A$1:$G$10001,6,0)</f>
        <v>416.43978900000002</v>
      </c>
      <c r="M2684" s="2">
        <f>M2683*(1-M$1+IF(AND(WEEKDAY($A2684)&lt;&gt;1,WEEKDAY($A2684)&lt;&gt;7),-VLOOKUP($A2684,ETF_OP_Fee!$K$5:$L$14,2,1),0))^($A2684-$A2683)*(1+2*(L2684/L2683-1))-M$3*IFERROR(VLOOKUP($A4280,Dividends!$C$10:$E$100,3,0),0)</f>
        <v>3.0456778275056533</v>
      </c>
      <c r="R2684">
        <f t="shared" si="94"/>
        <v>171.812056037817</v>
      </c>
      <c r="S2684" t="e">
        <f t="shared" si="92"/>
        <v>#VALUE!</v>
      </c>
      <c r="U2684">
        <f t="shared" si="90"/>
        <v>271.67344363212885</v>
      </c>
      <c r="V2684">
        <f t="shared" si="91"/>
        <v>624.64718826438616</v>
      </c>
      <c r="W2684">
        <f>VLOOKUP(A2684,Tbills!$B$4:$C$10000,2,1)</f>
        <v>0.10500131868134352</v>
      </c>
    </row>
    <row r="2685" spans="1:23">
      <c r="A2685" s="1">
        <v>44064</v>
      </c>
      <c r="B2685">
        <f>IFERROR(VLOOKUP($A2685,'BTC-Web'!$A$2:$H$10000,2,0),"")</f>
        <v>11878.026367</v>
      </c>
      <c r="C2685">
        <f>VLOOKUP(A2685,H_SPBTFDUE!$B$2:$C$5828,2,0)</f>
        <v>73.37</v>
      </c>
      <c r="D2685" s="2">
        <f>D2684*(1-D$1+IF(AND(WEEKDAY($A2685)&lt;&gt;1,WEEKDAY($A2685)&lt;&gt;7),-VLOOKUP($A2685,ETF_OP_Fee!$G$5:$H$14,2,1),0))^($A2685-$A2684)*(1+2*(C2685/C2684-1))+IFERROR(VLOOKUP(A2685,BITXeom!$C$9:$D$100,2,0),0)-$D$3*IFERROR(VLOOKUP($A2685,Dividends!$C$10:$E$100,2,0),0)</f>
        <v>13.183397266430354</v>
      </c>
      <c r="G2685" s="66">
        <f t="shared" si="93"/>
        <v>7.0353171542258339</v>
      </c>
      <c r="H2685" s="2">
        <f>H2684*(1-H$1+IF(AND(WEEKDAY($A2685)&lt;&gt;1,WEEKDAY($A2685)&lt;&gt;7),-VLOOKUP($A2685,ETF_OP_Fee!$I$5:$J$14,2,1),0))^($A2685-$A2684)*(1+1*(B2685/B2684-1))</f>
        <v>7.8083202252015766</v>
      </c>
      <c r="I2685" s="9" t="str">
        <f>IFERROR(VLOOKUP(A2685,'BITO-IV'!$A$1:$J$10000,4,0),"")</f>
        <v/>
      </c>
      <c r="L2685" s="9">
        <f>VLOOKUP(A2685,'ETH-Web'!$A$1:$G$10001,6,0)</f>
        <v>389.12634300000002</v>
      </c>
      <c r="M2685" s="2">
        <f>M2684*(1-M$1+IF(AND(WEEKDAY($A2685)&lt;&gt;1,WEEKDAY($A2685)&lt;&gt;7),-VLOOKUP($A2685,ETF_OP_Fee!$K$5:$L$14,2,1),0))^($A2685-$A2684)*(1+2*(L2685/L2684-1))-M$3*IFERROR(VLOOKUP($A4281,Dividends!$C$10:$E$100,3,0),0)</f>
        <v>2.6460899458205738</v>
      </c>
      <c r="R2685">
        <f t="shared" si="94"/>
        <v>173.51427384140391</v>
      </c>
      <c r="S2685" t="e">
        <f t="shared" si="92"/>
        <v>#VALUE!</v>
      </c>
      <c r="U2685">
        <f t="shared" si="90"/>
        <v>253.85493030010861</v>
      </c>
      <c r="V2685">
        <f t="shared" si="91"/>
        <v>542.69451273680886</v>
      </c>
      <c r="W2685">
        <f>VLOOKUP(A2685,Tbills!$B$4:$C$10000,2,1)</f>
        <v>0.10500131868134352</v>
      </c>
    </row>
    <row r="2686" spans="1:23">
      <c r="A2686" s="1">
        <v>44067</v>
      </c>
      <c r="B2686">
        <f>IFERROR(VLOOKUP($A2686,'BTC-Web'!$A$2:$H$10000,2,0),"")</f>
        <v>11663.689453000001</v>
      </c>
      <c r="C2686">
        <f>VLOOKUP(A2686,H_SPBTFDUE!$B$2:$C$5828,2,0)</f>
        <v>73.86</v>
      </c>
      <c r="D2686" s="2">
        <f>D2685*(1-D$1+IF(AND(WEEKDAY($A2686)&lt;&gt;1,WEEKDAY($A2686)&lt;&gt;7),-VLOOKUP($A2686,ETF_OP_Fee!$G$5:$H$14,2,1),0))^($A2686-$A2685)*(1+2*(C2686/C2685-1))+IFERROR(VLOOKUP(A2686,BITXeom!$C$9:$D$100,2,0),0)-$D$3*IFERROR(VLOOKUP($A2686,Dividends!$C$10:$E$100,2,0),0)</f>
        <v>13.354656554637749</v>
      </c>
      <c r="G2686" s="66">
        <f t="shared" si="93"/>
        <v>6.940980497302526</v>
      </c>
      <c r="H2686" s="2">
        <f>H2685*(1-H$1+IF(AND(WEEKDAY($A2686)&lt;&gt;1,WEEKDAY($A2686)&lt;&gt;7),-VLOOKUP($A2686,ETF_OP_Fee!$I$5:$J$14,2,1),0))^($A2686-$A2685)*(1+1*(B2686/B2685-1))</f>
        <v>7.6668217752711216</v>
      </c>
      <c r="I2686" s="9" t="str">
        <f>IFERROR(VLOOKUP(A2686,'BITO-IV'!$A$1:$J$10000,4,0),"")</f>
        <v/>
      </c>
      <c r="L2686" s="9">
        <f>VLOOKUP(A2686,'ETH-Web'!$A$1:$G$10001,6,0)</f>
        <v>408.14419600000002</v>
      </c>
      <c r="M2686" s="2">
        <f>M2685*(1-M$1+IF(AND(WEEKDAY($A2686)&lt;&gt;1,WEEKDAY($A2686)&lt;&gt;7),-VLOOKUP($A2686,ETF_OP_Fee!$K$5:$L$14,2,1),0))^($A2686-$A2685)*(1+2*(L2686/L2685-1))-M$3*IFERROR(VLOOKUP($A4282,Dividends!$C$10:$E$100,3,0),0)</f>
        <v>2.9045113436210777</v>
      </c>
      <c r="R2686">
        <f t="shared" si="94"/>
        <v>170.38323903469211</v>
      </c>
      <c r="S2686" t="e">
        <f t="shared" si="92"/>
        <v>#VALUE!</v>
      </c>
      <c r="U2686">
        <f t="shared" si="90"/>
        <v>266.26163530638649</v>
      </c>
      <c r="V2686">
        <f t="shared" si="91"/>
        <v>595.69493125305053</v>
      </c>
      <c r="W2686">
        <f>VLOOKUP(A2686,Tbills!$B$4:$C$10000,2,1)</f>
        <v>0.10500131868134352</v>
      </c>
    </row>
    <row r="2687" spans="1:23">
      <c r="A2687" s="1">
        <v>44068</v>
      </c>
      <c r="B2687">
        <f>IFERROR(VLOOKUP($A2687,'BTC-Web'!$A$2:$H$10000,2,0),"")</f>
        <v>11773.588867</v>
      </c>
      <c r="C2687">
        <f>VLOOKUP(A2687,H_SPBTFDUE!$B$2:$C$5828,2,0)</f>
        <v>70.790000000000006</v>
      </c>
      <c r="D2687" s="2">
        <f>D2686*(1-D$1+IF(AND(WEEKDAY($A2687)&lt;&gt;1,WEEKDAY($A2687)&lt;&gt;7),-VLOOKUP($A2687,ETF_OP_Fee!$G$5:$H$14,2,1),0))^($A2687-$A2686)*(1+2*(C2687/C2686-1))+IFERROR(VLOOKUP(A2687,BITXeom!$C$9:$D$100,2,0),0)-$D$3*IFERROR(VLOOKUP($A2687,Dividends!$C$10:$E$100,2,0),0)</f>
        <v>12.243004617517121</v>
      </c>
      <c r="G2687" s="66">
        <f t="shared" si="93"/>
        <v>7.5176246050715205</v>
      </c>
      <c r="H2687" s="2">
        <f>H2686*(1-H$1+IF(AND(WEEKDAY($A2687)&lt;&gt;1,WEEKDAY($A2687)&lt;&gt;7),-VLOOKUP($A2687,ETF_OP_Fee!$I$5:$J$14,2,1),0))^($A2687-$A2686)*(1+1*(B2687/B2686-1))</f>
        <v>7.7388598584603425</v>
      </c>
      <c r="I2687" s="9" t="str">
        <f>IFERROR(VLOOKUP(A2687,'BITO-IV'!$A$1:$J$10000,4,0),"")</f>
        <v/>
      </c>
      <c r="L2687" s="9">
        <f>VLOOKUP(A2687,'ETH-Web'!$A$1:$G$10001,6,0)</f>
        <v>384.00103799999999</v>
      </c>
      <c r="M2687" s="2">
        <f>M2686*(1-M$1+IF(AND(WEEKDAY($A2687)&lt;&gt;1,WEEKDAY($A2687)&lt;&gt;7),-VLOOKUP($A2687,ETF_OP_Fee!$K$5:$L$14,2,1),0))^($A2687-$A2686)*(1+2*(L2687/L2686-1))-M$3*IFERROR(VLOOKUP($A4283,Dividends!$C$10:$E$100,3,0),0)</f>
        <v>2.5608213641756823</v>
      </c>
      <c r="R2687">
        <f t="shared" si="94"/>
        <v>171.98865027277324</v>
      </c>
      <c r="S2687" t="e">
        <f t="shared" si="92"/>
        <v>#VALUE!</v>
      </c>
      <c r="U2687">
        <f t="shared" si="90"/>
        <v>250.51132746533006</v>
      </c>
      <c r="V2687">
        <f t="shared" si="91"/>
        <v>525.20652392500642</v>
      </c>
      <c r="W2687">
        <f>VLOOKUP(A2687,Tbills!$B$4:$C$10000,2,1)</f>
        <v>0.10500131868134352</v>
      </c>
    </row>
    <row r="2688" spans="1:23">
      <c r="A2688" s="1">
        <v>44069</v>
      </c>
      <c r="B2688">
        <f>IFERROR(VLOOKUP($A2688,'BTC-Web'!$A$2:$H$10000,2,0),"")</f>
        <v>11366.894531</v>
      </c>
      <c r="C2688">
        <f>VLOOKUP(A2688,H_SPBTFDUE!$B$2:$C$5828,2,0)</f>
        <v>71.959999999999994</v>
      </c>
      <c r="D2688" s="2">
        <f>D2687*(1-D$1+IF(AND(WEEKDAY($A2688)&lt;&gt;1,WEEKDAY($A2688)&lt;&gt;7),-VLOOKUP($A2688,ETF_OP_Fee!$G$5:$H$14,2,1),0))^($A2688-$A2687)*(1+2*(C2688/C2687-1))+IFERROR(VLOOKUP(A2688,BITXeom!$C$9:$D$100,2,0),0)-$D$3*IFERROR(VLOOKUP($A2688,Dividends!$C$10:$E$100,2,0),0)</f>
        <v>12.646178801743412</v>
      </c>
      <c r="G2688" s="66">
        <f t="shared" si="93"/>
        <v>7.2687343138779426</v>
      </c>
      <c r="H2688" s="2">
        <f>H2687*(1-H$1+IF(AND(WEEKDAY($A2688)&lt;&gt;1,WEEKDAY($A2688)&lt;&gt;7),-VLOOKUP($A2688,ETF_OP_Fee!$I$5:$J$14,2,1),0))^($A2688-$A2687)*(1+1*(B2688/B2687-1))</f>
        <v>7.4713424468994614</v>
      </c>
      <c r="I2688" s="9" t="str">
        <f>IFERROR(VLOOKUP(A2688,'BITO-IV'!$A$1:$J$10000,4,0),"")</f>
        <v/>
      </c>
      <c r="L2688" s="9">
        <f>VLOOKUP(A2688,'ETH-Web'!$A$1:$G$10001,6,0)</f>
        <v>386.46612499999998</v>
      </c>
      <c r="M2688" s="2">
        <f>M2687*(1-M$1+IF(AND(WEEKDAY($A2688)&lt;&gt;1,WEEKDAY($A2688)&lt;&gt;7),-VLOOKUP($A2688,ETF_OP_Fee!$K$5:$L$14,2,1),0))^($A2688-$A2687)*(1+2*(L2688/L2687-1))-M$3*IFERROR(VLOOKUP($A4284,Dividends!$C$10:$E$100,3,0),0)</f>
        <v>2.5936328508101578</v>
      </c>
      <c r="R2688">
        <f t="shared" si="94"/>
        <v>166.04765719815734</v>
      </c>
      <c r="S2688" t="e">
        <f t="shared" si="92"/>
        <v>#VALUE!</v>
      </c>
      <c r="U2688">
        <f t="shared" si="90"/>
        <v>252.11947993258335</v>
      </c>
      <c r="V2688">
        <f t="shared" si="91"/>
        <v>531.93592999806606</v>
      </c>
      <c r="W2688">
        <f>VLOOKUP(A2688,Tbills!$B$4:$C$10000,2,1)</f>
        <v>0.10500131868134352</v>
      </c>
    </row>
    <row r="2689" spans="1:23">
      <c r="A2689" s="1">
        <v>44070</v>
      </c>
      <c r="B2689">
        <f>IFERROR(VLOOKUP($A2689,'BTC-Web'!$A$2:$H$10000,2,0),"")</f>
        <v>11485.608398</v>
      </c>
      <c r="C2689">
        <f>VLOOKUP(A2689,H_SPBTFDUE!$B$2:$C$5828,2,0)</f>
        <v>70.17</v>
      </c>
      <c r="D2689" s="2">
        <f>D2688*(1-D$1+IF(AND(WEEKDAY($A2689)&lt;&gt;1,WEEKDAY($A2689)&lt;&gt;7),-VLOOKUP($A2689,ETF_OP_Fee!$G$5:$H$14,2,1),0))^($A2689-$A2688)*(1+2*(C2689/C2688-1))+IFERROR(VLOOKUP(A2689,BITXeom!$C$9:$D$100,2,0),0)-$D$3*IFERROR(VLOOKUP($A2689,Dividends!$C$10:$E$100,2,0),0)</f>
        <v>12.015584535091374</v>
      </c>
      <c r="G2689" s="66">
        <f t="shared" si="93"/>
        <v>7.6299744634146318</v>
      </c>
      <c r="H2689" s="2">
        <f>H2688*(1-H$1+IF(AND(WEEKDAY($A2689)&lt;&gt;1,WEEKDAY($A2689)&lt;&gt;7),-VLOOKUP($A2689,ETF_OP_Fee!$I$5:$J$14,2,1),0))^($A2689-$A2688)*(1+1*(B2689/B2688-1))</f>
        <v>7.5491753558218377</v>
      </c>
      <c r="I2689" s="9" t="str">
        <f>IFERROR(VLOOKUP(A2689,'BITO-IV'!$A$1:$J$10000,4,0),"")</f>
        <v/>
      </c>
      <c r="L2689" s="9">
        <f>VLOOKUP(A2689,'ETH-Web'!$A$1:$G$10001,6,0)</f>
        <v>382.63262900000001</v>
      </c>
      <c r="M2689" s="2">
        <f>M2688*(1-M$1+IF(AND(WEEKDAY($A2689)&lt;&gt;1,WEEKDAY($A2689)&lt;&gt;7),-VLOOKUP($A2689,ETF_OP_Fee!$K$5:$L$14,2,1),0))^($A2689-$A2688)*(1+2*(L2689/L2688-1))-M$3*IFERROR(VLOOKUP($A4285,Dividends!$C$10:$E$100,3,0),0)</f>
        <v>2.5421130334419626</v>
      </c>
      <c r="R2689">
        <f t="shared" si="94"/>
        <v>167.78183001365451</v>
      </c>
      <c r="S2689" t="e">
        <f t="shared" si="92"/>
        <v>#VALUE!</v>
      </c>
      <c r="U2689">
        <f t="shared" si="90"/>
        <v>249.6186164536856</v>
      </c>
      <c r="V2689">
        <f t="shared" si="91"/>
        <v>521.36957633836403</v>
      </c>
      <c r="W2689">
        <f>VLOOKUP(A2689,Tbills!$B$4:$C$10000,2,1)</f>
        <v>0.10110065934063792</v>
      </c>
    </row>
    <row r="2690" spans="1:23">
      <c r="A2690" s="1">
        <v>44071</v>
      </c>
      <c r="B2690">
        <f>IFERROR(VLOOKUP($A2690,'BTC-Web'!$A$2:$H$10000,2,0),"")</f>
        <v>11325.295898</v>
      </c>
      <c r="C2690">
        <f>VLOOKUP(A2690,H_SPBTFDUE!$B$2:$C$5828,2,0)</f>
        <v>71.959999999999994</v>
      </c>
      <c r="D2690" s="2">
        <f>D2689*(1-D$1+IF(AND(WEEKDAY($A2690)&lt;&gt;1,WEEKDAY($A2690)&lt;&gt;7),-VLOOKUP($A2690,ETF_OP_Fee!$G$5:$H$14,2,1),0))^($A2690-$A2689)*(1+2*(C2690/C2689-1))+IFERROR(VLOOKUP(A2690,BITXeom!$C$9:$D$100,2,0),0)-$D$3*IFERROR(VLOOKUP($A2690,Dividends!$C$10:$E$100,2,0),0)</f>
        <v>12.627084736761581</v>
      </c>
      <c r="G2690" s="66">
        <f t="shared" si="93"/>
        <v>7.2403039707286618</v>
      </c>
      <c r="H2690" s="2">
        <f>H2689*(1-H$1+IF(AND(WEEKDAY($A2690)&lt;&gt;1,WEEKDAY($A2690)&lt;&gt;7),-VLOOKUP($A2690,ETF_OP_Fee!$I$5:$J$14,2,1),0))^($A2690-$A2689)*(1+1*(B2690/B2689-1))</f>
        <v>7.4436126039542829</v>
      </c>
      <c r="I2690" s="9" t="str">
        <f>IFERROR(VLOOKUP(A2690,'BITO-IV'!$A$1:$J$10000,4,0),"")</f>
        <v/>
      </c>
      <c r="L2690" s="9">
        <f>VLOOKUP(A2690,'ETH-Web'!$A$1:$G$10001,6,0)</f>
        <v>395.874664</v>
      </c>
      <c r="M2690" s="2">
        <f>M2689*(1-M$1+IF(AND(WEEKDAY($A2690)&lt;&gt;1,WEEKDAY($A2690)&lt;&gt;7),-VLOOKUP($A2690,ETF_OP_Fee!$K$5:$L$14,2,1),0))^($A2690-$A2689)*(1+2*(L2690/L2689-1))-M$3*IFERROR(VLOOKUP($A4286,Dividends!$C$10:$E$100,3,0),0)</f>
        <v>2.7179964012607751</v>
      </c>
      <c r="R2690">
        <f t="shared" si="94"/>
        <v>165.43998414080136</v>
      </c>
      <c r="S2690" t="e">
        <f t="shared" si="92"/>
        <v>#VALUE!</v>
      </c>
      <c r="U2690">
        <f t="shared" ref="U2690:U2753" si="95">IF($A2690&gt;=$R$2,L2690*U$4,"")</f>
        <v>258.25734249325524</v>
      </c>
      <c r="V2690">
        <f t="shared" ref="V2690:V2753" si="96">IF($A2690&gt;=$R$2,M2690*V$4,"")</f>
        <v>557.44202306214277</v>
      </c>
      <c r="W2690">
        <f>VLOOKUP(A2690,Tbills!$B$4:$C$10000,2,1)</f>
        <v>0.10110065934063792</v>
      </c>
    </row>
    <row r="2691" spans="1:23">
      <c r="A2691" s="1">
        <v>44074</v>
      </c>
      <c r="B2691">
        <f>IFERROR(VLOOKUP($A2691,'BTC-Web'!$A$2:$H$10000,2,0),"")</f>
        <v>11713.306640999999</v>
      </c>
      <c r="C2691">
        <f>VLOOKUP(A2691,H_SPBTFDUE!$B$2:$C$5828,2,0)</f>
        <v>73.25</v>
      </c>
      <c r="D2691" s="2">
        <f>D2690*(1-D$1+IF(AND(WEEKDAY($A2691)&lt;&gt;1,WEEKDAY($A2691)&lt;&gt;7),-VLOOKUP($A2691,ETF_OP_Fee!$G$5:$H$14,2,1),0))^($A2691-$A2690)*(1+2*(C2691/C2690-1))+IFERROR(VLOOKUP(A2691,BITXeom!$C$9:$D$100,2,0),0)-$D$3*IFERROR(VLOOKUP($A2691,Dividends!$C$10:$E$100,2,0),0)</f>
        <v>13.075077124113236</v>
      </c>
      <c r="G2691" s="66">
        <f t="shared" si="93"/>
        <v>6.9803386367746318</v>
      </c>
      <c r="H2691" s="2">
        <f>H2690*(1-H$1+IF(AND(WEEKDAY($A2691)&lt;&gt;1,WEEKDAY($A2691)&lt;&gt;7),-VLOOKUP($A2691,ETF_OP_Fee!$I$5:$J$14,2,1),0))^($A2691-$A2690)*(1+1*(B2691/B2690-1))</f>
        <v>7.6980336740295847</v>
      </c>
      <c r="I2691" s="9" t="str">
        <f>IFERROR(VLOOKUP(A2691,'BITO-IV'!$A$1:$J$10000,4,0),"")</f>
        <v/>
      </c>
      <c r="L2691" s="9">
        <f>VLOOKUP(A2691,'ETH-Web'!$A$1:$G$10001,6,0)</f>
        <v>435.07974200000001</v>
      </c>
      <c r="M2691" s="2">
        <f>M2690*(1-M$1+IF(AND(WEEKDAY($A2691)&lt;&gt;1,WEEKDAY($A2691)&lt;&gt;7),-VLOOKUP($A2691,ETF_OP_Fee!$K$5:$L$14,2,1),0))^($A2691-$A2690)*(1+2*(L2691/L2690-1))-M$3*IFERROR(VLOOKUP($A4287,Dividends!$C$10:$E$100,3,0),0)</f>
        <v>3.2560932970840502</v>
      </c>
      <c r="R2691">
        <f t="shared" si="94"/>
        <v>171.1080471871467</v>
      </c>
      <c r="S2691" t="e">
        <f t="shared" si="92"/>
        <v>#VALUE!</v>
      </c>
      <c r="U2691">
        <f t="shared" si="95"/>
        <v>283.83361745416249</v>
      </c>
      <c r="V2691">
        <f t="shared" si="96"/>
        <v>667.80192717093655</v>
      </c>
      <c r="W2691">
        <f>VLOOKUP(A2691,Tbills!$B$4:$C$10000,2,1)</f>
        <v>0.10110065934063792</v>
      </c>
    </row>
    <row r="2692" spans="1:23">
      <c r="A2692" s="1">
        <v>44075</v>
      </c>
      <c r="B2692">
        <f>IFERROR(VLOOKUP($A2692,'BTC-Web'!$A$2:$H$10000,2,0),"")</f>
        <v>11679.316406</v>
      </c>
      <c r="C2692">
        <f>VLOOKUP(A2692,H_SPBTFDUE!$B$2:$C$5828,2,0)</f>
        <v>74.73</v>
      </c>
      <c r="D2692" s="2">
        <f>D2691*(1-D$1+IF(AND(WEEKDAY($A2692)&lt;&gt;1,WEEKDAY($A2692)&lt;&gt;7),-VLOOKUP($A2692,ETF_OP_Fee!$G$5:$H$14,2,1),0))^($A2692-$A2691)*(1+2*(C2692/C2691-1))+IFERROR(VLOOKUP(A2692,BITXeom!$C$9:$D$100,2,0),0)-$D$3*IFERROR(VLOOKUP($A2692,Dividends!$C$10:$E$100,2,0),0)</f>
        <v>13.601795323310071</v>
      </c>
      <c r="G2692" s="66">
        <f t="shared" si="93"/>
        <v>6.6979028894477217</v>
      </c>
      <c r="H2692" s="2">
        <f>H2691*(1-H$1+IF(AND(WEEKDAY($A2692)&lt;&gt;1,WEEKDAY($A2692)&lt;&gt;7),-VLOOKUP($A2692,ETF_OP_Fee!$I$5:$J$14,2,1),0))^($A2692-$A2691)*(1+1*(B2692/B2691-1))</f>
        <v>7.6754953723371946</v>
      </c>
      <c r="I2692" s="9" t="str">
        <f>IFERROR(VLOOKUP(A2692,'BITO-IV'!$A$1:$J$10000,4,0),"")</f>
        <v/>
      </c>
      <c r="L2692" s="9">
        <f>VLOOKUP(A2692,'ETH-Web'!$A$1:$G$10001,6,0)</f>
        <v>477.05191000000002</v>
      </c>
      <c r="M2692" s="2">
        <f>M2691*(1-M$1+IF(AND(WEEKDAY($A2692)&lt;&gt;1,WEEKDAY($A2692)&lt;&gt;7),-VLOOKUP($A2692,ETF_OP_Fee!$K$5:$L$14,2,1),0))^($A2692-$A2691)*(1+2*(L2692/L2691-1))-M$3*IFERROR(VLOOKUP($A4288,Dividends!$C$10:$E$100,3,0),0)</f>
        <v>3.8842242816944084</v>
      </c>
      <c r="R2692">
        <f t="shared" si="94"/>
        <v>170.61151764920015</v>
      </c>
      <c r="S2692" t="e">
        <f t="shared" si="92"/>
        <v>#VALUE!</v>
      </c>
      <c r="U2692">
        <f t="shared" si="95"/>
        <v>311.21506302795768</v>
      </c>
      <c r="V2692">
        <f t="shared" si="96"/>
        <v>796.62719222529574</v>
      </c>
      <c r="W2692">
        <f>VLOOKUP(A2692,Tbills!$B$4:$C$10000,2,1)</f>
        <v>0.10110065934063792</v>
      </c>
    </row>
    <row r="2693" spans="1:23">
      <c r="A2693" s="1">
        <v>44076</v>
      </c>
      <c r="B2693">
        <f>IFERROR(VLOOKUP($A2693,'BTC-Web'!$A$2:$H$10000,2,0),"")</f>
        <v>11964.823242</v>
      </c>
      <c r="C2693">
        <f>VLOOKUP(A2693,H_SPBTFDUE!$B$2:$C$5828,2,0)</f>
        <v>70.930000000000007</v>
      </c>
      <c r="D2693" s="2">
        <f>D2692*(1-D$1+IF(AND(WEEKDAY($A2693)&lt;&gt;1,WEEKDAY($A2693)&lt;&gt;7),-VLOOKUP($A2693,ETF_OP_Fee!$G$5:$H$14,2,1),0))^($A2693-$A2692)*(1+2*(C2693/C2692-1))+IFERROR(VLOOKUP(A2693,BITXeom!$C$9:$D$100,2,0),0)-$D$3*IFERROR(VLOOKUP($A2693,Dividends!$C$10:$E$100,2,0),0)</f>
        <v>12.21702728634982</v>
      </c>
      <c r="G2693" s="66">
        <f t="shared" si="93"/>
        <v>7.3787272805965811</v>
      </c>
      <c r="H2693" s="2">
        <f>H2692*(1-H$1+IF(AND(WEEKDAY($A2693)&lt;&gt;1,WEEKDAY($A2693)&lt;&gt;7),-VLOOKUP($A2693,ETF_OP_Fee!$I$5:$J$14,2,1),0))^($A2693-$A2692)*(1+1*(B2693/B2692-1))</f>
        <v>7.8629221079233398</v>
      </c>
      <c r="I2693" s="9" t="str">
        <f>IFERROR(VLOOKUP(A2693,'BITO-IV'!$A$1:$J$10000,4,0),"")</f>
        <v/>
      </c>
      <c r="L2693" s="9">
        <f>VLOOKUP(A2693,'ETH-Web'!$A$1:$G$10001,6,0)</f>
        <v>440.04049700000002</v>
      </c>
      <c r="M2693" s="2">
        <f>M2692*(1-M$1+IF(AND(WEEKDAY($A2693)&lt;&gt;1,WEEKDAY($A2693)&lt;&gt;7),-VLOOKUP($A2693,ETF_OP_Fee!$K$5:$L$14,2,1),0))^($A2693-$A2692)*(1+2*(L2693/L2692-1))-M$3*IFERROR(VLOOKUP($A4289,Dividends!$C$10:$E$100,3,0),0)</f>
        <v>3.2814354279921729</v>
      </c>
      <c r="R2693">
        <f t="shared" si="94"/>
        <v>174.78220306398669</v>
      </c>
      <c r="S2693" t="e">
        <f t="shared" si="92"/>
        <v>#VALUE!</v>
      </c>
      <c r="U2693">
        <f t="shared" si="95"/>
        <v>287.06987256105697</v>
      </c>
      <c r="V2693">
        <f t="shared" si="96"/>
        <v>672.99942070535644</v>
      </c>
      <c r="W2693">
        <f>VLOOKUP(A2693,Tbills!$B$4:$C$10000,2,1)</f>
        <v>0.10110065934063792</v>
      </c>
    </row>
    <row r="2694" spans="1:23">
      <c r="A2694" s="1">
        <v>44077</v>
      </c>
      <c r="B2694">
        <f>IFERROR(VLOOKUP($A2694,'BTC-Web'!$A$2:$H$10000,2,0),"")</f>
        <v>11407.191406</v>
      </c>
      <c r="C2694">
        <f>VLOOKUP(A2694,H_SPBTFDUE!$B$2:$C$5828,2,0)</f>
        <v>66.319999999999993</v>
      </c>
      <c r="D2694" s="2">
        <f>D2693*(1-D$1+IF(AND(WEEKDAY($A2694)&lt;&gt;1,WEEKDAY($A2694)&lt;&gt;7),-VLOOKUP($A2694,ETF_OP_Fee!$G$5:$H$14,2,1),0))^($A2694-$A2693)*(1+2*(C2694/C2693-1))+IFERROR(VLOOKUP(A2694,BITXeom!$C$9:$D$100,2,0),0)-$D$3*IFERROR(VLOOKUP($A2694,Dividends!$C$10:$E$100,2,0),0)</f>
        <v>10.627687455340581</v>
      </c>
      <c r="G2694" s="66">
        <f t="shared" si="93"/>
        <v>8.337484103472212</v>
      </c>
      <c r="H2694" s="2">
        <f>H2693*(1-H$1+IF(AND(WEEKDAY($A2694)&lt;&gt;1,WEEKDAY($A2694)&lt;&gt;7),-VLOOKUP($A2694,ETF_OP_Fee!$I$5:$J$14,2,1),0))^($A2694-$A2693)*(1+1*(B2694/B2693-1))</f>
        <v>7.4962681172795271</v>
      </c>
      <c r="I2694" s="9" t="str">
        <f>IFERROR(VLOOKUP(A2694,'BITO-IV'!$A$1:$J$10000,4,0),"")</f>
        <v/>
      </c>
      <c r="L2694" s="9">
        <f>VLOOKUP(A2694,'ETH-Web'!$A$1:$G$10001,6,0)</f>
        <v>385.67193600000002</v>
      </c>
      <c r="M2694" s="2">
        <f>M2693*(1-M$1+IF(AND(WEEKDAY($A2694)&lt;&gt;1,WEEKDAY($A2694)&lt;&gt;7),-VLOOKUP($A2694,ETF_OP_Fee!$K$5:$L$14,2,1),0))^($A2694-$A2693)*(1+2*(L2694/L2693-1))-M$3*IFERROR(VLOOKUP($A4290,Dividends!$C$10:$E$100,3,0),0)</f>
        <v>2.4705058777498841</v>
      </c>
      <c r="R2694">
        <f t="shared" si="94"/>
        <v>166.63631416756166</v>
      </c>
      <c r="S2694" t="e">
        <f t="shared" si="92"/>
        <v>#VALUE!</v>
      </c>
      <c r="U2694">
        <f t="shared" si="95"/>
        <v>251.60137367515091</v>
      </c>
      <c r="V2694">
        <f t="shared" si="96"/>
        <v>506.68345029485556</v>
      </c>
      <c r="W2694">
        <f>VLOOKUP(A2694,Tbills!$B$4:$C$10000,2,1)</f>
        <v>0.10500131868134352</v>
      </c>
    </row>
    <row r="2695" spans="1:23">
      <c r="A2695" s="1">
        <v>44078</v>
      </c>
      <c r="B2695">
        <f>IFERROR(VLOOKUP($A2695,'BTC-Web'!$A$2:$H$10000,2,0),"")</f>
        <v>10230.365234000001</v>
      </c>
      <c r="C2695">
        <f>VLOOKUP(A2695,H_SPBTFDUE!$B$2:$C$5828,2,0)</f>
        <v>65.72</v>
      </c>
      <c r="D2695" s="2">
        <f>D2694*(1-D$1+IF(AND(WEEKDAY($A2695)&lt;&gt;1,WEEKDAY($A2695)&lt;&gt;7),-VLOOKUP($A2695,ETF_OP_Fee!$G$5:$H$14,2,1),0))^($A2695-$A2694)*(1+2*(C2695/C2694-1))+IFERROR(VLOOKUP(A2695,BITXeom!$C$9:$D$100,2,0),0)-$D$3*IFERROR(VLOOKUP($A2695,Dividends!$C$10:$E$100,2,0),0)</f>
        <v>10.43413116513489</v>
      </c>
      <c r="G2695" s="66">
        <f t="shared" si="93"/>
        <v>8.4879092790572397</v>
      </c>
      <c r="H2695" s="2">
        <f>H2694*(1-H$1+IF(AND(WEEKDAY($A2695)&lt;&gt;1,WEEKDAY($A2695)&lt;&gt;7),-VLOOKUP($A2695,ETF_OP_Fee!$I$5:$J$14,2,1),0))^($A2695-$A2694)*(1+1*(B2695/B2694-1))</f>
        <v>6.7227384877367617</v>
      </c>
      <c r="I2695" s="9" t="str">
        <f>IFERROR(VLOOKUP(A2695,'BITO-IV'!$A$1:$J$10000,4,0),"")</f>
        <v/>
      </c>
      <c r="L2695" s="9">
        <f>VLOOKUP(A2695,'ETH-Web'!$A$1:$G$10001,6,0)</f>
        <v>388.24115</v>
      </c>
      <c r="M2695" s="2">
        <f>M2694*(1-M$1+IF(AND(WEEKDAY($A2695)&lt;&gt;1,WEEKDAY($A2695)&lt;&gt;7),-VLOOKUP($A2695,ETF_OP_Fee!$K$5:$L$14,2,1),0))^($A2695-$A2694)*(1+2*(L2695/L2694-1))-M$3*IFERROR(VLOOKUP($A4291,Dividends!$C$10:$E$100,3,0),0)</f>
        <v>2.5033567296793344</v>
      </c>
      <c r="R2695">
        <f t="shared" si="94"/>
        <v>149.44523103952244</v>
      </c>
      <c r="S2695" t="e">
        <f t="shared" si="92"/>
        <v>#VALUE!</v>
      </c>
      <c r="U2695">
        <f t="shared" si="95"/>
        <v>253.27745562804009</v>
      </c>
      <c r="V2695">
        <f t="shared" si="96"/>
        <v>513.42092991417121</v>
      </c>
      <c r="W2695">
        <f>VLOOKUP(A2695,Tbills!$B$4:$C$10000,2,1)</f>
        <v>0.10500131868134352</v>
      </c>
    </row>
    <row r="2696" spans="1:23">
      <c r="A2696" s="1">
        <v>44082</v>
      </c>
      <c r="B2696">
        <f>IFERROR(VLOOKUP($A2696,'BTC-Web'!$A$2:$H$10000,2,0),"")</f>
        <v>10369.306640999999</v>
      </c>
      <c r="C2696">
        <f>VLOOKUP(A2696,H_SPBTFDUE!$B$2:$C$5828,2,0)</f>
        <v>61.96</v>
      </c>
      <c r="D2696" s="2">
        <f>D2695*(1-D$1+IF(AND(WEEKDAY($A2696)&lt;&gt;1,WEEKDAY($A2696)&lt;&gt;7),-VLOOKUP($A2696,ETF_OP_Fee!$G$5:$H$14,2,1),0))^($A2696-$A2695)*(1+2*(C2696/C2695-1))+IFERROR(VLOOKUP(A2696,BITXeom!$C$9:$D$100,2,0),0)-$D$3*IFERROR(VLOOKUP($A2696,Dividends!$C$10:$E$100,2,0),0)</f>
        <v>9.2357527065050995</v>
      </c>
      <c r="G2696" s="66">
        <f t="shared" si="93"/>
        <v>9.4586950412612634</v>
      </c>
      <c r="H2696" s="2">
        <f>H2695*(1-H$1+IF(AND(WEEKDAY($A2696)&lt;&gt;1,WEEKDAY($A2696)&lt;&gt;7),-VLOOKUP($A2696,ETF_OP_Fee!$I$5:$J$14,2,1),0))^($A2696-$A2695)*(1+1*(B2696/B2695-1))</f>
        <v>6.8133324707292235</v>
      </c>
      <c r="I2696" s="9" t="str">
        <f>IFERROR(VLOOKUP(A2696,'BITO-IV'!$A$1:$J$10000,4,0),"")</f>
        <v/>
      </c>
      <c r="L2696" s="9">
        <f>VLOOKUP(A2696,'ETH-Web'!$A$1:$G$10001,6,0)</f>
        <v>337.60211199999998</v>
      </c>
      <c r="M2696" s="2">
        <f>M2695*(1-M$1+IF(AND(WEEKDAY($A2696)&lt;&gt;1,WEEKDAY($A2696)&lt;&gt;7),-VLOOKUP($A2696,ETF_OP_Fee!$K$5:$L$14,2,1),0))^($A2696-$A2695)*(1+2*(L2696/L2695-1))-M$3*IFERROR(VLOOKUP($A4292,Dividends!$C$10:$E$100,3,0),0)</f>
        <v>1.8501308871515991</v>
      </c>
      <c r="R2696">
        <f t="shared" si="94"/>
        <v>151.47488786947241</v>
      </c>
      <c r="S2696" t="e">
        <f t="shared" si="92"/>
        <v>#VALUE!</v>
      </c>
      <c r="U2696">
        <f t="shared" si="95"/>
        <v>220.24199120060459</v>
      </c>
      <c r="V2696">
        <f t="shared" si="96"/>
        <v>379.44888528371297</v>
      </c>
      <c r="W2696">
        <f>VLOOKUP(A2696,Tbills!$B$4:$C$10000,2,1)</f>
        <v>0.10500131868134352</v>
      </c>
    </row>
    <row r="2697" spans="1:23">
      <c r="A2697" s="1">
        <v>44083</v>
      </c>
      <c r="B2697">
        <f>IFERROR(VLOOKUP($A2697,'BTC-Web'!$A$2:$H$10000,2,0),"")</f>
        <v>10134.151367</v>
      </c>
      <c r="C2697">
        <f>VLOOKUP(A2697,H_SPBTFDUE!$B$2:$C$5828,2,0)</f>
        <v>63.86</v>
      </c>
      <c r="D2697" s="2">
        <f>D2696*(1-D$1+IF(AND(WEEKDAY($A2697)&lt;&gt;1,WEEKDAY($A2697)&lt;&gt;7),-VLOOKUP($A2697,ETF_OP_Fee!$G$5:$H$14,2,1),0))^($A2697-$A2696)*(1+2*(C2697/C2696-1))+IFERROR(VLOOKUP(A2697,BITXeom!$C$9:$D$100,2,0),0)-$D$3*IFERROR(VLOOKUP($A2697,Dividends!$C$10:$E$100,2,0),0)</f>
        <v>9.8009987736810693</v>
      </c>
      <c r="G2697" s="66">
        <f t="shared" si="93"/>
        <v>8.8781019420288949</v>
      </c>
      <c r="H2697" s="2">
        <f>H2696*(1-H$1+IF(AND(WEEKDAY($A2697)&lt;&gt;1,WEEKDAY($A2697)&lt;&gt;7),-VLOOKUP($A2697,ETF_OP_Fee!$I$5:$J$14,2,1),0))^($A2697-$A2696)*(1+1*(B2697/B2696-1))</f>
        <v>6.6586463145420609</v>
      </c>
      <c r="I2697" s="9" t="str">
        <f>IFERROR(VLOOKUP(A2697,'BITO-IV'!$A$1:$J$10000,4,0),"")</f>
        <v/>
      </c>
      <c r="L2697" s="9">
        <f>VLOOKUP(A2697,'ETH-Web'!$A$1:$G$10001,6,0)</f>
        <v>351.11001599999997</v>
      </c>
      <c r="M2697" s="2">
        <f>M2696*(1-M$1+IF(AND(WEEKDAY($A2697)&lt;&gt;1,WEEKDAY($A2697)&lt;&gt;7),-VLOOKUP($A2697,ETF_OP_Fee!$K$5:$L$14,2,1),0))^($A2697-$A2696)*(1+2*(L2697/L2696-1))-M$3*IFERROR(VLOOKUP($A4293,Dividends!$C$10:$E$100,3,0),0)</f>
        <v>1.9981317616155081</v>
      </c>
      <c r="R2697">
        <f t="shared" si="94"/>
        <v>148.03973834653095</v>
      </c>
      <c r="S2697" t="e">
        <f t="shared" si="92"/>
        <v>#VALUE!</v>
      </c>
      <c r="U2697">
        <f t="shared" si="95"/>
        <v>229.05416259456379</v>
      </c>
      <c r="V2697">
        <f t="shared" si="96"/>
        <v>409.80282792979523</v>
      </c>
      <c r="W2697">
        <f>VLOOKUP(A2697,Tbills!$B$4:$C$10000,2,1)</f>
        <v>0.10500131868134352</v>
      </c>
    </row>
    <row r="2698" spans="1:23">
      <c r="A2698" s="1">
        <v>44084</v>
      </c>
      <c r="B2698">
        <f>IFERROR(VLOOKUP($A2698,'BTC-Web'!$A$2:$H$10000,2,0),"")</f>
        <v>10242.330078000001</v>
      </c>
      <c r="C2698">
        <f>VLOOKUP(A2698,H_SPBTFDUE!$B$2:$C$5828,2,0)</f>
        <v>63.85</v>
      </c>
      <c r="D2698" s="2">
        <f>D2697*(1-D$1+IF(AND(WEEKDAY($A2698)&lt;&gt;1,WEEKDAY($A2698)&lt;&gt;7),-VLOOKUP($A2698,ETF_OP_Fee!$G$5:$H$14,2,1),0))^($A2698-$A2697)*(1+2*(C2698/C2697-1))+IFERROR(VLOOKUP(A2698,BITXeom!$C$9:$D$100,2,0),0)-$D$3*IFERROR(VLOOKUP($A2698,Dividends!$C$10:$E$100,2,0),0)</f>
        <v>9.796748126736631</v>
      </c>
      <c r="G2698" s="66">
        <f t="shared" si="93"/>
        <v>8.8804202834335282</v>
      </c>
      <c r="H2698" s="2">
        <f>H2697*(1-H$1+IF(AND(WEEKDAY($A2698)&lt;&gt;1,WEEKDAY($A2698)&lt;&gt;7),-VLOOKUP($A2698,ETF_OP_Fee!$I$5:$J$14,2,1),0))^($A2698-$A2697)*(1+1*(B2698/B2697-1))</f>
        <v>6.7295500024194865</v>
      </c>
      <c r="I2698" s="9" t="str">
        <f>IFERROR(VLOOKUP(A2698,'BITO-IV'!$A$1:$J$10000,4,0),"")</f>
        <v/>
      </c>
      <c r="L2698" s="9">
        <f>VLOOKUP(A2698,'ETH-Web'!$A$1:$G$10001,6,0)</f>
        <v>368.10189800000001</v>
      </c>
      <c r="M2698" s="2">
        <f>M2697*(1-M$1+IF(AND(WEEKDAY($A2698)&lt;&gt;1,WEEKDAY($A2698)&lt;&gt;7),-VLOOKUP($A2698,ETF_OP_Fee!$K$5:$L$14,2,1),0))^($A2698-$A2697)*(1+2*(L2698/L2697-1))-M$3*IFERROR(VLOOKUP($A4294,Dividends!$C$10:$E$100,3,0),0)</f>
        <v>2.1914735026513741</v>
      </c>
      <c r="R2698">
        <f t="shared" si="94"/>
        <v>149.6200135458194</v>
      </c>
      <c r="S2698" t="e">
        <f t="shared" si="92"/>
        <v>#VALUE!</v>
      </c>
      <c r="U2698">
        <f t="shared" si="95"/>
        <v>240.13918189066857</v>
      </c>
      <c r="V2698">
        <f t="shared" si="96"/>
        <v>449.45586470916567</v>
      </c>
      <c r="W2698">
        <f>VLOOKUP(A2698,Tbills!$B$4:$C$10000,2,1)</f>
        <v>0.11499824175826903</v>
      </c>
    </row>
    <row r="2699" spans="1:23">
      <c r="A2699" s="1">
        <v>44085</v>
      </c>
      <c r="B2699">
        <f>IFERROR(VLOOKUP($A2699,'BTC-Web'!$A$2:$H$10000,2,0),"")</f>
        <v>10369.028319999999</v>
      </c>
      <c r="C2699">
        <f>VLOOKUP(A2699,H_SPBTFDUE!$B$2:$C$5828,2,0)</f>
        <v>63.98</v>
      </c>
      <c r="D2699" s="2">
        <f>D2698*(1-D$1+IF(AND(WEEKDAY($A2699)&lt;&gt;1,WEEKDAY($A2699)&lt;&gt;7),-VLOOKUP($A2699,ETF_OP_Fee!$G$5:$H$14,2,1),0))^($A2699-$A2698)*(1+2*(C2699/C2698-1))+IFERROR(VLOOKUP(A2699,BITXeom!$C$9:$D$100,2,0),0)-$D$3*IFERROR(VLOOKUP($A2699,Dividends!$C$10:$E$100,2,0),0)</f>
        <v>9.8354551278733489</v>
      </c>
      <c r="G2699" s="66">
        <f t="shared" si="93"/>
        <v>8.8437965541551602</v>
      </c>
      <c r="H2699" s="2">
        <f>H2698*(1-H$1+IF(AND(WEEKDAY($A2699)&lt;&gt;1,WEEKDAY($A2699)&lt;&gt;7),-VLOOKUP($A2699,ETF_OP_Fee!$I$5:$J$14,2,1),0))^($A2699-$A2698)*(1+1*(B2699/B2698-1))</f>
        <v>6.8126176232898707</v>
      </c>
      <c r="I2699" s="9" t="str">
        <f>IFERROR(VLOOKUP(A2699,'BITO-IV'!$A$1:$J$10000,4,0),"")</f>
        <v/>
      </c>
      <c r="L2699" s="9">
        <f>VLOOKUP(A2699,'ETH-Web'!$A$1:$G$10001,6,0)</f>
        <v>374.69558699999999</v>
      </c>
      <c r="M2699" s="2">
        <f>M2698*(1-M$1+IF(AND(WEEKDAY($A2699)&lt;&gt;1,WEEKDAY($A2699)&lt;&gt;7),-VLOOKUP($A2699,ETF_OP_Fee!$K$5:$L$14,2,1),0))^($A2699-$A2698)*(1+2*(L2699/L2698-1))-M$3*IFERROR(VLOOKUP($A4295,Dividends!$C$10:$E$100,3,0),0)</f>
        <v>2.2699253401157256</v>
      </c>
      <c r="R2699">
        <f t="shared" si="94"/>
        <v>151.47082215478906</v>
      </c>
      <c r="S2699" t="e">
        <f t="shared" si="92"/>
        <v>#VALUE!</v>
      </c>
      <c r="U2699">
        <f t="shared" si="95"/>
        <v>244.44071657632099</v>
      </c>
      <c r="V2699">
        <f t="shared" si="96"/>
        <v>465.54578703900569</v>
      </c>
      <c r="W2699">
        <f>VLOOKUP(A2699,Tbills!$B$4:$C$10000,2,1)</f>
        <v>0.11499824175826903</v>
      </c>
    </row>
    <row r="2700" spans="1:23">
      <c r="A2700" s="1">
        <v>44088</v>
      </c>
      <c r="B2700">
        <f>IFERROR(VLOOKUP($A2700,'BTC-Web'!$A$2:$H$10000,2,0),"")</f>
        <v>10328.734375</v>
      </c>
      <c r="C2700">
        <f>VLOOKUP(A2700,H_SPBTFDUE!$B$2:$C$5828,2,0)</f>
        <v>66.209999999999994</v>
      </c>
      <c r="D2700" s="2">
        <f>D2699*(1-D$1+IF(AND(WEEKDAY($A2700)&lt;&gt;1,WEEKDAY($A2700)&lt;&gt;7),-VLOOKUP($A2700,ETF_OP_Fee!$G$5:$H$14,2,1),0))^($A2700-$A2699)*(1+2*(C2700/C2699-1))+IFERROR(VLOOKUP(A2700,BITXeom!$C$9:$D$100,2,0),0)-$D$3*IFERROR(VLOOKUP($A2700,Dividends!$C$10:$E$100,2,0),0)</f>
        <v>10.517273239910709</v>
      </c>
      <c r="G2700" s="66">
        <f t="shared" si="93"/>
        <v>8.2268414651728872</v>
      </c>
      <c r="H2700" s="2">
        <f>H2699*(1-H$1+IF(AND(WEEKDAY($A2700)&lt;&gt;1,WEEKDAY($A2700)&lt;&gt;7),-VLOOKUP($A2700,ETF_OP_Fee!$I$5:$J$14,2,1),0))^($A2700-$A2699)*(1+1*(B2700/B2699-1))</f>
        <v>6.7856139930893606</v>
      </c>
      <c r="I2700" s="9" t="str">
        <f>IFERROR(VLOOKUP(A2700,'BITO-IV'!$A$1:$J$10000,4,0),"")</f>
        <v/>
      </c>
      <c r="L2700" s="9">
        <f>VLOOKUP(A2700,'ETH-Web'!$A$1:$G$10001,6,0)</f>
        <v>377.26886000000002</v>
      </c>
      <c r="M2700" s="2">
        <f>M2699*(1-M$1+IF(AND(WEEKDAY($A2700)&lt;&gt;1,WEEKDAY($A2700)&lt;&gt;7),-VLOOKUP($A2700,ETF_OP_Fee!$K$5:$L$14,2,1),0))^($A2700-$A2699)*(1+2*(L2700/L2699-1))-M$3*IFERROR(VLOOKUP($A4296,Dividends!$C$10:$E$100,3,0),0)</f>
        <v>2.3009256039660548</v>
      </c>
      <c r="R2700">
        <f t="shared" si="94"/>
        <v>150.88220798684068</v>
      </c>
      <c r="S2700" t="e">
        <f t="shared" si="92"/>
        <v>#VALUE!</v>
      </c>
      <c r="U2700">
        <f t="shared" si="95"/>
        <v>246.11944650506848</v>
      </c>
      <c r="V2700">
        <f t="shared" si="96"/>
        <v>471.90372400616718</v>
      </c>
      <c r="W2700">
        <f>VLOOKUP(A2700,Tbills!$B$4:$C$10000,2,1)</f>
        <v>0.11499824175826903</v>
      </c>
    </row>
    <row r="2701" spans="1:23">
      <c r="A2701" s="1">
        <v>44089</v>
      </c>
      <c r="B2701">
        <f>IFERROR(VLOOKUP($A2701,'BTC-Web'!$A$2:$H$10000,2,0),"")</f>
        <v>10677.754883</v>
      </c>
      <c r="C2701">
        <f>VLOOKUP(A2701,H_SPBTFDUE!$B$2:$C$5828,2,0)</f>
        <v>66.88</v>
      </c>
      <c r="D2701" s="2">
        <f>D2700*(1-D$1+IF(AND(WEEKDAY($A2701)&lt;&gt;1,WEEKDAY($A2701)&lt;&gt;7),-VLOOKUP($A2701,ETF_OP_Fee!$G$5:$H$14,2,1),0))^($A2701-$A2700)*(1+2*(C2701/C2700-1))+IFERROR(VLOOKUP(A2701,BITXeom!$C$9:$D$100,2,0),0)-$D$3*IFERROR(VLOOKUP($A2701,Dividends!$C$10:$E$100,2,0),0)</f>
        <v>10.728834995558127</v>
      </c>
      <c r="G2701" s="66">
        <f t="shared" si="93"/>
        <v>8.0599131799156911</v>
      </c>
      <c r="H2701" s="2">
        <f>H2700*(1-H$1+IF(AND(WEEKDAY($A2701)&lt;&gt;1,WEEKDAY($A2701)&lt;&gt;7),-VLOOKUP($A2701,ETF_OP_Fee!$I$5:$J$14,2,1),0))^($A2701-$A2700)*(1+1*(B2701/B2700-1))</f>
        <v>7.0147255704399427</v>
      </c>
      <c r="I2701" s="9" t="str">
        <f>IFERROR(VLOOKUP(A2701,'BITO-IV'!$A$1:$J$10000,4,0),"")</f>
        <v/>
      </c>
      <c r="L2701" s="9">
        <f>VLOOKUP(A2701,'ETH-Web'!$A$1:$G$10001,6,0)</f>
        <v>364.839203</v>
      </c>
      <c r="M2701" s="2">
        <f>M2700*(1-M$1+IF(AND(WEEKDAY($A2701)&lt;&gt;1,WEEKDAY($A2701)&lt;&gt;7),-VLOOKUP($A2701,ETF_OP_Fee!$K$5:$L$14,2,1),0))^($A2701-$A2700)*(1+2*(L2701/L2700-1))-M$3*IFERROR(VLOOKUP($A4297,Dividends!$C$10:$E$100,3,0),0)</f>
        <v>2.1492557452043877</v>
      </c>
      <c r="R2701">
        <f t="shared" si="94"/>
        <v>155.98070146801601</v>
      </c>
      <c r="S2701" t="e">
        <f t="shared" si="92"/>
        <v>#VALUE!</v>
      </c>
      <c r="U2701">
        <f t="shared" si="95"/>
        <v>238.01069270787499</v>
      </c>
      <c r="V2701">
        <f t="shared" si="96"/>
        <v>440.79729838086649</v>
      </c>
      <c r="W2701">
        <f>VLOOKUP(A2701,Tbills!$B$4:$C$10000,2,1)</f>
        <v>0.11499824175826903</v>
      </c>
    </row>
    <row r="2702" spans="1:23">
      <c r="A2702" s="1">
        <v>44090</v>
      </c>
      <c r="B2702">
        <f>IFERROR(VLOOKUP($A2702,'BTC-Web'!$A$2:$H$10000,2,0),"")</f>
        <v>10797.761719</v>
      </c>
      <c r="C2702">
        <f>VLOOKUP(A2702,H_SPBTFDUE!$B$2:$C$5828,2,0)</f>
        <v>68.14</v>
      </c>
      <c r="D2702" s="2">
        <f>D2701*(1-D$1+IF(AND(WEEKDAY($A2702)&lt;&gt;1,WEEKDAY($A2702)&lt;&gt;7),-VLOOKUP($A2702,ETF_OP_Fee!$G$5:$H$14,2,1),0))^($A2702-$A2701)*(1+2*(C2702/C2701-1))+IFERROR(VLOOKUP(A2702,BITXeom!$C$9:$D$100,2,0),0)-$D$3*IFERROR(VLOOKUP($A2702,Dividends!$C$10:$E$100,2,0),0)</f>
        <v>11.131749266809519</v>
      </c>
      <c r="G2702" s="66">
        <f t="shared" si="93"/>
        <v>7.7558007218733795</v>
      </c>
      <c r="H2702" s="2">
        <f>H2701*(1-H$1+IF(AND(WEEKDAY($A2702)&lt;&gt;1,WEEKDAY($A2702)&lt;&gt;7),-VLOOKUP($A2702,ETF_OP_Fee!$I$5:$J$14,2,1),0))^($A2702-$A2701)*(1+1*(B2702/B2701-1))</f>
        <v>7.0933791477549599</v>
      </c>
      <c r="I2702" s="9" t="str">
        <f>IFERROR(VLOOKUP(A2702,'BITO-IV'!$A$1:$J$10000,4,0),"")</f>
        <v/>
      </c>
      <c r="L2702" s="9">
        <f>VLOOKUP(A2702,'ETH-Web'!$A$1:$G$10001,6,0)</f>
        <v>365.81228599999997</v>
      </c>
      <c r="M2702" s="2">
        <f>M2701*(1-M$1+IF(AND(WEEKDAY($A2702)&lt;&gt;1,WEEKDAY($A2702)&lt;&gt;7),-VLOOKUP($A2702,ETF_OP_Fee!$K$5:$L$14,2,1),0))^($A2702-$A2701)*(1+2*(L2702/L2701-1))-M$3*IFERROR(VLOOKUP($A4298,Dividends!$C$10:$E$100,3,0),0)</f>
        <v>2.1606648991466511</v>
      </c>
      <c r="R2702">
        <f t="shared" si="94"/>
        <v>157.73376198170499</v>
      </c>
      <c r="S2702" t="e">
        <f t="shared" si="92"/>
        <v>#VALUE!</v>
      </c>
      <c r="U2702">
        <f t="shared" si="95"/>
        <v>238.64550430977474</v>
      </c>
      <c r="V2702">
        <f t="shared" si="96"/>
        <v>443.13723593635871</v>
      </c>
      <c r="W2702">
        <f>VLOOKUP(A2702,Tbills!$B$4:$C$10000,2,1)</f>
        <v>0.11499824175826903</v>
      </c>
    </row>
    <row r="2703" spans="1:23">
      <c r="A2703" s="1">
        <v>44091</v>
      </c>
      <c r="B2703">
        <f>IFERROR(VLOOKUP($A2703,'BTC-Web'!$A$2:$H$10000,2,0),"")</f>
        <v>10973.251953000001</v>
      </c>
      <c r="C2703">
        <f>VLOOKUP(A2703,H_SPBTFDUE!$B$2:$C$5828,2,0)</f>
        <v>67.760000000000005</v>
      </c>
      <c r="D2703" s="2">
        <f>D2702*(1-D$1+IF(AND(WEEKDAY($A2703)&lt;&gt;1,WEEKDAY($A2703)&lt;&gt;7),-VLOOKUP($A2703,ETF_OP_Fee!$G$5:$H$14,2,1),0))^($A2703-$A2702)*(1+2*(C2703/C2702-1))+IFERROR(VLOOKUP(A2703,BITXeom!$C$9:$D$100,2,0),0)-$D$3*IFERROR(VLOOKUP($A2703,Dividends!$C$10:$E$100,2,0),0)</f>
        <v>11.006264275542581</v>
      </c>
      <c r="G2703" s="66">
        <f t="shared" si="93"/>
        <v>7.841901376660867</v>
      </c>
      <c r="H2703" s="2">
        <f>H2702*(1-H$1+IF(AND(WEEKDAY($A2703)&lt;&gt;1,WEEKDAY($A2703)&lt;&gt;7),-VLOOKUP($A2703,ETF_OP_Fee!$I$5:$J$14,2,1),0))^($A2703-$A2702)*(1+1*(B2703/B2702-1))</f>
        <v>7.2084764144801214</v>
      </c>
      <c r="I2703" s="9" t="str">
        <f>IFERROR(VLOOKUP(A2703,'BITO-IV'!$A$1:$J$10000,4,0),"")</f>
        <v/>
      </c>
      <c r="L2703" s="9">
        <f>VLOOKUP(A2703,'ETH-Web'!$A$1:$G$10001,6,0)</f>
        <v>389.019226</v>
      </c>
      <c r="M2703" s="2">
        <f>M2702*(1-M$1+IF(AND(WEEKDAY($A2703)&lt;&gt;1,WEEKDAY($A2703)&lt;&gt;7),-VLOOKUP($A2703,ETF_OP_Fee!$K$5:$L$14,2,1),0))^($A2703-$A2702)*(1+2*(L2703/L2702-1))-M$3*IFERROR(VLOOKUP($A4299,Dividends!$C$10:$E$100,3,0),0)</f>
        <v>2.4347450956269352</v>
      </c>
      <c r="R2703">
        <f t="shared" si="94"/>
        <v>160.29732427546836</v>
      </c>
      <c r="S2703" t="e">
        <f t="shared" si="92"/>
        <v>#VALUE!</v>
      </c>
      <c r="U2703">
        <f t="shared" si="95"/>
        <v>253.78505022373207</v>
      </c>
      <c r="V2703">
        <f t="shared" si="96"/>
        <v>499.34916437613464</v>
      </c>
      <c r="W2703">
        <f>VLOOKUP(A2703,Tbills!$B$4:$C$10000,2,1)</f>
        <v>0.11000175824175121</v>
      </c>
    </row>
    <row r="2704" spans="1:23">
      <c r="A2704" s="1">
        <v>44092</v>
      </c>
      <c r="B2704">
        <f>IFERROR(VLOOKUP($A2704,'BTC-Web'!$A$2:$H$10000,2,0),"")</f>
        <v>10951.820313</v>
      </c>
      <c r="C2704">
        <f>VLOOKUP(A2704,H_SPBTFDUE!$B$2:$C$5828,2,0)</f>
        <v>67.349999999999994</v>
      </c>
      <c r="D2704" s="2">
        <f>D2703*(1-D$1+IF(AND(WEEKDAY($A2704)&lt;&gt;1,WEEKDAY($A2704)&lt;&gt;7),-VLOOKUP($A2704,ETF_OP_Fee!$G$5:$H$14,2,1),0))^($A2704-$A2703)*(1+2*(C2704/C2703-1))+IFERROR(VLOOKUP(A2704,BITXeom!$C$9:$D$100,2,0),0)-$D$3*IFERROR(VLOOKUP($A2704,Dividends!$C$10:$E$100,2,0),0)</f>
        <v>10.871760858639385</v>
      </c>
      <c r="G2704" s="66">
        <f t="shared" si="93"/>
        <v>7.9363922107297915</v>
      </c>
      <c r="H2704" s="2">
        <f>H2703*(1-H$1+IF(AND(WEEKDAY($A2704)&lt;&gt;1,WEEKDAY($A2704)&lt;&gt;7),-VLOOKUP($A2704,ETF_OP_Fee!$I$5:$J$14,2,1),0))^($A2704-$A2703)*(1+1*(B2704/B2703-1))</f>
        <v>7.1942104312113937</v>
      </c>
      <c r="I2704" s="9" t="str">
        <f>IFERROR(VLOOKUP(A2704,'BITO-IV'!$A$1:$J$10000,4,0),"")</f>
        <v/>
      </c>
      <c r="L2704" s="9">
        <f>VLOOKUP(A2704,'ETH-Web'!$A$1:$G$10001,6,0)</f>
        <v>384.364532</v>
      </c>
      <c r="M2704" s="2">
        <f>M2703*(1-M$1+IF(AND(WEEKDAY($A2704)&lt;&gt;1,WEEKDAY($A2704)&lt;&gt;7),-VLOOKUP($A2704,ETF_OP_Fee!$K$5:$L$14,2,1),0))^($A2704-$A2703)*(1+2*(L2704/L2703-1))-M$3*IFERROR(VLOOKUP($A4300,Dividends!$C$10:$E$100,3,0),0)</f>
        <v>2.3764194545916051</v>
      </c>
      <c r="R2704">
        <f t="shared" si="94"/>
        <v>159.98425076165952</v>
      </c>
      <c r="S2704" t="e">
        <f t="shared" si="92"/>
        <v>#VALUE!</v>
      </c>
      <c r="U2704">
        <f t="shared" si="95"/>
        <v>250.74846058595898</v>
      </c>
      <c r="V2704">
        <f t="shared" si="96"/>
        <v>487.38698395527416</v>
      </c>
      <c r="W2704">
        <f>VLOOKUP(A2704,Tbills!$B$4:$C$10000,2,1)</f>
        <v>0.11000175824175121</v>
      </c>
    </row>
    <row r="2705" spans="1:23">
      <c r="A2705" s="1">
        <v>44095</v>
      </c>
      <c r="B2705">
        <f>IFERROR(VLOOKUP($A2705,'BTC-Web'!$A$2:$H$10000,2,0),"")</f>
        <v>10934.925781</v>
      </c>
      <c r="C2705">
        <f>VLOOKUP(A2705,H_SPBTFDUE!$B$2:$C$5828,2,0)</f>
        <v>64.849999999999994</v>
      </c>
      <c r="D2705" s="2">
        <f>D2704*(1-D$1+IF(AND(WEEKDAY($A2705)&lt;&gt;1,WEEKDAY($A2705)&lt;&gt;7),-VLOOKUP($A2705,ETF_OP_Fee!$G$5:$H$14,2,1),0))^($A2705-$A2704)*(1+2*(C2705/C2704-1))+IFERROR(VLOOKUP(A2705,BITXeom!$C$9:$D$100,2,0),0)-$D$3*IFERROR(VLOOKUP($A2705,Dividends!$C$10:$E$100,2,0),0)</f>
        <v>10.061012283015065</v>
      </c>
      <c r="G2705" s="66">
        <f t="shared" si="93"/>
        <v>8.5251692995538413</v>
      </c>
      <c r="H2705" s="2">
        <f>H2704*(1-H$1+IF(AND(WEEKDAY($A2705)&lt;&gt;1,WEEKDAY($A2705)&lt;&gt;7),-VLOOKUP($A2705,ETF_OP_Fee!$I$5:$J$14,2,1),0))^($A2705-$A2704)*(1+1*(B2705/B2704-1))</f>
        <v>7.1825516167903443</v>
      </c>
      <c r="I2705" s="9" t="str">
        <f>IFERROR(VLOOKUP(A2705,'BITO-IV'!$A$1:$J$10000,4,0),"")</f>
        <v/>
      </c>
      <c r="L2705" s="9">
        <f>VLOOKUP(A2705,'ETH-Web'!$A$1:$G$10001,6,0)</f>
        <v>341.78607199999999</v>
      </c>
      <c r="M2705" s="2">
        <f>M2704*(1-M$1+IF(AND(WEEKDAY($A2705)&lt;&gt;1,WEEKDAY($A2705)&lt;&gt;7),-VLOOKUP($A2705,ETF_OP_Fee!$K$5:$L$14,2,1),0))^($A2705-$A2704)*(1+2*(L2705/L2704-1))-M$3*IFERROR(VLOOKUP($A4301,Dividends!$C$10:$E$100,3,0),0)</f>
        <v>1.8497748803021383</v>
      </c>
      <c r="R2705">
        <f t="shared" si="94"/>
        <v>159.7374553462179</v>
      </c>
      <c r="S2705" t="e">
        <f t="shared" si="92"/>
        <v>#VALUE!</v>
      </c>
      <c r="U2705">
        <f t="shared" si="95"/>
        <v>222.97148739967957</v>
      </c>
      <c r="V2705">
        <f t="shared" si="96"/>
        <v>379.37587077262111</v>
      </c>
      <c r="W2705">
        <f>VLOOKUP(A2705,Tbills!$B$4:$C$10000,2,1)</f>
        <v>0.11000175824175121</v>
      </c>
    </row>
    <row r="2706" spans="1:23">
      <c r="A2706" s="1">
        <v>44096</v>
      </c>
      <c r="B2706">
        <f>IFERROR(VLOOKUP($A2706,'BTC-Web'!$A$2:$H$10000,2,0),"")</f>
        <v>10459.624023</v>
      </c>
      <c r="C2706">
        <f>VLOOKUP(A2706,H_SPBTFDUE!$B$2:$C$5828,2,0)</f>
        <v>64.88</v>
      </c>
      <c r="D2706" s="2">
        <f>D2705*(1-D$1+IF(AND(WEEKDAY($A2706)&lt;&gt;1,WEEKDAY($A2706)&lt;&gt;7),-VLOOKUP($A2706,ETF_OP_Fee!$G$5:$H$14,2,1),0))^($A2706-$A2705)*(1+2*(C2706/C2705-1))+IFERROR(VLOOKUP(A2706,BITXeom!$C$9:$D$100,2,0),0)-$D$3*IFERROR(VLOOKUP($A2706,Dividends!$C$10:$E$100,2,0),0)</f>
        <v>10.069106896104376</v>
      </c>
      <c r="G2706" s="66">
        <f t="shared" si="93"/>
        <v>8.5168379344430942</v>
      </c>
      <c r="H2706" s="2">
        <f>H2705*(1-H$1+IF(AND(WEEKDAY($A2706)&lt;&gt;1,WEEKDAY($A2706)&lt;&gt;7),-VLOOKUP($A2706,ETF_OP_Fee!$I$5:$J$14,2,1),0))^($A2706-$A2705)*(1+1*(B2706/B2705-1))</f>
        <v>6.87017320347592</v>
      </c>
      <c r="I2706" s="9" t="str">
        <f>IFERROR(VLOOKUP(A2706,'BITO-IV'!$A$1:$J$10000,4,0),"")</f>
        <v/>
      </c>
      <c r="L2706" s="9">
        <f>VLOOKUP(A2706,'ETH-Web'!$A$1:$G$10001,6,0)</f>
        <v>344.503174</v>
      </c>
      <c r="M2706" s="2">
        <f>M2705*(1-M$1+IF(AND(WEEKDAY($A2706)&lt;&gt;1,WEEKDAY($A2706)&lt;&gt;7),-VLOOKUP($A2706,ETF_OP_Fee!$K$5:$L$14,2,1),0))^($A2706-$A2705)*(1+2*(L2706/L2705-1))-M$3*IFERROR(VLOOKUP($A4302,Dividends!$C$10:$E$100,3,0),0)</f>
        <v>1.8791368525504704</v>
      </c>
      <c r="R2706">
        <f t="shared" si="94"/>
        <v>152.79424467747933</v>
      </c>
      <c r="S2706" t="e">
        <f t="shared" si="92"/>
        <v>#VALUE!</v>
      </c>
      <c r="U2706">
        <f t="shared" si="95"/>
        <v>224.74404726676698</v>
      </c>
      <c r="V2706">
        <f t="shared" si="96"/>
        <v>385.39780560800659</v>
      </c>
      <c r="W2706">
        <f>VLOOKUP(A2706,Tbills!$B$4:$C$10000,2,1)</f>
        <v>0.11000175824175121</v>
      </c>
    </row>
    <row r="2707" spans="1:23">
      <c r="A2707" s="1">
        <v>44097</v>
      </c>
      <c r="B2707">
        <f>IFERROR(VLOOKUP($A2707,'BTC-Web'!$A$2:$H$10000,2,0),"")</f>
        <v>10535.492188</v>
      </c>
      <c r="C2707">
        <f>VLOOKUP(A2707,H_SPBTFDUE!$B$2:$C$5828,2,0)</f>
        <v>63.53</v>
      </c>
      <c r="D2707" s="2">
        <f>D2706*(1-D$1+IF(AND(WEEKDAY($A2707)&lt;&gt;1,WEEKDAY($A2707)&lt;&gt;7),-VLOOKUP($A2707,ETF_OP_Fee!$G$5:$H$14,2,1),0))^($A2707-$A2706)*(1+2*(C2707/C2706-1))+IFERROR(VLOOKUP(A2707,BITXeom!$C$9:$D$100,2,0),0)-$D$3*IFERROR(VLOOKUP($A2707,Dividends!$C$10:$E$100,2,0),0)</f>
        <v>9.6489147978555536</v>
      </c>
      <c r="G2707" s="66">
        <f t="shared" si="93"/>
        <v>8.870825270723989</v>
      </c>
      <c r="H2707" s="2">
        <f>H2706*(1-H$1+IF(AND(WEEKDAY($A2707)&lt;&gt;1,WEEKDAY($A2707)&lt;&gt;7),-VLOOKUP($A2707,ETF_OP_Fee!$I$5:$J$14,2,1),0))^($A2707-$A2706)*(1+1*(B2707/B2706-1))</f>
        <v>6.9198254235697974</v>
      </c>
      <c r="I2707" s="9" t="str">
        <f>IFERROR(VLOOKUP(A2707,'BITO-IV'!$A$1:$J$10000,4,0),"")</f>
        <v/>
      </c>
      <c r="L2707" s="9">
        <f>VLOOKUP(A2707,'ETH-Web'!$A$1:$G$10001,6,0)</f>
        <v>321.11630200000002</v>
      </c>
      <c r="M2707" s="2">
        <f>M2706*(1-M$1+IF(AND(WEEKDAY($A2707)&lt;&gt;1,WEEKDAY($A2707)&lt;&gt;7),-VLOOKUP($A2707,ETF_OP_Fee!$K$5:$L$14,2,1),0))^($A2707-$A2706)*(1+2*(L2707/L2706-1))-M$3*IFERROR(VLOOKUP($A4303,Dividends!$C$10:$E$100,3,0),0)</f>
        <v>1.6239616289325669</v>
      </c>
      <c r="R2707">
        <f t="shared" si="94"/>
        <v>153.90252724487857</v>
      </c>
      <c r="S2707" t="e">
        <f t="shared" si="92"/>
        <v>#VALUE!</v>
      </c>
      <c r="U2707">
        <f t="shared" si="95"/>
        <v>209.4871188467408</v>
      </c>
      <c r="V2707">
        <f t="shared" si="96"/>
        <v>333.06315467803608</v>
      </c>
      <c r="W2707">
        <f>VLOOKUP(A2707,Tbills!$B$4:$C$10000,2,1)</f>
        <v>0.11000175824175121</v>
      </c>
    </row>
    <row r="2708" spans="1:23">
      <c r="A2708" s="1">
        <v>44098</v>
      </c>
      <c r="B2708">
        <f>IFERROR(VLOOKUP($A2708,'BTC-Web'!$A$2:$H$10000,2,0),"")</f>
        <v>10248.786133</v>
      </c>
      <c r="C2708">
        <f>VLOOKUP(A2708,H_SPBTFDUE!$B$2:$C$5828,2,0)</f>
        <v>65.86</v>
      </c>
      <c r="D2708" s="2">
        <f>D2707*(1-D$1+IF(AND(WEEKDAY($A2708)&lt;&gt;1,WEEKDAY($A2708)&lt;&gt;7),-VLOOKUP($A2708,ETF_OP_Fee!$G$5:$H$14,2,1),0))^($A2708-$A2707)*(1+2*(C2708/C2707-1))+IFERROR(VLOOKUP(A2708,BITXeom!$C$9:$D$100,2,0),0)-$D$3*IFERROR(VLOOKUP($A2708,Dividends!$C$10:$E$100,2,0),0)</f>
        <v>10.355425537541457</v>
      </c>
      <c r="G2708" s="66">
        <f t="shared" si="93"/>
        <v>8.2196780655406343</v>
      </c>
      <c r="H2708" s="2">
        <f>H2707*(1-H$1+IF(AND(WEEKDAY($A2708)&lt;&gt;1,WEEKDAY($A2708)&lt;&gt;7),-VLOOKUP($A2708,ETF_OP_Fee!$I$5:$J$14,2,1),0))^($A2708-$A2707)*(1+1*(B2708/B2707-1))</f>
        <v>6.7313385763361477</v>
      </c>
      <c r="I2708" s="9" t="str">
        <f>IFERROR(VLOOKUP(A2708,'BITO-IV'!$A$1:$J$10000,4,0),"")</f>
        <v/>
      </c>
      <c r="L2708" s="9">
        <f>VLOOKUP(A2708,'ETH-Web'!$A$1:$G$10001,6,0)</f>
        <v>349.355591</v>
      </c>
      <c r="M2708" s="2">
        <f>M2707*(1-M$1+IF(AND(WEEKDAY($A2708)&lt;&gt;1,WEEKDAY($A2708)&lt;&gt;7),-VLOOKUP($A2708,ETF_OP_Fee!$K$5:$L$14,2,1),0))^($A2708-$A2707)*(1+2*(L2708/L2707-1))-M$3*IFERROR(VLOOKUP($A4304,Dividends!$C$10:$E$100,3,0),0)</f>
        <v>1.9095380726319875</v>
      </c>
      <c r="R2708">
        <f t="shared" si="94"/>
        <v>149.71432363241064</v>
      </c>
      <c r="S2708" t="e">
        <f t="shared" si="92"/>
        <v>#VALUE!</v>
      </c>
      <c r="U2708">
        <f t="shared" si="95"/>
        <v>227.90962575170153</v>
      </c>
      <c r="V2708">
        <f t="shared" si="96"/>
        <v>391.6328828943258</v>
      </c>
      <c r="W2708">
        <f>VLOOKUP(A2708,Tbills!$B$4:$C$10000,2,1)</f>
        <v>0.10000087912087965</v>
      </c>
    </row>
    <row r="2709" spans="1:23">
      <c r="A2709" s="1">
        <v>44099</v>
      </c>
      <c r="B2709">
        <f>IFERROR(VLOOKUP($A2709,'BTC-Web'!$A$2:$H$10000,2,0),"")</f>
        <v>10761.109375</v>
      </c>
      <c r="C2709">
        <f>VLOOKUP(A2709,H_SPBTFDUE!$B$2:$C$5828,2,0)</f>
        <v>66.48</v>
      </c>
      <c r="D2709" s="2">
        <f>D2708*(1-D$1+IF(AND(WEEKDAY($A2709)&lt;&gt;1,WEEKDAY($A2709)&lt;&gt;7),-VLOOKUP($A2709,ETF_OP_Fee!$G$5:$H$14,2,1),0))^($A2709-$A2708)*(1+2*(C2709/C2708-1))+IFERROR(VLOOKUP(A2709,BITXeom!$C$9:$D$100,2,0),0)-$D$3*IFERROR(VLOOKUP($A2709,Dividends!$C$10:$E$100,2,0),0)</f>
        <v>10.549123761667115</v>
      </c>
      <c r="G2709" s="66">
        <f t="shared" si="93"/>
        <v>8.0644916009181156</v>
      </c>
      <c r="H2709" s="2">
        <f>H2708*(1-H$1+IF(AND(WEEKDAY($A2709)&lt;&gt;1,WEEKDAY($A2709)&lt;&gt;7),-VLOOKUP($A2709,ETF_OP_Fee!$I$5:$J$14,2,1),0))^($A2709-$A2708)*(1+1*(B2709/B2708-1))</f>
        <v>7.0676453174170843</v>
      </c>
      <c r="I2709" s="9" t="str">
        <f>IFERROR(VLOOKUP(A2709,'BITO-IV'!$A$1:$J$10000,4,0),"")</f>
        <v/>
      </c>
      <c r="L2709" s="9">
        <f>VLOOKUP(A2709,'ETH-Web'!$A$1:$G$10001,6,0)</f>
        <v>352.18325800000002</v>
      </c>
      <c r="M2709" s="2">
        <f>M2708*(1-M$1+IF(AND(WEEKDAY($A2709)&lt;&gt;1,WEEKDAY($A2709)&lt;&gt;7),-VLOOKUP($A2709,ETF_OP_Fee!$K$5:$L$14,2,1),0))^($A2709-$A2708)*(1+2*(L2709/L2708-1))-M$3*IFERROR(VLOOKUP($A4305,Dividends!$C$10:$E$100,3,0),0)</f>
        <v>1.9403995142133132</v>
      </c>
      <c r="R2709">
        <f t="shared" si="94"/>
        <v>157.19834434099204</v>
      </c>
      <c r="S2709" t="e">
        <f t="shared" si="92"/>
        <v>#VALUE!</v>
      </c>
      <c r="U2709">
        <f t="shared" si="95"/>
        <v>229.75431507204632</v>
      </c>
      <c r="V2709">
        <f t="shared" si="96"/>
        <v>397.96234838652748</v>
      </c>
      <c r="W2709">
        <f>VLOOKUP(A2709,Tbills!$B$4:$C$10000,2,1)</f>
        <v>0.10000087912087965</v>
      </c>
    </row>
    <row r="2710" spans="1:23">
      <c r="A2710" s="1">
        <v>44102</v>
      </c>
      <c r="B2710">
        <f>IFERROR(VLOOKUP($A2710,'BTC-Web'!$A$2:$H$10000,2,0),"")</f>
        <v>10776.613281</v>
      </c>
      <c r="C2710">
        <f>VLOOKUP(A2710,H_SPBTFDUE!$B$2:$C$5828,2,0)</f>
        <v>67.3</v>
      </c>
      <c r="D2710" s="2">
        <f>D2709*(1-D$1+IF(AND(WEEKDAY($A2710)&lt;&gt;1,WEEKDAY($A2710)&lt;&gt;7),-VLOOKUP($A2710,ETF_OP_Fee!$G$5:$H$14,2,1),0))^($A2710-$A2709)*(1+2*(C2710/C2709-1))+IFERROR(VLOOKUP(A2710,BITXeom!$C$9:$D$100,2,0),0)-$D$3*IFERROR(VLOOKUP($A2710,Dividends!$C$10:$E$100,2,0),0)</f>
        <v>10.805452202601835</v>
      </c>
      <c r="G2710" s="66">
        <f t="shared" si="93"/>
        <v>7.8651282701835461</v>
      </c>
      <c r="H2710" s="2">
        <f>H2709*(1-H$1+IF(AND(WEEKDAY($A2710)&lt;&gt;1,WEEKDAY($A2710)&lt;&gt;7),-VLOOKUP($A2710,ETF_OP_Fee!$I$5:$J$14,2,1),0))^($A2710-$A2709)*(1+1*(B2710/B2709-1))</f>
        <v>7.0772752828591381</v>
      </c>
      <c r="I2710" s="9" t="str">
        <f>IFERROR(VLOOKUP(A2710,'BITO-IV'!$A$1:$J$10000,4,0),"")</f>
        <v/>
      </c>
      <c r="L2710" s="9">
        <f>VLOOKUP(A2710,'ETH-Web'!$A$1:$G$10001,6,0)</f>
        <v>355.159424</v>
      </c>
      <c r="M2710" s="2">
        <f>M2709*(1-M$1+IF(AND(WEEKDAY($A2710)&lt;&gt;1,WEEKDAY($A2710)&lt;&gt;7),-VLOOKUP($A2710,ETF_OP_Fee!$K$5:$L$14,2,1),0))^($A2710-$A2709)*(1+2*(L2710/L2709-1))-M$3*IFERROR(VLOOKUP($A4306,Dividends!$C$10:$E$100,3,0),0)</f>
        <v>1.9730422167268244</v>
      </c>
      <c r="R2710">
        <f t="shared" si="94"/>
        <v>157.42482548425414</v>
      </c>
      <c r="S2710" t="e">
        <f t="shared" si="92"/>
        <v>#VALUE!</v>
      </c>
      <c r="U2710">
        <f t="shared" si="95"/>
        <v>231.69588090556675</v>
      </c>
      <c r="V2710">
        <f t="shared" si="96"/>
        <v>404.65713801866485</v>
      </c>
      <c r="W2710">
        <f>VLOOKUP(A2710,Tbills!$B$4:$C$10000,2,1)</f>
        <v>0.10000087912087965</v>
      </c>
    </row>
    <row r="2711" spans="1:23">
      <c r="A2711" s="1">
        <v>44103</v>
      </c>
      <c r="B2711">
        <f>IFERROR(VLOOKUP($A2711,'BTC-Web'!$A$2:$H$10000,2,0),"")</f>
        <v>10709.650390999999</v>
      </c>
      <c r="C2711">
        <f>VLOOKUP(A2711,H_SPBTFDUE!$B$2:$C$5828,2,0)</f>
        <v>66.42</v>
      </c>
      <c r="D2711" s="2">
        <f>D2710*(1-D$1+IF(AND(WEEKDAY($A2711)&lt;&gt;1,WEEKDAY($A2711)&lt;&gt;7),-VLOOKUP($A2711,ETF_OP_Fee!$G$5:$H$14,2,1),0))^($A2711-$A2710)*(1+2*(C2711/C2710-1))+IFERROR(VLOOKUP(A2711,BITXeom!$C$9:$D$100,2,0),0)-$D$3*IFERROR(VLOOKUP($A2711,Dividends!$C$10:$E$100,2,0),0)</f>
        <v>10.521604258381714</v>
      </c>
      <c r="G2711" s="66">
        <f t="shared" si="93"/>
        <v>8.0704042278153647</v>
      </c>
      <c r="H2711" s="2">
        <f>H2710*(1-H$1+IF(AND(WEEKDAY($A2711)&lt;&gt;1,WEEKDAY($A2711)&lt;&gt;7),-VLOOKUP($A2711,ETF_OP_Fee!$I$5:$J$14,2,1),0))^($A2711-$A2710)*(1+1*(B2711/B2710-1))</f>
        <v>7.0331159960609249</v>
      </c>
      <c r="I2711" s="9" t="str">
        <f>IFERROR(VLOOKUP(A2711,'BITO-IV'!$A$1:$J$10000,4,0),"")</f>
        <v/>
      </c>
      <c r="L2711" s="9">
        <f>VLOOKUP(A2711,'ETH-Web'!$A$1:$G$10001,6,0)</f>
        <v>359.757385</v>
      </c>
      <c r="M2711" s="2">
        <f>M2710*(1-M$1+IF(AND(WEEKDAY($A2711)&lt;&gt;1,WEEKDAY($A2711)&lt;&gt;7),-VLOOKUP($A2711,ETF_OP_Fee!$K$5:$L$14,2,1),0))^($A2711-$A2710)*(1+2*(L2711/L2710-1))-M$3*IFERROR(VLOOKUP($A4307,Dividends!$C$10:$E$100,3,0),0)</f>
        <v>2.0240768430456004</v>
      </c>
      <c r="R2711">
        <f t="shared" si="94"/>
        <v>156.44663122254141</v>
      </c>
      <c r="S2711" t="e">
        <f t="shared" si="92"/>
        <v>#VALUE!</v>
      </c>
      <c r="U2711">
        <f t="shared" si="95"/>
        <v>234.69545955187189</v>
      </c>
      <c r="V2711">
        <f t="shared" si="96"/>
        <v>415.12398239276433</v>
      </c>
      <c r="W2711">
        <f>VLOOKUP(A2711,Tbills!$B$4:$C$10000,2,1)</f>
        <v>0.10000087912087965</v>
      </c>
    </row>
    <row r="2712" spans="1:23">
      <c r="A2712" s="1">
        <v>44104</v>
      </c>
      <c r="B2712">
        <f>IFERROR(VLOOKUP($A2712,'BTC-Web'!$A$2:$H$10000,2,0),"")</f>
        <v>10843.871094</v>
      </c>
      <c r="C2712">
        <f>VLOOKUP(A2712,H_SPBTFDUE!$B$2:$C$5828,2,0)</f>
        <v>66.16</v>
      </c>
      <c r="D2712" s="2">
        <f>D2711*(1-D$1+IF(AND(WEEKDAY($A2712)&lt;&gt;1,WEEKDAY($A2712)&lt;&gt;7),-VLOOKUP($A2712,ETF_OP_Fee!$G$5:$H$14,2,1),0))^($A2712-$A2711)*(1+2*(C2712/C2711-1))+IFERROR(VLOOKUP(A2712,BITXeom!$C$9:$D$100,2,0),0)-$D$3*IFERROR(VLOOKUP($A2712,Dividends!$C$10:$E$100,2,0),0)</f>
        <v>10.437972536134806</v>
      </c>
      <c r="G2712" s="66">
        <f t="shared" si="93"/>
        <v>8.1331670543988714</v>
      </c>
      <c r="H2712" s="2">
        <f>H2711*(1-H$1+IF(AND(WEEKDAY($A2712)&lt;&gt;1,WEEKDAY($A2712)&lt;&gt;7),-VLOOKUP($A2712,ETF_OP_Fee!$I$5:$J$14,2,1),0))^($A2712-$A2711)*(1+1*(B2712/B2711-1))</f>
        <v>7.1210744940613768</v>
      </c>
      <c r="I2712" s="9" t="str">
        <f>IFERROR(VLOOKUP(A2712,'BITO-IV'!$A$1:$J$10000,4,0),"")</f>
        <v/>
      </c>
      <c r="L2712" s="9">
        <f>VLOOKUP(A2712,'ETH-Web'!$A$1:$G$10001,6,0)</f>
        <v>359.93786599999999</v>
      </c>
      <c r="M2712" s="2">
        <f>M2711*(1-M$1+IF(AND(WEEKDAY($A2712)&lt;&gt;1,WEEKDAY($A2712)&lt;&gt;7),-VLOOKUP($A2712,ETF_OP_Fee!$K$5:$L$14,2,1),0))^($A2712-$A2711)*(1+2*(L2712/L2711-1))-M$3*IFERROR(VLOOKUP($A4308,Dividends!$C$10:$E$100,3,0),0)</f>
        <v>2.0260555181145885</v>
      </c>
      <c r="R2712">
        <f t="shared" si="94"/>
        <v>158.40732798275661</v>
      </c>
      <c r="S2712" t="e">
        <f t="shared" si="92"/>
        <v>#VALUE!</v>
      </c>
      <c r="U2712">
        <f t="shared" si="95"/>
        <v>234.81320020988613</v>
      </c>
      <c r="V2712">
        <f t="shared" si="96"/>
        <v>415.52979478932514</v>
      </c>
      <c r="W2712">
        <f>VLOOKUP(A2712,Tbills!$B$4:$C$10000,2,1)</f>
        <v>0.10000087912087965</v>
      </c>
    </row>
    <row r="2713" spans="1:23">
      <c r="A2713" s="1">
        <v>44105</v>
      </c>
      <c r="B2713">
        <f>IFERROR(VLOOKUP($A2713,'BTC-Web'!$A$2:$H$10000,2,0),"")</f>
        <v>10795.254883</v>
      </c>
      <c r="C2713">
        <f>VLOOKUP(A2713,H_SPBTFDUE!$B$2:$C$5828,2,0)</f>
        <v>65.400000000000006</v>
      </c>
      <c r="D2713" s="2">
        <f>D2712*(1-D$1+IF(AND(WEEKDAY($A2713)&lt;&gt;1,WEEKDAY($A2713)&lt;&gt;7),-VLOOKUP($A2713,ETF_OP_Fee!$G$5:$H$14,2,1),0))^($A2713-$A2712)*(1+2*(C2713/C2712-1))+IFERROR(VLOOKUP(A2713,BITXeom!$C$9:$D$100,2,0),0)-$D$3*IFERROR(VLOOKUP($A2713,Dividends!$C$10:$E$100,2,0),0)</f>
        <v>10.196934851360002</v>
      </c>
      <c r="G2713" s="66">
        <f t="shared" si="93"/>
        <v>8.3196000009073945</v>
      </c>
      <c r="H2713" s="2">
        <f>H2712*(1-H$1+IF(AND(WEEKDAY($A2713)&lt;&gt;1,WEEKDAY($A2713)&lt;&gt;7),-VLOOKUP($A2713,ETF_OP_Fee!$I$5:$J$14,2,1),0))^($A2713-$A2712)*(1+1*(B2713/B2712-1))</f>
        <v>7.0889641450510599</v>
      </c>
      <c r="I2713" s="9" t="str">
        <f>IFERROR(VLOOKUP(A2713,'BITO-IV'!$A$1:$J$10000,4,0),"")</f>
        <v/>
      </c>
      <c r="L2713" s="9">
        <f>VLOOKUP(A2713,'ETH-Web'!$A$1:$G$10001,6,0)</f>
        <v>353.20590199999998</v>
      </c>
      <c r="M2713" s="2">
        <f>M2712*(1-M$1+IF(AND(WEEKDAY($A2713)&lt;&gt;1,WEEKDAY($A2713)&lt;&gt;7),-VLOOKUP($A2713,ETF_OP_Fee!$K$5:$L$14,2,1),0))^($A2713-$A2712)*(1+2*(L2713/L2712-1))-M$3*IFERROR(VLOOKUP($A4309,Dividends!$C$10:$E$100,3,0),0)</f>
        <v>1.9502181404174401</v>
      </c>
      <c r="R2713">
        <f t="shared" si="94"/>
        <v>157.69714210776803</v>
      </c>
      <c r="S2713" t="e">
        <f t="shared" si="92"/>
        <v>#VALUE!</v>
      </c>
      <c r="U2713">
        <f t="shared" si="95"/>
        <v>230.42145885712236</v>
      </c>
      <c r="V2713">
        <f t="shared" si="96"/>
        <v>399.97607984414844</v>
      </c>
      <c r="W2713">
        <f>VLOOKUP(A2713,Tbills!$B$4:$C$10000,2,1)</f>
        <v>0.10000087912087965</v>
      </c>
    </row>
    <row r="2714" spans="1:23">
      <c r="A2714" s="1">
        <v>44106</v>
      </c>
      <c r="B2714">
        <f>IFERROR(VLOOKUP($A2714,'BTC-Web'!$A$2:$H$10000,2,0),"")</f>
        <v>10619.821289</v>
      </c>
      <c r="C2714">
        <f>VLOOKUP(A2714,H_SPBTFDUE!$B$2:$C$5828,2,0)</f>
        <v>64.8</v>
      </c>
      <c r="D2714" s="2">
        <f>D2713*(1-D$1+IF(AND(WEEKDAY($A2714)&lt;&gt;1,WEEKDAY($A2714)&lt;&gt;7),-VLOOKUP($A2714,ETF_OP_Fee!$G$5:$H$14,2,1),0))^($A2714-$A2713)*(1+2*(C2714/C2713-1))+IFERROR(VLOOKUP(A2714,BITXeom!$C$9:$D$100,2,0),0)-$D$3*IFERROR(VLOOKUP($A2714,Dividends!$C$10:$E$100,2,0),0)</f>
        <v>10.00862846426001</v>
      </c>
      <c r="G2714" s="66">
        <f t="shared" si="93"/>
        <v>8.4718201368646806</v>
      </c>
      <c r="H2714" s="2">
        <f>H2713*(1-H$1+IF(AND(WEEKDAY($A2714)&lt;&gt;1,WEEKDAY($A2714)&lt;&gt;7),-VLOOKUP($A2714,ETF_OP_Fee!$I$5:$J$14,2,1),0))^($A2714-$A2713)*(1+1*(B2714/B2713-1))</f>
        <v>6.9735799410089241</v>
      </c>
      <c r="I2714" s="9" t="str">
        <f>IFERROR(VLOOKUP(A2714,'BITO-IV'!$A$1:$J$10000,4,0),"")</f>
        <v/>
      </c>
      <c r="L2714" s="9">
        <f>VLOOKUP(A2714,'ETH-Web'!$A$1:$G$10001,6,0)</f>
        <v>346.238922</v>
      </c>
      <c r="M2714" s="2">
        <f>M2713*(1-M$1+IF(AND(WEEKDAY($A2714)&lt;&gt;1,WEEKDAY($A2714)&lt;&gt;7),-VLOOKUP($A2714,ETF_OP_Fee!$K$5:$L$14,2,1),0))^($A2714-$A2713)*(1+2*(L2714/L2713-1))-M$3*IFERROR(VLOOKUP($A4310,Dividends!$C$10:$E$100,3,0),0)</f>
        <v>1.8732338622104816</v>
      </c>
      <c r="R2714">
        <f t="shared" si="94"/>
        <v>155.13440721143306</v>
      </c>
      <c r="S2714" t="e">
        <f t="shared" si="92"/>
        <v>#VALUE!</v>
      </c>
      <c r="U2714">
        <f t="shared" si="95"/>
        <v>225.87639976740084</v>
      </c>
      <c r="V2714">
        <f t="shared" si="96"/>
        <v>384.18714363814041</v>
      </c>
      <c r="W2714">
        <f>VLOOKUP(A2714,Tbills!$B$4:$C$10000,2,1)</f>
        <v>0.10000087912087965</v>
      </c>
    </row>
    <row r="2715" spans="1:23">
      <c r="A2715" s="1">
        <v>44109</v>
      </c>
      <c r="B2715">
        <f>IFERROR(VLOOKUP($A2715,'BTC-Web'!$A$2:$H$10000,2,0),"")</f>
        <v>10676.529296999999</v>
      </c>
      <c r="C2715">
        <f>VLOOKUP(A2715,H_SPBTFDUE!$B$2:$C$5828,2,0)</f>
        <v>66.400000000000006</v>
      </c>
      <c r="D2715" s="2">
        <f>D2714*(1-D$1+IF(AND(WEEKDAY($A2715)&lt;&gt;1,WEEKDAY($A2715)&lt;&gt;7),-VLOOKUP($A2715,ETF_OP_Fee!$G$5:$H$14,2,1),0))^($A2715-$A2714)*(1+2*(C2715/C2714-1))+IFERROR(VLOOKUP(A2715,BITXeom!$C$9:$D$100,2,0),0)-$D$3*IFERROR(VLOOKUP($A2715,Dividends!$C$10:$E$100,2,0),0)</f>
        <v>10.499083877182608</v>
      </c>
      <c r="G2715" s="66">
        <f t="shared" si="93"/>
        <v>8.0530176497680088</v>
      </c>
      <c r="H2715" s="2">
        <f>H2714*(1-H$1+IF(AND(WEEKDAY($A2715)&lt;&gt;1,WEEKDAY($A2715)&lt;&gt;7),-VLOOKUP($A2715,ETF_OP_Fee!$I$5:$J$14,2,1),0))^($A2715-$A2714)*(1+1*(B2715/B2714-1))</f>
        <v>7.0102702454057582</v>
      </c>
      <c r="I2715" s="9" t="str">
        <f>IFERROR(VLOOKUP(A2715,'BITO-IV'!$A$1:$J$10000,4,0),"")</f>
        <v/>
      </c>
      <c r="L2715" s="9">
        <f>VLOOKUP(A2715,'ETH-Web'!$A$1:$G$10001,6,0)</f>
        <v>353.95678700000002</v>
      </c>
      <c r="M2715" s="2">
        <f>M2714*(1-M$1+IF(AND(WEEKDAY($A2715)&lt;&gt;1,WEEKDAY($A2715)&lt;&gt;7),-VLOOKUP($A2715,ETF_OP_Fee!$K$5:$L$14,2,1),0))^($A2715-$A2714)*(1+2*(L2715/L2714-1))-M$3*IFERROR(VLOOKUP($A4311,Dividends!$C$10:$E$100,3,0),0)</f>
        <v>1.956593610954239</v>
      </c>
      <c r="R2715">
        <f t="shared" si="94"/>
        <v>155.96279810105503</v>
      </c>
      <c r="S2715" t="e">
        <f t="shared" si="92"/>
        <v>#VALUE!</v>
      </c>
      <c r="U2715">
        <f t="shared" si="95"/>
        <v>230.91131481976123</v>
      </c>
      <c r="V2715">
        <f t="shared" si="96"/>
        <v>401.28364419278324</v>
      </c>
      <c r="W2715">
        <f>VLOOKUP(A2715,Tbills!$B$4:$C$10000,2,1)</f>
        <v>0.10000087912087965</v>
      </c>
    </row>
    <row r="2716" spans="1:23">
      <c r="A2716" s="1">
        <v>44110</v>
      </c>
      <c r="B2716">
        <f>IFERROR(VLOOKUP($A2716,'BTC-Web'!$A$2:$H$10000,2,0),"")</f>
        <v>10796.306640999999</v>
      </c>
      <c r="C2716">
        <f>VLOOKUP(A2716,H_SPBTFDUE!$B$2:$C$5828,2,0)</f>
        <v>65.319999999999993</v>
      </c>
      <c r="D2716" s="2">
        <f>D2715*(1-D$1+IF(AND(WEEKDAY($A2716)&lt;&gt;1,WEEKDAY($A2716)&lt;&gt;7),-VLOOKUP($A2716,ETF_OP_Fee!$G$5:$H$14,2,1),0))^($A2716-$A2715)*(1+2*(C2716/C2715-1))+IFERROR(VLOOKUP(A2716,BITXeom!$C$9:$D$100,2,0),0)-$D$3*IFERROR(VLOOKUP($A2716,Dividends!$C$10:$E$100,2,0),0)</f>
        <v>10.15632294223894</v>
      </c>
      <c r="G2716" s="66">
        <f t="shared" si="93"/>
        <v>8.3145640859790273</v>
      </c>
      <c r="H2716" s="2">
        <f>H2715*(1-H$1+IF(AND(WEEKDAY($A2716)&lt;&gt;1,WEEKDAY($A2716)&lt;&gt;7),-VLOOKUP($A2716,ETF_OP_Fee!$I$5:$J$14,2,1),0))^($A2716-$A2715)*(1+1*(B2716/B2715-1))</f>
        <v>7.088732228990871</v>
      </c>
      <c r="I2716" s="9" t="str">
        <f>IFERROR(VLOOKUP(A2716,'BITO-IV'!$A$1:$J$10000,4,0),"")</f>
        <v/>
      </c>
      <c r="L2716" s="9">
        <f>VLOOKUP(A2716,'ETH-Web'!$A$1:$G$10001,6,0)</f>
        <v>340.81585699999999</v>
      </c>
      <c r="M2716" s="2">
        <f>M2715*(1-M$1+IF(AND(WEEKDAY($A2716)&lt;&gt;1,WEEKDAY($A2716)&lt;&gt;7),-VLOOKUP($A2716,ETF_OP_Fee!$K$5:$L$14,2,1),0))^($A2716-$A2715)*(1+2*(L2716/L2715-1))-M$3*IFERROR(VLOOKUP($A4312,Dividends!$C$10:$E$100,3,0),0)</f>
        <v>1.8112667449169155</v>
      </c>
      <c r="R2716">
        <f t="shared" si="94"/>
        <v>157.71250619435853</v>
      </c>
      <c r="S2716" t="e">
        <f t="shared" si="92"/>
        <v>#VALUE!</v>
      </c>
      <c r="U2716">
        <f t="shared" si="95"/>
        <v>222.33854679919929</v>
      </c>
      <c r="V2716">
        <f t="shared" si="96"/>
        <v>371.47812194428116</v>
      </c>
      <c r="W2716">
        <f>VLOOKUP(A2716,Tbills!$B$4:$C$10000,2,1)</f>
        <v>0.10000087912087965</v>
      </c>
    </row>
    <row r="2717" spans="1:23">
      <c r="A2717" s="1">
        <v>44111</v>
      </c>
      <c r="B2717">
        <f>IFERROR(VLOOKUP($A2717,'BTC-Web'!$A$2:$H$10000,2,0),"")</f>
        <v>10603.355469</v>
      </c>
      <c r="C2717">
        <f>VLOOKUP(A2717,H_SPBTFDUE!$B$2:$C$5828,2,0)</f>
        <v>65.849999999999994</v>
      </c>
      <c r="D2717" s="2">
        <f>D2716*(1-D$1+IF(AND(WEEKDAY($A2717)&lt;&gt;1,WEEKDAY($A2717)&lt;&gt;7),-VLOOKUP($A2717,ETF_OP_Fee!$G$5:$H$14,2,1),0))^($A2717-$A2716)*(1+2*(C2717/C2716-1))+IFERROR(VLOOKUP(A2717,BITXeom!$C$9:$D$100,2,0),0)-$D$3*IFERROR(VLOOKUP($A2717,Dividends!$C$10:$E$100,2,0),0)</f>
        <v>10.319893543905275</v>
      </c>
      <c r="G2717" s="66">
        <f t="shared" si="93"/>
        <v>8.1792041767414219</v>
      </c>
      <c r="H2717" s="2">
        <f>H2716*(1-H$1+IF(AND(WEEKDAY($A2717)&lt;&gt;1,WEEKDAY($A2717)&lt;&gt;7),-VLOOKUP($A2717,ETF_OP_Fee!$I$5:$J$14,2,1),0))^($A2717-$A2716)*(1+1*(B2717/B2716-1))</f>
        <v>6.9618614786999968</v>
      </c>
      <c r="I2717" s="9" t="str">
        <f>IFERROR(VLOOKUP(A2717,'BITO-IV'!$A$1:$J$10000,4,0),"")</f>
        <v/>
      </c>
      <c r="L2717" s="9">
        <f>VLOOKUP(A2717,'ETH-Web'!$A$1:$G$10001,6,0)</f>
        <v>341.80865499999999</v>
      </c>
      <c r="M2717" s="2">
        <f>M2716*(1-M$1+IF(AND(WEEKDAY($A2717)&lt;&gt;1,WEEKDAY($A2717)&lt;&gt;7),-VLOOKUP($A2717,ETF_OP_Fee!$K$5:$L$14,2,1),0))^($A2717-$A2716)*(1+2*(L2717/L2716-1))-M$3*IFERROR(VLOOKUP($A4313,Dividends!$C$10:$E$100,3,0),0)</f>
        <v>1.8217722818608768</v>
      </c>
      <c r="R2717">
        <f t="shared" si="94"/>
        <v>154.89387442322166</v>
      </c>
      <c r="S2717" t="e">
        <f t="shared" si="92"/>
        <v>#VALUE!</v>
      </c>
      <c r="U2717">
        <f t="shared" si="95"/>
        <v>222.98621990492907</v>
      </c>
      <c r="V2717">
        <f t="shared" si="96"/>
        <v>373.63273398301652</v>
      </c>
      <c r="W2717">
        <f>VLOOKUP(A2717,Tbills!$B$4:$C$10000,2,1)</f>
        <v>0.10000087912087965</v>
      </c>
    </row>
    <row r="2718" spans="1:23">
      <c r="A2718" s="1">
        <v>44112</v>
      </c>
      <c r="B2718">
        <f>IFERROR(VLOOKUP($A2718,'BTC-Web'!$A$2:$H$10000,2,0),"")</f>
        <v>10669.371094</v>
      </c>
      <c r="C2718">
        <f>VLOOKUP(A2718,H_SPBTFDUE!$B$2:$C$5828,2,0)</f>
        <v>67.31</v>
      </c>
      <c r="D2718" s="2">
        <f>D2717*(1-D$1+IF(AND(WEEKDAY($A2718)&lt;&gt;1,WEEKDAY($A2718)&lt;&gt;7),-VLOOKUP($A2718,ETF_OP_Fee!$G$5:$H$14,2,1),0))^($A2718-$A2717)*(1+2*(C2718/C2717-1))+IFERROR(VLOOKUP(A2718,BITXeom!$C$9:$D$100,2,0),0)-$D$3*IFERROR(VLOOKUP($A2718,Dividends!$C$10:$E$100,2,0),0)</f>
        <v>10.776211484414221</v>
      </c>
      <c r="G2718" s="66">
        <f t="shared" si="93"/>
        <v>7.816086288519883</v>
      </c>
      <c r="H2718" s="2">
        <f>H2717*(1-H$1+IF(AND(WEEKDAY($A2718)&lt;&gt;1,WEEKDAY($A2718)&lt;&gt;7),-VLOOKUP($A2718,ETF_OP_Fee!$I$5:$J$14,2,1),0))^($A2718-$A2717)*(1+1*(B2718/B2717-1))</f>
        <v>7.0050231323115568</v>
      </c>
      <c r="I2718" s="9" t="str">
        <f>IFERROR(VLOOKUP(A2718,'BITO-IV'!$A$1:$J$10000,4,0),"")</f>
        <v/>
      </c>
      <c r="L2718" s="9">
        <f>VLOOKUP(A2718,'ETH-Web'!$A$1:$G$10001,6,0)</f>
        <v>350.766144</v>
      </c>
      <c r="M2718" s="2">
        <f>M2717*(1-M$1+IF(AND(WEEKDAY($A2718)&lt;&gt;1,WEEKDAY($A2718)&lt;&gt;7),-VLOOKUP($A2718,ETF_OP_Fee!$K$5:$L$14,2,1),0))^($A2718-$A2717)*(1+2*(L2718/L2717-1))-M$3*IFERROR(VLOOKUP($A4314,Dividends!$C$10:$E$100,3,0),0)</f>
        <v>1.9172061825669606</v>
      </c>
      <c r="R2718">
        <f t="shared" si="94"/>
        <v>155.85823103265679</v>
      </c>
      <c r="S2718" t="e">
        <f t="shared" si="92"/>
        <v>#VALUE!</v>
      </c>
      <c r="U2718">
        <f t="shared" si="95"/>
        <v>228.82983030721684</v>
      </c>
      <c r="V2718">
        <f t="shared" si="96"/>
        <v>393.20555852893352</v>
      </c>
      <c r="W2718">
        <f>VLOOKUP(A2718,Tbills!$B$4:$C$10000,2,1)</f>
        <v>9.5000439560415761E-2</v>
      </c>
    </row>
    <row r="2719" spans="1:23">
      <c r="A2719" s="1">
        <v>44113</v>
      </c>
      <c r="B2719">
        <f>IFERROR(VLOOKUP($A2719,'BTC-Web'!$A$2:$H$10000,2,0),"")</f>
        <v>10927.913086</v>
      </c>
      <c r="C2719">
        <f>VLOOKUP(A2719,H_SPBTFDUE!$B$2:$C$5828,2,0)</f>
        <v>68.3</v>
      </c>
      <c r="D2719" s="2">
        <f>D2718*(1-D$1+IF(AND(WEEKDAY($A2719)&lt;&gt;1,WEEKDAY($A2719)&lt;&gt;7),-VLOOKUP($A2719,ETF_OP_Fee!$G$5:$H$14,2,1),0))^($A2719-$A2718)*(1+2*(C2719/C2718-1))+IFERROR(VLOOKUP(A2719,BITXeom!$C$9:$D$100,2,0),0)-$D$3*IFERROR(VLOOKUP($A2719,Dividends!$C$10:$E$100,2,0),0)</f>
        <v>11.091868705542426</v>
      </c>
      <c r="G2719" s="66">
        <f t="shared" si="93"/>
        <v>7.5857603797596873</v>
      </c>
      <c r="H2719" s="2">
        <f>H2718*(1-H$1+IF(AND(WEEKDAY($A2719)&lt;&gt;1,WEEKDAY($A2719)&lt;&gt;7),-VLOOKUP($A2719,ETF_OP_Fee!$I$5:$J$14,2,1),0))^($A2719-$A2718)*(1+1*(B2719/B2718-1))</f>
        <v>7.1745832885798473</v>
      </c>
      <c r="I2719" s="9" t="str">
        <f>IFERROR(VLOOKUP(A2719,'BITO-IV'!$A$1:$J$10000,4,0),"")</f>
        <v/>
      </c>
      <c r="L2719" s="9">
        <f>VLOOKUP(A2719,'ETH-Web'!$A$1:$G$10001,6,0)</f>
        <v>365.590485</v>
      </c>
      <c r="M2719" s="2">
        <f>M2718*(1-M$1+IF(AND(WEEKDAY($A2719)&lt;&gt;1,WEEKDAY($A2719)&lt;&gt;7),-VLOOKUP($A2719,ETF_OP_Fee!$K$5:$L$14,2,1),0))^($A2719-$A2718)*(1+2*(L2719/L2718-1))-M$3*IFERROR(VLOOKUP($A4315,Dividends!$C$10:$E$100,3,0),0)</f>
        <v>2.0792054363945844</v>
      </c>
      <c r="R2719">
        <f t="shared" si="94"/>
        <v>159.63501385947592</v>
      </c>
      <c r="S2719" t="e">
        <f t="shared" si="92"/>
        <v>#VALUE!</v>
      </c>
      <c r="U2719">
        <f t="shared" si="95"/>
        <v>238.50080766199346</v>
      </c>
      <c r="V2719">
        <f t="shared" si="96"/>
        <v>426.43047072761749</v>
      </c>
      <c r="W2719">
        <f>VLOOKUP(A2719,Tbills!$B$4:$C$10000,2,1)</f>
        <v>9.5000439560415761E-2</v>
      </c>
    </row>
    <row r="2720" spans="1:23">
      <c r="A2720" s="1">
        <v>44116</v>
      </c>
      <c r="B2720">
        <f>IFERROR(VLOOKUP($A2720,'BTC-Web'!$A$2:$H$10000,2,0),"")</f>
        <v>11392.635742</v>
      </c>
      <c r="C2720">
        <f>VLOOKUP(A2720,H_SPBTFDUE!$B$2:$C$5828,2,0)</f>
        <v>71.47</v>
      </c>
      <c r="D2720" s="2">
        <f>D2719*(1-D$1+IF(AND(WEEKDAY($A2720)&lt;&gt;1,WEEKDAY($A2720)&lt;&gt;7),-VLOOKUP($A2720,ETF_OP_Fee!$G$5:$H$14,2,1),0))^($A2720-$A2719)*(1+2*(C2720/C2719-1))+IFERROR(VLOOKUP(A2720,BITXeom!$C$9:$D$100,2,0),0)-$D$3*IFERROR(VLOOKUP($A2720,Dividends!$C$10:$E$100,2,0),0)</f>
        <v>12.117096814014435</v>
      </c>
      <c r="G2720" s="66">
        <f t="shared" si="93"/>
        <v>6.8812114663820942</v>
      </c>
      <c r="H2720" s="2">
        <f>H2719*(1-H$1+IF(AND(WEEKDAY($A2720)&lt;&gt;1,WEEKDAY($A2720)&lt;&gt;7),-VLOOKUP($A2720,ETF_OP_Fee!$I$5:$J$14,2,1),0))^($A2720-$A2719)*(1+1*(B2720/B2719-1))</f>
        <v>7.4791070622453528</v>
      </c>
      <c r="I2720" s="9" t="str">
        <f>IFERROR(VLOOKUP(A2720,'BITO-IV'!$A$1:$J$10000,4,0),"")</f>
        <v/>
      </c>
      <c r="L2720" s="9">
        <f>VLOOKUP(A2720,'ETH-Web'!$A$1:$G$10001,6,0)</f>
        <v>387.73126200000002</v>
      </c>
      <c r="M2720" s="2">
        <f>M2719*(1-M$1+IF(AND(WEEKDAY($A2720)&lt;&gt;1,WEEKDAY($A2720)&lt;&gt;7),-VLOOKUP($A2720,ETF_OP_Fee!$K$5:$L$14,2,1),0))^($A2720-$A2719)*(1+2*(L2720/L2719-1))-M$3*IFERROR(VLOOKUP($A4316,Dividends!$C$10:$E$100,3,0),0)</f>
        <v>2.3308657269177653</v>
      </c>
      <c r="R2720">
        <f t="shared" si="94"/>
        <v>166.42368494859849</v>
      </c>
      <c r="S2720" t="e">
        <f t="shared" si="92"/>
        <v>#VALUE!</v>
      </c>
      <c r="U2720">
        <f t="shared" si="95"/>
        <v>252.9448192362118</v>
      </c>
      <c r="V2720">
        <f t="shared" si="96"/>
        <v>478.04423350102485</v>
      </c>
      <c r="W2720">
        <f>VLOOKUP(A2720,Tbills!$B$4:$C$10000,2,1)</f>
        <v>9.5000439560415761E-2</v>
      </c>
    </row>
    <row r="2721" spans="1:23">
      <c r="A2721" s="1">
        <v>44117</v>
      </c>
      <c r="B2721">
        <f>IFERROR(VLOOKUP($A2721,'BTC-Web'!$A$2:$H$10000,2,0),"")</f>
        <v>11548.719727</v>
      </c>
      <c r="C2721">
        <f>VLOOKUP(A2721,H_SPBTFDUE!$B$2:$C$5828,2,0)</f>
        <v>70.28</v>
      </c>
      <c r="D2721" s="2">
        <f>D2720*(1-D$1+IF(AND(WEEKDAY($A2721)&lt;&gt;1,WEEKDAY($A2721)&lt;&gt;7),-VLOOKUP($A2721,ETF_OP_Fee!$G$5:$H$14,2,1),0))^($A2721-$A2720)*(1+2*(C2721/C2720-1))+IFERROR(VLOOKUP(A2721,BITXeom!$C$9:$D$100,2,0),0)-$D$3*IFERROR(VLOOKUP($A2721,Dividends!$C$10:$E$100,2,0),0)</f>
        <v>11.712177133490753</v>
      </c>
      <c r="G2721" s="66">
        <f t="shared" si="93"/>
        <v>7.1100023259384386</v>
      </c>
      <c r="H2721" s="2">
        <f>H2720*(1-H$1+IF(AND(WEEKDAY($A2721)&lt;&gt;1,WEEKDAY($A2721)&lt;&gt;7),-VLOOKUP($A2721,ETF_OP_Fee!$I$5:$J$14,2,1),0))^($A2721-$A2720)*(1+1*(B2721/B2720-1))</f>
        <v>7.5813767009484083</v>
      </c>
      <c r="I2721" s="9" t="str">
        <f>IFERROR(VLOOKUP(A2721,'BITO-IV'!$A$1:$J$10000,4,0),"")</f>
        <v/>
      </c>
      <c r="L2721" s="9">
        <f>VLOOKUP(A2721,'ETH-Web'!$A$1:$G$10001,6,0)</f>
        <v>381.190765</v>
      </c>
      <c r="M2721" s="2">
        <f>M2720*(1-M$1+IF(AND(WEEKDAY($A2721)&lt;&gt;1,WEEKDAY($A2721)&lt;&gt;7),-VLOOKUP($A2721,ETF_OP_Fee!$K$5:$L$14,2,1),0))^($A2721-$A2720)*(1+2*(L2721/L2720-1))-M$3*IFERROR(VLOOKUP($A4317,Dividends!$C$10:$E$100,3,0),0)</f>
        <v>2.252170679597683</v>
      </c>
      <c r="R2721">
        <f t="shared" si="94"/>
        <v>168.70376065130864</v>
      </c>
      <c r="S2721" t="e">
        <f t="shared" si="92"/>
        <v>#VALUE!</v>
      </c>
      <c r="U2721">
        <f t="shared" si="95"/>
        <v>248.67798549459826</v>
      </c>
      <c r="V2721">
        <f t="shared" si="96"/>
        <v>461.9044305333943</v>
      </c>
      <c r="W2721">
        <f>VLOOKUP(A2721,Tbills!$B$4:$C$10000,2,1)</f>
        <v>9.5000439560415761E-2</v>
      </c>
    </row>
    <row r="2722" spans="1:23">
      <c r="A2722" s="1">
        <v>44118</v>
      </c>
      <c r="B2722">
        <f>IFERROR(VLOOKUP($A2722,'BTC-Web'!$A$2:$H$10000,2,0),"")</f>
        <v>11429.047852</v>
      </c>
      <c r="C2722">
        <f>VLOOKUP(A2722,H_SPBTFDUE!$B$2:$C$5828,2,0)</f>
        <v>70.09</v>
      </c>
      <c r="D2722" s="2">
        <f>D2721*(1-D$1+IF(AND(WEEKDAY($A2722)&lt;&gt;1,WEEKDAY($A2722)&lt;&gt;7),-VLOOKUP($A2722,ETF_OP_Fee!$G$5:$H$14,2,1),0))^($A2722-$A2721)*(1+2*(C2722/C2721-1))+IFERROR(VLOOKUP(A2722,BITXeom!$C$9:$D$100,2,0),0)-$D$3*IFERROR(VLOOKUP($A2722,Dividends!$C$10:$E$100,2,0),0)</f>
        <v>11.647445806727088</v>
      </c>
      <c r="G2722" s="66">
        <f t="shared" si="93"/>
        <v>7.148075598184163</v>
      </c>
      <c r="H2722" s="2">
        <f>H2721*(1-H$1+IF(AND(WEEKDAY($A2722)&lt;&gt;1,WEEKDAY($A2722)&lt;&gt;7),-VLOOKUP($A2722,ETF_OP_Fee!$I$5:$J$14,2,1),0))^($A2722-$A2721)*(1+1*(B2722/B2721-1))</f>
        <v>7.5026205438899325</v>
      </c>
      <c r="I2722" s="9" t="str">
        <f>IFERROR(VLOOKUP(A2722,'BITO-IV'!$A$1:$J$10000,4,0),"")</f>
        <v/>
      </c>
      <c r="L2722" s="9">
        <f>VLOOKUP(A2722,'ETH-Web'!$A$1:$G$10001,6,0)</f>
        <v>379.484039</v>
      </c>
      <c r="M2722" s="2">
        <f>M2721*(1-M$1+IF(AND(WEEKDAY($A2722)&lt;&gt;1,WEEKDAY($A2722)&lt;&gt;7),-VLOOKUP($A2722,ETF_OP_Fee!$K$5:$L$14,2,1),0))^($A2722-$A2721)*(1+2*(L2722/L2721-1))-M$3*IFERROR(VLOOKUP($A4318,Dividends!$C$10:$E$100,3,0),0)</f>
        <v>2.2319456670286812</v>
      </c>
      <c r="R2722">
        <f t="shared" si="94"/>
        <v>166.95559324973141</v>
      </c>
      <c r="S2722" t="e">
        <f t="shared" si="92"/>
        <v>#VALUE!</v>
      </c>
      <c r="U2722">
        <f t="shared" si="95"/>
        <v>247.56456611920692</v>
      </c>
      <c r="V2722">
        <f t="shared" si="96"/>
        <v>457.75642212628537</v>
      </c>
      <c r="W2722">
        <f>VLOOKUP(A2722,Tbills!$B$4:$C$10000,2,1)</f>
        <v>9.5000439560415761E-2</v>
      </c>
    </row>
    <row r="2723" spans="1:23">
      <c r="A2723" s="1">
        <v>44119</v>
      </c>
      <c r="B2723">
        <f>IFERROR(VLOOKUP($A2723,'BTC-Web'!$A$2:$H$10000,2,0),"")</f>
        <v>11426.602539</v>
      </c>
      <c r="C2723">
        <f>VLOOKUP(A2723,H_SPBTFDUE!$B$2:$C$5828,2,0)</f>
        <v>71.239999999999995</v>
      </c>
      <c r="D2723" s="2">
        <f>D2722*(1-D$1+IF(AND(WEEKDAY($A2723)&lt;&gt;1,WEEKDAY($A2723)&lt;&gt;7),-VLOOKUP($A2723,ETF_OP_Fee!$G$5:$H$14,2,1),0))^($A2723-$A2722)*(1+2*(C2723/C2722-1))+IFERROR(VLOOKUP(A2723,BITXeom!$C$9:$D$100,2,0),0)-$D$3*IFERROR(VLOOKUP($A2723,Dividends!$C$10:$E$100,2,0),0)</f>
        <v>12.028206033842579</v>
      </c>
      <c r="G2723" s="66">
        <f t="shared" si="93"/>
        <v>6.9131397474704857</v>
      </c>
      <c r="H2723" s="2">
        <f>H2722*(1-H$1+IF(AND(WEEKDAY($A2723)&lt;&gt;1,WEEKDAY($A2723)&lt;&gt;7),-VLOOKUP($A2723,ETF_OP_Fee!$I$5:$J$14,2,1),0))^($A2723-$A2722)*(1+1*(B2723/B2722-1))</f>
        <v>7.5008200815412067</v>
      </c>
      <c r="I2723" s="9" t="str">
        <f>IFERROR(VLOOKUP(A2723,'BITO-IV'!$A$1:$J$10000,4,0),"")</f>
        <v/>
      </c>
      <c r="L2723" s="9">
        <f>VLOOKUP(A2723,'ETH-Web'!$A$1:$G$10001,6,0)</f>
        <v>377.44183299999997</v>
      </c>
      <c r="M2723" s="2">
        <f>M2722*(1-M$1+IF(AND(WEEKDAY($A2723)&lt;&gt;1,WEEKDAY($A2723)&lt;&gt;7),-VLOOKUP($A2723,ETF_OP_Fee!$K$5:$L$14,2,1),0))^($A2723-$A2722)*(1+2*(L2723/L2722-1))-M$3*IFERROR(VLOOKUP($A4319,Dividends!$C$10:$E$100,3,0),0)</f>
        <v>2.2078662255000912</v>
      </c>
      <c r="R2723">
        <f t="shared" si="94"/>
        <v>166.91987210411341</v>
      </c>
      <c r="S2723" t="e">
        <f t="shared" si="92"/>
        <v>#VALUE!</v>
      </c>
      <c r="U2723">
        <f t="shared" si="95"/>
        <v>246.23228915797208</v>
      </c>
      <c r="V2723">
        <f t="shared" si="96"/>
        <v>452.8178973388068</v>
      </c>
      <c r="W2723">
        <f>VLOOKUP(A2723,Tbills!$B$4:$C$10000,2,1)</f>
        <v>0.10500131868134352</v>
      </c>
    </row>
    <row r="2724" spans="1:23">
      <c r="A2724" s="1">
        <v>44120</v>
      </c>
      <c r="B2724">
        <f>IFERROR(VLOOKUP($A2724,'BTC-Web'!$A$2:$H$10000,2,0),"")</f>
        <v>11502.828125</v>
      </c>
      <c r="C2724">
        <f>VLOOKUP(A2724,H_SPBTFDUE!$B$2:$C$5828,2,0)</f>
        <v>69.83</v>
      </c>
      <c r="D2724" s="2">
        <f>D2723*(1-D$1+IF(AND(WEEKDAY($A2724)&lt;&gt;1,WEEKDAY($A2724)&lt;&gt;7),-VLOOKUP($A2724,ETF_OP_Fee!$G$5:$H$14,2,1),0))^($A2724-$A2723)*(1+2*(C2724/C2723-1))+IFERROR(VLOOKUP(A2724,BITXeom!$C$9:$D$100,2,0),0)-$D$3*IFERROR(VLOOKUP($A2724,Dividends!$C$10:$E$100,2,0),0)</f>
        <v>11.550682895989638</v>
      </c>
      <c r="G2724" s="66">
        <f t="shared" si="93"/>
        <v>7.1864330870840138</v>
      </c>
      <c r="H2724" s="2">
        <f>H2723*(1-H$1+IF(AND(WEEKDAY($A2724)&lt;&gt;1,WEEKDAY($A2724)&lt;&gt;7),-VLOOKUP($A2724,ETF_OP_Fee!$I$5:$J$14,2,1),0))^($A2724-$A2723)*(1+1*(B2724/B2723-1))</f>
        <v>7.5506606832117331</v>
      </c>
      <c r="I2724" s="9" t="str">
        <f>IFERROR(VLOOKUP(A2724,'BITO-IV'!$A$1:$J$10000,4,0),"")</f>
        <v/>
      </c>
      <c r="L2724" s="9">
        <f>VLOOKUP(A2724,'ETH-Web'!$A$1:$G$10001,6,0)</f>
        <v>366.22900399999997</v>
      </c>
      <c r="M2724" s="2">
        <f>M2723*(1-M$1+IF(AND(WEEKDAY($A2724)&lt;&gt;1,WEEKDAY($A2724)&lt;&gt;7),-VLOOKUP($A2724,ETF_OP_Fee!$K$5:$L$14,2,1),0))^($A2724-$A2723)*(1+2*(L2724/L2723-1))-M$3*IFERROR(VLOOKUP($A4320,Dividends!$C$10:$E$100,3,0),0)</f>
        <v>2.0766326556803856</v>
      </c>
      <c r="R2724">
        <f t="shared" si="94"/>
        <v>168.03337587942673</v>
      </c>
      <c r="S2724" t="e">
        <f t="shared" si="92"/>
        <v>#VALUE!</v>
      </c>
      <c r="U2724">
        <f t="shared" si="95"/>
        <v>238.91735925033012</v>
      </c>
      <c r="V2724">
        <f t="shared" si="96"/>
        <v>425.90281142477477</v>
      </c>
      <c r="W2724">
        <f>VLOOKUP(A2724,Tbills!$B$4:$C$10000,2,1)</f>
        <v>0.10500131868134352</v>
      </c>
    </row>
    <row r="2725" spans="1:23">
      <c r="A2725" s="1">
        <v>44123</v>
      </c>
      <c r="B2725">
        <f>IFERROR(VLOOKUP($A2725,'BTC-Web'!$A$2:$H$10000,2,0),"")</f>
        <v>11495.038086</v>
      </c>
      <c r="C2725">
        <f>VLOOKUP(A2725,H_SPBTFDUE!$B$2:$C$5828,2,0)</f>
        <v>72.2</v>
      </c>
      <c r="D2725" s="2">
        <f>D2724*(1-D$1+IF(AND(WEEKDAY($A2725)&lt;&gt;1,WEEKDAY($A2725)&lt;&gt;7),-VLOOKUP($A2725,ETF_OP_Fee!$G$5:$H$14,2,1),0))^($A2725-$A2724)*(1+2*(C2725/C2724-1))+IFERROR(VLOOKUP(A2725,BITXeom!$C$9:$D$100,2,0),0)-$D$3*IFERROR(VLOOKUP($A2725,Dividends!$C$10:$E$100,2,0),0)</f>
        <v>12.330273017585464</v>
      </c>
      <c r="G2725" s="66">
        <f t="shared" si="93"/>
        <v>6.6982501367960943</v>
      </c>
      <c r="H2725" s="2">
        <f>H2724*(1-H$1+IF(AND(WEEKDAY($A2725)&lt;&gt;1,WEEKDAY($A2725)&lt;&gt;7),-VLOOKUP($A2725,ETF_OP_Fee!$I$5:$J$14,2,1),0))^($A2725-$A2724)*(1+1*(B2725/B2724-1))</f>
        <v>7.5449580057269037</v>
      </c>
      <c r="I2725" s="9" t="str">
        <f>IFERROR(VLOOKUP(A2725,'BITO-IV'!$A$1:$J$10000,4,0),"")</f>
        <v/>
      </c>
      <c r="L2725" s="9">
        <f>VLOOKUP(A2725,'ETH-Web'!$A$1:$G$10001,6,0)</f>
        <v>379.935608</v>
      </c>
      <c r="M2725" s="2">
        <f>M2724*(1-M$1+IF(AND(WEEKDAY($A2725)&lt;&gt;1,WEEKDAY($A2725)&lt;&gt;7),-VLOOKUP($A2725,ETF_OP_Fee!$K$5:$L$14,2,1),0))^($A2725-$A2724)*(1+2*(L2725/L2724-1))-M$3*IFERROR(VLOOKUP($A4321,Dividends!$C$10:$E$100,3,0),0)</f>
        <v>2.2319016472216959</v>
      </c>
      <c r="R2725">
        <f t="shared" si="94"/>
        <v>167.91957894730032</v>
      </c>
      <c r="S2725" t="e">
        <f t="shared" si="92"/>
        <v>#VALUE!</v>
      </c>
      <c r="U2725">
        <f t="shared" si="95"/>
        <v>247.85915685839183</v>
      </c>
      <c r="V2725">
        <f t="shared" si="96"/>
        <v>457.74739397221964</v>
      </c>
      <c r="W2725">
        <f>VLOOKUP(A2725,Tbills!$B$4:$C$10000,2,1)</f>
        <v>0.10500131868134352</v>
      </c>
    </row>
    <row r="2726" spans="1:23">
      <c r="A2726" s="1">
        <v>44124</v>
      </c>
      <c r="B2726">
        <f>IFERROR(VLOOKUP($A2726,'BTC-Web'!$A$2:$H$10000,2,0),"")</f>
        <v>11745.974609000001</v>
      </c>
      <c r="C2726">
        <f>VLOOKUP(A2726,H_SPBTFDUE!$B$2:$C$5828,2,0)</f>
        <v>73.650000000000006</v>
      </c>
      <c r="D2726" s="2">
        <f>D2725*(1-D$1+IF(AND(WEEKDAY($A2726)&lt;&gt;1,WEEKDAY($A2726)&lt;&gt;7),-VLOOKUP($A2726,ETF_OP_Fee!$G$5:$H$14,2,1),0))^($A2726-$A2725)*(1+2*(C2726/C2725-1))+IFERROR(VLOOKUP(A2726,BITXeom!$C$9:$D$100,2,0),0)-$D$3*IFERROR(VLOOKUP($A2726,Dividends!$C$10:$E$100,2,0),0)</f>
        <v>12.823987199460579</v>
      </c>
      <c r="G2726" s="66">
        <f t="shared" si="93"/>
        <v>6.4288581727185203</v>
      </c>
      <c r="H2726" s="2">
        <f>H2725*(1-H$1+IF(AND(WEEKDAY($A2726)&lt;&gt;1,WEEKDAY($A2726)&lt;&gt;7),-VLOOKUP($A2726,ETF_OP_Fee!$I$5:$J$14,2,1),0))^($A2726-$A2725)*(1+1*(B2726/B2725-1))</f>
        <v>7.7094636725156693</v>
      </c>
      <c r="I2726" s="9" t="str">
        <f>IFERROR(VLOOKUP(A2726,'BITO-IV'!$A$1:$J$10000,4,0),"")</f>
        <v/>
      </c>
      <c r="L2726" s="9">
        <f>VLOOKUP(A2726,'ETH-Web'!$A$1:$G$10001,6,0)</f>
        <v>369.13690200000002</v>
      </c>
      <c r="M2726" s="2">
        <f>M2725*(1-M$1+IF(AND(WEEKDAY($A2726)&lt;&gt;1,WEEKDAY($A2726)&lt;&gt;7),-VLOOKUP($A2726,ETF_OP_Fee!$K$5:$L$14,2,1),0))^($A2726-$A2725)*(1+2*(L2726/L2725-1))-M$3*IFERROR(VLOOKUP($A4322,Dividends!$C$10:$E$100,3,0),0)</f>
        <v>2.1049751487203014</v>
      </c>
      <c r="R2726">
        <f t="shared" si="94"/>
        <v>171.58526104155794</v>
      </c>
      <c r="S2726" t="e">
        <f t="shared" si="92"/>
        <v>#VALUE!</v>
      </c>
      <c r="U2726">
        <f t="shared" si="95"/>
        <v>240.81438898730127</v>
      </c>
      <c r="V2726">
        <f t="shared" si="96"/>
        <v>431.71565821569277</v>
      </c>
      <c r="W2726">
        <f>VLOOKUP(A2726,Tbills!$B$4:$C$10000,2,1)</f>
        <v>0.10500131868134352</v>
      </c>
    </row>
    <row r="2727" spans="1:23">
      <c r="A2727" s="1">
        <v>44125</v>
      </c>
      <c r="B2727">
        <f>IFERROR(VLOOKUP($A2727,'BTC-Web'!$A$2:$H$10000,2,0),"")</f>
        <v>11913.077148</v>
      </c>
      <c r="C2727">
        <f>VLOOKUP(A2727,H_SPBTFDUE!$B$2:$C$5828,2,0)</f>
        <v>78.349999999999994</v>
      </c>
      <c r="D2727" s="2">
        <f>D2726*(1-D$1+IF(AND(WEEKDAY($A2727)&lt;&gt;1,WEEKDAY($A2727)&lt;&gt;7),-VLOOKUP($A2727,ETF_OP_Fee!$G$5:$H$14,2,1),0))^($A2727-$A2726)*(1+2*(C2727/C2726-1))+IFERROR(VLOOKUP(A2727,BITXeom!$C$9:$D$100,2,0),0)-$D$3*IFERROR(VLOOKUP($A2727,Dividends!$C$10:$E$100,2,0),0)</f>
        <v>14.458978268561003</v>
      </c>
      <c r="G2727" s="66">
        <f t="shared" si="93"/>
        <v>5.6080039431327835</v>
      </c>
      <c r="H2727" s="2">
        <f>H2726*(1-H$1+IF(AND(WEEKDAY($A2727)&lt;&gt;1,WEEKDAY($A2727)&lt;&gt;7),-VLOOKUP($A2727,ETF_OP_Fee!$I$5:$J$14,2,1),0))^($A2727-$A2726)*(1+1*(B2727/B2726-1))</f>
        <v>7.818937815890612</v>
      </c>
      <c r="I2727" s="9" t="str">
        <f>IFERROR(VLOOKUP(A2727,'BITO-IV'!$A$1:$J$10000,4,0),"")</f>
        <v/>
      </c>
      <c r="L2727" s="9">
        <f>VLOOKUP(A2727,'ETH-Web'!$A$1:$G$10001,6,0)</f>
        <v>392.18997200000001</v>
      </c>
      <c r="M2727" s="2">
        <f>M2726*(1-M$1+IF(AND(WEEKDAY($A2727)&lt;&gt;1,WEEKDAY($A2727)&lt;&gt;7),-VLOOKUP($A2727,ETF_OP_Fee!$K$5:$L$14,2,1),0))^($A2727-$A2726)*(1+2*(L2727/L2726-1))-M$3*IFERROR(VLOOKUP($A4323,Dividends!$C$10:$E$100,3,0),0)</f>
        <v>2.3678309291095836</v>
      </c>
      <c r="R2727">
        <f t="shared" si="94"/>
        <v>174.02629584109283</v>
      </c>
      <c r="S2727" t="e">
        <f t="shared" ref="S2727:S2790" si="97">IF($A2727&gt;=$R$2,I2727*S$4,"")</f>
        <v>#VALUE!</v>
      </c>
      <c r="U2727">
        <f t="shared" si="95"/>
        <v>255.85355450083611</v>
      </c>
      <c r="V2727">
        <f t="shared" si="96"/>
        <v>485.62553753923106</v>
      </c>
      <c r="W2727">
        <f>VLOOKUP(A2727,Tbills!$B$4:$C$10000,2,1)</f>
        <v>0.10500131868134352</v>
      </c>
    </row>
    <row r="2728" spans="1:23">
      <c r="A2728" s="1">
        <v>44126</v>
      </c>
      <c r="B2728">
        <f>IFERROR(VLOOKUP($A2728,'BTC-Web'!$A$2:$H$10000,2,0),"")</f>
        <v>12801.635742</v>
      </c>
      <c r="C2728">
        <f>VLOOKUP(A2728,H_SPBTFDUE!$B$2:$C$5828,2,0)</f>
        <v>80.89</v>
      </c>
      <c r="D2728" s="2">
        <f>D2727*(1-D$1+IF(AND(WEEKDAY($A2728)&lt;&gt;1,WEEKDAY($A2728)&lt;&gt;7),-VLOOKUP($A2728,ETF_OP_Fee!$G$5:$H$14,2,1),0))^($A2728-$A2727)*(1+2*(C2728/C2727-1))+IFERROR(VLOOKUP(A2728,BITXeom!$C$9:$D$100,2,0),0)-$D$3*IFERROR(VLOOKUP($A2728,Dividends!$C$10:$E$100,2,0),0)</f>
        <v>15.394602915711927</v>
      </c>
      <c r="G2728" s="66">
        <f t="shared" si="93"/>
        <v>5.2441043612976115</v>
      </c>
      <c r="H2728" s="2">
        <f>H2727*(1-H$1+IF(AND(WEEKDAY($A2728)&lt;&gt;1,WEEKDAY($A2728)&lt;&gt;7),-VLOOKUP($A2728,ETF_OP_Fee!$I$5:$J$14,2,1),0))^($A2728-$A2727)*(1+1*(B2728/B2727-1))</f>
        <v>8.4019088727056062</v>
      </c>
      <c r="I2728" s="9" t="str">
        <f>IFERROR(VLOOKUP(A2728,'BITO-IV'!$A$1:$J$10000,4,0),"")</f>
        <v/>
      </c>
      <c r="L2728" s="9">
        <f>VLOOKUP(A2728,'ETH-Web'!$A$1:$G$10001,6,0)</f>
        <v>413.77298000000002</v>
      </c>
      <c r="M2728" s="2">
        <f>M2727*(1-M$1+IF(AND(WEEKDAY($A2728)&lt;&gt;1,WEEKDAY($A2728)&lt;&gt;7),-VLOOKUP($A2728,ETF_OP_Fee!$K$5:$L$14,2,1),0))^($A2728-$A2727)*(1+2*(L2728/L2727-1))-M$3*IFERROR(VLOOKUP($A4324,Dividends!$C$10:$E$100,3,0),0)</f>
        <v>2.6283762952964675</v>
      </c>
      <c r="R2728">
        <f t="shared" si="94"/>
        <v>187.00636462017815</v>
      </c>
      <c r="S2728" t="e">
        <f t="shared" si="97"/>
        <v>#VALUE!</v>
      </c>
      <c r="U2728">
        <f t="shared" si="95"/>
        <v>269.9336934841449</v>
      </c>
      <c r="V2728">
        <f t="shared" si="96"/>
        <v>539.06156709368986</v>
      </c>
      <c r="W2728">
        <f>VLOOKUP(A2728,Tbills!$B$4:$C$10000,2,1)</f>
        <v>0.10000087912087965</v>
      </c>
    </row>
    <row r="2729" spans="1:23">
      <c r="A2729" s="1">
        <v>44127</v>
      </c>
      <c r="B2729">
        <f>IFERROR(VLOOKUP($A2729,'BTC-Web'!$A$2:$H$10000,2,0),"")</f>
        <v>12971.548828000001</v>
      </c>
      <c r="C2729">
        <f>VLOOKUP(A2729,H_SPBTFDUE!$B$2:$C$5828,2,0)</f>
        <v>79.91</v>
      </c>
      <c r="D2729" s="2">
        <f>D2728*(1-D$1+IF(AND(WEEKDAY($A2729)&lt;&gt;1,WEEKDAY($A2729)&lt;&gt;7),-VLOOKUP($A2729,ETF_OP_Fee!$G$5:$H$14,2,1),0))^($A2729-$A2728)*(1+2*(C2729/C2728-1))+IFERROR(VLOOKUP(A2729,BITXeom!$C$9:$D$100,2,0),0)-$D$3*IFERROR(VLOOKUP($A2729,Dividends!$C$10:$E$100,2,0),0)</f>
        <v>15.019774147733145</v>
      </c>
      <c r="G2729" s="66">
        <f t="shared" ref="G2729:G2792" si="98">G2728*(1-G$1-2*(C2729/C2728-1))</f>
        <v>5.3708983176983525</v>
      </c>
      <c r="H2729" s="2">
        <f>H2728*(1-H$1+IF(AND(WEEKDAY($A2729)&lt;&gt;1,WEEKDAY($A2729)&lt;&gt;7),-VLOOKUP($A2729,ETF_OP_Fee!$I$5:$J$14,2,1),0))^($A2729-$A2728)*(1+1*(B2729/B2728-1))</f>
        <v>8.5132038413802178</v>
      </c>
      <c r="I2729" s="9" t="str">
        <f>IFERROR(VLOOKUP(A2729,'BITO-IV'!$A$1:$J$10000,4,0),"")</f>
        <v/>
      </c>
      <c r="L2729" s="9">
        <f>VLOOKUP(A2729,'ETH-Web'!$A$1:$G$10001,6,0)</f>
        <v>409.76669299999998</v>
      </c>
      <c r="M2729" s="2">
        <f>M2728*(1-M$1+IF(AND(WEEKDAY($A2729)&lt;&gt;1,WEEKDAY($A2729)&lt;&gt;7),-VLOOKUP($A2729,ETF_OP_Fee!$K$5:$L$14,2,1),0))^($A2729-$A2728)*(1+2*(L2729/L2728-1))-M$3*IFERROR(VLOOKUP($A4325,Dividends!$C$10:$E$100,3,0),0)</f>
        <v>2.5774122972065787</v>
      </c>
      <c r="R2729">
        <f t="shared" ref="R2729:R2792" si="99">IF($A2729&gt;=$R$2,B2729*R$4,"")</f>
        <v>189.48845590559159</v>
      </c>
      <c r="S2729" t="e">
        <f t="shared" si="97"/>
        <v>#VALUE!</v>
      </c>
      <c r="U2729">
        <f t="shared" si="95"/>
        <v>267.32010608395376</v>
      </c>
      <c r="V2729">
        <f t="shared" si="96"/>
        <v>528.60920807460332</v>
      </c>
      <c r="W2729">
        <f>VLOOKUP(A2729,Tbills!$B$4:$C$10000,2,1)</f>
        <v>0.10000087912087965</v>
      </c>
    </row>
    <row r="2730" spans="1:23">
      <c r="A2730" s="1">
        <v>44130</v>
      </c>
      <c r="B2730">
        <f>IFERROR(VLOOKUP($A2730,'BTC-Web'!$A$2:$H$10000,2,0),"")</f>
        <v>13031.201171999999</v>
      </c>
      <c r="C2730">
        <f>VLOOKUP(A2730,H_SPBTFDUE!$B$2:$C$5828,2,0)</f>
        <v>80.34</v>
      </c>
      <c r="D2730" s="2">
        <f>D2729*(1-D$1+IF(AND(WEEKDAY($A2730)&lt;&gt;1,WEEKDAY($A2730)&lt;&gt;7),-VLOOKUP($A2730,ETF_OP_Fee!$G$5:$H$14,2,1),0))^($A2730-$A2729)*(1+2*(C2730/C2729-1))+IFERROR(VLOOKUP(A2730,BITXeom!$C$9:$D$100,2,0),0)-$D$3*IFERROR(VLOOKUP($A2730,Dividends!$C$10:$E$100,2,0),0)</f>
        <v>15.175928965168167</v>
      </c>
      <c r="G2730" s="66">
        <f t="shared" si="98"/>
        <v>5.3128165523173561</v>
      </c>
      <c r="H2730" s="2">
        <f>H2729*(1-H$1+IF(AND(WEEKDAY($A2730)&lt;&gt;1,WEEKDAY($A2730)&lt;&gt;7),-VLOOKUP($A2730,ETF_OP_Fee!$I$5:$J$14,2,1),0))^($A2730-$A2729)*(1+1*(B2730/B2729-1))</f>
        <v>8.5516857968368889</v>
      </c>
      <c r="I2730" s="9" t="str">
        <f>IFERROR(VLOOKUP(A2730,'BITO-IV'!$A$1:$J$10000,4,0),"")</f>
        <v/>
      </c>
      <c r="L2730" s="9">
        <f>VLOOKUP(A2730,'ETH-Web'!$A$1:$G$10001,6,0)</f>
        <v>393.888306</v>
      </c>
      <c r="M2730" s="2">
        <f>M2729*(1-M$1+IF(AND(WEEKDAY($A2730)&lt;&gt;1,WEEKDAY($A2730)&lt;&gt;7),-VLOOKUP($A2730,ETF_OP_Fee!$K$5:$L$14,2,1),0))^($A2730-$A2729)*(1+2*(L2730/L2729-1))-M$3*IFERROR(VLOOKUP($A4326,Dividends!$C$10:$E$100,3,0),0)</f>
        <v>2.3774800601538693</v>
      </c>
      <c r="R2730">
        <f t="shared" si="99"/>
        <v>190.35985767153258</v>
      </c>
      <c r="S2730" t="e">
        <f t="shared" si="97"/>
        <v>#VALUE!</v>
      </c>
      <c r="U2730">
        <f t="shared" si="95"/>
        <v>256.96149917472394</v>
      </c>
      <c r="V2730">
        <f t="shared" si="96"/>
        <v>487.6045067268368</v>
      </c>
      <c r="W2730">
        <f>VLOOKUP(A2730,Tbills!$B$4:$C$10000,2,1)</f>
        <v>0.10000087912087965</v>
      </c>
    </row>
    <row r="2731" spans="1:23">
      <c r="A2731" s="1">
        <v>44131</v>
      </c>
      <c r="B2731">
        <f>IFERROR(VLOOKUP($A2731,'BTC-Web'!$A$2:$H$10000,2,0),"")</f>
        <v>13075.242188</v>
      </c>
      <c r="C2731">
        <f>VLOOKUP(A2731,H_SPBTFDUE!$B$2:$C$5828,2,0)</f>
        <v>84.56</v>
      </c>
      <c r="D2731" s="2">
        <f>D2730*(1-D$1+IF(AND(WEEKDAY($A2731)&lt;&gt;1,WEEKDAY($A2731)&lt;&gt;7),-VLOOKUP($A2731,ETF_OP_Fee!$G$5:$H$14,2,1),0))^($A2731-$A2730)*(1+2*(C2731/C2730-1))+IFERROR(VLOOKUP(A2731,BITXeom!$C$9:$D$100,2,0),0)-$D$3*IFERROR(VLOOKUP($A2731,Dividends!$C$10:$E$100,2,0),0)</f>
        <v>16.768192145803273</v>
      </c>
      <c r="G2731" s="66">
        <f t="shared" si="98"/>
        <v>4.7544099013707521</v>
      </c>
      <c r="H2731" s="2">
        <f>H2730*(1-H$1+IF(AND(WEEKDAY($A2731)&lt;&gt;1,WEEKDAY($A2731)&lt;&gt;7),-VLOOKUP($A2731,ETF_OP_Fee!$I$5:$J$14,2,1),0))^($A2731-$A2730)*(1+1*(B2731/B2730-1))</f>
        <v>8.5803642481325539</v>
      </c>
      <c r="I2731" s="9" t="str">
        <f>IFERROR(VLOOKUP(A2731,'BITO-IV'!$A$1:$J$10000,4,0),"")</f>
        <v/>
      </c>
      <c r="L2731" s="9">
        <f>VLOOKUP(A2731,'ETH-Web'!$A$1:$G$10001,6,0)</f>
        <v>403.99704000000003</v>
      </c>
      <c r="M2731" s="2">
        <f>M2730*(1-M$1+IF(AND(WEEKDAY($A2731)&lt;&gt;1,WEEKDAY($A2731)&lt;&gt;7),-VLOOKUP($A2731,ETF_OP_Fee!$K$5:$L$14,2,1),0))^($A2731-$A2730)*(1+2*(L2731/L2730-1))-M$3*IFERROR(VLOOKUP($A4327,Dividends!$C$10:$E$100,3,0),0)</f>
        <v>2.4994467987740556</v>
      </c>
      <c r="R2731">
        <f t="shared" si="99"/>
        <v>191.00320907305064</v>
      </c>
      <c r="S2731" t="e">
        <f t="shared" si="97"/>
        <v>#VALUE!</v>
      </c>
      <c r="U2731">
        <f t="shared" si="95"/>
        <v>263.55614898745159</v>
      </c>
      <c r="V2731">
        <f t="shared" si="96"/>
        <v>512.61903047351677</v>
      </c>
      <c r="W2731">
        <f>VLOOKUP(A2731,Tbills!$B$4:$C$10000,2,1)</f>
        <v>0.10000087912087965</v>
      </c>
    </row>
    <row r="2732" spans="1:23">
      <c r="A2732" s="1">
        <v>44132</v>
      </c>
      <c r="B2732">
        <f>IFERROR(VLOOKUP($A2732,'BTC-Web'!$A$2:$H$10000,2,0),"")</f>
        <v>13654.214844</v>
      </c>
      <c r="C2732">
        <f>VLOOKUP(A2732,H_SPBTFDUE!$B$2:$C$5828,2,0)</f>
        <v>81.540000000000006</v>
      </c>
      <c r="D2732" s="2">
        <f>D2731*(1-D$1+IF(AND(WEEKDAY($A2732)&lt;&gt;1,WEEKDAY($A2732)&lt;&gt;7),-VLOOKUP($A2732,ETF_OP_Fee!$G$5:$H$14,2,1),0))^($A2732-$A2731)*(1+2*(C2732/C2731-1))+IFERROR(VLOOKUP(A2732,BITXeom!$C$9:$D$100,2,0),0)-$D$3*IFERROR(VLOOKUP($A2732,Dividends!$C$10:$E$100,2,0),0)</f>
        <v>15.568587147931337</v>
      </c>
      <c r="G2732" s="66">
        <f t="shared" si="98"/>
        <v>5.0937631187810384</v>
      </c>
      <c r="H2732" s="2">
        <f>H2731*(1-H$1+IF(AND(WEEKDAY($A2732)&lt;&gt;1,WEEKDAY($A2732)&lt;&gt;7),-VLOOKUP($A2732,ETF_OP_Fee!$I$5:$J$14,2,1),0))^($A2732-$A2731)*(1+1*(B2732/B2731-1))</f>
        <v>8.9600701752146747</v>
      </c>
      <c r="I2732" s="9" t="str">
        <f>IFERROR(VLOOKUP(A2732,'BITO-IV'!$A$1:$J$10000,4,0),"")</f>
        <v/>
      </c>
      <c r="L2732" s="9">
        <f>VLOOKUP(A2732,'ETH-Web'!$A$1:$G$10001,6,0)</f>
        <v>388.650757</v>
      </c>
      <c r="M2732" s="2">
        <f>M2731*(1-M$1+IF(AND(WEEKDAY($A2732)&lt;&gt;1,WEEKDAY($A2732)&lt;&gt;7),-VLOOKUP($A2732,ETF_OP_Fee!$K$5:$L$14,2,1),0))^($A2732-$A2731)*(1+2*(L2732/L2731-1))-M$3*IFERROR(VLOOKUP($A4328,Dividends!$C$10:$E$100,3,0),0)</f>
        <v>2.3094987110651179</v>
      </c>
      <c r="R2732">
        <f t="shared" si="99"/>
        <v>199.46084478422998</v>
      </c>
      <c r="S2732" t="e">
        <f t="shared" si="97"/>
        <v>#VALUE!</v>
      </c>
      <c r="U2732">
        <f t="shared" si="95"/>
        <v>253.54467155496445</v>
      </c>
      <c r="V2732">
        <f t="shared" si="96"/>
        <v>473.66200821986712</v>
      </c>
      <c r="W2732">
        <f>VLOOKUP(A2732,Tbills!$B$4:$C$10000,2,1)</f>
        <v>0.10000087912087965</v>
      </c>
    </row>
    <row r="2733" spans="1:23">
      <c r="A2733" s="1">
        <v>44133</v>
      </c>
      <c r="B2733">
        <f>IFERROR(VLOOKUP($A2733,'BTC-Web'!$A$2:$H$10000,2,0),"")</f>
        <v>13271.298828000001</v>
      </c>
      <c r="C2733">
        <f>VLOOKUP(A2733,H_SPBTFDUE!$B$2:$C$5828,2,0)</f>
        <v>83.97</v>
      </c>
      <c r="D2733" s="2">
        <f>D2732*(1-D$1+IF(AND(WEEKDAY($A2733)&lt;&gt;1,WEEKDAY($A2733)&lt;&gt;7),-VLOOKUP($A2733,ETF_OP_Fee!$G$5:$H$14,2,1),0))^($A2733-$A2732)*(1+2*(C2733/C2732-1))+IFERROR(VLOOKUP(A2733,BITXeom!$C$9:$D$100,2,0),0)-$D$3*IFERROR(VLOOKUP($A2733,Dividends!$C$10:$E$100,2,0),0)</f>
        <v>16.49452756210956</v>
      </c>
      <c r="G2733" s="66">
        <f t="shared" si="98"/>
        <v>4.7898961886969706</v>
      </c>
      <c r="H2733" s="2">
        <f>H2732*(1-H$1+IF(AND(WEEKDAY($A2733)&lt;&gt;1,WEEKDAY($A2733)&lt;&gt;7),-VLOOKUP($A2733,ETF_OP_Fee!$I$5:$J$14,2,1),0))^($A2733-$A2732)*(1+1*(B2733/B2732-1))</f>
        <v>8.7085691275415815</v>
      </c>
      <c r="I2733" s="9" t="str">
        <f>IFERROR(VLOOKUP(A2733,'BITO-IV'!$A$1:$J$10000,4,0),"")</f>
        <v/>
      </c>
      <c r="L2733" s="9">
        <f>VLOOKUP(A2733,'ETH-Web'!$A$1:$G$10001,6,0)</f>
        <v>386.73010299999999</v>
      </c>
      <c r="M2733" s="2">
        <f>M2732*(1-M$1+IF(AND(WEEKDAY($A2733)&lt;&gt;1,WEEKDAY($A2733)&lt;&gt;7),-VLOOKUP($A2733,ETF_OP_Fee!$K$5:$L$14,2,1),0))^($A2733-$A2732)*(1+2*(L2733/L2732-1))-M$3*IFERROR(VLOOKUP($A4329,Dividends!$C$10:$E$100,3,0),0)</f>
        <v>2.2866134259627091</v>
      </c>
      <c r="R2733">
        <f t="shared" si="99"/>
        <v>193.86720553763988</v>
      </c>
      <c r="S2733" t="e">
        <f t="shared" si="97"/>
        <v>#VALUE!</v>
      </c>
      <c r="U2733">
        <f t="shared" si="95"/>
        <v>252.29169165249451</v>
      </c>
      <c r="V2733">
        <f t="shared" si="96"/>
        <v>468.96839655065259</v>
      </c>
      <c r="W2733">
        <f>VLOOKUP(A2733,Tbills!$B$4:$C$10000,2,1)</f>
        <v>0.10000087912087965</v>
      </c>
    </row>
    <row r="2734" spans="1:23">
      <c r="A2734" s="1">
        <v>44134</v>
      </c>
      <c r="B2734">
        <f>IFERROR(VLOOKUP($A2734,'BTC-Web'!$A$2:$H$10000,2,0),"")</f>
        <v>13437.874023</v>
      </c>
      <c r="C2734">
        <f>VLOOKUP(A2734,H_SPBTFDUE!$B$2:$C$5828,2,0)</f>
        <v>83.7</v>
      </c>
      <c r="D2734" s="2">
        <f>D2733*(1-D$1+IF(AND(WEEKDAY($A2734)&lt;&gt;1,WEEKDAY($A2734)&lt;&gt;7),-VLOOKUP($A2734,ETF_OP_Fee!$G$5:$H$14,2,1),0))^($A2734-$A2733)*(1+2*(C2734/C2733-1))+IFERROR(VLOOKUP(A2734,BITXeom!$C$9:$D$100,2,0),0)-$D$3*IFERROR(VLOOKUP($A2734,Dividends!$C$10:$E$100,2,0),0)</f>
        <v>16.386477835491277</v>
      </c>
      <c r="G2734" s="66">
        <f t="shared" si="98"/>
        <v>4.8204500425591892</v>
      </c>
      <c r="H2734" s="2">
        <f>H2733*(1-H$1+IF(AND(WEEKDAY($A2734)&lt;&gt;1,WEEKDAY($A2734)&lt;&gt;7),-VLOOKUP($A2734,ETF_OP_Fee!$I$5:$J$14,2,1),0))^($A2734-$A2733)*(1+1*(B2734/B2733-1))</f>
        <v>8.817645546675168</v>
      </c>
      <c r="I2734" s="9" t="str">
        <f>IFERROR(VLOOKUP(A2734,'BITO-IV'!$A$1:$J$10000,4,0),"")</f>
        <v/>
      </c>
      <c r="L2734" s="9">
        <f>VLOOKUP(A2734,'ETH-Web'!$A$1:$G$10001,6,0)</f>
        <v>382.81997699999999</v>
      </c>
      <c r="M2734" s="2">
        <f>M2733*(1-M$1+IF(AND(WEEKDAY($A2734)&lt;&gt;1,WEEKDAY($A2734)&lt;&gt;7),-VLOOKUP($A2734,ETF_OP_Fee!$K$5:$L$14,2,1),0))^($A2734-$A2733)*(1+2*(L2734/L2733-1))-M$3*IFERROR(VLOOKUP($A4330,Dividends!$C$10:$E$100,3,0),0)</f>
        <v>2.2403170389734548</v>
      </c>
      <c r="R2734">
        <f t="shared" si="99"/>
        <v>196.3005368931515</v>
      </c>
      <c r="S2734" t="e">
        <f t="shared" si="97"/>
        <v>#VALUE!</v>
      </c>
      <c r="U2734">
        <f t="shared" si="95"/>
        <v>249.74083694668846</v>
      </c>
      <c r="V2734">
        <f t="shared" si="96"/>
        <v>459.47333187294123</v>
      </c>
      <c r="W2734">
        <f>VLOOKUP(A2734,Tbills!$B$4:$C$10000,2,1)</f>
        <v>0.10000087912087965</v>
      </c>
    </row>
    <row r="2735" spans="1:23">
      <c r="A2735" s="1">
        <v>44137</v>
      </c>
      <c r="B2735">
        <f>IFERROR(VLOOKUP($A2735,'BTC-Web'!$A$2:$H$10000,2,0),"")</f>
        <v>13737.032227</v>
      </c>
      <c r="C2735">
        <f>VLOOKUP(A2735,H_SPBTFDUE!$B$2:$C$5828,2,0)</f>
        <v>84.05</v>
      </c>
      <c r="D2735" s="2">
        <f>D2734*(1-D$1+IF(AND(WEEKDAY($A2735)&lt;&gt;1,WEEKDAY($A2735)&lt;&gt;7),-VLOOKUP($A2735,ETF_OP_Fee!$G$5:$H$14,2,1),0))^($A2735-$A2734)*(1+2*(C2735/C2734-1))+IFERROR(VLOOKUP(A2735,BITXeom!$C$9:$D$100,2,0),0)-$D$3*IFERROR(VLOOKUP($A2735,Dividends!$C$10:$E$100,2,0),0)</f>
        <v>16.517546348964473</v>
      </c>
      <c r="G2735" s="66">
        <f t="shared" si="98"/>
        <v>4.7798847180120774</v>
      </c>
      <c r="H2735" s="2">
        <f>H2734*(1-H$1+IF(AND(WEEKDAY($A2735)&lt;&gt;1,WEEKDAY($A2735)&lt;&gt;7),-VLOOKUP($A2735,ETF_OP_Fee!$I$5:$J$14,2,1),0))^($A2735-$A2734)*(1+1*(B2735/B2734-1))</f>
        <v>9.0132429518336679</v>
      </c>
      <c r="I2735" s="9" t="str">
        <f>IFERROR(VLOOKUP(A2735,'BITO-IV'!$A$1:$J$10000,4,0),"")</f>
        <v/>
      </c>
      <c r="L2735" s="9">
        <f>VLOOKUP(A2735,'ETH-Web'!$A$1:$G$10001,6,0)</f>
        <v>383.15673800000002</v>
      </c>
      <c r="M2735" s="2">
        <f>M2734*(1-M$1+IF(AND(WEEKDAY($A2735)&lt;&gt;1,WEEKDAY($A2735)&lt;&gt;7),-VLOOKUP($A2735,ETF_OP_Fee!$K$5:$L$14,2,1),0))^($A2735-$A2734)*(1+2*(L2735/L2734-1))-M$3*IFERROR(VLOOKUP($A4331,Dividends!$C$10:$E$100,3,0),0)</f>
        <v>2.2440851980943908</v>
      </c>
      <c r="R2735">
        <f t="shared" si="99"/>
        <v>200.67064156600961</v>
      </c>
      <c r="S2735" t="e">
        <f t="shared" si="97"/>
        <v>#VALUE!</v>
      </c>
      <c r="U2735">
        <f t="shared" si="95"/>
        <v>249.96053022040445</v>
      </c>
      <c r="V2735">
        <f t="shared" si="96"/>
        <v>460.24615491370031</v>
      </c>
      <c r="W2735">
        <f>VLOOKUP(A2735,Tbills!$B$4:$C$10000,2,1)</f>
        <v>0.10000087912087965</v>
      </c>
    </row>
    <row r="2736" spans="1:23">
      <c r="A2736" s="1">
        <v>44138</v>
      </c>
      <c r="B2736">
        <f>IFERROR(VLOOKUP($A2736,'BTC-Web'!$A$2:$H$10000,2,0),"")</f>
        <v>13550.451171999999</v>
      </c>
      <c r="C2736">
        <f>VLOOKUP(A2736,H_SPBTFDUE!$B$2:$C$5828,2,0)</f>
        <v>84.37</v>
      </c>
      <c r="D2736" s="2">
        <f>D2735*(1-D$1+IF(AND(WEEKDAY($A2736)&lt;&gt;1,WEEKDAY($A2736)&lt;&gt;7),-VLOOKUP($A2736,ETF_OP_Fee!$G$5:$H$14,2,1),0))^($A2736-$A2735)*(1+2*(C2736/C2735-1))+IFERROR(VLOOKUP(A2736,BITXeom!$C$9:$D$100,2,0),0)-$D$3*IFERROR(VLOOKUP($A2736,Dividends!$C$10:$E$100,2,0),0)</f>
        <v>16.641313138240431</v>
      </c>
      <c r="G2736" s="66">
        <f t="shared" si="98"/>
        <v>4.7432393974012852</v>
      </c>
      <c r="H2736" s="2">
        <f>H2735*(1-H$1+IF(AND(WEEKDAY($A2736)&lt;&gt;1,WEEKDAY($A2736)&lt;&gt;7),-VLOOKUP($A2736,ETF_OP_Fee!$I$5:$J$14,2,1),0))^($A2736-$A2735)*(1+1*(B2736/B2735-1))</f>
        <v>8.890590608268667</v>
      </c>
      <c r="I2736" s="9" t="str">
        <f>IFERROR(VLOOKUP(A2736,'BITO-IV'!$A$1:$J$10000,4,0),"")</f>
        <v/>
      </c>
      <c r="L2736" s="9">
        <f>VLOOKUP(A2736,'ETH-Web'!$A$1:$G$10001,6,0)</f>
        <v>387.60217299999999</v>
      </c>
      <c r="M2736" s="2">
        <f>M2735*(1-M$1+IF(AND(WEEKDAY($A2736)&lt;&gt;1,WEEKDAY($A2736)&lt;&gt;7),-VLOOKUP($A2736,ETF_OP_Fee!$K$5:$L$14,2,1),0))^($A2736-$A2735)*(1+2*(L2736/L2735-1))-M$3*IFERROR(VLOOKUP($A4332,Dividends!$C$10:$E$100,3,0),0)</f>
        <v>2.2960984089521914</v>
      </c>
      <c r="R2736">
        <f t="shared" si="99"/>
        <v>197.94506449869209</v>
      </c>
      <c r="S2736" t="e">
        <f t="shared" si="97"/>
        <v>#VALUE!</v>
      </c>
      <c r="U2736">
        <f t="shared" si="95"/>
        <v>252.86060525356319</v>
      </c>
      <c r="V2736">
        <f t="shared" si="96"/>
        <v>470.91370012203129</v>
      </c>
      <c r="W2736">
        <f>VLOOKUP(A2736,Tbills!$B$4:$C$10000,2,1)</f>
        <v>0.10000087912087965</v>
      </c>
    </row>
    <row r="2737" spans="1:23">
      <c r="A2737" s="1">
        <v>44139</v>
      </c>
      <c r="B2737">
        <f>IFERROR(VLOOKUP($A2737,'BTC-Web'!$A$2:$H$10000,2,0),"")</f>
        <v>13950.488281</v>
      </c>
      <c r="C2737">
        <f>VLOOKUP(A2737,H_SPBTFDUE!$B$2:$C$5828,2,0)</f>
        <v>86.51</v>
      </c>
      <c r="D2737" s="2">
        <f>D2736*(1-D$1+IF(AND(WEEKDAY($A2737)&lt;&gt;1,WEEKDAY($A2737)&lt;&gt;7),-VLOOKUP($A2737,ETF_OP_Fee!$G$5:$H$14,2,1),0))^($A2737-$A2736)*(1+2*(C2737/C2736-1))+IFERROR(VLOOKUP(A2737,BITXeom!$C$9:$D$100,2,0),0)-$D$3*IFERROR(VLOOKUP($A2737,Dividends!$C$10:$E$100,2,0),0)</f>
        <v>17.483401340030397</v>
      </c>
      <c r="G2737" s="66">
        <f t="shared" si="98"/>
        <v>4.5023730197960692</v>
      </c>
      <c r="H2737" s="2">
        <f>H2736*(1-H$1+IF(AND(WEEKDAY($A2737)&lt;&gt;1,WEEKDAY($A2737)&lt;&gt;7),-VLOOKUP($A2737,ETF_OP_Fee!$I$5:$J$14,2,1),0))^($A2737-$A2736)*(1+1*(B2737/B2736-1))</f>
        <v>9.1528208462894369</v>
      </c>
      <c r="I2737" s="9" t="str">
        <f>IFERROR(VLOOKUP(A2737,'BITO-IV'!$A$1:$J$10000,4,0),"")</f>
        <v/>
      </c>
      <c r="L2737" s="9">
        <f>VLOOKUP(A2737,'ETH-Web'!$A$1:$G$10001,6,0)</f>
        <v>402.141998</v>
      </c>
      <c r="M2737" s="2">
        <f>M2736*(1-M$1+IF(AND(WEEKDAY($A2737)&lt;&gt;1,WEEKDAY($A2737)&lt;&gt;7),-VLOOKUP($A2737,ETF_OP_Fee!$K$5:$L$14,2,1),0))^($A2737-$A2736)*(1+2*(L2737/L2736-1))-M$3*IFERROR(VLOOKUP($A4333,Dividends!$C$10:$E$100,3,0),0)</f>
        <v>2.4682984205933729</v>
      </c>
      <c r="R2737">
        <f t="shared" si="99"/>
        <v>203.78880876504539</v>
      </c>
      <c r="S2737" t="e">
        <f t="shared" si="97"/>
        <v>#VALUE!</v>
      </c>
      <c r="U2737">
        <f t="shared" si="95"/>
        <v>262.34597248286633</v>
      </c>
      <c r="V2737">
        <f t="shared" si="96"/>
        <v>506.23071629470098</v>
      </c>
      <c r="W2737">
        <f>VLOOKUP(A2737,Tbills!$B$4:$C$10000,2,1)</f>
        <v>0.10000087912087965</v>
      </c>
    </row>
    <row r="2738" spans="1:23">
      <c r="A2738" s="1">
        <v>44140</v>
      </c>
      <c r="B2738">
        <f>IFERROR(VLOOKUP($A2738,'BTC-Web'!$A$2:$H$10000,2,0),"")</f>
        <v>14133.733398</v>
      </c>
      <c r="C2738">
        <f>VLOOKUP(A2738,H_SPBTFDUE!$B$2:$C$5828,2,0)</f>
        <v>93.02</v>
      </c>
      <c r="D2738" s="2">
        <f>D2737*(1-D$1+IF(AND(WEEKDAY($A2738)&lt;&gt;1,WEEKDAY($A2738)&lt;&gt;7),-VLOOKUP($A2738,ETF_OP_Fee!$G$5:$H$14,2,1),0))^($A2738-$A2737)*(1+2*(C2738/C2737-1))+IFERROR(VLOOKUP(A2738,BITXeom!$C$9:$D$100,2,0),0)-$D$3*IFERROR(VLOOKUP($A2738,Dividends!$C$10:$E$100,2,0),0)</f>
        <v>20.112277969355695</v>
      </c>
      <c r="G2738" s="66">
        <f t="shared" si="98"/>
        <v>3.8245187593024448</v>
      </c>
      <c r="H2738" s="2">
        <f>H2737*(1-H$1+IF(AND(WEEKDAY($A2738)&lt;&gt;1,WEEKDAY($A2738)&lt;&gt;7),-VLOOKUP($A2738,ETF_OP_Fee!$I$5:$J$14,2,1),0))^($A2738-$A2737)*(1+1*(B2738/B2737-1))</f>
        <v>9.2728053727923587</v>
      </c>
      <c r="I2738" s="9" t="str">
        <f>IFERROR(VLOOKUP(A2738,'BITO-IV'!$A$1:$J$10000,4,0),"")</f>
        <v/>
      </c>
      <c r="L2738" s="9">
        <f>VLOOKUP(A2738,'ETH-Web'!$A$1:$G$10001,6,0)</f>
        <v>414.06735200000003</v>
      </c>
      <c r="M2738" s="2">
        <f>M2737*(1-M$1+IF(AND(WEEKDAY($A2738)&lt;&gt;1,WEEKDAY($A2738)&lt;&gt;7),-VLOOKUP($A2738,ETF_OP_Fee!$K$5:$L$14,2,1),0))^($A2738-$A2737)*(1+2*(L2738/L2737-1))-M$3*IFERROR(VLOOKUP($A4334,Dividends!$C$10:$E$100,3,0),0)</f>
        <v>2.6146238132213706</v>
      </c>
      <c r="R2738">
        <f t="shared" si="99"/>
        <v>206.46565443189576</v>
      </c>
      <c r="S2738" t="e">
        <f t="shared" si="97"/>
        <v>#VALUE!</v>
      </c>
      <c r="U2738">
        <f t="shared" si="95"/>
        <v>270.12573338297619</v>
      </c>
      <c r="V2738">
        <f t="shared" si="96"/>
        <v>536.24102935253916</v>
      </c>
      <c r="W2738">
        <f>VLOOKUP(A2738,Tbills!$B$4:$C$10000,2,1)</f>
        <v>9.5000439560415761E-2</v>
      </c>
    </row>
    <row r="2739" spans="1:23">
      <c r="A2739" s="1">
        <v>44141</v>
      </c>
      <c r="B2739">
        <f>IFERROR(VLOOKUP($A2739,'BTC-Web'!$A$2:$H$10000,2,0),"")</f>
        <v>15579.729492</v>
      </c>
      <c r="C2739">
        <f>VLOOKUP(A2739,H_SPBTFDUE!$B$2:$C$5828,2,0)</f>
        <v>95.33</v>
      </c>
      <c r="D2739" s="2">
        <f>D2738*(1-D$1+IF(AND(WEEKDAY($A2739)&lt;&gt;1,WEEKDAY($A2739)&lt;&gt;7),-VLOOKUP($A2739,ETF_OP_Fee!$G$5:$H$14,2,1),0))^($A2739-$A2738)*(1+2*(C2739/C2738-1))+IFERROR(VLOOKUP(A2739,BITXeom!$C$9:$D$100,2,0),0)-$D$3*IFERROR(VLOOKUP($A2739,Dividends!$C$10:$E$100,2,0),0)</f>
        <v>21.108644306116503</v>
      </c>
      <c r="G2739" s="66">
        <f t="shared" si="98"/>
        <v>3.6343683022854956</v>
      </c>
      <c r="H2739" s="2">
        <f>H2738*(1-H$1+IF(AND(WEEKDAY($A2739)&lt;&gt;1,WEEKDAY($A2739)&lt;&gt;7),-VLOOKUP($A2739,ETF_OP_Fee!$I$5:$J$14,2,1),0))^($A2739-$A2738)*(1+1*(B2739/B2738-1))</f>
        <v>10.221222882250409</v>
      </c>
      <c r="I2739" s="9" t="str">
        <f>IFERROR(VLOOKUP(A2739,'BITO-IV'!$A$1:$J$10000,4,0),"")</f>
        <v/>
      </c>
      <c r="L2739" s="9">
        <f>VLOOKUP(A2739,'ETH-Web'!$A$1:$G$10001,6,0)</f>
        <v>454.71929899999998</v>
      </c>
      <c r="M2739" s="2">
        <f>M2738*(1-M$1+IF(AND(WEEKDAY($A2739)&lt;&gt;1,WEEKDAY($A2739)&lt;&gt;7),-VLOOKUP($A2739,ETF_OP_Fee!$K$5:$L$14,2,1),0))^($A2739-$A2738)*(1+2*(L2739/L2738-1))-M$3*IFERROR(VLOOKUP($A4335,Dividends!$C$10:$E$100,3,0),0)</f>
        <v>3.1279358148903178</v>
      </c>
      <c r="R2739">
        <f t="shared" si="99"/>
        <v>227.58877324605996</v>
      </c>
      <c r="S2739" t="e">
        <f t="shared" si="97"/>
        <v>#VALUE!</v>
      </c>
      <c r="U2739">
        <f t="shared" si="95"/>
        <v>296.64590442225403</v>
      </c>
      <c r="V2739">
        <f t="shared" si="96"/>
        <v>641.51772528182209</v>
      </c>
      <c r="W2739">
        <f>VLOOKUP(A2739,Tbills!$B$4:$C$10000,2,1)</f>
        <v>9.5000439560415761E-2</v>
      </c>
    </row>
    <row r="2740" spans="1:23">
      <c r="A2740" s="1">
        <v>44144</v>
      </c>
      <c r="B2740">
        <f>IFERROR(VLOOKUP($A2740,'BTC-Web'!$A$2:$H$10000,2,0),"")</f>
        <v>15479.595703000001</v>
      </c>
      <c r="C2740">
        <f>VLOOKUP(A2740,H_SPBTFDUE!$B$2:$C$5828,2,0)</f>
        <v>94.18</v>
      </c>
      <c r="D2740" s="2">
        <f>D2739*(1-D$1+IF(AND(WEEKDAY($A2740)&lt;&gt;1,WEEKDAY($A2740)&lt;&gt;7),-VLOOKUP($A2740,ETF_OP_Fee!$G$5:$H$14,2,1),0))^($A2740-$A2739)*(1+2*(C2740/C2739-1))+IFERROR(VLOOKUP(A2740,BITXeom!$C$9:$D$100,2,0),0)-$D$3*IFERROR(VLOOKUP($A2740,Dividends!$C$10:$E$100,2,0),0)</f>
        <v>20.59191326926134</v>
      </c>
      <c r="G2740" s="66">
        <f t="shared" si="98"/>
        <v>3.7218644941006263</v>
      </c>
      <c r="H2740" s="2">
        <f>H2739*(1-H$1+IF(AND(WEEKDAY($A2740)&lt;&gt;1,WEEKDAY($A2740)&lt;&gt;7),-VLOOKUP($A2740,ETF_OP_Fee!$I$5:$J$14,2,1),0))^($A2740-$A2739)*(1+1*(B2740/B2739-1))</f>
        <v>10.15473625616068</v>
      </c>
      <c r="I2740" s="9" t="str">
        <f>IFERROR(VLOOKUP(A2740,'BITO-IV'!$A$1:$J$10000,4,0),"")</f>
        <v/>
      </c>
      <c r="L2740" s="9">
        <f>VLOOKUP(A2740,'ETH-Web'!$A$1:$G$10001,6,0)</f>
        <v>444.16305499999999</v>
      </c>
      <c r="M2740" s="2">
        <f>M2739*(1-M$1+IF(AND(WEEKDAY($A2740)&lt;&gt;1,WEEKDAY($A2740)&lt;&gt;7),-VLOOKUP($A2740,ETF_OP_Fee!$K$5:$L$14,2,1),0))^($A2740-$A2739)*(1+2*(L2740/L2739-1))-M$3*IFERROR(VLOOKUP($A4336,Dividends!$C$10:$E$100,3,0),0)</f>
        <v>2.9824762039376767</v>
      </c>
      <c r="R2740">
        <f t="shared" si="99"/>
        <v>226.12601831114972</v>
      </c>
      <c r="S2740" t="e">
        <f t="shared" si="97"/>
        <v>#VALUE!</v>
      </c>
      <c r="U2740">
        <f t="shared" si="95"/>
        <v>289.75931184619975</v>
      </c>
      <c r="V2740">
        <f t="shared" si="96"/>
        <v>611.6849779810309</v>
      </c>
      <c r="W2740">
        <f>VLOOKUP(A2740,Tbills!$B$4:$C$10000,2,1)</f>
        <v>9.5000439560415761E-2</v>
      </c>
    </row>
    <row r="2741" spans="1:23">
      <c r="A2741" s="1">
        <v>44145</v>
      </c>
      <c r="B2741">
        <f>IFERROR(VLOOKUP($A2741,'BTC-Web'!$A$2:$H$10000,2,0),"")</f>
        <v>15332.350586</v>
      </c>
      <c r="C2741">
        <f>VLOOKUP(A2741,H_SPBTFDUE!$B$2:$C$5828,2,0)</f>
        <v>93.58</v>
      </c>
      <c r="D2741" s="2">
        <f>D2740*(1-D$1+IF(AND(WEEKDAY($A2741)&lt;&gt;1,WEEKDAY($A2741)&lt;&gt;7),-VLOOKUP($A2741,ETF_OP_Fee!$G$5:$H$14,2,1),0))^($A2741-$A2740)*(1+2*(C2741/C2740-1))+IFERROR(VLOOKUP(A2741,BITXeom!$C$9:$D$100,2,0),0)-$D$3*IFERROR(VLOOKUP($A2741,Dividends!$C$10:$E$100,2,0),0)</f>
        <v>20.327089512940724</v>
      </c>
      <c r="G2741" s="66">
        <f t="shared" si="98"/>
        <v>3.7690931081987546</v>
      </c>
      <c r="H2741" s="2">
        <f>H2740*(1-H$1+IF(AND(WEEKDAY($A2741)&lt;&gt;1,WEEKDAY($A2741)&lt;&gt;7),-VLOOKUP($A2741,ETF_OP_Fee!$I$5:$J$14,2,1),0))^($A2741-$A2740)*(1+1*(B2741/B2740-1))</f>
        <v>10.057880516647971</v>
      </c>
      <c r="I2741" s="9" t="str">
        <f>IFERROR(VLOOKUP(A2741,'BITO-IV'!$A$1:$J$10000,4,0),"")</f>
        <v/>
      </c>
      <c r="L2741" s="9">
        <f>VLOOKUP(A2741,'ETH-Web'!$A$1:$G$10001,6,0)</f>
        <v>449.67962599999998</v>
      </c>
      <c r="M2741" s="2">
        <f>M2740*(1-M$1+IF(AND(WEEKDAY($A2741)&lt;&gt;1,WEEKDAY($A2741)&lt;&gt;7),-VLOOKUP($A2741,ETF_OP_Fee!$K$5:$L$14,2,1),0))^($A2741-$A2740)*(1+2*(L2741/L2740-1))-M$3*IFERROR(VLOOKUP($A4337,Dividends!$C$10:$E$100,3,0),0)</f>
        <v>3.0564830803443566</v>
      </c>
      <c r="R2741">
        <f t="shared" si="99"/>
        <v>223.97506084030852</v>
      </c>
      <c r="S2741" t="e">
        <f t="shared" si="97"/>
        <v>#VALUE!</v>
      </c>
      <c r="U2741">
        <f t="shared" si="95"/>
        <v>293.35816546249322</v>
      </c>
      <c r="V2741">
        <f t="shared" si="96"/>
        <v>626.86326993370358</v>
      </c>
      <c r="W2741">
        <f>VLOOKUP(A2741,Tbills!$B$4:$C$10000,2,1)</f>
        <v>9.5000439560415761E-2</v>
      </c>
    </row>
    <row r="2742" spans="1:23">
      <c r="A2742" s="1">
        <v>44146</v>
      </c>
      <c r="B2742">
        <f>IFERROR(VLOOKUP($A2742,'BTC-Web'!$A$2:$H$10000,2,0),"")</f>
        <v>15290.909180000001</v>
      </c>
      <c r="C2742">
        <f>VLOOKUP(A2742,H_SPBTFDUE!$B$2:$C$5828,2,0)</f>
        <v>96.28</v>
      </c>
      <c r="D2742" s="2">
        <f>D2741*(1-D$1+IF(AND(WEEKDAY($A2742)&lt;&gt;1,WEEKDAY($A2742)&lt;&gt;7),-VLOOKUP($A2742,ETF_OP_Fee!$G$5:$H$14,2,1),0))^($A2742-$A2741)*(1+2*(C2742/C2741-1))+IFERROR(VLOOKUP(A2742,BITXeom!$C$9:$D$100,2,0),0)-$D$3*IFERROR(VLOOKUP($A2742,Dividends!$C$10:$E$100,2,0),0)</f>
        <v>21.497465061981661</v>
      </c>
      <c r="G2742" s="66">
        <f t="shared" si="98"/>
        <v>3.5514027564028265</v>
      </c>
      <c r="H2742" s="2">
        <f>H2741*(1-H$1+IF(AND(WEEKDAY($A2742)&lt;&gt;1,WEEKDAY($A2742)&lt;&gt;7),-VLOOKUP($A2742,ETF_OP_Fee!$I$5:$J$14,2,1),0))^($A2742-$A2741)*(1+1*(B2742/B2741-1))</f>
        <v>10.030434263789147</v>
      </c>
      <c r="I2742" s="9" t="str">
        <f>IFERROR(VLOOKUP(A2742,'BITO-IV'!$A$1:$J$10000,4,0),"")</f>
        <v/>
      </c>
      <c r="L2742" s="9">
        <f>VLOOKUP(A2742,'ETH-Web'!$A$1:$G$10001,6,0)</f>
        <v>462.96054099999998</v>
      </c>
      <c r="M2742" s="2">
        <f>M2741*(1-M$1+IF(AND(WEEKDAY($A2742)&lt;&gt;1,WEEKDAY($A2742)&lt;&gt;7),-VLOOKUP($A2742,ETF_OP_Fee!$K$5:$L$14,2,1),0))^($A2742-$A2741)*(1+2*(L2742/L2741-1))-M$3*IFERROR(VLOOKUP($A4338,Dividends!$C$10:$E$100,3,0),0)</f>
        <v>3.2369411042001994</v>
      </c>
      <c r="R2742">
        <f t="shared" si="99"/>
        <v>223.36968455582456</v>
      </c>
      <c r="S2742" t="e">
        <f t="shared" si="97"/>
        <v>#VALUE!</v>
      </c>
      <c r="U2742">
        <f t="shared" si="95"/>
        <v>302.02225570540611</v>
      </c>
      <c r="V2742">
        <f t="shared" si="96"/>
        <v>663.87394656643767</v>
      </c>
      <c r="W2742">
        <f>VLOOKUP(A2742,Tbills!$B$4:$C$10000,2,1)</f>
        <v>9.5000439560415761E-2</v>
      </c>
    </row>
    <row r="2743" spans="1:23">
      <c r="A2743" s="1">
        <v>44147</v>
      </c>
      <c r="B2743">
        <f>IFERROR(VLOOKUP($A2743,'BTC-Web'!$A$2:$H$10000,2,0),"")</f>
        <v>15701.298828000001</v>
      </c>
      <c r="C2743">
        <f>VLOOKUP(A2743,H_SPBTFDUE!$B$2:$C$5828,2,0)</f>
        <v>98.92</v>
      </c>
      <c r="D2743" s="2">
        <f>D2742*(1-D$1+IF(AND(WEEKDAY($A2743)&lt;&gt;1,WEEKDAY($A2743)&lt;&gt;7),-VLOOKUP($A2743,ETF_OP_Fee!$G$5:$H$14,2,1),0))^($A2743-$A2742)*(1+2*(C2743/C2742-1))+IFERROR(VLOOKUP(A2743,BITXeom!$C$9:$D$100,2,0),0)-$D$3*IFERROR(VLOOKUP($A2743,Dividends!$C$10:$E$100,2,0),0)</f>
        <v>22.673653525856331</v>
      </c>
      <c r="G2743" s="66">
        <f t="shared" si="98"/>
        <v>3.3564587846472205</v>
      </c>
      <c r="H2743" s="2">
        <f>H2742*(1-H$1+IF(AND(WEEKDAY($A2743)&lt;&gt;1,WEEKDAY($A2743)&lt;&gt;7),-VLOOKUP($A2743,ETF_OP_Fee!$I$5:$J$14,2,1),0))^($A2743-$A2742)*(1+1*(B2743/B2742-1))</f>
        <v>10.299371006633391</v>
      </c>
      <c r="I2743" s="9" t="str">
        <f>IFERROR(VLOOKUP(A2743,'BITO-IV'!$A$1:$J$10000,4,0),"")</f>
        <v/>
      </c>
      <c r="L2743" s="9">
        <f>VLOOKUP(A2743,'ETH-Web'!$A$1:$G$10001,6,0)</f>
        <v>461.00528000000003</v>
      </c>
      <c r="M2743" s="2">
        <f>M2742*(1-M$1+IF(AND(WEEKDAY($A2743)&lt;&gt;1,WEEKDAY($A2743)&lt;&gt;7),-VLOOKUP($A2743,ETF_OP_Fee!$K$5:$L$14,2,1),0))^($A2743-$A2742)*(1+2*(L2743/L2742-1))-M$3*IFERROR(VLOOKUP($A4339,Dividends!$C$10:$E$100,3,0),0)</f>
        <v>3.2095167434818848</v>
      </c>
      <c r="R2743">
        <f t="shared" si="99"/>
        <v>229.36465876825631</v>
      </c>
      <c r="S2743" t="e">
        <f t="shared" si="97"/>
        <v>#VALUE!</v>
      </c>
      <c r="U2743">
        <f t="shared" si="95"/>
        <v>300.74669918294904</v>
      </c>
      <c r="V2743">
        <f t="shared" si="96"/>
        <v>658.24940228340915</v>
      </c>
      <c r="W2743">
        <f>VLOOKUP(A2743,Tbills!$B$4:$C$10000,2,1)</f>
        <v>0.10000087912087965</v>
      </c>
    </row>
    <row r="2744" spans="1:23">
      <c r="A2744" s="1">
        <v>44148</v>
      </c>
      <c r="B2744">
        <f>IFERROR(VLOOKUP($A2744,'BTC-Web'!$A$2:$H$10000,2,0),"")</f>
        <v>16276.440430000001</v>
      </c>
      <c r="C2744">
        <f>VLOOKUP(A2744,H_SPBTFDUE!$B$2:$C$5828,2,0)</f>
        <v>99.08</v>
      </c>
      <c r="D2744" s="2">
        <f>D2743*(1-D$1+IF(AND(WEEKDAY($A2744)&lt;&gt;1,WEEKDAY($A2744)&lt;&gt;7),-VLOOKUP($A2744,ETF_OP_Fee!$G$5:$H$14,2,1),0))^($A2744-$A2743)*(1+2*(C2744/C2743-1))+IFERROR(VLOOKUP(A2744,BITXeom!$C$9:$D$100,2,0),0)-$D$3*IFERROR(VLOOKUP($A2744,Dividends!$C$10:$E$100,2,0),0)</f>
        <v>22.744259269622709</v>
      </c>
      <c r="G2744" s="66">
        <f t="shared" si="98"/>
        <v>3.3454261310790026</v>
      </c>
      <c r="H2744" s="2">
        <f>H2743*(1-H$1+IF(AND(WEEKDAY($A2744)&lt;&gt;1,WEEKDAY($A2744)&lt;&gt;7),-VLOOKUP($A2744,ETF_OP_Fee!$I$5:$J$14,2,1),0))^($A2744-$A2743)*(1+1*(B2744/B2743-1))</f>
        <v>10.676361066362047</v>
      </c>
      <c r="I2744" s="9" t="str">
        <f>IFERROR(VLOOKUP(A2744,'BITO-IV'!$A$1:$J$10000,4,0),"")</f>
        <v/>
      </c>
      <c r="L2744" s="9">
        <f>VLOOKUP(A2744,'ETH-Web'!$A$1:$G$10001,6,0)</f>
        <v>474.62643400000002</v>
      </c>
      <c r="M2744" s="2">
        <f>M2743*(1-M$1+IF(AND(WEEKDAY($A2744)&lt;&gt;1,WEEKDAY($A2744)&lt;&gt;7),-VLOOKUP($A2744,ETF_OP_Fee!$K$5:$L$14,2,1),0))^($A2744-$A2743)*(1+2*(L2744/L2743-1))-M$3*IFERROR(VLOOKUP($A4340,Dividends!$C$10:$E$100,3,0),0)</f>
        <v>3.3990900321895468</v>
      </c>
      <c r="R2744">
        <f t="shared" si="99"/>
        <v>237.76633042174473</v>
      </c>
      <c r="S2744" t="e">
        <f t="shared" si="97"/>
        <v>#VALUE!</v>
      </c>
      <c r="U2744">
        <f t="shared" si="95"/>
        <v>309.6327516476033</v>
      </c>
      <c r="V2744">
        <f t="shared" si="96"/>
        <v>697.12955588726368</v>
      </c>
      <c r="W2744">
        <f>VLOOKUP(A2744,Tbills!$B$4:$C$10000,2,1)</f>
        <v>0.10000087912087965</v>
      </c>
    </row>
    <row r="2745" spans="1:23">
      <c r="A2745" s="1">
        <v>44151</v>
      </c>
      <c r="B2745">
        <f>IFERROR(VLOOKUP($A2745,'BTC-Web'!$A$2:$H$10000,2,0),"")</f>
        <v>15955.577148</v>
      </c>
      <c r="C2745">
        <f>VLOOKUP(A2745,H_SPBTFDUE!$B$2:$C$5828,2,0)</f>
        <v>102.89</v>
      </c>
      <c r="D2745" s="2">
        <f>D2744*(1-D$1+IF(AND(WEEKDAY($A2745)&lt;&gt;1,WEEKDAY($A2745)&lt;&gt;7),-VLOOKUP($A2745,ETF_OP_Fee!$G$5:$H$14,2,1),0))^($A2745-$A2744)*(1+2*(C2745/C2744-1))+IFERROR(VLOOKUP(A2745,BITXeom!$C$9:$D$100,2,0),0)-$D$3*IFERROR(VLOOKUP($A2745,Dividends!$C$10:$E$100,2,0),0)</f>
        <v>24.484607671523779</v>
      </c>
      <c r="G2745" s="66">
        <f t="shared" si="98"/>
        <v>3.0879634599852053</v>
      </c>
      <c r="H2745" s="2">
        <f>H2744*(1-H$1+IF(AND(WEEKDAY($A2745)&lt;&gt;1,WEEKDAY($A2745)&lt;&gt;7),-VLOOKUP($A2745,ETF_OP_Fee!$I$5:$J$14,2,1),0))^($A2745-$A2744)*(1+1*(B2745/B2744-1))</f>
        <v>10.465076969784462</v>
      </c>
      <c r="I2745" s="9" t="str">
        <f>IFERROR(VLOOKUP(A2745,'BITO-IV'!$A$1:$J$10000,4,0),"")</f>
        <v/>
      </c>
      <c r="L2745" s="9">
        <f>VLOOKUP(A2745,'ETH-Web'!$A$1:$G$10001,6,0)</f>
        <v>459.94030800000002</v>
      </c>
      <c r="M2745" s="2">
        <f>M2744*(1-M$1+IF(AND(WEEKDAY($A2745)&lt;&gt;1,WEEKDAY($A2745)&lt;&gt;7),-VLOOKUP($A2745,ETF_OP_Fee!$K$5:$L$14,2,1),0))^($A2745-$A2744)*(1+2*(L2745/L2744-1))-M$3*IFERROR(VLOOKUP($A4341,Dividends!$C$10:$E$100,3,0),0)</f>
        <v>3.1884910240318578</v>
      </c>
      <c r="R2745">
        <f t="shared" si="99"/>
        <v>233.079157851285</v>
      </c>
      <c r="S2745" t="e">
        <f t="shared" si="97"/>
        <v>#VALUE!</v>
      </c>
      <c r="U2745">
        <f t="shared" si="95"/>
        <v>300.05194181764887</v>
      </c>
      <c r="V2745">
        <f t="shared" si="96"/>
        <v>653.93717450373902</v>
      </c>
      <c r="W2745">
        <f>VLOOKUP(A2745,Tbills!$B$4:$C$10000,2,1)</f>
        <v>0.10000087912087965</v>
      </c>
    </row>
    <row r="2746" spans="1:23">
      <c r="A2746" s="1">
        <v>44152</v>
      </c>
      <c r="B2746">
        <f>IFERROR(VLOOKUP($A2746,'BTC-Web'!$A$2:$H$10000,2,0),"")</f>
        <v>16685.691406000002</v>
      </c>
      <c r="C2746">
        <f>VLOOKUP(A2746,H_SPBTFDUE!$B$2:$C$5828,2,0)</f>
        <v>108.03</v>
      </c>
      <c r="D2746" s="2">
        <f>D2745*(1-D$1+IF(AND(WEEKDAY($A2746)&lt;&gt;1,WEEKDAY($A2746)&lt;&gt;7),-VLOOKUP($A2746,ETF_OP_Fee!$G$5:$H$14,2,1),0))^($A2746-$A2745)*(1+2*(C2746/C2745-1))+IFERROR(VLOOKUP(A2746,BITXeom!$C$9:$D$100,2,0),0)-$D$3*IFERROR(VLOOKUP($A2746,Dividends!$C$10:$E$100,2,0),0)</f>
        <v>26.927680251786605</v>
      </c>
      <c r="G2746" s="66">
        <f t="shared" si="98"/>
        <v>2.7792764812007329</v>
      </c>
      <c r="H2746" s="2">
        <f>H2745*(1-H$1+IF(AND(WEEKDAY($A2746)&lt;&gt;1,WEEKDAY($A2746)&lt;&gt;7),-VLOOKUP($A2746,ETF_OP_Fee!$I$5:$J$14,2,1),0))^($A2746-$A2745)*(1+1*(B2746/B2745-1))</f>
        <v>10.943665554119649</v>
      </c>
      <c r="I2746" s="9" t="str">
        <f>IFERROR(VLOOKUP(A2746,'BITO-IV'!$A$1:$J$10000,4,0),"")</f>
        <v/>
      </c>
      <c r="L2746" s="9">
        <f>VLOOKUP(A2746,'ETH-Web'!$A$1:$G$10001,6,0)</f>
        <v>480.36007699999999</v>
      </c>
      <c r="M2746" s="2">
        <f>M2745*(1-M$1+IF(AND(WEEKDAY($A2746)&lt;&gt;1,WEEKDAY($A2746)&lt;&gt;7),-VLOOKUP($A2746,ETF_OP_Fee!$K$5:$L$14,2,1),0))^($A2746-$A2745)*(1+2*(L2746/L2745-1))-M$3*IFERROR(VLOOKUP($A4342,Dividends!$C$10:$E$100,3,0),0)</f>
        <v>3.4715177054424693</v>
      </c>
      <c r="R2746">
        <f t="shared" si="99"/>
        <v>243.74467090740075</v>
      </c>
      <c r="S2746" t="e">
        <f t="shared" si="97"/>
        <v>#VALUE!</v>
      </c>
      <c r="U2746">
        <f t="shared" si="95"/>
        <v>313.37321684692466</v>
      </c>
      <c r="V2746">
        <f t="shared" si="96"/>
        <v>711.98396433499556</v>
      </c>
      <c r="W2746">
        <f>VLOOKUP(A2746,Tbills!$B$4:$C$10000,2,1)</f>
        <v>0.10000087912087965</v>
      </c>
    </row>
    <row r="2747" spans="1:23">
      <c r="A2747" s="1">
        <v>44153</v>
      </c>
      <c r="B2747">
        <f>IFERROR(VLOOKUP($A2747,'BTC-Web'!$A$2:$H$10000,2,0),"")</f>
        <v>17645.191406000002</v>
      </c>
      <c r="C2747">
        <f>VLOOKUP(A2747,H_SPBTFDUE!$B$2:$C$5828,2,0)</f>
        <v>107.67</v>
      </c>
      <c r="D2747" s="2">
        <f>D2746*(1-D$1+IF(AND(WEEKDAY($A2747)&lt;&gt;1,WEEKDAY($A2747)&lt;&gt;7),-VLOOKUP($A2747,ETF_OP_Fee!$G$5:$H$14,2,1),0))^($A2747-$A2746)*(1+2*(C2747/C2746-1))+IFERROR(VLOOKUP(A2747,BITXeom!$C$9:$D$100,2,0),0)-$D$3*IFERROR(VLOOKUP($A2747,Dividends!$C$10:$E$100,2,0),0)</f>
        <v>26.744987793645134</v>
      </c>
      <c r="G2747" s="66">
        <f t="shared" si="98"/>
        <v>2.7976551710302324</v>
      </c>
      <c r="H2747" s="2">
        <f>H2746*(1-H$1+IF(AND(WEEKDAY($A2747)&lt;&gt;1,WEEKDAY($A2747)&lt;&gt;7),-VLOOKUP($A2747,ETF_OP_Fee!$I$5:$J$14,2,1),0))^($A2747-$A2746)*(1+1*(B2747/B2746-1))</f>
        <v>11.572672819889924</v>
      </c>
      <c r="I2747" s="9" t="str">
        <f>IFERROR(VLOOKUP(A2747,'BITO-IV'!$A$1:$J$10000,4,0),"")</f>
        <v/>
      </c>
      <c r="L2747" s="9">
        <f>VLOOKUP(A2747,'ETH-Web'!$A$1:$G$10001,6,0)</f>
        <v>479.48406999999997</v>
      </c>
      <c r="M2747" s="2">
        <f>M2746*(1-M$1+IF(AND(WEEKDAY($A2747)&lt;&gt;1,WEEKDAY($A2747)&lt;&gt;7),-VLOOKUP($A2747,ETF_OP_Fee!$K$5:$L$14,2,1),0))^($A2747-$A2746)*(1+2*(L2747/L2746-1))-M$3*IFERROR(VLOOKUP($A4343,Dividends!$C$10:$E$100,3,0),0)</f>
        <v>3.4587669854390883</v>
      </c>
      <c r="R2747">
        <f t="shared" si="99"/>
        <v>257.7610521315886</v>
      </c>
      <c r="S2747" t="e">
        <f t="shared" si="97"/>
        <v>#VALUE!</v>
      </c>
      <c r="U2747">
        <f t="shared" si="95"/>
        <v>312.80173485931891</v>
      </c>
      <c r="V2747">
        <f t="shared" si="96"/>
        <v>709.36888097767894</v>
      </c>
      <c r="W2747">
        <f>VLOOKUP(A2747,Tbills!$B$4:$C$10000,2,1)</f>
        <v>0.10000087912087965</v>
      </c>
    </row>
    <row r="2748" spans="1:23">
      <c r="A2748" s="1">
        <v>44154</v>
      </c>
      <c r="B2748">
        <f>IFERROR(VLOOKUP($A2748,'BTC-Web'!$A$2:$H$10000,2,0),"")</f>
        <v>17803.861327999999</v>
      </c>
      <c r="C2748">
        <f>VLOOKUP(A2748,H_SPBTFDUE!$B$2:$C$5828,2,0)</f>
        <v>110.25</v>
      </c>
      <c r="D2748" s="2">
        <f>D2747*(1-D$1+IF(AND(WEEKDAY($A2748)&lt;&gt;1,WEEKDAY($A2748)&lt;&gt;7),-VLOOKUP($A2748,ETF_OP_Fee!$G$5:$H$14,2,1),0))^($A2748-$A2747)*(1+2*(C2748/C2747-1))+IFERROR(VLOOKUP(A2748,BITXeom!$C$9:$D$100,2,0),0)-$D$3*IFERROR(VLOOKUP($A2748,Dividends!$C$10:$E$100,2,0),0)</f>
        <v>28.023341718403806</v>
      </c>
      <c r="G2748" s="66">
        <f t="shared" si="98"/>
        <v>2.663434117704397</v>
      </c>
      <c r="H2748" s="2">
        <f>H2747*(1-H$1+IF(AND(WEEKDAY($A2748)&lt;&gt;1,WEEKDAY($A2748)&lt;&gt;7),-VLOOKUP($A2748,ETF_OP_Fee!$I$5:$J$14,2,1),0))^($A2748-$A2747)*(1+1*(B2748/B2747-1))</f>
        <v>11.676433238909402</v>
      </c>
      <c r="I2748" s="9" t="str">
        <f>IFERROR(VLOOKUP(A2748,'BITO-IV'!$A$1:$J$10000,4,0),"")</f>
        <v/>
      </c>
      <c r="L2748" s="9">
        <f>VLOOKUP(A2748,'ETH-Web'!$A$1:$G$10001,6,0)</f>
        <v>471.63043199999998</v>
      </c>
      <c r="M2748" s="2">
        <f>M2747*(1-M$1+IF(AND(WEEKDAY($A2748)&lt;&gt;1,WEEKDAY($A2748)&lt;&gt;7),-VLOOKUP($A2748,ETF_OP_Fee!$K$5:$L$14,2,1),0))^($A2748-$A2747)*(1+2*(L2748/L2747-1))-M$3*IFERROR(VLOOKUP($A4344,Dividends!$C$10:$E$100,3,0),0)</f>
        <v>3.3453761096547296</v>
      </c>
      <c r="R2748">
        <f t="shared" si="99"/>
        <v>260.07890321607437</v>
      </c>
      <c r="S2748" t="e">
        <f t="shared" si="97"/>
        <v>#VALUE!</v>
      </c>
      <c r="U2748">
        <f t="shared" si="95"/>
        <v>307.67824537330307</v>
      </c>
      <c r="V2748">
        <f t="shared" si="96"/>
        <v>686.11320662700621</v>
      </c>
      <c r="W2748">
        <f>VLOOKUP(A2748,Tbills!$B$4:$C$10000,2,1)</f>
        <v>9.0000000000008101E-2</v>
      </c>
    </row>
    <row r="2749" spans="1:23">
      <c r="A2749" s="1">
        <v>44155</v>
      </c>
      <c r="B2749">
        <f>IFERROR(VLOOKUP($A2749,'BTC-Web'!$A$2:$H$10000,2,0),"")</f>
        <v>17817.083984000001</v>
      </c>
      <c r="C2749">
        <f>VLOOKUP(A2749,H_SPBTFDUE!$B$2:$C$5828,2,0)</f>
        <v>114.02</v>
      </c>
      <c r="D2749" s="2">
        <f>D2748*(1-D$1+IF(AND(WEEKDAY($A2749)&lt;&gt;1,WEEKDAY($A2749)&lt;&gt;7),-VLOOKUP($A2749,ETF_OP_Fee!$G$5:$H$14,2,1),0))^($A2749-$A2748)*(1+2*(C2749/C2748-1))+IFERROR(VLOOKUP(A2749,BITXeom!$C$9:$D$100,2,0),0)-$D$3*IFERROR(VLOOKUP($A2749,Dividends!$C$10:$E$100,2,0),0)</f>
        <v>29.936249505530064</v>
      </c>
      <c r="G2749" s="66">
        <f t="shared" si="98"/>
        <v>2.4811431534835462</v>
      </c>
      <c r="H2749" s="2">
        <f>H2748*(1-H$1+IF(AND(WEEKDAY($A2749)&lt;&gt;1,WEEKDAY($A2749)&lt;&gt;7),-VLOOKUP($A2749,ETF_OP_Fee!$I$5:$J$14,2,1),0))^($A2749-$A2748)*(1+1*(B2749/B2748-1))</f>
        <v>11.684801014740259</v>
      </c>
      <c r="I2749" s="9" t="str">
        <f>IFERROR(VLOOKUP(A2749,'BITO-IV'!$A$1:$J$10000,4,0),"")</f>
        <v/>
      </c>
      <c r="L2749" s="9">
        <f>VLOOKUP(A2749,'ETH-Web'!$A$1:$G$10001,6,0)</f>
        <v>509.74456800000002</v>
      </c>
      <c r="M2749" s="2">
        <f>M2748*(1-M$1+IF(AND(WEEKDAY($A2749)&lt;&gt;1,WEEKDAY($A2749)&lt;&gt;7),-VLOOKUP($A2749,ETF_OP_Fee!$K$5:$L$14,2,1),0))^($A2749-$A2748)*(1+2*(L2749/L2748-1))-M$3*IFERROR(VLOOKUP($A4345,Dividends!$C$10:$E$100,3,0),0)</f>
        <v>3.8859795610490884</v>
      </c>
      <c r="R2749">
        <f t="shared" si="99"/>
        <v>260.27205984691579</v>
      </c>
      <c r="S2749" t="e">
        <f t="shared" si="97"/>
        <v>#VALUE!</v>
      </c>
      <c r="U2749">
        <f t="shared" si="95"/>
        <v>332.54282088144049</v>
      </c>
      <c r="V2749">
        <f t="shared" si="96"/>
        <v>796.98718772567906</v>
      </c>
      <c r="W2749">
        <f>VLOOKUP(A2749,Tbills!$B$4:$C$10000,2,1)</f>
        <v>9.0000000000008101E-2</v>
      </c>
    </row>
    <row r="2750" spans="1:23">
      <c r="A2750" s="1">
        <v>44158</v>
      </c>
      <c r="B2750">
        <f>IFERROR(VLOOKUP($A2750,'BTC-Web'!$A$2:$H$10000,2,0),"")</f>
        <v>18370.017577999999</v>
      </c>
      <c r="C2750">
        <f>VLOOKUP(A2750,H_SPBTFDUE!$B$2:$C$5828,2,0)</f>
        <v>112.49</v>
      </c>
      <c r="D2750" s="2">
        <f>D2749*(1-D$1+IF(AND(WEEKDAY($A2750)&lt;&gt;1,WEEKDAY($A2750)&lt;&gt;7),-VLOOKUP($A2750,ETF_OP_Fee!$G$5:$H$14,2,1),0))^($A2750-$A2749)*(1+2*(C2750/C2749-1))+IFERROR(VLOOKUP(A2750,BITXeom!$C$9:$D$100,2,0),0)-$D$3*IFERROR(VLOOKUP($A2750,Dividends!$C$10:$E$100,2,0),0)</f>
        <v>29.122304052970485</v>
      </c>
      <c r="G2750" s="66">
        <f t="shared" si="98"/>
        <v>2.5476014217811271</v>
      </c>
      <c r="H2750" s="2">
        <f>H2749*(1-H$1+IF(AND(WEEKDAY($A2750)&lt;&gt;1,WEEKDAY($A2750)&lt;&gt;7),-VLOOKUP($A2750,ETF_OP_Fee!$I$5:$J$14,2,1),0))^($A2750-$A2749)*(1+1*(B2750/B2749-1))</f>
        <v>12.046485290337648</v>
      </c>
      <c r="I2750" s="9" t="str">
        <f>IFERROR(VLOOKUP(A2750,'BITO-IV'!$A$1:$J$10000,4,0),"")</f>
        <v/>
      </c>
      <c r="L2750" s="9">
        <f>VLOOKUP(A2750,'ETH-Web'!$A$1:$G$10001,6,0)</f>
        <v>608.45404099999996</v>
      </c>
      <c r="M2750" s="2">
        <f>M2749*(1-M$1+IF(AND(WEEKDAY($A2750)&lt;&gt;1,WEEKDAY($A2750)&lt;&gt;7),-VLOOKUP($A2750,ETF_OP_Fee!$K$5:$L$14,2,1),0))^($A2750-$A2749)*(1+2*(L2750/L2749-1))-M$3*IFERROR(VLOOKUP($A4346,Dividends!$C$10:$E$100,3,0),0)</f>
        <v>5.3905638758753485</v>
      </c>
      <c r="R2750">
        <f t="shared" si="99"/>
        <v>268.34931679862427</v>
      </c>
      <c r="S2750" t="e">
        <f t="shared" si="97"/>
        <v>#VALUE!</v>
      </c>
      <c r="U2750">
        <f t="shared" si="95"/>
        <v>396.9380663823996</v>
      </c>
      <c r="V2750">
        <f t="shared" si="96"/>
        <v>1105.5668914866071</v>
      </c>
      <c r="W2750">
        <f>VLOOKUP(A2750,Tbills!$B$4:$C$10000,2,1)</f>
        <v>9.0000000000008101E-2</v>
      </c>
    </row>
    <row r="2751" spans="1:23">
      <c r="A2751" s="1">
        <v>44159</v>
      </c>
      <c r="B2751">
        <f>IFERROR(VLOOKUP($A2751,'BTC-Web'!$A$2:$H$10000,2,0),"")</f>
        <v>18365.015625</v>
      </c>
      <c r="C2751">
        <f>VLOOKUP(A2751,H_SPBTFDUE!$B$2:$C$5828,2,0)</f>
        <v>117.04</v>
      </c>
      <c r="D2751" s="2">
        <f>D2750*(1-D$1+IF(AND(WEEKDAY($A2751)&lt;&gt;1,WEEKDAY($A2751)&lt;&gt;7),-VLOOKUP($A2751,ETF_OP_Fee!$G$5:$H$14,2,1),0))^($A2751-$A2750)*(1+2*(C2751/C2750-1))+IFERROR(VLOOKUP(A2751,BITXeom!$C$9:$D$100,2,0),0)-$D$3*IFERROR(VLOOKUP($A2751,Dividends!$C$10:$E$100,2,0),0)</f>
        <v>31.474389650841594</v>
      </c>
      <c r="G2751" s="66">
        <f t="shared" si="98"/>
        <v>2.3413778393758529</v>
      </c>
      <c r="H2751" s="2">
        <f>H2750*(1-H$1+IF(AND(WEEKDAY($A2751)&lt;&gt;1,WEEKDAY($A2751)&lt;&gt;7),-VLOOKUP($A2751,ETF_OP_Fee!$I$5:$J$14,2,1),0))^($A2751-$A2750)*(1+1*(B2751/B2750-1))</f>
        <v>12.042891712089025</v>
      </c>
      <c r="I2751" s="9" t="str">
        <f>IFERROR(VLOOKUP(A2751,'BITO-IV'!$A$1:$J$10000,4,0),"")</f>
        <v/>
      </c>
      <c r="L2751" s="9">
        <f>VLOOKUP(A2751,'ETH-Web'!$A$1:$G$10001,6,0)</f>
        <v>603.89776600000005</v>
      </c>
      <c r="M2751" s="2">
        <f>M2750*(1-M$1+IF(AND(WEEKDAY($A2751)&lt;&gt;1,WEEKDAY($A2751)&lt;&gt;7),-VLOOKUP($A2751,ETF_OP_Fee!$K$5:$L$14,2,1),0))^($A2751-$A2750)*(1+2*(L2751/L2750-1))-M$3*IFERROR(VLOOKUP($A4347,Dividends!$C$10:$E$100,3,0),0)</f>
        <v>5.3096950124903781</v>
      </c>
      <c r="R2751">
        <f t="shared" si="99"/>
        <v>268.27624824196613</v>
      </c>
      <c r="S2751" t="e">
        <f t="shared" si="97"/>
        <v>#VALUE!</v>
      </c>
      <c r="U2751">
        <f t="shared" si="95"/>
        <v>393.96568249382517</v>
      </c>
      <c r="V2751">
        <f t="shared" si="96"/>
        <v>1088.981254071067</v>
      </c>
      <c r="W2751">
        <f>VLOOKUP(A2751,Tbills!$B$4:$C$10000,2,1)</f>
        <v>9.0000000000008101E-2</v>
      </c>
    </row>
    <row r="2752" spans="1:23">
      <c r="A2752" s="1">
        <v>44160</v>
      </c>
      <c r="B2752">
        <f>IFERROR(VLOOKUP($A2752,'BTC-Web'!$A$2:$H$10000,2,0),"")</f>
        <v>19104.410156000002</v>
      </c>
      <c r="C2752">
        <f>VLOOKUP(A2752,H_SPBTFDUE!$B$2:$C$5828,2,0)</f>
        <v>115.83</v>
      </c>
      <c r="D2752" s="2">
        <f>D2751*(1-D$1+IF(AND(WEEKDAY($A2752)&lt;&gt;1,WEEKDAY($A2752)&lt;&gt;7),-VLOOKUP($A2752,ETF_OP_Fee!$G$5:$H$14,2,1),0))^($A2752-$A2751)*(1+2*(C2752/C2751-1))+IFERROR(VLOOKUP(A2752,BITXeom!$C$9:$D$100,2,0),0)-$D$3*IFERROR(VLOOKUP($A2752,Dividends!$C$10:$E$100,2,0),0)</f>
        <v>30.819887676608996</v>
      </c>
      <c r="G2752" s="66">
        <f t="shared" si="98"/>
        <v>2.389667907240173</v>
      </c>
      <c r="H2752" s="2">
        <f>H2751*(1-H$1+IF(AND(WEEKDAY($A2752)&lt;&gt;1,WEEKDAY($A2752)&lt;&gt;7),-VLOOKUP($A2752,ETF_OP_Fee!$I$5:$J$14,2,1),0))^($A2752-$A2751)*(1+1*(B2752/B2751-1))</f>
        <v>12.527424928220224</v>
      </c>
      <c r="I2752" s="9" t="str">
        <f>IFERROR(VLOOKUP(A2752,'BITO-IV'!$A$1:$J$10000,4,0),"")</f>
        <v/>
      </c>
      <c r="L2752" s="9">
        <f>VLOOKUP(A2752,'ETH-Web'!$A$1:$G$10001,6,0)</f>
        <v>570.686646</v>
      </c>
      <c r="M2752" s="2">
        <f>M2751*(1-M$1+IF(AND(WEEKDAY($A2752)&lt;&gt;1,WEEKDAY($A2752)&lt;&gt;7),-VLOOKUP($A2752,ETF_OP_Fee!$K$5:$L$14,2,1),0))^($A2752-$A2751)*(1+2*(L2752/L2751-1))-M$3*IFERROR(VLOOKUP($A4348,Dividends!$C$10:$E$100,3,0),0)</f>
        <v>4.7255641343324895</v>
      </c>
      <c r="R2752">
        <f t="shared" si="99"/>
        <v>279.0773275765942</v>
      </c>
      <c r="S2752" t="e">
        <f t="shared" si="97"/>
        <v>#VALUE!</v>
      </c>
      <c r="U2752">
        <f t="shared" si="95"/>
        <v>372.29969481540019</v>
      </c>
      <c r="V2752">
        <f t="shared" si="96"/>
        <v>969.18010264115446</v>
      </c>
      <c r="W2752">
        <f>VLOOKUP(A2752,Tbills!$B$4:$C$10000,2,1)</f>
        <v>9.0000000000008101E-2</v>
      </c>
    </row>
    <row r="2753" spans="1:23">
      <c r="A2753" s="1">
        <v>44162</v>
      </c>
      <c r="B2753">
        <f>IFERROR(VLOOKUP($A2753,'BTC-Web'!$A$2:$H$10000,2,0),"")</f>
        <v>17153.914063</v>
      </c>
      <c r="C2753">
        <f>VLOOKUP(A2753,H_SPBTFDUE!$B$2:$C$5828,2,0)</f>
        <v>102.24</v>
      </c>
      <c r="D2753" s="2">
        <f>D2752*(1-D$1+IF(AND(WEEKDAY($A2753)&lt;&gt;1,WEEKDAY($A2753)&lt;&gt;7),-VLOOKUP($A2753,ETF_OP_Fee!$G$5:$H$14,2,1),0))^($A2753-$A2752)*(1+2*(C2753/C2752-1))+IFERROR(VLOOKUP(A2753,BITXeom!$C$9:$D$100,2,0),0)-$D$3*IFERROR(VLOOKUP($A2753,Dividends!$C$10:$E$100,2,0),0)</f>
        <v>23.582183925852885</v>
      </c>
      <c r="G2753" s="66">
        <f t="shared" si="98"/>
        <v>2.9502892074195182</v>
      </c>
      <c r="H2753" s="2">
        <f>H2752*(1-H$1+IF(AND(WEEKDAY($A2753)&lt;&gt;1,WEEKDAY($A2753)&lt;&gt;7),-VLOOKUP($A2753,ETF_OP_Fee!$I$5:$J$14,2,1),0))^($A2753-$A2752)*(1+1*(B2753/B2752-1))</f>
        <v>11.247831404266297</v>
      </c>
      <c r="I2753" s="9" t="str">
        <f>IFERROR(VLOOKUP(A2753,'BITO-IV'!$A$1:$J$10000,4,0),"")</f>
        <v/>
      </c>
      <c r="L2753" s="9">
        <f>VLOOKUP(A2753,'ETH-Web'!$A$1:$G$10001,6,0)</f>
        <v>517.49371299999996</v>
      </c>
      <c r="M2753" s="2">
        <f>M2752*(1-M$1+IF(AND(WEEKDAY($A2753)&lt;&gt;1,WEEKDAY($A2753)&lt;&gt;7),-VLOOKUP($A2753,ETF_OP_Fee!$K$5:$L$14,2,1),0))^($A2753-$A2752)*(1+2*(L2753/L2752-1))-M$3*IFERROR(VLOOKUP($A4349,Dividends!$C$10:$E$100,3,0),0)</f>
        <v>3.8444391857339673</v>
      </c>
      <c r="R2753">
        <f t="shared" si="99"/>
        <v>250.58447003018776</v>
      </c>
      <c r="S2753" t="e">
        <f t="shared" si="97"/>
        <v>#VALUE!</v>
      </c>
      <c r="U2753">
        <f t="shared" si="95"/>
        <v>337.5981421138568</v>
      </c>
      <c r="V2753">
        <f t="shared" si="96"/>
        <v>788.46754772774511</v>
      </c>
      <c r="W2753">
        <f>VLOOKUP(A2753,Tbills!$B$4:$C$10000,2,1)</f>
        <v>8.4065934065913825E-2</v>
      </c>
    </row>
    <row r="2754" spans="1:23">
      <c r="A2754" s="1">
        <v>44165</v>
      </c>
      <c r="B2754">
        <f>IFERROR(VLOOKUP($A2754,'BTC-Web'!$A$2:$H$10000,2,0),"")</f>
        <v>18178.322265999999</v>
      </c>
      <c r="C2754">
        <f>VLOOKUP(A2754,H_SPBTFDUE!$B$2:$C$5828,2,0)</f>
        <v>119.18</v>
      </c>
      <c r="D2754" s="2">
        <f>D2753*(1-D$1+IF(AND(WEEKDAY($A2754)&lt;&gt;1,WEEKDAY($A2754)&lt;&gt;7),-VLOOKUP($A2754,ETF_OP_Fee!$G$5:$H$14,2,1),0))^($A2754-$A2753)*(1+2*(C2754/C2753-1))+IFERROR(VLOOKUP(A2754,BITXeom!$C$9:$D$100,2,0),0)-$D$3*IFERROR(VLOOKUP($A2754,Dividends!$C$10:$E$100,2,0),0)</f>
        <v>31.38542778486001</v>
      </c>
      <c r="G2754" s="66">
        <f t="shared" si="98"/>
        <v>1.972477196181013</v>
      </c>
      <c r="H2754" s="2">
        <f>H2753*(1-H$1+IF(AND(WEEKDAY($A2754)&lt;&gt;1,WEEKDAY($A2754)&lt;&gt;7),-VLOOKUP($A2754,ETF_OP_Fee!$I$5:$J$14,2,1),0))^($A2754-$A2753)*(1+1*(B2754/B2753-1))</f>
        <v>11.918605778054259</v>
      </c>
      <c r="I2754" s="9" t="str">
        <f>IFERROR(VLOOKUP(A2754,'BITO-IV'!$A$1:$J$10000,4,0),"")</f>
        <v/>
      </c>
      <c r="L2754" s="9">
        <f>VLOOKUP(A2754,'ETH-Web'!$A$1:$G$10001,6,0)</f>
        <v>614.84252900000001</v>
      </c>
      <c r="M2754" s="2">
        <f>M2753*(1-M$1+IF(AND(WEEKDAY($A2754)&lt;&gt;1,WEEKDAY($A2754)&lt;&gt;7),-VLOOKUP($A2754,ETF_OP_Fee!$K$5:$L$14,2,1),0))^($A2754-$A2753)*(1+2*(L2754/L2753-1))-M$3*IFERROR(VLOOKUP($A4350,Dividends!$C$10:$E$100,3,0),0)</f>
        <v>5.2904310029871695</v>
      </c>
      <c r="R2754">
        <f t="shared" si="99"/>
        <v>265.54903063720514</v>
      </c>
      <c r="S2754" t="e">
        <f t="shared" si="97"/>
        <v>#VALUE!</v>
      </c>
      <c r="U2754">
        <f t="shared" ref="U2754:U2817" si="100">IF($A2754&gt;=$R$2,L2754*U$4,"")</f>
        <v>401.10573378692459</v>
      </c>
      <c r="V2754">
        <f t="shared" ref="V2754:V2817" si="101">IF($A2754&gt;=$R$2,M2754*V$4,"")</f>
        <v>1085.0303406611833</v>
      </c>
      <c r="W2754">
        <f>VLOOKUP(A2754,Tbills!$B$4:$C$10000,2,1)</f>
        <v>8.4065934065913825E-2</v>
      </c>
    </row>
    <row r="2755" spans="1:23">
      <c r="A2755" s="1">
        <v>44166</v>
      </c>
      <c r="B2755">
        <f>IFERROR(VLOOKUP($A2755,'BTC-Web'!$A$2:$H$10000,2,0),"")</f>
        <v>19633.769531000002</v>
      </c>
      <c r="C2755">
        <f>VLOOKUP(A2755,H_SPBTFDUE!$B$2:$C$5828,2,0)</f>
        <v>116.44</v>
      </c>
      <c r="D2755" s="2">
        <f>D2754*(1-D$1+IF(AND(WEEKDAY($A2755)&lt;&gt;1,WEEKDAY($A2755)&lt;&gt;7),-VLOOKUP($A2755,ETF_OP_Fee!$G$5:$H$14,2,1),0))^($A2755-$A2754)*(1+2*(C2755/C2754-1))+IFERROR(VLOOKUP(A2755,BITXeom!$C$9:$D$100,2,0),0)-$D$3*IFERROR(VLOOKUP($A2755,Dividends!$C$10:$E$100,2,0),0)</f>
        <v>29.938689050232771</v>
      </c>
      <c r="G2755" s="66">
        <f t="shared" si="98"/>
        <v>2.0630707353881679</v>
      </c>
      <c r="H2755" s="2">
        <f>H2754*(1-H$1+IF(AND(WEEKDAY($A2755)&lt;&gt;1,WEEKDAY($A2755)&lt;&gt;7),-VLOOKUP($A2755,ETF_OP_Fee!$I$5:$J$14,2,1),0))^($A2755-$A2754)*(1+1*(B2755/B2754-1))</f>
        <v>12.872533832098467</v>
      </c>
      <c r="I2755" s="9" t="str">
        <f>IFERROR(VLOOKUP(A2755,'BITO-IV'!$A$1:$J$10000,4,0),"")</f>
        <v/>
      </c>
      <c r="L2755" s="9">
        <f>VLOOKUP(A2755,'ETH-Web'!$A$1:$G$10001,6,0)</f>
        <v>587.32415800000001</v>
      </c>
      <c r="M2755" s="2">
        <f>M2754*(1-M$1+IF(AND(WEEKDAY($A2755)&lt;&gt;1,WEEKDAY($A2755)&lt;&gt;7),-VLOOKUP($A2755,ETF_OP_Fee!$K$5:$L$14,2,1),0))^($A2755-$A2754)*(1+2*(L2755/L2754-1))-M$3*IFERROR(VLOOKUP($A4351,Dividends!$C$10:$E$100,3,0),0)</f>
        <v>4.816741653042385</v>
      </c>
      <c r="R2755">
        <f t="shared" si="99"/>
        <v>286.8102122087962</v>
      </c>
      <c r="S2755" t="e">
        <f t="shared" si="97"/>
        <v>#VALUE!</v>
      </c>
      <c r="U2755">
        <f t="shared" si="100"/>
        <v>383.15353322830669</v>
      </c>
      <c r="V2755">
        <f t="shared" si="101"/>
        <v>987.87997305446856</v>
      </c>
      <c r="W2755">
        <f>VLOOKUP(A2755,Tbills!$B$4:$C$10000,2,1)</f>
        <v>8.4065934065913825E-2</v>
      </c>
    </row>
    <row r="2756" spans="1:23">
      <c r="A2756" s="1">
        <v>44167</v>
      </c>
      <c r="B2756">
        <f>IFERROR(VLOOKUP($A2756,'BTC-Web'!$A$2:$H$10000,2,0),"")</f>
        <v>18801.744140999999</v>
      </c>
      <c r="C2756">
        <f>VLOOKUP(A2756,H_SPBTFDUE!$B$2:$C$5828,2,0)</f>
        <v>116.53</v>
      </c>
      <c r="D2756" s="2">
        <f>D2755*(1-D$1+IF(AND(WEEKDAY($A2756)&lt;&gt;1,WEEKDAY($A2756)&lt;&gt;7),-VLOOKUP($A2756,ETF_OP_Fee!$G$5:$H$14,2,1),0))^($A2756-$A2755)*(1+2*(C2756/C2755-1))+IFERROR(VLOOKUP(A2756,BITXeom!$C$9:$D$100,2,0),0)-$D$3*IFERROR(VLOOKUP($A2756,Dividends!$C$10:$E$100,2,0),0)</f>
        <v>29.981355461395214</v>
      </c>
      <c r="G2756" s="66">
        <f t="shared" si="98"/>
        <v>2.0597741230465272</v>
      </c>
      <c r="H2756" s="2">
        <f>H2755*(1-H$1+IF(AND(WEEKDAY($A2756)&lt;&gt;1,WEEKDAY($A2756)&lt;&gt;7),-VLOOKUP($A2756,ETF_OP_Fee!$I$5:$J$14,2,1),0))^($A2756-$A2755)*(1+1*(B2756/B2755-1))</f>
        <v>12.326710256337957</v>
      </c>
      <c r="I2756" s="9" t="str">
        <f>IFERROR(VLOOKUP(A2756,'BITO-IV'!$A$1:$J$10000,4,0),"")</f>
        <v/>
      </c>
      <c r="L2756" s="9">
        <f>VLOOKUP(A2756,'ETH-Web'!$A$1:$G$10001,6,0)</f>
        <v>598.35235599999999</v>
      </c>
      <c r="M2756" s="2">
        <f>M2755*(1-M$1+IF(AND(WEEKDAY($A2756)&lt;&gt;1,WEEKDAY($A2756)&lt;&gt;7),-VLOOKUP($A2756,ETF_OP_Fee!$K$5:$L$14,2,1),0))^($A2756-$A2755)*(1+2*(L2756/L2755-1))-M$3*IFERROR(VLOOKUP($A4352,Dividends!$C$10:$E$100,3,0),0)</f>
        <v>4.9975010645054105</v>
      </c>
      <c r="R2756">
        <f t="shared" si="99"/>
        <v>274.65598078154909</v>
      </c>
      <c r="S2756" t="e">
        <f t="shared" si="97"/>
        <v>#VALUE!</v>
      </c>
      <c r="U2756">
        <f t="shared" si="100"/>
        <v>390.34801513627093</v>
      </c>
      <c r="V2756">
        <f t="shared" si="101"/>
        <v>1024.9524621742964</v>
      </c>
      <c r="W2756">
        <f>VLOOKUP(A2756,Tbills!$B$4:$C$10000,2,1)</f>
        <v>8.4065934065913825E-2</v>
      </c>
    </row>
    <row r="2757" spans="1:23">
      <c r="A2757" s="1">
        <v>44168</v>
      </c>
      <c r="B2757">
        <f>IFERROR(VLOOKUP($A2757,'BTC-Web'!$A$2:$H$10000,2,0),"")</f>
        <v>19205.925781000002</v>
      </c>
      <c r="C2757">
        <f>VLOOKUP(A2757,H_SPBTFDUE!$B$2:$C$5828,2,0)</f>
        <v>118.17</v>
      </c>
      <c r="D2757" s="2">
        <f>D2756*(1-D$1+IF(AND(WEEKDAY($A2757)&lt;&gt;1,WEEKDAY($A2757)&lt;&gt;7),-VLOOKUP($A2757,ETF_OP_Fee!$G$5:$H$14,2,1),0))^($A2757-$A2756)*(1+2*(C2757/C2756-1))+IFERROR(VLOOKUP(A2757,BITXeom!$C$9:$D$100,2,0),0)-$D$3*IFERROR(VLOOKUP($A2757,Dividends!$C$10:$E$100,2,0),0)</f>
        <v>30.821532494898907</v>
      </c>
      <c r="G2757" s="66">
        <f t="shared" si="98"/>
        <v>2.0016899078181858</v>
      </c>
      <c r="H2757" s="2">
        <f>H2756*(1-H$1+IF(AND(WEEKDAY($A2757)&lt;&gt;1,WEEKDAY($A2757)&lt;&gt;7),-VLOOKUP($A2757,ETF_OP_Fee!$I$5:$J$14,2,1),0))^($A2757-$A2756)*(1+1*(B2757/B2756-1))</f>
        <v>12.591370175692562</v>
      </c>
      <c r="I2757" s="9" t="str">
        <f>IFERROR(VLOOKUP(A2757,'BITO-IV'!$A$1:$J$10000,4,0),"")</f>
        <v/>
      </c>
      <c r="L2757" s="9">
        <f>VLOOKUP(A2757,'ETH-Web'!$A$1:$G$10001,6,0)</f>
        <v>616.70874000000003</v>
      </c>
      <c r="M2757" s="2">
        <f>M2756*(1-M$1+IF(AND(WEEKDAY($A2757)&lt;&gt;1,WEEKDAY($A2757)&lt;&gt;7),-VLOOKUP($A2757,ETF_OP_Fee!$K$5:$L$14,2,1),0))^($A2757-$A2756)*(1+2*(L2757/L2756-1))-M$3*IFERROR(VLOOKUP($A4353,Dividends!$C$10:$E$100,3,0),0)</f>
        <v>5.3039933189157313</v>
      </c>
      <c r="R2757">
        <f t="shared" si="99"/>
        <v>280.56026837931614</v>
      </c>
      <c r="S2757" t="e">
        <f t="shared" si="97"/>
        <v>#VALUE!</v>
      </c>
      <c r="U2757">
        <f t="shared" si="100"/>
        <v>402.32319662862761</v>
      </c>
      <c r="V2757">
        <f t="shared" si="101"/>
        <v>1087.8118766577427</v>
      </c>
      <c r="W2757">
        <f>VLOOKUP(A2757,Tbills!$B$4:$C$10000,2,1)</f>
        <v>8.4999560439544194E-2</v>
      </c>
    </row>
    <row r="2758" spans="1:23">
      <c r="A2758" s="1">
        <v>44169</v>
      </c>
      <c r="B2758">
        <f>IFERROR(VLOOKUP($A2758,'BTC-Web'!$A$2:$H$10000,2,0),"")</f>
        <v>19446.966797000001</v>
      </c>
      <c r="C2758">
        <f>VLOOKUP(A2758,H_SPBTFDUE!$B$2:$C$5828,2,0)</f>
        <v>115.34</v>
      </c>
      <c r="D2758" s="2">
        <f>D2757*(1-D$1+IF(AND(WEEKDAY($A2758)&lt;&gt;1,WEEKDAY($A2758)&lt;&gt;7),-VLOOKUP($A2758,ETF_OP_Fee!$G$5:$H$14,2,1),0))^($A2758-$A2757)*(1+2*(C2758/C2757-1))+IFERROR(VLOOKUP(A2758,BITXeom!$C$9:$D$100,2,0),0)-$D$3*IFERROR(VLOOKUP($A2758,Dividends!$C$10:$E$100,2,0),0)</f>
        <v>29.341733038843941</v>
      </c>
      <c r="G2758" s="66">
        <f t="shared" si="98"/>
        <v>2.0974608467448044</v>
      </c>
      <c r="H2758" s="2">
        <f>H2757*(1-H$1+IF(AND(WEEKDAY($A2758)&lt;&gt;1,WEEKDAY($A2758)&lt;&gt;7),-VLOOKUP($A2758,ETF_OP_Fee!$I$5:$J$14,2,1),0))^($A2758-$A2757)*(1+1*(B2758/B2757-1))</f>
        <v>12.74906439585218</v>
      </c>
      <c r="I2758" s="9" t="str">
        <f>IFERROR(VLOOKUP(A2758,'BITO-IV'!$A$1:$J$10000,4,0),"")</f>
        <v/>
      </c>
      <c r="L2758" s="9">
        <f>VLOOKUP(A2758,'ETH-Web'!$A$1:$G$10001,6,0)</f>
        <v>569.35418700000002</v>
      </c>
      <c r="M2758" s="2">
        <f>M2757*(1-M$1+IF(AND(WEEKDAY($A2758)&lt;&gt;1,WEEKDAY($A2758)&lt;&gt;7),-VLOOKUP($A2758,ETF_OP_Fee!$K$5:$L$14,2,1),0))^($A2758-$A2757)*(1+2*(L2758/L2757-1))-M$3*IFERROR(VLOOKUP($A4354,Dividends!$C$10:$E$100,3,0),0)</f>
        <v>4.4893336004196387</v>
      </c>
      <c r="R2758">
        <f t="shared" si="99"/>
        <v>284.08139685343968</v>
      </c>
      <c r="S2758" t="e">
        <f t="shared" si="97"/>
        <v>#VALUE!</v>
      </c>
      <c r="U2758">
        <f t="shared" si="100"/>
        <v>371.4304365586475</v>
      </c>
      <c r="V2758">
        <f t="shared" si="101"/>
        <v>920.73087486721556</v>
      </c>
      <c r="W2758">
        <f>VLOOKUP(A2758,Tbills!$B$4:$C$10000,2,1)</f>
        <v>8.4999560439544194E-2</v>
      </c>
    </row>
    <row r="2759" spans="1:23">
      <c r="A2759" s="1">
        <v>44172</v>
      </c>
      <c r="B2759">
        <f>IFERROR(VLOOKUP($A2759,'BTC-Web'!$A$2:$H$10000,2,0),"")</f>
        <v>19343.128906000002</v>
      </c>
      <c r="C2759">
        <f>VLOOKUP(A2759,H_SPBTFDUE!$B$2:$C$5828,2,0)</f>
        <v>115.76</v>
      </c>
      <c r="D2759" s="2">
        <f>D2758*(1-D$1+IF(AND(WEEKDAY($A2759)&lt;&gt;1,WEEKDAY($A2759)&lt;&gt;7),-VLOOKUP($A2759,ETF_OP_Fee!$G$5:$H$14,2,1),0))^($A2759-$A2758)*(1+2*(C2759/C2758-1))+IFERROR(VLOOKUP(A2759,BITXeom!$C$9:$D$100,2,0),0)-$D$3*IFERROR(VLOOKUP($A2759,Dividends!$C$10:$E$100,2,0),0)</f>
        <v>29.544736234056149</v>
      </c>
      <c r="G2759" s="66">
        <f t="shared" si="98"/>
        <v>2.0820762423908121</v>
      </c>
      <c r="H2759" s="2">
        <f>H2758*(1-H$1+IF(AND(WEEKDAY($A2759)&lt;&gt;1,WEEKDAY($A2759)&lt;&gt;7),-VLOOKUP($A2759,ETF_OP_Fee!$I$5:$J$14,2,1),0))^($A2759-$A2758)*(1+1*(B2759/B2758-1))</f>
        <v>12.680000100577621</v>
      </c>
      <c r="I2759" s="9" t="str">
        <f>IFERROR(VLOOKUP(A2759,'BITO-IV'!$A$1:$J$10000,4,0),"")</f>
        <v/>
      </c>
      <c r="L2759" s="9">
        <f>VLOOKUP(A2759,'ETH-Web'!$A$1:$G$10001,6,0)</f>
        <v>591.84338400000001</v>
      </c>
      <c r="M2759" s="2">
        <f>M2758*(1-M$1+IF(AND(WEEKDAY($A2759)&lt;&gt;1,WEEKDAY($A2759)&lt;&gt;7),-VLOOKUP($A2759,ETF_OP_Fee!$K$5:$L$14,2,1),0))^($A2759-$A2758)*(1+2*(L2759/L2758-1))-M$3*IFERROR(VLOOKUP($A4355,Dividends!$C$10:$E$100,3,0),0)</f>
        <v>4.8436120900998327</v>
      </c>
      <c r="R2759">
        <f t="shared" si="99"/>
        <v>282.56453237634571</v>
      </c>
      <c r="S2759" t="e">
        <f t="shared" si="97"/>
        <v>#VALUE!</v>
      </c>
      <c r="U2759">
        <f t="shared" si="100"/>
        <v>386.10174740572734</v>
      </c>
      <c r="V2759">
        <f t="shared" si="101"/>
        <v>993.39091147474005</v>
      </c>
      <c r="W2759">
        <f>VLOOKUP(A2759,Tbills!$B$4:$C$10000,2,1)</f>
        <v>8.4999560439544194E-2</v>
      </c>
    </row>
    <row r="2760" spans="1:23">
      <c r="A2760" s="1">
        <v>44173</v>
      </c>
      <c r="B2760">
        <f>IFERROR(VLOOKUP($A2760,'BTC-Web'!$A$2:$H$10000,2,0),"")</f>
        <v>19191.529297000001</v>
      </c>
      <c r="C2760">
        <f>VLOOKUP(A2760,H_SPBTFDUE!$B$2:$C$5828,2,0)</f>
        <v>113.68</v>
      </c>
      <c r="D2760" s="2">
        <f>D2759*(1-D$1+IF(AND(WEEKDAY($A2760)&lt;&gt;1,WEEKDAY($A2760)&lt;&gt;7),-VLOOKUP($A2760,ETF_OP_Fee!$G$5:$H$14,2,1),0))^($A2760-$A2759)*(1+2*(C2760/C2759-1))+IFERROR(VLOOKUP(A2760,BITXeom!$C$9:$D$100,2,0),0)-$D$3*IFERROR(VLOOKUP($A2760,Dividends!$C$10:$E$100,2,0),0)</f>
        <v>28.479570611024215</v>
      </c>
      <c r="G2760" s="66">
        <f t="shared" si="98"/>
        <v>2.1567902270325279</v>
      </c>
      <c r="H2760" s="2">
        <f>H2759*(1-H$1+IF(AND(WEEKDAY($A2760)&lt;&gt;1,WEEKDAY($A2760)&lt;&gt;7),-VLOOKUP($A2760,ETF_OP_Fee!$I$5:$J$14,2,1),0))^($A2760-$A2759)*(1+1*(B2760/B2759-1))</f>
        <v>12.580294577378483</v>
      </c>
      <c r="I2760" s="9" t="str">
        <f>IFERROR(VLOOKUP(A2760,'BITO-IV'!$A$1:$J$10000,4,0),"")</f>
        <v/>
      </c>
      <c r="L2760" s="9">
        <f>VLOOKUP(A2760,'ETH-Web'!$A$1:$G$10001,6,0)</f>
        <v>554.82775900000001</v>
      </c>
      <c r="M2760" s="2">
        <f>M2759*(1-M$1+IF(AND(WEEKDAY($A2760)&lt;&gt;1,WEEKDAY($A2760)&lt;&gt;7),-VLOOKUP($A2760,ETF_OP_Fee!$K$5:$L$14,2,1),0))^($A2760-$A2759)*(1+2*(L2760/L2759-1))-M$3*IFERROR(VLOOKUP($A4356,Dividends!$C$10:$E$100,3,0),0)</f>
        <v>4.2376354771667524</v>
      </c>
      <c r="R2760">
        <f t="shared" si="99"/>
        <v>280.34996446265961</v>
      </c>
      <c r="S2760" t="e">
        <f t="shared" si="97"/>
        <v>#VALUE!</v>
      </c>
      <c r="U2760">
        <f t="shared" si="100"/>
        <v>361.95380915013106</v>
      </c>
      <c r="V2760">
        <f t="shared" si="101"/>
        <v>869.10935286595372</v>
      </c>
      <c r="W2760">
        <f>VLOOKUP(A2760,Tbills!$B$4:$C$10000,2,1)</f>
        <v>8.4999560439544194E-2</v>
      </c>
    </row>
    <row r="2761" spans="1:23">
      <c r="A2761" s="1">
        <v>44174</v>
      </c>
      <c r="B2761">
        <f>IFERROR(VLOOKUP($A2761,'BTC-Web'!$A$2:$H$10000,2,0),"")</f>
        <v>18320.884765999999</v>
      </c>
      <c r="C2761">
        <f>VLOOKUP(A2761,H_SPBTFDUE!$B$2:$C$5828,2,0)</f>
        <v>111.35</v>
      </c>
      <c r="D2761" s="2">
        <f>D2760*(1-D$1+IF(AND(WEEKDAY($A2761)&lt;&gt;1,WEEKDAY($A2761)&lt;&gt;7),-VLOOKUP($A2761,ETF_OP_Fee!$G$5:$H$14,2,1),0))^($A2761-$A2760)*(1+2*(C2761/C2760-1))+IFERROR(VLOOKUP(A2761,BITXeom!$C$9:$D$100,2,0),0)-$D$3*IFERROR(VLOOKUP($A2761,Dividends!$C$10:$E$100,2,0),0)</f>
        <v>27.308836256118742</v>
      </c>
      <c r="G2761" s="66">
        <f t="shared" si="98"/>
        <v>2.2450896592964278</v>
      </c>
      <c r="H2761" s="2">
        <f>H2760*(1-H$1+IF(AND(WEEKDAY($A2761)&lt;&gt;1,WEEKDAY($A2761)&lt;&gt;7),-VLOOKUP($A2761,ETF_OP_Fee!$I$5:$J$14,2,1),0))^($A2761-$A2760)*(1+1*(B2761/B2760-1))</f>
        <v>12.009263298294089</v>
      </c>
      <c r="I2761" s="9" t="str">
        <f>IFERROR(VLOOKUP(A2761,'BITO-IV'!$A$1:$J$10000,4,0),"")</f>
        <v/>
      </c>
      <c r="L2761" s="9">
        <f>VLOOKUP(A2761,'ETH-Web'!$A$1:$G$10001,6,0)</f>
        <v>573.47912599999995</v>
      </c>
      <c r="M2761" s="2">
        <f>M2760*(1-M$1+IF(AND(WEEKDAY($A2761)&lt;&gt;1,WEEKDAY($A2761)&lt;&gt;7),-VLOOKUP($A2761,ETF_OP_Fee!$K$5:$L$14,2,1),0))^($A2761-$A2760)*(1+2*(L2761/L2760-1))-M$3*IFERROR(VLOOKUP($A4357,Dividends!$C$10:$E$100,3,0),0)</f>
        <v>4.5224279466905326</v>
      </c>
      <c r="R2761">
        <f t="shared" si="99"/>
        <v>267.63158441341494</v>
      </c>
      <c r="S2761" t="e">
        <f t="shared" si="97"/>
        <v>#VALUE!</v>
      </c>
      <c r="U2761">
        <f t="shared" si="100"/>
        <v>374.12142914029641</v>
      </c>
      <c r="V2761">
        <f t="shared" si="101"/>
        <v>927.51829347034868</v>
      </c>
      <c r="W2761">
        <f>VLOOKUP(A2761,Tbills!$B$4:$C$10000,2,1)</f>
        <v>8.4999560439544194E-2</v>
      </c>
    </row>
    <row r="2762" spans="1:23">
      <c r="A2762" s="1">
        <v>44175</v>
      </c>
      <c r="B2762">
        <f>IFERROR(VLOOKUP($A2762,'BTC-Web'!$A$2:$H$10000,2,0),"")</f>
        <v>18553.298827999999</v>
      </c>
      <c r="C2762">
        <f>VLOOKUP(A2762,H_SPBTFDUE!$B$2:$C$5828,2,0)</f>
        <v>111.37</v>
      </c>
      <c r="D2762" s="2">
        <f>D2761*(1-D$1+IF(AND(WEEKDAY($A2762)&lt;&gt;1,WEEKDAY($A2762)&lt;&gt;7),-VLOOKUP($A2762,ETF_OP_Fee!$G$5:$H$14,2,1),0))^($A2762-$A2761)*(1+2*(C2762/C2761-1))+IFERROR(VLOOKUP(A2762,BITXeom!$C$9:$D$100,2,0),0)-$D$3*IFERROR(VLOOKUP($A2762,Dividends!$C$10:$E$100,2,0),0)</f>
        <v>27.31535313879608</v>
      </c>
      <c r="G2762" s="66">
        <f t="shared" si="98"/>
        <v>2.2441662933095436</v>
      </c>
      <c r="H2762" s="2">
        <f>H2761*(1-H$1+IF(AND(WEEKDAY($A2762)&lt;&gt;1,WEEKDAY($A2762)&lt;&gt;7),-VLOOKUP($A2762,ETF_OP_Fee!$I$5:$J$14,2,1),0))^($A2762-$A2761)*(1+1*(B2762/B2761-1))</f>
        <v>12.161293208323988</v>
      </c>
      <c r="I2762" s="9" t="str">
        <f>IFERROR(VLOOKUP(A2762,'BITO-IV'!$A$1:$J$10000,4,0),"")</f>
        <v/>
      </c>
      <c r="L2762" s="9">
        <f>VLOOKUP(A2762,'ETH-Web'!$A$1:$G$10001,6,0)</f>
        <v>559.67852800000003</v>
      </c>
      <c r="M2762" s="2">
        <f>M2761*(1-M$1+IF(AND(WEEKDAY($A2762)&lt;&gt;1,WEEKDAY($A2762)&lt;&gt;7),-VLOOKUP($A2762,ETF_OP_Fee!$K$5:$L$14,2,1),0))^($A2762-$A2761)*(1+2*(L2762/L2761-1))-M$3*IFERROR(VLOOKUP($A4358,Dividends!$C$10:$E$100,3,0),0)</f>
        <v>4.3046554214055064</v>
      </c>
      <c r="R2762">
        <f t="shared" si="99"/>
        <v>271.02669029653532</v>
      </c>
      <c r="S2762" t="e">
        <f t="shared" si="97"/>
        <v>#VALUE!</v>
      </c>
      <c r="U2762">
        <f t="shared" si="100"/>
        <v>365.11831252685812</v>
      </c>
      <c r="V2762">
        <f t="shared" si="101"/>
        <v>882.8546739725723</v>
      </c>
      <c r="W2762">
        <f>VLOOKUP(A2762,Tbills!$B$4:$C$10000,2,1)</f>
        <v>7.9999120879136548E-2</v>
      </c>
    </row>
    <row r="2763" spans="1:23">
      <c r="A2763" s="1">
        <v>44176</v>
      </c>
      <c r="B2763">
        <f>IFERROR(VLOOKUP($A2763,'BTC-Web'!$A$2:$H$10000,2,0),"")</f>
        <v>18263.929688</v>
      </c>
      <c r="C2763">
        <f>VLOOKUP(A2763,H_SPBTFDUE!$B$2:$C$5828,2,0)</f>
        <v>108.83</v>
      </c>
      <c r="D2763" s="2">
        <f>D2762*(1-D$1+IF(AND(WEEKDAY($A2763)&lt;&gt;1,WEEKDAY($A2763)&lt;&gt;7),-VLOOKUP($A2763,ETF_OP_Fee!$G$5:$H$14,2,1),0))^($A2763-$A2762)*(1+2*(C2763/C2762-1))+IFERROR(VLOOKUP(A2763,BITXeom!$C$9:$D$100,2,0),0)-$D$3*IFERROR(VLOOKUP($A2763,Dividends!$C$10:$E$100,2,0),0)</f>
        <v>26.066255655744989</v>
      </c>
      <c r="G2763" s="66">
        <f t="shared" si="98"/>
        <v>2.3464142467032767</v>
      </c>
      <c r="H2763" s="2">
        <f>H2762*(1-H$1+IF(AND(WEEKDAY($A2763)&lt;&gt;1,WEEKDAY($A2763)&lt;&gt;7),-VLOOKUP($A2763,ETF_OP_Fee!$I$5:$J$14,2,1),0))^($A2763-$A2762)*(1+1*(B2763/B2762-1))</f>
        <v>11.971306294780906</v>
      </c>
      <c r="I2763" s="9" t="str">
        <f>IFERROR(VLOOKUP(A2763,'BITO-IV'!$A$1:$J$10000,4,0),"")</f>
        <v/>
      </c>
      <c r="L2763" s="9">
        <f>VLOOKUP(A2763,'ETH-Web'!$A$1:$G$10001,6,0)</f>
        <v>545.79736300000002</v>
      </c>
      <c r="M2763" s="2">
        <f>M2762*(1-M$1+IF(AND(WEEKDAY($A2763)&lt;&gt;1,WEEKDAY($A2763)&lt;&gt;7),-VLOOKUP($A2763,ETF_OP_Fee!$K$5:$L$14,2,1),0))^($A2763-$A2762)*(1+2*(L2763/L2762-1))-M$3*IFERROR(VLOOKUP($A4359,Dividends!$C$10:$E$100,3,0),0)</f>
        <v>4.0910216541789799</v>
      </c>
      <c r="R2763">
        <f t="shared" si="99"/>
        <v>266.79958432388776</v>
      </c>
      <c r="S2763" t="e">
        <f t="shared" si="97"/>
        <v>#VALUE!</v>
      </c>
      <c r="U2763">
        <f t="shared" si="100"/>
        <v>356.06263629997437</v>
      </c>
      <c r="V2763">
        <f t="shared" si="101"/>
        <v>839.03988476170309</v>
      </c>
      <c r="W2763">
        <f>VLOOKUP(A2763,Tbills!$B$4:$C$10000,2,1)</f>
        <v>7.9999120879136548E-2</v>
      </c>
    </row>
    <row r="2764" spans="1:23">
      <c r="A2764" s="1">
        <v>44179</v>
      </c>
      <c r="B2764">
        <f>IFERROR(VLOOKUP($A2764,'BTC-Web'!$A$2:$H$10000,2,0),"")</f>
        <v>19144.492188</v>
      </c>
      <c r="C2764">
        <f>VLOOKUP(A2764,H_SPBTFDUE!$B$2:$C$5828,2,0)</f>
        <v>116.53</v>
      </c>
      <c r="D2764" s="2">
        <f>D2763*(1-D$1+IF(AND(WEEKDAY($A2764)&lt;&gt;1,WEEKDAY($A2764)&lt;&gt;7),-VLOOKUP($A2764,ETF_OP_Fee!$G$5:$H$14,2,1),0))^($A2764-$A2763)*(1+2*(C2764/C2763-1))+IFERROR(VLOOKUP(A2764,BITXeom!$C$9:$D$100,2,0),0)-$D$3*IFERROR(VLOOKUP($A2764,Dividends!$C$10:$E$100,2,0),0)</f>
        <v>29.744004431257743</v>
      </c>
      <c r="G2764" s="66">
        <f t="shared" si="98"/>
        <v>2.0142625226821247</v>
      </c>
      <c r="H2764" s="2">
        <f>H2763*(1-H$1+IF(AND(WEEKDAY($A2764)&lt;&gt;1,WEEKDAY($A2764)&lt;&gt;7),-VLOOKUP($A2764,ETF_OP_Fee!$I$5:$J$14,2,1),0))^($A2764-$A2763)*(1+1*(B2764/B2763-1))</f>
        <v>12.547501495398567</v>
      </c>
      <c r="I2764" s="9" t="str">
        <f>IFERROR(VLOOKUP(A2764,'BITO-IV'!$A$1:$J$10000,4,0),"")</f>
        <v/>
      </c>
      <c r="L2764" s="9">
        <f>VLOOKUP(A2764,'ETH-Web'!$A$1:$G$10001,6,0)</f>
        <v>586.011169</v>
      </c>
      <c r="M2764" s="2">
        <f>M2763*(1-M$1+IF(AND(WEEKDAY($A2764)&lt;&gt;1,WEEKDAY($A2764)&lt;&gt;7),-VLOOKUP($A2764,ETF_OP_Fee!$K$5:$L$14,2,1),0))^($A2764-$A2763)*(1+2*(L2764/L2763-1))-M$3*IFERROR(VLOOKUP($A4360,Dividends!$C$10:$E$100,3,0),0)</f>
        <v>4.6935038143806107</v>
      </c>
      <c r="R2764">
        <f t="shared" si="99"/>
        <v>279.66284611828473</v>
      </c>
      <c r="S2764" t="e">
        <f t="shared" si="97"/>
        <v>#VALUE!</v>
      </c>
      <c r="U2764">
        <f t="shared" si="100"/>
        <v>382.29697664437009</v>
      </c>
      <c r="V2764">
        <f t="shared" si="101"/>
        <v>962.60475559297413</v>
      </c>
      <c r="W2764">
        <f>VLOOKUP(A2764,Tbills!$B$4:$C$10000,2,1)</f>
        <v>7.9999120879136548E-2</v>
      </c>
    </row>
    <row r="2765" spans="1:23">
      <c r="A2765" s="1">
        <v>44180</v>
      </c>
      <c r="B2765">
        <f>IFERROR(VLOOKUP($A2765,'BTC-Web'!$A$2:$H$10000,2,0),"")</f>
        <v>19246.919922000001</v>
      </c>
      <c r="C2765">
        <f>VLOOKUP(A2765,H_SPBTFDUE!$B$2:$C$5828,2,0)</f>
        <v>118.48</v>
      </c>
      <c r="D2765" s="2">
        <f>D2764*(1-D$1+IF(AND(WEEKDAY($A2765)&lt;&gt;1,WEEKDAY($A2765)&lt;&gt;7),-VLOOKUP($A2765,ETF_OP_Fee!$G$5:$H$14,2,1),0))^($A2765-$A2764)*(1+2*(C2765/C2764-1))+IFERROR(VLOOKUP(A2765,BITXeom!$C$9:$D$100,2,0),0)-$D$3*IFERROR(VLOOKUP($A2765,Dividends!$C$10:$E$100,2,0),0)</f>
        <v>30.735764544954954</v>
      </c>
      <c r="G2765" s="66">
        <f t="shared" si="98"/>
        <v>1.9467447826619382</v>
      </c>
      <c r="H2765" s="2">
        <f>H2764*(1-H$1+IF(AND(WEEKDAY($A2765)&lt;&gt;1,WEEKDAY($A2765)&lt;&gt;7),-VLOOKUP($A2765,ETF_OP_Fee!$I$5:$J$14,2,1),0))^($A2765-$A2764)*(1+1*(B2765/B2764-1))</f>
        <v>12.614305383266053</v>
      </c>
      <c r="I2765" s="9" t="str">
        <f>IFERROR(VLOOKUP(A2765,'BITO-IV'!$A$1:$J$10000,4,0),"")</f>
        <v/>
      </c>
      <c r="L2765" s="9">
        <f>VLOOKUP(A2765,'ETH-Web'!$A$1:$G$10001,6,0)</f>
        <v>589.355591</v>
      </c>
      <c r="M2765" s="2">
        <f>M2764*(1-M$1+IF(AND(WEEKDAY($A2765)&lt;&gt;1,WEEKDAY($A2765)&lt;&gt;7),-VLOOKUP($A2765,ETF_OP_Fee!$K$5:$L$14,2,1),0))^($A2765-$A2764)*(1+2*(L2765/L2764-1))-M$3*IFERROR(VLOOKUP($A4361,Dividends!$C$10:$E$100,3,0),0)</f>
        <v>4.7469541146202374</v>
      </c>
      <c r="R2765">
        <f t="shared" si="99"/>
        <v>281.15911101424484</v>
      </c>
      <c r="S2765" t="e">
        <f t="shared" si="97"/>
        <v>#VALUE!</v>
      </c>
      <c r="U2765">
        <f t="shared" si="100"/>
        <v>384.47878219153182</v>
      </c>
      <c r="V2765">
        <f t="shared" si="101"/>
        <v>973.56703776709162</v>
      </c>
      <c r="W2765">
        <f>VLOOKUP(A2765,Tbills!$B$4:$C$10000,2,1)</f>
        <v>7.9999120879136548E-2</v>
      </c>
    </row>
    <row r="2766" spans="1:23">
      <c r="A2766" s="1">
        <v>44181</v>
      </c>
      <c r="B2766">
        <f>IFERROR(VLOOKUP($A2766,'BTC-Web'!$A$2:$H$10000,2,0),"")</f>
        <v>19418.818359000001</v>
      </c>
      <c r="C2766">
        <f>VLOOKUP(A2766,H_SPBTFDUE!$B$2:$C$5828,2,0)</f>
        <v>127.16</v>
      </c>
      <c r="D2766" s="2">
        <f>D2765*(1-D$1+IF(AND(WEEKDAY($A2766)&lt;&gt;1,WEEKDAY($A2766)&lt;&gt;7),-VLOOKUP($A2766,ETF_OP_Fee!$G$5:$H$14,2,1),0))^($A2766-$A2765)*(1+2*(C2766/C2765-1))+IFERROR(VLOOKUP(A2766,BITXeom!$C$9:$D$100,2,0),0)-$D$3*IFERROR(VLOOKUP($A2766,Dividends!$C$10:$E$100,2,0),0)</f>
        <v>35.235001270126716</v>
      </c>
      <c r="G2766" s="66">
        <f t="shared" si="98"/>
        <v>1.6614012995245211</v>
      </c>
      <c r="H2766" s="2">
        <f>H2765*(1-H$1+IF(AND(WEEKDAY($A2766)&lt;&gt;1,WEEKDAY($A2766)&lt;&gt;7),-VLOOKUP($A2766,ETF_OP_Fee!$I$5:$J$14,2,1),0))^($A2766-$A2765)*(1+1*(B2766/B2765-1))</f>
        <v>12.726635244322445</v>
      </c>
      <c r="I2766" s="9" t="str">
        <f>IFERROR(VLOOKUP(A2766,'BITO-IV'!$A$1:$J$10000,4,0),"")</f>
        <v/>
      </c>
      <c r="L2766" s="9">
        <f>VLOOKUP(A2766,'ETH-Web'!$A$1:$G$10001,6,0)</f>
        <v>636.18182400000001</v>
      </c>
      <c r="M2766" s="2">
        <f>M2765*(1-M$1+IF(AND(WEEKDAY($A2766)&lt;&gt;1,WEEKDAY($A2766)&lt;&gt;7),-VLOOKUP($A2766,ETF_OP_Fee!$K$5:$L$14,2,1),0))^($A2766-$A2765)*(1+2*(L2766/L2765-1))-M$3*IFERROR(VLOOKUP($A4362,Dividends!$C$10:$E$100,3,0),0)</f>
        <v>5.5011345578935567</v>
      </c>
      <c r="R2766">
        <f t="shared" si="99"/>
        <v>283.67020431787591</v>
      </c>
      <c r="S2766" t="e">
        <f t="shared" si="97"/>
        <v>#VALUE!</v>
      </c>
      <c r="U2766">
        <f t="shared" si="100"/>
        <v>415.0268813584691</v>
      </c>
      <c r="V2766">
        <f t="shared" si="101"/>
        <v>1128.2441638505441</v>
      </c>
      <c r="W2766">
        <f>VLOOKUP(A2766,Tbills!$B$4:$C$10000,2,1)</f>
        <v>7.9999120879136548E-2</v>
      </c>
    </row>
    <row r="2767" spans="1:23">
      <c r="A2767" s="1">
        <v>44182</v>
      </c>
      <c r="B2767">
        <f>IFERROR(VLOOKUP($A2767,'BTC-Web'!$A$2:$H$10000,2,0),"")</f>
        <v>21308.351563</v>
      </c>
      <c r="C2767">
        <f>VLOOKUP(A2767,H_SPBTFDUE!$B$2:$C$5828,2,0)</f>
        <v>139.1</v>
      </c>
      <c r="D2767" s="2">
        <f>D2766*(1-D$1+IF(AND(WEEKDAY($A2767)&lt;&gt;1,WEEKDAY($A2767)&lt;&gt;7),-VLOOKUP($A2767,ETF_OP_Fee!$G$5:$H$14,2,1),0))^($A2767-$A2766)*(1+2*(C2767/C2766-1))+IFERROR(VLOOKUP(A2767,BITXeom!$C$9:$D$100,2,0),0)-$D$3*IFERROR(VLOOKUP($A2767,Dividends!$C$10:$E$100,2,0),0)</f>
        <v>41.84690978595701</v>
      </c>
      <c r="G2767" s="66">
        <f t="shared" si="98"/>
        <v>1.3493121179754137</v>
      </c>
      <c r="H2767" s="2">
        <f>H2766*(1-H$1+IF(AND(WEEKDAY($A2767)&lt;&gt;1,WEEKDAY($A2767)&lt;&gt;7),-VLOOKUP($A2767,ETF_OP_Fee!$I$5:$J$14,2,1),0))^($A2767-$A2766)*(1+1*(B2767/B2766-1))</f>
        <v>13.964627238539014</v>
      </c>
      <c r="I2767" s="9" t="str">
        <f>IFERROR(VLOOKUP(A2767,'BITO-IV'!$A$1:$J$10000,4,0),"")</f>
        <v/>
      </c>
      <c r="L2767" s="9">
        <f>VLOOKUP(A2767,'ETH-Web'!$A$1:$G$10001,6,0)</f>
        <v>642.86895800000002</v>
      </c>
      <c r="M2767" s="2">
        <f>M2766*(1-M$1+IF(AND(WEEKDAY($A2767)&lt;&gt;1,WEEKDAY($A2767)&lt;&gt;7),-VLOOKUP($A2767,ETF_OP_Fee!$K$5:$L$14,2,1),0))^($A2767-$A2766)*(1+2*(L2767/L2766-1))-M$3*IFERROR(VLOOKUP($A4363,Dividends!$C$10:$E$100,3,0),0)</f>
        <v>5.6166386803216026</v>
      </c>
      <c r="R2767">
        <f t="shared" si="99"/>
        <v>311.27251564984584</v>
      </c>
      <c r="S2767" t="e">
        <f t="shared" si="97"/>
        <v>#VALUE!</v>
      </c>
      <c r="U2767">
        <f t="shared" si="100"/>
        <v>419.38937689755289</v>
      </c>
      <c r="V2767">
        <f t="shared" si="101"/>
        <v>1151.9332502851105</v>
      </c>
      <c r="W2767">
        <f>VLOOKUP(A2767,Tbills!$B$4:$C$10000,2,1)</f>
        <v>7.4998681318672655E-2</v>
      </c>
    </row>
    <row r="2768" spans="1:23">
      <c r="A2768" s="1">
        <v>44183</v>
      </c>
      <c r="B2768">
        <f>IFERROR(VLOOKUP($A2768,'BTC-Web'!$A$2:$H$10000,2,0),"")</f>
        <v>22806.796875</v>
      </c>
      <c r="C2768">
        <f>VLOOKUP(A2768,H_SPBTFDUE!$B$2:$C$5828,2,0)</f>
        <v>138.87</v>
      </c>
      <c r="D2768" s="2">
        <f>D2767*(1-D$1+IF(AND(WEEKDAY($A2768)&lt;&gt;1,WEEKDAY($A2768)&lt;&gt;7),-VLOOKUP($A2768,ETF_OP_Fee!$G$5:$H$14,2,1),0))^($A2768-$A2767)*(1+2*(C2768/C2767-1))+IFERROR(VLOOKUP(A2768,BITXeom!$C$9:$D$100,2,0),0)-$D$3*IFERROR(VLOOKUP($A2768,Dividends!$C$10:$E$100,2,0),0)</f>
        <v>41.703495291639101</v>
      </c>
      <c r="G2768" s="66">
        <f t="shared" si="98"/>
        <v>1.3537040190933924</v>
      </c>
      <c r="H2768" s="2">
        <f>H2767*(1-H$1+IF(AND(WEEKDAY($A2768)&lt;&gt;1,WEEKDAY($A2768)&lt;&gt;7),-VLOOKUP($A2768,ETF_OP_Fee!$I$5:$J$14,2,1),0))^($A2768-$A2767)*(1+1*(B2768/B2767-1))</f>
        <v>14.946258348436231</v>
      </c>
      <c r="I2768" s="9" t="str">
        <f>IFERROR(VLOOKUP(A2768,'BITO-IV'!$A$1:$J$10000,4,0),"")</f>
        <v/>
      </c>
      <c r="L2768" s="9">
        <f>VLOOKUP(A2768,'ETH-Web'!$A$1:$G$10001,6,0)</f>
        <v>654.81195100000002</v>
      </c>
      <c r="M2768" s="2">
        <f>M2767*(1-M$1+IF(AND(WEEKDAY($A2768)&lt;&gt;1,WEEKDAY($A2768)&lt;&gt;7),-VLOOKUP($A2768,ETF_OP_Fee!$K$5:$L$14,2,1),0))^($A2768-$A2767)*(1+2*(L2768/L2767-1))-M$3*IFERROR(VLOOKUP($A4364,Dividends!$C$10:$E$100,3,0),0)</f>
        <v>5.8251765272037987</v>
      </c>
      <c r="R2768">
        <f t="shared" si="99"/>
        <v>333.16181292612418</v>
      </c>
      <c r="S2768" t="e">
        <f t="shared" si="97"/>
        <v>#VALUE!</v>
      </c>
      <c r="U2768">
        <f t="shared" si="100"/>
        <v>427.18064497828954</v>
      </c>
      <c r="V2768">
        <f t="shared" si="101"/>
        <v>1194.7029019289139</v>
      </c>
      <c r="W2768">
        <f>VLOOKUP(A2768,Tbills!$B$4:$C$10000,2,1)</f>
        <v>7.4998681318672655E-2</v>
      </c>
    </row>
    <row r="2769" spans="1:23">
      <c r="A2769" s="1">
        <v>44186</v>
      </c>
      <c r="B2769">
        <f>IFERROR(VLOOKUP($A2769,'BTC-Web'!$A$2:$H$10000,2,0),"")</f>
        <v>23474.455077999999</v>
      </c>
      <c r="C2769">
        <f>VLOOKUP(A2769,H_SPBTFDUE!$B$2:$C$5828,2,0)</f>
        <v>138.44999999999999</v>
      </c>
      <c r="D2769" s="2">
        <f>D2768*(1-D$1+IF(AND(WEEKDAY($A2769)&lt;&gt;1,WEEKDAY($A2769)&lt;&gt;7),-VLOOKUP($A2769,ETF_OP_Fee!$G$5:$H$14,2,1),0))^($A2769-$A2768)*(1+2*(C2769/C2768-1))+IFERROR(VLOOKUP(A2769,BITXeom!$C$9:$D$100,2,0),0)-$D$3*IFERROR(VLOOKUP($A2769,Dividends!$C$10:$E$100,2,0),0)</f>
        <v>41.436249467378495</v>
      </c>
      <c r="G2769" s="66">
        <f t="shared" si="98"/>
        <v>1.3618218678272243</v>
      </c>
      <c r="H2769" s="2">
        <f>H2768*(1-H$1+IF(AND(WEEKDAY($A2769)&lt;&gt;1,WEEKDAY($A2769)&lt;&gt;7),-VLOOKUP($A2769,ETF_OP_Fee!$I$5:$J$14,2,1),0))^($A2769-$A2768)*(1+1*(B2769/B2768-1))</f>
        <v>15.382601830143386</v>
      </c>
      <c r="I2769" s="9" t="str">
        <f>IFERROR(VLOOKUP(A2769,'BITO-IV'!$A$1:$J$10000,4,0),"")</f>
        <v/>
      </c>
      <c r="L2769" s="9">
        <f>VLOOKUP(A2769,'ETH-Web'!$A$1:$G$10001,6,0)</f>
        <v>609.81787099999997</v>
      </c>
      <c r="M2769" s="2">
        <f>M2768*(1-M$1+IF(AND(WEEKDAY($A2769)&lt;&gt;1,WEEKDAY($A2769)&lt;&gt;7),-VLOOKUP($A2769,ETF_OP_Fee!$K$5:$L$14,2,1),0))^($A2769-$A2768)*(1+2*(L2769/L2768-1))-M$3*IFERROR(VLOOKUP($A4365,Dividends!$C$10:$E$100,3,0),0)</f>
        <v>5.0242578640179891</v>
      </c>
      <c r="R2769">
        <f t="shared" si="99"/>
        <v>342.91496759074556</v>
      </c>
      <c r="S2769" t="e">
        <f t="shared" si="97"/>
        <v>#VALUE!</v>
      </c>
      <c r="U2769">
        <f t="shared" si="100"/>
        <v>397.8277901850135</v>
      </c>
      <c r="V2769">
        <f t="shared" si="101"/>
        <v>1030.4400943301157</v>
      </c>
      <c r="W2769">
        <f>VLOOKUP(A2769,Tbills!$B$4:$C$10000,2,1)</f>
        <v>7.4998681318672655E-2</v>
      </c>
    </row>
    <row r="2770" spans="1:23">
      <c r="A2770" s="1">
        <v>44187</v>
      </c>
      <c r="B2770">
        <f>IFERROR(VLOOKUP($A2770,'BTC-Web'!$A$2:$H$10000,2,0),"")</f>
        <v>22794.039063</v>
      </c>
      <c r="C2770">
        <f>VLOOKUP(A2770,H_SPBTFDUE!$B$2:$C$5828,2,0)</f>
        <v>142.29</v>
      </c>
      <c r="D2770" s="2">
        <f>D2769*(1-D$1+IF(AND(WEEKDAY($A2770)&lt;&gt;1,WEEKDAY($A2770)&lt;&gt;7),-VLOOKUP($A2770,ETF_OP_Fee!$G$5:$H$14,2,1),0))^($A2770-$A2769)*(1+2*(C2770/C2769-1))+IFERROR(VLOOKUP(A2770,BITXeom!$C$9:$D$100,2,0),0)-$D$3*IFERROR(VLOOKUP($A2770,Dividends!$C$10:$E$100,2,0),0)</f>
        <v>43.729499511161279</v>
      </c>
      <c r="G2770" s="66">
        <f t="shared" si="98"/>
        <v>1.2862089636996732</v>
      </c>
      <c r="H2770" s="2">
        <f>H2769*(1-H$1+IF(AND(WEEKDAY($A2770)&lt;&gt;1,WEEKDAY($A2770)&lt;&gt;7),-VLOOKUP($A2770,ETF_OP_Fee!$I$5:$J$14,2,1),0))^($A2770-$A2769)*(1+1*(B2770/B2769-1))</f>
        <v>14.936342497117858</v>
      </c>
      <c r="I2770" s="9" t="str">
        <f>IFERROR(VLOOKUP(A2770,'BITO-IV'!$A$1:$J$10000,4,0),"")</f>
        <v/>
      </c>
      <c r="L2770" s="9">
        <f>VLOOKUP(A2770,'ETH-Web'!$A$1:$G$10001,6,0)</f>
        <v>634.85418700000002</v>
      </c>
      <c r="M2770" s="2">
        <f>M2769*(1-M$1+IF(AND(WEEKDAY($A2770)&lt;&gt;1,WEEKDAY($A2770)&lt;&gt;7),-VLOOKUP($A2770,ETF_OP_Fee!$K$5:$L$14,2,1),0))^($A2770-$A2769)*(1+2*(L2770/L2769-1))-M$3*IFERROR(VLOOKUP($A4366,Dividends!$C$10:$E$100,3,0),0)</f>
        <v>5.4366636700910282</v>
      </c>
      <c r="R2770">
        <f t="shared" si="99"/>
        <v>332.97544673896579</v>
      </c>
      <c r="S2770" t="e">
        <f t="shared" si="97"/>
        <v>#VALUE!</v>
      </c>
      <c r="U2770">
        <f t="shared" si="100"/>
        <v>414.16076883701783</v>
      </c>
      <c r="V2770">
        <f t="shared" si="101"/>
        <v>1115.0216363635379</v>
      </c>
      <c r="W2770">
        <f>VLOOKUP(A2770,Tbills!$B$4:$C$10000,2,1)</f>
        <v>7.4998681318672655E-2</v>
      </c>
    </row>
    <row r="2771" spans="1:23">
      <c r="A2771" s="1">
        <v>44188</v>
      </c>
      <c r="B2771">
        <f>IFERROR(VLOOKUP($A2771,'BTC-Web'!$A$2:$H$10000,2,0),"")</f>
        <v>23781.974609000001</v>
      </c>
      <c r="C2771">
        <f>VLOOKUP(A2771,H_SPBTFDUE!$B$2:$C$5828,2,0)</f>
        <v>141.93</v>
      </c>
      <c r="D2771" s="2">
        <f>D2770*(1-D$1+IF(AND(WEEKDAY($A2771)&lt;&gt;1,WEEKDAY($A2771)&lt;&gt;7),-VLOOKUP($A2771,ETF_OP_Fee!$G$5:$H$14,2,1),0))^($A2771-$A2770)*(1+2*(C2771/C2770-1))+IFERROR(VLOOKUP(A2771,BITXeom!$C$9:$D$100,2,0),0)-$D$3*IFERROR(VLOOKUP($A2771,Dividends!$C$10:$E$100,2,0),0)</f>
        <v>43.502979544272357</v>
      </c>
      <c r="G2771" s="66">
        <f t="shared" si="98"/>
        <v>1.2926503416084743</v>
      </c>
      <c r="H2771" s="2">
        <f>H2770*(1-H$1+IF(AND(WEEKDAY($A2771)&lt;&gt;1,WEEKDAY($A2771)&lt;&gt;7),-VLOOKUP($A2771,ETF_OP_Fee!$I$5:$J$14,2,1),0))^($A2771-$A2770)*(1+1*(B2771/B2770-1))</f>
        <v>15.583305428907549</v>
      </c>
      <c r="I2771" s="9" t="str">
        <f>IFERROR(VLOOKUP(A2771,'BITO-IV'!$A$1:$J$10000,4,0),"")</f>
        <v/>
      </c>
      <c r="L2771" s="9">
        <f>VLOOKUP(A2771,'ETH-Web'!$A$1:$G$10001,6,0)</f>
        <v>583.71460000000002</v>
      </c>
      <c r="M2771" s="2">
        <f>M2770*(1-M$1+IF(AND(WEEKDAY($A2771)&lt;&gt;1,WEEKDAY($A2771)&lt;&gt;7),-VLOOKUP($A2771,ETF_OP_Fee!$K$5:$L$14,2,1),0))^($A2771-$A2770)*(1+2*(L2771/L2770-1))-M$3*IFERROR(VLOOKUP($A4367,Dividends!$C$10:$E$100,3,0),0)</f>
        <v>4.5606640340318947</v>
      </c>
      <c r="R2771">
        <f t="shared" si="99"/>
        <v>347.4072145739446</v>
      </c>
      <c r="S2771" t="e">
        <f t="shared" si="97"/>
        <v>#VALUE!</v>
      </c>
      <c r="U2771">
        <f t="shared" si="100"/>
        <v>380.79876051505403</v>
      </c>
      <c r="V2771">
        <f t="shared" si="101"/>
        <v>935.36024715051644</v>
      </c>
      <c r="W2771">
        <f>VLOOKUP(A2771,Tbills!$B$4:$C$10000,2,1)</f>
        <v>7.4998681318672655E-2</v>
      </c>
    </row>
    <row r="2772" spans="1:23">
      <c r="A2772" s="1">
        <v>44189</v>
      </c>
      <c r="B2772">
        <f>IFERROR(VLOOKUP($A2772,'BTC-Web'!$A$2:$H$10000,2,0),"")</f>
        <v>23240.203125</v>
      </c>
      <c r="C2772">
        <f>VLOOKUP(A2772,H_SPBTFDUE!$B$2:$C$5828,2,0)</f>
        <v>141.55000000000001</v>
      </c>
      <c r="D2772" s="2">
        <f>D2771*(1-D$1+IF(AND(WEEKDAY($A2772)&lt;&gt;1,WEEKDAY($A2772)&lt;&gt;7),-VLOOKUP($A2772,ETF_OP_Fee!$G$5:$H$14,2,1),0))^($A2772-$A2771)*(1+2*(C2772/C2771-1))+IFERROR(VLOOKUP(A2772,BITXeom!$C$9:$D$100,2,0),0)-$D$3*IFERROR(VLOOKUP($A2772,Dividends!$C$10:$E$100,2,0),0)</f>
        <v>43.264815749213042</v>
      </c>
      <c r="G2772" s="66">
        <f t="shared" si="98"/>
        <v>1.2995048754055802</v>
      </c>
      <c r="H2772" s="2">
        <f>H2771*(1-H$1+IF(AND(WEEKDAY($A2772)&lt;&gt;1,WEEKDAY($A2772)&lt;&gt;7),-VLOOKUP($A2772,ETF_OP_Fee!$I$5:$J$14,2,1),0))^($A2772-$A2771)*(1+1*(B2772/B2771-1))</f>
        <v>15.227909516341606</v>
      </c>
      <c r="I2772" s="9" t="str">
        <f>IFERROR(VLOOKUP(A2772,'BITO-IV'!$A$1:$J$10000,4,0),"")</f>
        <v/>
      </c>
      <c r="L2772" s="9">
        <f>VLOOKUP(A2772,'ETH-Web'!$A$1:$G$10001,6,0)</f>
        <v>611.60717799999998</v>
      </c>
      <c r="M2772" s="2">
        <f>M2771*(1-M$1+IF(AND(WEEKDAY($A2772)&lt;&gt;1,WEEKDAY($A2772)&lt;&gt;7),-VLOOKUP($A2772,ETF_OP_Fee!$K$5:$L$14,2,1),0))^($A2772-$A2771)*(1+2*(L2772/L2771-1))-M$3*IFERROR(VLOOKUP($A4368,Dividends!$C$10:$E$100,3,0),0)</f>
        <v>4.9963945153627005</v>
      </c>
      <c r="R2772">
        <f t="shared" si="99"/>
        <v>339.49301378589041</v>
      </c>
      <c r="S2772" t="e">
        <f t="shared" si="97"/>
        <v>#VALUE!</v>
      </c>
      <c r="U2772">
        <f t="shared" si="100"/>
        <v>398.99508305002138</v>
      </c>
      <c r="V2772">
        <f t="shared" si="101"/>
        <v>1024.7255166962068</v>
      </c>
      <c r="W2772">
        <f>VLOOKUP(A2772,Tbills!$B$4:$C$10000,2,1)</f>
        <v>9.0000000000008101E-2</v>
      </c>
    </row>
    <row r="2773" spans="1:23">
      <c r="A2773" s="1">
        <v>44193</v>
      </c>
      <c r="B2773">
        <f>IFERROR(VLOOKUP($A2773,'BTC-Web'!$A$2:$H$10000,2,0),"")</f>
        <v>26280.822265999999</v>
      </c>
      <c r="C2773">
        <f>VLOOKUP(A2773,H_SPBTFDUE!$B$2:$C$5828,2,0)</f>
        <v>162.02000000000001</v>
      </c>
      <c r="D2773" s="2">
        <f>D2772*(1-D$1+IF(AND(WEEKDAY($A2773)&lt;&gt;1,WEEKDAY($A2773)&lt;&gt;7),-VLOOKUP($A2773,ETF_OP_Fee!$G$5:$H$14,2,1),0))^($A2773-$A2772)*(1+2*(C2773/C2772-1))+IFERROR(VLOOKUP(A2773,BITXeom!$C$9:$D$100,2,0),0)-$D$3*IFERROR(VLOOKUP($A2773,Dividends!$C$10:$E$100,2,0),0)</f>
        <v>55.751252696985311</v>
      </c>
      <c r="G2773" s="66">
        <f t="shared" si="98"/>
        <v>0.92358608477425697</v>
      </c>
      <c r="H2773" s="2">
        <f>H2772*(1-H$1+IF(AND(WEEKDAY($A2773)&lt;&gt;1,WEEKDAY($A2773)&lt;&gt;7),-VLOOKUP($A2773,ETF_OP_Fee!$I$5:$J$14,2,1),0))^($A2773-$A2772)*(1+1*(B2773/B2772-1))</f>
        <v>17.218451925397435</v>
      </c>
      <c r="I2773" s="9" t="str">
        <f>IFERROR(VLOOKUP(A2773,'BITO-IV'!$A$1:$J$10000,4,0),"")</f>
        <v/>
      </c>
      <c r="L2773" s="9">
        <f>VLOOKUP(A2773,'ETH-Web'!$A$1:$G$10001,6,0)</f>
        <v>730.39733899999999</v>
      </c>
      <c r="M2773" s="2">
        <f>M2772*(1-M$1+IF(AND(WEEKDAY($A2773)&lt;&gt;1,WEEKDAY($A2773)&lt;&gt;7),-VLOOKUP($A2773,ETF_OP_Fee!$K$5:$L$14,2,1),0))^($A2773-$A2772)*(1+2*(L2773/L2772-1))-M$3*IFERROR(VLOOKUP($A4369,Dividends!$C$10:$E$100,3,0),0)</f>
        <v>6.936541725926042</v>
      </c>
      <c r="R2773">
        <f t="shared" si="99"/>
        <v>383.91039475287175</v>
      </c>
      <c r="S2773" t="e">
        <f t="shared" si="97"/>
        <v>#VALUE!</v>
      </c>
      <c r="U2773">
        <f t="shared" si="100"/>
        <v>476.4903968046948</v>
      </c>
      <c r="V2773">
        <f t="shared" si="101"/>
        <v>1422.6361193714445</v>
      </c>
      <c r="W2773">
        <f>VLOOKUP(A2773,Tbills!$B$4:$C$10000,2,1)</f>
        <v>9.0000000000008101E-2</v>
      </c>
    </row>
    <row r="2774" spans="1:23">
      <c r="A2774" s="1">
        <v>44194</v>
      </c>
      <c r="B2774">
        <f>IFERROR(VLOOKUP($A2774,'BTC-Web'!$A$2:$H$10000,2,0),"")</f>
        <v>27081.810547000001</v>
      </c>
      <c r="C2774">
        <f>VLOOKUP(A2774,H_SPBTFDUE!$B$2:$C$5828,2,0)</f>
        <v>162.62</v>
      </c>
      <c r="D2774" s="2">
        <f>D2773*(1-D$1+IF(AND(WEEKDAY($A2774)&lt;&gt;1,WEEKDAY($A2774)&lt;&gt;7),-VLOOKUP($A2774,ETF_OP_Fee!$G$5:$H$14,2,1),0))^($A2774-$A2773)*(1+2*(C2774/C2773-1))+IFERROR(VLOOKUP(A2774,BITXeom!$C$9:$D$100,2,0),0)-$D$3*IFERROR(VLOOKUP($A2774,Dividends!$C$10:$E$100,2,0),0)</f>
        <v>56.157403485486157</v>
      </c>
      <c r="G2774" s="66">
        <f t="shared" si="98"/>
        <v>0.91669747379501421</v>
      </c>
      <c r="H2774" s="2">
        <f>H2773*(1-H$1+IF(AND(WEEKDAY($A2774)&lt;&gt;1,WEEKDAY($A2774)&lt;&gt;7),-VLOOKUP($A2774,ETF_OP_Fee!$I$5:$J$14,2,1),0))^($A2774-$A2773)*(1+1*(B2774/B2773-1))</f>
        <v>17.742774997028462</v>
      </c>
      <c r="I2774" s="9" t="str">
        <f>IFERROR(VLOOKUP(A2774,'BITO-IV'!$A$1:$J$10000,4,0),"")</f>
        <v/>
      </c>
      <c r="L2774" s="9">
        <f>VLOOKUP(A2774,'ETH-Web'!$A$1:$G$10001,6,0)</f>
        <v>731.52014199999996</v>
      </c>
      <c r="M2774" s="2">
        <f>M2773*(1-M$1+IF(AND(WEEKDAY($A2774)&lt;&gt;1,WEEKDAY($A2774)&lt;&gt;7),-VLOOKUP($A2774,ETF_OP_Fee!$K$5:$L$14,2,1),0))^($A2774-$A2773)*(1+2*(L2774/L2773-1))-M$3*IFERROR(VLOOKUP($A4370,Dividends!$C$10:$E$100,3,0),0)</f>
        <v>6.9576889286537735</v>
      </c>
      <c r="R2774">
        <f t="shared" si="99"/>
        <v>395.61123592285912</v>
      </c>
      <c r="S2774" t="e">
        <f t="shared" si="97"/>
        <v>#VALUE!</v>
      </c>
      <c r="U2774">
        <f t="shared" si="100"/>
        <v>477.22288146535362</v>
      </c>
      <c r="V2774">
        <f t="shared" si="101"/>
        <v>1426.973262520414</v>
      </c>
      <c r="W2774">
        <f>VLOOKUP(A2774,Tbills!$B$4:$C$10000,2,1)</f>
        <v>9.0000000000008101E-2</v>
      </c>
    </row>
    <row r="2775" spans="1:23">
      <c r="A2775" s="1">
        <v>44195</v>
      </c>
      <c r="B2775">
        <f>IFERROR(VLOOKUP($A2775,'BTC-Web'!$A$2:$H$10000,2,0),"")</f>
        <v>27360.089843999998</v>
      </c>
      <c r="C2775">
        <f>VLOOKUP(A2775,H_SPBTFDUE!$B$2:$C$5828,2,0)</f>
        <v>174.26</v>
      </c>
      <c r="D2775" s="2">
        <f>D2774*(1-D$1+IF(AND(WEEKDAY($A2775)&lt;&gt;1,WEEKDAY($A2775)&lt;&gt;7),-VLOOKUP($A2775,ETF_OP_Fee!$G$5:$H$14,2,1),0))^($A2775-$A2774)*(1+2*(C2775/C2774-1))+IFERROR(VLOOKUP(A2775,BITXeom!$C$9:$D$100,2,0),0)-$D$3*IFERROR(VLOOKUP($A2775,Dividends!$C$10:$E$100,2,0),0)</f>
        <v>64.188924045213142</v>
      </c>
      <c r="G2775" s="66">
        <f t="shared" si="98"/>
        <v>0.78541917363392655</v>
      </c>
      <c r="H2775" s="2">
        <f>H2774*(1-H$1+IF(AND(WEEKDAY($A2775)&lt;&gt;1,WEEKDAY($A2775)&lt;&gt;7),-VLOOKUP($A2775,ETF_OP_Fee!$I$5:$J$14,2,1),0))^($A2775-$A2774)*(1+1*(B2775/B2774-1))</f>
        <v>17.924624438104566</v>
      </c>
      <c r="I2775" s="9" t="str">
        <f>IFERROR(VLOOKUP(A2775,'BITO-IV'!$A$1:$J$10000,4,0),"")</f>
        <v/>
      </c>
      <c r="L2775" s="9">
        <f>VLOOKUP(A2775,'ETH-Web'!$A$1:$G$10001,6,0)</f>
        <v>751.61895800000002</v>
      </c>
      <c r="M2775" s="2">
        <f>M2774*(1-M$1+IF(AND(WEEKDAY($A2775)&lt;&gt;1,WEEKDAY($A2775)&lt;&gt;7),-VLOOKUP($A2775,ETF_OP_Fee!$K$5:$L$14,2,1),0))^($A2775-$A2774)*(1+2*(L2775/L2774-1))-M$3*IFERROR(VLOOKUP($A4371,Dividends!$C$10:$E$100,3,0),0)</f>
        <v>7.3398306132798332</v>
      </c>
      <c r="R2775">
        <f t="shared" si="99"/>
        <v>399.67634140858189</v>
      </c>
      <c r="S2775" t="e">
        <f t="shared" si="97"/>
        <v>#VALUE!</v>
      </c>
      <c r="U2775">
        <f t="shared" si="100"/>
        <v>490.33477590935098</v>
      </c>
      <c r="V2775">
        <f t="shared" si="101"/>
        <v>1505.3478452371216</v>
      </c>
      <c r="W2775">
        <f>VLOOKUP(A2775,Tbills!$B$4:$C$10000,2,1)</f>
        <v>9.0000000000008101E-2</v>
      </c>
    </row>
    <row r="2776" spans="1:23">
      <c r="A2776" s="1">
        <v>44196</v>
      </c>
      <c r="B2776">
        <f>IFERROR(VLOOKUP($A2776,'BTC-Web'!$A$2:$H$10000,2,0),"")</f>
        <v>28841.574218999998</v>
      </c>
      <c r="C2776">
        <f>VLOOKUP(A2776,H_SPBTFDUE!$B$2:$C$5828,2,0)</f>
        <v>175.54</v>
      </c>
      <c r="D2776" s="2">
        <f>D2775*(1-D$1+IF(AND(WEEKDAY($A2776)&lt;&gt;1,WEEKDAY($A2776)&lt;&gt;7),-VLOOKUP($A2776,ETF_OP_Fee!$G$5:$H$14,2,1),0))^($A2776-$A2775)*(1+2*(C2776/C2775-1))+IFERROR(VLOOKUP(A2776,BITXeom!$C$9:$D$100,2,0),0)-$D$3*IFERROR(VLOOKUP($A2776,Dividends!$C$10:$E$100,2,0),0)</f>
        <v>65.124052245456554</v>
      </c>
      <c r="G2776" s="66">
        <f t="shared" si="98"/>
        <v>0.77383993757503344</v>
      </c>
      <c r="H2776" s="2">
        <f>H2775*(1-H$1+IF(AND(WEEKDAY($A2776)&lt;&gt;1,WEEKDAY($A2776)&lt;&gt;7),-VLOOKUP($A2776,ETF_OP_Fee!$I$5:$J$14,2,1),0))^($A2776-$A2775)*(1+1*(B2776/B2775-1))</f>
        <v>18.89470880867529</v>
      </c>
      <c r="I2776" s="9" t="str">
        <f>IFERROR(VLOOKUP(A2776,'BITO-IV'!$A$1:$J$10000,4,0),"")</f>
        <v/>
      </c>
      <c r="L2776" s="9">
        <f>VLOOKUP(A2776,'ETH-Web'!$A$1:$G$10001,6,0)</f>
        <v>737.803406</v>
      </c>
      <c r="M2776" s="2">
        <f>M2775*(1-M$1+IF(AND(WEEKDAY($A2776)&lt;&gt;1,WEEKDAY($A2776)&lt;&gt;7),-VLOOKUP($A2776,ETF_OP_Fee!$K$5:$L$14,2,1),0))^($A2776-$A2775)*(1+2*(L2776/L2775-1))-M$3*IFERROR(VLOOKUP($A4372,Dividends!$C$10:$E$100,3,0),0)</f>
        <v>7.0698208254441015</v>
      </c>
      <c r="R2776">
        <f t="shared" si="99"/>
        <v>421.31787322481705</v>
      </c>
      <c r="S2776" t="e">
        <f t="shared" si="97"/>
        <v>#VALUE!</v>
      </c>
      <c r="U2776">
        <f t="shared" si="100"/>
        <v>481.32190373272346</v>
      </c>
      <c r="V2776">
        <f t="shared" si="101"/>
        <v>1449.9707290982215</v>
      </c>
      <c r="W2776">
        <f>VLOOKUP(A2776,Tbills!$B$4:$C$10000,2,1)</f>
        <v>9.5000439560415761E-2</v>
      </c>
    </row>
    <row r="2777" spans="1:23">
      <c r="A2777" s="1">
        <v>44200</v>
      </c>
      <c r="B2777">
        <f>IFERROR(VLOOKUP($A2777,'BTC-Web'!$A$2:$H$10000,2,0),"")</f>
        <v>32810.949219000002</v>
      </c>
      <c r="C2777">
        <f>VLOOKUP(A2777,H_SPBTFDUE!$B$2:$C$5828,2,0)</f>
        <v>188.69</v>
      </c>
      <c r="D2777" s="2">
        <f>D2776*(1-D$1+IF(AND(WEEKDAY($A2777)&lt;&gt;1,WEEKDAY($A2777)&lt;&gt;7),-VLOOKUP($A2777,ETF_OP_Fee!$G$5:$H$14,2,1),0))^($A2777-$A2776)*(1+2*(C2777/C2776-1))+IFERROR(VLOOKUP(A2777,BITXeom!$C$9:$D$100,2,0),0)-$D$3*IFERROR(VLOOKUP($A2777,Dividends!$C$10:$E$100,2,0),0)</f>
        <v>74.845058758558977</v>
      </c>
      <c r="G2777" s="66">
        <f t="shared" si="98"/>
        <v>0.65786032338817624</v>
      </c>
      <c r="H2777" s="2">
        <f>H2776*(1-H$1+IF(AND(WEEKDAY($A2777)&lt;&gt;1,WEEKDAY($A2777)&lt;&gt;7),-VLOOKUP($A2777,ETF_OP_Fee!$I$5:$J$14,2,1),0))^($A2777-$A2776)*(1+1*(B2777/B2776-1))</f>
        <v>21.492890296332096</v>
      </c>
      <c r="I2777" s="9" t="str">
        <f>IFERROR(VLOOKUP(A2777,'BITO-IV'!$A$1:$J$10000,4,0),"")</f>
        <v/>
      </c>
      <c r="L2777" s="9">
        <f>VLOOKUP(A2777,'ETH-Web'!$A$1:$G$10001,6,0)</f>
        <v>1040.2330320000001</v>
      </c>
      <c r="M2777" s="2">
        <f>M2776*(1-M$1+IF(AND(WEEKDAY($A2777)&lt;&gt;1,WEEKDAY($A2777)&lt;&gt;7),-VLOOKUP($A2777,ETF_OP_Fee!$K$5:$L$14,2,1),0))^($A2777-$A2776)*(1+2*(L2777/L2776-1))-M$3*IFERROR(VLOOKUP($A4373,Dividends!$C$10:$E$100,3,0),0)</f>
        <v>12.864411489610504</v>
      </c>
      <c r="R2777">
        <f t="shared" si="99"/>
        <v>479.30252483686576</v>
      </c>
      <c r="S2777" t="e">
        <f t="shared" si="97"/>
        <v>#VALUE!</v>
      </c>
      <c r="U2777">
        <f t="shared" si="100"/>
        <v>678.6183680045292</v>
      </c>
      <c r="V2777">
        <f t="shared" si="101"/>
        <v>2638.4006847639398</v>
      </c>
      <c r="W2777">
        <f>VLOOKUP(A2777,Tbills!$B$4:$C$10000,2,1)</f>
        <v>9.5000439560415761E-2</v>
      </c>
    </row>
    <row r="2778" spans="1:23">
      <c r="A2778" s="1">
        <v>44201</v>
      </c>
      <c r="B2778">
        <f>IFERROR(VLOOKUP($A2778,'BTC-Web'!$A$2:$H$10000,2,0),"")</f>
        <v>31977.041015999999</v>
      </c>
      <c r="C2778">
        <f>VLOOKUP(A2778,H_SPBTFDUE!$B$2:$C$5828,2,0)</f>
        <v>206.31</v>
      </c>
      <c r="D2778" s="2">
        <f>D2777*(1-D$1+IF(AND(WEEKDAY($A2778)&lt;&gt;1,WEEKDAY($A2778)&lt;&gt;7),-VLOOKUP($A2778,ETF_OP_Fee!$G$5:$H$14,2,1),0))^($A2778-$A2777)*(1+2*(C2778/C2777-1))+IFERROR(VLOOKUP(A2778,BITXeom!$C$9:$D$100,2,0),0)-$D$3*IFERROR(VLOOKUP($A2778,Dividends!$C$10:$E$100,2,0),0)</f>
        <v>88.812515860575232</v>
      </c>
      <c r="G2778" s="66">
        <f t="shared" si="98"/>
        <v>0.53496319346881527</v>
      </c>
      <c r="H2778" s="2">
        <f>H2777*(1-H$1+IF(AND(WEEKDAY($A2778)&lt;&gt;1,WEEKDAY($A2778)&lt;&gt;7),-VLOOKUP($A2778,ETF_OP_Fee!$I$5:$J$14,2,1),0))^($A2778-$A2777)*(1+1*(B2778/B2777-1))</f>
        <v>20.946091558843502</v>
      </c>
      <c r="I2778" s="9" t="str">
        <f>IFERROR(VLOOKUP(A2778,'BITO-IV'!$A$1:$J$10000,4,0),"")</f>
        <v/>
      </c>
      <c r="L2778" s="9">
        <f>VLOOKUP(A2778,'ETH-Web'!$A$1:$G$10001,6,0)</f>
        <v>1100.0061040000001</v>
      </c>
      <c r="M2778" s="2">
        <f>M2777*(1-M$1+IF(AND(WEEKDAY($A2778)&lt;&gt;1,WEEKDAY($A2778)&lt;&gt;7),-VLOOKUP($A2778,ETF_OP_Fee!$K$5:$L$14,2,1),0))^($A2778-$A2777)*(1+2*(L2778/L2777-1))-M$3*IFERROR(VLOOKUP($A4374,Dividends!$C$10:$E$100,3,0),0)</f>
        <v>14.342451989381344</v>
      </c>
      <c r="R2778">
        <f t="shared" si="99"/>
        <v>467.12078926706329</v>
      </c>
      <c r="S2778" t="e">
        <f t="shared" si="97"/>
        <v>#VALUE!</v>
      </c>
      <c r="U2778">
        <f t="shared" si="100"/>
        <v>717.61261575810101</v>
      </c>
      <c r="V2778">
        <f t="shared" si="101"/>
        <v>2941.5364379893126</v>
      </c>
      <c r="W2778">
        <f>VLOOKUP(A2778,Tbills!$B$4:$C$10000,2,1)</f>
        <v>9.5000439560415761E-2</v>
      </c>
    </row>
    <row r="2779" spans="1:23">
      <c r="A2779" s="1">
        <v>44202</v>
      </c>
      <c r="B2779">
        <f>IFERROR(VLOOKUP($A2779,'BTC-Web'!$A$2:$H$10000,2,0),"")</f>
        <v>34013.613280999998</v>
      </c>
      <c r="C2779">
        <f>VLOOKUP(A2779,H_SPBTFDUE!$B$2:$C$5828,2,0)</f>
        <v>218.68</v>
      </c>
      <c r="D2779" s="2">
        <f>D2778*(1-D$1+IF(AND(WEEKDAY($A2779)&lt;&gt;1,WEEKDAY($A2779)&lt;&gt;7),-VLOOKUP($A2779,ETF_OP_Fee!$G$5:$H$14,2,1),0))^($A2779-$A2778)*(1+2*(C2779/C2778-1))+IFERROR(VLOOKUP(A2779,BITXeom!$C$9:$D$100,2,0),0)-$D$3*IFERROR(VLOOKUP($A2779,Dividends!$C$10:$E$100,2,0),0)</f>
        <v>99.45062347856782</v>
      </c>
      <c r="G2779" s="66">
        <f t="shared" si="98"/>
        <v>0.47078436256711736</v>
      </c>
      <c r="H2779" s="2">
        <f>H2778*(1-H$1+IF(AND(WEEKDAY($A2779)&lt;&gt;1,WEEKDAY($A2779)&lt;&gt;7),-VLOOKUP($A2779,ETF_OP_Fee!$I$5:$J$14,2,1),0))^($A2779-$A2778)*(1+1*(B2779/B2778-1))</f>
        <v>22.279538447491124</v>
      </c>
      <c r="I2779" s="9" t="str">
        <f>IFERROR(VLOOKUP(A2779,'BITO-IV'!$A$1:$J$10000,4,0),"")</f>
        <v/>
      </c>
      <c r="L2779" s="9">
        <f>VLOOKUP(A2779,'ETH-Web'!$A$1:$G$10001,6,0)</f>
        <v>1207.112183</v>
      </c>
      <c r="M2779" s="2">
        <f>M2778*(1-M$1+IF(AND(WEEKDAY($A2779)&lt;&gt;1,WEEKDAY($A2779)&lt;&gt;7),-VLOOKUP($A2779,ETF_OP_Fee!$K$5:$L$14,2,1),0))^($A2779-$A2778)*(1+2*(L2779/L2778-1))-M$3*IFERROR(VLOOKUP($A4375,Dividends!$C$10:$E$100,3,0),0)</f>
        <v>17.13502027722296</v>
      </c>
      <c r="R2779">
        <f t="shared" si="99"/>
        <v>496.87104800270447</v>
      </c>
      <c r="S2779" t="e">
        <f t="shared" si="97"/>
        <v>#VALUE!</v>
      </c>
      <c r="U2779">
        <f t="shared" si="100"/>
        <v>787.48556758563348</v>
      </c>
      <c r="V2779">
        <f t="shared" si="101"/>
        <v>3514.272632633104</v>
      </c>
      <c r="W2779">
        <f>VLOOKUP(A2779,Tbills!$B$4:$C$10000,2,1)</f>
        <v>9.5000439560415761E-2</v>
      </c>
    </row>
    <row r="2780" spans="1:23">
      <c r="A2780" s="1">
        <v>44203</v>
      </c>
      <c r="B2780">
        <f>IFERROR(VLOOKUP($A2780,'BTC-Web'!$A$2:$H$10000,2,0),"")</f>
        <v>36833.875</v>
      </c>
      <c r="C2780">
        <f>VLOOKUP(A2780,H_SPBTFDUE!$B$2:$C$5828,2,0)</f>
        <v>236.85</v>
      </c>
      <c r="D2780" s="2">
        <f>D2779*(1-D$1+IF(AND(WEEKDAY($A2780)&lt;&gt;1,WEEKDAY($A2780)&lt;&gt;7),-VLOOKUP($A2780,ETF_OP_Fee!$G$5:$H$14,2,1),0))^($A2780-$A2779)*(1+2*(C2780/C2779-1))+IFERROR(VLOOKUP(A2780,BITXeom!$C$9:$D$100,2,0),0)-$D$3*IFERROR(VLOOKUP($A2780,Dividends!$C$10:$E$100,2,0),0)</f>
        <v>115.96323703500096</v>
      </c>
      <c r="G2780" s="66">
        <f t="shared" si="98"/>
        <v>0.39252543246232657</v>
      </c>
      <c r="H2780" s="2">
        <f>H2779*(1-H$1+IF(AND(WEEKDAY($A2780)&lt;&gt;1,WEEKDAY($A2780)&lt;&gt;7),-VLOOKUP($A2780,ETF_OP_Fee!$I$5:$J$14,2,1),0))^($A2780-$A2779)*(1+1*(B2780/B2779-1))</f>
        <v>24.12623346672067</v>
      </c>
      <c r="I2780" s="9" t="str">
        <f>IFERROR(VLOOKUP(A2780,'BITO-IV'!$A$1:$J$10000,4,0),"")</f>
        <v/>
      </c>
      <c r="L2780" s="9">
        <f>VLOOKUP(A2780,'ETH-Web'!$A$1:$G$10001,6,0)</f>
        <v>1225.678101</v>
      </c>
      <c r="M2780" s="2">
        <f>M2779*(1-M$1+IF(AND(WEEKDAY($A2780)&lt;&gt;1,WEEKDAY($A2780)&lt;&gt;7),-VLOOKUP($A2780,ETF_OP_Fee!$K$5:$L$14,2,1),0))^($A2780-$A2779)*(1+2*(L2780/L2779-1))-M$3*IFERROR(VLOOKUP($A4376,Dividends!$C$10:$E$100,3,0),0)</f>
        <v>17.661653762458908</v>
      </c>
      <c r="R2780">
        <f t="shared" si="99"/>
        <v>538.06944654933022</v>
      </c>
      <c r="S2780" t="e">
        <f t="shared" si="97"/>
        <v>#VALUE!</v>
      </c>
      <c r="U2780">
        <f t="shared" si="100"/>
        <v>799.59744308476297</v>
      </c>
      <c r="V2780">
        <f t="shared" si="101"/>
        <v>3622.2814715285558</v>
      </c>
      <c r="W2780">
        <f>VLOOKUP(A2780,Tbills!$B$4:$C$10000,2,1)</f>
        <v>9.0000000000008101E-2</v>
      </c>
    </row>
    <row r="2781" spans="1:23">
      <c r="A2781" s="1">
        <v>44204</v>
      </c>
      <c r="B2781">
        <f>IFERROR(VLOOKUP($A2781,'BTC-Web'!$A$2:$H$10000,2,0),"")</f>
        <v>39381.765625</v>
      </c>
      <c r="C2781">
        <f>VLOOKUP(A2781,H_SPBTFDUE!$B$2:$C$5828,2,0)</f>
        <v>236.16</v>
      </c>
      <c r="D2781" s="2">
        <f>D2780*(1-D$1+IF(AND(WEEKDAY($A2781)&lt;&gt;1,WEEKDAY($A2781)&lt;&gt;7),-VLOOKUP($A2781,ETF_OP_Fee!$G$5:$H$14,2,1),0))^($A2781-$A2780)*(1+2*(C2781/C2780-1))+IFERROR(VLOOKUP(A2781,BITXeom!$C$9:$D$100,2,0),0)-$D$3*IFERROR(VLOOKUP($A2781,Dividends!$C$10:$E$100,2,0),0)</f>
        <v>115.2736827481688</v>
      </c>
      <c r="G2781" s="66">
        <f t="shared" si="98"/>
        <v>0.39479203825012216</v>
      </c>
      <c r="H2781" s="2">
        <f>H2780*(1-H$1+IF(AND(WEEKDAY($A2781)&lt;&gt;1,WEEKDAY($A2781)&lt;&gt;7),-VLOOKUP($A2781,ETF_OP_Fee!$I$5:$J$14,2,1),0))^($A2781-$A2780)*(1+1*(B2781/B2780-1))</f>
        <v>25.794433583050882</v>
      </c>
      <c r="I2781" s="9" t="str">
        <f>IFERROR(VLOOKUP(A2781,'BITO-IV'!$A$1:$J$10000,4,0),"")</f>
        <v/>
      </c>
      <c r="L2781" s="9">
        <f>VLOOKUP(A2781,'ETH-Web'!$A$1:$G$10001,6,0)</f>
        <v>1224.197144</v>
      </c>
      <c r="M2781" s="2">
        <f>M2780*(1-M$1+IF(AND(WEEKDAY($A2781)&lt;&gt;1,WEEKDAY($A2781)&lt;&gt;7),-VLOOKUP($A2781,ETF_OP_Fee!$K$5:$L$14,2,1),0))^($A2781-$A2780)*(1+2*(L2781/L2780-1))-M$3*IFERROR(VLOOKUP($A4377,Dividends!$C$10:$E$100,3,0),0)</f>
        <v>17.618519721313646</v>
      </c>
      <c r="R2781">
        <f t="shared" si="99"/>
        <v>575.28904667182553</v>
      </c>
      <c r="S2781" t="e">
        <f t="shared" si="97"/>
        <v>#VALUE!</v>
      </c>
      <c r="U2781">
        <f t="shared" si="100"/>
        <v>798.631308967206</v>
      </c>
      <c r="V2781">
        <f t="shared" si="101"/>
        <v>3613.4349818320625</v>
      </c>
      <c r="W2781">
        <f>VLOOKUP(A2781,Tbills!$B$4:$C$10000,2,1)</f>
        <v>9.0000000000008101E-2</v>
      </c>
    </row>
    <row r="2782" spans="1:23">
      <c r="A2782" s="1">
        <v>44207</v>
      </c>
      <c r="B2782">
        <f>IFERROR(VLOOKUP($A2782,'BTC-Web'!$A$2:$H$10000,2,0),"")</f>
        <v>38346.53125</v>
      </c>
      <c r="C2782">
        <f>VLOOKUP(A2782,H_SPBTFDUE!$B$2:$C$5828,2,0)</f>
        <v>202.03</v>
      </c>
      <c r="D2782" s="2">
        <f>D2781*(1-D$1+IF(AND(WEEKDAY($A2782)&lt;&gt;1,WEEKDAY($A2782)&lt;&gt;7),-VLOOKUP($A2782,ETF_OP_Fee!$G$5:$H$14,2,1),0))^($A2782-$A2781)*(1+2*(C2782/C2781-1))+IFERROR(VLOOKUP(A2782,BITXeom!$C$9:$D$100,2,0),0)-$D$3*IFERROR(VLOOKUP($A2782,Dividends!$C$10:$E$100,2,0),0)</f>
        <v>81.925189528847511</v>
      </c>
      <c r="G2782" s="66">
        <f t="shared" si="98"/>
        <v>0.5088827024170981</v>
      </c>
      <c r="H2782" s="2">
        <f>H2781*(1-H$1+IF(AND(WEEKDAY($A2782)&lt;&gt;1,WEEKDAY($A2782)&lt;&gt;7),-VLOOKUP($A2782,ETF_OP_Fee!$I$5:$J$14,2,1),0))^($A2782-$A2781)*(1+1*(B2782/B2781-1))</f>
        <v>25.114410351437545</v>
      </c>
      <c r="I2782" s="9" t="str">
        <f>IFERROR(VLOOKUP(A2782,'BITO-IV'!$A$1:$J$10000,4,0),"")</f>
        <v/>
      </c>
      <c r="L2782" s="9">
        <f>VLOOKUP(A2782,'ETH-Web'!$A$1:$G$10001,6,0)</f>
        <v>1090.1453859999999</v>
      </c>
      <c r="M2782" s="2">
        <f>M2781*(1-M$1+IF(AND(WEEKDAY($A2782)&lt;&gt;1,WEEKDAY($A2782)&lt;&gt;7),-VLOOKUP($A2782,ETF_OP_Fee!$K$5:$L$14,2,1),0))^($A2782-$A2781)*(1+2*(L2782/L2781-1))-M$3*IFERROR(VLOOKUP($A4378,Dividends!$C$10:$E$100,3,0),0)</f>
        <v>13.758938346340068</v>
      </c>
      <c r="R2782">
        <f t="shared" si="99"/>
        <v>560.16633728528689</v>
      </c>
      <c r="S2782" t="e">
        <f t="shared" si="97"/>
        <v>#VALUE!</v>
      </c>
      <c r="U2782">
        <f t="shared" si="100"/>
        <v>711.17976451163815</v>
      </c>
      <c r="V2782">
        <f t="shared" si="101"/>
        <v>2821.861877158251</v>
      </c>
      <c r="W2782">
        <f>VLOOKUP(A2782,Tbills!$B$4:$C$10000,2,1)</f>
        <v>9.0000000000008101E-2</v>
      </c>
    </row>
    <row r="2783" spans="1:23">
      <c r="A2783" s="1">
        <v>44208</v>
      </c>
      <c r="B2783">
        <f>IFERROR(VLOOKUP($A2783,'BTC-Web'!$A$2:$H$10000,2,0),"")</f>
        <v>35516.359375</v>
      </c>
      <c r="C2783">
        <f>VLOOKUP(A2783,H_SPBTFDUE!$B$2:$C$5828,2,0)</f>
        <v>206.25</v>
      </c>
      <c r="D2783" s="2">
        <f>D2782*(1-D$1+IF(AND(WEEKDAY($A2783)&lt;&gt;1,WEEKDAY($A2783)&lt;&gt;7),-VLOOKUP($A2783,ETF_OP_Fee!$G$5:$H$14,2,1),0))^($A2783-$A2782)*(1+2*(C2783/C2782-1))+IFERROR(VLOOKUP(A2783,BITXeom!$C$9:$D$100,2,0),0)-$D$3*IFERROR(VLOOKUP($A2783,Dividends!$C$10:$E$100,2,0),0)</f>
        <v>85.337405616359277</v>
      </c>
      <c r="G2783" s="66">
        <f t="shared" si="98"/>
        <v>0.48759714215592537</v>
      </c>
      <c r="H2783" s="2">
        <f>H2782*(1-H$1+IF(AND(WEEKDAY($A2783)&lt;&gt;1,WEEKDAY($A2783)&lt;&gt;7),-VLOOKUP($A2783,ETF_OP_Fee!$I$5:$J$14,2,1),0))^($A2783-$A2782)*(1+1*(B2783/B2782-1))</f>
        <v>23.260231857666746</v>
      </c>
      <c r="I2783" s="9" t="str">
        <f>IFERROR(VLOOKUP(A2783,'BITO-IV'!$A$1:$J$10000,4,0),"")</f>
        <v/>
      </c>
      <c r="L2783" s="9">
        <f>VLOOKUP(A2783,'ETH-Web'!$A$1:$G$10001,6,0)</f>
        <v>1043.4345699999999</v>
      </c>
      <c r="M2783" s="2">
        <f>M2782*(1-M$1+IF(AND(WEEKDAY($A2783)&lt;&gt;1,WEEKDAY($A2783)&lt;&gt;7),-VLOOKUP($A2783,ETF_OP_Fee!$K$5:$L$14,2,1),0))^($A2783-$A2782)*(1+2*(L2783/L2782-1))-M$3*IFERROR(VLOOKUP($A4379,Dividends!$C$10:$E$100,3,0),0)</f>
        <v>12.579521664590938</v>
      </c>
      <c r="R2783">
        <f t="shared" si="99"/>
        <v>518.82317112585531</v>
      </c>
      <c r="S2783" t="e">
        <f t="shared" si="97"/>
        <v>#VALUE!</v>
      </c>
      <c r="U2783">
        <f t="shared" si="100"/>
        <v>680.70696010440429</v>
      </c>
      <c r="V2783">
        <f t="shared" si="101"/>
        <v>2579.9717772293088</v>
      </c>
      <c r="W2783">
        <f>VLOOKUP(A2783,Tbills!$B$4:$C$10000,2,1)</f>
        <v>9.0000000000008101E-2</v>
      </c>
    </row>
    <row r="2784" spans="1:23">
      <c r="A2784" s="1">
        <v>44209</v>
      </c>
      <c r="B2784">
        <f>IFERROR(VLOOKUP($A2784,'BTC-Web'!$A$2:$H$10000,2,0),"")</f>
        <v>33915.121094000002</v>
      </c>
      <c r="C2784">
        <f>VLOOKUP(A2784,H_SPBTFDUE!$B$2:$C$5828,2,0)</f>
        <v>217.41</v>
      </c>
      <c r="D2784" s="2">
        <f>D2783*(1-D$1+IF(AND(WEEKDAY($A2784)&lt;&gt;1,WEEKDAY($A2784)&lt;&gt;7),-VLOOKUP($A2784,ETF_OP_Fee!$G$5:$H$14,2,1),0))^($A2784-$A2783)*(1+2*(C2784/C2783-1))+IFERROR(VLOOKUP(A2784,BITXeom!$C$9:$D$100,2,0),0)-$D$3*IFERROR(VLOOKUP($A2784,Dividends!$C$10:$E$100,2,0),0)</f>
        <v>94.561063976974694</v>
      </c>
      <c r="G2784" s="66">
        <f t="shared" si="98"/>
        <v>0.43480488420302588</v>
      </c>
      <c r="H2784" s="2">
        <f>H2783*(1-H$1+IF(AND(WEEKDAY($A2784)&lt;&gt;1,WEEKDAY($A2784)&lt;&gt;7),-VLOOKUP($A2784,ETF_OP_Fee!$I$5:$J$14,2,1),0))^($A2784-$A2783)*(1+1*(B2784/B2783-1))</f>
        <v>22.210977185812027</v>
      </c>
      <c r="I2784" s="9" t="str">
        <f>IFERROR(VLOOKUP(A2784,'BITO-IV'!$A$1:$J$10000,4,0),"")</f>
        <v/>
      </c>
      <c r="L2784" s="9">
        <f>VLOOKUP(A2784,'ETH-Web'!$A$1:$G$10001,6,0)</f>
        <v>1130.73938</v>
      </c>
      <c r="M2784" s="2">
        <f>M2783*(1-M$1+IF(AND(WEEKDAY($A2784)&lt;&gt;1,WEEKDAY($A2784)&lt;&gt;7),-VLOOKUP($A2784,ETF_OP_Fee!$K$5:$L$14,2,1),0))^($A2784-$A2783)*(1+2*(L2784/L2783-1))-M$3*IFERROR(VLOOKUP($A4380,Dividends!$C$10:$E$100,3,0),0)</f>
        <v>14.684216061499894</v>
      </c>
      <c r="R2784">
        <f t="shared" si="99"/>
        <v>495.43227359874828</v>
      </c>
      <c r="S2784" t="e">
        <f t="shared" si="97"/>
        <v>#VALUE!</v>
      </c>
      <c r="U2784">
        <f t="shared" si="100"/>
        <v>737.6621286662363</v>
      </c>
      <c r="V2784">
        <f t="shared" si="101"/>
        <v>3011.6298552150856</v>
      </c>
      <c r="W2784">
        <f>VLOOKUP(A2784,Tbills!$B$4:$C$10000,2,1)</f>
        <v>9.0000000000008101E-2</v>
      </c>
    </row>
    <row r="2785" spans="1:23">
      <c r="A2785" s="1">
        <v>44210</v>
      </c>
      <c r="B2785">
        <f>IFERROR(VLOOKUP($A2785,'BTC-Web'!$A$2:$H$10000,2,0),"")</f>
        <v>37325.109375</v>
      </c>
      <c r="C2785">
        <f>VLOOKUP(A2785,H_SPBTFDUE!$B$2:$C$5828,2,0)</f>
        <v>236.73</v>
      </c>
      <c r="D2785" s="2">
        <f>D2784*(1-D$1+IF(AND(WEEKDAY($A2785)&lt;&gt;1,WEEKDAY($A2785)&lt;&gt;7),-VLOOKUP($A2785,ETF_OP_Fee!$G$5:$H$14,2,1),0))^($A2785-$A2784)*(1+2*(C2785/C2784-1))+IFERROR(VLOOKUP(A2785,BITXeom!$C$9:$D$100,2,0),0)-$D$3*IFERROR(VLOOKUP($A2785,Dividends!$C$10:$E$100,2,0),0)</f>
        <v>111.35385530107081</v>
      </c>
      <c r="G2785" s="66">
        <f t="shared" si="98"/>
        <v>0.35750493703529956</v>
      </c>
      <c r="H2785" s="2">
        <f>H2784*(1-H$1+IF(AND(WEEKDAY($A2785)&lt;&gt;1,WEEKDAY($A2785)&lt;&gt;7),-VLOOKUP($A2785,ETF_OP_Fee!$I$5:$J$14,2,1),0))^($A2785-$A2784)*(1+1*(B2785/B2784-1))</f>
        <v>24.443538711518254</v>
      </c>
      <c r="I2785" s="9" t="str">
        <f>IFERROR(VLOOKUP(A2785,'BITO-IV'!$A$1:$J$10000,4,0),"")</f>
        <v/>
      </c>
      <c r="L2785" s="9">
        <f>VLOOKUP(A2785,'ETH-Web'!$A$1:$G$10001,6,0)</f>
        <v>1218.4530030000001</v>
      </c>
      <c r="M2785" s="2">
        <f>M2784*(1-M$1+IF(AND(WEEKDAY($A2785)&lt;&gt;1,WEEKDAY($A2785)&lt;&gt;7),-VLOOKUP($A2785,ETF_OP_Fee!$K$5:$L$14,2,1),0))^($A2785-$A2784)*(1+2*(L2785/L2784-1))-M$3*IFERROR(VLOOKUP($A4381,Dividends!$C$10:$E$100,3,0),0)</f>
        <v>16.961944844417516</v>
      </c>
      <c r="R2785">
        <f t="shared" si="99"/>
        <v>545.24540097395311</v>
      </c>
      <c r="S2785" t="e">
        <f t="shared" si="97"/>
        <v>#VALUE!</v>
      </c>
      <c r="U2785">
        <f t="shared" si="100"/>
        <v>794.88399517203345</v>
      </c>
      <c r="V2785">
        <f t="shared" si="101"/>
        <v>3478.7760737117346</v>
      </c>
      <c r="W2785">
        <f>VLOOKUP(A2785,Tbills!$B$4:$C$10000,2,1)</f>
        <v>9.0000000000008101E-2</v>
      </c>
    </row>
    <row r="2786" spans="1:23">
      <c r="A2786" s="1">
        <v>44211</v>
      </c>
      <c r="B2786">
        <f>IFERROR(VLOOKUP($A2786,'BTC-Web'!$A$2:$H$10000,2,0),"")</f>
        <v>39156.707030999998</v>
      </c>
      <c r="C2786">
        <f>VLOOKUP(A2786,H_SPBTFDUE!$B$2:$C$5828,2,0)</f>
        <v>213.12</v>
      </c>
      <c r="D2786" s="2">
        <f>D2785*(1-D$1+IF(AND(WEEKDAY($A2786)&lt;&gt;1,WEEKDAY($A2786)&lt;&gt;7),-VLOOKUP($A2786,ETF_OP_Fee!$G$5:$H$14,2,1),0))^($A2786-$A2785)*(1+2*(C2786/C2785-1))+IFERROR(VLOOKUP(A2786,BITXeom!$C$9:$D$100,2,0),0)-$D$3*IFERROR(VLOOKUP($A2786,Dividends!$C$10:$E$100,2,0),0)</f>
        <v>89.131606618110894</v>
      </c>
      <c r="G2786" s="66">
        <f t="shared" si="98"/>
        <v>0.42879703190267754</v>
      </c>
      <c r="H2786" s="2">
        <f>H2785*(1-H$1+IF(AND(WEEKDAY($A2786)&lt;&gt;1,WEEKDAY($A2786)&lt;&gt;7),-VLOOKUP($A2786,ETF_OP_Fee!$I$5:$J$14,2,1),0))^($A2786-$A2785)*(1+1*(B2786/B2785-1))</f>
        <v>25.642351451637019</v>
      </c>
      <c r="I2786" s="9" t="str">
        <f>IFERROR(VLOOKUP(A2786,'BITO-IV'!$A$1:$J$10000,4,0),"")</f>
        <v/>
      </c>
      <c r="L2786" s="9">
        <f>VLOOKUP(A2786,'ETH-Web'!$A$1:$G$10001,6,0)</f>
        <v>1171.834595</v>
      </c>
      <c r="M2786" s="2">
        <f>M2785*(1-M$1+IF(AND(WEEKDAY($A2786)&lt;&gt;1,WEEKDAY($A2786)&lt;&gt;7),-VLOOKUP($A2786,ETF_OP_Fee!$K$5:$L$14,2,1),0))^($A2786-$A2785)*(1+2*(L2786/L2785-1))-M$3*IFERROR(VLOOKUP($A4382,Dividends!$C$10:$E$100,3,0),0)</f>
        <v>15.663602394858675</v>
      </c>
      <c r="R2786">
        <f t="shared" si="99"/>
        <v>572.00138950529731</v>
      </c>
      <c r="S2786" t="e">
        <f t="shared" si="97"/>
        <v>#VALUE!</v>
      </c>
      <c r="U2786">
        <f t="shared" si="100"/>
        <v>764.47147510900072</v>
      </c>
      <c r="V2786">
        <f t="shared" si="101"/>
        <v>3212.4951318481549</v>
      </c>
      <c r="W2786">
        <f>VLOOKUP(A2786,Tbills!$B$4:$C$10000,2,1)</f>
        <v>9.0000000000008101E-2</v>
      </c>
    </row>
    <row r="2787" spans="1:23">
      <c r="A2787" s="1">
        <v>44215</v>
      </c>
      <c r="B2787">
        <f>IFERROR(VLOOKUP($A2787,'BTC-Web'!$A$2:$H$10000,2,0),"")</f>
        <v>36642.234375</v>
      </c>
      <c r="C2787">
        <f>VLOOKUP(A2787,H_SPBTFDUE!$B$2:$C$5828,2,0)</f>
        <v>218.83</v>
      </c>
      <c r="D2787" s="2">
        <f>D2786*(1-D$1+IF(AND(WEEKDAY($A2787)&lt;&gt;1,WEEKDAY($A2787)&lt;&gt;7),-VLOOKUP($A2787,ETF_OP_Fee!$G$5:$H$14,2,1),0))^($A2787-$A2786)*(1+2*(C2787/C2786-1))+IFERROR(VLOOKUP(A2787,BITXeom!$C$9:$D$100,2,0),0)-$D$3*IFERROR(VLOOKUP($A2787,Dividends!$C$10:$E$100,2,0),0)</f>
        <v>93.862435699086518</v>
      </c>
      <c r="G2787" s="66">
        <f t="shared" si="98"/>
        <v>0.40579769282911843</v>
      </c>
      <c r="H2787" s="2">
        <f>H2786*(1-H$1+IF(AND(WEEKDAY($A2787)&lt;&gt;1,WEEKDAY($A2787)&lt;&gt;7),-VLOOKUP($A2787,ETF_OP_Fee!$I$5:$J$14,2,1),0))^($A2787-$A2786)*(1+1*(B2787/B2786-1))</f>
        <v>23.99321358268671</v>
      </c>
      <c r="I2787" s="9" t="str">
        <f>IFERROR(VLOOKUP(A2787,'BITO-IV'!$A$1:$J$10000,4,0),"")</f>
        <v/>
      </c>
      <c r="L2787" s="9">
        <f>VLOOKUP(A2787,'ETH-Web'!$A$1:$G$10001,6,0)</f>
        <v>1377.2958980000001</v>
      </c>
      <c r="M2787" s="2">
        <f>M2786*(1-M$1+IF(AND(WEEKDAY($A2787)&lt;&gt;1,WEEKDAY($A2787)&lt;&gt;7),-VLOOKUP($A2787,ETF_OP_Fee!$K$5:$L$14,2,1),0))^($A2787-$A2786)*(1+2*(L2787/L2786-1))-M$3*IFERROR(VLOOKUP($A4383,Dividends!$C$10:$E$100,3,0),0)</f>
        <v>21.154116635479308</v>
      </c>
      <c r="R2787">
        <f t="shared" si="99"/>
        <v>535.26995925590484</v>
      </c>
      <c r="S2787" t="e">
        <f t="shared" si="97"/>
        <v>#VALUE!</v>
      </c>
      <c r="U2787">
        <f t="shared" si="100"/>
        <v>898.50857049124397</v>
      </c>
      <c r="V2787">
        <f t="shared" si="101"/>
        <v>4338.561143018499</v>
      </c>
      <c r="W2787">
        <f>VLOOKUP(A2787,Tbills!$B$4:$C$10000,2,1)</f>
        <v>9.0000000000008101E-2</v>
      </c>
    </row>
    <row r="2788" spans="1:23">
      <c r="A2788" s="1">
        <v>44216</v>
      </c>
      <c r="B2788">
        <f>IFERROR(VLOOKUP($A2788,'BTC-Web'!$A$2:$H$10000,2,0),"")</f>
        <v>36050.113280999998</v>
      </c>
      <c r="C2788">
        <f>VLOOKUP(A2788,H_SPBTFDUE!$B$2:$C$5828,2,0)</f>
        <v>209.46</v>
      </c>
      <c r="D2788" s="2">
        <f>D2787*(1-D$1+IF(AND(WEEKDAY($A2788)&lt;&gt;1,WEEKDAY($A2788)&lt;&gt;7),-VLOOKUP($A2788,ETF_OP_Fee!$G$5:$H$14,2,1),0))^($A2788-$A2787)*(1+2*(C2788/C2787-1))+IFERROR(VLOOKUP(A2788,BITXeom!$C$9:$D$100,2,0),0)-$D$3*IFERROR(VLOOKUP($A2788,Dividends!$C$10:$E$100,2,0),0)</f>
        <v>85.813968632893037</v>
      </c>
      <c r="G2788" s="66">
        <f t="shared" si="98"/>
        <v>0.44052796866401789</v>
      </c>
      <c r="H2788" s="2">
        <f>H2787*(1-H$1+IF(AND(WEEKDAY($A2788)&lt;&gt;1,WEEKDAY($A2788)&lt;&gt;7),-VLOOKUP($A2788,ETF_OP_Fee!$I$5:$J$14,2,1),0))^($A2788-$A2787)*(1+1*(B2788/B2787-1))</f>
        <v>23.604880263905688</v>
      </c>
      <c r="I2788" s="9" t="str">
        <f>IFERROR(VLOOKUP(A2788,'BITO-IV'!$A$1:$J$10000,4,0),"")</f>
        <v/>
      </c>
      <c r="L2788" s="9">
        <f>VLOOKUP(A2788,'ETH-Web'!$A$1:$G$10001,6,0)</f>
        <v>1382.274048</v>
      </c>
      <c r="M2788" s="2">
        <f>M2787*(1-M$1+IF(AND(WEEKDAY($A2788)&lt;&gt;1,WEEKDAY($A2788)&lt;&gt;7),-VLOOKUP($A2788,ETF_OP_Fee!$K$5:$L$14,2,1),0))^($A2788-$A2787)*(1+2*(L2788/L2787-1))-M$3*IFERROR(VLOOKUP($A4384,Dividends!$C$10:$E$100,3,0),0)</f>
        <v>21.306488372969532</v>
      </c>
      <c r="R2788">
        <f t="shared" si="99"/>
        <v>526.6202510908322</v>
      </c>
      <c r="S2788" t="e">
        <f t="shared" si="97"/>
        <v>#VALUE!</v>
      </c>
      <c r="U2788">
        <f t="shared" si="100"/>
        <v>901.75617360012291</v>
      </c>
      <c r="V2788">
        <f t="shared" si="101"/>
        <v>4369.8115190545541</v>
      </c>
      <c r="W2788">
        <f>VLOOKUP(A2788,Tbills!$B$4:$C$10000,2,1)</f>
        <v>9.0000000000008101E-2</v>
      </c>
    </row>
    <row r="2789" spans="1:23">
      <c r="A2789" s="1">
        <v>44217</v>
      </c>
      <c r="B2789">
        <f>IFERROR(VLOOKUP($A2789,'BTC-Web'!$A$2:$H$10000,2,0),"")</f>
        <v>35549.398437999997</v>
      </c>
      <c r="C2789">
        <f>VLOOKUP(A2789,H_SPBTFDUE!$B$2:$C$5828,2,0)</f>
        <v>190.71</v>
      </c>
      <c r="D2789" s="2">
        <f>D2788*(1-D$1+IF(AND(WEEKDAY($A2789)&lt;&gt;1,WEEKDAY($A2789)&lt;&gt;7),-VLOOKUP($A2789,ETF_OP_Fee!$G$5:$H$14,2,1),0))^($A2789-$A2788)*(1+2*(C2789/C2788-1))+IFERROR(VLOOKUP(A2789,BITXeom!$C$9:$D$100,2,0),0)-$D$3*IFERROR(VLOOKUP($A2789,Dividends!$C$10:$E$100,2,0),0)</f>
        <v>70.442047034827411</v>
      </c>
      <c r="G2789" s="66">
        <f t="shared" si="98"/>
        <v>0.51937355050997436</v>
      </c>
      <c r="H2789" s="2">
        <f>H2788*(1-H$1+IF(AND(WEEKDAY($A2789)&lt;&gt;1,WEEKDAY($A2789)&lt;&gt;7),-VLOOKUP($A2789,ETF_OP_Fee!$I$5:$J$14,2,1),0))^($A2789-$A2788)*(1+1*(B2789/B2788-1))</f>
        <v>23.276416538013123</v>
      </c>
      <c r="I2789" s="9" t="str">
        <f>IFERROR(VLOOKUP(A2789,'BITO-IV'!$A$1:$J$10000,4,0),"")</f>
        <v/>
      </c>
      <c r="L2789" s="9">
        <f>VLOOKUP(A2789,'ETH-Web'!$A$1:$G$10001,6,0)</f>
        <v>1121.570923</v>
      </c>
      <c r="M2789" s="2">
        <f>M2788*(1-M$1+IF(AND(WEEKDAY($A2789)&lt;&gt;1,WEEKDAY($A2789)&lt;&gt;7),-VLOOKUP($A2789,ETF_OP_Fee!$K$5:$L$14,2,1),0))^($A2789-$A2788)*(1+2*(L2789/L2788-1))-M$3*IFERROR(VLOOKUP($A4385,Dividends!$C$10:$E$100,3,0),0)</f>
        <v>13.269146870100293</v>
      </c>
      <c r="R2789">
        <f t="shared" si="99"/>
        <v>519.305805938047</v>
      </c>
      <c r="S2789" t="e">
        <f t="shared" si="97"/>
        <v>#VALUE!</v>
      </c>
      <c r="U2789">
        <f t="shared" si="100"/>
        <v>731.68088875646606</v>
      </c>
      <c r="V2789">
        <f t="shared" si="101"/>
        <v>2721.4090762395135</v>
      </c>
      <c r="W2789">
        <f>VLOOKUP(A2789,Tbills!$B$4:$C$10000,2,1)</f>
        <v>8.4999560439544194E-2</v>
      </c>
    </row>
    <row r="2790" spans="1:23">
      <c r="A2790" s="1">
        <v>44218</v>
      </c>
      <c r="B2790">
        <f>IFERROR(VLOOKUP($A2790,'BTC-Web'!$A$2:$H$10000,2,0),"")</f>
        <v>30817.625</v>
      </c>
      <c r="C2790">
        <f>VLOOKUP(A2790,H_SPBTFDUE!$B$2:$C$5828,2,0)</f>
        <v>200.51</v>
      </c>
      <c r="D2790" s="2">
        <f>D2789*(1-D$1+IF(AND(WEEKDAY($A2790)&lt;&gt;1,WEEKDAY($A2790)&lt;&gt;7),-VLOOKUP($A2790,ETF_OP_Fee!$G$5:$H$14,2,1),0))^($A2790-$A2789)*(1+2*(C2790/C2789-1))+IFERROR(VLOOKUP(A2790,BITXeom!$C$9:$D$100,2,0),0)-$D$3*IFERROR(VLOOKUP($A2790,Dividends!$C$10:$E$100,2,0),0)</f>
        <v>77.672282702739352</v>
      </c>
      <c r="G2790" s="66">
        <f t="shared" si="98"/>
        <v>0.46596849779470784</v>
      </c>
      <c r="H2790" s="2">
        <f>H2789*(1-H$1+IF(AND(WEEKDAY($A2790)&lt;&gt;1,WEEKDAY($A2790)&lt;&gt;7),-VLOOKUP($A2790,ETF_OP_Fee!$I$5:$J$14,2,1),0))^($A2790-$A2789)*(1+1*(B2790/B2789-1))</f>
        <v>20.177703073930036</v>
      </c>
      <c r="I2790" s="9" t="str">
        <f>IFERROR(VLOOKUP(A2790,'BITO-IV'!$A$1:$J$10000,4,0),"")</f>
        <v/>
      </c>
      <c r="L2790" s="9">
        <f>VLOOKUP(A2790,'ETH-Web'!$A$1:$G$10001,6,0)</f>
        <v>1236.512207</v>
      </c>
      <c r="M2790" s="2">
        <f>M2789*(1-M$1+IF(AND(WEEKDAY($A2790)&lt;&gt;1,WEEKDAY($A2790)&lt;&gt;7),-VLOOKUP($A2790,ETF_OP_Fee!$K$5:$L$14,2,1),0))^($A2790-$A2789)*(1+2*(L2790/L2789-1))-M$3*IFERROR(VLOOKUP($A4386,Dividends!$C$10:$E$100,3,0),0)</f>
        <v>15.988443232339378</v>
      </c>
      <c r="R2790">
        <f t="shared" si="99"/>
        <v>450.1840337926651</v>
      </c>
      <c r="S2790" t="e">
        <f t="shared" si="97"/>
        <v>#VALUE!</v>
      </c>
      <c r="U2790">
        <f t="shared" si="100"/>
        <v>806.66530490642845</v>
      </c>
      <c r="V2790">
        <f t="shared" si="101"/>
        <v>3279.1177121924293</v>
      </c>
      <c r="W2790">
        <f>VLOOKUP(A2790,Tbills!$B$4:$C$10000,2,1)</f>
        <v>8.4999560439544194E-2</v>
      </c>
    </row>
    <row r="2791" spans="1:23">
      <c r="A2791" s="1">
        <v>44221</v>
      </c>
      <c r="B2791">
        <f>IFERROR(VLOOKUP($A2791,'BTC-Web'!$A$2:$H$10000,2,0),"")</f>
        <v>32285.798827999999</v>
      </c>
      <c r="C2791">
        <f>VLOOKUP(A2791,H_SPBTFDUE!$B$2:$C$5828,2,0)</f>
        <v>199.79</v>
      </c>
      <c r="D2791" s="2">
        <f>D2790*(1-D$1+IF(AND(WEEKDAY($A2791)&lt;&gt;1,WEEKDAY($A2791)&lt;&gt;7),-VLOOKUP($A2791,ETF_OP_Fee!$G$5:$H$14,2,1),0))^($A2791-$A2790)*(1+2*(C2791/C2790-1))+IFERROR(VLOOKUP(A2791,BITXeom!$C$9:$D$100,2,0),0)-$D$3*IFERROR(VLOOKUP($A2791,Dividends!$C$10:$E$100,2,0),0)</f>
        <v>77.086580094084226</v>
      </c>
      <c r="G2791" s="66">
        <f t="shared" si="98"/>
        <v>0.46929068166302901</v>
      </c>
      <c r="H2791" s="2">
        <f>H2790*(1-H$1+IF(AND(WEEKDAY($A2791)&lt;&gt;1,WEEKDAY($A2791)&lt;&gt;7),-VLOOKUP($A2791,ETF_OP_Fee!$I$5:$J$14,2,1),0))^($A2791-$A2790)*(1+1*(B2791/B2790-1))</f>
        <v>21.137332830851953</v>
      </c>
      <c r="I2791" s="9" t="str">
        <f>IFERROR(VLOOKUP(A2791,'BITO-IV'!$A$1:$J$10000,4,0),"")</f>
        <v/>
      </c>
      <c r="L2791" s="9">
        <f>VLOOKUP(A2791,'ETH-Web'!$A$1:$G$10001,6,0)</f>
        <v>1324.4147949999999</v>
      </c>
      <c r="M2791" s="2">
        <f>M2790*(1-M$1+IF(AND(WEEKDAY($A2791)&lt;&gt;1,WEEKDAY($A2791)&lt;&gt;7),-VLOOKUP($A2791,ETF_OP_Fee!$K$5:$L$14,2,1),0))^($A2791-$A2790)*(1+2*(L2791/L2790-1))-M$3*IFERROR(VLOOKUP($A4387,Dividends!$C$10:$E$100,3,0),0)</f>
        <v>18.260241690967767</v>
      </c>
      <c r="R2791">
        <f t="shared" si="99"/>
        <v>471.63112506585236</v>
      </c>
      <c r="S2791" t="e">
        <f t="shared" ref="S2791:S2854" si="102">IF($A2791&gt;=$R$2,I2791*S$4,"")</f>
        <v>#VALUE!</v>
      </c>
      <c r="U2791">
        <f t="shared" si="100"/>
        <v>864.0104467899198</v>
      </c>
      <c r="V2791">
        <f t="shared" si="101"/>
        <v>3745.047662717689</v>
      </c>
      <c r="W2791">
        <f>VLOOKUP(A2791,Tbills!$B$4:$C$10000,2,1)</f>
        <v>8.4999560439544194E-2</v>
      </c>
    </row>
    <row r="2792" spans="1:23">
      <c r="A2792" s="1">
        <v>44222</v>
      </c>
      <c r="B2792">
        <f>IFERROR(VLOOKUP($A2792,'BTC-Web'!$A$2:$H$10000,2,0),"")</f>
        <v>32358.613281000002</v>
      </c>
      <c r="C2792">
        <f>VLOOKUP(A2792,H_SPBTFDUE!$B$2:$C$5828,2,0)</f>
        <v>190.79</v>
      </c>
      <c r="D2792" s="2">
        <f>D2791*(1-D$1+IF(AND(WEEKDAY($A2792)&lt;&gt;1,WEEKDAY($A2792)&lt;&gt;7),-VLOOKUP($A2792,ETF_OP_Fee!$G$5:$H$14,2,1),0))^($A2792-$A2791)*(1+2*(C2792/C2791-1))+IFERROR(VLOOKUP(A2792,BITXeom!$C$9:$D$100,2,0),0)-$D$3*IFERROR(VLOOKUP($A2792,Dividends!$C$10:$E$100,2,0),0)</f>
        <v>70.133040133680225</v>
      </c>
      <c r="G2792" s="66">
        <f t="shared" si="98"/>
        <v>0.51154680876642744</v>
      </c>
      <c r="H2792" s="2">
        <f>H2791*(1-H$1+IF(AND(WEEKDAY($A2792)&lt;&gt;1,WEEKDAY($A2792)&lt;&gt;7),-VLOOKUP($A2792,ETF_OP_Fee!$I$5:$J$14,2,1),0))^($A2792-$A2791)*(1+1*(B2792/B2791-1))</f>
        <v>21.184452657521771</v>
      </c>
      <c r="I2792" s="9" t="str">
        <f>IFERROR(VLOOKUP(A2792,'BITO-IV'!$A$1:$J$10000,4,0),"")</f>
        <v/>
      </c>
      <c r="L2792" s="9">
        <f>VLOOKUP(A2792,'ETH-Web'!$A$1:$G$10001,6,0)</f>
        <v>1357.0581050000001</v>
      </c>
      <c r="M2792" s="2">
        <f>M2791*(1-M$1+IF(AND(WEEKDAY($A2792)&lt;&gt;1,WEEKDAY($A2792)&lt;&gt;7),-VLOOKUP($A2792,ETF_OP_Fee!$K$5:$L$14,2,1),0))^($A2792-$A2791)*(1+2*(L2792/L2791-1))-M$3*IFERROR(VLOOKUP($A4388,Dividends!$C$10:$E$100,3,0),0)</f>
        <v>19.15988124397926</v>
      </c>
      <c r="R2792">
        <f t="shared" si="99"/>
        <v>472.6947989917291</v>
      </c>
      <c r="S2792" t="e">
        <f t="shared" si="102"/>
        <v>#VALUE!</v>
      </c>
      <c r="U2792">
        <f t="shared" si="100"/>
        <v>885.30601141535271</v>
      </c>
      <c r="V2792">
        <f t="shared" si="101"/>
        <v>3929.557433306356</v>
      </c>
      <c r="W2792">
        <f>VLOOKUP(A2792,Tbills!$B$4:$C$10000,2,1)</f>
        <v>8.4999560439544194E-2</v>
      </c>
    </row>
    <row r="2793" spans="1:23">
      <c r="A2793" s="1">
        <v>44223</v>
      </c>
      <c r="B2793">
        <f>IFERROR(VLOOKUP($A2793,'BTC-Web'!$A$2:$H$10000,2,0),"")</f>
        <v>32564.029297000001</v>
      </c>
      <c r="C2793">
        <f>VLOOKUP(A2793,H_SPBTFDUE!$B$2:$C$5828,2,0)</f>
        <v>186.91</v>
      </c>
      <c r="D2793" s="2">
        <f>D2792*(1-D$1+IF(AND(WEEKDAY($A2793)&lt;&gt;1,WEEKDAY($A2793)&lt;&gt;7),-VLOOKUP($A2793,ETF_OP_Fee!$G$5:$H$14,2,1),0))^($A2793-$A2792)*(1+2*(C2793/C2792-1))+IFERROR(VLOOKUP(A2793,BITXeom!$C$9:$D$100,2,0),0)-$D$3*IFERROR(VLOOKUP($A2793,Dividends!$C$10:$E$100,2,0),0)</f>
        <v>67.272409077812242</v>
      </c>
      <c r="G2793" s="66">
        <f t="shared" ref="G2793:G2856" si="103">G2792*(1-G$1-2*(C2793/C2792-1))</f>
        <v>0.53232631917775663</v>
      </c>
      <c r="H2793" s="2">
        <f>H2792*(1-H$1+IF(AND(WEEKDAY($A2793)&lt;&gt;1,WEEKDAY($A2793)&lt;&gt;7),-VLOOKUP($A2793,ETF_OP_Fee!$I$5:$J$14,2,1),0))^($A2793-$A2792)*(1+1*(B2793/B2792-1))</f>
        <v>21.318379003463196</v>
      </c>
      <c r="I2793" s="9" t="str">
        <f>IFERROR(VLOOKUP(A2793,'BITO-IV'!$A$1:$J$10000,4,0),"")</f>
        <v/>
      </c>
      <c r="L2793" s="9">
        <f>VLOOKUP(A2793,'ETH-Web'!$A$1:$G$10001,6,0)</f>
        <v>1253.187134</v>
      </c>
      <c r="M2793" s="2">
        <f>M2792*(1-M$1+IF(AND(WEEKDAY($A2793)&lt;&gt;1,WEEKDAY($A2793)&lt;&gt;7),-VLOOKUP($A2793,ETF_OP_Fee!$K$5:$L$14,2,1),0))^($A2793-$A2792)*(1+2*(L2793/L2792-1))-M$3*IFERROR(VLOOKUP($A4389,Dividends!$C$10:$E$100,3,0),0)</f>
        <v>16.226419490602115</v>
      </c>
      <c r="R2793">
        <f t="shared" ref="R2793:R2856" si="104">IF($A2793&gt;=$R$2,B2793*R$4,"")</f>
        <v>475.69551727188531</v>
      </c>
      <c r="S2793" t="e">
        <f t="shared" si="102"/>
        <v>#VALUE!</v>
      </c>
      <c r="U2793">
        <f t="shared" si="100"/>
        <v>817.54355179845243</v>
      </c>
      <c r="V2793">
        <f t="shared" si="101"/>
        <v>3327.9249758021988</v>
      </c>
      <c r="W2793">
        <f>VLOOKUP(A2793,Tbills!$B$4:$C$10000,2,1)</f>
        <v>8.4999560439544194E-2</v>
      </c>
    </row>
    <row r="2794" spans="1:23">
      <c r="A2794" s="1">
        <v>44224</v>
      </c>
      <c r="B2794">
        <f>IFERROR(VLOOKUP($A2794,'BTC-Web'!$A$2:$H$10000,2,0),"")</f>
        <v>30441.041015999999</v>
      </c>
      <c r="C2794">
        <f>VLOOKUP(A2794,H_SPBTFDUE!$B$2:$C$5828,2,0)</f>
        <v>193.73</v>
      </c>
      <c r="D2794" s="2">
        <f>D2793*(1-D$1+IF(AND(WEEKDAY($A2794)&lt;&gt;1,WEEKDAY($A2794)&lt;&gt;7),-VLOOKUP($A2794,ETF_OP_Fee!$G$5:$H$14,2,1),0))^($A2794-$A2793)*(1+2*(C2794/C2793-1))+IFERROR(VLOOKUP(A2794,BITXeom!$C$9:$D$100,2,0),0)-$D$3*IFERROR(VLOOKUP($A2794,Dividends!$C$10:$E$100,2,0),0)</f>
        <v>72.172999144859546</v>
      </c>
      <c r="G2794" s="66">
        <f t="shared" si="103"/>
        <v>0.49345140453797459</v>
      </c>
      <c r="H2794" s="2">
        <f>H2793*(1-H$1+IF(AND(WEEKDAY($A2794)&lt;&gt;1,WEEKDAY($A2794)&lt;&gt;7),-VLOOKUP($A2794,ETF_OP_Fee!$I$5:$J$14,2,1),0))^($A2794-$A2793)*(1+1*(B2794/B2793-1))</f>
        <v>19.92802405212176</v>
      </c>
      <c r="I2794" s="9" t="str">
        <f>IFERROR(VLOOKUP(A2794,'BITO-IV'!$A$1:$J$10000,4,0),"")</f>
        <v/>
      </c>
      <c r="L2794" s="9">
        <f>VLOOKUP(A2794,'ETH-Web'!$A$1:$G$10001,6,0)</f>
        <v>1332.4921879999999</v>
      </c>
      <c r="M2794" s="2">
        <f>M2793*(1-M$1+IF(AND(WEEKDAY($A2794)&lt;&gt;1,WEEKDAY($A2794)&lt;&gt;7),-VLOOKUP($A2794,ETF_OP_Fee!$K$5:$L$14,2,1),0))^($A2794-$A2793)*(1+2*(L2794/L2793-1))-M$3*IFERROR(VLOOKUP($A4390,Dividends!$C$10:$E$100,3,0),0)</f>
        <v>18.279651691864409</v>
      </c>
      <c r="R2794">
        <f t="shared" si="104"/>
        <v>444.68289290400696</v>
      </c>
      <c r="S2794" t="e">
        <f t="shared" si="102"/>
        <v>#VALUE!</v>
      </c>
      <c r="U2794">
        <f t="shared" si="100"/>
        <v>869.27990765759898</v>
      </c>
      <c r="V2794">
        <f t="shared" si="101"/>
        <v>3749.0285179397351</v>
      </c>
      <c r="W2794">
        <f>VLOOKUP(A2794,Tbills!$B$4:$C$10000,2,1)</f>
        <v>7.9999120879136548E-2</v>
      </c>
    </row>
    <row r="2795" spans="1:23">
      <c r="A2795" s="1">
        <v>44225</v>
      </c>
      <c r="B2795">
        <f>IFERROR(VLOOKUP($A2795,'BTC-Web'!$A$2:$H$10000,2,0),"")</f>
        <v>34318.671875</v>
      </c>
      <c r="C2795">
        <f>VLOOKUP(A2795,H_SPBTFDUE!$B$2:$C$5828,2,0)</f>
        <v>205.93</v>
      </c>
      <c r="D2795" s="2">
        <f>D2794*(1-D$1+IF(AND(WEEKDAY($A2795)&lt;&gt;1,WEEKDAY($A2795)&lt;&gt;7),-VLOOKUP($A2795,ETF_OP_Fee!$G$5:$H$14,2,1),0))^($A2795-$A2794)*(1+2*(C2795/C2794-1))+IFERROR(VLOOKUP(A2795,BITXeom!$C$9:$D$100,2,0),0)-$D$3*IFERROR(VLOOKUP($A2795,Dividends!$C$10:$E$100,2,0),0)</f>
        <v>81.253282948214846</v>
      </c>
      <c r="G2795" s="66">
        <f t="shared" si="103"/>
        <v>0.43127626120140561</v>
      </c>
      <c r="H2795" s="2">
        <f>H2794*(1-H$1+IF(AND(WEEKDAY($A2795)&lt;&gt;1,WEEKDAY($A2795)&lt;&gt;7),-VLOOKUP($A2795,ETF_OP_Fee!$I$5:$J$14,2,1),0))^($A2795-$A2794)*(1+1*(B2795/B2794-1))</f>
        <v>22.465904434052053</v>
      </c>
      <c r="I2795" s="9" t="str">
        <f>IFERROR(VLOOKUP(A2795,'BITO-IV'!$A$1:$J$10000,4,0),"")</f>
        <v/>
      </c>
      <c r="L2795" s="9">
        <f>VLOOKUP(A2795,'ETH-Web'!$A$1:$G$10001,6,0)</f>
        <v>1382.522827</v>
      </c>
      <c r="M2795" s="2">
        <f>M2794*(1-M$1+IF(AND(WEEKDAY($A2795)&lt;&gt;1,WEEKDAY($A2795)&lt;&gt;7),-VLOOKUP($A2795,ETF_OP_Fee!$K$5:$L$14,2,1),0))^($A2795-$A2794)*(1+2*(L2795/L2794-1))-M$3*IFERROR(VLOOKUP($A4391,Dividends!$C$10:$E$100,3,0),0)</f>
        <v>19.651825526784673</v>
      </c>
      <c r="R2795">
        <f t="shared" si="104"/>
        <v>501.32734560480844</v>
      </c>
      <c r="S2795" t="e">
        <f t="shared" si="102"/>
        <v>#VALUE!</v>
      </c>
      <c r="U2795">
        <f t="shared" si="100"/>
        <v>901.918469925831</v>
      </c>
      <c r="V2795">
        <f t="shared" si="101"/>
        <v>4030.4517597718727</v>
      </c>
      <c r="W2795">
        <f>VLOOKUP(A2795,Tbills!$B$4:$C$10000,2,1)</f>
        <v>7.9999120879136548E-2</v>
      </c>
    </row>
    <row r="2796" spans="1:23">
      <c r="A2796" s="1">
        <v>44228</v>
      </c>
      <c r="B2796">
        <f>IFERROR(VLOOKUP($A2796,'BTC-Web'!$A$2:$H$10000,2,0),"")</f>
        <v>33114.578125</v>
      </c>
      <c r="C2796">
        <f>VLOOKUP(A2796,H_SPBTFDUE!$B$2:$C$5828,2,0)</f>
        <v>200.85</v>
      </c>
      <c r="D2796" s="2">
        <f>D2795*(1-D$1+IF(AND(WEEKDAY($A2796)&lt;&gt;1,WEEKDAY($A2796)&lt;&gt;7),-VLOOKUP($A2796,ETF_OP_Fee!$G$5:$H$14,2,1),0))^($A2796-$A2795)*(1+2*(C2796/C2795-1))+IFERROR(VLOOKUP(A2796,BITXeom!$C$9:$D$100,2,0),0)-$D$3*IFERROR(VLOOKUP($A2796,Dividends!$C$10:$E$100,2,0),0)</f>
        <v>77.216545641344439</v>
      </c>
      <c r="G2796" s="66">
        <f t="shared" si="103"/>
        <v>0.45253175426162734</v>
      </c>
      <c r="H2796" s="2">
        <f>H2795*(1-H$1+IF(AND(WEEKDAY($A2796)&lt;&gt;1,WEEKDAY($A2796)&lt;&gt;7),-VLOOKUP($A2796,ETF_OP_Fee!$I$5:$J$14,2,1),0))^($A2796-$A2795)*(1+1*(B2796/B2795-1))</f>
        <v>21.675980428007197</v>
      </c>
      <c r="I2796" s="9" t="str">
        <f>IFERROR(VLOOKUP(A2796,'BITO-IV'!$A$1:$J$10000,4,0),"")</f>
        <v/>
      </c>
      <c r="L2796" s="9">
        <f>VLOOKUP(A2796,'ETH-Web'!$A$1:$G$10001,6,0)</f>
        <v>1369.0405270000001</v>
      </c>
      <c r="M2796" s="2">
        <f>M2795*(1-M$1+IF(AND(WEEKDAY($A2796)&lt;&gt;1,WEEKDAY($A2796)&lt;&gt;7),-VLOOKUP($A2796,ETF_OP_Fee!$K$5:$L$14,2,1),0))^($A2796-$A2795)*(1+2*(L2796/L2795-1))-M$3*IFERROR(VLOOKUP($A4392,Dividends!$C$10:$E$100,3,0),0)</f>
        <v>19.267049447420529</v>
      </c>
      <c r="R2796">
        <f t="shared" si="104"/>
        <v>483.73793754888146</v>
      </c>
      <c r="S2796" t="e">
        <f t="shared" si="102"/>
        <v>#VALUE!</v>
      </c>
      <c r="U2796">
        <f t="shared" si="100"/>
        <v>893.12300185137804</v>
      </c>
      <c r="V2796">
        <f t="shared" si="101"/>
        <v>3951.5368811476133</v>
      </c>
      <c r="W2796">
        <f>VLOOKUP(A2796,Tbills!$B$4:$C$10000,2,1)</f>
        <v>7.9999120879136548E-2</v>
      </c>
    </row>
    <row r="2797" spans="1:23">
      <c r="A2797" s="1">
        <v>44229</v>
      </c>
      <c r="B2797">
        <f>IFERROR(VLOOKUP($A2797,'BTC-Web'!$A$2:$H$10000,2,0),"")</f>
        <v>33533.199219000002</v>
      </c>
      <c r="C2797">
        <f>VLOOKUP(A2797,H_SPBTFDUE!$B$2:$C$5828,2,0)</f>
        <v>213.75</v>
      </c>
      <c r="D2797" s="2">
        <f>D2796*(1-D$1+IF(AND(WEEKDAY($A2797)&lt;&gt;1,WEEKDAY($A2797)&lt;&gt;7),-VLOOKUP($A2797,ETF_OP_Fee!$G$5:$H$14,2,1),0))^($A2797-$A2796)*(1+2*(C2797/C2796-1))+IFERROR(VLOOKUP(A2797,BITXeom!$C$9:$D$100,2,0),0)-$D$3*IFERROR(VLOOKUP($A2797,Dividends!$C$10:$E$100,2,0),0)</f>
        <v>87.124821231476503</v>
      </c>
      <c r="G2797" s="66">
        <f t="shared" si="103"/>
        <v>0.39437865208374939</v>
      </c>
      <c r="H2797" s="2">
        <f>H2796*(1-H$1+IF(AND(WEEKDAY($A2797)&lt;&gt;1,WEEKDAY($A2797)&lt;&gt;7),-VLOOKUP($A2797,ETF_OP_Fee!$I$5:$J$14,2,1),0))^($A2797-$A2796)*(1+1*(B2797/B2796-1))</f>
        <v>21.949428098177911</v>
      </c>
      <c r="I2797" s="9" t="str">
        <f>IFERROR(VLOOKUP(A2797,'BITO-IV'!$A$1:$J$10000,4,0),"")</f>
        <v/>
      </c>
      <c r="L2797" s="9">
        <f>VLOOKUP(A2797,'ETH-Web'!$A$1:$G$10001,6,0)</f>
        <v>1515.193726</v>
      </c>
      <c r="M2797" s="2">
        <f>M2796*(1-M$1+IF(AND(WEEKDAY($A2797)&lt;&gt;1,WEEKDAY($A2797)&lt;&gt;7),-VLOOKUP($A2797,ETF_OP_Fee!$K$5:$L$14,2,1),0))^($A2797-$A2796)*(1+2*(L2797/L2796-1))-M$3*IFERROR(VLOOKUP($A4393,Dividends!$C$10:$E$100,3,0),0)</f>
        <v>23.380190998100723</v>
      </c>
      <c r="R2797">
        <f t="shared" si="104"/>
        <v>489.85315676929895</v>
      </c>
      <c r="S2797" t="e">
        <f t="shared" si="102"/>
        <v>#VALUE!</v>
      </c>
      <c r="U2797">
        <f t="shared" si="100"/>
        <v>988.46918134476391</v>
      </c>
      <c r="V2797">
        <f t="shared" si="101"/>
        <v>4795.1134017377681</v>
      </c>
      <c r="W2797">
        <f>VLOOKUP(A2797,Tbills!$B$4:$C$10000,2,1)</f>
        <v>7.9999120879136548E-2</v>
      </c>
    </row>
    <row r="2798" spans="1:23">
      <c r="A2798" s="1">
        <v>44230</v>
      </c>
      <c r="B2798">
        <f>IFERROR(VLOOKUP($A2798,'BTC-Web'!$A$2:$H$10000,2,0),"")</f>
        <v>35510.820312999997</v>
      </c>
      <c r="C2798">
        <f>VLOOKUP(A2798,H_SPBTFDUE!$B$2:$C$5828,2,0)</f>
        <v>220.98</v>
      </c>
      <c r="D2798" s="2">
        <f>D2797*(1-D$1+IF(AND(WEEKDAY($A2798)&lt;&gt;1,WEEKDAY($A2798)&lt;&gt;7),-VLOOKUP($A2798,ETF_OP_Fee!$G$5:$H$14,2,1),0))^($A2798-$A2797)*(1+2*(C2798/C2797-1))+IFERROR(VLOOKUP(A2798,BITXeom!$C$9:$D$100,2,0),0)-$D$3*IFERROR(VLOOKUP($A2798,Dividends!$C$10:$E$100,2,0),0)</f>
        <v>93.007525744656562</v>
      </c>
      <c r="G2798" s="66">
        <f t="shared" si="103"/>
        <v>0.36767875291677238</v>
      </c>
      <c r="H2798" s="2">
        <f>H2797*(1-H$1+IF(AND(WEEKDAY($A2798)&lt;&gt;1,WEEKDAY($A2798)&lt;&gt;7),-VLOOKUP($A2798,ETF_OP_Fee!$I$5:$J$14,2,1),0))^($A2798-$A2797)*(1+1*(B2798/B2797-1))</f>
        <v>23.243291080744225</v>
      </c>
      <c r="I2798" s="9" t="str">
        <f>IFERROR(VLOOKUP(A2798,'BITO-IV'!$A$1:$J$10000,4,0),"")</f>
        <v/>
      </c>
      <c r="L2798" s="9">
        <f>VLOOKUP(A2798,'ETH-Web'!$A$1:$G$10001,6,0)</f>
        <v>1660.9095460000001</v>
      </c>
      <c r="M2798" s="2">
        <f>M2797*(1-M$1+IF(AND(WEEKDAY($A2798)&lt;&gt;1,WEEKDAY($A2798)&lt;&gt;7),-VLOOKUP($A2798,ETF_OP_Fee!$K$5:$L$14,2,1),0))^($A2798-$A2797)*(1+2*(L2798/L2797-1))-M$3*IFERROR(VLOOKUP($A4394,Dividends!$C$10:$E$100,3,0),0)</f>
        <v>27.876407873834552</v>
      </c>
      <c r="R2798">
        <f t="shared" si="104"/>
        <v>518.74225647800074</v>
      </c>
      <c r="S2798" t="e">
        <f t="shared" si="102"/>
        <v>#VALUE!</v>
      </c>
      <c r="U2798">
        <f t="shared" si="100"/>
        <v>1083.5300272503396</v>
      </c>
      <c r="V2798">
        <f t="shared" si="101"/>
        <v>5717.2559881564248</v>
      </c>
      <c r="W2798">
        <f>VLOOKUP(A2798,Tbills!$B$4:$C$10000,2,1)</f>
        <v>7.9999120879136548E-2</v>
      </c>
    </row>
    <row r="2799" spans="1:23">
      <c r="A2799" s="1">
        <v>44231</v>
      </c>
      <c r="B2799">
        <f>IFERROR(VLOOKUP($A2799,'BTC-Web'!$A$2:$H$10000,2,0),"")</f>
        <v>37475.105469000002</v>
      </c>
      <c r="C2799">
        <f>VLOOKUP(A2799,H_SPBTFDUE!$B$2:$C$5828,2,0)</f>
        <v>224.07</v>
      </c>
      <c r="D2799" s="2">
        <f>D2798*(1-D$1+IF(AND(WEEKDAY($A2799)&lt;&gt;1,WEEKDAY($A2799)&lt;&gt;7),-VLOOKUP($A2799,ETF_OP_Fee!$G$5:$H$14,2,1),0))^($A2799-$A2798)*(1+2*(C2799/C2798-1))+IFERROR(VLOOKUP(A2799,BITXeom!$C$9:$D$100,2,0),0)-$D$3*IFERROR(VLOOKUP($A2799,Dividends!$C$10:$E$100,2,0),0)</f>
        <v>95.597079648153738</v>
      </c>
      <c r="G2799" s="66">
        <f t="shared" si="103"/>
        <v>0.35737698747689572</v>
      </c>
      <c r="H2799" s="2">
        <f>H2798*(1-H$1+IF(AND(WEEKDAY($A2799)&lt;&gt;1,WEEKDAY($A2799)&lt;&gt;7),-VLOOKUP($A2799,ETF_OP_Fee!$I$5:$J$14,2,1),0))^($A2799-$A2798)*(1+1*(B2799/B2798-1))</f>
        <v>24.52835800444873</v>
      </c>
      <c r="I2799" s="9" t="str">
        <f>IFERROR(VLOOKUP(A2799,'BITO-IV'!$A$1:$J$10000,4,0),"")</f>
        <v/>
      </c>
      <c r="L2799" s="9">
        <f>VLOOKUP(A2799,'ETH-Web'!$A$1:$G$10001,6,0)</f>
        <v>1594.7626949999999</v>
      </c>
      <c r="M2799" s="2">
        <f>M2798*(1-M$1+IF(AND(WEEKDAY($A2799)&lt;&gt;1,WEEKDAY($A2799)&lt;&gt;7),-VLOOKUP($A2799,ETF_OP_Fee!$K$5:$L$14,2,1),0))^($A2799-$A2798)*(1+2*(L2799/L2798-1))-M$3*IFERROR(VLOOKUP($A4395,Dividends!$C$10:$E$100,3,0),0)</f>
        <v>25.65535338106211</v>
      </c>
      <c r="R2799">
        <f t="shared" si="104"/>
        <v>547.43654473178856</v>
      </c>
      <c r="S2799" t="e">
        <f t="shared" si="102"/>
        <v>#VALUE!</v>
      </c>
      <c r="U2799">
        <f t="shared" si="100"/>
        <v>1040.3777078244182</v>
      </c>
      <c r="V2799">
        <f t="shared" si="101"/>
        <v>5261.733269580337</v>
      </c>
      <c r="W2799">
        <f>VLOOKUP(A2799,Tbills!$B$4:$C$10000,2,1)</f>
        <v>6.5001758241747157E-2</v>
      </c>
    </row>
    <row r="2800" spans="1:23">
      <c r="A2800" s="1">
        <v>44232</v>
      </c>
      <c r="B2800">
        <f>IFERROR(VLOOKUP($A2800,'BTC-Web'!$A$2:$H$10000,2,0),"")</f>
        <v>36931.546875</v>
      </c>
      <c r="C2800">
        <f>VLOOKUP(A2800,H_SPBTFDUE!$B$2:$C$5828,2,0)</f>
        <v>224.75</v>
      </c>
      <c r="D2800" s="2">
        <f>D2799*(1-D$1+IF(AND(WEEKDAY($A2800)&lt;&gt;1,WEEKDAY($A2800)&lt;&gt;7),-VLOOKUP($A2800,ETF_OP_Fee!$G$5:$H$14,2,1),0))^($A2800-$A2799)*(1+2*(C2800/C2799-1))+IFERROR(VLOOKUP(A2800,BITXeom!$C$9:$D$100,2,0),0)-$D$3*IFERROR(VLOOKUP($A2800,Dividends!$C$10:$E$100,2,0),0)</f>
        <v>96.165715190154501</v>
      </c>
      <c r="G2800" s="66">
        <f t="shared" si="103"/>
        <v>0.35518927328589711</v>
      </c>
      <c r="H2800" s="2">
        <f>H2799*(1-H$1+IF(AND(WEEKDAY($A2800)&lt;&gt;1,WEEKDAY($A2800)&lt;&gt;7),-VLOOKUP($A2800,ETF_OP_Fee!$I$5:$J$14,2,1),0))^($A2800-$A2799)*(1+1*(B2800/B2799-1))</f>
        <v>24.171956679715283</v>
      </c>
      <c r="I2800" s="9" t="str">
        <f>IFERROR(VLOOKUP(A2800,'BITO-IV'!$A$1:$J$10000,4,0),"")</f>
        <v/>
      </c>
      <c r="L2800" s="9">
        <f>VLOOKUP(A2800,'ETH-Web'!$A$1:$G$10001,6,0)</f>
        <v>1718.650879</v>
      </c>
      <c r="M2800" s="2">
        <f>M2799*(1-M$1+IF(AND(WEEKDAY($A2800)&lt;&gt;1,WEEKDAY($A2800)&lt;&gt;7),-VLOOKUP($A2800,ETF_OP_Fee!$K$5:$L$14,2,1),0))^($A2800-$A2799)*(1+2*(L2800/L2799-1))-M$3*IFERROR(VLOOKUP($A4396,Dividends!$C$10:$E$100,3,0),0)</f>
        <v>29.640631510869735</v>
      </c>
      <c r="R2800">
        <f t="shared" si="104"/>
        <v>539.49623783112406</v>
      </c>
      <c r="S2800" t="e">
        <f t="shared" si="102"/>
        <v>#VALUE!</v>
      </c>
      <c r="U2800">
        <f t="shared" si="100"/>
        <v>1121.1988264150118</v>
      </c>
      <c r="V2800">
        <f t="shared" si="101"/>
        <v>6079.0858981985275</v>
      </c>
      <c r="W2800">
        <f>VLOOKUP(A2800,Tbills!$B$4:$C$10000,2,1)</f>
        <v>6.5001758241747157E-2</v>
      </c>
    </row>
    <row r="2801" spans="1:23">
      <c r="A2801" s="1">
        <v>44235</v>
      </c>
      <c r="B2801">
        <f>IFERROR(VLOOKUP($A2801,'BTC-Web'!$A$2:$H$10000,2,0),"")</f>
        <v>38886.828125</v>
      </c>
      <c r="C2801">
        <f>VLOOKUP(A2801,H_SPBTFDUE!$B$2:$C$5828,2,0)</f>
        <v>264.66000000000003</v>
      </c>
      <c r="D2801" s="2">
        <f>D2800*(1-D$1+IF(AND(WEEKDAY($A2801)&lt;&gt;1,WEEKDAY($A2801)&lt;&gt;7),-VLOOKUP($A2801,ETF_OP_Fee!$G$5:$H$14,2,1),0))^($A2801-$A2800)*(1+2*(C2801/C2800-1))+IFERROR(VLOOKUP(A2801,BITXeom!$C$9:$D$100,2,0),0)-$D$3*IFERROR(VLOOKUP($A2801,Dividends!$C$10:$E$100,2,0),0)</f>
        <v>130.27186160888436</v>
      </c>
      <c r="G2801" s="66">
        <f t="shared" si="103"/>
        <v>0.22902525430971271</v>
      </c>
      <c r="H2801" s="2">
        <f>H2800*(1-H$1+IF(AND(WEEKDAY($A2801)&lt;&gt;1,WEEKDAY($A2801)&lt;&gt;7),-VLOOKUP($A2801,ETF_OP_Fee!$I$5:$J$14,2,1),0))^($A2801-$A2800)*(1+1*(B2801/B2800-1))</f>
        <v>25.449714710464352</v>
      </c>
      <c r="I2801" s="9" t="str">
        <f>IFERROR(VLOOKUP(A2801,'BITO-IV'!$A$1:$J$10000,4,0),"")</f>
        <v/>
      </c>
      <c r="L2801" s="9">
        <f>VLOOKUP(A2801,'ETH-Web'!$A$1:$G$10001,6,0)</f>
        <v>1746.6168210000001</v>
      </c>
      <c r="M2801" s="2">
        <f>M2800*(1-M$1+IF(AND(WEEKDAY($A2801)&lt;&gt;1,WEEKDAY($A2801)&lt;&gt;7),-VLOOKUP($A2801,ETF_OP_Fee!$K$5:$L$14,2,1),0))^($A2801-$A2800)*(1+2*(L2801/L2800-1))-M$3*IFERROR(VLOOKUP($A4397,Dividends!$C$10:$E$100,3,0),0)</f>
        <v>30.602893606581706</v>
      </c>
      <c r="R2801">
        <f t="shared" si="104"/>
        <v>568.05899697704024</v>
      </c>
      <c r="S2801" t="e">
        <f t="shared" si="102"/>
        <v>#VALUE!</v>
      </c>
      <c r="U2801">
        <f t="shared" si="100"/>
        <v>1139.443009531617</v>
      </c>
      <c r="V2801">
        <f t="shared" si="101"/>
        <v>6276.4391136409322</v>
      </c>
      <c r="W2801">
        <f>VLOOKUP(A2801,Tbills!$B$4:$C$10000,2,1)</f>
        <v>6.5001758241747157E-2</v>
      </c>
    </row>
    <row r="2802" spans="1:23">
      <c r="A2802" s="1">
        <v>44236</v>
      </c>
      <c r="B2802">
        <f>IFERROR(VLOOKUP($A2802,'BTC-Web'!$A$2:$H$10000,2,0),"")</f>
        <v>46184.992187999997</v>
      </c>
      <c r="C2802">
        <f>VLOOKUP(A2802,H_SPBTFDUE!$B$2:$C$5828,2,0)</f>
        <v>282.54000000000002</v>
      </c>
      <c r="D2802" s="2">
        <f>D2801*(1-D$1+IF(AND(WEEKDAY($A2802)&lt;&gt;1,WEEKDAY($A2802)&lt;&gt;7),-VLOOKUP($A2802,ETF_OP_Fee!$G$5:$H$14,2,1),0))^($A2802-$A2801)*(1+2*(C2802/C2801-1))+IFERROR(VLOOKUP(A2802,BITXeom!$C$9:$D$100,2,0),0)-$D$3*IFERROR(VLOOKUP($A2802,Dividends!$C$10:$E$100,2,0),0)</f>
        <v>147.85594675163728</v>
      </c>
      <c r="G2802" s="66">
        <f t="shared" si="103"/>
        <v>0.19806818359914585</v>
      </c>
      <c r="H2802" s="2">
        <f>H2801*(1-H$1+IF(AND(WEEKDAY($A2802)&lt;&gt;1,WEEKDAY($A2802)&lt;&gt;7),-VLOOKUP($A2802,ETF_OP_Fee!$I$5:$J$14,2,1),0))^($A2802-$A2801)*(1+1*(B2802/B2801-1))</f>
        <v>30.225254650292282</v>
      </c>
      <c r="I2802" s="9" t="str">
        <f>IFERROR(VLOOKUP(A2802,'BITO-IV'!$A$1:$J$10000,4,0),"")</f>
        <v/>
      </c>
      <c r="L2802" s="9">
        <f>VLOOKUP(A2802,'ETH-Web'!$A$1:$G$10001,6,0)</f>
        <v>1768.035034</v>
      </c>
      <c r="M2802" s="2">
        <f>M2801*(1-M$1+IF(AND(WEEKDAY($A2802)&lt;&gt;1,WEEKDAY($A2802)&lt;&gt;7),-VLOOKUP($A2802,ETF_OP_Fee!$K$5:$L$14,2,1),0))^($A2802-$A2801)*(1+2*(L2802/L2801-1))-M$3*IFERROR(VLOOKUP($A4398,Dividends!$C$10:$E$100,3,0),0)</f>
        <v>31.35263347571513</v>
      </c>
      <c r="R2802">
        <f t="shared" si="104"/>
        <v>674.67061734564436</v>
      </c>
      <c r="S2802" t="e">
        <f t="shared" si="102"/>
        <v>#VALUE!</v>
      </c>
      <c r="U2802">
        <f t="shared" si="100"/>
        <v>1153.4156409560278</v>
      </c>
      <c r="V2802">
        <f t="shared" si="101"/>
        <v>6430.2055090733238</v>
      </c>
      <c r="W2802">
        <f>VLOOKUP(A2802,Tbills!$B$4:$C$10000,2,1)</f>
        <v>6.5001758241747157E-2</v>
      </c>
    </row>
    <row r="2803" spans="1:23">
      <c r="A2803" s="1">
        <v>44237</v>
      </c>
      <c r="B2803">
        <f>IFERROR(VLOOKUP($A2803,'BTC-Web'!$A$2:$H$10000,2,0),"")</f>
        <v>46469.761719000002</v>
      </c>
      <c r="C2803">
        <f>VLOOKUP(A2803,H_SPBTFDUE!$B$2:$C$5828,2,0)</f>
        <v>265.88</v>
      </c>
      <c r="D2803" s="2">
        <f>D2802*(1-D$1+IF(AND(WEEKDAY($A2803)&lt;&gt;1,WEEKDAY($A2803)&lt;&gt;7),-VLOOKUP($A2803,ETF_OP_Fee!$G$5:$H$14,2,1),0))^($A2803-$A2802)*(1+2*(C2803/C2802-1))+IFERROR(VLOOKUP(A2803,BITXeom!$C$9:$D$100,2,0),0)-$D$3*IFERROR(VLOOKUP($A2803,Dividends!$C$10:$E$100,2,0),0)</f>
        <v>130.4035429295358</v>
      </c>
      <c r="G2803" s="66">
        <f t="shared" si="103"/>
        <v>0.22141609461175857</v>
      </c>
      <c r="H2803" s="2">
        <f>H2802*(1-H$1+IF(AND(WEEKDAY($A2803)&lt;&gt;1,WEEKDAY($A2803)&lt;&gt;7),-VLOOKUP($A2803,ETF_OP_Fee!$I$5:$J$14,2,1),0))^($A2803-$A2802)*(1+1*(B2803/B2802-1))</f>
        <v>30.410827368486245</v>
      </c>
      <c r="I2803" s="9" t="str">
        <f>IFERROR(VLOOKUP(A2803,'BITO-IV'!$A$1:$J$10000,4,0),"")</f>
        <v/>
      </c>
      <c r="L2803" s="9">
        <f>VLOOKUP(A2803,'ETH-Web'!$A$1:$G$10001,6,0)</f>
        <v>1744.243408</v>
      </c>
      <c r="M2803" s="2">
        <f>M2802*(1-M$1+IF(AND(WEEKDAY($A2803)&lt;&gt;1,WEEKDAY($A2803)&lt;&gt;7),-VLOOKUP($A2803,ETF_OP_Fee!$K$5:$L$14,2,1),0))^($A2803-$A2802)*(1+2*(L2803/L2802-1))-M$3*IFERROR(VLOOKUP($A4399,Dividends!$C$10:$E$100,3,0),0)</f>
        <v>30.508052124992343</v>
      </c>
      <c r="R2803">
        <f t="shared" si="104"/>
        <v>678.83053220497652</v>
      </c>
      <c r="S2803" t="e">
        <f t="shared" si="102"/>
        <v>#VALUE!</v>
      </c>
      <c r="U2803">
        <f t="shared" si="100"/>
        <v>1137.8946625678948</v>
      </c>
      <c r="V2803">
        <f t="shared" si="101"/>
        <v>6256.9877901061172</v>
      </c>
      <c r="W2803">
        <f>VLOOKUP(A2803,Tbills!$B$4:$C$10000,2,1)</f>
        <v>6.5001758241747157E-2</v>
      </c>
    </row>
    <row r="2804" spans="1:23">
      <c r="A2804" s="1">
        <v>44238</v>
      </c>
      <c r="B2804">
        <f>IFERROR(VLOOKUP($A2804,'BTC-Web'!$A$2:$H$10000,2,0),"")</f>
        <v>44898.710937999997</v>
      </c>
      <c r="C2804">
        <f>VLOOKUP(A2804,H_SPBTFDUE!$B$2:$C$5828,2,0)</f>
        <v>281.26</v>
      </c>
      <c r="D2804" s="2">
        <f>D2803*(1-D$1+IF(AND(WEEKDAY($A2804)&lt;&gt;1,WEEKDAY($A2804)&lt;&gt;7),-VLOOKUP($A2804,ETF_OP_Fee!$G$5:$H$14,2,1),0))^($A2804-$A2803)*(1+2*(C2804/C2803-1))+IFERROR(VLOOKUP(A2804,BITXeom!$C$9:$D$100,2,0),0)-$D$3*IFERROR(VLOOKUP($A2804,Dividends!$C$10:$E$100,2,0),0)</f>
        <v>145.47255840855701</v>
      </c>
      <c r="G2804" s="66">
        <f t="shared" si="103"/>
        <v>0.19578865538428206</v>
      </c>
      <c r="H2804" s="2">
        <f>H2803*(1-H$1+IF(AND(WEEKDAY($A2804)&lt;&gt;1,WEEKDAY($A2804)&lt;&gt;7),-VLOOKUP($A2804,ETF_OP_Fee!$I$5:$J$14,2,1),0))^($A2804-$A2803)*(1+1*(B2804/B2803-1))</f>
        <v>29.381932656990237</v>
      </c>
      <c r="I2804" s="9" t="str">
        <f>IFERROR(VLOOKUP(A2804,'BITO-IV'!$A$1:$J$10000,4,0),"")</f>
        <v/>
      </c>
      <c r="L2804" s="9">
        <f>VLOOKUP(A2804,'ETH-Web'!$A$1:$G$10001,6,0)</f>
        <v>1783.7979740000001</v>
      </c>
      <c r="M2804" s="2">
        <f>M2803*(1-M$1+IF(AND(WEEKDAY($A2804)&lt;&gt;1,WEEKDAY($A2804)&lt;&gt;7),-VLOOKUP($A2804,ETF_OP_Fee!$K$5:$L$14,2,1),0))^($A2804-$A2803)*(1+2*(L2804/L2803-1))-M$3*IFERROR(VLOOKUP($A4400,Dividends!$C$10:$E$100,3,0),0)</f>
        <v>31.890905531514512</v>
      </c>
      <c r="R2804">
        <f t="shared" si="104"/>
        <v>655.88061384223124</v>
      </c>
      <c r="S2804" t="e">
        <f t="shared" si="102"/>
        <v>#VALUE!</v>
      </c>
      <c r="U2804">
        <f t="shared" si="100"/>
        <v>1163.6989335344097</v>
      </c>
      <c r="V2804">
        <f t="shared" si="101"/>
        <v>6540.6013372662683</v>
      </c>
      <c r="W2804">
        <f>VLOOKUP(A2804,Tbills!$B$4:$C$10000,2,1)</f>
        <v>3.4999120879132498E-2</v>
      </c>
    </row>
    <row r="2805" spans="1:23">
      <c r="A2805" s="1">
        <v>44239</v>
      </c>
      <c r="B2805">
        <f>IFERROR(VLOOKUP($A2805,'BTC-Web'!$A$2:$H$10000,2,0),"")</f>
        <v>47877.035155999998</v>
      </c>
      <c r="C2805">
        <f>VLOOKUP(A2805,H_SPBTFDUE!$B$2:$C$5828,2,0)</f>
        <v>284.25</v>
      </c>
      <c r="D2805" s="2">
        <f>D2804*(1-D$1+IF(AND(WEEKDAY($A2805)&lt;&gt;1,WEEKDAY($A2805)&lt;&gt;7),-VLOOKUP($A2805,ETF_OP_Fee!$G$5:$H$14,2,1),0))^($A2805-$A2804)*(1+2*(C2805/C2804-1))+IFERROR(VLOOKUP(A2805,BITXeom!$C$9:$D$100,2,0),0)-$D$3*IFERROR(VLOOKUP($A2805,Dividends!$C$10:$E$100,2,0),0)</f>
        <v>148.54760903280814</v>
      </c>
      <c r="G2805" s="66">
        <f t="shared" si="103"/>
        <v>0.19161570975571307</v>
      </c>
      <c r="H2805" s="2">
        <f>H2804*(1-H$1+IF(AND(WEEKDAY($A2805)&lt;&gt;1,WEEKDAY($A2805)&lt;&gt;7),-VLOOKUP($A2805,ETF_OP_Fee!$I$5:$J$14,2,1),0))^($A2805-$A2804)*(1+1*(B2805/B2804-1))</f>
        <v>31.330146904590514</v>
      </c>
      <c r="I2805" s="9" t="str">
        <f>IFERROR(VLOOKUP(A2805,'BITO-IV'!$A$1:$J$10000,4,0),"")</f>
        <v/>
      </c>
      <c r="L2805" s="9">
        <f>VLOOKUP(A2805,'ETH-Web'!$A$1:$G$10001,6,0)</f>
        <v>1843.5325929999999</v>
      </c>
      <c r="M2805" s="2">
        <f>M2804*(1-M$1+IF(AND(WEEKDAY($A2805)&lt;&gt;1,WEEKDAY($A2805)&lt;&gt;7),-VLOOKUP($A2805,ETF_OP_Fee!$K$5:$L$14,2,1),0))^($A2805-$A2804)*(1+2*(L2805/L2804-1))-M$3*IFERROR(VLOOKUP($A4401,Dividends!$C$10:$E$100,3,0),0)</f>
        <v>34.025911336581238</v>
      </c>
      <c r="R2805">
        <f t="shared" si="104"/>
        <v>699.3879902348516</v>
      </c>
      <c r="S2805" t="e">
        <f t="shared" si="102"/>
        <v>#VALUE!</v>
      </c>
      <c r="U2805">
        <f t="shared" si="100"/>
        <v>1202.6680956472624</v>
      </c>
      <c r="V2805">
        <f t="shared" si="101"/>
        <v>6978.4760727419125</v>
      </c>
      <c r="W2805">
        <f>VLOOKUP(A2805,Tbills!$B$4:$C$10000,2,1)</f>
        <v>3.4999120879132498E-2</v>
      </c>
    </row>
    <row r="2806" spans="1:23">
      <c r="A2806" s="1">
        <v>44243</v>
      </c>
      <c r="B2806">
        <f>IFERROR(VLOOKUP($A2806,'BTC-Web'!$A$2:$H$10000,2,0),"")</f>
        <v>47944.457030999998</v>
      </c>
      <c r="C2806">
        <f>VLOOKUP(A2806,H_SPBTFDUE!$B$2:$C$5828,2,0)</f>
        <v>289.55</v>
      </c>
      <c r="D2806" s="2">
        <f>D2805*(1-D$1+IF(AND(WEEKDAY($A2806)&lt;&gt;1,WEEKDAY($A2806)&lt;&gt;7),-VLOOKUP($A2806,ETF_OP_Fee!$G$5:$H$14,2,1),0))^($A2806-$A2805)*(1+2*(C2806/C2805-1))+IFERROR(VLOOKUP(A2806,BITXeom!$C$9:$D$100,2,0),0)-$D$3*IFERROR(VLOOKUP($A2806,Dividends!$C$10:$E$100,2,0),0)</f>
        <v>154.01282919091076</v>
      </c>
      <c r="G2806" s="66">
        <f t="shared" si="103"/>
        <v>0.1844601713926638</v>
      </c>
      <c r="H2806" s="2">
        <f>H2805*(1-H$1+IF(AND(WEEKDAY($A2806)&lt;&gt;1,WEEKDAY($A2806)&lt;&gt;7),-VLOOKUP($A2806,ETF_OP_Fee!$I$5:$J$14,2,1),0))^($A2806-$A2805)*(1+1*(B2806/B2805-1))</f>
        <v>31.371000721395603</v>
      </c>
      <c r="I2806" s="9" t="str">
        <f>IFERROR(VLOOKUP(A2806,'BITO-IV'!$A$1:$J$10000,4,0),"")</f>
        <v/>
      </c>
      <c r="L2806" s="9">
        <f>VLOOKUP(A2806,'ETH-Web'!$A$1:$G$10001,6,0)</f>
        <v>1781.067505</v>
      </c>
      <c r="M2806" s="2">
        <f>M2805*(1-M$1+IF(AND(WEEKDAY($A2806)&lt;&gt;1,WEEKDAY($A2806)&lt;&gt;7),-VLOOKUP($A2806,ETF_OP_Fee!$K$5:$L$14,2,1),0))^($A2806-$A2805)*(1+2*(L2806/L2805-1))-M$3*IFERROR(VLOOKUP($A4402,Dividends!$C$10:$E$100,3,0),0)</f>
        <v>31.716819103146651</v>
      </c>
      <c r="R2806">
        <f t="shared" si="104"/>
        <v>700.37288935194329</v>
      </c>
      <c r="S2806" t="e">
        <f t="shared" si="102"/>
        <v>#VALUE!</v>
      </c>
      <c r="U2806">
        <f t="shared" si="100"/>
        <v>1161.9176534176802</v>
      </c>
      <c r="V2806">
        <f t="shared" si="101"/>
        <v>6504.8974302368006</v>
      </c>
      <c r="W2806">
        <f>VLOOKUP(A2806,Tbills!$B$4:$C$10000,2,1)</f>
        <v>3.4999120879132498E-2</v>
      </c>
    </row>
    <row r="2807" spans="1:23">
      <c r="A2807" s="1">
        <v>44244</v>
      </c>
      <c r="B2807">
        <f>IFERROR(VLOOKUP($A2807,'BTC-Web'!$A$2:$H$10000,2,0),"")</f>
        <v>49207.277344000002</v>
      </c>
      <c r="C2807">
        <f>VLOOKUP(A2807,H_SPBTFDUE!$B$2:$C$5828,2,0)</f>
        <v>312.38</v>
      </c>
      <c r="D2807" s="2">
        <f>D2806*(1-D$1+IF(AND(WEEKDAY($A2807)&lt;&gt;1,WEEKDAY($A2807)&lt;&gt;7),-VLOOKUP($A2807,ETF_OP_Fee!$G$5:$H$14,2,1),0))^($A2807-$A2806)*(1+2*(C2807/C2806-1))+IFERROR(VLOOKUP(A2807,BITXeom!$C$9:$D$100,2,0),0)-$D$3*IFERROR(VLOOKUP($A2807,Dividends!$C$10:$E$100,2,0),0)</f>
        <v>178.2780762827087</v>
      </c>
      <c r="G2807" s="66">
        <f t="shared" si="103"/>
        <v>0.15536249674094491</v>
      </c>
      <c r="H2807" s="2">
        <f>H2806*(1-H$1+IF(AND(WEEKDAY($A2807)&lt;&gt;1,WEEKDAY($A2807)&lt;&gt;7),-VLOOKUP($A2807,ETF_OP_Fee!$I$5:$J$14,2,1),0))^($A2807-$A2806)*(1+1*(B2807/B2806-1))</f>
        <v>32.196450864923619</v>
      </c>
      <c r="I2807" s="9" t="str">
        <f>IFERROR(VLOOKUP(A2807,'BITO-IV'!$A$1:$J$10000,4,0),"")</f>
        <v/>
      </c>
      <c r="L2807" s="9">
        <f>VLOOKUP(A2807,'ETH-Web'!$A$1:$G$10001,6,0)</f>
        <v>1848.4582519999999</v>
      </c>
      <c r="M2807" s="2">
        <f>M2806*(1-M$1+IF(AND(WEEKDAY($A2807)&lt;&gt;1,WEEKDAY($A2807)&lt;&gt;7),-VLOOKUP($A2807,ETF_OP_Fee!$K$5:$L$14,2,1),0))^($A2807-$A2806)*(1+2*(L2807/L2806-1))-M$3*IFERROR(VLOOKUP($A4403,Dividends!$C$10:$E$100,3,0),0)</f>
        <v>34.116096701651507</v>
      </c>
      <c r="R2807">
        <f t="shared" si="104"/>
        <v>718.82017535992281</v>
      </c>
      <c r="S2807" t="e">
        <f t="shared" si="102"/>
        <v>#VALUE!</v>
      </c>
      <c r="U2807">
        <f t="shared" si="100"/>
        <v>1205.8814551245134</v>
      </c>
      <c r="V2807">
        <f t="shared" si="101"/>
        <v>6996.9724593935098</v>
      </c>
      <c r="W2807">
        <f>VLOOKUP(A2807,Tbills!$B$4:$C$10000,2,1)</f>
        <v>3.4999120879132498E-2</v>
      </c>
    </row>
    <row r="2808" spans="1:23">
      <c r="A2808" s="1">
        <v>44245</v>
      </c>
      <c r="B2808">
        <f>IFERROR(VLOOKUP($A2808,'BTC-Web'!$A$2:$H$10000,2,0),"")</f>
        <v>52140.972655999998</v>
      </c>
      <c r="C2808">
        <f>VLOOKUP(A2808,H_SPBTFDUE!$B$2:$C$5828,2,0)</f>
        <v>310.16000000000003</v>
      </c>
      <c r="D2808" s="2">
        <f>D2807*(1-D$1+IF(AND(WEEKDAY($A2808)&lt;&gt;1,WEEKDAY($A2808)&lt;&gt;7),-VLOOKUP($A2808,ETF_OP_Fee!$G$5:$H$14,2,1),0))^($A2808-$A2807)*(1+2*(C2808/C2807-1))+IFERROR(VLOOKUP(A2808,BITXeom!$C$9:$D$100,2,0),0)-$D$3*IFERROR(VLOOKUP($A2808,Dividends!$C$10:$E$100,2,0),0)</f>
        <v>175.72294274532041</v>
      </c>
      <c r="G2808" s="66">
        <f t="shared" si="103"/>
        <v>0.15756264769530995</v>
      </c>
      <c r="H2808" s="2">
        <f>H2807*(1-H$1+IF(AND(WEEKDAY($A2808)&lt;&gt;1,WEEKDAY($A2808)&lt;&gt;7),-VLOOKUP($A2808,ETF_OP_Fee!$I$5:$J$14,2,1),0))^($A2808-$A2807)*(1+1*(B2808/B2807-1))</f>
        <v>34.115087466199434</v>
      </c>
      <c r="I2808" s="9" t="str">
        <f>IFERROR(VLOOKUP(A2808,'BITO-IV'!$A$1:$J$10000,4,0),"")</f>
        <v/>
      </c>
      <c r="L2808" s="9">
        <f>VLOOKUP(A2808,'ETH-Web'!$A$1:$G$10001,6,0)</f>
        <v>1937.4492190000001</v>
      </c>
      <c r="M2808" s="2">
        <f>M2807*(1-M$1+IF(AND(WEEKDAY($A2808)&lt;&gt;1,WEEKDAY($A2808)&lt;&gt;7),-VLOOKUP($A2808,ETF_OP_Fee!$K$5:$L$14,2,1),0))^($A2808-$A2807)*(1+2*(L2808/L2807-1))-M$3*IFERROR(VLOOKUP($A4404,Dividends!$C$10:$E$100,3,0),0)</f>
        <v>37.400059659298158</v>
      </c>
      <c r="R2808">
        <f t="shared" si="104"/>
        <v>761.67561245070408</v>
      </c>
      <c r="S2808" t="e">
        <f t="shared" si="102"/>
        <v>#VALUE!</v>
      </c>
      <c r="U2808">
        <f t="shared" si="100"/>
        <v>1263.9366244326584</v>
      </c>
      <c r="V2808">
        <f t="shared" si="101"/>
        <v>7670.4902587263314</v>
      </c>
      <c r="W2808">
        <f>VLOOKUP(A2808,Tbills!$B$4:$C$10000,2,1)</f>
        <v>3.9999560439540165E-2</v>
      </c>
    </row>
    <row r="2809" spans="1:23">
      <c r="A2809" s="1">
        <v>44246</v>
      </c>
      <c r="B2809">
        <f>IFERROR(VLOOKUP($A2809,'BTC-Web'!$A$2:$H$10000,2,0),"")</f>
        <v>51675.980469000002</v>
      </c>
      <c r="C2809">
        <f>VLOOKUP(A2809,H_SPBTFDUE!$B$2:$C$5828,2,0)</f>
        <v>329.92</v>
      </c>
      <c r="D2809" s="2">
        <f>D2808*(1-D$1+IF(AND(WEEKDAY($A2809)&lt;&gt;1,WEEKDAY($A2809)&lt;&gt;7),-VLOOKUP($A2809,ETF_OP_Fee!$G$5:$H$14,2,1),0))^($A2809-$A2808)*(1+2*(C2809/C2808-1))+IFERROR(VLOOKUP(A2809,BITXeom!$C$9:$D$100,2,0),0)-$D$3*IFERROR(VLOOKUP($A2809,Dividends!$C$10:$E$100,2,0),0)</f>
        <v>198.08934528588676</v>
      </c>
      <c r="G2809" s="66">
        <f t="shared" si="103"/>
        <v>0.13747811153491304</v>
      </c>
      <c r="H2809" s="2">
        <f>H2808*(1-H$1+IF(AND(WEEKDAY($A2809)&lt;&gt;1,WEEKDAY($A2809)&lt;&gt;7),-VLOOKUP($A2809,ETF_OP_Fee!$I$5:$J$14,2,1),0))^($A2809-$A2808)*(1+1*(B2809/B2808-1))</f>
        <v>33.809969766718318</v>
      </c>
      <c r="I2809" s="9" t="str">
        <f>IFERROR(VLOOKUP(A2809,'BITO-IV'!$A$1:$J$10000,4,0),"")</f>
        <v/>
      </c>
      <c r="J2809" s="9">
        <f>-2*(C2809/C2808-1)</f>
        <v>-0.12741810678359533</v>
      </c>
      <c r="L2809" s="9">
        <f>VLOOKUP(A2809,'ETH-Web'!$A$1:$G$10001,6,0)</f>
        <v>1960.1647949999999</v>
      </c>
      <c r="M2809" s="2">
        <f>M2808*(1-M$1+IF(AND(WEEKDAY($A2809)&lt;&gt;1,WEEKDAY($A2809)&lt;&gt;7),-VLOOKUP($A2809,ETF_OP_Fee!$K$5:$L$14,2,1),0))^($A2809-$A2808)*(1+2*(L2809/L2808-1))-M$3*IFERROR(VLOOKUP($A4405,Dividends!$C$10:$E$100,3,0),0)</f>
        <v>38.276066064310996</v>
      </c>
      <c r="R2809">
        <f t="shared" si="104"/>
        <v>754.88300405126608</v>
      </c>
      <c r="S2809" t="e">
        <f t="shared" si="102"/>
        <v>#VALUE!</v>
      </c>
      <c r="U2809">
        <f t="shared" si="100"/>
        <v>1278.7556184841785</v>
      </c>
      <c r="V2809">
        <f t="shared" si="101"/>
        <v>7850.1530362043432</v>
      </c>
      <c r="W2809">
        <f>VLOOKUP(A2809,Tbills!$B$4:$C$10000,2,1)</f>
        <v>3.9999560439540165E-2</v>
      </c>
    </row>
    <row r="2810" spans="1:23">
      <c r="A2810" s="1">
        <v>44249</v>
      </c>
      <c r="B2810">
        <f>IFERROR(VLOOKUP($A2810,'BTC-Web'!$A$2:$H$10000,2,0),"")</f>
        <v>57532.738280999998</v>
      </c>
      <c r="C2810">
        <f>VLOOKUP(A2810,H_SPBTFDUE!$B$2:$C$5828,2,0)</f>
        <v>318.67</v>
      </c>
      <c r="D2810" s="2">
        <f>D2809*(1-D$1+IF(AND(WEEKDAY($A2810)&lt;&gt;1,WEEKDAY($A2810)&lt;&gt;7),-VLOOKUP($A2810,ETF_OP_Fee!$G$5:$H$14,2,1),0))^($A2810-$A2809)*(1+2*(C2810/C2809-1))+IFERROR(VLOOKUP(A2810,BITXeom!$C$9:$D$100,2,0),0)-$D$3*IFERROR(VLOOKUP($A2810,Dividends!$C$10:$E$100,2,0),0)</f>
        <v>184.51323439894858</v>
      </c>
      <c r="G2810" s="66">
        <f t="shared" si="103"/>
        <v>0.14684673566120912</v>
      </c>
      <c r="H2810" s="2">
        <f>H2809*(1-H$1+IF(AND(WEEKDAY($A2810)&lt;&gt;1,WEEKDAY($A2810)&lt;&gt;7),-VLOOKUP($A2810,ETF_OP_Fee!$I$5:$J$14,2,1),0))^($A2810-$A2809)*(1+1*(B2810/B2809-1))</f>
        <v>37.63892323374796</v>
      </c>
      <c r="I2810" s="9" t="str">
        <f>IFERROR(VLOOKUP(A2810,'BITO-IV'!$A$1:$J$10000,4,0),"")</f>
        <v/>
      </c>
      <c r="L2810" s="9">
        <f>VLOOKUP(A2810,'ETH-Web'!$A$1:$G$10001,6,0)</f>
        <v>1781.9929199999999</v>
      </c>
      <c r="M2810" s="2">
        <f>M2809*(1-M$1+IF(AND(WEEKDAY($A2810)&lt;&gt;1,WEEKDAY($A2810)&lt;&gt;7),-VLOOKUP($A2810,ETF_OP_Fee!$K$5:$L$14,2,1),0))^($A2810-$A2809)*(1+2*(L2810/L2809-1))-M$3*IFERROR(VLOOKUP($A4406,Dividends!$C$10:$E$100,3,0),0)</f>
        <v>31.315335170717898</v>
      </c>
      <c r="R2810">
        <f t="shared" si="104"/>
        <v>840.43855405724025</v>
      </c>
      <c r="S2810" t="e">
        <f t="shared" si="102"/>
        <v>#VALUE!</v>
      </c>
      <c r="U2810">
        <f t="shared" si="100"/>
        <v>1162.5213677756249</v>
      </c>
      <c r="V2810">
        <f t="shared" si="101"/>
        <v>6422.5558879830232</v>
      </c>
      <c r="W2810">
        <f>VLOOKUP(A2810,Tbills!$B$4:$C$10000,2,1)</f>
        <v>3.9999560439540165E-2</v>
      </c>
    </row>
    <row r="2811" spans="1:23">
      <c r="A2811" s="1">
        <v>44250</v>
      </c>
      <c r="B2811">
        <f>IFERROR(VLOOKUP($A2811,'BTC-Web'!$A$2:$H$10000,2,0),"")</f>
        <v>54204.929687999997</v>
      </c>
      <c r="C2811">
        <f>VLOOKUP(A2811,H_SPBTFDUE!$B$2:$C$5828,2,0)</f>
        <v>281.14999999999998</v>
      </c>
      <c r="D2811" s="2">
        <f>D2810*(1-D$1+IF(AND(WEEKDAY($A2811)&lt;&gt;1,WEEKDAY($A2811)&lt;&gt;7),-VLOOKUP($A2811,ETF_OP_Fee!$G$5:$H$14,2,1),0))^($A2811-$A2810)*(1+2*(C2811/C2810-1))+IFERROR(VLOOKUP(A2811,BITXeom!$C$9:$D$100,2,0),0)-$D$3*IFERROR(VLOOKUP($A2811,Dividends!$C$10:$E$100,2,0),0)</f>
        <v>141.04729127229331</v>
      </c>
      <c r="G2811" s="66">
        <f t="shared" si="103"/>
        <v>0.18141837122813045</v>
      </c>
      <c r="H2811" s="2">
        <f>H2810*(1-H$1+IF(AND(WEEKDAY($A2811)&lt;&gt;1,WEEKDAY($A2811)&lt;&gt;7),-VLOOKUP($A2811,ETF_OP_Fee!$I$5:$J$14,2,1),0))^($A2811-$A2810)*(1+1*(B2811/B2810-1))</f>
        <v>35.460889693128252</v>
      </c>
      <c r="I2811" s="9" t="str">
        <f>IFERROR(VLOOKUP(A2811,'BITO-IV'!$A$1:$J$10000,4,0),"")</f>
        <v/>
      </c>
      <c r="L2811" s="9">
        <f>VLOOKUP(A2811,'ETH-Web'!$A$1:$G$10001,6,0)</f>
        <v>1570.2039789999999</v>
      </c>
      <c r="M2811" s="2">
        <f>M2810*(1-M$1+IF(AND(WEEKDAY($A2811)&lt;&gt;1,WEEKDAY($A2811)&lt;&gt;7),-VLOOKUP($A2811,ETF_OP_Fee!$K$5:$L$14,2,1),0))^($A2811-$A2810)*(1+2*(L2811/L2810-1))-M$3*IFERROR(VLOOKUP($A4407,Dividends!$C$10:$E$100,3,0),0)</f>
        <v>23.871097470611254</v>
      </c>
      <c r="R2811">
        <f t="shared" si="104"/>
        <v>791.82590801178299</v>
      </c>
      <c r="S2811" t="e">
        <f t="shared" si="102"/>
        <v>#VALUE!</v>
      </c>
      <c r="U2811">
        <f t="shared" si="100"/>
        <v>1024.356301793729</v>
      </c>
      <c r="V2811">
        <f t="shared" si="101"/>
        <v>4895.7948805813876</v>
      </c>
      <c r="W2811">
        <f>VLOOKUP(A2811,Tbills!$B$4:$C$10000,2,1)</f>
        <v>3.9999560439540165E-2</v>
      </c>
    </row>
    <row r="2812" spans="1:23">
      <c r="A2812" s="1">
        <v>44251</v>
      </c>
      <c r="B2812">
        <f>IFERROR(VLOOKUP($A2812,'BTC-Web'!$A$2:$H$10000,2,0),"")</f>
        <v>48835.085937999997</v>
      </c>
      <c r="C2812">
        <f>VLOOKUP(A2812,H_SPBTFDUE!$B$2:$C$5828,2,0)</f>
        <v>290.62</v>
      </c>
      <c r="D2812" s="2">
        <f>D2811*(1-D$1+IF(AND(WEEKDAY($A2812)&lt;&gt;1,WEEKDAY($A2812)&lt;&gt;7),-VLOOKUP($A2812,ETF_OP_Fee!$G$5:$H$14,2,1),0))^($A2812-$A2811)*(1+2*(C2812/C2811-1))+IFERROR(VLOOKUP(A2812,BITXeom!$C$9:$D$100,2,0),0)-$D$3*IFERROR(VLOOKUP($A2812,Dividends!$C$10:$E$100,2,0),0)</f>
        <v>150.53095934303434</v>
      </c>
      <c r="G2812" s="66">
        <f t="shared" si="103"/>
        <v>0.16918746585305852</v>
      </c>
      <c r="H2812" s="2">
        <f>H2811*(1-H$1+IF(AND(WEEKDAY($A2812)&lt;&gt;1,WEEKDAY($A2812)&lt;&gt;7),-VLOOKUP($A2812,ETF_OP_Fee!$I$5:$J$14,2,1),0))^($A2812-$A2811)*(1+1*(B2812/B2811-1))</f>
        <v>31.947103944217925</v>
      </c>
      <c r="I2812" s="9" t="str">
        <f>IFERROR(VLOOKUP(A2812,'BITO-IV'!$A$1:$J$10000,4,0),"")</f>
        <v/>
      </c>
      <c r="L2812" s="9">
        <f>VLOOKUP(A2812,'ETH-Web'!$A$1:$G$10001,6,0)</f>
        <v>1626.5756839999999</v>
      </c>
      <c r="M2812" s="2">
        <f>M2811*(1-M$1+IF(AND(WEEKDAY($A2812)&lt;&gt;1,WEEKDAY($A2812)&lt;&gt;7),-VLOOKUP($A2812,ETF_OP_Fee!$K$5:$L$14,2,1),0))^($A2812-$A2811)*(1+2*(L2812/L2811-1))-M$3*IFERROR(VLOOKUP($A4408,Dividends!$C$10:$E$100,3,0),0)</f>
        <v>25.58442538997561</v>
      </c>
      <c r="R2812">
        <f t="shared" si="104"/>
        <v>713.38320127460486</v>
      </c>
      <c r="S2812" t="e">
        <f t="shared" si="102"/>
        <v>#VALUE!</v>
      </c>
      <c r="U2812">
        <f t="shared" si="100"/>
        <v>1061.1315947059165</v>
      </c>
      <c r="V2812">
        <f t="shared" si="101"/>
        <v>5247.1864354400668</v>
      </c>
      <c r="W2812">
        <f>VLOOKUP(A2812,Tbills!$B$4:$C$10000,2,1)</f>
        <v>3.9999560439540165E-2</v>
      </c>
    </row>
    <row r="2813" spans="1:23">
      <c r="A2813" s="1">
        <v>44252</v>
      </c>
      <c r="B2813">
        <f>IFERROR(VLOOKUP($A2813,'BTC-Web'!$A$2:$H$10000,2,0),"")</f>
        <v>49709.082030999998</v>
      </c>
      <c r="C2813">
        <f>VLOOKUP(A2813,H_SPBTFDUE!$B$2:$C$5828,2,0)</f>
        <v>288.29000000000002</v>
      </c>
      <c r="D2813" s="2">
        <f>D2812*(1-D$1+IF(AND(WEEKDAY($A2813)&lt;&gt;1,WEEKDAY($A2813)&lt;&gt;7),-VLOOKUP($A2813,ETF_OP_Fee!$G$5:$H$14,2,1),0))^($A2813-$A2812)*(1+2*(C2813/C2812-1))+IFERROR(VLOOKUP(A2813,BITXeom!$C$9:$D$100,2,0),0)-$D$3*IFERROR(VLOOKUP($A2813,Dividends!$C$10:$E$100,2,0),0)</f>
        <v>148.09938767806818</v>
      </c>
      <c r="G2813" s="66">
        <f t="shared" si="103"/>
        <v>0.17189152646512992</v>
      </c>
      <c r="H2813" s="2">
        <f>H2812*(1-H$1+IF(AND(WEEKDAY($A2813)&lt;&gt;1,WEEKDAY($A2813)&lt;&gt;7),-VLOOKUP($A2813,ETF_OP_Fee!$I$5:$J$14,2,1),0))^($A2813-$A2812)*(1+1*(B2813/B2812-1))</f>
        <v>32.518011323500623</v>
      </c>
      <c r="I2813" s="9" t="str">
        <f>IFERROR(VLOOKUP(A2813,'BITO-IV'!$A$1:$J$10000,4,0),"")</f>
        <v/>
      </c>
      <c r="L2813" s="9">
        <f>VLOOKUP(A2813,'ETH-Web'!$A$1:$G$10001,6,0)</f>
        <v>1475.7037350000001</v>
      </c>
      <c r="M2813" s="2">
        <f>M2812*(1-M$1+IF(AND(WEEKDAY($A2813)&lt;&gt;1,WEEKDAY($A2813)&lt;&gt;7),-VLOOKUP($A2813,ETF_OP_Fee!$K$5:$L$14,2,1),0))^($A2813-$A2812)*(1+2*(L2813/L2812-1))-M$3*IFERROR(VLOOKUP($A4409,Dividends!$C$10:$E$100,3,0),0)</f>
        <v>20.837755908142302</v>
      </c>
      <c r="R2813">
        <f t="shared" si="104"/>
        <v>726.15054095979372</v>
      </c>
      <c r="S2813" t="e">
        <f t="shared" si="102"/>
        <v>#VALUE!</v>
      </c>
      <c r="U2813">
        <f t="shared" si="100"/>
        <v>962.70703726690363</v>
      </c>
      <c r="V2813">
        <f t="shared" si="101"/>
        <v>4273.6777738637984</v>
      </c>
      <c r="W2813">
        <f>VLOOKUP(A2813,Tbills!$B$4:$C$10000,2,1)</f>
        <v>2.9998681318668605E-2</v>
      </c>
    </row>
    <row r="2814" spans="1:23">
      <c r="A2814" s="1">
        <v>44253</v>
      </c>
      <c r="B2814">
        <f>IFERROR(VLOOKUP($A2814,'BTC-Web'!$A$2:$H$10000,2,0),"")</f>
        <v>47180.464844000002</v>
      </c>
      <c r="C2814">
        <f>VLOOKUP(A2814,H_SPBTFDUE!$B$2:$C$5828,2,0)</f>
        <v>270.27</v>
      </c>
      <c r="D2814" s="2">
        <f>D2813*(1-D$1+IF(AND(WEEKDAY($A2814)&lt;&gt;1,WEEKDAY($A2814)&lt;&gt;7),-VLOOKUP($A2814,ETF_OP_Fee!$G$5:$H$14,2,1),0))^($A2814-$A2813)*(1+2*(C2814/C2813-1))+IFERROR(VLOOKUP(A2814,BITXeom!$C$9:$D$100,2,0),0)-$D$3*IFERROR(VLOOKUP($A2814,Dividends!$C$10:$E$100,2,0),0)</f>
        <v>129.56941657064772</v>
      </c>
      <c r="G2814" s="66">
        <f t="shared" si="103"/>
        <v>0.19337125541465211</v>
      </c>
      <c r="H2814" s="2">
        <f>H2813*(1-H$1+IF(AND(WEEKDAY($A2814)&lt;&gt;1,WEEKDAY($A2814)&lt;&gt;7),-VLOOKUP($A2814,ETF_OP_Fee!$I$5:$J$14,2,1),0))^($A2814-$A2813)*(1+1*(B2814/B2813-1))</f>
        <v>30.863071610697499</v>
      </c>
      <c r="I2814" s="9" t="str">
        <f>IFERROR(VLOOKUP(A2814,'BITO-IV'!$A$1:$J$10000,4,0),"")</f>
        <v/>
      </c>
      <c r="L2814" s="9">
        <f>VLOOKUP(A2814,'ETH-Web'!$A$1:$G$10001,6,0)</f>
        <v>1446.0336910000001</v>
      </c>
      <c r="M2814" s="2">
        <f>M2813*(1-M$1+IF(AND(WEEKDAY($A2814)&lt;&gt;1,WEEKDAY($A2814)&lt;&gt;7),-VLOOKUP($A2814,ETF_OP_Fee!$K$5:$L$14,2,1),0))^($A2814-$A2813)*(1+2*(L2814/L2813-1))-M$3*IFERROR(VLOOKUP($A4410,Dividends!$C$10:$E$100,3,0),0)</f>
        <v>19.999325861229618</v>
      </c>
      <c r="R2814">
        <f t="shared" si="104"/>
        <v>689.21248732454058</v>
      </c>
      <c r="S2814" t="e">
        <f t="shared" si="102"/>
        <v>#VALUE!</v>
      </c>
      <c r="U2814">
        <f t="shared" si="100"/>
        <v>943.35114659768431</v>
      </c>
      <c r="V2814">
        <f t="shared" si="101"/>
        <v>4101.7216442198087</v>
      </c>
      <c r="W2814">
        <f>VLOOKUP(A2814,Tbills!$B$4:$C$10000,2,1)</f>
        <v>2.9998681318668605E-2</v>
      </c>
    </row>
    <row r="2815" spans="1:23">
      <c r="A2815" s="1">
        <v>44256</v>
      </c>
      <c r="B2815">
        <f>IFERROR(VLOOKUP($A2815,'BTC-Web'!$A$2:$H$10000,2,0),"")</f>
        <v>45159.503905999998</v>
      </c>
      <c r="C2815">
        <f>VLOOKUP(A2815,H_SPBTFDUE!$B$2:$C$5828,2,0)</f>
        <v>285.05</v>
      </c>
      <c r="D2815" s="2">
        <f>D2814*(1-D$1+IF(AND(WEEKDAY($A2815)&lt;&gt;1,WEEKDAY($A2815)&lt;&gt;7),-VLOOKUP($A2815,ETF_OP_Fee!$G$5:$H$14,2,1),0))^($A2815-$A2814)*(1+2*(C2815/C2814-1))+IFERROR(VLOOKUP(A2815,BITXeom!$C$9:$D$100,2,0),0)-$D$3*IFERROR(VLOOKUP($A2815,Dividends!$C$10:$E$100,2,0),0)</f>
        <v>143.68872030029067</v>
      </c>
      <c r="G2815" s="66">
        <f t="shared" si="103"/>
        <v>0.17221176741705185</v>
      </c>
      <c r="H2815" s="2">
        <f>H2814*(1-H$1+IF(AND(WEEKDAY($A2815)&lt;&gt;1,WEEKDAY($A2815)&lt;&gt;7),-VLOOKUP($A2815,ETF_OP_Fee!$I$5:$J$14,2,1),0))^($A2815-$A2814)*(1+1*(B2815/B2814-1))</f>
        <v>29.538754704538206</v>
      </c>
      <c r="I2815" s="9" t="str">
        <f>IFERROR(VLOOKUP(A2815,'BITO-IV'!$A$1:$J$10000,4,0),"")</f>
        <v/>
      </c>
      <c r="L2815" s="9">
        <f>VLOOKUP(A2815,'ETH-Web'!$A$1:$G$10001,6,0)</f>
        <v>1564.7076420000001</v>
      </c>
      <c r="M2815" s="2">
        <f>M2814*(1-M$1+IF(AND(WEEKDAY($A2815)&lt;&gt;1,WEEKDAY($A2815)&lt;&gt;7),-VLOOKUP($A2815,ETF_OP_Fee!$K$5:$L$14,2,1),0))^($A2815-$A2814)*(1+2*(L2815/L2814-1))-M$3*IFERROR(VLOOKUP($A4411,Dividends!$C$10:$E$100,3,0),0)</f>
        <v>23.280160220973031</v>
      </c>
      <c r="R2815">
        <f t="shared" si="104"/>
        <v>659.6902789387143</v>
      </c>
      <c r="S2815" t="e">
        <f t="shared" si="102"/>
        <v>#VALUE!</v>
      </c>
      <c r="U2815">
        <f t="shared" si="100"/>
        <v>1020.7706482620666</v>
      </c>
      <c r="V2815">
        <f t="shared" si="101"/>
        <v>4774.5977900376665</v>
      </c>
      <c r="W2815">
        <f>VLOOKUP(A2815,Tbills!$B$4:$C$10000,2,1)</f>
        <v>2.9998681318668605E-2</v>
      </c>
    </row>
    <row r="2816" spans="1:23">
      <c r="A2816" s="1">
        <v>44257</v>
      </c>
      <c r="B2816">
        <f>IFERROR(VLOOKUP($A2816,'BTC-Web'!$A$2:$H$10000,2,0),"")</f>
        <v>49612.105469000002</v>
      </c>
      <c r="C2816">
        <f>VLOOKUP(A2816,H_SPBTFDUE!$B$2:$C$5828,2,0)</f>
        <v>279.05</v>
      </c>
      <c r="D2816" s="2">
        <f>D2815*(1-D$1+IF(AND(WEEKDAY($A2816)&lt;&gt;1,WEEKDAY($A2816)&lt;&gt;7),-VLOOKUP($A2816,ETF_OP_Fee!$G$5:$H$14,2,1),0))^($A2816-$A2815)*(1+2*(C2816/C2815-1))+IFERROR(VLOOKUP(A2816,BITXeom!$C$9:$D$100,2,0),0)-$D$3*IFERROR(VLOOKUP($A2816,Dividends!$C$10:$E$100,2,0),0)</f>
        <v>137.62313795892106</v>
      </c>
      <c r="G2816" s="66">
        <f t="shared" si="103"/>
        <v>0.1794525528689187</v>
      </c>
      <c r="H2816" s="2">
        <f>H2815*(1-H$1+IF(AND(WEEKDAY($A2816)&lt;&gt;1,WEEKDAY($A2816)&lt;&gt;7),-VLOOKUP($A2816,ETF_OP_Fee!$I$5:$J$14,2,1),0))^($A2816-$A2815)*(1+1*(B2816/B2815-1))</f>
        <v>32.450349194479884</v>
      </c>
      <c r="I2816" s="9" t="str">
        <f>IFERROR(VLOOKUP(A2816,'BITO-IV'!$A$1:$J$10000,4,0),"")</f>
        <v/>
      </c>
      <c r="L2816" s="9">
        <f>VLOOKUP(A2816,'ETH-Web'!$A$1:$G$10001,6,0)</f>
        <v>1492.6087649999999</v>
      </c>
      <c r="M2816" s="2">
        <f>M2815*(1-M$1+IF(AND(WEEKDAY($A2816)&lt;&gt;1,WEEKDAY($A2816)&lt;&gt;7),-VLOOKUP($A2816,ETF_OP_Fee!$K$5:$L$14,2,1),0))^($A2816-$A2815)*(1+2*(L2816/L2815-1))-M$3*IFERROR(VLOOKUP($A4412,Dividends!$C$10:$E$100,3,0),0)</f>
        <v>21.134201203157424</v>
      </c>
      <c r="R2816">
        <f t="shared" si="104"/>
        <v>724.73390681408966</v>
      </c>
      <c r="S2816" t="e">
        <f t="shared" si="102"/>
        <v>#VALUE!</v>
      </c>
      <c r="U2816">
        <f t="shared" si="100"/>
        <v>973.73539679477869</v>
      </c>
      <c r="V2816">
        <f t="shared" si="101"/>
        <v>4334.476627351547</v>
      </c>
      <c r="W2816">
        <f>VLOOKUP(A2816,Tbills!$B$4:$C$10000,2,1)</f>
        <v>2.9998681318668605E-2</v>
      </c>
    </row>
    <row r="2817" spans="1:23">
      <c r="A2817" s="1">
        <v>44258</v>
      </c>
      <c r="B2817">
        <f>IFERROR(VLOOKUP($A2817,'BTC-Web'!$A$2:$H$10000,2,0),"")</f>
        <v>48415.816405999998</v>
      </c>
      <c r="C2817">
        <f>VLOOKUP(A2817,H_SPBTFDUE!$B$2:$C$5828,2,0)</f>
        <v>296.97000000000003</v>
      </c>
      <c r="D2817" s="2">
        <f>D2816*(1-D$1+IF(AND(WEEKDAY($A2817)&lt;&gt;1,WEEKDAY($A2817)&lt;&gt;7),-VLOOKUP($A2817,ETF_OP_Fee!$G$5:$H$14,2,1),0))^($A2817-$A2816)*(1+2*(C2817/C2816-1))+IFERROR(VLOOKUP(A2817,BITXeom!$C$9:$D$100,2,0),0)-$D$3*IFERROR(VLOOKUP($A2817,Dividends!$C$10:$E$100,2,0),0)</f>
        <v>155.28014989449801</v>
      </c>
      <c r="G2817" s="66">
        <f t="shared" si="103"/>
        <v>0.15639508573779887</v>
      </c>
      <c r="H2817" s="2">
        <f>H2816*(1-H$1+IF(AND(WEEKDAY($A2817)&lt;&gt;1,WEEKDAY($A2817)&lt;&gt;7),-VLOOKUP($A2817,ETF_OP_Fee!$I$5:$J$14,2,1),0))^($A2817-$A2816)*(1+1*(B2817/B2816-1))</f>
        <v>31.667054686566789</v>
      </c>
      <c r="I2817" s="9" t="str">
        <f>IFERROR(VLOOKUP(A2817,'BITO-IV'!$A$1:$J$10000,4,0),"")</f>
        <v/>
      </c>
      <c r="L2817" s="9">
        <f>VLOOKUP(A2817,'ETH-Web'!$A$1:$G$10001,6,0)</f>
        <v>1575.853149</v>
      </c>
      <c r="M2817" s="2">
        <f>M2816*(1-M$1+IF(AND(WEEKDAY($A2817)&lt;&gt;1,WEEKDAY($A2817)&lt;&gt;7),-VLOOKUP($A2817,ETF_OP_Fee!$K$5:$L$14,2,1),0))^($A2817-$A2816)*(1+2*(L2817/L2816-1))-M$3*IFERROR(VLOOKUP($A4413,Dividends!$C$10:$E$100,3,0),0)</f>
        <v>23.490950133674311</v>
      </c>
      <c r="R2817">
        <f t="shared" si="104"/>
        <v>707.25850966835287</v>
      </c>
      <c r="S2817" t="e">
        <f t="shared" si="102"/>
        <v>#VALUE!</v>
      </c>
      <c r="U2817">
        <f t="shared" si="100"/>
        <v>1028.0416592165841</v>
      </c>
      <c r="V2817">
        <f t="shared" si="101"/>
        <v>4817.8293246058465</v>
      </c>
      <c r="W2817">
        <f>VLOOKUP(A2817,Tbills!$B$4:$C$10000,2,1)</f>
        <v>2.9998681318668605E-2</v>
      </c>
    </row>
    <row r="2818" spans="1:23">
      <c r="A2818" s="1">
        <v>44259</v>
      </c>
      <c r="B2818">
        <f>IFERROR(VLOOKUP($A2818,'BTC-Web'!$A$2:$H$10000,2,0),"")</f>
        <v>50522.304687999997</v>
      </c>
      <c r="C2818">
        <f>VLOOKUP(A2818,H_SPBTFDUE!$B$2:$C$5828,2,0)</f>
        <v>281.8</v>
      </c>
      <c r="D2818" s="2">
        <f>D2817*(1-D$1+IF(AND(WEEKDAY($A2818)&lt;&gt;1,WEEKDAY($A2818)&lt;&gt;7),-VLOOKUP($A2818,ETF_OP_Fee!$G$5:$H$14,2,1),0))^($A2818-$A2817)*(1+2*(C2818/C2817-1))+IFERROR(VLOOKUP(A2818,BITXeom!$C$9:$D$100,2,0),0)-$D$3*IFERROR(VLOOKUP($A2818,Dividends!$C$10:$E$100,2,0),0)</f>
        <v>139.39911573084436</v>
      </c>
      <c r="G2818" s="66">
        <f t="shared" si="103"/>
        <v>0.17236508012997576</v>
      </c>
      <c r="H2818" s="2">
        <f>H2817*(1-H$1+IF(AND(WEEKDAY($A2818)&lt;&gt;1,WEEKDAY($A2818)&lt;&gt;7),-VLOOKUP($A2818,ETF_OP_Fee!$I$5:$J$14,2,1),0))^($A2818-$A2817)*(1+1*(B2818/B2817-1))</f>
        <v>33.043973295638288</v>
      </c>
      <c r="I2818" s="9" t="str">
        <f>IFERROR(VLOOKUP(A2818,'BITO-IV'!$A$1:$J$10000,4,0),"")</f>
        <v/>
      </c>
      <c r="L2818" s="9">
        <f>VLOOKUP(A2818,'ETH-Web'!$A$1:$G$10001,6,0)</f>
        <v>1541.914307</v>
      </c>
      <c r="M2818" s="2">
        <f>M2817*(1-M$1+IF(AND(WEEKDAY($A2818)&lt;&gt;1,WEEKDAY($A2818)&lt;&gt;7),-VLOOKUP($A2818,ETF_OP_Fee!$K$5:$L$14,2,1),0))^($A2818-$A2817)*(1+2*(L2818/L2817-1))-M$3*IFERROR(VLOOKUP($A4414,Dividends!$C$10:$E$100,3,0),0)</f>
        <v>22.478531194381876</v>
      </c>
      <c r="R2818">
        <f t="shared" si="104"/>
        <v>738.03010196100161</v>
      </c>
      <c r="S2818" t="e">
        <f t="shared" si="102"/>
        <v>#VALUE!</v>
      </c>
      <c r="U2818">
        <f t="shared" ref="U2818:U2881" si="105">IF($A2818&gt;=$R$2,L2818*U$4,"")</f>
        <v>1005.9009264562313</v>
      </c>
      <c r="V2818">
        <f t="shared" ref="V2818:V2881" si="106">IF($A2818&gt;=$R$2,M2818*V$4,"")</f>
        <v>4610.1892918803378</v>
      </c>
      <c r="W2818">
        <f>VLOOKUP(A2818,Tbills!$B$4:$C$10000,2,1)</f>
        <v>3.9999560439540165E-2</v>
      </c>
    </row>
    <row r="2819" spans="1:23">
      <c r="A2819" s="1">
        <v>44260</v>
      </c>
      <c r="B2819">
        <f>IFERROR(VLOOKUP($A2819,'BTC-Web'!$A$2:$H$10000,2,0),"")</f>
        <v>48527.03125</v>
      </c>
      <c r="C2819">
        <f>VLOOKUP(A2819,H_SPBTFDUE!$B$2:$C$5828,2,0)</f>
        <v>288.95999999999998</v>
      </c>
      <c r="D2819" s="2">
        <f>D2818*(1-D$1+IF(AND(WEEKDAY($A2819)&lt;&gt;1,WEEKDAY($A2819)&lt;&gt;7),-VLOOKUP($A2819,ETF_OP_Fee!$G$5:$H$14,2,1),0))^($A2819-$A2818)*(1+2*(C2819/C2818-1))+IFERROR(VLOOKUP(A2819,BITXeom!$C$9:$D$100,2,0),0)-$D$3*IFERROR(VLOOKUP($A2819,Dividends!$C$10:$E$100,2,0),0)</f>
        <v>146.4651883169723</v>
      </c>
      <c r="G2819" s="66">
        <f t="shared" si="103"/>
        <v>0.16359717247239891</v>
      </c>
      <c r="H2819" s="2">
        <f>H2818*(1-H$1+IF(AND(WEEKDAY($A2819)&lt;&gt;1,WEEKDAY($A2819)&lt;&gt;7),-VLOOKUP($A2819,ETF_OP_Fee!$I$5:$J$14,2,1),0))^($A2819-$A2818)*(1+1*(B2819/B2818-1))</f>
        <v>31.738144153115048</v>
      </c>
      <c r="I2819" s="9" t="str">
        <f>IFERROR(VLOOKUP(A2819,'BITO-IV'!$A$1:$J$10000,4,0),"")</f>
        <v/>
      </c>
      <c r="L2819" s="9">
        <f>VLOOKUP(A2819,'ETH-Web'!$A$1:$G$10001,6,0)</f>
        <v>1533.275024</v>
      </c>
      <c r="M2819" s="2">
        <f>M2818*(1-M$1+IF(AND(WEEKDAY($A2819)&lt;&gt;1,WEEKDAY($A2819)&lt;&gt;7),-VLOOKUP($A2819,ETF_OP_Fee!$K$5:$L$14,2,1),0))^($A2819-$A2818)*(1+2*(L2819/L2818-1))-M$3*IFERROR(VLOOKUP($A4415,Dividends!$C$10:$E$100,3,0),0)</f>
        <v>22.226066194604019</v>
      </c>
      <c r="R2819">
        <f t="shared" si="104"/>
        <v>708.88313671503613</v>
      </c>
      <c r="S2819" t="e">
        <f t="shared" si="102"/>
        <v>#VALUE!</v>
      </c>
      <c r="U2819">
        <f t="shared" si="105"/>
        <v>1000.2649045747523</v>
      </c>
      <c r="V2819">
        <f t="shared" si="106"/>
        <v>4558.4104888755692</v>
      </c>
      <c r="W2819">
        <f>VLOOKUP(A2819,Tbills!$B$4:$C$10000,2,1)</f>
        <v>3.9999560439540165E-2</v>
      </c>
    </row>
    <row r="2820" spans="1:23">
      <c r="A2820" s="1">
        <v>44263</v>
      </c>
      <c r="B2820">
        <f>IFERROR(VLOOKUP($A2820,'BTC-Web'!$A$2:$H$10000,2,0),"")</f>
        <v>51174.117187999997</v>
      </c>
      <c r="C2820">
        <f>VLOOKUP(A2820,H_SPBTFDUE!$B$2:$C$5828,2,0)</f>
        <v>304.13</v>
      </c>
      <c r="D2820" s="2">
        <f>D2819*(1-D$1+IF(AND(WEEKDAY($A2820)&lt;&gt;1,WEEKDAY($A2820)&lt;&gt;7),-VLOOKUP($A2820,ETF_OP_Fee!$G$5:$H$14,2,1),0))^($A2820-$A2819)*(1+2*(C2820/C2819-1))+IFERROR(VLOOKUP(A2820,BITXeom!$C$9:$D$100,2,0),0)-$D$3*IFERROR(VLOOKUP($A2820,Dividends!$C$10:$E$100,2,0),0)</f>
        <v>161.78510489926711</v>
      </c>
      <c r="G2820" s="66">
        <f t="shared" si="103"/>
        <v>0.1464114062724339</v>
      </c>
      <c r="H2820" s="2">
        <f>H2819*(1-H$1+IF(AND(WEEKDAY($A2820)&lt;&gt;1,WEEKDAY($A2820)&lt;&gt;7),-VLOOKUP($A2820,ETF_OP_Fee!$I$5:$J$14,2,1),0))^($A2820-$A2819)*(1+1*(B2820/B2819-1))</f>
        <v>33.466805011911646</v>
      </c>
      <c r="I2820" s="9" t="str">
        <f>IFERROR(VLOOKUP(A2820,'BITO-IV'!$A$1:$J$10000,4,0),"")</f>
        <v/>
      </c>
      <c r="L2820" s="9">
        <f>VLOOKUP(A2820,'ETH-Web'!$A$1:$G$10001,6,0)</f>
        <v>1834.727905</v>
      </c>
      <c r="M2820" s="2">
        <f>M2819*(1-M$1+IF(AND(WEEKDAY($A2820)&lt;&gt;1,WEEKDAY($A2820)&lt;&gt;7),-VLOOKUP($A2820,ETF_OP_Fee!$K$5:$L$14,2,1),0))^($A2820-$A2819)*(1+2*(L2820/L2819-1))-M$3*IFERROR(VLOOKUP($A4416,Dividends!$C$10:$E$100,3,0),0)</f>
        <v>30.963282302358579</v>
      </c>
      <c r="R2820">
        <f t="shared" si="104"/>
        <v>747.5517825099239</v>
      </c>
      <c r="S2820" t="e">
        <f t="shared" si="102"/>
        <v>#VALUE!</v>
      </c>
      <c r="U2820">
        <f t="shared" si="105"/>
        <v>1196.9241682602794</v>
      </c>
      <c r="V2820">
        <f t="shared" si="106"/>
        <v>6350.3523107185292</v>
      </c>
      <c r="W2820">
        <f>VLOOKUP(A2820,Tbills!$B$4:$C$10000,2,1)</f>
        <v>3.9999560439540165E-2</v>
      </c>
    </row>
    <row r="2821" spans="1:23">
      <c r="A2821" s="1">
        <v>44264</v>
      </c>
      <c r="B2821">
        <f>IFERROR(VLOOKUP($A2821,'BTC-Web'!$A$2:$H$10000,2,0),"")</f>
        <v>52272.96875</v>
      </c>
      <c r="C2821">
        <f>VLOOKUP(A2821,H_SPBTFDUE!$B$2:$C$5828,2,0)</f>
        <v>319.17</v>
      </c>
      <c r="D2821" s="2">
        <f>D2820*(1-D$1+IF(AND(WEEKDAY($A2821)&lt;&gt;1,WEEKDAY($A2821)&lt;&gt;7),-VLOOKUP($A2821,ETF_OP_Fee!$G$5:$H$14,2,1),0))^($A2821-$A2820)*(1+2*(C2821/C2820-1))+IFERROR(VLOOKUP(A2821,BITXeom!$C$9:$D$100,2,0),0)-$D$3*IFERROR(VLOOKUP($A2821,Dividends!$C$10:$E$100,2,0),0)</f>
        <v>177.76504079468737</v>
      </c>
      <c r="G2821" s="66">
        <f t="shared" si="103"/>
        <v>0.13192295395986287</v>
      </c>
      <c r="H2821" s="2">
        <f>H2820*(1-H$1+IF(AND(WEEKDAY($A2821)&lt;&gt;1,WEEKDAY($A2821)&lt;&gt;7),-VLOOKUP($A2821,ETF_OP_Fee!$I$5:$J$14,2,1),0))^($A2821-$A2820)*(1+1*(B2821/B2820-1))</f>
        <v>34.184541250681868</v>
      </c>
      <c r="I2821" s="9" t="str">
        <f>IFERROR(VLOOKUP(A2821,'BITO-IV'!$A$1:$J$10000,4,0),"")</f>
        <v/>
      </c>
      <c r="L2821" s="9">
        <f>VLOOKUP(A2821,'ETH-Web'!$A$1:$G$10001,6,0)</f>
        <v>1868.048828</v>
      </c>
      <c r="M2821" s="2">
        <f>M2820*(1-M$1+IF(AND(WEEKDAY($A2821)&lt;&gt;1,WEEKDAY($A2821)&lt;&gt;7),-VLOOKUP($A2821,ETF_OP_Fee!$K$5:$L$14,2,1),0))^($A2821-$A2820)*(1+2*(L2821/L2820-1))-M$3*IFERROR(VLOOKUP($A4417,Dividends!$C$10:$E$100,3,0),0)</f>
        <v>32.087118764928952</v>
      </c>
      <c r="R2821">
        <f t="shared" si="104"/>
        <v>763.60381211053493</v>
      </c>
      <c r="S2821" t="e">
        <f t="shared" si="102"/>
        <v>#VALUE!</v>
      </c>
      <c r="U2821">
        <f t="shared" si="105"/>
        <v>1218.66178828489</v>
      </c>
      <c r="V2821">
        <f t="shared" si="106"/>
        <v>6580.8432970184494</v>
      </c>
      <c r="W2821">
        <f>VLOOKUP(A2821,Tbills!$B$4:$C$10000,2,1)</f>
        <v>3.9999560439540165E-2</v>
      </c>
    </row>
    <row r="2822" spans="1:23">
      <c r="A2822" s="1">
        <v>44265</v>
      </c>
      <c r="B2822">
        <f>IFERROR(VLOOKUP($A2822,'BTC-Web'!$A$2:$H$10000,2,0),"")</f>
        <v>54824.011719000002</v>
      </c>
      <c r="C2822">
        <f>VLOOKUP(A2822,H_SPBTFDUE!$B$2:$C$5828,2,0)</f>
        <v>330.32</v>
      </c>
      <c r="D2822" s="2">
        <f>D2821*(1-D$1+IF(AND(WEEKDAY($A2822)&lt;&gt;1,WEEKDAY($A2822)&lt;&gt;7),-VLOOKUP($A2822,ETF_OP_Fee!$G$5:$H$14,2,1),0))^($A2822-$A2821)*(1+2*(C2822/C2821-1))+IFERROR(VLOOKUP(A2822,BITXeom!$C$9:$D$100,2,0),0)-$D$3*IFERROR(VLOOKUP($A2822,Dividends!$C$10:$E$100,2,0),0)</f>
        <v>190.1623305689368</v>
      </c>
      <c r="G2822" s="66">
        <f t="shared" si="103"/>
        <v>0.12269879854226738</v>
      </c>
      <c r="H2822" s="2">
        <f>H2821*(1-H$1+IF(AND(WEEKDAY($A2822)&lt;&gt;1,WEEKDAY($A2822)&lt;&gt;7),-VLOOKUP($A2822,ETF_OP_Fee!$I$5:$J$14,2,1),0))^($A2822-$A2821)*(1+1*(B2822/B2821-1))</f>
        <v>35.851893552802082</v>
      </c>
      <c r="I2822" s="9" t="str">
        <f>IFERROR(VLOOKUP(A2822,'BITO-IV'!$A$1:$J$10000,4,0),"")</f>
        <v/>
      </c>
      <c r="L2822" s="9">
        <f>VLOOKUP(A2822,'ETH-Web'!$A$1:$G$10001,6,0)</f>
        <v>1799.16626</v>
      </c>
      <c r="M2822" s="2">
        <f>M2821*(1-M$1+IF(AND(WEEKDAY($A2822)&lt;&gt;1,WEEKDAY($A2822)&lt;&gt;7),-VLOOKUP($A2822,ETF_OP_Fee!$K$5:$L$14,2,1),0))^($A2822-$A2821)*(1+2*(L2822/L2821-1))-M$3*IFERROR(VLOOKUP($A4418,Dividends!$C$10:$E$100,3,0),0)</f>
        <v>29.719987863596458</v>
      </c>
      <c r="R2822">
        <f t="shared" si="104"/>
        <v>800.86946169134592</v>
      </c>
      <c r="S2822" t="e">
        <f t="shared" si="102"/>
        <v>#VALUE!</v>
      </c>
      <c r="U2822">
        <f t="shared" si="105"/>
        <v>1173.7247650966849</v>
      </c>
      <c r="V2822">
        <f t="shared" si="106"/>
        <v>6095.3613302727927</v>
      </c>
      <c r="W2822">
        <f>VLOOKUP(A2822,Tbills!$B$4:$C$10000,2,1)</f>
        <v>3.9999560439540165E-2</v>
      </c>
    </row>
    <row r="2823" spans="1:23">
      <c r="A2823" s="1">
        <v>44266</v>
      </c>
      <c r="B2823">
        <f>IFERROR(VLOOKUP($A2823,'BTC-Web'!$A$2:$H$10000,2,0),"")</f>
        <v>55963.179687999997</v>
      </c>
      <c r="C2823">
        <f>VLOOKUP(A2823,H_SPBTFDUE!$B$2:$C$5828,2,0)</f>
        <v>338.11</v>
      </c>
      <c r="D2823" s="2">
        <f>D2822*(1-D$1+IF(AND(WEEKDAY($A2823)&lt;&gt;1,WEEKDAY($A2823)&lt;&gt;7),-VLOOKUP($A2823,ETF_OP_Fee!$G$5:$H$14,2,1),0))^($A2823-$A2822)*(1+2*(C2823/C2822-1))+IFERROR(VLOOKUP(A2823,BITXeom!$C$9:$D$100,2,0),0)-$D$3*IFERROR(VLOOKUP($A2823,Dividends!$C$10:$E$100,2,0),0)</f>
        <v>199.1075951910388</v>
      </c>
      <c r="G2823" s="66">
        <f t="shared" si="103"/>
        <v>0.11690515281934973</v>
      </c>
      <c r="H2823" s="2">
        <f>H2822*(1-H$1+IF(AND(WEEKDAY($A2823)&lt;&gt;1,WEEKDAY($A2823)&lt;&gt;7),-VLOOKUP($A2823,ETF_OP_Fee!$I$5:$J$14,2,1),0))^($A2823-$A2822)*(1+1*(B2823/B2822-1))</f>
        <v>36.595894337858603</v>
      </c>
      <c r="I2823" s="9" t="str">
        <f>IFERROR(VLOOKUP(A2823,'BITO-IV'!$A$1:$J$10000,4,0),"")</f>
        <v/>
      </c>
      <c r="L2823" s="9">
        <f>VLOOKUP(A2823,'ETH-Web'!$A$1:$G$10001,6,0)</f>
        <v>1826.1949460000001</v>
      </c>
      <c r="M2823" s="2">
        <f>M2822*(1-M$1+IF(AND(WEEKDAY($A2823)&lt;&gt;1,WEEKDAY($A2823)&lt;&gt;7),-VLOOKUP($A2823,ETF_OP_Fee!$K$5:$L$14,2,1),0))^($A2823-$A2822)*(1+2*(L2823/L2822-1))-M$3*IFERROR(VLOOKUP($A4419,Dividends!$C$10:$E$100,3,0),0)</f>
        <v>30.6121599957157</v>
      </c>
      <c r="R2823">
        <f t="shared" si="104"/>
        <v>817.51043358492348</v>
      </c>
      <c r="S2823" t="e">
        <f t="shared" si="102"/>
        <v>#VALUE!</v>
      </c>
      <c r="U2823">
        <f t="shared" si="105"/>
        <v>1191.3575091245893</v>
      </c>
      <c r="V2823">
        <f t="shared" si="106"/>
        <v>6278.3395851437417</v>
      </c>
      <c r="W2823">
        <f>VLOOKUP(A2823,Tbills!$B$4:$C$10000,2,1)</f>
        <v>4.5000000000004051E-2</v>
      </c>
    </row>
    <row r="2824" spans="1:23">
      <c r="A2824" s="1">
        <v>44267</v>
      </c>
      <c r="B2824">
        <f>IFERROR(VLOOKUP($A2824,'BTC-Web'!$A$2:$H$10000,2,0),"")</f>
        <v>57821.21875</v>
      </c>
      <c r="C2824">
        <f>VLOOKUP(A2824,H_SPBTFDUE!$B$2:$C$5828,2,0)</f>
        <v>333.38</v>
      </c>
      <c r="D2824" s="2">
        <f>D2823*(1-D$1+IF(AND(WEEKDAY($A2824)&lt;&gt;1,WEEKDAY($A2824)&lt;&gt;7),-VLOOKUP($A2824,ETF_OP_Fee!$G$5:$H$14,2,1),0))^($A2824-$A2823)*(1+2*(C2824/C2823-1))+IFERROR(VLOOKUP(A2824,BITXeom!$C$9:$D$100,2,0),0)-$D$3*IFERROR(VLOOKUP($A2824,Dividends!$C$10:$E$100,2,0),0)</f>
        <v>193.51342136719887</v>
      </c>
      <c r="G2824" s="66">
        <f t="shared" si="103"/>
        <v>0.12016996363877389</v>
      </c>
      <c r="H2824" s="2">
        <f>H2823*(1-H$1+IF(AND(WEEKDAY($A2824)&lt;&gt;1,WEEKDAY($A2824)&lt;&gt;7),-VLOOKUP($A2824,ETF_OP_Fee!$I$5:$J$14,2,1),0))^($A2824-$A2823)*(1+1*(B2824/B2823-1))</f>
        <v>37.809934124280829</v>
      </c>
      <c r="I2824" s="9" t="str">
        <f>IFERROR(VLOOKUP(A2824,'BITO-IV'!$A$1:$J$10000,4,0),"")</f>
        <v/>
      </c>
      <c r="L2824" s="9">
        <f>VLOOKUP(A2824,'ETH-Web'!$A$1:$G$10001,6,0)</f>
        <v>1772.1024170000001</v>
      </c>
      <c r="M2824" s="2">
        <f>M2823*(1-M$1+IF(AND(WEEKDAY($A2824)&lt;&gt;1,WEEKDAY($A2824)&lt;&gt;7),-VLOOKUP($A2824,ETF_OP_Fee!$K$5:$L$14,2,1),0))^($A2824-$A2823)*(1+2*(L2824/L2823-1))-M$3*IFERROR(VLOOKUP($A4420,Dividends!$C$10:$E$100,3,0),0)</f>
        <v>28.797932694384826</v>
      </c>
      <c r="R2824">
        <f t="shared" si="104"/>
        <v>844.65267831908136</v>
      </c>
      <c r="S2824" t="e">
        <f t="shared" si="102"/>
        <v>#VALUE!</v>
      </c>
      <c r="U2824">
        <f t="shared" si="105"/>
        <v>1156.0690856444767</v>
      </c>
      <c r="V2824">
        <f t="shared" si="106"/>
        <v>5906.2542738168622</v>
      </c>
      <c r="W2824">
        <f>VLOOKUP(A2824,Tbills!$B$4:$C$10000,2,1)</f>
        <v>4.5000000000004051E-2</v>
      </c>
    </row>
    <row r="2825" spans="1:23">
      <c r="A2825" s="1">
        <v>44270</v>
      </c>
      <c r="B2825">
        <f>IFERROR(VLOOKUP($A2825,'BTC-Web'!$A$2:$H$10000,2,0),"")</f>
        <v>59267.429687999997</v>
      </c>
      <c r="C2825">
        <f>VLOOKUP(A2825,H_SPBTFDUE!$B$2:$C$5828,2,0)</f>
        <v>332.31</v>
      </c>
      <c r="D2825" s="2">
        <f>D2824*(1-D$1+IF(AND(WEEKDAY($A2825)&lt;&gt;1,WEEKDAY($A2825)&lt;&gt;7),-VLOOKUP($A2825,ETF_OP_Fee!$G$5:$H$14,2,1),0))^($A2825-$A2824)*(1+2*(C2825/C2824-1))+IFERROR(VLOOKUP(A2825,BITXeom!$C$9:$D$100,2,0),0)-$D$3*IFERROR(VLOOKUP($A2825,Dividends!$C$10:$E$100,2,0),0)</f>
        <v>192.20171378095708</v>
      </c>
      <c r="G2825" s="66">
        <f t="shared" si="103"/>
        <v>0.12093509138892586</v>
      </c>
      <c r="H2825" s="2">
        <f>H2824*(1-H$1+IF(AND(WEEKDAY($A2825)&lt;&gt;1,WEEKDAY($A2825)&lt;&gt;7),-VLOOKUP($A2825,ETF_OP_Fee!$I$5:$J$14,2,1),0))^($A2825-$A2824)*(1+1*(B2825/B2824-1))</f>
        <v>38.752601398179458</v>
      </c>
      <c r="I2825" s="9" t="str">
        <f>IFERROR(VLOOKUP(A2825,'BITO-IV'!$A$1:$J$10000,4,0),"")</f>
        <v/>
      </c>
      <c r="L2825" s="9">
        <f>VLOOKUP(A2825,'ETH-Web'!$A$1:$G$10001,6,0)</f>
        <v>1791.7022710000001</v>
      </c>
      <c r="M2825" s="2">
        <f>M2824*(1-M$1+IF(AND(WEEKDAY($A2825)&lt;&gt;1,WEEKDAY($A2825)&lt;&gt;7),-VLOOKUP($A2825,ETF_OP_Fee!$K$5:$L$14,2,1),0))^($A2825-$A2824)*(1+2*(L2825/L2824-1))-M$3*IFERROR(VLOOKUP($A4421,Dividends!$C$10:$E$100,3,0),0)</f>
        <v>29.432681913169624</v>
      </c>
      <c r="R2825">
        <f t="shared" si="104"/>
        <v>865.77893557556729</v>
      </c>
      <c r="S2825" t="e">
        <f t="shared" si="102"/>
        <v>#VALUE!</v>
      </c>
      <c r="U2825">
        <f t="shared" si="105"/>
        <v>1168.8554715074927</v>
      </c>
      <c r="V2825">
        <f t="shared" si="106"/>
        <v>6036.4368923414413</v>
      </c>
      <c r="W2825">
        <f>VLOOKUP(A2825,Tbills!$B$4:$C$10000,2,1)</f>
        <v>4.5000000000004051E-2</v>
      </c>
    </row>
    <row r="2826" spans="1:23">
      <c r="A2826" s="1">
        <v>44271</v>
      </c>
      <c r="B2826">
        <f>IFERROR(VLOOKUP($A2826,'BTC-Web'!$A$2:$H$10000,2,0),"")</f>
        <v>55840.785155999998</v>
      </c>
      <c r="C2826">
        <f>VLOOKUP(A2826,H_SPBTFDUE!$B$2:$C$5828,2,0)</f>
        <v>326.37</v>
      </c>
      <c r="D2826" s="2">
        <f>D2825*(1-D$1+IF(AND(WEEKDAY($A2826)&lt;&gt;1,WEEKDAY($A2826)&lt;&gt;7),-VLOOKUP($A2826,ETF_OP_Fee!$G$5:$H$14,2,1),0))^($A2826-$A2825)*(1+2*(C2826/C2825-1))+IFERROR(VLOOKUP(A2826,BITXeom!$C$9:$D$100,2,0),0)-$D$3*IFERROR(VLOOKUP($A2826,Dividends!$C$10:$E$100,2,0),0)</f>
        <v>185.30820901268743</v>
      </c>
      <c r="G2826" s="66">
        <f t="shared" si="103"/>
        <v>0.12525219563113976</v>
      </c>
      <c r="H2826" s="2">
        <f>H2825*(1-H$1+IF(AND(WEEKDAY($A2826)&lt;&gt;1,WEEKDAY($A2826)&lt;&gt;7),-VLOOKUP($A2826,ETF_OP_Fee!$I$5:$J$14,2,1),0))^($A2826-$A2825)*(1+1*(B2826/B2825-1))</f>
        <v>36.511105300978841</v>
      </c>
      <c r="I2826" s="9" t="str">
        <f>IFERROR(VLOOKUP(A2826,'BITO-IV'!$A$1:$J$10000,4,0),"")</f>
        <v/>
      </c>
      <c r="L2826" s="9">
        <f>VLOOKUP(A2826,'ETH-Web'!$A$1:$G$10001,6,0)</f>
        <v>1806.971802</v>
      </c>
      <c r="M2826" s="2">
        <f>M2825*(1-M$1+IF(AND(WEEKDAY($A2826)&lt;&gt;1,WEEKDAY($A2826)&lt;&gt;7),-VLOOKUP($A2826,ETF_OP_Fee!$K$5:$L$14,2,1),0))^($A2826-$A2825)*(1+2*(L2826/L2825-1))-M$3*IFERROR(VLOOKUP($A4422,Dividends!$C$10:$E$100,3,0),0)</f>
        <v>29.933582797930043</v>
      </c>
      <c r="R2826">
        <f t="shared" si="104"/>
        <v>815.72249359506623</v>
      </c>
      <c r="S2826" t="e">
        <f t="shared" si="102"/>
        <v>#VALUE!</v>
      </c>
      <c r="U2826">
        <f t="shared" si="105"/>
        <v>1178.8168781237503</v>
      </c>
      <c r="V2826">
        <f t="shared" si="106"/>
        <v>6139.1681551293332</v>
      </c>
      <c r="W2826">
        <f>VLOOKUP(A2826,Tbills!$B$4:$C$10000,2,1)</f>
        <v>4.5000000000004051E-2</v>
      </c>
    </row>
    <row r="2827" spans="1:23">
      <c r="A2827" s="1">
        <v>44272</v>
      </c>
      <c r="B2827">
        <f>IFERROR(VLOOKUP($A2827,'BTC-Web'!$A$2:$H$10000,2,0),"")</f>
        <v>56825.828125</v>
      </c>
      <c r="C2827">
        <f>VLOOKUP(A2827,H_SPBTFDUE!$B$2:$C$5828,2,0)</f>
        <v>338.45</v>
      </c>
      <c r="D2827" s="2">
        <f>D2826*(1-D$1+IF(AND(WEEKDAY($A2827)&lt;&gt;1,WEEKDAY($A2827)&lt;&gt;7),-VLOOKUP($A2827,ETF_OP_Fee!$G$5:$H$14,2,1),0))^($A2827-$A2826)*(1+2*(C2827/C2826-1))+IFERROR(VLOOKUP(A2827,BITXeom!$C$9:$D$100,2,0),0)-$D$3*IFERROR(VLOOKUP($A2827,Dividends!$C$10:$E$100,2,0),0)</f>
        <v>199.00191862751026</v>
      </c>
      <c r="G2827" s="66">
        <f t="shared" si="103"/>
        <v>0.11597370504854343</v>
      </c>
      <c r="H2827" s="2">
        <f>H2826*(1-H$1+IF(AND(WEEKDAY($A2827)&lt;&gt;1,WEEKDAY($A2827)&lt;&gt;7),-VLOOKUP($A2827,ETF_OP_Fee!$I$5:$J$14,2,1),0))^($A2827-$A2826)*(1+1*(B2827/B2826-1))</f>
        <v>37.154201677669292</v>
      </c>
      <c r="I2827" s="9" t="str">
        <f>IFERROR(VLOOKUP(A2827,'BITO-IV'!$A$1:$J$10000,4,0),"")</f>
        <v/>
      </c>
      <c r="L2827" s="9">
        <f>VLOOKUP(A2827,'ETH-Web'!$A$1:$G$10001,6,0)</f>
        <v>1823.449341</v>
      </c>
      <c r="M2827" s="2">
        <f>M2826*(1-M$1+IF(AND(WEEKDAY($A2827)&lt;&gt;1,WEEKDAY($A2827)&lt;&gt;7),-VLOOKUP($A2827,ETF_OP_Fee!$K$5:$L$14,2,1),0))^($A2827-$A2826)*(1+2*(L2827/L2826-1))-M$3*IFERROR(VLOOKUP($A4423,Dividends!$C$10:$E$100,3,0),0)</f>
        <v>30.478718681858656</v>
      </c>
      <c r="R2827">
        <f t="shared" si="104"/>
        <v>830.11200664947989</v>
      </c>
      <c r="S2827" t="e">
        <f t="shared" si="102"/>
        <v>#VALUE!</v>
      </c>
      <c r="U2827">
        <f t="shared" si="105"/>
        <v>1189.5663547130603</v>
      </c>
      <c r="V2827">
        <f t="shared" si="106"/>
        <v>6250.9717063923063</v>
      </c>
      <c r="W2827">
        <f>VLOOKUP(A2827,Tbills!$B$4:$C$10000,2,1)</f>
        <v>4.5000000000004051E-2</v>
      </c>
    </row>
    <row r="2828" spans="1:23">
      <c r="A2828" s="1">
        <v>44273</v>
      </c>
      <c r="B2828">
        <f>IFERROR(VLOOKUP($A2828,'BTC-Web'!$A$2:$H$10000,2,0),"")</f>
        <v>58893.078125</v>
      </c>
      <c r="C2828">
        <f>VLOOKUP(A2828,H_SPBTFDUE!$B$2:$C$5828,2,0)</f>
        <v>334.7</v>
      </c>
      <c r="D2828" s="2">
        <f>D2827*(1-D$1+IF(AND(WEEKDAY($A2828)&lt;&gt;1,WEEKDAY($A2828)&lt;&gt;7),-VLOOKUP($A2828,ETF_OP_Fee!$G$5:$H$14,2,1),0))^($A2828-$A2827)*(1+2*(C2828/C2827-1))+IFERROR(VLOOKUP(A2828,BITXeom!$C$9:$D$100,2,0),0)-$D$3*IFERROR(VLOOKUP($A2828,Dividends!$C$10:$E$100,2,0),0)</f>
        <v>194.56860901190586</v>
      </c>
      <c r="G2828" s="66">
        <f t="shared" si="103"/>
        <v>0.1185376275466473</v>
      </c>
      <c r="H2828" s="2">
        <f>H2827*(1-H$1+IF(AND(WEEKDAY($A2828)&lt;&gt;1,WEEKDAY($A2828)&lt;&gt;7),-VLOOKUP($A2828,ETF_OP_Fee!$I$5:$J$14,2,1),0))^($A2828-$A2827)*(1+1*(B2828/B2827-1))</f>
        <v>38.504821188973942</v>
      </c>
      <c r="I2828" s="9" t="str">
        <f>IFERROR(VLOOKUP(A2828,'BITO-IV'!$A$1:$J$10000,4,0),"")</f>
        <v/>
      </c>
      <c r="L2828" s="9">
        <f>VLOOKUP(A2828,'ETH-Web'!$A$1:$G$10001,6,0)</f>
        <v>1782.8551030000001</v>
      </c>
      <c r="M2828" s="2">
        <f>M2827*(1-M$1+IF(AND(WEEKDAY($A2828)&lt;&gt;1,WEEKDAY($A2828)&lt;&gt;7),-VLOOKUP($A2828,ETF_OP_Fee!$K$5:$L$14,2,1),0))^($A2828-$A2827)*(1+2*(L2828/L2827-1))-M$3*IFERROR(VLOOKUP($A4424,Dividends!$C$10:$E$100,3,0),0)</f>
        <v>29.120913877646647</v>
      </c>
      <c r="R2828">
        <f t="shared" si="104"/>
        <v>860.3104059050321</v>
      </c>
      <c r="S2828" t="e">
        <f t="shared" si="102"/>
        <v>#VALUE!</v>
      </c>
      <c r="U2828">
        <f t="shared" si="105"/>
        <v>1163.0838313798199</v>
      </c>
      <c r="V2828">
        <f t="shared" si="106"/>
        <v>5972.4954521072223</v>
      </c>
      <c r="W2828">
        <f>VLOOKUP(A2828,Tbills!$B$4:$C$10000,2,1)</f>
        <v>2.9998681318668605E-2</v>
      </c>
    </row>
    <row r="2829" spans="1:23">
      <c r="A2829" s="1">
        <v>44274</v>
      </c>
      <c r="B2829">
        <f>IFERROR(VLOOKUP($A2829,'BTC-Web'!$A$2:$H$10000,2,0),"")</f>
        <v>57850.441405999998</v>
      </c>
      <c r="C2829">
        <f>VLOOKUP(A2829,H_SPBTFDUE!$B$2:$C$5828,2,0)</f>
        <v>344.28</v>
      </c>
      <c r="D2829" s="2">
        <f>D2828*(1-D$1+IF(AND(WEEKDAY($A2829)&lt;&gt;1,WEEKDAY($A2829)&lt;&gt;7),-VLOOKUP($A2829,ETF_OP_Fee!$G$5:$H$14,2,1),0))^($A2829-$A2828)*(1+2*(C2829/C2828-1))+IFERROR(VLOOKUP(A2829,BITXeom!$C$9:$D$100,2,0),0)-$D$3*IFERROR(VLOOKUP($A2829,Dividends!$C$10:$E$100,2,0),0)</f>
        <v>205.68194876946859</v>
      </c>
      <c r="G2829" s="66">
        <f t="shared" si="103"/>
        <v>0.11174573572105348</v>
      </c>
      <c r="H2829" s="2">
        <f>H2828*(1-H$1+IF(AND(WEEKDAY($A2829)&lt;&gt;1,WEEKDAY($A2829)&lt;&gt;7),-VLOOKUP($A2829,ETF_OP_Fee!$I$5:$J$14,2,1),0))^($A2829-$A2828)*(1+1*(B2829/B2828-1))</f>
        <v>37.822151539473822</v>
      </c>
      <c r="I2829" s="9" t="str">
        <f>IFERROR(VLOOKUP(A2829,'BITO-IV'!$A$1:$J$10000,4,0),"")</f>
        <v/>
      </c>
      <c r="L2829" s="9">
        <f>VLOOKUP(A2829,'ETH-Web'!$A$1:$G$10001,6,0)</f>
        <v>1817.6241460000001</v>
      </c>
      <c r="M2829" s="2">
        <f>M2828*(1-M$1+IF(AND(WEEKDAY($A2829)&lt;&gt;1,WEEKDAY($A2829)&lt;&gt;7),-VLOOKUP($A2829,ETF_OP_Fee!$K$5:$L$14,2,1),0))^($A2829-$A2828)*(1+2*(L2829/L2828-1))-M$3*IFERROR(VLOOKUP($A4425,Dividends!$C$10:$E$100,3,0),0)</f>
        <v>30.255960345180451</v>
      </c>
      <c r="R2829">
        <f t="shared" si="104"/>
        <v>845.07956303703793</v>
      </c>
      <c r="S2829" t="e">
        <f t="shared" si="102"/>
        <v>#VALUE!</v>
      </c>
      <c r="U2829">
        <f t="shared" si="105"/>
        <v>1185.7661635995289</v>
      </c>
      <c r="V2829">
        <f t="shared" si="106"/>
        <v>6205.2855319020618</v>
      </c>
      <c r="W2829">
        <f>VLOOKUP(A2829,Tbills!$B$4:$C$10000,2,1)</f>
        <v>2.9998681318668605E-2</v>
      </c>
    </row>
    <row r="2830" spans="1:23">
      <c r="A2830" s="1">
        <v>44277</v>
      </c>
      <c r="B2830">
        <f>IFERROR(VLOOKUP($A2830,'BTC-Web'!$A$2:$H$10000,2,0),"")</f>
        <v>57517.890625</v>
      </c>
      <c r="C2830">
        <f>VLOOKUP(A2830,H_SPBTFDUE!$B$2:$C$5828,2,0)</f>
        <v>323.3</v>
      </c>
      <c r="D2830" s="2">
        <f>D2829*(1-D$1+IF(AND(WEEKDAY($A2830)&lt;&gt;1,WEEKDAY($A2830)&lt;&gt;7),-VLOOKUP($A2830,ETF_OP_Fee!$G$5:$H$14,2,1),0))^($A2830-$A2829)*(1+2*(C2830/C2829-1))+IFERROR(VLOOKUP(A2830,BITXeom!$C$9:$D$100,2,0),0)-$D$3*IFERROR(VLOOKUP($A2830,Dividends!$C$10:$E$100,2,0),0)</f>
        <v>180.54862847125463</v>
      </c>
      <c r="G2830" s="66">
        <f t="shared" si="103"/>
        <v>0.12535921436655098</v>
      </c>
      <c r="H2830" s="2">
        <f>H2829*(1-H$1+IF(AND(WEEKDAY($A2830)&lt;&gt;1,WEEKDAY($A2830)&lt;&gt;7),-VLOOKUP($A2830,ETF_OP_Fee!$I$5:$J$14,2,1),0))^($A2830-$A2829)*(1+1*(B2830/B2829-1))</f>
        <v>37.601796340168839</v>
      </c>
      <c r="I2830" s="9" t="str">
        <f>IFERROR(VLOOKUP(A2830,'BITO-IV'!$A$1:$J$10000,4,0),"")</f>
        <v/>
      </c>
      <c r="L2830" s="9">
        <f>VLOOKUP(A2830,'ETH-Web'!$A$1:$G$10001,6,0)</f>
        <v>1691.3339840000001</v>
      </c>
      <c r="M2830" s="2">
        <f>M2829*(1-M$1+IF(AND(WEEKDAY($A2830)&lt;&gt;1,WEEKDAY($A2830)&lt;&gt;7),-VLOOKUP($A2830,ETF_OP_Fee!$K$5:$L$14,2,1),0))^($A2830-$A2829)*(1+2*(L2830/L2829-1))-M$3*IFERROR(VLOOKUP($A4426,Dividends!$C$10:$E$100,3,0),0)</f>
        <v>26.049524921999858</v>
      </c>
      <c r="R2830">
        <f t="shared" si="104"/>
        <v>840.22165941755134</v>
      </c>
      <c r="S2830" t="e">
        <f t="shared" si="102"/>
        <v>#VALUE!</v>
      </c>
      <c r="U2830">
        <f t="shared" si="105"/>
        <v>1103.3780630537394</v>
      </c>
      <c r="V2830">
        <f t="shared" si="106"/>
        <v>5342.5750915606523</v>
      </c>
      <c r="W2830">
        <f>VLOOKUP(A2830,Tbills!$B$4:$C$10000,2,1)</f>
        <v>2.9998681318668605E-2</v>
      </c>
    </row>
    <row r="2831" spans="1:23">
      <c r="A2831" s="1">
        <v>44278</v>
      </c>
      <c r="B2831">
        <f>IFERROR(VLOOKUP($A2831,'BTC-Web'!$A$2:$H$10000,2,0),"")</f>
        <v>54511.660155999998</v>
      </c>
      <c r="C2831">
        <f>VLOOKUP(A2831,H_SPBTFDUE!$B$2:$C$5828,2,0)</f>
        <v>318.81</v>
      </c>
      <c r="D2831" s="2">
        <f>D2830*(1-D$1+IF(AND(WEEKDAY($A2831)&lt;&gt;1,WEEKDAY($A2831)&lt;&gt;7),-VLOOKUP($A2831,ETF_OP_Fee!$G$5:$H$14,2,1),0))^($A2831-$A2830)*(1+2*(C2831/C2830-1))+IFERROR(VLOOKUP(A2831,BITXeom!$C$9:$D$100,2,0),0)-$D$3*IFERROR(VLOOKUP($A2831,Dividends!$C$10:$E$100,2,0),0)</f>
        <v>175.51253881775938</v>
      </c>
      <c r="G2831" s="66">
        <f t="shared" si="103"/>
        <v>0.12883467380142977</v>
      </c>
      <c r="H2831" s="2">
        <f>H2830*(1-H$1+IF(AND(WEEKDAY($A2831)&lt;&gt;1,WEEKDAY($A2831)&lt;&gt;7),-VLOOKUP($A2831,ETF_OP_Fee!$I$5:$J$14,2,1),0))^($A2831-$A2830)*(1+1*(B2831/B2830-1))</f>
        <v>35.635573067372398</v>
      </c>
      <c r="I2831" s="9" t="str">
        <f>IFERROR(VLOOKUP(A2831,'BITO-IV'!$A$1:$J$10000,4,0),"")</f>
        <v/>
      </c>
      <c r="L2831" s="9">
        <f>VLOOKUP(A2831,'ETH-Web'!$A$1:$G$10001,6,0)</f>
        <v>1678.6501459999999</v>
      </c>
      <c r="M2831" s="2">
        <f>M2830*(1-M$1+IF(AND(WEEKDAY($A2831)&lt;&gt;1,WEEKDAY($A2831)&lt;&gt;7),-VLOOKUP($A2831,ETF_OP_Fee!$K$5:$L$14,2,1),0))^($A2831-$A2830)*(1+2*(L2831/L2830-1))-M$3*IFERROR(VLOOKUP($A4427,Dividends!$C$10:$E$100,3,0),0)</f>
        <v>25.658157189751964</v>
      </c>
      <c r="R2831">
        <f t="shared" si="104"/>
        <v>796.30662835838189</v>
      </c>
      <c r="S2831" t="e">
        <f t="shared" si="102"/>
        <v>#VALUE!</v>
      </c>
      <c r="U2831">
        <f t="shared" si="105"/>
        <v>1095.1034888200747</v>
      </c>
      <c r="V2831">
        <f t="shared" si="106"/>
        <v>5262.3083111026981</v>
      </c>
      <c r="W2831">
        <f>VLOOKUP(A2831,Tbills!$B$4:$C$10000,2,1)</f>
        <v>2.9998681318668605E-2</v>
      </c>
    </row>
    <row r="2832" spans="1:23">
      <c r="A2832" s="1">
        <v>44279</v>
      </c>
      <c r="B2832">
        <f>IFERROR(VLOOKUP($A2832,'BTC-Web'!$A$2:$H$10000,2,0),"")</f>
        <v>54710.488280999998</v>
      </c>
      <c r="C2832">
        <f>VLOOKUP(A2832,H_SPBTFDUE!$B$2:$C$5828,2,0)</f>
        <v>317.26</v>
      </c>
      <c r="D2832" s="2">
        <f>D2831*(1-D$1+IF(AND(WEEKDAY($A2832)&lt;&gt;1,WEEKDAY($A2832)&lt;&gt;7),-VLOOKUP($A2832,ETF_OP_Fee!$G$5:$H$14,2,1),0))^($A2832-$A2831)*(1+2*(C2832/C2831-1))+IFERROR(VLOOKUP(A2832,BITXeom!$C$9:$D$100,2,0),0)-$D$3*IFERROR(VLOOKUP($A2832,Dividends!$C$10:$E$100,2,0),0)</f>
        <v>173.78496264324377</v>
      </c>
      <c r="G2832" s="66">
        <f t="shared" si="103"/>
        <v>0.13008071188519058</v>
      </c>
      <c r="H2832" s="2">
        <f>H2831*(1-H$1+IF(AND(WEEKDAY($A2832)&lt;&gt;1,WEEKDAY($A2832)&lt;&gt;7),-VLOOKUP($A2832,ETF_OP_Fee!$I$5:$J$14,2,1),0))^($A2832-$A2831)*(1+1*(B2832/B2831-1))</f>
        <v>35.764620873139108</v>
      </c>
      <c r="I2832" s="9" t="str">
        <f>IFERROR(VLOOKUP(A2832,'BITO-IV'!$A$1:$J$10000,4,0),"")</f>
        <v/>
      </c>
      <c r="L2832" s="9">
        <f>VLOOKUP(A2832,'ETH-Web'!$A$1:$G$10001,6,0)</f>
        <v>1593.413452</v>
      </c>
      <c r="M2832" s="2">
        <f>M2831*(1-M$1+IF(AND(WEEKDAY($A2832)&lt;&gt;1,WEEKDAY($A2832)&lt;&gt;7),-VLOOKUP($A2832,ETF_OP_Fee!$K$5:$L$14,2,1),0))^($A2832-$A2831)*(1+2*(L2832/L2831-1))-M$3*IFERROR(VLOOKUP($A4428,Dividends!$C$10:$E$100,3,0),0)</f>
        <v>23.051878819236112</v>
      </c>
      <c r="R2832">
        <f t="shared" si="104"/>
        <v>799.21111069094093</v>
      </c>
      <c r="S2832" t="e">
        <f t="shared" si="102"/>
        <v>#VALUE!</v>
      </c>
      <c r="U2832">
        <f t="shared" si="105"/>
        <v>1039.4975001646585</v>
      </c>
      <c r="V2832">
        <f t="shared" si="106"/>
        <v>4727.778873591471</v>
      </c>
      <c r="W2832">
        <f>VLOOKUP(A2832,Tbills!$B$4:$C$10000,2,1)</f>
        <v>2.9998681318668605E-2</v>
      </c>
    </row>
    <row r="2833" spans="1:23">
      <c r="A2833" s="1">
        <v>44280</v>
      </c>
      <c r="B2833">
        <f>IFERROR(VLOOKUP($A2833,'BTC-Web'!$A$2:$H$10000,2,0),"")</f>
        <v>52726.746094000002</v>
      </c>
      <c r="C2833">
        <f>VLOOKUP(A2833,H_SPBTFDUE!$B$2:$C$5828,2,0)</f>
        <v>302.39999999999998</v>
      </c>
      <c r="D2833" s="2">
        <f>D2832*(1-D$1+IF(AND(WEEKDAY($A2833)&lt;&gt;1,WEEKDAY($A2833)&lt;&gt;7),-VLOOKUP($A2833,ETF_OP_Fee!$G$5:$H$14,2,1),0))^($A2833-$A2832)*(1+2*(C2833/C2832-1))+IFERROR(VLOOKUP(A2833,BITXeom!$C$9:$D$100,2,0),0)-$D$3*IFERROR(VLOOKUP($A2833,Dividends!$C$10:$E$100,2,0),0)</f>
        <v>157.48630259776576</v>
      </c>
      <c r="G2833" s="66">
        <f t="shared" si="103"/>
        <v>0.14225952574998466</v>
      </c>
      <c r="H2833" s="2">
        <f>H2832*(1-H$1+IF(AND(WEEKDAY($A2833)&lt;&gt;1,WEEKDAY($A2833)&lt;&gt;7),-VLOOKUP($A2833,ETF_OP_Fee!$I$5:$J$14,2,1),0))^($A2833-$A2832)*(1+1*(B2833/B2832-1))</f>
        <v>34.466937911837782</v>
      </c>
      <c r="I2833" s="9" t="str">
        <f>IFERROR(VLOOKUP(A2833,'BITO-IV'!$A$1:$J$10000,4,0),"")</f>
        <v/>
      </c>
      <c r="L2833" s="9">
        <f>VLOOKUP(A2833,'ETH-Web'!$A$1:$G$10001,6,0)</f>
        <v>1595.3592530000001</v>
      </c>
      <c r="M2833" s="2">
        <f>M2832*(1-M$1+IF(AND(WEEKDAY($A2833)&lt;&gt;1,WEEKDAY($A2833)&lt;&gt;7),-VLOOKUP($A2833,ETF_OP_Fee!$K$5:$L$14,2,1),0))^($A2833-$A2832)*(1+2*(L2833/L2832-1))-M$3*IFERROR(VLOOKUP($A4429,Dividends!$C$10:$E$100,3,0),0)</f>
        <v>23.107583428595927</v>
      </c>
      <c r="R2833">
        <f t="shared" si="104"/>
        <v>770.23259402236772</v>
      </c>
      <c r="S2833" t="e">
        <f t="shared" si="102"/>
        <v>#VALUE!</v>
      </c>
      <c r="U2833">
        <f t="shared" si="105"/>
        <v>1040.7668852528659</v>
      </c>
      <c r="V2833">
        <f t="shared" si="106"/>
        <v>4739.2034987753077</v>
      </c>
      <c r="W2833">
        <f>VLOOKUP(A2833,Tbills!$B$4:$C$10000,2,1)</f>
        <v>1.5001318681335439E-2</v>
      </c>
    </row>
    <row r="2834" spans="1:23">
      <c r="A2834" s="1">
        <v>44281</v>
      </c>
      <c r="B2834">
        <f>IFERROR(VLOOKUP($A2834,'BTC-Web'!$A$2:$H$10000,2,0),"")</f>
        <v>51683.011719000002</v>
      </c>
      <c r="C2834">
        <f>VLOOKUP(A2834,H_SPBTFDUE!$B$2:$C$5828,2,0)</f>
        <v>311.95999999999998</v>
      </c>
      <c r="D2834" s="2">
        <f>D2833*(1-D$1+IF(AND(WEEKDAY($A2834)&lt;&gt;1,WEEKDAY($A2834)&lt;&gt;7),-VLOOKUP($A2834,ETF_OP_Fee!$G$5:$H$14,2,1),0))^($A2834-$A2833)*(1+2*(C2834/C2833-1))+IFERROR(VLOOKUP(A2834,BITXeom!$C$9:$D$100,2,0),0)-$D$3*IFERROR(VLOOKUP($A2834,Dividends!$C$10:$E$100,2,0),0)</f>
        <v>167.42358487602186</v>
      </c>
      <c r="G2834" s="66">
        <f t="shared" si="103"/>
        <v>0.13325740441350623</v>
      </c>
      <c r="H2834" s="2">
        <f>H2833*(1-H$1+IF(AND(WEEKDAY($A2834)&lt;&gt;1,WEEKDAY($A2834)&lt;&gt;7),-VLOOKUP($A2834,ETF_OP_Fee!$I$5:$J$14,2,1),0))^($A2834-$A2833)*(1+1*(B2834/B2833-1))</f>
        <v>33.783780034549729</v>
      </c>
      <c r="I2834" s="9" t="str">
        <f>IFERROR(VLOOKUP(A2834,'BITO-IV'!$A$1:$J$10000,4,0),"")</f>
        <v/>
      </c>
      <c r="L2834" s="9">
        <f>VLOOKUP(A2834,'ETH-Web'!$A$1:$G$10001,6,0)</f>
        <v>1702.8420410000001</v>
      </c>
      <c r="M2834" s="2">
        <f>M2833*(1-M$1+IF(AND(WEEKDAY($A2834)&lt;&gt;1,WEEKDAY($A2834)&lt;&gt;7),-VLOOKUP($A2834,ETF_OP_Fee!$K$5:$L$14,2,1),0))^($A2834-$A2833)*(1+2*(L2834/L2833-1))-M$3*IFERROR(VLOOKUP($A4430,Dividends!$C$10:$E$100,3,0),0)</f>
        <v>26.22052344453391</v>
      </c>
      <c r="R2834">
        <f t="shared" si="104"/>
        <v>754.98571658954904</v>
      </c>
      <c r="S2834" t="e">
        <f t="shared" si="102"/>
        <v>#VALUE!</v>
      </c>
      <c r="U2834">
        <f t="shared" si="105"/>
        <v>1110.8855912902038</v>
      </c>
      <c r="V2834">
        <f t="shared" si="106"/>
        <v>5377.6456907335587</v>
      </c>
      <c r="W2834">
        <f>VLOOKUP(A2834,Tbills!$B$4:$C$10000,2,1)</f>
        <v>1.5001318681335439E-2</v>
      </c>
    </row>
    <row r="2835" spans="1:23">
      <c r="A2835" s="1">
        <v>44284</v>
      </c>
      <c r="B2835">
        <f>IFERROR(VLOOKUP($A2835,'BTC-Web'!$A$2:$H$10000,2,0),"")</f>
        <v>55947.898437999997</v>
      </c>
      <c r="C2835">
        <f>VLOOKUP(A2835,H_SPBTFDUE!$B$2:$C$5828,2,0)</f>
        <v>335.83</v>
      </c>
      <c r="D2835" s="2">
        <f>D2834*(1-D$1+IF(AND(WEEKDAY($A2835)&lt;&gt;1,WEEKDAY($A2835)&lt;&gt;7),-VLOOKUP($A2835,ETF_OP_Fee!$G$5:$H$14,2,1),0))^($A2835-$A2834)*(1+2*(C2835/C2834-1))+IFERROR(VLOOKUP(A2835,BITXeom!$C$9:$D$100,2,0),0)-$D$3*IFERROR(VLOOKUP($A2835,Dividends!$C$10:$E$100,2,0),0)</f>
        <v>192.97501953731296</v>
      </c>
      <c r="G2835" s="66">
        <f t="shared" si="103"/>
        <v>0.11285776197371745</v>
      </c>
      <c r="H2835" s="2">
        <f>H2834*(1-H$1+IF(AND(WEEKDAY($A2835)&lt;&gt;1,WEEKDAY($A2835)&lt;&gt;7),-VLOOKUP($A2835,ETF_OP_Fee!$I$5:$J$14,2,1),0))^($A2835-$A2834)*(1+1*(B2835/B2834-1))</f>
        <v>36.568765046664765</v>
      </c>
      <c r="I2835" s="9" t="str">
        <f>IFERROR(VLOOKUP(A2835,'BITO-IV'!$A$1:$J$10000,4,0),"")</f>
        <v/>
      </c>
      <c r="L2835" s="9">
        <f>VLOOKUP(A2835,'ETH-Web'!$A$1:$G$10001,6,0)</f>
        <v>1819.684937</v>
      </c>
      <c r="M2835" s="2">
        <f>M2834*(1-M$1+IF(AND(WEEKDAY($A2835)&lt;&gt;1,WEEKDAY($A2835)&lt;&gt;7),-VLOOKUP($A2835,ETF_OP_Fee!$K$5:$L$14,2,1),0))^($A2835-$A2834)*(1+2*(L2835/L2834-1))-M$3*IFERROR(VLOOKUP($A4431,Dividends!$C$10:$E$100,3,0),0)</f>
        <v>29.816535707536936</v>
      </c>
      <c r="R2835">
        <f t="shared" si="104"/>
        <v>817.28720500172176</v>
      </c>
      <c r="S2835" t="e">
        <f t="shared" si="102"/>
        <v>#VALUE!</v>
      </c>
      <c r="U2835">
        <f t="shared" si="105"/>
        <v>1187.1105648848156</v>
      </c>
      <c r="V2835">
        <f t="shared" si="106"/>
        <v>6115.1626167732102</v>
      </c>
      <c r="W2835">
        <f>VLOOKUP(A2835,Tbills!$B$4:$C$10000,2,1)</f>
        <v>1.5001318681335439E-2</v>
      </c>
    </row>
    <row r="2836" spans="1:23">
      <c r="A2836" s="1">
        <v>44285</v>
      </c>
      <c r="B2836">
        <f>IFERROR(VLOOKUP($A2836,'BTC-Web'!$A$2:$H$10000,2,0),"")</f>
        <v>57750.132812999997</v>
      </c>
      <c r="C2836">
        <f>VLOOKUP(A2836,H_SPBTFDUE!$B$2:$C$5828,2,0)</f>
        <v>344.47</v>
      </c>
      <c r="D2836" s="2">
        <f>D2835*(1-D$1+IF(AND(WEEKDAY($A2836)&lt;&gt;1,WEEKDAY($A2836)&lt;&gt;7),-VLOOKUP($A2836,ETF_OP_Fee!$G$5:$H$14,2,1),0))^($A2836-$A2835)*(1+2*(C2836/C2835-1))+IFERROR(VLOOKUP(A2836,BITXeom!$C$9:$D$100,2,0),0)-$D$3*IFERROR(VLOOKUP($A2836,Dividends!$C$10:$E$100,2,0),0)</f>
        <v>202.88001322682396</v>
      </c>
      <c r="G2836" s="66">
        <f t="shared" si="103"/>
        <v>0.10704483562160845</v>
      </c>
      <c r="H2836" s="2">
        <f>H2835*(1-H$1+IF(AND(WEEKDAY($A2836)&lt;&gt;1,WEEKDAY($A2836)&lt;&gt;7),-VLOOKUP($A2836,ETF_OP_Fee!$I$5:$J$14,2,1),0))^($A2836-$A2835)*(1+1*(B2836/B2835-1))</f>
        <v>37.745762239963177</v>
      </c>
      <c r="I2836" s="9" t="str">
        <f>IFERROR(VLOOKUP(A2836,'BITO-IV'!$A$1:$J$10000,4,0),"")</f>
        <v/>
      </c>
      <c r="L2836" s="9">
        <f>VLOOKUP(A2836,'ETH-Web'!$A$1:$G$10001,6,0)</f>
        <v>1846.0336910000001</v>
      </c>
      <c r="M2836" s="2">
        <f>M2835*(1-M$1+IF(AND(WEEKDAY($A2836)&lt;&gt;1,WEEKDAY($A2836)&lt;&gt;7),-VLOOKUP($A2836,ETF_OP_Fee!$K$5:$L$14,2,1),0))^($A2836-$A2835)*(1+2*(L2836/L2835-1))-M$3*IFERROR(VLOOKUP($A4432,Dividends!$C$10:$E$100,3,0),0)</f>
        <v>30.679223162903455</v>
      </c>
      <c r="R2836">
        <f t="shared" si="104"/>
        <v>843.61425456434381</v>
      </c>
      <c r="S2836" t="e">
        <f t="shared" si="102"/>
        <v>#VALUE!</v>
      </c>
      <c r="U2836">
        <f t="shared" si="105"/>
        <v>1204.2997406640682</v>
      </c>
      <c r="V2836">
        <f t="shared" si="106"/>
        <v>6292.0937709744348</v>
      </c>
      <c r="W2836">
        <f>VLOOKUP(A2836,Tbills!$B$4:$C$10000,2,1)</f>
        <v>1.5001318681335439E-2</v>
      </c>
    </row>
    <row r="2837" spans="1:23">
      <c r="A2837" s="1">
        <v>44286</v>
      </c>
      <c r="B2837">
        <f>IFERROR(VLOOKUP($A2837,'BTC-Web'!$A$2:$H$10000,2,0),"")</f>
        <v>58930.277344000002</v>
      </c>
      <c r="C2837">
        <f>VLOOKUP(A2837,H_SPBTFDUE!$B$2:$C$5828,2,0)</f>
        <v>342.15</v>
      </c>
      <c r="D2837" s="2">
        <f>D2836*(1-D$1+IF(AND(WEEKDAY($A2837)&lt;&gt;1,WEEKDAY($A2837)&lt;&gt;7),-VLOOKUP($A2837,ETF_OP_Fee!$G$5:$H$14,2,1),0))^($A2837-$A2836)*(1+2*(C2837/C2836-1))+IFERROR(VLOOKUP(A2837,BITXeom!$C$9:$D$100,2,0),0)-$D$3*IFERROR(VLOOKUP($A2837,Dividends!$C$10:$E$100,2,0),0)</f>
        <v>200.12309853153604</v>
      </c>
      <c r="G2837" s="66">
        <f t="shared" si="103"/>
        <v>0.10848115397330899</v>
      </c>
      <c r="H2837" s="2">
        <f>H2836*(1-H$1+IF(AND(WEEKDAY($A2837)&lt;&gt;1,WEEKDAY($A2837)&lt;&gt;7),-VLOOKUP($A2837,ETF_OP_Fee!$I$5:$J$14,2,1),0))^($A2837-$A2836)*(1+1*(B2837/B2836-1))</f>
        <v>38.516107833872141</v>
      </c>
      <c r="I2837" s="9" t="str">
        <f>IFERROR(VLOOKUP(A2837,'BITO-IV'!$A$1:$J$10000,4,0),"")</f>
        <v/>
      </c>
      <c r="L2837" s="9">
        <f>VLOOKUP(A2837,'ETH-Web'!$A$1:$G$10001,6,0)</f>
        <v>1918.362061</v>
      </c>
      <c r="M2837" s="2">
        <f>M2836*(1-M$1+IF(AND(WEEKDAY($A2837)&lt;&gt;1,WEEKDAY($A2837)&lt;&gt;7),-VLOOKUP($A2837,ETF_OP_Fee!$K$5:$L$14,2,1),0))^($A2837-$A2836)*(1+2*(L2837/L2836-1))-M$3*IFERROR(VLOOKUP($A4433,Dividends!$C$10:$E$100,3,0),0)</f>
        <v>33.082420675184423</v>
      </c>
      <c r="R2837">
        <f t="shared" si="104"/>
        <v>860.85381229872269</v>
      </c>
      <c r="S2837" t="e">
        <f t="shared" si="102"/>
        <v>#VALUE!</v>
      </c>
      <c r="U2837">
        <f t="shared" si="105"/>
        <v>1251.4847068206011</v>
      </c>
      <c r="V2837">
        <f t="shared" si="106"/>
        <v>6784.9727469886793</v>
      </c>
      <c r="W2837">
        <f>VLOOKUP(A2837,Tbills!$B$4:$C$10000,2,1)</f>
        <v>1.5001318681335439E-2</v>
      </c>
    </row>
    <row r="2838" spans="1:23">
      <c r="A2838" s="1">
        <v>44287</v>
      </c>
      <c r="B2838">
        <f>IFERROR(VLOOKUP($A2838,'BTC-Web'!$A$2:$H$10000,2,0),"")</f>
        <v>58926.5625</v>
      </c>
      <c r="C2838">
        <f>VLOOKUP(A2838,H_SPBTFDUE!$B$2:$C$5828,2,0)</f>
        <v>343.93</v>
      </c>
      <c r="D2838" s="2">
        <f>D2837*(1-D$1+IF(AND(WEEKDAY($A2838)&lt;&gt;1,WEEKDAY($A2838)&lt;&gt;7),-VLOOKUP($A2838,ETF_OP_Fee!$G$5:$H$14,2,1),0))^($A2838-$A2837)*(1+2*(C2838/C2837-1))+IFERROR(VLOOKUP(A2838,BITXeom!$C$9:$D$100,2,0),0)-$D$3*IFERROR(VLOOKUP($A2838,Dividends!$C$10:$E$100,2,0),0)</f>
        <v>202.18096255216764</v>
      </c>
      <c r="G2838" s="66">
        <f t="shared" si="103"/>
        <v>0.10734678303384099</v>
      </c>
      <c r="H2838" s="2">
        <f>H2837*(1-H$1+IF(AND(WEEKDAY($A2838)&lt;&gt;1,WEEKDAY($A2838)&lt;&gt;7),-VLOOKUP($A2838,ETF_OP_Fee!$I$5:$J$14,2,1),0))^($A2838-$A2837)*(1+1*(B2838/B2837-1))</f>
        <v>38.512677446466121</v>
      </c>
      <c r="I2838" s="9" t="str">
        <f>IFERROR(VLOOKUP(A2838,'BITO-IV'!$A$1:$J$10000,4,0),"")</f>
        <v/>
      </c>
      <c r="L2838" s="9">
        <f>VLOOKUP(A2838,'ETH-Web'!$A$1:$G$10001,6,0)</f>
        <v>1977.2768550000001</v>
      </c>
      <c r="M2838" s="2">
        <f>M2837*(1-M$1+IF(AND(WEEKDAY($A2838)&lt;&gt;1,WEEKDAY($A2838)&lt;&gt;7),-VLOOKUP($A2838,ETF_OP_Fee!$K$5:$L$14,2,1),0))^($A2838-$A2837)*(1+2*(L2838/L2837-1))-M$3*IFERROR(VLOOKUP($A4434,Dividends!$C$10:$E$100,3,0),0)</f>
        <v>35.113503999542438</v>
      </c>
      <c r="R2838">
        <f t="shared" si="104"/>
        <v>860.79954583734445</v>
      </c>
      <c r="S2838" t="e">
        <f t="shared" si="102"/>
        <v>#VALUE!</v>
      </c>
      <c r="U2838">
        <f t="shared" si="105"/>
        <v>1289.9190384806277</v>
      </c>
      <c r="V2838">
        <f t="shared" si="106"/>
        <v>7201.5337096200956</v>
      </c>
      <c r="W2838">
        <f>VLOOKUP(A2838,Tbills!$B$4:$C$10000,2,1)</f>
        <v>2.0001758241743106E-2</v>
      </c>
    </row>
    <row r="2839" spans="1:23">
      <c r="A2839" s="1">
        <v>44291</v>
      </c>
      <c r="B2839">
        <f>IFERROR(VLOOKUP($A2839,'BTC-Web'!$A$2:$H$10000,2,0),"")</f>
        <v>58760.875</v>
      </c>
      <c r="C2839">
        <f>VLOOKUP(A2839,H_SPBTFDUE!$B$2:$C$5828,2,0)</f>
        <v>345.33</v>
      </c>
      <c r="D2839" s="2">
        <f>D2838*(1-D$1+IF(AND(WEEKDAY($A2839)&lt;&gt;1,WEEKDAY($A2839)&lt;&gt;7),-VLOOKUP($A2839,ETF_OP_Fee!$G$5:$H$14,2,1),0))^($A2839-$A2838)*(1+2*(C2839/C2838-1))+IFERROR(VLOOKUP(A2839,BITXeom!$C$9:$D$100,2,0),0)-$D$3*IFERROR(VLOOKUP($A2839,Dividends!$C$10:$E$100,2,0),0)</f>
        <v>203.72869057759854</v>
      </c>
      <c r="G2839" s="66">
        <f t="shared" si="103"/>
        <v>0.10646726439920906</v>
      </c>
      <c r="H2839" s="2">
        <f>H2838*(1-H$1+IF(AND(WEEKDAY($A2839)&lt;&gt;1,WEEKDAY($A2839)&lt;&gt;7),-VLOOKUP($A2839,ETF_OP_Fee!$I$5:$J$14,2,1),0))^($A2839-$A2838)*(1+1*(B2839/B2838-1))</f>
        <v>38.400390834335965</v>
      </c>
      <c r="I2839" s="9" t="str">
        <f>IFERROR(VLOOKUP(A2839,'BITO-IV'!$A$1:$J$10000,4,0),"")</f>
        <v/>
      </c>
      <c r="L2839" s="9">
        <f>VLOOKUP(A2839,'ETH-Web'!$A$1:$G$10001,6,0)</f>
        <v>2107.8872070000002</v>
      </c>
      <c r="M2839" s="2">
        <f>M2838*(1-M$1+IF(AND(WEEKDAY($A2839)&lt;&gt;1,WEEKDAY($A2839)&lt;&gt;7),-VLOOKUP($A2839,ETF_OP_Fee!$K$5:$L$14,2,1),0))^($A2839-$A2838)*(1+2*(L2839/L2838-1))-M$3*IFERROR(VLOOKUP($A4435,Dividends!$C$10:$E$100,3,0),0)</f>
        <v>39.748301344065297</v>
      </c>
      <c r="R2839">
        <f t="shared" si="104"/>
        <v>858.37918193522603</v>
      </c>
      <c r="S2839" t="e">
        <f t="shared" si="102"/>
        <v>#VALUE!</v>
      </c>
      <c r="U2839">
        <f t="shared" si="105"/>
        <v>1375.1255077929166</v>
      </c>
      <c r="V2839">
        <f t="shared" si="106"/>
        <v>8152.0981794683348</v>
      </c>
      <c r="W2839">
        <f>VLOOKUP(A2839,Tbills!$B$4:$C$10000,2,1)</f>
        <v>2.0001758241743106E-2</v>
      </c>
    </row>
    <row r="2840" spans="1:23">
      <c r="A2840" s="1">
        <v>44292</v>
      </c>
      <c r="B2840">
        <f>IFERROR(VLOOKUP($A2840,'BTC-Web'!$A$2:$H$10000,2,0),"")</f>
        <v>59171.933594000002</v>
      </c>
      <c r="C2840">
        <f>VLOOKUP(A2840,H_SPBTFDUE!$B$2:$C$5828,2,0)</f>
        <v>338.88</v>
      </c>
      <c r="D2840" s="2">
        <f>D2839*(1-D$1+IF(AND(WEEKDAY($A2840)&lt;&gt;1,WEEKDAY($A2840)&lt;&gt;7),-VLOOKUP($A2840,ETF_OP_Fee!$G$5:$H$14,2,1),0))^($A2840-$A2839)*(1+2*(C2840/C2839-1))+IFERROR(VLOOKUP(A2840,BITXeom!$C$9:$D$100,2,0),0)-$D$3*IFERROR(VLOOKUP($A2840,Dividends!$C$10:$E$100,2,0),0)</f>
        <v>196.09464696203443</v>
      </c>
      <c r="G2840" s="66">
        <f t="shared" si="103"/>
        <v>0.11043886792758548</v>
      </c>
      <c r="H2840" s="2">
        <f>H2839*(1-H$1+IF(AND(WEEKDAY($A2840)&lt;&gt;1,WEEKDAY($A2840)&lt;&gt;7),-VLOOKUP($A2840,ETF_OP_Fee!$I$5:$J$14,2,1),0))^($A2840-$A2839)*(1+1*(B2840/B2839-1))</f>
        <v>38.668012284031448</v>
      </c>
      <c r="I2840" s="9" t="str">
        <f>IFERROR(VLOOKUP(A2840,'BITO-IV'!$A$1:$J$10000,4,0),"")</f>
        <v/>
      </c>
      <c r="L2840" s="9">
        <f>VLOOKUP(A2840,'ETH-Web'!$A$1:$G$10001,6,0)</f>
        <v>2118.3789059999999</v>
      </c>
      <c r="M2840" s="2">
        <f>M2839*(1-M$1+IF(AND(WEEKDAY($A2840)&lt;&gt;1,WEEKDAY($A2840)&lt;&gt;7),-VLOOKUP($A2840,ETF_OP_Fee!$K$5:$L$14,2,1),0))^($A2840-$A2839)*(1+2*(L2840/L2839-1))-M$3*IFERROR(VLOOKUP($A4436,Dividends!$C$10:$E$100,3,0),0)</f>
        <v>40.142950163685171</v>
      </c>
      <c r="R2840">
        <f t="shared" si="104"/>
        <v>864.38392811446795</v>
      </c>
      <c r="S2840" t="e">
        <f t="shared" si="102"/>
        <v>#VALUE!</v>
      </c>
      <c r="U2840">
        <f t="shared" si="105"/>
        <v>1381.9699930514605</v>
      </c>
      <c r="V2840">
        <f t="shared" si="106"/>
        <v>8233.0378879631444</v>
      </c>
      <c r="W2840">
        <f>VLOOKUP(A2840,Tbills!$B$4:$C$10000,2,1)</f>
        <v>2.0001758241743106E-2</v>
      </c>
    </row>
    <row r="2841" spans="1:23">
      <c r="A2841" s="1">
        <v>44293</v>
      </c>
      <c r="B2841">
        <f>IFERROR(VLOOKUP($A2841,'BTC-Web'!$A$2:$H$10000,2,0),"")</f>
        <v>58186.507812999997</v>
      </c>
      <c r="C2841">
        <f>VLOOKUP(A2841,H_SPBTFDUE!$B$2:$C$5828,2,0)</f>
        <v>324.60000000000002</v>
      </c>
      <c r="D2841" s="2">
        <f>D2840*(1-D$1+IF(AND(WEEKDAY($A2841)&lt;&gt;1,WEEKDAY($A2841)&lt;&gt;7),-VLOOKUP($A2841,ETF_OP_Fee!$G$5:$H$14,2,1),0))^($A2841-$A2840)*(1+2*(C2841/C2840-1))+IFERROR(VLOOKUP(A2841,BITXeom!$C$9:$D$100,2,0),0)-$D$3*IFERROR(VLOOKUP($A2841,Dividends!$C$10:$E$100,2,0),0)</f>
        <v>179.54661015918816</v>
      </c>
      <c r="G2841" s="66">
        <f t="shared" si="103"/>
        <v>0.11974064404323975</v>
      </c>
      <c r="H2841" s="2">
        <f>H2840*(1-H$1+IF(AND(WEEKDAY($A2841)&lt;&gt;1,WEEKDAY($A2841)&lt;&gt;7),-VLOOKUP($A2841,ETF_OP_Fee!$I$5:$J$14,2,1),0))^($A2841-$A2840)*(1+1*(B2841/B2840-1))</f>
        <v>38.023060963346595</v>
      </c>
      <c r="I2841" s="9" t="str">
        <f>IFERROR(VLOOKUP(A2841,'BITO-IV'!$A$1:$J$10000,4,0),"")</f>
        <v/>
      </c>
      <c r="L2841" s="9">
        <f>VLOOKUP(A2841,'ETH-Web'!$A$1:$G$10001,6,0)</f>
        <v>1971.0772710000001</v>
      </c>
      <c r="M2841" s="2">
        <f>M2840*(1-M$1+IF(AND(WEEKDAY($A2841)&lt;&gt;1,WEEKDAY($A2841)&lt;&gt;7),-VLOOKUP($A2841,ETF_OP_Fee!$K$5:$L$14,2,1),0))^($A2841-$A2840)*(1+2*(L2841/L2840-1))-M$3*IFERROR(VLOOKUP($A4437,Dividends!$C$10:$E$100,3,0),0)</f>
        <v>34.559374059780993</v>
      </c>
      <c r="R2841">
        <f t="shared" si="104"/>
        <v>849.98882294027396</v>
      </c>
      <c r="S2841" t="e">
        <f t="shared" si="102"/>
        <v>#VALUE!</v>
      </c>
      <c r="U2841">
        <f t="shared" si="105"/>
        <v>1285.8746066591366</v>
      </c>
      <c r="V2841">
        <f t="shared" si="106"/>
        <v>7087.8855405067598</v>
      </c>
      <c r="W2841">
        <f>VLOOKUP(A2841,Tbills!$B$4:$C$10000,2,1)</f>
        <v>2.0001758241743106E-2</v>
      </c>
    </row>
    <row r="2842" spans="1:23">
      <c r="A2842" s="1">
        <v>44294</v>
      </c>
      <c r="B2842">
        <f>IFERROR(VLOOKUP($A2842,'BTC-Web'!$A$2:$H$10000,2,0),"")</f>
        <v>56099.914062999997</v>
      </c>
      <c r="C2842">
        <f>VLOOKUP(A2842,H_SPBTFDUE!$B$2:$C$5828,2,0)</f>
        <v>335.27</v>
      </c>
      <c r="D2842" s="2">
        <f>D2841*(1-D$1+IF(AND(WEEKDAY($A2842)&lt;&gt;1,WEEKDAY($A2842)&lt;&gt;7),-VLOOKUP($A2842,ETF_OP_Fee!$G$5:$H$14,2,1),0))^($A2842-$A2841)*(1+2*(C2842/C2841-1))+IFERROR(VLOOKUP(A2842,BITXeom!$C$9:$D$100,2,0),0)-$D$3*IFERROR(VLOOKUP($A2842,Dividends!$C$10:$E$100,2,0),0)</f>
        <v>191.3273777011232</v>
      </c>
      <c r="G2842" s="66">
        <f t="shared" si="103"/>
        <v>0.11186236739535052</v>
      </c>
      <c r="H2842" s="2">
        <f>H2841*(1-H$1+IF(AND(WEEKDAY($A2842)&lt;&gt;1,WEEKDAY($A2842)&lt;&gt;7),-VLOOKUP($A2842,ETF_OP_Fee!$I$5:$J$14,2,1),0))^($A2842-$A2841)*(1+1*(B2842/B2841-1))</f>
        <v>36.658583129245542</v>
      </c>
      <c r="I2842" s="9" t="str">
        <f>IFERROR(VLOOKUP(A2842,'BITO-IV'!$A$1:$J$10000,4,0),"")</f>
        <v/>
      </c>
      <c r="L2842" s="9">
        <f>VLOOKUP(A2842,'ETH-Web'!$A$1:$G$10001,6,0)</f>
        <v>2088.5737300000001</v>
      </c>
      <c r="M2842" s="2">
        <f>M2841*(1-M$1+IF(AND(WEEKDAY($A2842)&lt;&gt;1,WEEKDAY($A2842)&lt;&gt;7),-VLOOKUP($A2842,ETF_OP_Fee!$K$5:$L$14,2,1),0))^($A2842-$A2841)*(1+2*(L2842/L2841-1))-M$3*IFERROR(VLOOKUP($A4438,Dividends!$C$10:$E$100,3,0),0)</f>
        <v>38.678565540752075</v>
      </c>
      <c r="R2842">
        <f t="shared" si="104"/>
        <v>819.5078500794009</v>
      </c>
      <c r="S2842" t="e">
        <f t="shared" si="102"/>
        <v>#VALUE!</v>
      </c>
      <c r="U2842">
        <f t="shared" si="105"/>
        <v>1362.5259461187079</v>
      </c>
      <c r="V2842">
        <f t="shared" si="106"/>
        <v>7932.7028594214353</v>
      </c>
      <c r="W2842">
        <f>VLOOKUP(A2842,Tbills!$B$4:$C$10000,2,1)</f>
        <v>2.0001758241743106E-2</v>
      </c>
    </row>
    <row r="2843" spans="1:23">
      <c r="A2843" s="1">
        <v>44295</v>
      </c>
      <c r="B2843">
        <f>IFERROR(VLOOKUP($A2843,'BTC-Web'!$A$2:$H$10000,2,0),"")</f>
        <v>58326.5625</v>
      </c>
      <c r="C2843">
        <f>VLOOKUP(A2843,H_SPBTFDUE!$B$2:$C$5828,2,0)</f>
        <v>338.74</v>
      </c>
      <c r="D2843" s="2">
        <f>D2842*(1-D$1+IF(AND(WEEKDAY($A2843)&lt;&gt;1,WEEKDAY($A2843)&lt;&gt;7),-VLOOKUP($A2843,ETF_OP_Fee!$G$5:$H$14,2,1),0))^($A2843-$A2842)*(1+2*(C2843/C2842-1))+IFERROR(VLOOKUP(A2843,BITXeom!$C$9:$D$100,2,0),0)-$D$3*IFERROR(VLOOKUP($A2843,Dividends!$C$10:$E$100,2,0),0)</f>
        <v>195.26426208676128</v>
      </c>
      <c r="G2843" s="66">
        <f t="shared" si="103"/>
        <v>0.10954102311244315</v>
      </c>
      <c r="H2843" s="2">
        <f>H2842*(1-H$1+IF(AND(WEEKDAY($A2843)&lt;&gt;1,WEEKDAY($A2843)&lt;&gt;7),-VLOOKUP($A2843,ETF_OP_Fee!$I$5:$J$14,2,1),0))^($A2843-$A2842)*(1+1*(B2843/B2842-1))</f>
        <v>38.112598295082492</v>
      </c>
      <c r="I2843" s="9" t="str">
        <f>IFERROR(VLOOKUP(A2843,'BITO-IV'!$A$1:$J$10000,4,0),"")</f>
        <v/>
      </c>
      <c r="L2843" s="9">
        <f>VLOOKUP(A2843,'ETH-Web'!$A$1:$G$10001,6,0)</f>
        <v>2072.1088869999999</v>
      </c>
      <c r="M2843" s="2">
        <f>M2842*(1-M$1+IF(AND(WEEKDAY($A2843)&lt;&gt;1,WEEKDAY($A2843)&lt;&gt;7),-VLOOKUP($A2843,ETF_OP_Fee!$K$5:$L$14,2,1),0))^($A2843-$A2842)*(1+2*(L2843/L2842-1))-M$3*IFERROR(VLOOKUP($A4439,Dividends!$C$10:$E$100,3,0),0)</f>
        <v>38.067756049926004</v>
      </c>
      <c r="R2843">
        <f t="shared" si="104"/>
        <v>852.03474257052551</v>
      </c>
      <c r="S2843" t="e">
        <f t="shared" si="102"/>
        <v>#VALUE!</v>
      </c>
      <c r="U2843">
        <f t="shared" si="105"/>
        <v>1351.7847520377734</v>
      </c>
      <c r="V2843">
        <f t="shared" si="106"/>
        <v>7807.4301114098107</v>
      </c>
      <c r="W2843">
        <f>VLOOKUP(A2843,Tbills!$B$4:$C$10000,2,1)</f>
        <v>2.0001758241743106E-2</v>
      </c>
    </row>
    <row r="2844" spans="1:23">
      <c r="A2844" s="1">
        <v>44298</v>
      </c>
      <c r="B2844">
        <f>IFERROR(VLOOKUP($A2844,'BTC-Web'!$A$2:$H$10000,2,0),"")</f>
        <v>60175.945312999997</v>
      </c>
      <c r="C2844">
        <f>VLOOKUP(A2844,H_SPBTFDUE!$B$2:$C$5828,2,0)</f>
        <v>349.18</v>
      </c>
      <c r="D2844" s="2">
        <f>D2843*(1-D$1+IF(AND(WEEKDAY($A2844)&lt;&gt;1,WEEKDAY($A2844)&lt;&gt;7),-VLOOKUP($A2844,ETF_OP_Fee!$G$5:$H$14,2,1),0))^($A2844-$A2843)*(1+2*(C2844/C2843-1))+IFERROR(VLOOKUP(A2844,BITXeom!$C$9:$D$100,2,0),0)-$D$3*IFERROR(VLOOKUP($A2844,Dividends!$C$10:$E$100,2,0),0)</f>
        <v>207.22542960660587</v>
      </c>
      <c r="G2844" s="66">
        <f t="shared" si="103"/>
        <v>0.10278319084005125</v>
      </c>
      <c r="H2844" s="2">
        <f>H2843*(1-H$1+IF(AND(WEEKDAY($A2844)&lt;&gt;1,WEEKDAY($A2844)&lt;&gt;7),-VLOOKUP($A2844,ETF_OP_Fee!$I$5:$J$14,2,1),0))^($A2844-$A2843)*(1+1*(B2844/B2843-1))</f>
        <v>39.317978954978436</v>
      </c>
      <c r="I2844" s="9" t="str">
        <f>IFERROR(VLOOKUP(A2844,'BITO-IV'!$A$1:$J$10000,4,0),"")</f>
        <v/>
      </c>
      <c r="L2844" s="9">
        <f>VLOOKUP(A2844,'ETH-Web'!$A$1:$G$10001,6,0)</f>
        <v>2139.3532709999999</v>
      </c>
      <c r="M2844" s="2">
        <f>M2843*(1-M$1+IF(AND(WEEKDAY($A2844)&lt;&gt;1,WEEKDAY($A2844)&lt;&gt;7),-VLOOKUP($A2844,ETF_OP_Fee!$K$5:$L$14,2,1),0))^($A2844-$A2843)*(1+2*(L2844/L2843-1))-M$3*IFERROR(VLOOKUP($A4440,Dividends!$C$10:$E$100,3,0),0)</f>
        <v>40.53538501034766</v>
      </c>
      <c r="R2844">
        <f t="shared" si="104"/>
        <v>879.05053677216063</v>
      </c>
      <c r="S2844" t="e">
        <f t="shared" si="102"/>
        <v>#VALUE!</v>
      </c>
      <c r="U2844">
        <f t="shared" si="105"/>
        <v>1395.6530706969236</v>
      </c>
      <c r="V2844">
        <f t="shared" si="106"/>
        <v>8313.5235261126818</v>
      </c>
      <c r="W2844">
        <f>VLOOKUP(A2844,Tbills!$B$4:$C$10000,2,1)</f>
        <v>2.0001758241743106E-2</v>
      </c>
    </row>
    <row r="2845" spans="1:23">
      <c r="A2845" s="1">
        <v>44299</v>
      </c>
      <c r="B2845">
        <f>IFERROR(VLOOKUP($A2845,'BTC-Web'!$A$2:$H$10000,2,0),"")</f>
        <v>59890.019530999998</v>
      </c>
      <c r="C2845">
        <f>VLOOKUP(A2845,H_SPBTFDUE!$B$2:$C$5828,2,0)</f>
        <v>367.21</v>
      </c>
      <c r="D2845" s="2">
        <f>D2844*(1-D$1+IF(AND(WEEKDAY($A2845)&lt;&gt;1,WEEKDAY($A2845)&lt;&gt;7),-VLOOKUP($A2845,ETF_OP_Fee!$G$5:$H$14,2,1),0))^($A2845-$A2844)*(1+2*(C2845/C2844-1))+IFERROR(VLOOKUP(A2845,BITXeom!$C$9:$D$100,2,0),0)-$D$3*IFERROR(VLOOKUP($A2845,Dividends!$C$10:$E$100,2,0),0)</f>
        <v>228.59814701703291</v>
      </c>
      <c r="G2845" s="66">
        <f t="shared" si="103"/>
        <v>9.2163366967960764E-2</v>
      </c>
      <c r="H2845" s="2">
        <f>H2844*(1-H$1+IF(AND(WEEKDAY($A2845)&lt;&gt;1,WEEKDAY($A2845)&lt;&gt;7),-VLOOKUP($A2845,ETF_OP_Fee!$I$5:$J$14,2,1),0))^($A2845-$A2844)*(1+1*(B2845/B2844-1))</f>
        <v>39.130141240886751</v>
      </c>
      <c r="I2845" s="9" t="str">
        <f>IFERROR(VLOOKUP(A2845,'BITO-IV'!$A$1:$J$10000,4,0),"")</f>
        <v/>
      </c>
      <c r="L2845" s="9">
        <f>VLOOKUP(A2845,'ETH-Web'!$A$1:$G$10001,6,0)</f>
        <v>2299.1877439999998</v>
      </c>
      <c r="M2845" s="2">
        <f>M2844*(1-M$1+IF(AND(WEEKDAY($A2845)&lt;&gt;1,WEEKDAY($A2845)&lt;&gt;7),-VLOOKUP($A2845,ETF_OP_Fee!$K$5:$L$14,2,1),0))^($A2845-$A2844)*(1+2*(L2845/L2844-1))-M$3*IFERROR(VLOOKUP($A4441,Dividends!$C$10:$E$100,3,0),0)</f>
        <v>46.591110795728675</v>
      </c>
      <c r="R2845">
        <f t="shared" si="104"/>
        <v>874.87373139192505</v>
      </c>
      <c r="S2845" t="e">
        <f t="shared" si="102"/>
        <v>#VALUE!</v>
      </c>
      <c r="U2845">
        <f t="shared" si="105"/>
        <v>1499.9245232286519</v>
      </c>
      <c r="V2845">
        <f t="shared" si="106"/>
        <v>9555.5104659579702</v>
      </c>
      <c r="W2845">
        <f>VLOOKUP(A2845,Tbills!$B$4:$C$10000,2,1)</f>
        <v>2.0001758241743106E-2</v>
      </c>
    </row>
    <row r="2846" spans="1:23">
      <c r="A2846" s="1">
        <v>44300</v>
      </c>
      <c r="B2846">
        <f>IFERROR(VLOOKUP($A2846,'BTC-Web'!$A$2:$H$10000,2,0),"")</f>
        <v>63523.753905999998</v>
      </c>
      <c r="C2846">
        <f>VLOOKUP(A2846,H_SPBTFDUE!$B$2:$C$5828,2,0)</f>
        <v>359.94</v>
      </c>
      <c r="D2846" s="2">
        <f>D2845*(1-D$1+IF(AND(WEEKDAY($A2846)&lt;&gt;1,WEEKDAY($A2846)&lt;&gt;7),-VLOOKUP($A2846,ETF_OP_Fee!$G$5:$H$14,2,1),0))^($A2846-$A2845)*(1+2*(C2846/C2845-1))+IFERROR(VLOOKUP(A2846,BITXeom!$C$9:$D$100,2,0),0)-$D$3*IFERROR(VLOOKUP($A2846,Dividends!$C$10:$E$100,2,0),0)</f>
        <v>219.52013825411413</v>
      </c>
      <c r="G2846" s="66">
        <f t="shared" si="103"/>
        <v>9.580785826494892E-2</v>
      </c>
      <c r="H2846" s="2">
        <f>H2845*(1-H$1+IF(AND(WEEKDAY($A2846)&lt;&gt;1,WEEKDAY($A2846)&lt;&gt;7),-VLOOKUP($A2846,ETF_OP_Fee!$I$5:$J$14,2,1),0))^($A2846-$A2845)*(1+1*(B2846/B2845-1))</f>
        <v>41.503221836073969</v>
      </c>
      <c r="I2846" s="9" t="str">
        <f>IFERROR(VLOOKUP(A2846,'BITO-IV'!$A$1:$J$10000,4,0),"")</f>
        <v/>
      </c>
      <c r="L2846" s="9">
        <f>VLOOKUP(A2846,'ETH-Web'!$A$1:$G$10001,6,0)</f>
        <v>2435.1049800000001</v>
      </c>
      <c r="M2846" s="2">
        <f>M2845*(1-M$1+IF(AND(WEEKDAY($A2846)&lt;&gt;1,WEEKDAY($A2846)&lt;&gt;7),-VLOOKUP($A2846,ETF_OP_Fee!$K$5:$L$14,2,1),0))^($A2846-$A2845)*(1+2*(L2846/L2845-1))-M$3*IFERROR(VLOOKUP($A4442,Dividends!$C$10:$E$100,3,0),0)</f>
        <v>52.098266579877183</v>
      </c>
      <c r="R2846">
        <f t="shared" si="104"/>
        <v>927.95534292651178</v>
      </c>
      <c r="S2846" t="e">
        <f t="shared" si="102"/>
        <v>#VALUE!</v>
      </c>
      <c r="U2846">
        <f t="shared" si="105"/>
        <v>1588.5930523376244</v>
      </c>
      <c r="V2846">
        <f t="shared" si="106"/>
        <v>10684.989541136329</v>
      </c>
      <c r="W2846">
        <f>VLOOKUP(A2846,Tbills!$B$4:$C$10000,2,1)</f>
        <v>2.0001758241743106E-2</v>
      </c>
    </row>
    <row r="2847" spans="1:23">
      <c r="A2847" s="1">
        <v>44301</v>
      </c>
      <c r="B2847">
        <f>IFERROR(VLOOKUP($A2847,'BTC-Web'!$A$2:$H$10000,2,0),"")</f>
        <v>63075.195312999997</v>
      </c>
      <c r="C2847">
        <f>VLOOKUP(A2847,H_SPBTFDUE!$B$2:$C$5828,2,0)</f>
        <v>368.14</v>
      </c>
      <c r="D2847" s="2">
        <f>D2846*(1-D$1+IF(AND(WEEKDAY($A2847)&lt;&gt;1,WEEKDAY($A2847)&lt;&gt;7),-VLOOKUP($A2847,ETF_OP_Fee!$G$5:$H$14,2,1),0))^($A2847-$A2846)*(1+2*(C2847/C2846-1))+IFERROR(VLOOKUP(A2847,BITXeom!$C$9:$D$100,2,0),0)-$D$3*IFERROR(VLOOKUP($A2847,Dividends!$C$10:$E$100,2,0),0)</f>
        <v>229.49449868709789</v>
      </c>
      <c r="G2847" s="66">
        <f t="shared" si="103"/>
        <v>9.1437563245432299E-2</v>
      </c>
      <c r="H2847" s="2">
        <f>H2846*(1-H$1+IF(AND(WEEKDAY($A2847)&lt;&gt;1,WEEKDAY($A2847)&lt;&gt;7),-VLOOKUP($A2847,ETF_OP_Fee!$I$5:$J$14,2,1),0))^($A2847-$A2846)*(1+1*(B2847/B2846-1))</f>
        <v>41.20908364707438</v>
      </c>
      <c r="I2847" s="9" t="str">
        <f>IFERROR(VLOOKUP(A2847,'BITO-IV'!$A$1:$J$10000,4,0),"")</f>
        <v/>
      </c>
      <c r="L2847" s="9">
        <f>VLOOKUP(A2847,'ETH-Web'!$A$1:$G$10001,6,0)</f>
        <v>2519.116211</v>
      </c>
      <c r="M2847" s="2">
        <f>M2846*(1-M$1+IF(AND(WEEKDAY($A2847)&lt;&gt;1,WEEKDAY($A2847)&lt;&gt;7),-VLOOKUP($A2847,ETF_OP_Fee!$K$5:$L$14,2,1),0))^($A2847-$A2846)*(1+2*(L2847/L2846-1))-M$3*IFERROR(VLOOKUP($A4443,Dividends!$C$10:$E$100,3,0),0)</f>
        <v>55.691617359247154</v>
      </c>
      <c r="R2847">
        <f t="shared" si="104"/>
        <v>921.40279655770166</v>
      </c>
      <c r="S2847" t="e">
        <f t="shared" si="102"/>
        <v>#VALUE!</v>
      </c>
      <c r="U2847">
        <f t="shared" si="105"/>
        <v>1643.3995838757148</v>
      </c>
      <c r="V2847">
        <f t="shared" si="106"/>
        <v>11421.960615525819</v>
      </c>
      <c r="W2847">
        <f>VLOOKUP(A2847,Tbills!$B$4:$C$10000,2,1)</f>
        <v>2.0001758241743106E-2</v>
      </c>
    </row>
    <row r="2848" spans="1:23">
      <c r="A2848" s="1">
        <v>44302</v>
      </c>
      <c r="B2848">
        <f>IFERROR(VLOOKUP($A2848,'BTC-Web'!$A$2:$H$10000,2,0),"")</f>
        <v>63258.503905999998</v>
      </c>
      <c r="C2848">
        <f>VLOOKUP(A2848,H_SPBTFDUE!$B$2:$C$5828,2,0)</f>
        <v>357.23</v>
      </c>
      <c r="D2848" s="2">
        <f>D2847*(1-D$1+IF(AND(WEEKDAY($A2848)&lt;&gt;1,WEEKDAY($A2848)&lt;&gt;7),-VLOOKUP($A2848,ETF_OP_Fee!$G$5:$H$14,2,1),0))^($A2848-$A2847)*(1+2*(C2848/C2847-1))+IFERROR(VLOOKUP(A2848,BITXeom!$C$9:$D$100,2,0),0)-$D$3*IFERROR(VLOOKUP($A2848,Dividends!$C$10:$E$100,2,0),0)</f>
        <v>215.86612107149307</v>
      </c>
      <c r="G2848" s="66">
        <f t="shared" si="103"/>
        <v>9.6852392850082888E-2</v>
      </c>
      <c r="H2848" s="2">
        <f>H2847*(1-H$1+IF(AND(WEEKDAY($A2848)&lt;&gt;1,WEEKDAY($A2848)&lt;&gt;7),-VLOOKUP($A2848,ETF_OP_Fee!$I$5:$J$14,2,1),0))^($A2848-$A2847)*(1+1*(B2848/B2847-1))</f>
        <v>41.327769451148441</v>
      </c>
      <c r="I2848" s="9" t="str">
        <f>IFERROR(VLOOKUP(A2848,'BITO-IV'!$A$1:$J$10000,4,0),"")</f>
        <v/>
      </c>
      <c r="L2848" s="9">
        <f>VLOOKUP(A2848,'ETH-Web'!$A$1:$G$10001,6,0)</f>
        <v>2431.9465329999998</v>
      </c>
      <c r="M2848" s="2">
        <f>M2847*(1-M$1+IF(AND(WEEKDAY($A2848)&lt;&gt;1,WEEKDAY($A2848)&lt;&gt;7),-VLOOKUP($A2848,ETF_OP_Fee!$K$5:$L$14,2,1),0))^($A2848-$A2847)*(1+2*(L2848/L2847-1))-M$3*IFERROR(VLOOKUP($A4444,Dividends!$C$10:$E$100,3,0),0)</f>
        <v>51.836057358282559</v>
      </c>
      <c r="R2848">
        <f t="shared" si="104"/>
        <v>924.08056948230558</v>
      </c>
      <c r="S2848" t="e">
        <f t="shared" si="102"/>
        <v>#VALUE!</v>
      </c>
      <c r="U2848">
        <f t="shared" si="105"/>
        <v>1586.5325715774161</v>
      </c>
      <c r="V2848">
        <f t="shared" si="106"/>
        <v>10631.212266492603</v>
      </c>
      <c r="W2848">
        <f>VLOOKUP(A2848,Tbills!$B$4:$C$10000,2,1)</f>
        <v>2.0001758241743106E-2</v>
      </c>
    </row>
    <row r="2849" spans="1:23">
      <c r="A2849" s="1">
        <v>44305</v>
      </c>
      <c r="B2849">
        <f>IFERROR(VLOOKUP($A2849,'BTC-Web'!$A$2:$H$10000,2,0),"")</f>
        <v>56191.585937999997</v>
      </c>
      <c r="C2849">
        <f>VLOOKUP(A2849,H_SPBTFDUE!$B$2:$C$5828,2,0)</f>
        <v>323.51</v>
      </c>
      <c r="D2849" s="2">
        <f>D2848*(1-D$1+IF(AND(WEEKDAY($A2849)&lt;&gt;1,WEEKDAY($A2849)&lt;&gt;7),-VLOOKUP($A2849,ETF_OP_Fee!$G$5:$H$14,2,1),0))^($A2849-$A2848)*(1+2*(C2849/C2848-1))+IFERROR(VLOOKUP(A2849,BITXeom!$C$9:$D$100,2,0),0)-$D$3*IFERROR(VLOOKUP($A2849,Dividends!$C$10:$E$100,2,0),0)</f>
        <v>175.05031217216501</v>
      </c>
      <c r="G2849" s="66">
        <f t="shared" si="103"/>
        <v>0.11513172087914395</v>
      </c>
      <c r="H2849" s="2">
        <f>H2848*(1-H$1+IF(AND(WEEKDAY($A2849)&lt;&gt;1,WEEKDAY($A2849)&lt;&gt;7),-VLOOKUP($A2849,ETF_OP_Fee!$I$5:$J$14,2,1),0))^($A2849-$A2848)*(1+1*(B2849/B2848-1))</f>
        <v>36.707975085080093</v>
      </c>
      <c r="I2849" s="9" t="str">
        <f>IFERROR(VLOOKUP(A2849,'BITO-IV'!$A$1:$J$10000,4,0),"")</f>
        <v/>
      </c>
      <c r="L2849" s="9">
        <f>VLOOKUP(A2849,'ETH-Web'!$A$1:$G$10001,6,0)</f>
        <v>2166.188721</v>
      </c>
      <c r="M2849" s="2">
        <f>M2848*(1-M$1+IF(AND(WEEKDAY($A2849)&lt;&gt;1,WEEKDAY($A2849)&lt;&gt;7),-VLOOKUP($A2849,ETF_OP_Fee!$K$5:$L$14,2,1),0))^($A2849-$A2848)*(1+2*(L2849/L2848-1))-M$3*IFERROR(VLOOKUP($A4445,Dividends!$C$10:$E$100,3,0),0)</f>
        <v>40.503865314815052</v>
      </c>
      <c r="R2849">
        <f t="shared" si="104"/>
        <v>820.84699332852665</v>
      </c>
      <c r="S2849" t="e">
        <f t="shared" si="102"/>
        <v>#VALUE!</v>
      </c>
      <c r="U2849">
        <f t="shared" si="105"/>
        <v>1413.1597530685203</v>
      </c>
      <c r="V2849">
        <f t="shared" si="106"/>
        <v>8307.0590573459649</v>
      </c>
      <c r="W2849">
        <f>VLOOKUP(A2849,Tbills!$B$4:$C$10000,2,1)</f>
        <v>2.0001758241743106E-2</v>
      </c>
    </row>
    <row r="2850" spans="1:23">
      <c r="A2850" s="1">
        <v>44306</v>
      </c>
      <c r="B2850">
        <f>IFERROR(VLOOKUP($A2850,'BTC-Web'!$A$2:$H$10000,2,0),"")</f>
        <v>55681.792969000002</v>
      </c>
      <c r="C2850">
        <f>VLOOKUP(A2850,H_SPBTFDUE!$B$2:$C$5828,2,0)</f>
        <v>326.85000000000002</v>
      </c>
      <c r="D2850" s="2">
        <f>D2849*(1-D$1+IF(AND(WEEKDAY($A2850)&lt;&gt;1,WEEKDAY($A2850)&lt;&gt;7),-VLOOKUP($A2850,ETF_OP_Fee!$G$5:$H$14,2,1),0))^($A2850-$A2849)*(1+2*(C2850/C2849-1))+IFERROR(VLOOKUP(A2850,BITXeom!$C$9:$D$100,2,0),0)-$D$3*IFERROR(VLOOKUP($A2850,Dividends!$C$10:$E$100,2,0),0)</f>
        <v>178.64330290087003</v>
      </c>
      <c r="G2850" s="66">
        <f t="shared" si="103"/>
        <v>0.11274842904259814</v>
      </c>
      <c r="H2850" s="2">
        <f>H2849*(1-H$1+IF(AND(WEEKDAY($A2850)&lt;&gt;1,WEEKDAY($A2850)&lt;&gt;7),-VLOOKUP($A2850,ETF_OP_Fee!$I$5:$J$14,2,1),0))^($A2850-$A2849)*(1+1*(B2850/B2849-1))</f>
        <v>36.373998629299571</v>
      </c>
      <c r="I2850" s="9" t="str">
        <f>IFERROR(VLOOKUP(A2850,'BITO-IV'!$A$1:$J$10000,4,0),"")</f>
        <v/>
      </c>
      <c r="L2850" s="9">
        <f>VLOOKUP(A2850,'ETH-Web'!$A$1:$G$10001,6,0)</f>
        <v>2330.2109380000002</v>
      </c>
      <c r="M2850" s="2">
        <f>M2849*(1-M$1+IF(AND(WEEKDAY($A2850)&lt;&gt;1,WEEKDAY($A2850)&lt;&gt;7),-VLOOKUP($A2850,ETF_OP_Fee!$K$5:$L$14,2,1),0))^($A2850-$A2849)*(1+2*(L2850/L2849-1))-M$3*IFERROR(VLOOKUP($A4446,Dividends!$C$10:$E$100,3,0),0)</f>
        <v>46.636510026509974</v>
      </c>
      <c r="R2850">
        <f t="shared" si="104"/>
        <v>813.3999348617059</v>
      </c>
      <c r="S2850" t="e">
        <f t="shared" si="102"/>
        <v>#VALUE!</v>
      </c>
      <c r="U2850">
        <f t="shared" si="105"/>
        <v>1520.1631703730238</v>
      </c>
      <c r="V2850">
        <f t="shared" si="106"/>
        <v>9564.821530181769</v>
      </c>
      <c r="W2850">
        <f>VLOOKUP(A2850,Tbills!$B$4:$C$10000,2,1)</f>
        <v>2.0001758241743106E-2</v>
      </c>
    </row>
    <row r="2851" spans="1:23">
      <c r="A2851" s="1">
        <v>44307</v>
      </c>
      <c r="B2851">
        <f>IFERROR(VLOOKUP($A2851,'BTC-Web'!$A$2:$H$10000,2,0),"")</f>
        <v>56471.128905999998</v>
      </c>
      <c r="C2851">
        <f>VLOOKUP(A2851,H_SPBTFDUE!$B$2:$C$5828,2,0)</f>
        <v>320.49</v>
      </c>
      <c r="D2851" s="2">
        <f>D2850*(1-D$1+IF(AND(WEEKDAY($A2851)&lt;&gt;1,WEEKDAY($A2851)&lt;&gt;7),-VLOOKUP($A2851,ETF_OP_Fee!$G$5:$H$14,2,1),0))^($A2851-$A2850)*(1+2*(C2851/C2850-1))+IFERROR(VLOOKUP(A2851,BITXeom!$C$9:$D$100,2,0),0)-$D$3*IFERROR(VLOOKUP($A2851,Dividends!$C$10:$E$100,2,0),0)</f>
        <v>171.6703562019257</v>
      </c>
      <c r="G2851" s="66">
        <f t="shared" si="103"/>
        <v>0.11713038316006527</v>
      </c>
      <c r="H2851" s="2">
        <f>H2850*(1-H$1+IF(AND(WEEKDAY($A2851)&lt;&gt;1,WEEKDAY($A2851)&lt;&gt;7),-VLOOKUP($A2851,ETF_OP_Fee!$I$5:$J$14,2,1),0))^($A2851-$A2850)*(1+1*(B2851/B2850-1))</f>
        <v>36.888670308969857</v>
      </c>
      <c r="I2851" s="9" t="str">
        <f>IFERROR(VLOOKUP(A2851,'BITO-IV'!$A$1:$J$10000,4,0),"")</f>
        <v/>
      </c>
      <c r="L2851" s="9">
        <f>VLOOKUP(A2851,'ETH-Web'!$A$1:$G$10001,6,0)</f>
        <v>2364.7517090000001</v>
      </c>
      <c r="M2851" s="2">
        <f>M2850*(1-M$1+IF(AND(WEEKDAY($A2851)&lt;&gt;1,WEEKDAY($A2851)&lt;&gt;7),-VLOOKUP($A2851,ETF_OP_Fee!$K$5:$L$14,2,1),0))^($A2851-$A2850)*(1+2*(L2851/L2850-1))-M$3*IFERROR(VLOOKUP($A4447,Dividends!$C$10:$E$100,3,0),0)</f>
        <v>48.017861518673953</v>
      </c>
      <c r="R2851">
        <f t="shared" si="104"/>
        <v>824.93055852709767</v>
      </c>
      <c r="S2851" t="e">
        <f t="shared" si="102"/>
        <v>#VALUE!</v>
      </c>
      <c r="U2851">
        <f t="shared" si="105"/>
        <v>1542.696584449071</v>
      </c>
      <c r="V2851">
        <f t="shared" si="106"/>
        <v>9848.1270452275621</v>
      </c>
      <c r="W2851">
        <f>VLOOKUP(A2851,Tbills!$B$4:$C$10000,2,1)</f>
        <v>2.0001758241743106E-2</v>
      </c>
    </row>
    <row r="2852" spans="1:23">
      <c r="A2852" s="1">
        <v>44308</v>
      </c>
      <c r="B2852">
        <f>IFERROR(VLOOKUP($A2852,'BTC-Web'!$A$2:$H$10000,2,0),"")</f>
        <v>53857.105469000002</v>
      </c>
      <c r="C2852">
        <f>VLOOKUP(A2852,H_SPBTFDUE!$B$2:$C$5828,2,0)</f>
        <v>304.02</v>
      </c>
      <c r="D2852" s="2">
        <f>D2851*(1-D$1+IF(AND(WEEKDAY($A2852)&lt;&gt;1,WEEKDAY($A2852)&lt;&gt;7),-VLOOKUP($A2852,ETF_OP_Fee!$G$5:$H$14,2,1),0))^($A2852-$A2851)*(1+2*(C2852/C2851-1))+IFERROR(VLOOKUP(A2852,BITXeom!$C$9:$D$100,2,0),0)-$D$3*IFERROR(VLOOKUP($A2852,Dividends!$C$10:$E$100,2,0),0)</f>
        <v>154.00748921928641</v>
      </c>
      <c r="G2852" s="66">
        <f t="shared" si="103"/>
        <v>0.12916296055810178</v>
      </c>
      <c r="H2852" s="2">
        <f>H2851*(1-H$1+IF(AND(WEEKDAY($A2852)&lt;&gt;1,WEEKDAY($A2852)&lt;&gt;7),-VLOOKUP($A2852,ETF_OP_Fee!$I$5:$J$14,2,1),0))^($A2852-$A2851)*(1+1*(B2852/B2851-1))</f>
        <v>35.180194496828641</v>
      </c>
      <c r="I2852" s="9" t="str">
        <f>IFERROR(VLOOKUP(A2852,'BITO-IV'!$A$1:$J$10000,4,0),"")</f>
        <v/>
      </c>
      <c r="L2852" s="9">
        <f>VLOOKUP(A2852,'ETH-Web'!$A$1:$G$10001,6,0)</f>
        <v>2403.5351559999999</v>
      </c>
      <c r="M2852" s="2">
        <f>M2851*(1-M$1+IF(AND(WEEKDAY($A2852)&lt;&gt;1,WEEKDAY($A2852)&lt;&gt;7),-VLOOKUP($A2852,ETF_OP_Fee!$K$5:$L$14,2,1),0))^($A2852-$A2851)*(1+2*(L2852/L2851-1))-M$3*IFERROR(VLOOKUP($A4448,Dividends!$C$10:$E$100,3,0),0)</f>
        <v>49.591631876735796</v>
      </c>
      <c r="R2852">
        <f t="shared" si="104"/>
        <v>786.74488992683325</v>
      </c>
      <c r="S2852" t="e">
        <f t="shared" si="102"/>
        <v>#VALUE!</v>
      </c>
      <c r="U2852">
        <f t="shared" si="105"/>
        <v>1567.9977993683162</v>
      </c>
      <c r="V2852">
        <f t="shared" si="106"/>
        <v>10170.896321826416</v>
      </c>
      <c r="W2852">
        <f>VLOOKUP(A2852,Tbills!$B$4:$C$10000,2,1)</f>
        <v>2.4998241758260945E-2</v>
      </c>
    </row>
    <row r="2853" spans="1:23">
      <c r="A2853" s="1">
        <v>44309</v>
      </c>
      <c r="B2853">
        <f>IFERROR(VLOOKUP($A2853,'BTC-Web'!$A$2:$H$10000,2,0),"")</f>
        <v>51739.808594000002</v>
      </c>
      <c r="C2853">
        <f>VLOOKUP(A2853,H_SPBTFDUE!$B$2:$C$5828,2,0)</f>
        <v>292.44</v>
      </c>
      <c r="D2853" s="2">
        <f>D2852*(1-D$1+IF(AND(WEEKDAY($A2853)&lt;&gt;1,WEEKDAY($A2853)&lt;&gt;7),-VLOOKUP($A2853,ETF_OP_Fee!$G$5:$H$14,2,1),0))^($A2853-$A2852)*(1+2*(C2853/C2852-1))+IFERROR(VLOOKUP(A2853,BITXeom!$C$9:$D$100,2,0),0)-$D$3*IFERROR(VLOOKUP($A2853,Dividends!$C$10:$E$100,2,0),0)</f>
        <v>142.25817109334403</v>
      </c>
      <c r="G2853" s="66">
        <f t="shared" si="103"/>
        <v>0.13899576784853554</v>
      </c>
      <c r="H2853" s="2">
        <f>H2852*(1-H$1+IF(AND(WEEKDAY($A2853)&lt;&gt;1,WEEKDAY($A2853)&lt;&gt;7),-VLOOKUP($A2853,ETF_OP_Fee!$I$5:$J$14,2,1),0))^($A2853-$A2852)*(1+1*(B2853/B2852-1))</f>
        <v>33.796267701660561</v>
      </c>
      <c r="I2853" s="9" t="str">
        <f>IFERROR(VLOOKUP(A2853,'BITO-IV'!$A$1:$J$10000,4,0),"")</f>
        <v/>
      </c>
      <c r="L2853" s="9">
        <f>VLOOKUP(A2853,'ETH-Web'!$A$1:$G$10001,6,0)</f>
        <v>2363.586182</v>
      </c>
      <c r="M2853" s="2">
        <f>M2852*(1-M$1+IF(AND(WEEKDAY($A2853)&lt;&gt;1,WEEKDAY($A2853)&lt;&gt;7),-VLOOKUP($A2853,ETF_OP_Fee!$K$5:$L$14,2,1),0))^($A2853-$A2852)*(1+2*(L2853/L2852-1))-M$3*IFERROR(VLOOKUP($A4449,Dividends!$C$10:$E$100,3,0),0)</f>
        <v>47.941879736267161</v>
      </c>
      <c r="R2853">
        <f t="shared" si="104"/>
        <v>755.81540564879094</v>
      </c>
      <c r="S2853" t="e">
        <f t="shared" si="102"/>
        <v>#VALUE!</v>
      </c>
      <c r="U2853">
        <f t="shared" si="105"/>
        <v>1541.9362278690801</v>
      </c>
      <c r="V2853">
        <f t="shared" si="106"/>
        <v>9832.5437138879552</v>
      </c>
      <c r="W2853">
        <f>VLOOKUP(A2853,Tbills!$B$4:$C$10000,2,1)</f>
        <v>2.4998241758260945E-2</v>
      </c>
    </row>
    <row r="2854" spans="1:23">
      <c r="A2854" s="1">
        <v>44312</v>
      </c>
      <c r="B2854">
        <f>IFERROR(VLOOKUP($A2854,'BTC-Web'!$A$2:$H$10000,2,0),"")</f>
        <v>49077.792969000002</v>
      </c>
      <c r="C2854">
        <f>VLOOKUP(A2854,H_SPBTFDUE!$B$2:$C$5828,2,0)</f>
        <v>311.2</v>
      </c>
      <c r="D2854" s="2">
        <f>D2853*(1-D$1+IF(AND(WEEKDAY($A2854)&lt;&gt;1,WEEKDAY($A2854)&lt;&gt;7),-VLOOKUP($A2854,ETF_OP_Fee!$G$5:$H$14,2,1),0))^($A2854-$A2853)*(1+2*(C2854/C2853-1))+IFERROR(VLOOKUP(A2854,BITXeom!$C$9:$D$100,2,0),0)-$D$3*IFERROR(VLOOKUP($A2854,Dividends!$C$10:$E$100,2,0),0)</f>
        <v>160.45182874157058</v>
      </c>
      <c r="G2854" s="66">
        <f t="shared" si="103"/>
        <v>0.12115540015286239</v>
      </c>
      <c r="H2854" s="2">
        <f>H2853*(1-H$1+IF(AND(WEEKDAY($A2854)&lt;&gt;1,WEEKDAY($A2854)&lt;&gt;7),-VLOOKUP($A2854,ETF_OP_Fee!$I$5:$J$14,2,1),0))^($A2854-$A2853)*(1+1*(B2854/B2853-1))</f>
        <v>32.054945062497708</v>
      </c>
      <c r="I2854" s="9" t="str">
        <f>IFERROR(VLOOKUP(A2854,'BITO-IV'!$A$1:$J$10000,4,0),"")</f>
        <v/>
      </c>
      <c r="L2854" s="9">
        <f>VLOOKUP(A2854,'ETH-Web'!$A$1:$G$10001,6,0)</f>
        <v>2534.4816890000002</v>
      </c>
      <c r="M2854" s="2">
        <f>M2853*(1-M$1+IF(AND(WEEKDAY($A2854)&lt;&gt;1,WEEKDAY($A2854)&lt;&gt;7),-VLOOKUP($A2854,ETF_OP_Fee!$K$5:$L$14,2,1),0))^($A2854-$A2853)*(1+2*(L2854/L2853-1))-M$3*IFERROR(VLOOKUP($A4450,Dividends!$C$10:$E$100,3,0),0)</f>
        <v>54.870369734344649</v>
      </c>
      <c r="R2854">
        <f t="shared" si="104"/>
        <v>716.9286669049194</v>
      </c>
      <c r="S2854" t="e">
        <f t="shared" si="102"/>
        <v>#VALUE!</v>
      </c>
      <c r="U2854">
        <f t="shared" si="105"/>
        <v>1653.4235835788597</v>
      </c>
      <c r="V2854">
        <f t="shared" si="106"/>
        <v>11253.528480277857</v>
      </c>
      <c r="W2854">
        <f>VLOOKUP(A2854,Tbills!$B$4:$C$10000,2,1)</f>
        <v>2.4998241758260945E-2</v>
      </c>
    </row>
    <row r="2855" spans="1:23">
      <c r="A2855" s="1">
        <v>44313</v>
      </c>
      <c r="B2855">
        <f>IFERROR(VLOOKUP($A2855,'BTC-Web'!$A$2:$H$10000,2,0),"")</f>
        <v>54030.304687999997</v>
      </c>
      <c r="C2855">
        <f>VLOOKUP(A2855,H_SPBTFDUE!$B$2:$C$5828,2,0)</f>
        <v>314.95999999999998</v>
      </c>
      <c r="D2855" s="2">
        <f>D2854*(1-D$1+IF(AND(WEEKDAY($A2855)&lt;&gt;1,WEEKDAY($A2855)&lt;&gt;7),-VLOOKUP($A2855,ETF_OP_Fee!$G$5:$H$14,2,1),0))^($A2855-$A2854)*(1+2*(C2855/C2854-1))+IFERROR(VLOOKUP(A2855,BITXeom!$C$9:$D$100,2,0),0)-$D$3*IFERROR(VLOOKUP($A2855,Dividends!$C$10:$E$100,2,0),0)</f>
        <v>164.30926134385402</v>
      </c>
      <c r="G2855" s="66">
        <f t="shared" si="103"/>
        <v>0.1182214308076006</v>
      </c>
      <c r="H2855" s="2">
        <f>H2854*(1-H$1+IF(AND(WEEKDAY($A2855)&lt;&gt;1,WEEKDAY($A2855)&lt;&gt;7),-VLOOKUP($A2855,ETF_OP_Fee!$I$5:$J$14,2,1),0))^($A2855-$A2854)*(1+1*(B2855/B2854-1))</f>
        <v>35.288737855994746</v>
      </c>
      <c r="I2855" s="9" t="str">
        <f>IFERROR(VLOOKUP(A2855,'BITO-IV'!$A$1:$J$10000,4,0),"")</f>
        <v/>
      </c>
      <c r="L2855" s="9">
        <f>VLOOKUP(A2855,'ETH-Web'!$A$1:$G$10001,6,0)</f>
        <v>2662.8652339999999</v>
      </c>
      <c r="M2855" s="2">
        <f>M2854*(1-M$1+IF(AND(WEEKDAY($A2855)&lt;&gt;1,WEEKDAY($A2855)&lt;&gt;7),-VLOOKUP($A2855,ETF_OP_Fee!$K$5:$L$14,2,1),0))^($A2855-$A2854)*(1+2*(L2855/L2854-1))-M$3*IFERROR(VLOOKUP($A4451,Dividends!$C$10:$E$100,3,0),0)</f>
        <v>60.427703571704811</v>
      </c>
      <c r="R2855">
        <f t="shared" si="104"/>
        <v>789.27498506100267</v>
      </c>
      <c r="S2855" t="e">
        <f t="shared" ref="S2855:S2918" si="107">IF($A2855&gt;=$R$2,I2855*S$4,"")</f>
        <v>#VALUE!</v>
      </c>
      <c r="U2855">
        <f t="shared" si="105"/>
        <v>1737.1773475013804</v>
      </c>
      <c r="V2855">
        <f t="shared" si="106"/>
        <v>12393.298722686108</v>
      </c>
      <c r="W2855">
        <f>VLOOKUP(A2855,Tbills!$B$4:$C$10000,2,1)</f>
        <v>2.4998241758260945E-2</v>
      </c>
    </row>
    <row r="2856" spans="1:23">
      <c r="A2856" s="1">
        <v>44314</v>
      </c>
      <c r="B2856">
        <f>IFERROR(VLOOKUP($A2856,'BTC-Web'!$A$2:$H$10000,2,0),"")</f>
        <v>55036.636719000002</v>
      </c>
      <c r="C2856">
        <f>VLOOKUP(A2856,H_SPBTFDUE!$B$2:$C$5828,2,0)</f>
        <v>319.06</v>
      </c>
      <c r="D2856" s="2">
        <f>D2855*(1-D$1+IF(AND(WEEKDAY($A2856)&lt;&gt;1,WEEKDAY($A2856)&lt;&gt;7),-VLOOKUP($A2856,ETF_OP_Fee!$G$5:$H$14,2,1),0))^($A2856-$A2855)*(1+2*(C2856/C2855-1))+IFERROR(VLOOKUP(A2856,BITXeom!$C$9:$D$100,2,0),0)-$D$3*IFERROR(VLOOKUP($A2856,Dividends!$C$10:$E$100,2,0),0)</f>
        <v>168.56673869468739</v>
      </c>
      <c r="G2856" s="66">
        <f t="shared" si="103"/>
        <v>0.11513737570843385</v>
      </c>
      <c r="H2856" s="2">
        <f>H2855*(1-H$1+IF(AND(WEEKDAY($A2856)&lt;&gt;1,WEEKDAY($A2856)&lt;&gt;7),-VLOOKUP($A2856,ETF_OP_Fee!$I$5:$J$14,2,1),0))^($A2856-$A2855)*(1+1*(B2856/B2855-1))</f>
        <v>35.945066516789943</v>
      </c>
      <c r="I2856" s="9" t="str">
        <f>IFERROR(VLOOKUP(A2856,'BITO-IV'!$A$1:$J$10000,4,0),"")</f>
        <v/>
      </c>
      <c r="L2856" s="9">
        <f>VLOOKUP(A2856,'ETH-Web'!$A$1:$G$10001,6,0)</f>
        <v>2746.3801269999999</v>
      </c>
      <c r="M2856" s="2">
        <f>M2855*(1-M$1+IF(AND(WEEKDAY($A2856)&lt;&gt;1,WEEKDAY($A2856)&lt;&gt;7),-VLOOKUP($A2856,ETF_OP_Fee!$K$5:$L$14,2,1),0))^($A2856-$A2855)*(1+2*(L2856/L2855-1))-M$3*IFERROR(VLOOKUP($A4452,Dividends!$C$10:$E$100,3,0),0)</f>
        <v>64.216412939016607</v>
      </c>
      <c r="R2856">
        <f t="shared" si="104"/>
        <v>803.97548884902483</v>
      </c>
      <c r="S2856" t="e">
        <f t="shared" si="107"/>
        <v>#VALUE!</v>
      </c>
      <c r="U2856">
        <f t="shared" si="105"/>
        <v>1791.6600822812666</v>
      </c>
      <c r="V2856">
        <f t="shared" si="106"/>
        <v>13170.336475027911</v>
      </c>
      <c r="W2856">
        <f>VLOOKUP(A2856,Tbills!$B$4:$C$10000,2,1)</f>
        <v>2.4998241758260945E-2</v>
      </c>
    </row>
    <row r="2857" spans="1:23">
      <c r="A2857" s="1">
        <v>44315</v>
      </c>
      <c r="B2857">
        <f>IFERROR(VLOOKUP($A2857,'BTC-Web'!$A$2:$H$10000,2,0),"")</f>
        <v>54858.089844000002</v>
      </c>
      <c r="C2857">
        <f>VLOOKUP(A2857,H_SPBTFDUE!$B$2:$C$5828,2,0)</f>
        <v>303.68</v>
      </c>
      <c r="D2857" s="2">
        <f>D2856*(1-D$1+IF(AND(WEEKDAY($A2857)&lt;&gt;1,WEEKDAY($A2857)&lt;&gt;7),-VLOOKUP($A2857,ETF_OP_Fee!$G$5:$H$14,2,1),0))^($A2857-$A2856)*(1+2*(C2857/C2856-1))+IFERROR(VLOOKUP(A2857,BITXeom!$C$9:$D$100,2,0),0)-$D$3*IFERROR(VLOOKUP($A2857,Dividends!$C$10:$E$100,2,0),0)</f>
        <v>152.29716166821305</v>
      </c>
      <c r="G2857" s="66">
        <f t="shared" ref="G2857:G2920" si="108">G2856*(1-G$1-2*(C2857/C2856-1))</f>
        <v>0.12623156929540114</v>
      </c>
      <c r="H2857" s="2">
        <f>H2856*(1-H$1+IF(AND(WEEKDAY($A2857)&lt;&gt;1,WEEKDAY($A2857)&lt;&gt;7),-VLOOKUP($A2857,ETF_OP_Fee!$I$5:$J$14,2,1),0))^($A2857-$A2856)*(1+1*(B2857/B2856-1))</f>
        <v>35.827522958028986</v>
      </c>
      <c r="I2857" s="9" t="str">
        <f>IFERROR(VLOOKUP(A2857,'BITO-IV'!$A$1:$J$10000,4,0),"")</f>
        <v/>
      </c>
      <c r="L2857" s="9">
        <f>VLOOKUP(A2857,'ETH-Web'!$A$1:$G$10001,6,0)</f>
        <v>2756.876953</v>
      </c>
      <c r="M2857" s="2">
        <f>M2856*(1-M$1+IF(AND(WEEKDAY($A2857)&lt;&gt;1,WEEKDAY($A2857)&lt;&gt;7),-VLOOKUP($A2857,ETF_OP_Fee!$K$5:$L$14,2,1),0))^($A2857-$A2856)*(1+2*(L2857/L2856-1))-M$3*IFERROR(VLOOKUP($A4453,Dividends!$C$10:$E$100,3,0),0)</f>
        <v>64.705624301484576</v>
      </c>
      <c r="R2857">
        <f t="shared" ref="R2857:R2920" si="109">IF($A2857&gt;=$R$2,B2857*R$4,"")</f>
        <v>801.36727512689095</v>
      </c>
      <c r="S2857" t="e">
        <f t="shared" si="107"/>
        <v>#VALUE!</v>
      </c>
      <c r="U2857">
        <f t="shared" si="105"/>
        <v>1798.5079122484153</v>
      </c>
      <c r="V2857">
        <f t="shared" si="106"/>
        <v>13270.670298675592</v>
      </c>
      <c r="W2857">
        <f>VLOOKUP(A2857,Tbills!$B$4:$C$10000,2,1)</f>
        <v>2.0001758241743106E-2</v>
      </c>
    </row>
    <row r="2858" spans="1:23">
      <c r="A2858" s="1">
        <v>44316</v>
      </c>
      <c r="B2858">
        <f>IFERROR(VLOOKUP($A2858,'BTC-Web'!$A$2:$H$10000,2,0),"")</f>
        <v>53568.664062999997</v>
      </c>
      <c r="C2858">
        <f>VLOOKUP(A2858,H_SPBTFDUE!$B$2:$C$5828,2,0)</f>
        <v>328.33</v>
      </c>
      <c r="D2858" s="2">
        <f>D2857*(1-D$1+IF(AND(WEEKDAY($A2858)&lt;&gt;1,WEEKDAY($A2858)&lt;&gt;7),-VLOOKUP($A2858,ETF_OP_Fee!$G$5:$H$14,2,1),0))^($A2858-$A2857)*(1+2*(C2858/C2857-1))+IFERROR(VLOOKUP(A2858,BITXeom!$C$9:$D$100,2,0),0)-$D$3*IFERROR(VLOOKUP($A2858,Dividends!$C$10:$E$100,2,0),0)</f>
        <v>177.0000386164167</v>
      </c>
      <c r="G2858" s="66">
        <f t="shared" si="108"/>
        <v>0.10573232062933592</v>
      </c>
      <c r="H2858" s="2">
        <f>H2857*(1-H$1+IF(AND(WEEKDAY($A2858)&lt;&gt;1,WEEKDAY($A2858)&lt;&gt;7),-VLOOKUP($A2858,ETF_OP_Fee!$I$5:$J$14,2,1),0))^($A2858-$A2857)*(1+1*(B2858/B2857-1))</f>
        <v>34.984495347502289</v>
      </c>
      <c r="I2858" s="9" t="str">
        <f>IFERROR(VLOOKUP(A2858,'BITO-IV'!$A$1:$J$10000,4,0),"")</f>
        <v/>
      </c>
      <c r="L2858" s="9">
        <f>VLOOKUP(A2858,'ETH-Web'!$A$1:$G$10001,6,0)</f>
        <v>2773.2070309999999</v>
      </c>
      <c r="M2858" s="2">
        <f>M2857*(1-M$1+IF(AND(WEEKDAY($A2858)&lt;&gt;1,WEEKDAY($A2858)&lt;&gt;7),-VLOOKUP($A2858,ETF_OP_Fee!$K$5:$L$14,2,1),0))^($A2858-$A2857)*(1+2*(L2858/L2857-1))-M$3*IFERROR(VLOOKUP($A4454,Dividends!$C$10:$E$100,3,0),0)</f>
        <v>65.47049243270969</v>
      </c>
      <c r="R2858">
        <f t="shared" si="109"/>
        <v>782.5313362975088</v>
      </c>
      <c r="S2858" t="e">
        <f t="shared" si="107"/>
        <v>#VALUE!</v>
      </c>
      <c r="U2858">
        <f t="shared" si="105"/>
        <v>1809.1611894861512</v>
      </c>
      <c r="V2858">
        <f t="shared" si="106"/>
        <v>13427.539394693567</v>
      </c>
      <c r="W2858">
        <f>VLOOKUP(A2858,Tbills!$B$4:$C$10000,2,1)</f>
        <v>2.0001758241743106E-2</v>
      </c>
    </row>
    <row r="2859" spans="1:23">
      <c r="A2859" s="1">
        <v>44319</v>
      </c>
      <c r="B2859">
        <f>IFERROR(VLOOKUP($A2859,'BTC-Web'!$A$2:$H$10000,2,0),"")</f>
        <v>56620.273437999997</v>
      </c>
      <c r="C2859">
        <f>VLOOKUP(A2859,H_SPBTFDUE!$B$2:$C$5828,2,0)</f>
        <v>330.97</v>
      </c>
      <c r="D2859" s="2">
        <f>D2858*(1-D$1+IF(AND(WEEKDAY($A2859)&lt;&gt;1,WEEKDAY($A2859)&lt;&gt;7),-VLOOKUP($A2859,ETF_OP_Fee!$G$5:$H$14,2,1),0))^($A2859-$A2858)*(1+2*(C2859/C2858-1))+IFERROR(VLOOKUP(A2859,BITXeom!$C$9:$D$100,2,0),0)-$D$3*IFERROR(VLOOKUP($A2859,Dividends!$C$10:$E$100,2,0),0)</f>
        <v>179.78141125186744</v>
      </c>
      <c r="G2859" s="66">
        <f t="shared" si="108"/>
        <v>0.10402649496629252</v>
      </c>
      <c r="H2859" s="2">
        <f>H2858*(1-H$1+IF(AND(WEEKDAY($A2859)&lt;&gt;1,WEEKDAY($A2859)&lt;&gt;7),-VLOOKUP($A2859,ETF_OP_Fee!$I$5:$J$14,2,1),0))^($A2859-$A2858)*(1+1*(B2859/B2858-1))</f>
        <v>36.974545915165471</v>
      </c>
      <c r="I2859" s="9" t="str">
        <f>IFERROR(VLOOKUP(A2859,'BITO-IV'!$A$1:$J$10000,4,0),"")</f>
        <v/>
      </c>
      <c r="L2859" s="9">
        <f>VLOOKUP(A2859,'ETH-Web'!$A$1:$G$10001,6,0)</f>
        <v>3431.086182</v>
      </c>
      <c r="M2859" s="2">
        <f>M2858*(1-M$1+IF(AND(WEEKDAY($A2859)&lt;&gt;1,WEEKDAY($A2859)&lt;&gt;7),-VLOOKUP($A2859,ETF_OP_Fee!$K$5:$L$14,2,1),0))^($A2859-$A2858)*(1+2*(L2859/L2858-1))-M$3*IFERROR(VLOOKUP($A4455,Dividends!$C$10:$E$100,3,0),0)</f>
        <v>96.525750998357864</v>
      </c>
      <c r="R2859">
        <f t="shared" si="109"/>
        <v>827.1092626626006</v>
      </c>
      <c r="S2859" t="e">
        <f t="shared" si="107"/>
        <v>#VALUE!</v>
      </c>
      <c r="U2859">
        <f t="shared" si="105"/>
        <v>2238.3427882837418</v>
      </c>
      <c r="V2859">
        <f t="shared" si="106"/>
        <v>19796.755392743715</v>
      </c>
      <c r="W2859">
        <f>VLOOKUP(A2859,Tbills!$B$4:$C$10000,2,1)</f>
        <v>2.0001758241743106E-2</v>
      </c>
    </row>
    <row r="2860" spans="1:23">
      <c r="A2860" s="1">
        <v>44320</v>
      </c>
      <c r="B2860">
        <f>IFERROR(VLOOKUP($A2860,'BTC-Web'!$A$2:$H$10000,2,0),"")</f>
        <v>57214.179687999997</v>
      </c>
      <c r="C2860">
        <f>VLOOKUP(A2860,H_SPBTFDUE!$B$2:$C$5828,2,0)</f>
        <v>312.27</v>
      </c>
      <c r="D2860" s="2">
        <f>D2859*(1-D$1+IF(AND(WEEKDAY($A2860)&lt;&gt;1,WEEKDAY($A2860)&lt;&gt;7),-VLOOKUP($A2860,ETF_OP_Fee!$G$5:$H$14,2,1),0))^($A2860-$A2859)*(1+2*(C2860/C2859-1))+IFERROR(VLOOKUP(A2860,BITXeom!$C$9:$D$100,2,0),0)-$D$3*IFERROR(VLOOKUP($A2860,Dividends!$C$10:$E$100,2,0),0)</f>
        <v>159.44667664759797</v>
      </c>
      <c r="G2860" s="66">
        <f t="shared" si="108"/>
        <v>0.11577619639975539</v>
      </c>
      <c r="H2860" s="2">
        <f>H2859*(1-H$1+IF(AND(WEEKDAY($A2860)&lt;&gt;1,WEEKDAY($A2860)&lt;&gt;7),-VLOOKUP($A2860,ETF_OP_Fee!$I$5:$J$14,2,1),0))^($A2860-$A2859)*(1+1*(B2860/B2859-1))</f>
        <v>37.361410061975313</v>
      </c>
      <c r="I2860" s="9" t="str">
        <f>IFERROR(VLOOKUP(A2860,'BITO-IV'!$A$1:$J$10000,4,0),"")</f>
        <v/>
      </c>
      <c r="L2860" s="9">
        <f>VLOOKUP(A2860,'ETH-Web'!$A$1:$G$10001,6,0)</f>
        <v>3253.6293949999999</v>
      </c>
      <c r="M2860" s="2">
        <f>M2859*(1-M$1+IF(AND(WEEKDAY($A2860)&lt;&gt;1,WEEKDAY($A2860)&lt;&gt;7),-VLOOKUP($A2860,ETF_OP_Fee!$K$5:$L$14,2,1),0))^($A2860-$A2859)*(1+2*(L2860/L2859-1))-M$3*IFERROR(VLOOKUP($A4456,Dividends!$C$10:$E$100,3,0),0)</f>
        <v>86.538841776814024</v>
      </c>
      <c r="R2860">
        <f t="shared" si="109"/>
        <v>835.78504839624088</v>
      </c>
      <c r="S2860" t="e">
        <f t="shared" si="107"/>
        <v>#VALUE!</v>
      </c>
      <c r="U2860">
        <f t="shared" si="105"/>
        <v>2122.5750405957724</v>
      </c>
      <c r="V2860">
        <f t="shared" si="106"/>
        <v>17748.510267027952</v>
      </c>
      <c r="W2860">
        <f>VLOOKUP(A2860,Tbills!$B$4:$C$10000,2,1)</f>
        <v>2.0001758241743106E-2</v>
      </c>
    </row>
    <row r="2861" spans="1:23">
      <c r="A2861" s="1">
        <v>44321</v>
      </c>
      <c r="B2861">
        <f>IFERROR(VLOOKUP($A2861,'BTC-Web'!$A$2:$H$10000,2,0),"")</f>
        <v>53252.164062999997</v>
      </c>
      <c r="C2861">
        <f>VLOOKUP(A2861,H_SPBTFDUE!$B$2:$C$5828,2,0)</f>
        <v>328.24</v>
      </c>
      <c r="D2861" s="2">
        <f>D2860*(1-D$1+IF(AND(WEEKDAY($A2861)&lt;&gt;1,WEEKDAY($A2861)&lt;&gt;7),-VLOOKUP($A2861,ETF_OP_Fee!$G$5:$H$14,2,1),0))^($A2861-$A2860)*(1+2*(C2861/C2860-1))+IFERROR(VLOOKUP(A2861,BITXeom!$C$9:$D$100,2,0),0)-$D$3*IFERROR(VLOOKUP($A2861,Dividends!$C$10:$E$100,2,0),0)</f>
        <v>175.73421884602331</v>
      </c>
      <c r="G2861" s="66">
        <f t="shared" si="108"/>
        <v>0.10392820052270542</v>
      </c>
      <c r="H2861" s="2">
        <f>H2860*(1-H$1+IF(AND(WEEKDAY($A2861)&lt;&gt;1,WEEKDAY($A2861)&lt;&gt;7),-VLOOKUP($A2861,ETF_OP_Fee!$I$5:$J$14,2,1),0))^($A2861-$A2860)*(1+1*(B2861/B2860-1))</f>
        <v>34.773270640447258</v>
      </c>
      <c r="I2861" s="9" t="str">
        <f>IFERROR(VLOOKUP(A2861,'BITO-IV'!$A$1:$J$10000,4,0),"")</f>
        <v/>
      </c>
      <c r="L2861" s="9">
        <f>VLOOKUP(A2861,'ETH-Web'!$A$1:$G$10001,6,0)</f>
        <v>3522.783203</v>
      </c>
      <c r="M2861" s="2">
        <f>M2860*(1-M$1+IF(AND(WEEKDAY($A2861)&lt;&gt;1,WEEKDAY($A2861)&lt;&gt;7),-VLOOKUP($A2861,ETF_OP_Fee!$K$5:$L$14,2,1),0))^($A2861-$A2860)*(1+2*(L2861/L2860-1))-M$3*IFERROR(VLOOKUP($A4457,Dividends!$C$10:$E$100,3,0),0)</f>
        <v>100.85395298700575</v>
      </c>
      <c r="R2861">
        <f t="shared" si="109"/>
        <v>777.90790257426181</v>
      </c>
      <c r="S2861" t="e">
        <f t="shared" si="107"/>
        <v>#VALUE!</v>
      </c>
      <c r="U2861">
        <f t="shared" si="105"/>
        <v>2298.163310058806</v>
      </c>
      <c r="V2861">
        <f t="shared" si="106"/>
        <v>20684.439302720308</v>
      </c>
      <c r="W2861">
        <f>VLOOKUP(A2861,Tbills!$B$4:$C$10000,2,1)</f>
        <v>2.0001758241743106E-2</v>
      </c>
    </row>
    <row r="2862" spans="1:23">
      <c r="A2862" s="1">
        <v>44322</v>
      </c>
      <c r="B2862">
        <f>IFERROR(VLOOKUP($A2862,'BTC-Web'!$A$2:$H$10000,2,0),"")</f>
        <v>57441.308594000002</v>
      </c>
      <c r="C2862">
        <f>VLOOKUP(A2862,H_SPBTFDUE!$B$2:$C$5828,2,0)</f>
        <v>321.89</v>
      </c>
      <c r="D2862" s="2">
        <f>D2861*(1-D$1+IF(AND(WEEKDAY($A2862)&lt;&gt;1,WEEKDAY($A2862)&lt;&gt;7),-VLOOKUP($A2862,ETF_OP_Fee!$G$5:$H$14,2,1),0))^($A2862-$A2861)*(1+2*(C2862/C2861-1))+IFERROR(VLOOKUP(A2862,BITXeom!$C$9:$D$100,2,0),0)-$D$3*IFERROR(VLOOKUP($A2862,Dividends!$C$10:$E$100,2,0),0)</f>
        <v>168.91448601455863</v>
      </c>
      <c r="G2862" s="66">
        <f t="shared" si="108"/>
        <v>0.10794389751575721</v>
      </c>
      <c r="H2862" s="2">
        <f>H2861*(1-H$1+IF(AND(WEEKDAY($A2862)&lt;&gt;1,WEEKDAY($A2862)&lt;&gt;7),-VLOOKUP($A2862,ETF_OP_Fee!$I$5:$J$14,2,1),0))^($A2862-$A2861)*(1+1*(B2862/B2861-1))</f>
        <v>37.507774888121254</v>
      </c>
      <c r="I2862" s="9" t="str">
        <f>IFERROR(VLOOKUP(A2862,'BITO-IV'!$A$1:$J$10000,4,0),"")</f>
        <v/>
      </c>
      <c r="L2862" s="9">
        <f>VLOOKUP(A2862,'ETH-Web'!$A$1:$G$10001,6,0)</f>
        <v>3490.8803710000002</v>
      </c>
      <c r="M2862" s="2">
        <f>M2861*(1-M$1+IF(AND(WEEKDAY($A2862)&lt;&gt;1,WEEKDAY($A2862)&lt;&gt;7),-VLOOKUP($A2862,ETF_OP_Fee!$K$5:$L$14,2,1),0))^($A2862-$A2861)*(1+2*(L2862/L2861-1))-M$3*IFERROR(VLOOKUP($A4458,Dividends!$C$10:$E$100,3,0),0)</f>
        <v>99.024706851679809</v>
      </c>
      <c r="R2862">
        <f t="shared" si="109"/>
        <v>839.10294869173731</v>
      </c>
      <c r="S2862" t="e">
        <f t="shared" si="107"/>
        <v>#VALUE!</v>
      </c>
      <c r="U2862">
        <f t="shared" si="105"/>
        <v>2277.3508121659661</v>
      </c>
      <c r="V2862">
        <f t="shared" si="106"/>
        <v>20309.273733743947</v>
      </c>
      <c r="W2862">
        <f>VLOOKUP(A2862,Tbills!$B$4:$C$10000,2,1)</f>
        <v>1.5001318681335439E-2</v>
      </c>
    </row>
    <row r="2863" spans="1:23">
      <c r="A2863" s="1">
        <v>44323</v>
      </c>
      <c r="B2863">
        <f>IFERROR(VLOOKUP($A2863,'BTC-Web'!$A$2:$H$10000,2,0),"")</f>
        <v>56413.953125</v>
      </c>
      <c r="C2863">
        <f>VLOOKUP(A2863,H_SPBTFDUE!$B$2:$C$5828,2,0)</f>
        <v>330.81</v>
      </c>
      <c r="D2863" s="2">
        <f>D2862*(1-D$1+IF(AND(WEEKDAY($A2863)&lt;&gt;1,WEEKDAY($A2863)&lt;&gt;7),-VLOOKUP($A2863,ETF_OP_Fee!$G$5:$H$14,2,1),0))^($A2863-$A2862)*(1+2*(C2863/C2862-1))+IFERROR(VLOOKUP(A2863,BITXeom!$C$9:$D$100,2,0),0)-$D$3*IFERROR(VLOOKUP($A2863,Dividends!$C$10:$E$100,2,0),0)</f>
        <v>178.25468530092866</v>
      </c>
      <c r="G2863" s="66">
        <f t="shared" si="108"/>
        <v>0.10195574059645003</v>
      </c>
      <c r="H2863" s="2">
        <f>H2862*(1-H$1+IF(AND(WEEKDAY($A2863)&lt;&gt;1,WEEKDAY($A2863)&lt;&gt;7),-VLOOKUP($A2863,ETF_OP_Fee!$I$5:$J$14,2,1),0))^($A2863-$A2862)*(1+1*(B2863/B2862-1))</f>
        <v>36.835978029977703</v>
      </c>
      <c r="I2863" s="9" t="str">
        <f>IFERROR(VLOOKUP(A2863,'BITO-IV'!$A$1:$J$10000,4,0),"")</f>
        <v/>
      </c>
      <c r="L2863" s="9">
        <f>VLOOKUP(A2863,'ETH-Web'!$A$1:$G$10001,6,0)</f>
        <v>3484.7290039999998</v>
      </c>
      <c r="M2863" s="2">
        <f>M2862*(1-M$1+IF(AND(WEEKDAY($A2863)&lt;&gt;1,WEEKDAY($A2863)&lt;&gt;7),-VLOOKUP($A2863,ETF_OP_Fee!$K$5:$L$14,2,1),0))^($A2863-$A2862)*(1+2*(L2863/L2862-1))-M$3*IFERROR(VLOOKUP($A4459,Dividends!$C$10:$E$100,3,0),0)</f>
        <v>98.673177823412061</v>
      </c>
      <c r="R2863">
        <f t="shared" si="109"/>
        <v>824.09533440694486</v>
      </c>
      <c r="S2863" t="e">
        <f t="shared" si="107"/>
        <v>#VALUE!</v>
      </c>
      <c r="U2863">
        <f t="shared" si="105"/>
        <v>2273.3378357403749</v>
      </c>
      <c r="V2863">
        <f t="shared" si="106"/>
        <v>20237.177592412874</v>
      </c>
      <c r="W2863">
        <f>VLOOKUP(A2863,Tbills!$B$4:$C$10000,2,1)</f>
        <v>1.5001318681335439E-2</v>
      </c>
    </row>
    <row r="2864" spans="1:23">
      <c r="A2864" s="1">
        <v>44326</v>
      </c>
      <c r="B2864">
        <f>IFERROR(VLOOKUP($A2864,'BTC-Web'!$A$2:$H$10000,2,0),"")</f>
        <v>58250.871094000002</v>
      </c>
      <c r="C2864">
        <f>VLOOKUP(A2864,H_SPBTFDUE!$B$2:$C$5828,2,0)</f>
        <v>319.07</v>
      </c>
      <c r="D2864" s="2">
        <f>D2863*(1-D$1+IF(AND(WEEKDAY($A2864)&lt;&gt;1,WEEKDAY($A2864)&lt;&gt;7),-VLOOKUP($A2864,ETF_OP_Fee!$G$5:$H$14,2,1),0))^($A2864-$A2863)*(1+2*(C2864/C2863-1))+IFERROR(VLOOKUP(A2864,BITXeom!$C$9:$D$100,2,0),0)-$D$3*IFERROR(VLOOKUP($A2864,Dividends!$C$10:$E$100,2,0),0)</f>
        <v>165.5427673981556</v>
      </c>
      <c r="G2864" s="66">
        <f t="shared" si="108"/>
        <v>0.10918697630943275</v>
      </c>
      <c r="H2864" s="2">
        <f>H2863*(1-H$1+IF(AND(WEEKDAY($A2864)&lt;&gt;1,WEEKDAY($A2864)&lt;&gt;7),-VLOOKUP($A2864,ETF_OP_Fee!$I$5:$J$14,2,1),0))^($A2864-$A2863)*(1+1*(B2864/B2863-1))</f>
        <v>38.032439675377191</v>
      </c>
      <c r="I2864" s="9" t="str">
        <f>IFERROR(VLOOKUP(A2864,'BITO-IV'!$A$1:$J$10000,4,0),"")</f>
        <v/>
      </c>
      <c r="L2864" s="9">
        <f>VLOOKUP(A2864,'ETH-Web'!$A$1:$G$10001,6,0)</f>
        <v>3952.2939449999999</v>
      </c>
      <c r="M2864" s="2">
        <f>M2863*(1-M$1+IF(AND(WEEKDAY($A2864)&lt;&gt;1,WEEKDAY($A2864)&lt;&gt;7),-VLOOKUP($A2864,ETF_OP_Fee!$K$5:$L$14,2,1),0))^($A2864-$A2863)*(1+2*(L2864/L2863-1))-M$3*IFERROR(VLOOKUP($A4460,Dividends!$C$10:$E$100,3,0),0)</f>
        <v>125.14253685482748</v>
      </c>
      <c r="R2864">
        <f t="shared" si="109"/>
        <v>850.92904209956066</v>
      </c>
      <c r="S2864" t="e">
        <f t="shared" si="107"/>
        <v>#VALUE!</v>
      </c>
      <c r="U2864">
        <f t="shared" si="105"/>
        <v>2578.363870712079</v>
      </c>
      <c r="V2864">
        <f t="shared" si="106"/>
        <v>25665.857718989224</v>
      </c>
      <c r="W2864">
        <f>VLOOKUP(A2864,Tbills!$B$4:$C$10000,2,1)</f>
        <v>1.5001318681335439E-2</v>
      </c>
    </row>
    <row r="2865" spans="1:23">
      <c r="A2865" s="1">
        <v>44327</v>
      </c>
      <c r="B2865">
        <f>IFERROR(VLOOKUP($A2865,'BTC-Web'!$A$2:$H$10000,2,0),"")</f>
        <v>55847.242187999997</v>
      </c>
      <c r="C2865">
        <f>VLOOKUP(A2865,H_SPBTFDUE!$B$2:$C$5828,2,0)</f>
        <v>325.29000000000002</v>
      </c>
      <c r="D2865" s="2">
        <f>D2864*(1-D$1+IF(AND(WEEKDAY($A2865)&lt;&gt;1,WEEKDAY($A2865)&lt;&gt;7),-VLOOKUP($A2865,ETF_OP_Fee!$G$5:$H$14,2,1),0))^($A2865-$A2864)*(1+2*(C2865/C2864-1))+IFERROR(VLOOKUP(A2865,BITXeom!$C$9:$D$100,2,0),0)-$D$3*IFERROR(VLOOKUP($A2865,Dividends!$C$10:$E$100,2,0),0)</f>
        <v>171.97626620958991</v>
      </c>
      <c r="G2865" s="66">
        <f t="shared" si="108"/>
        <v>0.1049242769480378</v>
      </c>
      <c r="H2865" s="2">
        <f>H2864*(1-H$1+IF(AND(WEEKDAY($A2865)&lt;&gt;1,WEEKDAY($A2865)&lt;&gt;7),-VLOOKUP($A2865,ETF_OP_Fee!$I$5:$J$14,2,1),0))^($A2865-$A2864)*(1+1*(B2865/B2864-1))</f>
        <v>36.462142922348249</v>
      </c>
      <c r="I2865" s="9" t="str">
        <f>IFERROR(VLOOKUP(A2865,'BITO-IV'!$A$1:$J$10000,4,0),"")</f>
        <v/>
      </c>
      <c r="L2865" s="9">
        <f>VLOOKUP(A2865,'ETH-Web'!$A$1:$G$10001,6,0)</f>
        <v>4168.701172</v>
      </c>
      <c r="M2865" s="2">
        <f>M2864*(1-M$1+IF(AND(WEEKDAY($A2865)&lt;&gt;1,WEEKDAY($A2865)&lt;&gt;7),-VLOOKUP($A2865,ETF_OP_Fee!$K$5:$L$14,2,1),0))^($A2865-$A2864)*(1+2*(L2865/L2864-1))-M$3*IFERROR(VLOOKUP($A4461,Dividends!$C$10:$E$100,3,0),0)</f>
        <v>138.84328051731379</v>
      </c>
      <c r="R2865">
        <f t="shared" si="109"/>
        <v>815.81681795367888</v>
      </c>
      <c r="S2865" t="e">
        <f t="shared" si="107"/>
        <v>#VALUE!</v>
      </c>
      <c r="U2865">
        <f t="shared" si="105"/>
        <v>2719.5417747907163</v>
      </c>
      <c r="V2865">
        <f t="shared" si="106"/>
        <v>28475.784274127232</v>
      </c>
      <c r="W2865">
        <f>VLOOKUP(A2865,Tbills!$B$4:$C$10000,2,1)</f>
        <v>1.5001318681335439E-2</v>
      </c>
    </row>
    <row r="2866" spans="1:23">
      <c r="A2866" s="1">
        <v>44328</v>
      </c>
      <c r="B2866">
        <f>IFERROR(VLOOKUP($A2866,'BTC-Web'!$A$2:$H$10000,2,0),"")</f>
        <v>56714.53125</v>
      </c>
      <c r="C2866">
        <f>VLOOKUP(A2866,H_SPBTFDUE!$B$2:$C$5828,2,0)</f>
        <v>311.77999999999997</v>
      </c>
      <c r="D2866" s="2">
        <f>D2865*(1-D$1+IF(AND(WEEKDAY($A2866)&lt;&gt;1,WEEKDAY($A2866)&lt;&gt;7),-VLOOKUP($A2866,ETF_OP_Fee!$G$5:$H$14,2,1),0))^($A2866-$A2865)*(1+2*(C2866/C2865-1))+IFERROR(VLOOKUP(A2866,BITXeom!$C$9:$D$100,2,0),0)-$D$3*IFERROR(VLOOKUP($A2866,Dividends!$C$10:$E$100,2,0),0)</f>
        <v>157.67216136978269</v>
      </c>
      <c r="G2866" s="66">
        <f t="shared" si="108"/>
        <v>0.11363428122242576</v>
      </c>
      <c r="H2866" s="2">
        <f>H2865*(1-H$1+IF(AND(WEEKDAY($A2866)&lt;&gt;1,WEEKDAY($A2866)&lt;&gt;7),-VLOOKUP($A2866,ETF_OP_Fee!$I$5:$J$14,2,1),0))^($A2866-$A2865)*(1+1*(B2866/B2865-1))</f>
        <v>37.027424099612169</v>
      </c>
      <c r="I2866" s="9" t="str">
        <f>IFERROR(VLOOKUP(A2866,'BITO-IV'!$A$1:$J$10000,4,0),"")</f>
        <v/>
      </c>
      <c r="L2866" s="9">
        <f>VLOOKUP(A2866,'ETH-Web'!$A$1:$G$10001,6,0)</f>
        <v>3785.8486330000001</v>
      </c>
      <c r="M2866" s="2">
        <f>M2865*(1-M$1+IF(AND(WEEKDAY($A2866)&lt;&gt;1,WEEKDAY($A2866)&lt;&gt;7),-VLOOKUP($A2866,ETF_OP_Fee!$K$5:$L$14,2,1),0))^($A2866-$A2865)*(1+2*(L2866/L2865-1))-M$3*IFERROR(VLOOKUP($A4462,Dividends!$C$10:$E$100,3,0),0)</f>
        <v>113.33769289893928</v>
      </c>
      <c r="R2866">
        <f t="shared" si="109"/>
        <v>828.486181293502</v>
      </c>
      <c r="S2866" t="e">
        <f t="shared" si="107"/>
        <v>#VALUE!</v>
      </c>
      <c r="U2866">
        <f t="shared" si="105"/>
        <v>2469.779695323728</v>
      </c>
      <c r="V2866">
        <f t="shared" si="106"/>
        <v>23244.766913405088</v>
      </c>
      <c r="W2866">
        <f>VLOOKUP(A2866,Tbills!$B$4:$C$10000,2,1)</f>
        <v>1.5001318681335439E-2</v>
      </c>
    </row>
    <row r="2867" spans="1:23">
      <c r="A2867" s="1">
        <v>44329</v>
      </c>
      <c r="B2867">
        <f>IFERROR(VLOOKUP($A2867,'BTC-Web'!$A$2:$H$10000,2,0),"")</f>
        <v>49735.433594000002</v>
      </c>
      <c r="C2867">
        <f>VLOOKUP(A2867,H_SPBTFDUE!$B$2:$C$5828,2,0)</f>
        <v>276.8</v>
      </c>
      <c r="D2867" s="2">
        <f>D2866*(1-D$1+IF(AND(WEEKDAY($A2867)&lt;&gt;1,WEEKDAY($A2867)&lt;&gt;7),-VLOOKUP($A2867,ETF_OP_Fee!$G$5:$H$14,2,1),0))^($A2867-$A2866)*(1+2*(C2867/C2866-1))+IFERROR(VLOOKUP(A2867,BITXeom!$C$9:$D$100,2,0),0)-$D$3*IFERROR(VLOOKUP($A2867,Dividends!$C$10:$E$100,2,0),0)</f>
        <v>122.27752189487465</v>
      </c>
      <c r="G2867" s="66">
        <f t="shared" si="108"/>
        <v>0.13912664786046905</v>
      </c>
      <c r="H2867" s="2">
        <f>H2866*(1-H$1+IF(AND(WEEKDAY($A2867)&lt;&gt;1,WEEKDAY($A2867)&lt;&gt;7),-VLOOKUP($A2867,ETF_OP_Fee!$I$5:$J$14,2,1),0))^($A2867-$A2866)*(1+1*(B2867/B2866-1))</f>
        <v>32.470109872577375</v>
      </c>
      <c r="I2867" s="9" t="str">
        <f>IFERROR(VLOOKUP(A2867,'BITO-IV'!$A$1:$J$10000,4,0),"")</f>
        <v/>
      </c>
      <c r="L2867" s="9">
        <f>VLOOKUP(A2867,'ETH-Web'!$A$1:$G$10001,6,0)</f>
        <v>3715.1484380000002</v>
      </c>
      <c r="M2867" s="2">
        <f>M2866*(1-M$1+IF(AND(WEEKDAY($A2867)&lt;&gt;1,WEEKDAY($A2867)&lt;&gt;7),-VLOOKUP($A2867,ETF_OP_Fee!$K$5:$L$14,2,1),0))^($A2867-$A2866)*(1+2*(L2867/L2866-1))-M$3*IFERROR(VLOOKUP($A4463,Dividends!$C$10:$E$100,3,0),0)</f>
        <v>109.10175187998225</v>
      </c>
      <c r="R2867">
        <f t="shared" si="109"/>
        <v>726.53548473557407</v>
      </c>
      <c r="S2867" t="e">
        <f t="shared" si="107"/>
        <v>#VALUE!</v>
      </c>
      <c r="U2867">
        <f t="shared" si="105"/>
        <v>2423.6569041100547</v>
      </c>
      <c r="V2867">
        <f t="shared" si="106"/>
        <v>22376.005082048723</v>
      </c>
      <c r="W2867">
        <f>VLOOKUP(A2867,Tbills!$B$4:$C$10000,2,1)</f>
        <v>1.5001318681335439E-2</v>
      </c>
    </row>
    <row r="2868" spans="1:23">
      <c r="A2868" s="1">
        <v>44330</v>
      </c>
      <c r="B2868">
        <f>IFERROR(VLOOKUP($A2868,'BTC-Web'!$A$2:$H$10000,2,0),"")</f>
        <v>49682.980469000002</v>
      </c>
      <c r="C2868">
        <f>VLOOKUP(A2868,H_SPBTFDUE!$B$2:$C$5828,2,0)</f>
        <v>287.20999999999998</v>
      </c>
      <c r="D2868" s="2">
        <f>D2867*(1-D$1+IF(AND(WEEKDAY($A2868)&lt;&gt;1,WEEKDAY($A2868)&lt;&gt;7),-VLOOKUP($A2868,ETF_OP_Fee!$G$5:$H$14,2,1),0))^($A2868-$A2867)*(1+2*(C2868/C2867-1))+IFERROR(VLOOKUP(A2868,BITXeom!$C$9:$D$100,2,0),0)-$D$3*IFERROR(VLOOKUP($A2868,Dividends!$C$10:$E$100,2,0),0)</f>
        <v>131.45899225821299</v>
      </c>
      <c r="G2868" s="66">
        <f t="shared" si="108"/>
        <v>0.12865474955149284</v>
      </c>
      <c r="H2868" s="2">
        <f>H2867*(1-H$1+IF(AND(WEEKDAY($A2868)&lt;&gt;1,WEEKDAY($A2868)&lt;&gt;7),-VLOOKUP($A2868,ETF_OP_Fee!$I$5:$J$14,2,1),0))^($A2868-$A2867)*(1+1*(B2868/B2867-1))</f>
        <v>32.435021278569316</v>
      </c>
      <c r="I2868" s="9" t="str">
        <f>IFERROR(VLOOKUP(A2868,'BITO-IV'!$A$1:$J$10000,4,0),"")</f>
        <v/>
      </c>
      <c r="L2868" s="9">
        <f>VLOOKUP(A2868,'ETH-Web'!$A$1:$G$10001,6,0)</f>
        <v>4079.0573730000001</v>
      </c>
      <c r="M2868" s="2">
        <f>M2867*(1-M$1+IF(AND(WEEKDAY($A2868)&lt;&gt;1,WEEKDAY($A2868)&lt;&gt;7),-VLOOKUP($A2868,ETF_OP_Fee!$K$5:$L$14,2,1),0))^($A2868-$A2867)*(1+2*(L2868/L2867-1))-M$3*IFERROR(VLOOKUP($A4464,Dividends!$C$10:$E$100,3,0),0)</f>
        <v>130.47202076552253</v>
      </c>
      <c r="R2868">
        <f t="shared" si="109"/>
        <v>725.76924919998271</v>
      </c>
      <c r="S2868" t="e">
        <f t="shared" si="107"/>
        <v>#VALUE!</v>
      </c>
      <c r="U2868">
        <f t="shared" si="105"/>
        <v>2661.0607165011675</v>
      </c>
      <c r="V2868">
        <f t="shared" si="106"/>
        <v>26758.897537466139</v>
      </c>
      <c r="W2868">
        <f>VLOOKUP(A2868,Tbills!$B$4:$C$10000,2,1)</f>
        <v>1.5001318681335439E-2</v>
      </c>
    </row>
    <row r="2869" spans="1:23">
      <c r="A2869" s="1">
        <v>44333</v>
      </c>
      <c r="B2869">
        <f>IFERROR(VLOOKUP($A2869,'BTC-Web'!$A$2:$H$10000,2,0),"")</f>
        <v>46415.898437999997</v>
      </c>
      <c r="C2869">
        <f>VLOOKUP(A2869,H_SPBTFDUE!$B$2:$C$5828,2,0)</f>
        <v>251.93</v>
      </c>
      <c r="D2869" s="2">
        <f>D2868*(1-D$1+IF(AND(WEEKDAY($A2869)&lt;&gt;1,WEEKDAY($A2869)&lt;&gt;7),-VLOOKUP($A2869,ETF_OP_Fee!$G$5:$H$14,2,1),0))^($A2869-$A2868)*(1+2*(C2869/C2868-1))+IFERROR(VLOOKUP(A2869,BITXeom!$C$9:$D$100,2,0),0)-$D$3*IFERROR(VLOOKUP($A2869,Dividends!$C$10:$E$100,2,0),0)</f>
        <v>99.127091968468363</v>
      </c>
      <c r="G2869" s="66">
        <f t="shared" si="108"/>
        <v>0.16025516616391106</v>
      </c>
      <c r="H2869" s="2">
        <f>H2868*(1-H$1+IF(AND(WEEKDAY($A2869)&lt;&gt;1,WEEKDAY($A2869)&lt;&gt;7),-VLOOKUP($A2869,ETF_OP_Fee!$I$5:$J$14,2,1),0))^($A2869-$A2868)*(1+1*(B2869/B2868-1))</f>
        <v>30.299774481294428</v>
      </c>
      <c r="I2869" s="9" t="str">
        <f>IFERROR(VLOOKUP(A2869,'BITO-IV'!$A$1:$J$10000,4,0),"")</f>
        <v/>
      </c>
      <c r="L2869" s="9">
        <f>VLOOKUP(A2869,'ETH-Web'!$A$1:$G$10001,6,0)</f>
        <v>3282.3977049999999</v>
      </c>
      <c r="M2869" s="2">
        <f>M2868*(1-M$1+IF(AND(WEEKDAY($A2869)&lt;&gt;1,WEEKDAY($A2869)&lt;&gt;7),-VLOOKUP($A2869,ETF_OP_Fee!$K$5:$L$14,2,1),0))^($A2869-$A2868)*(1+2*(L2869/L2868-1))-M$3*IFERROR(VLOOKUP($A4465,Dividends!$C$10:$E$100,3,0),0)</f>
        <v>79.502242497916313</v>
      </c>
      <c r="R2869">
        <f t="shared" si="109"/>
        <v>678.04369710285914</v>
      </c>
      <c r="S2869" t="e">
        <f t="shared" si="107"/>
        <v>#VALUE!</v>
      </c>
      <c r="U2869">
        <f t="shared" si="105"/>
        <v>2141.3426657161872</v>
      </c>
      <c r="V2869">
        <f t="shared" si="106"/>
        <v>16305.353044418363</v>
      </c>
      <c r="W2869">
        <f>VLOOKUP(A2869,Tbills!$B$4:$C$10000,2,1)</f>
        <v>1.5001318681335439E-2</v>
      </c>
    </row>
    <row r="2870" spans="1:23">
      <c r="A2870" s="1">
        <v>44334</v>
      </c>
      <c r="B2870">
        <f>IFERROR(VLOOKUP($A2870,'BTC-Web'!$A$2:$H$10000,2,0),"")</f>
        <v>43488.058594000002</v>
      </c>
      <c r="C2870">
        <f>VLOOKUP(A2870,H_SPBTFDUE!$B$2:$C$5828,2,0)</f>
        <v>246.91</v>
      </c>
      <c r="D2870" s="2">
        <f>D2869*(1-D$1+IF(AND(WEEKDAY($A2870)&lt;&gt;1,WEEKDAY($A2870)&lt;&gt;7),-VLOOKUP($A2870,ETF_OP_Fee!$G$5:$H$14,2,1),0))^($A2870-$A2869)*(1+2*(C2870/C2869-1))+IFERROR(VLOOKUP(A2870,BITXeom!$C$9:$D$100,2,0),0)-$D$3*IFERROR(VLOOKUP($A2870,Dividends!$C$10:$E$100,2,0),0)</f>
        <v>95.165172053469092</v>
      </c>
      <c r="G2870" s="66">
        <f t="shared" si="108"/>
        <v>0.16663336747258126</v>
      </c>
      <c r="H2870" s="2">
        <f>H2869*(1-H$1+IF(AND(WEEKDAY($A2870)&lt;&gt;1,WEEKDAY($A2870)&lt;&gt;7),-VLOOKUP($A2870,ETF_OP_Fee!$I$5:$J$14,2,1),0))^($A2870-$A2869)*(1+1*(B2870/B2869-1))</f>
        <v>28.387774806281392</v>
      </c>
      <c r="I2870" s="9" t="str">
        <f>IFERROR(VLOOKUP(A2870,'BITO-IV'!$A$1:$J$10000,4,0),"")</f>
        <v/>
      </c>
      <c r="L2870" s="9">
        <f>VLOOKUP(A2870,'ETH-Web'!$A$1:$G$10001,6,0)</f>
        <v>3380.070068</v>
      </c>
      <c r="M2870" s="2">
        <f>M2869*(1-M$1+IF(AND(WEEKDAY($A2870)&lt;&gt;1,WEEKDAY($A2870)&lt;&gt;7),-VLOOKUP($A2870,ETF_OP_Fee!$K$5:$L$14,2,1),0))^($A2870-$A2869)*(1+2*(L2870/L2869-1))-M$3*IFERROR(VLOOKUP($A4466,Dividends!$C$10:$E$100,3,0),0)</f>
        <v>84.231475409675639</v>
      </c>
      <c r="R2870">
        <f t="shared" si="109"/>
        <v>635.27379672050313</v>
      </c>
      <c r="S2870" t="e">
        <f t="shared" si="107"/>
        <v>#VALUE!</v>
      </c>
      <c r="U2870">
        <f t="shared" si="105"/>
        <v>2205.0613302261659</v>
      </c>
      <c r="V2870">
        <f t="shared" si="106"/>
        <v>17275.285587610961</v>
      </c>
      <c r="W2870">
        <f>VLOOKUP(A2870,Tbills!$B$4:$C$10000,2,1)</f>
        <v>1.5001318681335439E-2</v>
      </c>
    </row>
    <row r="2871" spans="1:23">
      <c r="A2871" s="1">
        <v>44335</v>
      </c>
      <c r="B2871">
        <f>IFERROR(VLOOKUP($A2871,'BTC-Web'!$A$2:$H$10000,2,0),"")</f>
        <v>42944.976562999997</v>
      </c>
      <c r="C2871">
        <f>VLOOKUP(A2871,H_SPBTFDUE!$B$2:$C$5828,2,0)</f>
        <v>225.42</v>
      </c>
      <c r="D2871" s="2">
        <f>D2870*(1-D$1+IF(AND(WEEKDAY($A2871)&lt;&gt;1,WEEKDAY($A2871)&lt;&gt;7),-VLOOKUP($A2871,ETF_OP_Fee!$G$5:$H$14,2,1),0))^($A2871-$A2870)*(1+2*(C2871/C2870-1))+IFERROR(VLOOKUP(A2871,BITXeom!$C$9:$D$100,2,0),0)-$D$3*IFERROR(VLOOKUP($A2871,Dividends!$C$10:$E$100,2,0),0)</f>
        <v>78.590150495518799</v>
      </c>
      <c r="G2871" s="66">
        <f t="shared" si="108"/>
        <v>0.19563081763826332</v>
      </c>
      <c r="H2871" s="2">
        <f>H2870*(1-H$1+IF(AND(WEEKDAY($A2871)&lt;&gt;1,WEEKDAY($A2871)&lt;&gt;7),-VLOOKUP($A2871,ETF_OP_Fee!$I$5:$J$14,2,1),0))^($A2871-$A2870)*(1+1*(B2871/B2870-1))</f>
        <v>28.032536581867941</v>
      </c>
      <c r="I2871" s="9" t="str">
        <f>IFERROR(VLOOKUP(A2871,'BITO-IV'!$A$1:$J$10000,4,0),"")</f>
        <v/>
      </c>
      <c r="L2871" s="9">
        <f>VLOOKUP(A2871,'ETH-Web'!$A$1:$G$10001,6,0)</f>
        <v>2460.6791990000002</v>
      </c>
      <c r="M2871" s="2">
        <f>M2870*(1-M$1+IF(AND(WEEKDAY($A2871)&lt;&gt;1,WEEKDAY($A2871)&lt;&gt;7),-VLOOKUP($A2871,ETF_OP_Fee!$K$5:$L$14,2,1),0))^($A2871-$A2870)*(1+2*(L2871/L2870-1))-M$3*IFERROR(VLOOKUP($A4467,Dividends!$C$10:$E$100,3,0),0)</f>
        <v>38.40797498802462</v>
      </c>
      <c r="R2871">
        <f t="shared" si="109"/>
        <v>627.34045145473738</v>
      </c>
      <c r="S2871" t="e">
        <f t="shared" si="107"/>
        <v>#VALUE!</v>
      </c>
      <c r="U2871">
        <f t="shared" si="105"/>
        <v>1605.2769435686139</v>
      </c>
      <c r="V2871">
        <f t="shared" si="106"/>
        <v>7877.2066324713451</v>
      </c>
      <c r="W2871">
        <f>VLOOKUP(A2871,Tbills!$B$4:$C$10000,2,1)</f>
        <v>1.5001318681335439E-2</v>
      </c>
    </row>
    <row r="2872" spans="1:23">
      <c r="A2872" s="1">
        <v>44336</v>
      </c>
      <c r="B2872">
        <f>IFERROR(VLOOKUP($A2872,'BTC-Web'!$A$2:$H$10000,2,0),"")</f>
        <v>36753.667969000002</v>
      </c>
      <c r="C2872">
        <f>VLOOKUP(A2872,H_SPBTFDUE!$B$2:$C$5828,2,0)</f>
        <v>230.46</v>
      </c>
      <c r="D2872" s="2">
        <f>D2871*(1-D$1+IF(AND(WEEKDAY($A2872)&lt;&gt;1,WEEKDAY($A2872)&lt;&gt;7),-VLOOKUP($A2872,ETF_OP_Fee!$G$5:$H$14,2,1),0))^($A2872-$A2871)*(1+2*(C2872/C2871-1))+IFERROR(VLOOKUP(A2872,BITXeom!$C$9:$D$100,2,0),0)-$D$3*IFERROR(VLOOKUP($A2872,Dividends!$C$10:$E$100,2,0),0)</f>
        <v>82.094531730469939</v>
      </c>
      <c r="G2872" s="66">
        <f t="shared" si="108"/>
        <v>0.18687270295755126</v>
      </c>
      <c r="H2872" s="2">
        <f>H2871*(1-H$1+IF(AND(WEEKDAY($A2872)&lt;&gt;1,WEEKDAY($A2872)&lt;&gt;7),-VLOOKUP($A2872,ETF_OP_Fee!$I$5:$J$14,2,1),0))^($A2872-$A2871)*(1+1*(B2872/B2871-1))</f>
        <v>23.990506185466721</v>
      </c>
      <c r="I2872" s="9" t="str">
        <f>IFERROR(VLOOKUP(A2872,'BITO-IV'!$A$1:$J$10000,4,0),"")</f>
        <v/>
      </c>
      <c r="L2872" s="9">
        <f>VLOOKUP(A2872,'ETH-Web'!$A$1:$G$10001,6,0)</f>
        <v>2784.2941890000002</v>
      </c>
      <c r="M2872" s="2">
        <f>M2871*(1-M$1+IF(AND(WEEKDAY($A2872)&lt;&gt;1,WEEKDAY($A2872)&lt;&gt;7),-VLOOKUP($A2872,ETF_OP_Fee!$K$5:$L$14,2,1),0))^($A2872-$A2871)*(1+2*(L2872/L2871-1))-M$3*IFERROR(VLOOKUP($A4468,Dividends!$C$10:$E$100,3,0),0)</f>
        <v>48.509136791570903</v>
      </c>
      <c r="R2872">
        <f t="shared" si="109"/>
        <v>536.89778180377914</v>
      </c>
      <c r="S2872" t="e">
        <f t="shared" si="107"/>
        <v>#VALUE!</v>
      </c>
      <c r="U2872">
        <f t="shared" si="105"/>
        <v>1816.3941352168811</v>
      </c>
      <c r="V2872">
        <f t="shared" si="106"/>
        <v>9948.8841624470879</v>
      </c>
      <c r="W2872">
        <f>VLOOKUP(A2872,Tbills!$B$4:$C$10000,2,1)</f>
        <v>1.5001318681335439E-2</v>
      </c>
    </row>
    <row r="2873" spans="1:23">
      <c r="A2873" s="1">
        <v>44337</v>
      </c>
      <c r="B2873">
        <f>IFERROR(VLOOKUP($A2873,'BTC-Web'!$A$2:$H$10000,2,0),"")</f>
        <v>40596.949219000002</v>
      </c>
      <c r="C2873">
        <f>VLOOKUP(A2873,H_SPBTFDUE!$B$2:$C$5828,2,0)</f>
        <v>206.61</v>
      </c>
      <c r="D2873" s="2">
        <f>D2872*(1-D$1+IF(AND(WEEKDAY($A2873)&lt;&gt;1,WEEKDAY($A2873)&lt;&gt;7),-VLOOKUP($A2873,ETF_OP_Fee!$G$5:$H$14,2,1),0))^($A2873-$A2872)*(1+2*(C2873/C2872-1))+IFERROR(VLOOKUP(A2873,BITXeom!$C$9:$D$100,2,0),0)-$D$3*IFERROR(VLOOKUP($A2873,Dividends!$C$10:$E$100,2,0),0)</f>
        <v>65.094975120704532</v>
      </c>
      <c r="G2873" s="66">
        <f t="shared" si="108"/>
        <v>0.22554139211720808</v>
      </c>
      <c r="H2873" s="2">
        <f>H2872*(1-H$1+IF(AND(WEEKDAY($A2873)&lt;&gt;1,WEEKDAY($A2873)&lt;&gt;7),-VLOOKUP($A2873,ETF_OP_Fee!$I$5:$J$14,2,1),0))^($A2873-$A2872)*(1+1*(B2873/B2872-1))</f>
        <v>26.498471200540589</v>
      </c>
      <c r="I2873" s="9" t="str">
        <f>IFERROR(VLOOKUP(A2873,'BITO-IV'!$A$1:$J$10000,4,0),"")</f>
        <v/>
      </c>
      <c r="L2873" s="9">
        <f>VLOOKUP(A2873,'ETH-Web'!$A$1:$G$10001,6,0)</f>
        <v>2430.6213379999999</v>
      </c>
      <c r="M2873" s="2">
        <f>M2872*(1-M$1+IF(AND(WEEKDAY($A2873)&lt;&gt;1,WEEKDAY($A2873)&lt;&gt;7),-VLOOKUP($A2873,ETF_OP_Fee!$K$5:$L$14,2,1),0))^($A2873-$A2872)*(1+2*(L2873/L2872-1))-M$3*IFERROR(VLOOKUP($A4469,Dividends!$C$10:$E$100,3,0),0)</f>
        <v>36.184532503867999</v>
      </c>
      <c r="R2873">
        <f t="shared" si="109"/>
        <v>593.04045522928539</v>
      </c>
      <c r="S2873" t="e">
        <f t="shared" si="107"/>
        <v>#VALUE!</v>
      </c>
      <c r="U2873">
        <f t="shared" si="105"/>
        <v>1585.6680521471317</v>
      </c>
      <c r="V2873">
        <f t="shared" si="106"/>
        <v>7421.1941535896012</v>
      </c>
      <c r="W2873">
        <f>VLOOKUP(A2873,Tbills!$B$4:$C$10000,2,1)</f>
        <v>1.5001318681335439E-2</v>
      </c>
    </row>
    <row r="2874" spans="1:23">
      <c r="A2874" s="1">
        <v>44340</v>
      </c>
      <c r="B2874">
        <f>IFERROR(VLOOKUP($A2874,'BTC-Web'!$A$2:$H$10000,2,0),"")</f>
        <v>34700.363280999998</v>
      </c>
      <c r="C2874">
        <f>VLOOKUP(A2874,H_SPBTFDUE!$B$2:$C$5828,2,0)</f>
        <v>227.13</v>
      </c>
      <c r="D2874" s="2">
        <f>D2873*(1-D$1+IF(AND(WEEKDAY($A2874)&lt;&gt;1,WEEKDAY($A2874)&lt;&gt;7),-VLOOKUP($A2874,ETF_OP_Fee!$G$5:$H$14,2,1),0))^($A2874-$A2873)*(1+2*(C2874/C2873-1))+IFERROR(VLOOKUP(A2874,BITXeom!$C$9:$D$100,2,0),0)-$D$3*IFERROR(VLOOKUP($A2874,Dividends!$C$10:$E$100,2,0),0)</f>
        <v>77.996908736737083</v>
      </c>
      <c r="G2874" s="66">
        <f t="shared" si="108"/>
        <v>0.18072921245779544</v>
      </c>
      <c r="H2874" s="2">
        <f>H2873*(1-H$1+IF(AND(WEEKDAY($A2874)&lt;&gt;1,WEEKDAY($A2874)&lt;&gt;7),-VLOOKUP($A2874,ETF_OP_Fee!$I$5:$J$14,2,1),0))^($A2874-$A2873)*(1+1*(B2874/B2873-1))</f>
        <v>22.647878708071662</v>
      </c>
      <c r="I2874" s="9" t="str">
        <f>IFERROR(VLOOKUP(A2874,'BITO-IV'!$A$1:$J$10000,4,0),"")</f>
        <v/>
      </c>
      <c r="L2874" s="9">
        <f>VLOOKUP(A2874,'ETH-Web'!$A$1:$G$10001,6,0)</f>
        <v>2643.5910640000002</v>
      </c>
      <c r="M2874" s="2">
        <f>M2873*(1-M$1+IF(AND(WEEKDAY($A2874)&lt;&gt;1,WEEKDAY($A2874)&lt;&gt;7),-VLOOKUP($A2874,ETF_OP_Fee!$K$5:$L$14,2,1),0))^($A2874-$A2873)*(1+2*(L2874/L2873-1))-M$3*IFERROR(VLOOKUP($A4470,Dividends!$C$10:$E$100,3,0),0)</f>
        <v>42.522185363338004</v>
      </c>
      <c r="R2874">
        <f t="shared" si="109"/>
        <v>506.9030957418509</v>
      </c>
      <c r="S2874" t="e">
        <f t="shared" si="107"/>
        <v>#VALUE!</v>
      </c>
      <c r="U2874">
        <f t="shared" si="105"/>
        <v>1724.6034285931394</v>
      </c>
      <c r="V2874">
        <f t="shared" si="106"/>
        <v>8721.0023615069367</v>
      </c>
      <c r="W2874">
        <f>VLOOKUP(A2874,Tbills!$B$4:$C$10000,2,1)</f>
        <v>1.5001318681335439E-2</v>
      </c>
    </row>
    <row r="2875" spans="1:23">
      <c r="A2875" s="1">
        <v>44341</v>
      </c>
      <c r="B2875">
        <f>IFERROR(VLOOKUP($A2875,'BTC-Web'!$A$2:$H$10000,2,0),"")</f>
        <v>38795.78125</v>
      </c>
      <c r="C2875">
        <f>VLOOKUP(A2875,H_SPBTFDUE!$B$2:$C$5828,2,0)</f>
        <v>213.42</v>
      </c>
      <c r="D2875" s="2">
        <f>D2874*(1-D$1+IF(AND(WEEKDAY($A2875)&lt;&gt;1,WEEKDAY($A2875)&lt;&gt;7),-VLOOKUP($A2875,ETF_OP_Fee!$G$5:$H$14,2,1),0))^($A2875-$A2874)*(1+2*(C2875/C2874-1))+IFERROR(VLOOKUP(A2875,BITXeom!$C$9:$D$100,2,0),0)-$D$3*IFERROR(VLOOKUP($A2875,Dividends!$C$10:$E$100,2,0),0)</f>
        <v>68.572557113037007</v>
      </c>
      <c r="G2875" s="66">
        <f t="shared" si="108"/>
        <v>0.20253812456530096</v>
      </c>
      <c r="H2875" s="2">
        <f>H2874*(1-H$1+IF(AND(WEEKDAY($A2875)&lt;&gt;1,WEEKDAY($A2875)&lt;&gt;7),-VLOOKUP($A2875,ETF_OP_Fee!$I$5:$J$14,2,1),0))^($A2875-$A2874)*(1+1*(B2875/B2874-1))</f>
        <v>25.320175245765366</v>
      </c>
      <c r="I2875" s="9" t="str">
        <f>IFERROR(VLOOKUP(A2875,'BITO-IV'!$A$1:$J$10000,4,0),"")</f>
        <v/>
      </c>
      <c r="L2875" s="9">
        <f>VLOOKUP(A2875,'ETH-Web'!$A$1:$G$10001,6,0)</f>
        <v>2706.6289059999999</v>
      </c>
      <c r="M2875" s="2">
        <f>M2874*(1-M$1+IF(AND(WEEKDAY($A2875)&lt;&gt;1,WEEKDAY($A2875)&lt;&gt;7),-VLOOKUP($A2875,ETF_OP_Fee!$K$5:$L$14,2,1),0))^($A2875-$A2874)*(1+2*(L2875/L2874-1))-M$3*IFERROR(VLOOKUP($A4471,Dividends!$C$10:$E$100,3,0),0)</f>
        <v>44.548966524088819</v>
      </c>
      <c r="R2875">
        <f t="shared" si="109"/>
        <v>566.7289837313175</v>
      </c>
      <c r="S2875" t="e">
        <f t="shared" si="107"/>
        <v>#VALUE!</v>
      </c>
      <c r="U2875">
        <f t="shared" si="105"/>
        <v>1765.7275192003362</v>
      </c>
      <c r="V2875">
        <f t="shared" si="106"/>
        <v>9136.6809805180201</v>
      </c>
      <c r="W2875">
        <f>VLOOKUP(A2875,Tbills!$B$4:$C$10000,2,1)</f>
        <v>1.5001318681335439E-2</v>
      </c>
    </row>
    <row r="2876" spans="1:23">
      <c r="A2876" s="1">
        <v>44342</v>
      </c>
      <c r="B2876">
        <f>IFERROR(VLOOKUP($A2876,'BTC-Web'!$A$2:$H$10000,2,0),"")</f>
        <v>38392.625</v>
      </c>
      <c r="C2876">
        <f>VLOOKUP(A2876,H_SPBTFDUE!$B$2:$C$5828,2,0)</f>
        <v>220.49</v>
      </c>
      <c r="D2876" s="2">
        <f>D2875*(1-D$1+IF(AND(WEEKDAY($A2876)&lt;&gt;1,WEEKDAY($A2876)&lt;&gt;7),-VLOOKUP($A2876,ETF_OP_Fee!$G$5:$H$14,2,1),0))^($A2876-$A2875)*(1+2*(C2876/C2875-1))+IFERROR(VLOOKUP(A2876,BITXeom!$C$9:$D$100,2,0),0)-$D$3*IFERROR(VLOOKUP($A2876,Dividends!$C$10:$E$100,2,0),0)</f>
        <v>73.106972269566015</v>
      </c>
      <c r="G2876" s="66">
        <f t="shared" si="108"/>
        <v>0.18910855289636433</v>
      </c>
      <c r="H2876" s="2">
        <f>H2875*(1-H$1+IF(AND(WEEKDAY($A2876)&lt;&gt;1,WEEKDAY($A2876)&lt;&gt;7),-VLOOKUP($A2876,ETF_OP_Fee!$I$5:$J$14,2,1),0))^($A2876-$A2875)*(1+1*(B2876/B2875-1))</f>
        <v>25.056402020620091</v>
      </c>
      <c r="I2876" s="9" t="str">
        <f>IFERROR(VLOOKUP(A2876,'BITO-IV'!$A$1:$J$10000,4,0),"")</f>
        <v/>
      </c>
      <c r="L2876" s="9">
        <f>VLOOKUP(A2876,'ETH-Web'!$A$1:$G$10001,6,0)</f>
        <v>2888.6987300000001</v>
      </c>
      <c r="M2876" s="2">
        <f>M2875*(1-M$1+IF(AND(WEEKDAY($A2876)&lt;&gt;1,WEEKDAY($A2876)&lt;&gt;7),-VLOOKUP($A2876,ETF_OP_Fee!$K$5:$L$14,2,1),0))^($A2876-$A2875)*(1+2*(L2876/L2875-1))-M$3*IFERROR(VLOOKUP($A4472,Dividends!$C$10:$E$100,3,0),0)</f>
        <v>50.541114873494585</v>
      </c>
      <c r="R2876">
        <f t="shared" si="109"/>
        <v>560.83967503625342</v>
      </c>
      <c r="S2876" t="e">
        <f t="shared" si="107"/>
        <v>#VALUE!</v>
      </c>
      <c r="U2876">
        <f t="shared" si="105"/>
        <v>1884.5046806871212</v>
      </c>
      <c r="V2876">
        <f t="shared" si="106"/>
        <v>10365.628633587687</v>
      </c>
      <c r="W2876">
        <f>VLOOKUP(A2876,Tbills!$B$4:$C$10000,2,1)</f>
        <v>1.5001318681335439E-2</v>
      </c>
    </row>
    <row r="2877" spans="1:23">
      <c r="A2877" s="1">
        <v>44343</v>
      </c>
      <c r="B2877">
        <f>IFERROR(VLOOKUP($A2877,'BTC-Web'!$A$2:$H$10000,2,0),"")</f>
        <v>39316.890625</v>
      </c>
      <c r="C2877">
        <f>VLOOKUP(A2877,H_SPBTFDUE!$B$2:$C$5828,2,0)</f>
        <v>221.95</v>
      </c>
      <c r="D2877" s="2">
        <f>D2876*(1-D$1+IF(AND(WEEKDAY($A2877)&lt;&gt;1,WEEKDAY($A2877)&lt;&gt;7),-VLOOKUP($A2877,ETF_OP_Fee!$G$5:$H$14,2,1),0))^($A2877-$A2876)*(1+2*(C2877/C2876-1))+IFERROR(VLOOKUP(A2877,BITXeom!$C$9:$D$100,2,0),0)-$D$3*IFERROR(VLOOKUP($A2877,Dividends!$C$10:$E$100,2,0),0)</f>
        <v>74.066215183489533</v>
      </c>
      <c r="G2877" s="66">
        <f t="shared" si="108"/>
        <v>0.18659430064215496</v>
      </c>
      <c r="H2877" s="2">
        <f>H2876*(1-H$1+IF(AND(WEEKDAY($A2877)&lt;&gt;1,WEEKDAY($A2877)&lt;&gt;7),-VLOOKUP($A2877,ETF_OP_Fee!$I$5:$J$14,2,1),0))^($A2877-$A2876)*(1+1*(B2877/B2876-1))</f>
        <v>25.658943015106594</v>
      </c>
      <c r="I2877" s="9" t="str">
        <f>IFERROR(VLOOKUP(A2877,'BITO-IV'!$A$1:$J$10000,4,0),"")</f>
        <v/>
      </c>
      <c r="L2877" s="9">
        <f>VLOOKUP(A2877,'ETH-Web'!$A$1:$G$10001,6,0)</f>
        <v>2736.4885250000002</v>
      </c>
      <c r="M2877" s="2">
        <f>M2876*(1-M$1+IF(AND(WEEKDAY($A2877)&lt;&gt;1,WEEKDAY($A2877)&lt;&gt;7),-VLOOKUP($A2877,ETF_OP_Fee!$K$5:$L$14,2,1),0))^($A2877-$A2876)*(1+2*(L2877/L2876-1))-M$3*IFERROR(VLOOKUP($A4473,Dividends!$C$10:$E$100,3,0),0)</f>
        <v>45.213764372715566</v>
      </c>
      <c r="R2877">
        <f t="shared" si="109"/>
        <v>574.34135231860068</v>
      </c>
      <c r="S2877" t="e">
        <f t="shared" si="107"/>
        <v>#VALUE!</v>
      </c>
      <c r="U2877">
        <f t="shared" si="105"/>
        <v>1785.2070831938561</v>
      </c>
      <c r="V2877">
        <f t="shared" si="106"/>
        <v>9273.0263625405842</v>
      </c>
      <c r="W2877">
        <f>VLOOKUP(A2877,Tbills!$B$4:$C$10000,2,1)</f>
        <v>1.5001318681335439E-2</v>
      </c>
    </row>
    <row r="2878" spans="1:23">
      <c r="A2878" s="1">
        <v>44344</v>
      </c>
      <c r="B2878">
        <f>IFERROR(VLOOKUP($A2878,'BTC-Web'!$A$2:$H$10000,2,0),"")</f>
        <v>38507.082030999998</v>
      </c>
      <c r="C2878">
        <f>VLOOKUP(A2878,H_SPBTFDUE!$B$2:$C$5828,2,0)</f>
        <v>204.58</v>
      </c>
      <c r="D2878" s="2">
        <f>D2877*(1-D$1+IF(AND(WEEKDAY($A2878)&lt;&gt;1,WEEKDAY($A2878)&lt;&gt;7),-VLOOKUP($A2878,ETF_OP_Fee!$G$5:$H$14,2,1),0))^($A2878-$A2877)*(1+2*(C2878/C2877-1))+IFERROR(VLOOKUP(A2878,BITXeom!$C$9:$D$100,2,0),0)-$D$3*IFERROR(VLOOKUP($A2878,Dividends!$C$10:$E$100,2,0),0)</f>
        <v>62.465711351162469</v>
      </c>
      <c r="G2878" s="66">
        <f t="shared" si="108"/>
        <v>0.2157906519625136</v>
      </c>
      <c r="H2878" s="2">
        <f>H2877*(1-H$1+IF(AND(WEEKDAY($A2878)&lt;&gt;1,WEEKDAY($A2878)&lt;&gt;7),-VLOOKUP($A2878,ETF_OP_Fee!$I$5:$J$14,2,1),0))^($A2878-$A2877)*(1+1*(B2878/B2877-1))</f>
        <v>25.129792600809505</v>
      </c>
      <c r="I2878" s="9" t="str">
        <f>IFERROR(VLOOKUP(A2878,'BITO-IV'!$A$1:$J$10000,4,0),"")</f>
        <v/>
      </c>
      <c r="L2878" s="9">
        <f>VLOOKUP(A2878,'ETH-Web'!$A$1:$G$10001,6,0)</f>
        <v>2419.90625</v>
      </c>
      <c r="M2878" s="2">
        <f>M2877*(1-M$1+IF(AND(WEEKDAY($A2878)&lt;&gt;1,WEEKDAY($A2878)&lt;&gt;7),-VLOOKUP($A2878,ETF_OP_Fee!$K$5:$L$14,2,1),0))^($A2878-$A2877)*(1+2*(L2878/L2877-1))-M$3*IFERROR(VLOOKUP($A4474,Dividends!$C$10:$E$100,3,0),0)</f>
        <v>34.751377397129858</v>
      </c>
      <c r="R2878">
        <f t="shared" si="109"/>
        <v>562.51166396828535</v>
      </c>
      <c r="S2878" t="e">
        <f t="shared" si="107"/>
        <v>#VALUE!</v>
      </c>
      <c r="U2878">
        <f t="shared" si="105"/>
        <v>1578.6778342748878</v>
      </c>
      <c r="V2878">
        <f t="shared" si="106"/>
        <v>7127.2640800650852</v>
      </c>
      <c r="W2878">
        <f>VLOOKUP(A2878,Tbills!$B$4:$C$10000,2,1)</f>
        <v>1.5001318681335439E-2</v>
      </c>
    </row>
    <row r="2879" spans="1:23">
      <c r="A2879" s="1">
        <v>44348</v>
      </c>
      <c r="B2879">
        <f>IFERROR(VLOOKUP($A2879,'BTC-Web'!$A$2:$H$10000,2,0),"")</f>
        <v>37293.792969000002</v>
      </c>
      <c r="C2879">
        <f>VLOOKUP(A2879,H_SPBTFDUE!$B$2:$C$5828,2,0)</f>
        <v>205.54</v>
      </c>
      <c r="D2879" s="2">
        <f>D2878*(1-D$1+IF(AND(WEEKDAY($A2879)&lt;&gt;1,WEEKDAY($A2879)&lt;&gt;7),-VLOOKUP($A2879,ETF_OP_Fee!$G$5:$H$14,2,1),0))^($A2879-$A2878)*(1+2*(C2879/C2878-1))+IFERROR(VLOOKUP(A2879,BITXeom!$C$9:$D$100,2,0),0)-$D$3*IFERROR(VLOOKUP($A2879,Dividends!$C$10:$E$100,2,0),0)</f>
        <v>63.021559512918614</v>
      </c>
      <c r="G2879" s="66">
        <f t="shared" si="108"/>
        <v>0.21375420614066518</v>
      </c>
      <c r="H2879" s="2">
        <f>H2878*(1-H$1+IF(AND(WEEKDAY($A2879)&lt;&gt;1,WEEKDAY($A2879)&lt;&gt;7),-VLOOKUP($A2879,ETF_OP_Fee!$I$5:$J$14,2,1),0))^($A2879-$A2878)*(1+1*(B2879/B2878-1))</f>
        <v>24.33546420600354</v>
      </c>
      <c r="I2879" s="9" t="str">
        <f>IFERROR(VLOOKUP(A2879,'BITO-IV'!$A$1:$J$10000,4,0),"")</f>
        <v/>
      </c>
      <c r="L2879" s="9">
        <f>VLOOKUP(A2879,'ETH-Web'!$A$1:$G$10001,6,0)</f>
        <v>2633.5183109999998</v>
      </c>
      <c r="M2879" s="2">
        <f>M2878*(1-M$1+IF(AND(WEEKDAY($A2879)&lt;&gt;1,WEEKDAY($A2879)&lt;&gt;7),-VLOOKUP($A2879,ETF_OP_Fee!$K$5:$L$14,2,1),0))^($A2879-$A2878)*(1+2*(L2879/L2878-1))-M$3*IFERROR(VLOOKUP($A4475,Dividends!$C$10:$E$100,3,0),0)</f>
        <v>40.882373066828642</v>
      </c>
      <c r="R2879">
        <f t="shared" si="109"/>
        <v>544.78793074459668</v>
      </c>
      <c r="S2879" t="e">
        <f t="shared" si="107"/>
        <v>#VALUE!</v>
      </c>
      <c r="U2879">
        <f t="shared" si="105"/>
        <v>1718.0322517588193</v>
      </c>
      <c r="V2879">
        <f t="shared" si="106"/>
        <v>8384.688345938579</v>
      </c>
      <c r="W2879">
        <f>VLOOKUP(A2879,Tbills!$B$4:$C$10000,2,1)</f>
        <v>1.5001318681335439E-2</v>
      </c>
    </row>
    <row r="2880" spans="1:23">
      <c r="A2880" s="1">
        <v>44349</v>
      </c>
      <c r="B2880">
        <f>IFERROR(VLOOKUP($A2880,'BTC-Web'!$A$2:$H$10000,2,0),"")</f>
        <v>36699.921875</v>
      </c>
      <c r="C2880">
        <f>VLOOKUP(A2880,H_SPBTFDUE!$B$2:$C$5828,2,0)</f>
        <v>217.22</v>
      </c>
      <c r="D2880" s="2">
        <f>D2879*(1-D$1+IF(AND(WEEKDAY($A2880)&lt;&gt;1,WEEKDAY($A2880)&lt;&gt;7),-VLOOKUP($A2880,ETF_OP_Fee!$G$5:$H$14,2,1),0))^($A2880-$A2879)*(1+2*(C2880/C2879-1))+IFERROR(VLOOKUP(A2880,BITXeom!$C$9:$D$100,2,0),0)-$D$3*IFERROR(VLOOKUP($A2880,Dividends!$C$10:$E$100,2,0),0)</f>
        <v>70.175615412342381</v>
      </c>
      <c r="G2880" s="66">
        <f t="shared" si="108"/>
        <v>0.1894495195351337</v>
      </c>
      <c r="H2880" s="2">
        <f>H2879*(1-H$1+IF(AND(WEEKDAY($A2880)&lt;&gt;1,WEEKDAY($A2880)&lt;&gt;7),-VLOOKUP($A2880,ETF_OP_Fee!$I$5:$J$14,2,1),0))^($A2880-$A2879)*(1+1*(B2880/B2879-1))</f>
        <v>23.947319881763825</v>
      </c>
      <c r="I2880" s="9" t="str">
        <f>IFERROR(VLOOKUP(A2880,'BITO-IV'!$A$1:$J$10000,4,0),"")</f>
        <v/>
      </c>
      <c r="L2880" s="9">
        <f>VLOOKUP(A2880,'ETH-Web'!$A$1:$G$10001,6,0)</f>
        <v>2706.125</v>
      </c>
      <c r="M2880" s="2">
        <f>M2879*(1-M$1+IF(AND(WEEKDAY($A2880)&lt;&gt;1,WEEKDAY($A2880)&lt;&gt;7),-VLOOKUP($A2880,ETF_OP_Fee!$K$5:$L$14,2,1),0))^($A2880-$A2879)*(1+2*(L2880/L2879-1))-M$3*IFERROR(VLOOKUP($A4476,Dividends!$C$10:$E$100,3,0),0)</f>
        <v>43.135534493640222</v>
      </c>
      <c r="R2880">
        <f t="shared" si="109"/>
        <v>536.1126585699958</v>
      </c>
      <c r="S2880" t="e">
        <f t="shared" si="107"/>
        <v>#VALUE!</v>
      </c>
      <c r="U2880">
        <f t="shared" si="105"/>
        <v>1765.3987852947323</v>
      </c>
      <c r="V2880">
        <f t="shared" si="106"/>
        <v>8846.7959717856247</v>
      </c>
      <c r="W2880">
        <f>VLOOKUP(A2880,Tbills!$B$4:$C$10000,2,1)</f>
        <v>1.5001318681335439E-2</v>
      </c>
    </row>
    <row r="2881" spans="1:23">
      <c r="A2881" s="1">
        <v>44350</v>
      </c>
      <c r="B2881">
        <f>IFERROR(VLOOKUP($A2881,'BTC-Web'!$A$2:$H$10000,2,0),"")</f>
        <v>37599.410155999998</v>
      </c>
      <c r="C2881">
        <f>VLOOKUP(A2881,H_SPBTFDUE!$B$2:$C$5828,2,0)</f>
        <v>221.06</v>
      </c>
      <c r="D2881" s="2">
        <f>D2880*(1-D$1+IF(AND(WEEKDAY($A2881)&lt;&gt;1,WEEKDAY($A2881)&lt;&gt;7),-VLOOKUP($A2881,ETF_OP_Fee!$G$5:$H$14,2,1),0))^($A2881-$A2880)*(1+2*(C2881/C2880-1))+IFERROR(VLOOKUP(A2881,BITXeom!$C$9:$D$100,2,0),0)-$D$3*IFERROR(VLOOKUP($A2881,Dividends!$C$10:$E$100,2,0),0)</f>
        <v>72.647976055538578</v>
      </c>
      <c r="G2881" s="66">
        <f t="shared" si="108"/>
        <v>0.18274150701037917</v>
      </c>
      <c r="H2881" s="2">
        <f>H2880*(1-H$1+IF(AND(WEEKDAY($A2881)&lt;&gt;1,WEEKDAY($A2881)&lt;&gt;7),-VLOOKUP($A2881,ETF_OP_Fee!$I$5:$J$14,2,1),0))^($A2881-$A2880)*(1+1*(B2881/B2880-1))</f>
        <v>24.533612639197933</v>
      </c>
      <c r="I2881" s="9" t="str">
        <f>IFERROR(VLOOKUP(A2881,'BITO-IV'!$A$1:$J$10000,4,0),"")</f>
        <v/>
      </c>
      <c r="L2881" s="9">
        <f>VLOOKUP(A2881,'ETH-Web'!$A$1:$G$10001,6,0)</f>
        <v>2855.1264649999998</v>
      </c>
      <c r="M2881" s="2">
        <f>M2880*(1-M$1+IF(AND(WEEKDAY($A2881)&lt;&gt;1,WEEKDAY($A2881)&lt;&gt;7),-VLOOKUP($A2881,ETF_OP_Fee!$K$5:$L$14,2,1),0))^($A2881-$A2880)*(1+2*(L2881/L2880-1))-M$3*IFERROR(VLOOKUP($A4477,Dividends!$C$10:$E$100,3,0),0)</f>
        <v>47.88445718469886</v>
      </c>
      <c r="R2881">
        <f t="shared" si="109"/>
        <v>549.25238827628596</v>
      </c>
      <c r="S2881" t="e">
        <f t="shared" si="107"/>
        <v>#VALUE!</v>
      </c>
      <c r="U2881">
        <f t="shared" si="105"/>
        <v>1862.603092308686</v>
      </c>
      <c r="V2881">
        <f t="shared" si="106"/>
        <v>9820.7667507908809</v>
      </c>
      <c r="W2881">
        <f>VLOOKUP(A2881,Tbills!$B$4:$C$10000,2,1)</f>
        <v>2.0001758241743106E-2</v>
      </c>
    </row>
    <row r="2882" spans="1:23">
      <c r="A2882" s="1">
        <v>44351</v>
      </c>
      <c r="B2882">
        <f>IFERROR(VLOOKUP($A2882,'BTC-Web'!$A$2:$H$10000,2,0),"")</f>
        <v>39242.484375</v>
      </c>
      <c r="C2882">
        <f>VLOOKUP(A2882,H_SPBTFDUE!$B$2:$C$5828,2,0)</f>
        <v>211.03</v>
      </c>
      <c r="D2882" s="2">
        <f>D2881*(1-D$1+IF(AND(WEEKDAY($A2882)&lt;&gt;1,WEEKDAY($A2882)&lt;&gt;7),-VLOOKUP($A2882,ETF_OP_Fee!$G$5:$H$14,2,1),0))^($A2882-$A2881)*(1+2*(C2882/C2881-1))+IFERROR(VLOOKUP(A2882,BITXeom!$C$9:$D$100,2,0),0)-$D$3*IFERROR(VLOOKUP($A2882,Dividends!$C$10:$E$100,2,0),0)</f>
        <v>66.047602084283227</v>
      </c>
      <c r="G2882" s="66">
        <f t="shared" si="108"/>
        <v>0.19931479834101704</v>
      </c>
      <c r="H2882" s="2">
        <f>H2881*(1-H$1+IF(AND(WEEKDAY($A2882)&lt;&gt;1,WEEKDAY($A2882)&lt;&gt;7),-VLOOKUP($A2882,ETF_OP_Fee!$I$5:$J$14,2,1),0))^($A2882-$A2881)*(1+1*(B2882/B2881-1))</f>
        <v>25.605052008182529</v>
      </c>
      <c r="I2882" s="9" t="str">
        <f>IFERROR(VLOOKUP(A2882,'BITO-IV'!$A$1:$J$10000,4,0),"")</f>
        <v/>
      </c>
      <c r="L2882" s="9">
        <f>VLOOKUP(A2882,'ETH-Web'!$A$1:$G$10001,6,0)</f>
        <v>2688.195068</v>
      </c>
      <c r="M2882" s="2">
        <f>M2881*(1-M$1+IF(AND(WEEKDAY($A2882)&lt;&gt;1,WEEKDAY($A2882)&lt;&gt;7),-VLOOKUP($A2882,ETF_OP_Fee!$K$5:$L$14,2,1),0))^($A2882-$A2881)*(1+2*(L2882/L2881-1))-M$3*IFERROR(VLOOKUP($A4478,Dividends!$C$10:$E$100,3,0),0)</f>
        <v>42.284022999070615</v>
      </c>
      <c r="R2882">
        <f t="shared" si="109"/>
        <v>573.25442541348116</v>
      </c>
      <c r="S2882" t="e">
        <f t="shared" si="107"/>
        <v>#VALUE!</v>
      </c>
      <c r="U2882">
        <f t="shared" ref="U2882:U2945" si="110">IF($A2882&gt;=$R$2,L2882*U$4,"")</f>
        <v>1753.7018089269677</v>
      </c>
      <c r="V2882">
        <f t="shared" ref="V2882:V2945" si="111">IF($A2882&gt;=$R$2,M2882*V$4,"")</f>
        <v>8672.1569288592364</v>
      </c>
      <c r="W2882">
        <f>VLOOKUP(A2882,Tbills!$B$4:$C$10000,2,1)</f>
        <v>2.0001758241743106E-2</v>
      </c>
    </row>
    <row r="2883" spans="1:23">
      <c r="A2883" s="1">
        <v>44354</v>
      </c>
      <c r="B2883">
        <f>IFERROR(VLOOKUP($A2883,'BTC-Web'!$A$2:$H$10000,2,0),"")</f>
        <v>35835.265625</v>
      </c>
      <c r="C2883">
        <f>VLOOKUP(A2883,H_SPBTFDUE!$B$2:$C$5828,2,0)</f>
        <v>203.56</v>
      </c>
      <c r="D2883" s="2">
        <f>D2882*(1-D$1+IF(AND(WEEKDAY($A2883)&lt;&gt;1,WEEKDAY($A2883)&lt;&gt;7),-VLOOKUP($A2883,ETF_OP_Fee!$G$5:$H$14,2,1),0))^($A2883-$A2882)*(1+2*(C2883/C2882-1))+IFERROR(VLOOKUP(A2883,BITXeom!$C$9:$D$100,2,0),0)-$D$3*IFERROR(VLOOKUP($A2883,Dividends!$C$10:$E$100,2,0),0)</f>
        <v>61.349529018572404</v>
      </c>
      <c r="G2883" s="66">
        <f t="shared" si="108"/>
        <v>0.21341503806798462</v>
      </c>
      <c r="H2883" s="2">
        <f>H2882*(1-H$1+IF(AND(WEEKDAY($A2883)&lt;&gt;1,WEEKDAY($A2883)&lt;&gt;7),-VLOOKUP($A2883,ETF_OP_Fee!$I$5:$J$14,2,1),0))^($A2883-$A2882)*(1+1*(B2883/B2882-1))</f>
        <v>23.380074201129297</v>
      </c>
      <c r="I2883" s="9" t="str">
        <f>IFERROR(VLOOKUP(A2883,'BITO-IV'!$A$1:$J$10000,4,0),"")</f>
        <v/>
      </c>
      <c r="L2883" s="9">
        <f>VLOOKUP(A2883,'ETH-Web'!$A$1:$G$10001,6,0)</f>
        <v>2590.2631839999999</v>
      </c>
      <c r="M2883" s="2">
        <f>M2882*(1-M$1+IF(AND(WEEKDAY($A2883)&lt;&gt;1,WEEKDAY($A2883)&lt;&gt;7),-VLOOKUP($A2883,ETF_OP_Fee!$K$5:$L$14,2,1),0))^($A2883-$A2882)*(1+2*(L2883/L2882-1))-M$3*IFERROR(VLOOKUP($A4479,Dividends!$C$10:$E$100,3,0),0)</f>
        <v>39.200150814677258</v>
      </c>
      <c r="R2883">
        <f t="shared" si="109"/>
        <v>523.48175536220356</v>
      </c>
      <c r="S2883" t="e">
        <f t="shared" si="107"/>
        <v>#VALUE!</v>
      </c>
      <c r="U2883">
        <f t="shared" si="110"/>
        <v>1689.813840316787</v>
      </c>
      <c r="V2883">
        <f t="shared" si="111"/>
        <v>8039.6763455384171</v>
      </c>
      <c r="W2883">
        <f>VLOOKUP(A2883,Tbills!$B$4:$C$10000,2,1)</f>
        <v>2.0001758241743106E-2</v>
      </c>
    </row>
    <row r="2884" spans="1:23">
      <c r="A2884" s="1">
        <v>44355</v>
      </c>
      <c r="B2884">
        <f>IFERROR(VLOOKUP($A2884,'BTC-Web'!$A$2:$H$10000,2,0),"")</f>
        <v>33589.519530999998</v>
      </c>
      <c r="C2884">
        <f>VLOOKUP(A2884,H_SPBTFDUE!$B$2:$C$5828,2,0)</f>
        <v>187.96</v>
      </c>
      <c r="D2884" s="2">
        <f>D2883*(1-D$1+IF(AND(WEEKDAY($A2884)&lt;&gt;1,WEEKDAY($A2884)&lt;&gt;7),-VLOOKUP($A2884,ETF_OP_Fee!$G$5:$H$14,2,1),0))^($A2884-$A2883)*(1+2*(C2884/C2883-1))+IFERROR(VLOOKUP(A2884,BITXeom!$C$9:$D$100,2,0),0)-$D$3*IFERROR(VLOOKUP($A2884,Dividends!$C$10:$E$100,2,0),0)</f>
        <v>51.94011654046821</v>
      </c>
      <c r="G2884" s="66">
        <f t="shared" si="108"/>
        <v>0.24611442784744952</v>
      </c>
      <c r="H2884" s="2">
        <f>H2883*(1-H$1+IF(AND(WEEKDAY($A2884)&lt;&gt;1,WEEKDAY($A2884)&lt;&gt;7),-VLOOKUP($A2884,ETF_OP_Fee!$I$5:$J$14,2,1),0))^($A2884-$A2883)*(1+1*(B2884/B2883-1))</f>
        <v>21.914307187094035</v>
      </c>
      <c r="I2884" s="9" t="str">
        <f>IFERROR(VLOOKUP(A2884,'BITO-IV'!$A$1:$J$10000,4,0),"")</f>
        <v/>
      </c>
      <c r="L2884" s="9">
        <f>VLOOKUP(A2884,'ETH-Web'!$A$1:$G$10001,6,0)</f>
        <v>2517.438721</v>
      </c>
      <c r="M2884" s="2">
        <f>M2883*(1-M$1+IF(AND(WEEKDAY($A2884)&lt;&gt;1,WEEKDAY($A2884)&lt;&gt;7),-VLOOKUP($A2884,ETF_OP_Fee!$K$5:$L$14,2,1),0))^($A2884-$A2883)*(1+2*(L2884/L2883-1))-M$3*IFERROR(VLOOKUP($A4480,Dividends!$C$10:$E$100,3,0),0)</f>
        <v>36.994997364716575</v>
      </c>
      <c r="R2884">
        <f t="shared" si="109"/>
        <v>490.67588419364199</v>
      </c>
      <c r="S2884" t="e">
        <f t="shared" si="107"/>
        <v>#VALUE!</v>
      </c>
      <c r="U2884">
        <f t="shared" si="110"/>
        <v>1642.3052372330637</v>
      </c>
      <c r="V2884">
        <f t="shared" si="111"/>
        <v>7587.4148194604768</v>
      </c>
      <c r="W2884">
        <f>VLOOKUP(A2884,Tbills!$B$4:$C$10000,2,1)</f>
        <v>2.0001758241743106E-2</v>
      </c>
    </row>
    <row r="2885" spans="1:23">
      <c r="A2885" s="1">
        <v>44356</v>
      </c>
      <c r="B2885">
        <f>IFERROR(VLOOKUP($A2885,'BTC-Web'!$A$2:$H$10000,2,0),"")</f>
        <v>33416.976562999997</v>
      </c>
      <c r="C2885">
        <f>VLOOKUP(A2885,H_SPBTFDUE!$B$2:$C$5828,2,0)</f>
        <v>207.72</v>
      </c>
      <c r="D2885" s="2">
        <f>D2884*(1-D$1+IF(AND(WEEKDAY($A2885)&lt;&gt;1,WEEKDAY($A2885)&lt;&gt;7),-VLOOKUP($A2885,ETF_OP_Fee!$G$5:$H$14,2,1),0))^($A2885-$A2884)*(1+2*(C2885/C2884-1))+IFERROR(VLOOKUP(A2885,BITXeom!$C$9:$D$100,2,0),0)-$D$3*IFERROR(VLOOKUP($A2885,Dividends!$C$10:$E$100,2,0),0)</f>
        <v>62.853337922657921</v>
      </c>
      <c r="G2885" s="66">
        <f t="shared" si="108"/>
        <v>0.19435421170552494</v>
      </c>
      <c r="H2885" s="2">
        <f>H2884*(1-H$1+IF(AND(WEEKDAY($A2885)&lt;&gt;1,WEEKDAY($A2885)&lt;&gt;7),-VLOOKUP($A2885,ETF_OP_Fee!$I$5:$J$14,2,1),0))^($A2885-$A2884)*(1+1*(B2885/B2884-1))</f>
        <v>21.801170120020668</v>
      </c>
      <c r="I2885" s="9" t="str">
        <f>IFERROR(VLOOKUP(A2885,'BITO-IV'!$A$1:$J$10000,4,0),"")</f>
        <v/>
      </c>
      <c r="L2885" s="9">
        <f>VLOOKUP(A2885,'ETH-Web'!$A$1:$G$10001,6,0)</f>
        <v>2608.2670899999998</v>
      </c>
      <c r="M2885" s="2">
        <f>M2884*(1-M$1+IF(AND(WEEKDAY($A2885)&lt;&gt;1,WEEKDAY($A2885)&lt;&gt;7),-VLOOKUP($A2885,ETF_OP_Fee!$K$5:$L$14,2,1),0))^($A2885-$A2884)*(1+2*(L2885/L2884-1))-M$3*IFERROR(VLOOKUP($A4481,Dividends!$C$10:$E$100,3,0),0)</f>
        <v>39.66351077482858</v>
      </c>
      <c r="R2885">
        <f t="shared" si="109"/>
        <v>488.15537557765361</v>
      </c>
      <c r="S2885" t="e">
        <f t="shared" si="107"/>
        <v>#VALUE!</v>
      </c>
      <c r="U2885">
        <f t="shared" si="110"/>
        <v>1701.5590752127953</v>
      </c>
      <c r="V2885">
        <f t="shared" si="111"/>
        <v>8134.7082276531</v>
      </c>
      <c r="W2885">
        <f>VLOOKUP(A2885,Tbills!$B$4:$C$10000,2,1)</f>
        <v>2.0001758241743106E-2</v>
      </c>
    </row>
    <row r="2886" spans="1:23">
      <c r="A2886" s="1">
        <v>44357</v>
      </c>
      <c r="B2886">
        <f>IFERROR(VLOOKUP($A2886,'BTC-Web'!$A$2:$H$10000,2,0),"")</f>
        <v>37389.515625</v>
      </c>
      <c r="C2886">
        <f>VLOOKUP(A2886,H_SPBTFDUE!$B$2:$C$5828,2,0)</f>
        <v>209.46</v>
      </c>
      <c r="D2886" s="2">
        <f>D2885*(1-D$1+IF(AND(WEEKDAY($A2886)&lt;&gt;1,WEEKDAY($A2886)&lt;&gt;7),-VLOOKUP($A2886,ETF_OP_Fee!$G$5:$H$14,2,1),0))^($A2886-$A2885)*(1+2*(C2886/C2885-1))+IFERROR(VLOOKUP(A2886,BITXeom!$C$9:$D$100,2,0),0)-$D$3*IFERROR(VLOOKUP($A2886,Dividends!$C$10:$E$100,2,0),0)</f>
        <v>63.89863633979364</v>
      </c>
      <c r="G2886" s="66">
        <f t="shared" si="108"/>
        <v>0.19108801598910199</v>
      </c>
      <c r="H2886" s="2">
        <f>H2885*(1-H$1+IF(AND(WEEKDAY($A2886)&lt;&gt;1,WEEKDAY($A2886)&lt;&gt;7),-VLOOKUP($A2886,ETF_OP_Fee!$I$5:$J$14,2,1),0))^($A2886-$A2885)*(1+1*(B2886/B2885-1))</f>
        <v>24.392211948368629</v>
      </c>
      <c r="I2886" s="9" t="str">
        <f>IFERROR(VLOOKUP(A2886,'BITO-IV'!$A$1:$J$10000,4,0),"")</f>
        <v/>
      </c>
      <c r="L2886" s="9">
        <f>VLOOKUP(A2886,'ETH-Web'!$A$1:$G$10001,6,0)</f>
        <v>2471.5185550000001</v>
      </c>
      <c r="M2886" s="2">
        <f>M2885*(1-M$1+IF(AND(WEEKDAY($A2886)&lt;&gt;1,WEEKDAY($A2886)&lt;&gt;7),-VLOOKUP($A2886,ETF_OP_Fee!$K$5:$L$14,2,1),0))^($A2886-$A2885)*(1+2*(L2886/L2885-1))-M$3*IFERROR(VLOOKUP($A4482,Dividends!$C$10:$E$100,3,0),0)</f>
        <v>35.503569132023877</v>
      </c>
      <c r="R2886">
        <f t="shared" si="109"/>
        <v>546.18624782462564</v>
      </c>
      <c r="S2886" t="e">
        <f t="shared" si="107"/>
        <v>#VALUE!</v>
      </c>
      <c r="U2886">
        <f t="shared" si="110"/>
        <v>1612.3482303405763</v>
      </c>
      <c r="V2886">
        <f t="shared" si="111"/>
        <v>7281.5333359903125</v>
      </c>
      <c r="W2886">
        <f>VLOOKUP(A2886,Tbills!$B$4:$C$10000,2,1)</f>
        <v>2.4998241758260945E-2</v>
      </c>
    </row>
    <row r="2887" spans="1:23">
      <c r="A2887" s="1">
        <v>44358</v>
      </c>
      <c r="B2887">
        <f>IFERROR(VLOOKUP($A2887,'BTC-Web'!$A$2:$H$10000,2,0),"")</f>
        <v>36697.03125</v>
      </c>
      <c r="C2887">
        <f>VLOOKUP(A2887,H_SPBTFDUE!$B$2:$C$5828,2,0)</f>
        <v>213.16</v>
      </c>
      <c r="D2887" s="2">
        <f>D2886*(1-D$1+IF(AND(WEEKDAY($A2887)&lt;&gt;1,WEEKDAY($A2887)&lt;&gt;7),-VLOOKUP($A2887,ETF_OP_Fee!$G$5:$H$14,2,1),0))^($A2887-$A2886)*(1+2*(C2887/C2886-1))+IFERROR(VLOOKUP(A2887,BITXeom!$C$9:$D$100,2,0),0)-$D$3*IFERROR(VLOOKUP($A2887,Dividends!$C$10:$E$100,2,0),0)</f>
        <v>66.148132515734773</v>
      </c>
      <c r="G2887" s="66">
        <f t="shared" si="108"/>
        <v>0.1843271316824594</v>
      </c>
      <c r="H2887" s="2">
        <f>H2886*(1-H$1+IF(AND(WEEKDAY($A2887)&lt;&gt;1,WEEKDAY($A2887)&lt;&gt;7),-VLOOKUP($A2887,ETF_OP_Fee!$I$5:$J$14,2,1),0))^($A2887-$A2886)*(1+1*(B2887/B2886-1))</f>
        <v>23.939825148140194</v>
      </c>
      <c r="I2887" s="9" t="str">
        <f>IFERROR(VLOOKUP(A2887,'BITO-IV'!$A$1:$J$10000,4,0),"")</f>
        <v/>
      </c>
      <c r="L2887" s="9">
        <f>VLOOKUP(A2887,'ETH-Web'!$A$1:$G$10001,6,0)</f>
        <v>2353.7687989999999</v>
      </c>
      <c r="M2887" s="2">
        <f>M2886*(1-M$1+IF(AND(WEEKDAY($A2887)&lt;&gt;1,WEEKDAY($A2887)&lt;&gt;7),-VLOOKUP($A2887,ETF_OP_Fee!$K$5:$L$14,2,1),0))^($A2887-$A2886)*(1+2*(L2887/L2886-1))-M$3*IFERROR(VLOOKUP($A4483,Dividends!$C$10:$E$100,3,0),0)</f>
        <v>32.119771884694956</v>
      </c>
      <c r="R2887">
        <f t="shared" si="109"/>
        <v>536.07043230425722</v>
      </c>
      <c r="S2887" t="e">
        <f t="shared" si="107"/>
        <v>#VALUE!</v>
      </c>
      <c r="U2887">
        <f t="shared" si="110"/>
        <v>1535.5316471409269</v>
      </c>
      <c r="V2887">
        <f t="shared" si="111"/>
        <v>6587.5402231561029</v>
      </c>
      <c r="W2887">
        <f>VLOOKUP(A2887,Tbills!$B$4:$C$10000,2,1)</f>
        <v>2.4998241758260945E-2</v>
      </c>
    </row>
    <row r="2888" spans="1:23">
      <c r="A2888" s="1">
        <v>44361</v>
      </c>
      <c r="B2888">
        <f>IFERROR(VLOOKUP($A2888,'BTC-Web'!$A$2:$H$10000,2,0),"")</f>
        <v>39016.96875</v>
      </c>
      <c r="C2888">
        <f>VLOOKUP(A2888,H_SPBTFDUE!$B$2:$C$5828,2,0)</f>
        <v>226.79</v>
      </c>
      <c r="D2888" s="2">
        <f>D2887*(1-D$1+IF(AND(WEEKDAY($A2888)&lt;&gt;1,WEEKDAY($A2888)&lt;&gt;7),-VLOOKUP($A2888,ETF_OP_Fee!$G$5:$H$14,2,1),0))^($A2888-$A2887)*(1+2*(C2888/C2887-1))+IFERROR(VLOOKUP(A2888,BITXeom!$C$9:$D$100,2,0),0)-$D$3*IFERROR(VLOOKUP($A2888,Dividends!$C$10:$E$100,2,0),0)</f>
        <v>74.580518718351314</v>
      </c>
      <c r="G2888" s="66">
        <f t="shared" si="108"/>
        <v>0.16074483245410046</v>
      </c>
      <c r="H2888" s="2">
        <f>H2887*(1-H$1+IF(AND(WEEKDAY($A2888)&lt;&gt;1,WEEKDAY($A2888)&lt;&gt;7),-VLOOKUP($A2888,ETF_OP_Fee!$I$5:$J$14,2,1),0))^($A2888-$A2887)*(1+1*(B2888/B2887-1))</f>
        <v>25.451281653137496</v>
      </c>
      <c r="I2888" s="9" t="str">
        <f>IFERROR(VLOOKUP(A2888,'BITO-IV'!$A$1:$J$10000,4,0),"")</f>
        <v/>
      </c>
      <c r="L2888" s="9">
        <f>VLOOKUP(A2888,'ETH-Web'!$A$1:$G$10001,6,0)</f>
        <v>2537.8911130000001</v>
      </c>
      <c r="M2888" s="2">
        <f>M2887*(1-M$1+IF(AND(WEEKDAY($A2888)&lt;&gt;1,WEEKDAY($A2888)&lt;&gt;7),-VLOOKUP($A2888,ETF_OP_Fee!$K$5:$L$14,2,1),0))^($A2888-$A2887)*(1+2*(L2888/L2887-1))-M$3*IFERROR(VLOOKUP($A4484,Dividends!$C$10:$E$100,3,0),0)</f>
        <v>37.142006323166541</v>
      </c>
      <c r="R2888">
        <f t="shared" si="109"/>
        <v>569.96009193561667</v>
      </c>
      <c r="S2888" t="e">
        <f t="shared" si="107"/>
        <v>#VALUE!</v>
      </c>
      <c r="U2888">
        <f t="shared" si="110"/>
        <v>1655.6477945773001</v>
      </c>
      <c r="V2888">
        <f t="shared" si="111"/>
        <v>7617.565327080205</v>
      </c>
      <c r="W2888">
        <f>VLOOKUP(A2888,Tbills!$B$4:$C$10000,2,1)</f>
        <v>2.4998241758260945E-2</v>
      </c>
    </row>
    <row r="2889" spans="1:23">
      <c r="A2889" s="1">
        <v>44362</v>
      </c>
      <c r="B2889">
        <f>IFERROR(VLOOKUP($A2889,'BTC-Web'!$A$2:$H$10000,2,0),"")</f>
        <v>40427.167969000002</v>
      </c>
      <c r="C2889">
        <f>VLOOKUP(A2889,H_SPBTFDUE!$B$2:$C$5828,2,0)</f>
        <v>228.26</v>
      </c>
      <c r="D2889" s="2">
        <f>D2888*(1-D$1+IF(AND(WEEKDAY($A2889)&lt;&gt;1,WEEKDAY($A2889)&lt;&gt;7),-VLOOKUP($A2889,ETF_OP_Fee!$G$5:$H$14,2,1),0))^($A2889-$A2888)*(1+2*(C2889/C2888-1))+IFERROR(VLOOKUP(A2889,BITXeom!$C$9:$D$100,2,0),0)-$D$3*IFERROR(VLOOKUP($A2889,Dividends!$C$10:$E$100,2,0),0)</f>
        <v>75.538238772010203</v>
      </c>
      <c r="G2889" s="66">
        <f t="shared" si="108"/>
        <v>0.15865264372604554</v>
      </c>
      <c r="H2889" s="2">
        <f>H2888*(1-H$1+IF(AND(WEEKDAY($A2889)&lt;&gt;1,WEEKDAY($A2889)&lt;&gt;7),-VLOOKUP($A2889,ETF_OP_Fee!$I$5:$J$14,2,1),0))^($A2889-$A2888)*(1+1*(B2889/B2888-1))</f>
        <v>26.370486769909334</v>
      </c>
      <c r="I2889" s="9" t="str">
        <f>IFERROR(VLOOKUP(A2889,'BITO-IV'!$A$1:$J$10000,4,0),"")</f>
        <v/>
      </c>
      <c r="L2889" s="9">
        <f>VLOOKUP(A2889,'ETH-Web'!$A$1:$G$10001,6,0)</f>
        <v>2610.936768</v>
      </c>
      <c r="M2889" s="2">
        <f>M2888*(1-M$1+IF(AND(WEEKDAY($A2889)&lt;&gt;1,WEEKDAY($A2889)&lt;&gt;7),-VLOOKUP($A2889,ETF_OP_Fee!$K$5:$L$14,2,1),0))^($A2889-$A2888)*(1+2*(L2889/L2888-1))-M$3*IFERROR(VLOOKUP($A4485,Dividends!$C$10:$E$100,3,0),0)</f>
        <v>39.279039315609396</v>
      </c>
      <c r="R2889">
        <f t="shared" si="109"/>
        <v>590.5602898048777</v>
      </c>
      <c r="S2889" t="e">
        <f t="shared" si="107"/>
        <v>#VALUE!</v>
      </c>
      <c r="U2889">
        <f t="shared" si="110"/>
        <v>1703.3006970145705</v>
      </c>
      <c r="V2889">
        <f t="shared" si="111"/>
        <v>8055.8558244867891</v>
      </c>
      <c r="W2889">
        <f>VLOOKUP(A2889,Tbills!$B$4:$C$10000,2,1)</f>
        <v>2.4998241758260945E-2</v>
      </c>
    </row>
    <row r="2890" spans="1:23">
      <c r="A2890" s="1">
        <v>44363</v>
      </c>
      <c r="B2890">
        <f>IFERROR(VLOOKUP($A2890,'BTC-Web'!$A$2:$H$10000,2,0),"")</f>
        <v>40168.691405999998</v>
      </c>
      <c r="C2890">
        <f>VLOOKUP(A2890,H_SPBTFDUE!$B$2:$C$5828,2,0)</f>
        <v>220.26</v>
      </c>
      <c r="D2890" s="2">
        <f>D2889*(1-D$1+IF(AND(WEEKDAY($A2890)&lt;&gt;1,WEEKDAY($A2890)&lt;&gt;7),-VLOOKUP($A2890,ETF_OP_Fee!$G$5:$H$14,2,1),0))^($A2890-$A2889)*(1+2*(C2890/C2889-1))+IFERROR(VLOOKUP(A2890,BITXeom!$C$9:$D$100,2,0),0)-$D$3*IFERROR(VLOOKUP($A2890,Dividends!$C$10:$E$100,2,0),0)</f>
        <v>70.234880077739945</v>
      </c>
      <c r="G2890" s="66">
        <f t="shared" si="108"/>
        <v>0.16976522229678648</v>
      </c>
      <c r="H2890" s="2">
        <f>H2889*(1-H$1+IF(AND(WEEKDAY($A2890)&lt;&gt;1,WEEKDAY($A2890)&lt;&gt;7),-VLOOKUP($A2890,ETF_OP_Fee!$I$5:$J$14,2,1),0))^($A2890-$A2889)*(1+1*(B2890/B2889-1))</f>
        <v>26.201201531383891</v>
      </c>
      <c r="I2890" s="9" t="str">
        <f>IFERROR(VLOOKUP(A2890,'BITO-IV'!$A$1:$J$10000,4,0),"")</f>
        <v/>
      </c>
      <c r="L2890" s="9">
        <f>VLOOKUP(A2890,'ETH-Web'!$A$1:$G$10001,6,0)</f>
        <v>2367.6635740000002</v>
      </c>
      <c r="M2890" s="2">
        <f>M2889*(1-M$1+IF(AND(WEEKDAY($A2890)&lt;&gt;1,WEEKDAY($A2890)&lt;&gt;7),-VLOOKUP($A2890,ETF_OP_Fee!$K$5:$L$14,2,1),0))^($A2890-$A2889)*(1+2*(L2890/L2889-1))-M$3*IFERROR(VLOOKUP($A4486,Dividends!$C$10:$E$100,3,0),0)</f>
        <v>31.958592529428056</v>
      </c>
      <c r="R2890">
        <f t="shared" si="109"/>
        <v>586.78446276524676</v>
      </c>
      <c r="S2890" t="e">
        <f t="shared" si="107"/>
        <v>#VALUE!</v>
      </c>
      <c r="U2890">
        <f t="shared" si="110"/>
        <v>1544.596202143724</v>
      </c>
      <c r="V2890">
        <f t="shared" si="111"/>
        <v>6554.483466409054</v>
      </c>
      <c r="W2890">
        <f>VLOOKUP(A2890,Tbills!$B$4:$C$10000,2,1)</f>
        <v>2.4998241758260945E-2</v>
      </c>
    </row>
    <row r="2891" spans="1:23">
      <c r="A2891" s="1">
        <v>44364</v>
      </c>
      <c r="B2891">
        <f>IFERROR(VLOOKUP($A2891,'BTC-Web'!$A$2:$H$10000,2,0),"")</f>
        <v>38341.421875</v>
      </c>
      <c r="C2891">
        <f>VLOOKUP(A2891,H_SPBTFDUE!$B$2:$C$5828,2,0)</f>
        <v>214.94</v>
      </c>
      <c r="D2891" s="2">
        <f>D2890*(1-D$1+IF(AND(WEEKDAY($A2891)&lt;&gt;1,WEEKDAY($A2891)&lt;&gt;7),-VLOOKUP($A2891,ETF_OP_Fee!$G$5:$H$14,2,1),0))^($A2891-$A2890)*(1+2*(C2891/C2890-1))+IFERROR(VLOOKUP(A2891,BITXeom!$C$9:$D$100,2,0),0)-$D$3*IFERROR(VLOOKUP($A2891,Dividends!$C$10:$E$100,2,0),0)</f>
        <v>66.834017880826536</v>
      </c>
      <c r="G2891" s="66">
        <f t="shared" si="108"/>
        <v>0.1779571568603272</v>
      </c>
      <c r="H2891" s="2">
        <f>H2890*(1-H$1+IF(AND(WEEKDAY($A2891)&lt;&gt;1,WEEKDAY($A2891)&lt;&gt;7),-VLOOKUP($A2891,ETF_OP_Fee!$I$5:$J$14,2,1),0))^($A2891-$A2890)*(1+1*(B2891/B2890-1))</f>
        <v>25.008660712786469</v>
      </c>
      <c r="I2891" s="9" t="str">
        <f>IFERROR(VLOOKUP(A2891,'BITO-IV'!$A$1:$J$10000,4,0),"")</f>
        <v/>
      </c>
      <c r="L2891" s="9">
        <f>VLOOKUP(A2891,'ETH-Web'!$A$1:$G$10001,6,0)</f>
        <v>2372.001953</v>
      </c>
      <c r="M2891" s="2">
        <f>M2890*(1-M$1+IF(AND(WEEKDAY($A2891)&lt;&gt;1,WEEKDAY($A2891)&lt;&gt;7),-VLOOKUP($A2891,ETF_OP_Fee!$K$5:$L$14,2,1),0))^($A2891-$A2890)*(1+2*(L2891/L2890-1))-M$3*IFERROR(VLOOKUP($A4487,Dividends!$C$10:$E$100,3,0),0)</f>
        <v>32.074884871659165</v>
      </c>
      <c r="R2891">
        <f t="shared" si="109"/>
        <v>560.09169950746787</v>
      </c>
      <c r="S2891" t="e">
        <f t="shared" si="107"/>
        <v>#VALUE!</v>
      </c>
      <c r="U2891">
        <f t="shared" si="110"/>
        <v>1547.4264368951665</v>
      </c>
      <c r="V2891">
        <f t="shared" si="111"/>
        <v>6578.33421120396</v>
      </c>
      <c r="W2891">
        <f>VLOOKUP(A2891,Tbills!$B$4:$C$10000,2,1)</f>
        <v>2.4998241758260945E-2</v>
      </c>
    </row>
    <row r="2892" spans="1:23">
      <c r="A2892" s="1">
        <v>44365</v>
      </c>
      <c r="B2892">
        <f>IFERROR(VLOOKUP($A2892,'BTC-Web'!$A$2:$H$10000,2,0),"")</f>
        <v>38099.476562999997</v>
      </c>
      <c r="C2892">
        <f>VLOOKUP(A2892,H_SPBTFDUE!$B$2:$C$5828,2,0)</f>
        <v>201.21</v>
      </c>
      <c r="D2892" s="2">
        <f>D2891*(1-D$1+IF(AND(WEEKDAY($A2892)&lt;&gt;1,WEEKDAY($A2892)&lt;&gt;7),-VLOOKUP($A2892,ETF_OP_Fee!$G$5:$H$14,2,1),0))^($A2892-$A2891)*(1+2*(C2892/C2891-1))+IFERROR(VLOOKUP(A2892,BITXeom!$C$9:$D$100,2,0),0)-$D$3*IFERROR(VLOOKUP($A2892,Dividends!$C$10:$E$100,2,0),0)</f>
        <v>58.288504706059499</v>
      </c>
      <c r="G2892" s="66">
        <f t="shared" si="108"/>
        <v>0.20068309165934417</v>
      </c>
      <c r="H2892" s="2">
        <f>H2891*(1-H$1+IF(AND(WEEKDAY($A2892)&lt;&gt;1,WEEKDAY($A2892)&lt;&gt;7),-VLOOKUP($A2892,ETF_OP_Fee!$I$5:$J$14,2,1),0))^($A2892-$A2891)*(1+1*(B2892/B2891-1))</f>
        <v>24.850202125043243</v>
      </c>
      <c r="I2892" s="9" t="str">
        <f>IFERROR(VLOOKUP(A2892,'BITO-IV'!$A$1:$J$10000,4,0),"")</f>
        <v/>
      </c>
      <c r="L2892" s="9">
        <f>VLOOKUP(A2892,'ETH-Web'!$A$1:$G$10001,6,0)</f>
        <v>2231.733154</v>
      </c>
      <c r="M2892" s="2">
        <f>M2891*(1-M$1+IF(AND(WEEKDAY($A2892)&lt;&gt;1,WEEKDAY($A2892)&lt;&gt;7),-VLOOKUP($A2892,ETF_OP_Fee!$K$5:$L$14,2,1),0))^($A2892-$A2891)*(1+2*(L2892/L2891-1))-M$3*IFERROR(VLOOKUP($A4488,Dividends!$C$10:$E$100,3,0),0)</f>
        <v>28.280647360199357</v>
      </c>
      <c r="R2892">
        <f t="shared" si="109"/>
        <v>556.55736107245264</v>
      </c>
      <c r="S2892" t="e">
        <f t="shared" si="107"/>
        <v>#VALUE!</v>
      </c>
      <c r="U2892">
        <f t="shared" si="110"/>
        <v>1455.9190721690911</v>
      </c>
      <c r="V2892">
        <f t="shared" si="111"/>
        <v>5800.1626752205693</v>
      </c>
      <c r="W2892">
        <f>VLOOKUP(A2892,Tbills!$B$4:$C$10000,2,1)</f>
        <v>2.4998241758260945E-2</v>
      </c>
    </row>
    <row r="2893" spans="1:23">
      <c r="A2893" s="1">
        <v>44368</v>
      </c>
      <c r="B2893">
        <f>IFERROR(VLOOKUP($A2893,'BTC-Web'!$A$2:$H$10000,2,0),"")</f>
        <v>35641.144530999998</v>
      </c>
      <c r="C2893">
        <f>VLOOKUP(A2893,H_SPBTFDUE!$B$2:$C$5828,2,0)</f>
        <v>185.66</v>
      </c>
      <c r="D2893" s="2">
        <f>D2892*(1-D$1+IF(AND(WEEKDAY($A2893)&lt;&gt;1,WEEKDAY($A2893)&lt;&gt;7),-VLOOKUP($A2893,ETF_OP_Fee!$G$5:$H$14,2,1),0))^($A2893-$A2892)*(1+2*(C2893/C2892-1))+IFERROR(VLOOKUP(A2893,BITXeom!$C$9:$D$100,2,0),0)-$D$3*IFERROR(VLOOKUP($A2893,Dividends!$C$10:$E$100,2,0),0)</f>
        <v>49.261329475194636</v>
      </c>
      <c r="G2893" s="66">
        <f t="shared" si="108"/>
        <v>0.23169120361650289</v>
      </c>
      <c r="H2893" s="2">
        <f>H2892*(1-H$1+IF(AND(WEEKDAY($A2893)&lt;&gt;1,WEEKDAY($A2893)&lt;&gt;7),-VLOOKUP($A2893,ETF_OP_Fee!$I$5:$J$14,2,1),0))^($A2893-$A2892)*(1+1*(B2893/B2892-1))</f>
        <v>23.244951654650286</v>
      </c>
      <c r="I2893" s="9" t="str">
        <f>IFERROR(VLOOKUP(A2893,'BITO-IV'!$A$1:$J$10000,4,0),"")</f>
        <v/>
      </c>
      <c r="L2893" s="9">
        <f>VLOOKUP(A2893,'ETH-Web'!$A$1:$G$10001,6,0)</f>
        <v>1888.44751</v>
      </c>
      <c r="M2893" s="2">
        <f>M2892*(1-M$1+IF(AND(WEEKDAY($A2893)&lt;&gt;1,WEEKDAY($A2893)&lt;&gt;7),-VLOOKUP($A2893,ETF_OP_Fee!$K$5:$L$14,2,1),0))^($A2893-$A2892)*(1+2*(L2893/L2892-1))-M$3*IFERROR(VLOOKUP($A4489,Dividends!$C$10:$E$100,3,0),0)</f>
        <v>19.578864848699254</v>
      </c>
      <c r="R2893">
        <f t="shared" si="109"/>
        <v>520.64603336412085</v>
      </c>
      <c r="S2893" t="e">
        <f t="shared" si="107"/>
        <v>#VALUE!</v>
      </c>
      <c r="U2893">
        <f t="shared" si="110"/>
        <v>1231.9693067566582</v>
      </c>
      <c r="V2893">
        <f t="shared" si="111"/>
        <v>4015.488035766552</v>
      </c>
      <c r="W2893">
        <f>VLOOKUP(A2893,Tbills!$B$4:$C$10000,2,1)</f>
        <v>2.4998241758260945E-2</v>
      </c>
    </row>
    <row r="2894" spans="1:23">
      <c r="A2894" s="1">
        <v>44369</v>
      </c>
      <c r="B2894">
        <f>IFERROR(VLOOKUP($A2894,'BTC-Web'!$A$2:$H$10000,2,0),"")</f>
        <v>31622.376952999999</v>
      </c>
      <c r="C2894">
        <f>VLOOKUP(A2894,H_SPBTFDUE!$B$2:$C$5828,2,0)</f>
        <v>185.58</v>
      </c>
      <c r="D2894" s="2">
        <f>D2893*(1-D$1+IF(AND(WEEKDAY($A2894)&lt;&gt;1,WEEKDAY($A2894)&lt;&gt;7),-VLOOKUP($A2894,ETF_OP_Fee!$G$5:$H$14,2,1),0))^($A2894-$A2893)*(1+2*(C2894/C2893-1))+IFERROR(VLOOKUP(A2894,BITXeom!$C$9:$D$100,2,0),0)-$D$3*IFERROR(VLOOKUP($A2894,Dividends!$C$10:$E$100,2,0),0)</f>
        <v>49.212943301432794</v>
      </c>
      <c r="G2894" s="66">
        <f t="shared" si="108"/>
        <v>0.23187881222647921</v>
      </c>
      <c r="H2894" s="2">
        <f>H2893*(1-H$1+IF(AND(WEEKDAY($A2894)&lt;&gt;1,WEEKDAY($A2894)&lt;&gt;7),-VLOOKUP($A2894,ETF_OP_Fee!$I$5:$J$14,2,1),0))^($A2894-$A2893)*(1+1*(B2894/B2893-1))</f>
        <v>20.623397520902547</v>
      </c>
      <c r="I2894" s="9" t="str">
        <f>IFERROR(VLOOKUP(A2894,'BITO-IV'!$A$1:$J$10000,4,0),"")</f>
        <v/>
      </c>
      <c r="L2894" s="9">
        <f>VLOOKUP(A2894,'ETH-Web'!$A$1:$G$10001,6,0)</f>
        <v>1874.950073</v>
      </c>
      <c r="M2894" s="2">
        <f>M2893*(1-M$1+IF(AND(WEEKDAY($A2894)&lt;&gt;1,WEEKDAY($A2894)&lt;&gt;7),-VLOOKUP($A2894,ETF_OP_Fee!$K$5:$L$14,2,1),0))^($A2894-$A2893)*(1+2*(L2894/L2893-1))-M$3*IFERROR(VLOOKUP($A4490,Dividends!$C$10:$E$100,3,0),0)</f>
        <v>19.298492969815264</v>
      </c>
      <c r="R2894">
        <f t="shared" si="109"/>
        <v>461.93985470372053</v>
      </c>
      <c r="S2894" t="e">
        <f t="shared" si="107"/>
        <v>#VALUE!</v>
      </c>
      <c r="U2894">
        <f t="shared" si="110"/>
        <v>1223.1639637350343</v>
      </c>
      <c r="V2894">
        <f t="shared" si="111"/>
        <v>3957.985727337325</v>
      </c>
      <c r="W2894">
        <f>VLOOKUP(A2894,Tbills!$B$4:$C$10000,2,1)</f>
        <v>2.4998241758260945E-2</v>
      </c>
    </row>
    <row r="2895" spans="1:23">
      <c r="A2895" s="1">
        <v>44370</v>
      </c>
      <c r="B2895">
        <f>IFERROR(VLOOKUP($A2895,'BTC-Web'!$A$2:$H$10000,2,0),"")</f>
        <v>32515.714843999998</v>
      </c>
      <c r="C2895">
        <f>VLOOKUP(A2895,H_SPBTFDUE!$B$2:$C$5828,2,0)</f>
        <v>187.9</v>
      </c>
      <c r="D2895" s="2">
        <f>D2894*(1-D$1+IF(AND(WEEKDAY($A2895)&lt;&gt;1,WEEKDAY($A2895)&lt;&gt;7),-VLOOKUP($A2895,ETF_OP_Fee!$G$5:$H$14,2,1),0))^($A2895-$A2894)*(1+2*(C2895/C2894-1))+IFERROR(VLOOKUP(A2895,BITXeom!$C$9:$D$100,2,0),0)-$D$3*IFERROR(VLOOKUP($A2895,Dividends!$C$10:$E$100,2,0),0)</f>
        <v>50.437318628072781</v>
      </c>
      <c r="G2895" s="66">
        <f t="shared" si="108"/>
        <v>0.22606914677604764</v>
      </c>
      <c r="H2895" s="2">
        <f>H2894*(1-H$1+IF(AND(WEEKDAY($A2895)&lt;&gt;1,WEEKDAY($A2895)&lt;&gt;7),-VLOOKUP($A2895,ETF_OP_Fee!$I$5:$J$14,2,1),0))^($A2895-$A2894)*(1+1*(B2895/B2894-1))</f>
        <v>21.205460308415979</v>
      </c>
      <c r="I2895" s="9" t="str">
        <f>IFERROR(VLOOKUP(A2895,'BITO-IV'!$A$1:$J$10000,4,0),"")</f>
        <v/>
      </c>
      <c r="L2895" s="9">
        <f>VLOOKUP(A2895,'ETH-Web'!$A$1:$G$10001,6,0)</f>
        <v>1989.736328</v>
      </c>
      <c r="M2895" s="2">
        <f>M2894*(1-M$1+IF(AND(WEEKDAY($A2895)&lt;&gt;1,WEEKDAY($A2895)&lt;&gt;7),-VLOOKUP($A2895,ETF_OP_Fee!$K$5:$L$14,2,1),0))^($A2895-$A2894)*(1+2*(L2895/L2894-1))-M$3*IFERROR(VLOOKUP($A4491,Dividends!$C$10:$E$100,3,0),0)</f>
        <v>21.660879884299199</v>
      </c>
      <c r="R2895">
        <f t="shared" si="109"/>
        <v>474.98973947940362</v>
      </c>
      <c r="S2895" t="e">
        <f t="shared" si="107"/>
        <v>#VALUE!</v>
      </c>
      <c r="U2895">
        <f t="shared" si="110"/>
        <v>1298.0472433860227</v>
      </c>
      <c r="V2895">
        <f t="shared" si="111"/>
        <v>4442.4947356106995</v>
      </c>
      <c r="W2895">
        <f>VLOOKUP(A2895,Tbills!$B$4:$C$10000,2,1)</f>
        <v>2.4998241758260945E-2</v>
      </c>
    </row>
    <row r="2896" spans="1:23">
      <c r="A2896" s="1">
        <v>44371</v>
      </c>
      <c r="B2896">
        <f>IFERROR(VLOOKUP($A2896,'BTC-Web'!$A$2:$H$10000,2,0),"")</f>
        <v>33682.800780999998</v>
      </c>
      <c r="C2896">
        <f>VLOOKUP(A2896,H_SPBTFDUE!$B$2:$C$5828,2,0)</f>
        <v>199.26</v>
      </c>
      <c r="D2896" s="2">
        <f>D2895*(1-D$1+IF(AND(WEEKDAY($A2896)&lt;&gt;1,WEEKDAY($A2896)&lt;&gt;7),-VLOOKUP($A2896,ETF_OP_Fee!$G$5:$H$14,2,1),0))^($A2896-$A2895)*(1+2*(C2896/C2895-1))+IFERROR(VLOOKUP(A2896,BITXeom!$C$9:$D$100,2,0),0)-$D$3*IFERROR(VLOOKUP($A2896,Dividends!$C$10:$E$100,2,0),0)</f>
        <v>56.529150907917149</v>
      </c>
      <c r="G2896" s="66">
        <f t="shared" si="108"/>
        <v>0.19872214188645596</v>
      </c>
      <c r="H2896" s="2">
        <f>H2895*(1-H$1+IF(AND(WEEKDAY($A2896)&lt;&gt;1,WEEKDAY($A2896)&lt;&gt;7),-VLOOKUP($A2896,ETF_OP_Fee!$I$5:$J$14,2,1),0))^($A2896-$A2895)*(1+1*(B2896/B2895-1))</f>
        <v>21.96601576050405</v>
      </c>
      <c r="I2896" s="9" t="str">
        <f>IFERROR(VLOOKUP(A2896,'BITO-IV'!$A$1:$J$10000,4,0),"")</f>
        <v/>
      </c>
      <c r="L2896" s="9">
        <f>VLOOKUP(A2896,'ETH-Web'!$A$1:$G$10001,6,0)</f>
        <v>1988.4562989999999</v>
      </c>
      <c r="M2896" s="2">
        <f>M2895*(1-M$1+IF(AND(WEEKDAY($A2896)&lt;&gt;1,WEEKDAY($A2896)&lt;&gt;7),-VLOOKUP($A2896,ETF_OP_Fee!$K$5:$L$14,2,1),0))^($A2896-$A2895)*(1+2*(L2896/L2895-1))-M$3*IFERROR(VLOOKUP($A4492,Dividends!$C$10:$E$100,3,0),0)</f>
        <v>21.632453183684646</v>
      </c>
      <c r="R2896">
        <f t="shared" si="109"/>
        <v>492.03853720153023</v>
      </c>
      <c r="S2896" t="e">
        <f t="shared" si="107"/>
        <v>#VALUE!</v>
      </c>
      <c r="U2896">
        <f t="shared" si="110"/>
        <v>1297.2121889662374</v>
      </c>
      <c r="V2896">
        <f t="shared" si="111"/>
        <v>4436.6646184360752</v>
      </c>
      <c r="W2896">
        <f>VLOOKUP(A2896,Tbills!$B$4:$C$10000,2,1)</f>
        <v>4.5000000000004051E-2</v>
      </c>
    </row>
    <row r="2897" spans="1:23">
      <c r="A2897" s="1">
        <v>44372</v>
      </c>
      <c r="B2897">
        <f>IFERROR(VLOOKUP($A2897,'BTC-Web'!$A$2:$H$10000,2,0),"")</f>
        <v>34659.105469000002</v>
      </c>
      <c r="C2897">
        <f>VLOOKUP(A2897,H_SPBTFDUE!$B$2:$C$5828,2,0)</f>
        <v>183.53</v>
      </c>
      <c r="D2897" s="2">
        <f>D2896*(1-D$1+IF(AND(WEEKDAY($A2897)&lt;&gt;1,WEEKDAY($A2897)&lt;&gt;7),-VLOOKUP($A2897,ETF_OP_Fee!$G$5:$H$14,2,1),0))^($A2897-$A2896)*(1+2*(C2897/C2896-1))+IFERROR(VLOOKUP(A2897,BITXeom!$C$9:$D$100,2,0),0)-$D$3*IFERROR(VLOOKUP($A2897,Dividends!$C$10:$E$100,2,0),0)</f>
        <v>47.59835417937078</v>
      </c>
      <c r="G2897" s="66">
        <f t="shared" si="108"/>
        <v>0.23008687816358722</v>
      </c>
      <c r="H2897" s="2">
        <f>H2896*(1-H$1+IF(AND(WEEKDAY($A2897)&lt;&gt;1,WEEKDAY($A2897)&lt;&gt;7),-VLOOKUP($A2897,ETF_OP_Fee!$I$5:$J$14,2,1),0))^($A2897-$A2896)*(1+1*(B2897/B2896-1))</f>
        <v>22.602118116152486</v>
      </c>
      <c r="I2897" s="9" t="str">
        <f>IFERROR(VLOOKUP(A2897,'BITO-IV'!$A$1:$J$10000,4,0),"")</f>
        <v/>
      </c>
      <c r="L2897" s="9">
        <f>VLOOKUP(A2897,'ETH-Web'!$A$1:$G$10001,6,0)</f>
        <v>1813.2172849999999</v>
      </c>
      <c r="M2897" s="2">
        <f>M2896*(1-M$1+IF(AND(WEEKDAY($A2897)&lt;&gt;1,WEEKDAY($A2897)&lt;&gt;7),-VLOOKUP($A2897,ETF_OP_Fee!$K$5:$L$14,2,1),0))^($A2897-$A2896)*(1+2*(L2897/L2896-1))-M$3*IFERROR(VLOOKUP($A4493,Dividends!$C$10:$E$100,3,0),0)</f>
        <v>17.819137261125135</v>
      </c>
      <c r="R2897">
        <f t="shared" si="109"/>
        <v>506.30040139951859</v>
      </c>
      <c r="S2897" t="e">
        <f t="shared" si="107"/>
        <v>#VALUE!</v>
      </c>
      <c r="U2897">
        <f t="shared" si="110"/>
        <v>1182.891253144039</v>
      </c>
      <c r="V2897">
        <f t="shared" si="111"/>
        <v>3654.5802339752922</v>
      </c>
      <c r="W2897">
        <f>VLOOKUP(A2897,Tbills!$B$4:$C$10000,2,1)</f>
        <v>4.5000000000004051E-2</v>
      </c>
    </row>
    <row r="2898" spans="1:23">
      <c r="A2898" s="1">
        <v>44375</v>
      </c>
      <c r="B2898">
        <f>IFERROR(VLOOKUP($A2898,'BTC-Web'!$A$2:$H$10000,2,0),"")</f>
        <v>34679.121094000002</v>
      </c>
      <c r="C2898">
        <f>VLOOKUP(A2898,H_SPBTFDUE!$B$2:$C$5828,2,0)</f>
        <v>196.77</v>
      </c>
      <c r="D2898" s="2">
        <f>D2897*(1-D$1+IF(AND(WEEKDAY($A2898)&lt;&gt;1,WEEKDAY($A2898)&lt;&gt;7),-VLOOKUP($A2898,ETF_OP_Fee!$G$5:$H$14,2,1),0))^($A2898-$A2897)*(1+2*(C2898/C2897-1))+IFERROR(VLOOKUP(A2898,BITXeom!$C$9:$D$100,2,0),0)-$D$3*IFERROR(VLOOKUP($A2898,Dividends!$C$10:$E$100,2,0),0)</f>
        <v>54.446225456614798</v>
      </c>
      <c r="G2898" s="66">
        <f t="shared" si="108"/>
        <v>0.19687760068550042</v>
      </c>
      <c r="H2898" s="2">
        <f>H2897*(1-H$1+IF(AND(WEEKDAY($A2898)&lt;&gt;1,WEEKDAY($A2898)&lt;&gt;7),-VLOOKUP($A2898,ETF_OP_Fee!$I$5:$J$14,2,1),0))^($A2898-$A2897)*(1+1*(B2898/B2897-1))</f>
        <v>22.613405037734921</v>
      </c>
      <c r="I2898" s="9" t="str">
        <f>IFERROR(VLOOKUP(A2898,'BITO-IV'!$A$1:$J$10000,4,0),"")</f>
        <v/>
      </c>
      <c r="L2898" s="9">
        <f>VLOOKUP(A2898,'ETH-Web'!$A$1:$G$10001,6,0)</f>
        <v>2079.657471</v>
      </c>
      <c r="M2898" s="2">
        <f>M2897*(1-M$1+IF(AND(WEEKDAY($A2898)&lt;&gt;1,WEEKDAY($A2898)&lt;&gt;7),-VLOOKUP($A2898,ETF_OP_Fee!$K$5:$L$14,2,1),0))^($A2898-$A2897)*(1+2*(L2898/L2897-1))-M$3*IFERROR(VLOOKUP($A4494,Dividends!$C$10:$E$100,3,0),0)</f>
        <v>23.054162734729655</v>
      </c>
      <c r="R2898">
        <f t="shared" si="109"/>
        <v>506.59278975849764</v>
      </c>
      <c r="S2898" t="e">
        <f t="shared" si="107"/>
        <v>#VALUE!</v>
      </c>
      <c r="U2898">
        <f t="shared" si="110"/>
        <v>1356.7092329927534</v>
      </c>
      <c r="V2898">
        <f t="shared" si="111"/>
        <v>4728.2472886609803</v>
      </c>
      <c r="W2898">
        <f>VLOOKUP(A2898,Tbills!$B$4:$C$10000,2,1)</f>
        <v>4.5000000000004051E-2</v>
      </c>
    </row>
    <row r="2899" spans="1:23">
      <c r="A2899" s="1">
        <v>44376</v>
      </c>
      <c r="B2899">
        <f>IFERROR(VLOOKUP($A2899,'BTC-Web'!$A$2:$H$10000,2,0),"")</f>
        <v>34475.558594000002</v>
      </c>
      <c r="C2899">
        <f>VLOOKUP(A2899,H_SPBTFDUE!$B$2:$C$5828,2,0)</f>
        <v>207.6</v>
      </c>
      <c r="D2899" s="2">
        <f>D2898*(1-D$1+IF(AND(WEEKDAY($A2899)&lt;&gt;1,WEEKDAY($A2899)&lt;&gt;7),-VLOOKUP($A2899,ETF_OP_Fee!$G$5:$H$14,2,1),0))^($A2899-$A2898)*(1+2*(C2899/C2898-1))+IFERROR(VLOOKUP(A2899,BITXeom!$C$9:$D$100,2,0),0)-$D$3*IFERROR(VLOOKUP($A2899,Dividends!$C$10:$E$100,2,0),0)</f>
        <v>60.432257901424286</v>
      </c>
      <c r="G2899" s="66">
        <f t="shared" si="108"/>
        <v>0.17519550782047347</v>
      </c>
      <c r="H2899" s="2">
        <f>H2898*(1-H$1+IF(AND(WEEKDAY($A2899)&lt;&gt;1,WEEKDAY($A2899)&lt;&gt;7),-VLOOKUP($A2899,ETF_OP_Fee!$I$5:$J$14,2,1),0))^($A2899-$A2898)*(1+1*(B2899/B2898-1))</f>
        <v>22.480081806628132</v>
      </c>
      <c r="I2899" s="9" t="str">
        <f>IFERROR(VLOOKUP(A2899,'BITO-IV'!$A$1:$J$10000,4,0),"")</f>
        <v/>
      </c>
      <c r="L2899" s="9">
        <f>VLOOKUP(A2899,'ETH-Web'!$A$1:$G$10001,6,0)</f>
        <v>2160.7683109999998</v>
      </c>
      <c r="M2899" s="2">
        <f>M2898*(1-M$1+IF(AND(WEEKDAY($A2899)&lt;&gt;1,WEEKDAY($A2899)&lt;&gt;7),-VLOOKUP($A2899,ETF_OP_Fee!$K$5:$L$14,2,1),0))^($A2899-$A2898)*(1+2*(L2899/L2898-1))-M$3*IFERROR(VLOOKUP($A4495,Dividends!$C$10:$E$100,3,0),0)</f>
        <v>24.851840479885826</v>
      </c>
      <c r="R2899">
        <f t="shared" si="109"/>
        <v>503.61914765016127</v>
      </c>
      <c r="S2899" t="e">
        <f t="shared" si="107"/>
        <v>#VALUE!</v>
      </c>
      <c r="U2899">
        <f t="shared" si="110"/>
        <v>1409.623632146612</v>
      </c>
      <c r="V2899">
        <f t="shared" si="111"/>
        <v>5096.9384019416348</v>
      </c>
      <c r="W2899">
        <f>VLOOKUP(A2899,Tbills!$B$4:$C$10000,2,1)</f>
        <v>4.5000000000004051E-2</v>
      </c>
    </row>
    <row r="2900" spans="1:23">
      <c r="A2900" s="1">
        <v>44377</v>
      </c>
      <c r="B2900">
        <f>IFERROR(VLOOKUP($A2900,'BTC-Web'!$A$2:$H$10000,2,0),"")</f>
        <v>35908.386719000002</v>
      </c>
      <c r="C2900">
        <f>VLOOKUP(A2900,H_SPBTFDUE!$B$2:$C$5828,2,0)</f>
        <v>197.9</v>
      </c>
      <c r="D2900" s="2">
        <f>D2899*(1-D$1+IF(AND(WEEKDAY($A2900)&lt;&gt;1,WEEKDAY($A2900)&lt;&gt;7),-VLOOKUP($A2900,ETF_OP_Fee!$G$5:$H$14,2,1),0))^($A2900-$A2899)*(1+2*(C2900/C2899-1))+IFERROR(VLOOKUP(A2900,BITXeom!$C$9:$D$100,2,0),0)-$D$3*IFERROR(VLOOKUP($A2900,Dividends!$C$10:$E$100,2,0),0)</f>
        <v>54.77832323199658</v>
      </c>
      <c r="G2900" s="66">
        <f t="shared" si="108"/>
        <v>0.19155822260015681</v>
      </c>
      <c r="H2900" s="2">
        <f>H2899*(1-H$1+IF(AND(WEEKDAY($A2900)&lt;&gt;1,WEEKDAY($A2900)&lt;&gt;7),-VLOOKUP($A2900,ETF_OP_Fee!$I$5:$J$14,2,1),0))^($A2900-$A2899)*(1+1*(B2900/B2899-1))</f>
        <v>23.413760182023111</v>
      </c>
      <c r="I2900" s="9" t="str">
        <f>IFERROR(VLOOKUP(A2900,'BITO-IV'!$A$1:$J$10000,4,0),"")</f>
        <v/>
      </c>
      <c r="L2900" s="9">
        <f>VLOOKUP(A2900,'ETH-Web'!$A$1:$G$10001,6,0)</f>
        <v>2274.547607</v>
      </c>
      <c r="M2900" s="2">
        <f>M2899*(1-M$1+IF(AND(WEEKDAY($A2900)&lt;&gt;1,WEEKDAY($A2900)&lt;&gt;7),-VLOOKUP($A2900,ETF_OP_Fee!$K$5:$L$14,2,1),0))^($A2900-$A2899)*(1+2*(L2900/L2899-1))-M$3*IFERROR(VLOOKUP($A4496,Dividends!$C$10:$E$100,3,0),0)</f>
        <v>27.468373322598197</v>
      </c>
      <c r="R2900">
        <f t="shared" si="109"/>
        <v>524.54990870147788</v>
      </c>
      <c r="S2900" t="e">
        <f t="shared" si="107"/>
        <v>#VALUE!</v>
      </c>
      <c r="U2900">
        <f t="shared" si="110"/>
        <v>1483.8500004592693</v>
      </c>
      <c r="V2900">
        <f t="shared" si="111"/>
        <v>5633.570959870538</v>
      </c>
      <c r="W2900">
        <f>VLOOKUP(A2900,Tbills!$B$4:$C$10000,2,1)</f>
        <v>4.5000000000004051E-2</v>
      </c>
    </row>
    <row r="2901" spans="1:23">
      <c r="A2901" s="1">
        <v>44378</v>
      </c>
      <c r="B2901">
        <f>IFERROR(VLOOKUP($A2901,'BTC-Web'!$A$2:$H$10000,2,0),"")</f>
        <v>35035.984375</v>
      </c>
      <c r="C2901">
        <f>VLOOKUP(A2901,H_SPBTFDUE!$B$2:$C$5828,2,0)</f>
        <v>188.2</v>
      </c>
      <c r="D2901" s="2">
        <f>D2900*(1-D$1+IF(AND(WEEKDAY($A2901)&lt;&gt;1,WEEKDAY($A2901)&lt;&gt;7),-VLOOKUP($A2901,ETF_OP_Fee!$G$5:$H$14,2,1),0))^($A2901-$A2900)*(1+2*(C2901/C2900-1))+IFERROR(VLOOKUP(A2901,BITXeom!$C$9:$D$100,2,0),0)-$D$3*IFERROR(VLOOKUP($A2901,Dividends!$C$10:$E$100,2,0),0)</f>
        <v>49.402486040715075</v>
      </c>
      <c r="G2901" s="66">
        <f t="shared" si="108"/>
        <v>0.21032657102794886</v>
      </c>
      <c r="H2901" s="2">
        <f>H2900*(1-H$1+IF(AND(WEEKDAY($A2901)&lt;&gt;1,WEEKDAY($A2901)&lt;&gt;7),-VLOOKUP($A2901,ETF_OP_Fee!$I$5:$J$14,2,1),0))^($A2901-$A2900)*(1+1*(B2901/B2900-1))</f>
        <v>22.844323010511346</v>
      </c>
      <c r="I2901" s="9" t="str">
        <f>IFERROR(VLOOKUP(A2901,'BITO-IV'!$A$1:$J$10000,4,0),"")</f>
        <v/>
      </c>
      <c r="L2901" s="9">
        <f>VLOOKUP(A2901,'ETH-Web'!$A$1:$G$10001,6,0)</f>
        <v>2113.6054690000001</v>
      </c>
      <c r="M2901" s="2">
        <f>M2900*(1-M$1+IF(AND(WEEKDAY($A2901)&lt;&gt;1,WEEKDAY($A2901)&lt;&gt;7),-VLOOKUP($A2901,ETF_OP_Fee!$K$5:$L$14,2,1),0))^($A2901-$A2900)*(1+2*(L2901/L2900-1))-M$3*IFERROR(VLOOKUP($A4497,Dividends!$C$10:$E$100,3,0),0)</f>
        <v>23.580558991602501</v>
      </c>
      <c r="R2901">
        <f t="shared" si="109"/>
        <v>511.80585051035848</v>
      </c>
      <c r="S2901" t="e">
        <f t="shared" si="107"/>
        <v>#VALUE!</v>
      </c>
      <c r="U2901">
        <f t="shared" si="110"/>
        <v>1378.8559388664246</v>
      </c>
      <c r="V2901">
        <f t="shared" si="111"/>
        <v>4836.2074736808818</v>
      </c>
      <c r="W2901">
        <f>VLOOKUP(A2901,Tbills!$B$4:$C$10000,2,1)</f>
        <v>5.0000439560411711E-2</v>
      </c>
    </row>
    <row r="2902" spans="1:23">
      <c r="A2902" s="1">
        <v>44379</v>
      </c>
      <c r="B2902">
        <f>IFERROR(VLOOKUP($A2902,'BTC-Web'!$A$2:$H$10000,2,0),"")</f>
        <v>33549.601562999997</v>
      </c>
      <c r="C2902">
        <f>VLOOKUP(A2902,H_SPBTFDUE!$B$2:$C$5828,2,0)</f>
        <v>189.65</v>
      </c>
      <c r="D2902" s="2">
        <f>D2901*(1-D$1+IF(AND(WEEKDAY($A2902)&lt;&gt;1,WEEKDAY($A2902)&lt;&gt;7),-VLOOKUP($A2902,ETF_OP_Fee!$G$5:$H$14,2,1),0))^($A2902-$A2901)*(1+2*(C2902/C2901-1))+IFERROR(VLOOKUP(A2902,BITXeom!$C$9:$D$100,2,0),0)-$D$3*IFERROR(VLOOKUP($A2902,Dividends!$C$10:$E$100,2,0),0)</f>
        <v>50.157688690336926</v>
      </c>
      <c r="G2902" s="66">
        <f t="shared" si="108"/>
        <v>0.20707467110822239</v>
      </c>
      <c r="H2902" s="2">
        <f>H2901*(1-H$1+IF(AND(WEEKDAY($A2902)&lt;&gt;1,WEEKDAY($A2902)&lt;&gt;7),-VLOOKUP($A2902,ETF_OP_Fee!$I$5:$J$14,2,1),0))^($A2902-$A2901)*(1+1*(B2902/B2901-1))</f>
        <v>21.874595527617942</v>
      </c>
      <c r="I2902" s="9" t="str">
        <f>IFERROR(VLOOKUP(A2902,'BITO-IV'!$A$1:$J$10000,4,0),"")</f>
        <v/>
      </c>
      <c r="L2902" s="9">
        <f>VLOOKUP(A2902,'ETH-Web'!$A$1:$G$10001,6,0)</f>
        <v>2150.0402829999998</v>
      </c>
      <c r="M2902" s="2">
        <f>M2901*(1-M$1+IF(AND(WEEKDAY($A2902)&lt;&gt;1,WEEKDAY($A2902)&lt;&gt;7),-VLOOKUP($A2902,ETF_OP_Fee!$K$5:$L$14,2,1),0))^($A2902-$A2901)*(1+2*(L2902/L2901-1))-M$3*IFERROR(VLOOKUP($A4498,Dividends!$C$10:$E$100,3,0),0)</f>
        <v>24.392904901948281</v>
      </c>
      <c r="R2902">
        <f t="shared" si="109"/>
        <v>490.09276229975671</v>
      </c>
      <c r="S2902" t="e">
        <f t="shared" si="107"/>
        <v>#VALUE!</v>
      </c>
      <c r="U2902">
        <f t="shared" si="110"/>
        <v>1402.6249725873499</v>
      </c>
      <c r="V2902">
        <f t="shared" si="111"/>
        <v>5002.8139296273857</v>
      </c>
      <c r="W2902">
        <f>VLOOKUP(A2902,Tbills!$B$4:$C$10000,2,1)</f>
        <v>5.0000439560411711E-2</v>
      </c>
    </row>
    <row r="2903" spans="1:23">
      <c r="A2903" s="1">
        <v>44383</v>
      </c>
      <c r="B2903">
        <f>IFERROR(VLOOKUP($A2903,'BTC-Web'!$A$2:$H$10000,2,0),"")</f>
        <v>33723.507812999997</v>
      </c>
      <c r="C2903">
        <f>VLOOKUP(A2903,H_SPBTFDUE!$B$2:$C$5828,2,0)</f>
        <v>193.63</v>
      </c>
      <c r="D2903" s="2">
        <f>D2902*(1-D$1+IF(AND(WEEKDAY($A2903)&lt;&gt;1,WEEKDAY($A2903)&lt;&gt;7),-VLOOKUP($A2903,ETF_OP_Fee!$G$5:$H$14,2,1),0))^($A2903-$A2902)*(1+2*(C2903/C2902-1))+IFERROR(VLOOKUP(A2903,BITXeom!$C$9:$D$100,2,0),0)-$D$3*IFERROR(VLOOKUP($A2903,Dividends!$C$10:$E$100,2,0),0)</f>
        <v>52.237713708579456</v>
      </c>
      <c r="G2903" s="66">
        <f t="shared" si="108"/>
        <v>0.19837254264585713</v>
      </c>
      <c r="H2903" s="2">
        <f>H2902*(1-H$1+IF(AND(WEEKDAY($A2903)&lt;&gt;1,WEEKDAY($A2903)&lt;&gt;7),-VLOOKUP($A2903,ETF_OP_Fee!$I$5:$J$14,2,1),0))^($A2903-$A2902)*(1+1*(B2903/B2902-1))</f>
        <v>21.985694655444352</v>
      </c>
      <c r="I2903" s="9" t="str">
        <f>IFERROR(VLOOKUP(A2903,'BITO-IV'!$A$1:$J$10000,4,0),"")</f>
        <v/>
      </c>
      <c r="L2903" s="9">
        <f>VLOOKUP(A2903,'ETH-Web'!$A$1:$G$10001,6,0)</f>
        <v>2324.679443</v>
      </c>
      <c r="M2903" s="2">
        <f>M2902*(1-M$1+IF(AND(WEEKDAY($A2903)&lt;&gt;1,WEEKDAY($A2903)&lt;&gt;7),-VLOOKUP($A2903,ETF_OP_Fee!$K$5:$L$14,2,1),0))^($A2903-$A2902)*(1+2*(L2903/L2902-1))-M$3*IFERROR(VLOOKUP($A4499,Dividends!$C$10:$E$100,3,0),0)</f>
        <v>28.352659915760629</v>
      </c>
      <c r="R2903">
        <f t="shared" si="109"/>
        <v>492.63318574662372</v>
      </c>
      <c r="S2903" t="e">
        <f t="shared" si="107"/>
        <v>#VALUE!</v>
      </c>
      <c r="U2903">
        <f t="shared" si="110"/>
        <v>1516.5545807646856</v>
      </c>
      <c r="V2903">
        <f t="shared" si="111"/>
        <v>5814.931945937532</v>
      </c>
      <c r="W2903">
        <f>VLOOKUP(A2903,Tbills!$B$4:$C$10000,2,1)</f>
        <v>5.0000439560411711E-2</v>
      </c>
    </row>
    <row r="2904" spans="1:23">
      <c r="A2904" s="1">
        <v>44384</v>
      </c>
      <c r="B2904">
        <f>IFERROR(VLOOKUP($A2904,'BTC-Web'!$A$2:$H$10000,2,0),"")</f>
        <v>34225.679687999997</v>
      </c>
      <c r="C2904">
        <f>VLOOKUP(A2904,H_SPBTFDUE!$B$2:$C$5828,2,0)</f>
        <v>197.64</v>
      </c>
      <c r="D2904" s="2">
        <f>D2903*(1-D$1+IF(AND(WEEKDAY($A2904)&lt;&gt;1,WEEKDAY($A2904)&lt;&gt;7),-VLOOKUP($A2904,ETF_OP_Fee!$G$5:$H$14,2,1),0))^($A2904-$A2903)*(1+2*(C2904/C2903-1))+IFERROR(VLOOKUP(A2904,BITXeom!$C$9:$D$100,2,0),0)-$D$3*IFERROR(VLOOKUP($A2904,Dividends!$C$10:$E$100,2,0),0)</f>
        <v>54.394800130295685</v>
      </c>
      <c r="G2904" s="66">
        <f t="shared" si="108"/>
        <v>0.19014578407410809</v>
      </c>
      <c r="H2904" s="2">
        <f>H2903*(1-H$1+IF(AND(WEEKDAY($A2904)&lt;&gt;1,WEEKDAY($A2904)&lt;&gt;7),-VLOOKUP($A2904,ETF_OP_Fee!$I$5:$J$14,2,1),0))^($A2904-$A2903)*(1+1*(B2904/B2903-1))</f>
        <v>22.312499701785725</v>
      </c>
      <c r="I2904" s="9" t="str">
        <f>IFERROR(VLOOKUP(A2904,'BITO-IV'!$A$1:$J$10000,4,0),"")</f>
        <v/>
      </c>
      <c r="L2904" s="9">
        <f>VLOOKUP(A2904,'ETH-Web'!$A$1:$G$10001,6,0)</f>
        <v>2315.161865</v>
      </c>
      <c r="M2904" s="2">
        <f>M2903*(1-M$1+IF(AND(WEEKDAY($A2904)&lt;&gt;1,WEEKDAY($A2904)&lt;&gt;7),-VLOOKUP($A2904,ETF_OP_Fee!$K$5:$L$14,2,1),0))^($A2904-$A2903)*(1+2*(L2904/L2903-1))-M$3*IFERROR(VLOOKUP($A4500,Dividends!$C$10:$E$100,3,0),0)</f>
        <v>28.119775834866982</v>
      </c>
      <c r="R2904">
        <f t="shared" si="109"/>
        <v>499.96891523079802</v>
      </c>
      <c r="S2904" t="e">
        <f t="shared" si="107"/>
        <v>#VALUE!</v>
      </c>
      <c r="U2904">
        <f t="shared" si="110"/>
        <v>1510.3455842696428</v>
      </c>
      <c r="V2904">
        <f t="shared" si="111"/>
        <v>5767.1690522368253</v>
      </c>
      <c r="W2904">
        <f>VLOOKUP(A2904,Tbills!$B$4:$C$10000,2,1)</f>
        <v>5.0000439560411711E-2</v>
      </c>
    </row>
    <row r="2905" spans="1:23">
      <c r="A2905" s="1">
        <v>44385</v>
      </c>
      <c r="B2905">
        <f>IFERROR(VLOOKUP($A2905,'BTC-Web'!$A$2:$H$10000,2,0),"")</f>
        <v>33889.605469000002</v>
      </c>
      <c r="C2905">
        <f>VLOOKUP(A2905,H_SPBTFDUE!$B$2:$C$5828,2,0)</f>
        <v>187.86</v>
      </c>
      <c r="D2905" s="2">
        <f>D2904*(1-D$1+IF(AND(WEEKDAY($A2905)&lt;&gt;1,WEEKDAY($A2905)&lt;&gt;7),-VLOOKUP($A2905,ETF_OP_Fee!$G$5:$H$14,2,1),0))^($A2905-$A2904)*(1+2*(C2905/C2904-1))+IFERROR(VLOOKUP(A2905,BITXeom!$C$9:$D$100,2,0),0)-$D$3*IFERROR(VLOOKUP($A2905,Dividends!$C$10:$E$100,2,0),0)</f>
        <v>49.005557095435726</v>
      </c>
      <c r="G2905" s="66">
        <f t="shared" si="108"/>
        <v>0.20895419985950123</v>
      </c>
      <c r="H2905" s="2">
        <f>H2904*(1-H$1+IF(AND(WEEKDAY($A2905)&lt;&gt;1,WEEKDAY($A2905)&lt;&gt;7),-VLOOKUP($A2905,ETF_OP_Fee!$I$5:$J$14,2,1),0))^($A2905-$A2904)*(1+1*(B2905/B2904-1))</f>
        <v>22.092830234192267</v>
      </c>
      <c r="I2905" s="9" t="str">
        <f>IFERROR(VLOOKUP(A2905,'BITO-IV'!$A$1:$J$10000,4,0),"")</f>
        <v/>
      </c>
      <c r="L2905" s="9">
        <f>VLOOKUP(A2905,'ETH-Web'!$A$1:$G$10001,6,0)</f>
        <v>2120.0263669999999</v>
      </c>
      <c r="M2905" s="2">
        <f>M2904*(1-M$1+IF(AND(WEEKDAY($A2905)&lt;&gt;1,WEEKDAY($A2905)&lt;&gt;7),-VLOOKUP($A2905,ETF_OP_Fee!$K$5:$L$14,2,1),0))^($A2905-$A2904)*(1+2*(L2905/L2904-1))-M$3*IFERROR(VLOOKUP($A4501,Dividends!$C$10:$E$100,3,0),0)</f>
        <v>23.378972586167652</v>
      </c>
      <c r="R2905">
        <f t="shared" si="109"/>
        <v>495.05954120982341</v>
      </c>
      <c r="S2905" t="e">
        <f t="shared" si="107"/>
        <v>#VALUE!</v>
      </c>
      <c r="U2905">
        <f t="shared" si="110"/>
        <v>1383.0447496307836</v>
      </c>
      <c r="V2905">
        <f t="shared" si="111"/>
        <v>4794.8635139849448</v>
      </c>
      <c r="W2905">
        <f>VLOOKUP(A2905,Tbills!$B$4:$C$10000,2,1)</f>
        <v>5.0000439560411711E-2</v>
      </c>
    </row>
    <row r="2906" spans="1:23">
      <c r="A2906" s="1">
        <v>44386</v>
      </c>
      <c r="B2906">
        <f>IFERROR(VLOOKUP($A2906,'BTC-Web'!$A$2:$H$10000,2,0),"")</f>
        <v>32861.671875</v>
      </c>
      <c r="C2906">
        <f>VLOOKUP(A2906,H_SPBTFDUE!$B$2:$C$5828,2,0)</f>
        <v>190.65</v>
      </c>
      <c r="D2906" s="2">
        <f>D2905*(1-D$1+IF(AND(WEEKDAY($A2906)&lt;&gt;1,WEEKDAY($A2906)&lt;&gt;7),-VLOOKUP($A2906,ETF_OP_Fee!$G$5:$H$14,2,1),0))^($A2906-$A2905)*(1+2*(C2906/C2905-1))+IFERROR(VLOOKUP(A2906,BITXeom!$C$9:$D$100,2,0),0)-$D$3*IFERROR(VLOOKUP($A2906,Dividends!$C$10:$E$100,2,0),0)</f>
        <v>50.455084712151674</v>
      </c>
      <c r="G2906" s="66">
        <f t="shared" si="108"/>
        <v>0.20273676239969696</v>
      </c>
      <c r="H2906" s="2">
        <f>H2905*(1-H$1+IF(AND(WEEKDAY($A2906)&lt;&gt;1,WEEKDAY($A2906)&lt;&gt;7),-VLOOKUP($A2906,ETF_OP_Fee!$I$5:$J$14,2,1),0))^($A2906-$A2905)*(1+1*(B2906/B2905-1))</f>
        <v>21.422156788717821</v>
      </c>
      <c r="I2906" s="9" t="str">
        <f>IFERROR(VLOOKUP(A2906,'BITO-IV'!$A$1:$J$10000,4,0),"")</f>
        <v/>
      </c>
      <c r="L2906" s="9">
        <f>VLOOKUP(A2906,'ETH-Web'!$A$1:$G$10001,6,0)</f>
        <v>2146.6923830000001</v>
      </c>
      <c r="M2906" s="2">
        <f>M2905*(1-M$1+IF(AND(WEEKDAY($A2906)&lt;&gt;1,WEEKDAY($A2906)&lt;&gt;7),-VLOOKUP($A2906,ETF_OP_Fee!$K$5:$L$14,2,1),0))^($A2906-$A2905)*(1+2*(L2906/L2905-1))-M$3*IFERROR(VLOOKUP($A4502,Dividends!$C$10:$E$100,3,0),0)</f>
        <v>23.966483939396579</v>
      </c>
      <c r="R2906">
        <f t="shared" si="109"/>
        <v>480.04348167188328</v>
      </c>
      <c r="S2906" t="e">
        <f t="shared" si="107"/>
        <v>#VALUE!</v>
      </c>
      <c r="U2906">
        <f t="shared" si="110"/>
        <v>1400.4408980921628</v>
      </c>
      <c r="V2906">
        <f t="shared" si="111"/>
        <v>4915.3579771726045</v>
      </c>
      <c r="W2906">
        <f>VLOOKUP(A2906,Tbills!$B$4:$C$10000,2,1)</f>
        <v>5.0000439560411711E-2</v>
      </c>
    </row>
    <row r="2907" spans="1:23">
      <c r="A2907" s="1">
        <v>44389</v>
      </c>
      <c r="B2907">
        <f>IFERROR(VLOOKUP($A2907,'BTC-Web'!$A$2:$H$10000,2,0),"")</f>
        <v>34254.015625</v>
      </c>
      <c r="C2907">
        <f>VLOOKUP(A2907,H_SPBTFDUE!$B$2:$C$5828,2,0)</f>
        <v>186.66</v>
      </c>
      <c r="D2907" s="2">
        <f>D2906*(1-D$1+IF(AND(WEEKDAY($A2907)&lt;&gt;1,WEEKDAY($A2907)&lt;&gt;7),-VLOOKUP($A2907,ETF_OP_Fee!$G$5:$H$14,2,1),0))^($A2907-$A2906)*(1+2*(C2907/C2906-1))+IFERROR(VLOOKUP(A2907,BITXeom!$C$9:$D$100,2,0),0)-$D$3*IFERROR(VLOOKUP($A2907,Dividends!$C$10:$E$100,2,0),0)</f>
        <v>48.325715125169253</v>
      </c>
      <c r="G2907" s="66">
        <f t="shared" si="108"/>
        <v>0.21121212224406957</v>
      </c>
      <c r="H2907" s="2">
        <f>H2906*(1-H$1+IF(AND(WEEKDAY($A2907)&lt;&gt;1,WEEKDAY($A2907)&lt;&gt;7),-VLOOKUP($A2907,ETF_OP_Fee!$I$5:$J$14,2,1),0))^($A2907-$A2906)*(1+1*(B2907/B2906-1))</f>
        <v>22.328066609958796</v>
      </c>
      <c r="I2907" s="9" t="str">
        <f>IFERROR(VLOOKUP(A2907,'BITO-IV'!$A$1:$J$10000,4,0),"")</f>
        <v/>
      </c>
      <c r="L2907" s="9">
        <f>VLOOKUP(A2907,'ETH-Web'!$A$1:$G$10001,6,0)</f>
        <v>2036.7210689999999</v>
      </c>
      <c r="M2907" s="2">
        <f>M2906*(1-M$1+IF(AND(WEEKDAY($A2907)&lt;&gt;1,WEEKDAY($A2907)&lt;&gt;7),-VLOOKUP($A2907,ETF_OP_Fee!$K$5:$L$14,2,1),0))^($A2907-$A2906)*(1+2*(L2907/L2906-1))-M$3*IFERROR(VLOOKUP($A4503,Dividends!$C$10:$E$100,3,0),0)</f>
        <v>21.509299532661409</v>
      </c>
      <c r="R2907">
        <f t="shared" si="109"/>
        <v>500.3828467527747</v>
      </c>
      <c r="S2907" t="e">
        <f t="shared" si="107"/>
        <v>#VALUE!</v>
      </c>
      <c r="U2907">
        <f t="shared" si="110"/>
        <v>1328.6987486523308</v>
      </c>
      <c r="V2907">
        <f t="shared" si="111"/>
        <v>4411.4066672695326</v>
      </c>
      <c r="W2907">
        <f>VLOOKUP(A2907,Tbills!$B$4:$C$10000,2,1)</f>
        <v>5.0000439560411711E-2</v>
      </c>
    </row>
    <row r="2908" spans="1:23">
      <c r="A2908" s="1">
        <v>44390</v>
      </c>
      <c r="B2908">
        <f>IFERROR(VLOOKUP($A2908,'BTC-Web'!$A$2:$H$10000,2,0),"")</f>
        <v>33125.46875</v>
      </c>
      <c r="C2908">
        <f>VLOOKUP(A2908,H_SPBTFDUE!$B$2:$C$5828,2,0)</f>
        <v>183.64</v>
      </c>
      <c r="D2908" s="2">
        <f>D2907*(1-D$1+IF(AND(WEEKDAY($A2908)&lt;&gt;1,WEEKDAY($A2908)&lt;&gt;7),-VLOOKUP($A2908,ETF_OP_Fee!$G$5:$H$14,2,1),0))^($A2908-$A2907)*(1+2*(C2908/C2907-1))+IFERROR(VLOOKUP(A2908,BITXeom!$C$9:$D$100,2,0),0)-$D$3*IFERROR(VLOOKUP($A2908,Dividends!$C$10:$E$100,2,0),0)</f>
        <v>46.756340149141515</v>
      </c>
      <c r="G2908" s="66">
        <f t="shared" si="108"/>
        <v>0.21803559254108981</v>
      </c>
      <c r="H2908" s="2">
        <f>H2907*(1-H$1+IF(AND(WEEKDAY($A2908)&lt;&gt;1,WEEKDAY($A2908)&lt;&gt;7),-VLOOKUP($A2908,ETF_OP_Fee!$I$5:$J$14,2,1),0))^($A2908-$A2907)*(1+1*(B2908/B2907-1))</f>
        <v>21.591874957079444</v>
      </c>
      <c r="I2908" s="9" t="str">
        <f>IFERROR(VLOOKUP(A2908,'BITO-IV'!$A$1:$J$10000,4,0),"")</f>
        <v/>
      </c>
      <c r="L2908" s="9">
        <f>VLOOKUP(A2908,'ETH-Web'!$A$1:$G$10001,6,0)</f>
        <v>1940.0839840000001</v>
      </c>
      <c r="M2908" s="2">
        <f>M2907*(1-M$1+IF(AND(WEEKDAY($A2908)&lt;&gt;1,WEEKDAY($A2908)&lt;&gt;7),-VLOOKUP($A2908,ETF_OP_Fee!$K$5:$L$14,2,1),0))^($A2908-$A2907)*(1+2*(L2908/L2907-1))-M$3*IFERROR(VLOOKUP($A4504,Dividends!$C$10:$E$100,3,0),0)</f>
        <v>19.467678206469298</v>
      </c>
      <c r="R2908">
        <f t="shared" si="109"/>
        <v>483.89702785817764</v>
      </c>
      <c r="S2908" t="e">
        <f t="shared" si="107"/>
        <v>#VALUE!</v>
      </c>
      <c r="U2908">
        <f t="shared" si="110"/>
        <v>1265.6554699887718</v>
      </c>
      <c r="V2908">
        <f t="shared" si="111"/>
        <v>3992.6844342778218</v>
      </c>
      <c r="W2908">
        <f>VLOOKUP(A2908,Tbills!$B$4:$C$10000,2,1)</f>
        <v>5.0000439560411711E-2</v>
      </c>
    </row>
    <row r="2909" spans="1:23">
      <c r="A2909" s="1">
        <v>44391</v>
      </c>
      <c r="B2909">
        <f>IFERROR(VLOOKUP($A2909,'BTC-Web'!$A$2:$H$10000,2,0),"")</f>
        <v>32723.845702999999</v>
      </c>
      <c r="C2909">
        <f>VLOOKUP(A2909,H_SPBTFDUE!$B$2:$C$5828,2,0)</f>
        <v>186.52</v>
      </c>
      <c r="D2909" s="2">
        <f>D2908*(1-D$1+IF(AND(WEEKDAY($A2909)&lt;&gt;1,WEEKDAY($A2909)&lt;&gt;7),-VLOOKUP($A2909,ETF_OP_Fee!$G$5:$H$14,2,1),0))^($A2909-$A2908)*(1+2*(C2909/C2908-1))+IFERROR(VLOOKUP(A2909,BITXeom!$C$9:$D$100,2,0),0)-$D$3*IFERROR(VLOOKUP($A2909,Dividends!$C$10:$E$100,2,0),0)</f>
        <v>48.217073043656519</v>
      </c>
      <c r="G2909" s="66">
        <f t="shared" si="108"/>
        <v>0.21118540037197903</v>
      </c>
      <c r="H2909" s="2">
        <f>H2908*(1-H$1+IF(AND(WEEKDAY($A2909)&lt;&gt;1,WEEKDAY($A2909)&lt;&gt;7),-VLOOKUP($A2909,ETF_OP_Fee!$I$5:$J$14,2,1),0))^($A2909-$A2908)*(1+1*(B2909/B2908-1))</f>
        <v>21.329533468928787</v>
      </c>
      <c r="I2909" s="9" t="str">
        <f>IFERROR(VLOOKUP(A2909,'BITO-IV'!$A$1:$J$10000,4,0),"")</f>
        <v/>
      </c>
      <c r="L2909" s="9">
        <f>VLOOKUP(A2909,'ETH-Web'!$A$1:$G$10001,6,0)</f>
        <v>1994.3312989999999</v>
      </c>
      <c r="M2909" s="2">
        <f>M2908*(1-M$1+IF(AND(WEEKDAY($A2909)&lt;&gt;1,WEEKDAY($A2909)&lt;&gt;7),-VLOOKUP($A2909,ETF_OP_Fee!$K$5:$L$14,2,1),0))^($A2909-$A2908)*(1+2*(L2909/L2908-1))-M$3*IFERROR(VLOOKUP($A4505,Dividends!$C$10:$E$100,3,0),0)</f>
        <v>20.555832888054496</v>
      </c>
      <c r="R2909">
        <f t="shared" si="109"/>
        <v>478.03011620088535</v>
      </c>
      <c r="S2909" t="e">
        <f t="shared" si="107"/>
        <v>#VALUE!</v>
      </c>
      <c r="U2909">
        <f t="shared" si="110"/>
        <v>1301.0448714415872</v>
      </c>
      <c r="V2909">
        <f t="shared" si="111"/>
        <v>4215.8573372389974</v>
      </c>
      <c r="W2909">
        <f>VLOOKUP(A2909,Tbills!$B$4:$C$10000,2,1)</f>
        <v>5.0000439560411711E-2</v>
      </c>
    </row>
    <row r="2910" spans="1:23">
      <c r="A2910" s="1">
        <v>44392</v>
      </c>
      <c r="B2910">
        <f>IFERROR(VLOOKUP($A2910,'BTC-Web'!$A$2:$H$10000,2,0),"")</f>
        <v>32827.875</v>
      </c>
      <c r="C2910">
        <f>VLOOKUP(A2910,H_SPBTFDUE!$B$2:$C$5828,2,0)</f>
        <v>178.93</v>
      </c>
      <c r="D2910" s="2">
        <f>D2909*(1-D$1+IF(AND(WEEKDAY($A2910)&lt;&gt;1,WEEKDAY($A2910)&lt;&gt;7),-VLOOKUP($A2910,ETF_OP_Fee!$G$5:$H$14,2,1),0))^($A2910-$A2909)*(1+2*(C2910/C2909-1))+IFERROR(VLOOKUP(A2910,BITXeom!$C$9:$D$100,2,0),0)-$D$3*IFERROR(VLOOKUP($A2910,Dividends!$C$10:$E$100,2,0),0)</f>
        <v>44.287569090971857</v>
      </c>
      <c r="G2910" s="66">
        <f t="shared" si="108"/>
        <v>0.22836180999898079</v>
      </c>
      <c r="H2910" s="2">
        <f>H2909*(1-H$1+IF(AND(WEEKDAY($A2910)&lt;&gt;1,WEEKDAY($A2910)&lt;&gt;7),-VLOOKUP($A2910,ETF_OP_Fee!$I$5:$J$14,2,1),0))^($A2910-$A2909)*(1+1*(B2910/B2909-1))</f>
        <v>21.396783263580403</v>
      </c>
      <c r="I2910" s="9" t="str">
        <f>IFERROR(VLOOKUP(A2910,'BITO-IV'!$A$1:$J$10000,4,0),"")</f>
        <v/>
      </c>
      <c r="L2910" s="9">
        <f>VLOOKUP(A2910,'ETH-Web'!$A$1:$G$10001,6,0)</f>
        <v>1911.175659</v>
      </c>
      <c r="M2910" s="2">
        <f>M2909*(1-M$1+IF(AND(WEEKDAY($A2910)&lt;&gt;1,WEEKDAY($A2910)&lt;&gt;7),-VLOOKUP($A2910,ETF_OP_Fee!$K$5:$L$14,2,1),0))^($A2910-$A2909)*(1+2*(L2910/L2909-1))-M$3*IFERROR(VLOOKUP($A4506,Dividends!$C$10:$E$100,3,0),0)</f>
        <v>18.841155590613567</v>
      </c>
      <c r="R2910">
        <f t="shared" si="109"/>
        <v>479.54977673786948</v>
      </c>
      <c r="S2910" t="e">
        <f t="shared" si="107"/>
        <v>#VALUE!</v>
      </c>
      <c r="U2910">
        <f t="shared" si="110"/>
        <v>1246.7965030748614</v>
      </c>
      <c r="V2910">
        <f t="shared" si="111"/>
        <v>3864.1890343888444</v>
      </c>
      <c r="W2910">
        <f>VLOOKUP(A2910,Tbills!$B$4:$C$10000,2,1)</f>
        <v>5.0000439560411711E-2</v>
      </c>
    </row>
    <row r="2911" spans="1:23">
      <c r="A2911" s="1">
        <v>44393</v>
      </c>
      <c r="B2911">
        <f>IFERROR(VLOOKUP($A2911,'BTC-Web'!$A$2:$H$10000,2,0),"")</f>
        <v>31841.550781000002</v>
      </c>
      <c r="C2911">
        <f>VLOOKUP(A2911,H_SPBTFDUE!$B$2:$C$5828,2,0)</f>
        <v>181.9</v>
      </c>
      <c r="D2911" s="2">
        <f>D2910*(1-D$1+IF(AND(WEEKDAY($A2911)&lt;&gt;1,WEEKDAY($A2911)&lt;&gt;7),-VLOOKUP($A2911,ETF_OP_Fee!$G$5:$H$14,2,1),0))^($A2911-$A2910)*(1+2*(C2911/C2910-1))+IFERROR(VLOOKUP(A2911,BITXeom!$C$9:$D$100,2,0),0)-$D$3*IFERROR(VLOOKUP($A2911,Dividends!$C$10:$E$100,2,0),0)</f>
        <v>45.752282559828679</v>
      </c>
      <c r="G2911" s="66">
        <f t="shared" si="108"/>
        <v>0.22076891808129673</v>
      </c>
      <c r="H2911" s="2">
        <f>H2910*(1-H$1+IF(AND(WEEKDAY($A2911)&lt;&gt;1,WEEKDAY($A2911)&lt;&gt;7),-VLOOKUP($A2911,ETF_OP_Fee!$I$5:$J$14,2,1),0))^($A2911-$A2910)*(1+1*(B2911/B2910-1))</f>
        <v>20.753369756514118</v>
      </c>
      <c r="I2911" s="9" t="str">
        <f>IFERROR(VLOOKUP(A2911,'BITO-IV'!$A$1:$J$10000,4,0),"")</f>
        <v/>
      </c>
      <c r="L2911" s="9">
        <f>VLOOKUP(A2911,'ETH-Web'!$A$1:$G$10001,6,0)</f>
        <v>1880.3829350000001</v>
      </c>
      <c r="M2911" s="2">
        <f>M2910*(1-M$1+IF(AND(WEEKDAY($A2911)&lt;&gt;1,WEEKDAY($A2911)&lt;&gt;7),-VLOOKUP($A2911,ETF_OP_Fee!$K$5:$L$14,2,1),0))^($A2911-$A2910)*(1+2*(L2911/L2910-1))-M$3*IFERROR(VLOOKUP($A4507,Dividends!$C$10:$E$100,3,0),0)</f>
        <v>18.233551329593709</v>
      </c>
      <c r="R2911">
        <f t="shared" si="109"/>
        <v>465.14154717647989</v>
      </c>
      <c r="S2911" t="e">
        <f t="shared" si="107"/>
        <v>#VALUE!</v>
      </c>
      <c r="U2911">
        <f t="shared" si="110"/>
        <v>1226.7082079866761</v>
      </c>
      <c r="V2911">
        <f t="shared" si="111"/>
        <v>3739.573656558699</v>
      </c>
      <c r="W2911">
        <f>VLOOKUP(A2911,Tbills!$B$4:$C$10000,2,1)</f>
        <v>5.0000439560411711E-2</v>
      </c>
    </row>
    <row r="2912" spans="1:23">
      <c r="A2912" s="1">
        <v>44396</v>
      </c>
      <c r="B2912">
        <f>IFERROR(VLOOKUP($A2912,'BTC-Web'!$A$2:$H$10000,2,0),"")</f>
        <v>31800.011718999998</v>
      </c>
      <c r="C2912">
        <f>VLOOKUP(A2912,H_SPBTFDUE!$B$2:$C$5828,2,0)</f>
        <v>174.81</v>
      </c>
      <c r="D2912" s="2">
        <f>D2911*(1-D$1+IF(AND(WEEKDAY($A2912)&lt;&gt;1,WEEKDAY($A2912)&lt;&gt;7),-VLOOKUP($A2912,ETF_OP_Fee!$G$5:$H$14,2,1),0))^($A2912-$A2911)*(1+2*(C2912/C2911-1))+IFERROR(VLOOKUP(A2912,BITXeom!$C$9:$D$100,2,0),0)-$D$3*IFERROR(VLOOKUP($A2912,Dividends!$C$10:$E$100,2,0),0)</f>
        <v>42.170412672579452</v>
      </c>
      <c r="G2912" s="66">
        <f t="shared" si="108"/>
        <v>0.23796744941125506</v>
      </c>
      <c r="H2912" s="2">
        <f>H2911*(1-H$1+IF(AND(WEEKDAY($A2912)&lt;&gt;1,WEEKDAY($A2912)&lt;&gt;7),-VLOOKUP($A2912,ETF_OP_Fee!$I$5:$J$14,2,1),0))^($A2912-$A2911)*(1+1*(B2912/B2911-1))</f>
        <v>20.724677526713727</v>
      </c>
      <c r="I2912" s="9" t="str">
        <f>IFERROR(VLOOKUP(A2912,'BITO-IV'!$A$1:$J$10000,4,0),"")</f>
        <v/>
      </c>
      <c r="L2912" s="9">
        <f>VLOOKUP(A2912,'ETH-Web'!$A$1:$G$10001,6,0)</f>
        <v>1817.2966309999999</v>
      </c>
      <c r="M2912" s="2">
        <f>M2911*(1-M$1+IF(AND(WEEKDAY($A2912)&lt;&gt;1,WEEKDAY($A2912)&lt;&gt;7),-VLOOKUP($A2912,ETF_OP_Fee!$K$5:$L$14,2,1),0))^($A2912-$A2911)*(1+2*(L2912/L2911-1))-M$3*IFERROR(VLOOKUP($A4508,Dividends!$C$10:$E$100,3,0),0)</f>
        <v>17.008776404705714</v>
      </c>
      <c r="R2912">
        <f t="shared" si="109"/>
        <v>464.53474433261619</v>
      </c>
      <c r="S2912" t="e">
        <f t="shared" si="107"/>
        <v>#VALUE!</v>
      </c>
      <c r="U2912">
        <f t="shared" si="110"/>
        <v>1185.5525021525648</v>
      </c>
      <c r="V2912">
        <f t="shared" si="111"/>
        <v>3488.3808986843137</v>
      </c>
      <c r="W2912">
        <f>VLOOKUP(A2912,Tbills!$B$4:$C$10000,2,1)</f>
        <v>5.0000439560411711E-2</v>
      </c>
    </row>
    <row r="2913" spans="1:23">
      <c r="A2913" s="1">
        <v>44397</v>
      </c>
      <c r="B2913">
        <f>IFERROR(VLOOKUP($A2913,'BTC-Web'!$A$2:$H$10000,2,0),"")</f>
        <v>30838.285156000002</v>
      </c>
      <c r="C2913">
        <f>VLOOKUP(A2913,H_SPBTFDUE!$B$2:$C$5828,2,0)</f>
        <v>169.28</v>
      </c>
      <c r="D2913" s="2">
        <f>D2912*(1-D$1+IF(AND(WEEKDAY($A2913)&lt;&gt;1,WEEKDAY($A2913)&lt;&gt;7),-VLOOKUP($A2913,ETF_OP_Fee!$G$5:$H$14,2,1),0))^($A2913-$A2912)*(1+2*(C2913/C2912-1))+IFERROR(VLOOKUP(A2913,BITXeom!$C$9:$D$100,2,0),0)-$D$3*IFERROR(VLOOKUP($A2913,Dividends!$C$10:$E$100,2,0),0)</f>
        <v>39.497583906768874</v>
      </c>
      <c r="G2913" s="66">
        <f t="shared" si="108"/>
        <v>0.2530109512613497</v>
      </c>
      <c r="H2913" s="2">
        <f>H2912*(1-H$1+IF(AND(WEEKDAY($A2913)&lt;&gt;1,WEEKDAY($A2913)&lt;&gt;7),-VLOOKUP($A2913,ETF_OP_Fee!$I$5:$J$14,2,1),0))^($A2913-$A2912)*(1+1*(B2913/B2912-1))</f>
        <v>20.097378784666752</v>
      </c>
      <c r="I2913" s="9" t="str">
        <f>IFERROR(VLOOKUP(A2913,'BITO-IV'!$A$1:$J$10000,4,0),"")</f>
        <v/>
      </c>
      <c r="L2913" s="9">
        <f>VLOOKUP(A2913,'ETH-Web'!$A$1:$G$10001,6,0)</f>
        <v>1787.5107419999999</v>
      </c>
      <c r="M2913" s="2">
        <f>M2912*(1-M$1+IF(AND(WEEKDAY($A2913)&lt;&gt;1,WEEKDAY($A2913)&lt;&gt;7),-VLOOKUP($A2913,ETF_OP_Fee!$K$5:$L$14,2,1),0))^($A2913-$A2912)*(1+2*(L2913/L2912-1))-M$3*IFERROR(VLOOKUP($A4509,Dividends!$C$10:$E$100,3,0),0)</f>
        <v>16.450797603442098</v>
      </c>
      <c r="R2913">
        <f t="shared" si="109"/>
        <v>450.48583746400141</v>
      </c>
      <c r="S2913" t="e">
        <f t="shared" si="107"/>
        <v>#VALUE!</v>
      </c>
      <c r="U2913">
        <f t="shared" si="110"/>
        <v>1166.1210375086464</v>
      </c>
      <c r="V2913">
        <f t="shared" si="111"/>
        <v>3373.9433550371259</v>
      </c>
      <c r="W2913">
        <f>VLOOKUP(A2913,Tbills!$B$4:$C$10000,2,1)</f>
        <v>5.0000439560411711E-2</v>
      </c>
    </row>
    <row r="2914" spans="1:23">
      <c r="A2914" s="1">
        <v>44398</v>
      </c>
      <c r="B2914">
        <f>IFERROR(VLOOKUP($A2914,'BTC-Web'!$A$2:$H$10000,2,0),"")</f>
        <v>29796.285156000002</v>
      </c>
      <c r="C2914">
        <f>VLOOKUP(A2914,H_SPBTFDUE!$B$2:$C$5828,2,0)</f>
        <v>180.23</v>
      </c>
      <c r="D2914" s="2">
        <f>D2913*(1-D$1+IF(AND(WEEKDAY($A2914)&lt;&gt;1,WEEKDAY($A2914)&lt;&gt;7),-VLOOKUP($A2914,ETF_OP_Fee!$G$5:$H$14,2,1),0))^($A2914-$A2913)*(1+2*(C2914/C2913-1))+IFERROR(VLOOKUP(A2914,BITXeom!$C$9:$D$100,2,0),0)-$D$3*IFERROR(VLOOKUP($A2914,Dividends!$C$10:$E$100,2,0),0)</f>
        <v>44.602066492850462</v>
      </c>
      <c r="G2914" s="66">
        <f t="shared" si="108"/>
        <v>0.22026538578677959</v>
      </c>
      <c r="H2914" s="2">
        <f>H2913*(1-H$1+IF(AND(WEEKDAY($A2914)&lt;&gt;1,WEEKDAY($A2914)&lt;&gt;7),-VLOOKUP($A2914,ETF_OP_Fee!$I$5:$J$14,2,1),0))^($A2914-$A2913)*(1+1*(B2914/B2913-1))</f>
        <v>19.417799667287433</v>
      </c>
      <c r="I2914" s="9" t="str">
        <f>IFERROR(VLOOKUP(A2914,'BITO-IV'!$A$1:$J$10000,4,0),"")</f>
        <v/>
      </c>
      <c r="L2914" s="9">
        <f>VLOOKUP(A2914,'ETH-Web'!$A$1:$G$10001,6,0)</f>
        <v>1990.9708250000001</v>
      </c>
      <c r="M2914" s="2">
        <f>M2913*(1-M$1+IF(AND(WEEKDAY($A2914)&lt;&gt;1,WEEKDAY($A2914)&lt;&gt;7),-VLOOKUP($A2914,ETF_OP_Fee!$K$5:$L$14,2,1),0))^($A2914-$A2913)*(1+2*(L2914/L2913-1))-M$3*IFERROR(VLOOKUP($A4510,Dividends!$C$10:$E$100,3,0),0)</f>
        <v>20.195240326025946</v>
      </c>
      <c r="R2914">
        <f t="shared" si="109"/>
        <v>435.26429579062597</v>
      </c>
      <c r="S2914" t="e">
        <f t="shared" si="107"/>
        <v>#VALUE!</v>
      </c>
      <c r="U2914">
        <f t="shared" si="110"/>
        <v>1298.8525940273457</v>
      </c>
      <c r="V2914">
        <f t="shared" si="111"/>
        <v>4141.9023286212096</v>
      </c>
      <c r="W2914">
        <f>VLOOKUP(A2914,Tbills!$B$4:$C$10000,2,1)</f>
        <v>5.0000439560411711E-2</v>
      </c>
    </row>
    <row r="2915" spans="1:23">
      <c r="A2915" s="1">
        <v>44399</v>
      </c>
      <c r="B2915">
        <f>IFERROR(VLOOKUP($A2915,'BTC-Web'!$A$2:$H$10000,2,0),"")</f>
        <v>32138.873047000001</v>
      </c>
      <c r="C2915">
        <f>VLOOKUP(A2915,H_SPBTFDUE!$B$2:$C$5828,2,0)</f>
        <v>184.44</v>
      </c>
      <c r="D2915" s="2">
        <f>D2914*(1-D$1+IF(AND(WEEKDAY($A2915)&lt;&gt;1,WEEKDAY($A2915)&lt;&gt;7),-VLOOKUP($A2915,ETF_OP_Fee!$G$5:$H$14,2,1),0))^($A2915-$A2914)*(1+2*(C2915/C2914-1))+IFERROR(VLOOKUP(A2915,BITXeom!$C$9:$D$100,2,0),0)-$D$3*IFERROR(VLOOKUP($A2915,Dividends!$C$10:$E$100,2,0),0)</f>
        <v>46.680161636716811</v>
      </c>
      <c r="G2915" s="66">
        <f t="shared" si="108"/>
        <v>0.20996354346327006</v>
      </c>
      <c r="H2915" s="2">
        <f>H2914*(1-H$1+IF(AND(WEEKDAY($A2915)&lt;&gt;1,WEEKDAY($A2915)&lt;&gt;7),-VLOOKUP($A2915,ETF_OP_Fee!$I$5:$J$14,2,1),0))^($A2915-$A2914)*(1+1*(B2915/B2914-1))</f>
        <v>20.943884523621726</v>
      </c>
      <c r="I2915" s="9" t="str">
        <f>IFERROR(VLOOKUP(A2915,'BITO-IV'!$A$1:$J$10000,4,0),"")</f>
        <v/>
      </c>
      <c r="L2915" s="9">
        <f>VLOOKUP(A2915,'ETH-Web'!$A$1:$G$10001,6,0)</f>
        <v>2025.202759</v>
      </c>
      <c r="M2915" s="2">
        <f>M2914*(1-M$1+IF(AND(WEEKDAY($A2915)&lt;&gt;1,WEEKDAY($A2915)&lt;&gt;7),-VLOOKUP($A2915,ETF_OP_Fee!$K$5:$L$14,2,1),0))^($A2915-$A2914)*(1+2*(L2915/L2914-1))-M$3*IFERROR(VLOOKUP($A4511,Dividends!$C$10:$E$100,3,0),0)</f>
        <v>20.889159667072644</v>
      </c>
      <c r="R2915">
        <f t="shared" si="109"/>
        <v>469.48483245703784</v>
      </c>
      <c r="S2915" t="e">
        <f t="shared" si="107"/>
        <v>#VALUE!</v>
      </c>
      <c r="U2915">
        <f t="shared" si="110"/>
        <v>1321.1845316510289</v>
      </c>
      <c r="V2915">
        <f t="shared" si="111"/>
        <v>4284.2203247508551</v>
      </c>
      <c r="W2915">
        <f>VLOOKUP(A2915,Tbills!$B$4:$C$10000,2,1)</f>
        <v>5.0000439560411711E-2</v>
      </c>
    </row>
    <row r="2916" spans="1:23">
      <c r="A2916" s="1">
        <v>44400</v>
      </c>
      <c r="B2916">
        <f>IFERROR(VLOOKUP($A2916,'BTC-Web'!$A$2:$H$10000,2,0),"")</f>
        <v>32305.958984000001</v>
      </c>
      <c r="C2916">
        <f>VLOOKUP(A2916,H_SPBTFDUE!$B$2:$C$5828,2,0)</f>
        <v>183.69</v>
      </c>
      <c r="D2916" s="2">
        <f>D2915*(1-D$1+IF(AND(WEEKDAY($A2916)&lt;&gt;1,WEEKDAY($A2916)&lt;&gt;7),-VLOOKUP($A2916,ETF_OP_Fee!$G$5:$H$14,2,1),0))^($A2916-$A2915)*(1+2*(C2916/C2915-1))+IFERROR(VLOOKUP(A2916,BITXeom!$C$9:$D$100,2,0),0)-$D$3*IFERROR(VLOOKUP($A2916,Dividends!$C$10:$E$100,2,0),0)</f>
        <v>46.294943235187795</v>
      </c>
      <c r="G2916" s="66">
        <f t="shared" si="108"/>
        <v>0.21166018984198579</v>
      </c>
      <c r="H2916" s="2">
        <f>H2915*(1-H$1+IF(AND(WEEKDAY($A2916)&lt;&gt;1,WEEKDAY($A2916)&lt;&gt;7),-VLOOKUP($A2916,ETF_OP_Fee!$I$5:$J$14,2,1),0))^($A2916-$A2915)*(1+1*(B2916/B2915-1))</f>
        <v>21.052221182113165</v>
      </c>
      <c r="I2916" s="9" t="str">
        <f>IFERROR(VLOOKUP(A2916,'BITO-IV'!$A$1:$J$10000,4,0),"")</f>
        <v/>
      </c>
      <c r="L2916" s="9">
        <f>VLOOKUP(A2916,'ETH-Web'!$A$1:$G$10001,6,0)</f>
        <v>2124.7766109999998</v>
      </c>
      <c r="M2916" s="2">
        <f>M2915*(1-M$1+IF(AND(WEEKDAY($A2916)&lt;&gt;1,WEEKDAY($A2916)&lt;&gt;7),-VLOOKUP($A2916,ETF_OP_Fee!$K$5:$L$14,2,1),0))^($A2916-$A2915)*(1+2*(L2916/L2915-1))-M$3*IFERROR(VLOOKUP($A4512,Dividends!$C$10:$E$100,3,0),0)</f>
        <v>22.942698029920798</v>
      </c>
      <c r="R2916">
        <f t="shared" si="109"/>
        <v>471.92562473446634</v>
      </c>
      <c r="S2916" t="e">
        <f t="shared" si="107"/>
        <v>#VALUE!</v>
      </c>
      <c r="U2916">
        <f t="shared" si="110"/>
        <v>1386.1436733639641</v>
      </c>
      <c r="V2916">
        <f t="shared" si="111"/>
        <v>4705.3866584850712</v>
      </c>
      <c r="W2916">
        <f>VLOOKUP(A2916,Tbills!$B$4:$C$10000,2,1)</f>
        <v>5.0000439560411711E-2</v>
      </c>
    </row>
    <row r="2917" spans="1:23">
      <c r="A2917" s="1">
        <v>44403</v>
      </c>
      <c r="B2917">
        <f>IFERROR(VLOOKUP($A2917,'BTC-Web'!$A$2:$H$10000,2,0),"")</f>
        <v>35384.03125</v>
      </c>
      <c r="C2917">
        <f>VLOOKUP(A2917,H_SPBTFDUE!$B$2:$C$5828,2,0)</f>
        <v>224.63</v>
      </c>
      <c r="D2917" s="2">
        <f>D2916*(1-D$1+IF(AND(WEEKDAY($A2917)&lt;&gt;1,WEEKDAY($A2917)&lt;&gt;7),-VLOOKUP($A2917,ETF_OP_Fee!$G$5:$H$14,2,1),0))^($A2917-$A2916)*(1+2*(C2917/C2916-1))+IFERROR(VLOOKUP(A2917,BITXeom!$C$9:$D$100,2,0),0)-$D$3*IFERROR(VLOOKUP($A2917,Dividends!$C$10:$E$100,2,0),0)</f>
        <v>66.906757925909346</v>
      </c>
      <c r="G2917" s="66">
        <f t="shared" si="108"/>
        <v>0.11730143200323984</v>
      </c>
      <c r="H2917" s="2">
        <f>H2916*(1-H$1+IF(AND(WEEKDAY($A2917)&lt;&gt;1,WEEKDAY($A2917)&lt;&gt;7),-VLOOKUP($A2917,ETF_OP_Fee!$I$5:$J$14,2,1),0))^($A2917-$A2916)*(1+1*(B2917/B2916-1))</f>
        <v>23.056250695904339</v>
      </c>
      <c r="I2917" s="9" t="str">
        <f>IFERROR(VLOOKUP(A2917,'BITO-IV'!$A$1:$J$10000,4,0),"")</f>
        <v/>
      </c>
      <c r="L2917" s="9">
        <f>VLOOKUP(A2917,'ETH-Web'!$A$1:$G$10001,6,0)</f>
        <v>2233.3666990000002</v>
      </c>
      <c r="M2917" s="2">
        <f>M2916*(1-M$1+IF(AND(WEEKDAY($A2917)&lt;&gt;1,WEEKDAY($A2917)&lt;&gt;7),-VLOOKUP($A2917,ETF_OP_Fee!$K$5:$L$14,2,1),0))^($A2917-$A2916)*(1+2*(L2917/L2916-1))-M$3*IFERROR(VLOOKUP($A4513,Dividends!$C$10:$E$100,3,0),0)</f>
        <v>25.285790485047407</v>
      </c>
      <c r="R2917">
        <f t="shared" si="109"/>
        <v>516.89012115536866</v>
      </c>
      <c r="S2917" t="e">
        <f t="shared" si="107"/>
        <v>#VALUE!</v>
      </c>
      <c r="U2917">
        <f t="shared" si="110"/>
        <v>1456.9847503468266</v>
      </c>
      <c r="V2917">
        <f t="shared" si="111"/>
        <v>5185.9385082967756</v>
      </c>
      <c r="W2917">
        <f>VLOOKUP(A2917,Tbills!$B$4:$C$10000,2,1)</f>
        <v>5.0000439560411711E-2</v>
      </c>
    </row>
    <row r="2918" spans="1:23">
      <c r="A2918" s="1">
        <v>44404</v>
      </c>
      <c r="B2918">
        <f>IFERROR(VLOOKUP($A2918,'BTC-Web'!$A$2:$H$10000,2,0),"")</f>
        <v>37276.035155999998</v>
      </c>
      <c r="C2918">
        <f>VLOOKUP(A2918,H_SPBTFDUE!$B$2:$C$5828,2,0)</f>
        <v>215.76</v>
      </c>
      <c r="D2918" s="2">
        <f>D2917*(1-D$1+IF(AND(WEEKDAY($A2918)&lt;&gt;1,WEEKDAY($A2918)&lt;&gt;7),-VLOOKUP($A2918,ETF_OP_Fee!$G$5:$H$14,2,1),0))^($A2918-$A2917)*(1+2*(C2918/C2917-1))+IFERROR(VLOOKUP(A2918,BITXeom!$C$9:$D$100,2,0),0)-$D$3*IFERROR(VLOOKUP($A2918,Dividends!$C$10:$E$100,2,0),0)</f>
        <v>61.615414155501675</v>
      </c>
      <c r="G2918" s="66">
        <f t="shared" si="108"/>
        <v>0.12655912594464894</v>
      </c>
      <c r="H2918" s="2">
        <f>H2917*(1-H$1+IF(AND(WEEKDAY($A2918)&lt;&gt;1,WEEKDAY($A2918)&lt;&gt;7),-VLOOKUP($A2918,ETF_OP_Fee!$I$5:$J$14,2,1),0))^($A2918-$A2917)*(1+1*(B2918/B2917-1))</f>
        <v>24.28844911145406</v>
      </c>
      <c r="I2918" s="9" t="str">
        <f>IFERROR(VLOOKUP(A2918,'BITO-IV'!$A$1:$J$10000,4,0),"")</f>
        <v/>
      </c>
      <c r="L2918" s="9">
        <f>VLOOKUP(A2918,'ETH-Web'!$A$1:$G$10001,6,0)</f>
        <v>2298.3334960000002</v>
      </c>
      <c r="M2918" s="2">
        <f>M2917*(1-M$1+IF(AND(WEEKDAY($A2918)&lt;&gt;1,WEEKDAY($A2918)&lt;&gt;7),-VLOOKUP($A2918,ETF_OP_Fee!$K$5:$L$14,2,1),0))^($A2918-$A2917)*(1+2*(L2918/L2917-1))-M$3*IFERROR(VLOOKUP($A4514,Dividends!$C$10:$E$100,3,0),0)</f>
        <v>26.756187023750442</v>
      </c>
      <c r="R2918">
        <f t="shared" si="109"/>
        <v>544.5285245156067</v>
      </c>
      <c r="S2918" t="e">
        <f t="shared" si="107"/>
        <v>#VALUE!</v>
      </c>
      <c r="U2918">
        <f t="shared" si="110"/>
        <v>1499.3672361921922</v>
      </c>
      <c r="V2918">
        <f t="shared" si="111"/>
        <v>5487.5065386510405</v>
      </c>
      <c r="W2918">
        <f>VLOOKUP(A2918,Tbills!$B$4:$C$10000,2,1)</f>
        <v>5.0000439560411711E-2</v>
      </c>
    </row>
    <row r="2919" spans="1:23">
      <c r="A2919" s="1">
        <v>44405</v>
      </c>
      <c r="B2919">
        <f>IFERROR(VLOOKUP($A2919,'BTC-Web'!$A$2:$H$10000,2,0),"")</f>
        <v>39503.1875</v>
      </c>
      <c r="C2919">
        <f>VLOOKUP(A2919,H_SPBTFDUE!$B$2:$C$5828,2,0)</f>
        <v>230.26</v>
      </c>
      <c r="D2919" s="2">
        <f>D2918*(1-D$1+IF(AND(WEEKDAY($A2919)&lt;&gt;1,WEEKDAY($A2919)&lt;&gt;7),-VLOOKUP($A2919,ETF_OP_Fee!$G$5:$H$14,2,1),0))^($A2919-$A2918)*(1+2*(C2919/C2918-1))+IFERROR(VLOOKUP(A2919,BITXeom!$C$9:$D$100,2,0),0)-$D$3*IFERROR(VLOOKUP($A2919,Dividends!$C$10:$E$100,2,0),0)</f>
        <v>69.888629896611306</v>
      </c>
      <c r="G2919" s="66">
        <f t="shared" si="108"/>
        <v>0.1095419027277391</v>
      </c>
      <c r="H2919" s="2">
        <f>H2918*(1-H$1+IF(AND(WEEKDAY($A2919)&lt;&gt;1,WEEKDAY($A2919)&lt;&gt;7),-VLOOKUP($A2919,ETF_OP_Fee!$I$5:$J$14,2,1),0))^($A2919-$A2918)*(1+1*(B2919/B2918-1))</f>
        <v>25.738954874939825</v>
      </c>
      <c r="I2919" s="9" t="str">
        <f>IFERROR(VLOOKUP(A2919,'BITO-IV'!$A$1:$J$10000,4,0),"")</f>
        <v/>
      </c>
      <c r="L2919" s="9">
        <f>VLOOKUP(A2919,'ETH-Web'!$A$1:$G$10001,6,0)</f>
        <v>2296.5454100000002</v>
      </c>
      <c r="M2919" s="2">
        <f>M2918*(1-M$1+IF(AND(WEEKDAY($A2919)&lt;&gt;1,WEEKDAY($A2919)&lt;&gt;7),-VLOOKUP($A2919,ETF_OP_Fee!$K$5:$L$14,2,1),0))^($A2919-$A2918)*(1+2*(L2919/L2918-1))-M$3*IFERROR(VLOOKUP($A4515,Dividends!$C$10:$E$100,3,0),0)</f>
        <v>26.713866811987767</v>
      </c>
      <c r="R2919">
        <f t="shared" si="109"/>
        <v>577.06277808293089</v>
      </c>
      <c r="S2919" t="e">
        <f t="shared" ref="S2919:S2982" si="112">IF($A2919&gt;=$R$2,I2919*S$4,"")</f>
        <v>#VALUE!</v>
      </c>
      <c r="U2919">
        <f t="shared" si="110"/>
        <v>1498.2007398727676</v>
      </c>
      <c r="V2919">
        <f t="shared" si="111"/>
        <v>5478.8269596602586</v>
      </c>
      <c r="W2919">
        <f>VLOOKUP(A2919,Tbills!$B$4:$C$10000,2,1)</f>
        <v>5.0000439560411711E-2</v>
      </c>
    </row>
    <row r="2920" spans="1:23">
      <c r="A2920" s="1">
        <v>44406</v>
      </c>
      <c r="B2920">
        <f>IFERROR(VLOOKUP($A2920,'BTC-Web'!$A$2:$H$10000,2,0),"")</f>
        <v>39995.453125</v>
      </c>
      <c r="C2920">
        <f>VLOOKUP(A2920,H_SPBTFDUE!$B$2:$C$5828,2,0)</f>
        <v>226.3</v>
      </c>
      <c r="D2920" s="2">
        <f>D2919*(1-D$1+IF(AND(WEEKDAY($A2920)&lt;&gt;1,WEEKDAY($A2920)&lt;&gt;7),-VLOOKUP($A2920,ETF_OP_Fee!$G$5:$H$14,2,1),0))^($A2920-$A2919)*(1+2*(C2920/C2919-1))+IFERROR(VLOOKUP(A2920,BITXeom!$C$9:$D$100,2,0),0)-$D$3*IFERROR(VLOOKUP($A2920,Dividends!$C$10:$E$100,2,0),0)</f>
        <v>67.476612403868074</v>
      </c>
      <c r="G2920" s="66">
        <f t="shared" si="108"/>
        <v>0.1133039929099325</v>
      </c>
      <c r="H2920" s="2">
        <f>H2919*(1-H$1+IF(AND(WEEKDAY($A2920)&lt;&gt;1,WEEKDAY($A2920)&lt;&gt;7),-VLOOKUP($A2920,ETF_OP_Fee!$I$5:$J$14,2,1),0))^($A2920-$A2919)*(1+1*(B2920/B2919-1))</f>
        <v>26.059020414821859</v>
      </c>
      <c r="I2920" s="9" t="str">
        <f>IFERROR(VLOOKUP(A2920,'BITO-IV'!$A$1:$J$10000,4,0),"")</f>
        <v/>
      </c>
      <c r="L2920" s="9">
        <f>VLOOKUP(A2920,'ETH-Web'!$A$1:$G$10001,6,0)</f>
        <v>2380.9567870000001</v>
      </c>
      <c r="M2920" s="2">
        <f>M2919*(1-M$1+IF(AND(WEEKDAY($A2920)&lt;&gt;1,WEEKDAY($A2920)&lt;&gt;7),-VLOOKUP($A2920,ETF_OP_Fee!$K$5:$L$14,2,1),0))^($A2920-$A2919)*(1+2*(L2920/L2919-1))-M$3*IFERROR(VLOOKUP($A4516,Dividends!$C$10:$E$100,3,0),0)</f>
        <v>28.676907663457676</v>
      </c>
      <c r="R2920">
        <f t="shared" si="109"/>
        <v>584.25379701316865</v>
      </c>
      <c r="S2920" t="e">
        <f t="shared" si="112"/>
        <v>#VALUE!</v>
      </c>
      <c r="U2920">
        <f t="shared" si="110"/>
        <v>1553.2683152511613</v>
      </c>
      <c r="V2920">
        <f t="shared" si="111"/>
        <v>5881.432887721614</v>
      </c>
      <c r="W2920">
        <f>VLOOKUP(A2920,Tbills!$B$4:$C$10000,2,1)</f>
        <v>5.0000439560411711E-2</v>
      </c>
    </row>
    <row r="2921" spans="1:23">
      <c r="A2921" s="1">
        <v>44407</v>
      </c>
      <c r="B2921">
        <f>IFERROR(VLOOKUP($A2921,'BTC-Web'!$A$2:$H$10000,2,0),"")</f>
        <v>40027.484375</v>
      </c>
      <c r="C2921">
        <f>VLOOKUP(A2921,H_SPBTFDUE!$B$2:$C$5828,2,0)</f>
        <v>227.4</v>
      </c>
      <c r="D2921" s="2">
        <f>D2920*(1-D$1+IF(AND(WEEKDAY($A2921)&lt;&gt;1,WEEKDAY($A2921)&lt;&gt;7),-VLOOKUP($A2921,ETF_OP_Fee!$G$5:$H$14,2,1),0))^($A2921-$A2920)*(1+2*(C2921/C2920-1))+IFERROR(VLOOKUP(A2921,BITXeom!$C$9:$D$100,2,0),0)-$D$3*IFERROR(VLOOKUP($A2921,Dividends!$C$10:$E$100,2,0),0)</f>
        <v>68.124380367344827</v>
      </c>
      <c r="G2921" s="66">
        <f t="shared" ref="G2921:G2984" si="113">G2920*(1-G$1-2*(C2921/C2920-1))</f>
        <v>0.11219659783508347</v>
      </c>
      <c r="H2921" s="2">
        <f>H2920*(1-H$1+IF(AND(WEEKDAY($A2921)&lt;&gt;1,WEEKDAY($A2921)&lt;&gt;7),-VLOOKUP($A2921,ETF_OP_Fee!$I$5:$J$14,2,1),0))^($A2921-$A2920)*(1+1*(B2921/B2920-1))</f>
        <v>26.07921157042249</v>
      </c>
      <c r="I2921" s="9" t="str">
        <f>IFERROR(VLOOKUP(A2921,'BITO-IV'!$A$1:$J$10000,4,0),"")</f>
        <v/>
      </c>
      <c r="L2921" s="9">
        <f>VLOOKUP(A2921,'ETH-Web'!$A$1:$G$10001,6,0)</f>
        <v>2466.9614259999998</v>
      </c>
      <c r="M2921" s="2">
        <f>M2920*(1-M$1+IF(AND(WEEKDAY($A2921)&lt;&gt;1,WEEKDAY($A2921)&lt;&gt;7),-VLOOKUP($A2921,ETF_OP_Fee!$K$5:$L$14,2,1),0))^($A2921-$A2920)*(1+2*(L2921/L2920-1))-M$3*IFERROR(VLOOKUP($A4517,Dividends!$C$10:$E$100,3,0),0)</f>
        <v>30.747843503612799</v>
      </c>
      <c r="R2921">
        <f t="shared" ref="R2921:R2984" si="114">IF($A2921&gt;=$R$2,B2921*R$4,"")</f>
        <v>584.72170968756916</v>
      </c>
      <c r="S2921" t="e">
        <f t="shared" si="112"/>
        <v>#VALUE!</v>
      </c>
      <c r="U2921">
        <f t="shared" si="110"/>
        <v>1609.3752893267533</v>
      </c>
      <c r="V2921">
        <f t="shared" si="111"/>
        <v>6306.1673221868232</v>
      </c>
      <c r="W2921">
        <f>VLOOKUP(A2921,Tbills!$B$4:$C$10000,2,1)</f>
        <v>5.0000439560411711E-2</v>
      </c>
    </row>
    <row r="2922" spans="1:23">
      <c r="A2922" s="1">
        <v>44410</v>
      </c>
      <c r="B2922">
        <f>IFERROR(VLOOKUP($A2922,'BTC-Web'!$A$2:$H$10000,2,0),"")</f>
        <v>39907.261719000002</v>
      </c>
      <c r="C2922">
        <f>VLOOKUP(A2922,H_SPBTFDUE!$B$2:$C$5828,2,0)</f>
        <v>223.01</v>
      </c>
      <c r="D2922" s="2">
        <f>D2921*(1-D$1+IF(AND(WEEKDAY($A2922)&lt;&gt;1,WEEKDAY($A2922)&lt;&gt;7),-VLOOKUP($A2922,ETF_OP_Fee!$G$5:$H$14,2,1),0))^($A2922-$A2921)*(1+2*(C2922/C2921-1))+IFERROR(VLOOKUP(A2922,BITXeom!$C$9:$D$100,2,0),0)-$D$3*IFERROR(VLOOKUP($A2922,Dividends!$C$10:$E$100,2,0),0)</f>
        <v>65.470389605142202</v>
      </c>
      <c r="G2922" s="66">
        <f t="shared" si="113"/>
        <v>0.11652271053808086</v>
      </c>
      <c r="H2922" s="2">
        <f>H2921*(1-H$1+IF(AND(WEEKDAY($A2922)&lt;&gt;1,WEEKDAY($A2922)&lt;&gt;7),-VLOOKUP($A2922,ETF_OP_Fee!$I$5:$J$14,2,1),0))^($A2922-$A2921)*(1+1*(B2922/B2921-1))</f>
        <v>25.998852435905164</v>
      </c>
      <c r="I2922" s="9" t="str">
        <f>IFERROR(VLOOKUP(A2922,'BITO-IV'!$A$1:$J$10000,4,0),"")</f>
        <v/>
      </c>
      <c r="L2922" s="9">
        <f>VLOOKUP(A2922,'ETH-Web'!$A$1:$G$10001,6,0)</f>
        <v>2610.1533199999999</v>
      </c>
      <c r="M2922" s="2">
        <f>M2921*(1-M$1+IF(AND(WEEKDAY($A2922)&lt;&gt;1,WEEKDAY($A2922)&lt;&gt;7),-VLOOKUP($A2922,ETF_OP_Fee!$K$5:$L$14,2,1),0))^($A2922-$A2921)*(1+2*(L2922/L2921-1))-M$3*IFERROR(VLOOKUP($A4518,Dividends!$C$10:$E$100,3,0),0)</f>
        <v>34.31463752014001</v>
      </c>
      <c r="R2922">
        <f t="shared" si="114"/>
        <v>582.96549647414508</v>
      </c>
      <c r="S2922" t="e">
        <f t="shared" si="112"/>
        <v>#VALUE!</v>
      </c>
      <c r="U2922">
        <f t="shared" si="110"/>
        <v>1702.7895978792601</v>
      </c>
      <c r="V2922">
        <f t="shared" si="111"/>
        <v>7037.6917905402715</v>
      </c>
      <c r="W2922">
        <f>VLOOKUP(A2922,Tbills!$B$4:$C$10000,2,1)</f>
        <v>5.0000439560411711E-2</v>
      </c>
    </row>
    <row r="2923" spans="1:23">
      <c r="A2923" s="1">
        <v>44411</v>
      </c>
      <c r="B2923">
        <f>IFERROR(VLOOKUP($A2923,'BTC-Web'!$A$2:$H$10000,2,0),"")</f>
        <v>39178.402344000002</v>
      </c>
      <c r="C2923">
        <f>VLOOKUP(A2923,H_SPBTFDUE!$B$2:$C$5828,2,0)</f>
        <v>216.1</v>
      </c>
      <c r="D2923" s="2">
        <f>D2922*(1-D$1+IF(AND(WEEKDAY($A2923)&lt;&gt;1,WEEKDAY($A2923)&lt;&gt;7),-VLOOKUP($A2923,ETF_OP_Fee!$G$5:$H$14,2,1),0))^($A2923-$A2922)*(1+2*(C2923/C2922-1))+IFERROR(VLOOKUP(A2923,BITXeom!$C$9:$D$100,2,0),0)-$D$3*IFERROR(VLOOKUP($A2923,Dividends!$C$10:$E$100,2,0),0)</f>
        <v>61.405765691594688</v>
      </c>
      <c r="G2923" s="66">
        <f t="shared" si="113"/>
        <v>0.12373759407611716</v>
      </c>
      <c r="H2923" s="2">
        <f>H2922*(1-H$1+IF(AND(WEEKDAY($A2923)&lt;&gt;1,WEEKDAY($A2923)&lt;&gt;7),-VLOOKUP($A2923,ETF_OP_Fee!$I$5:$J$14,2,1),0))^($A2923-$A2922)*(1+1*(B2923/B2922-1))</f>
        <v>25.523349535995109</v>
      </c>
      <c r="I2923" s="9" t="str">
        <f>IFERROR(VLOOKUP(A2923,'BITO-IV'!$A$1:$J$10000,4,0),"")</f>
        <v/>
      </c>
      <c r="L2923" s="9">
        <f>VLOOKUP(A2923,'ETH-Web'!$A$1:$G$10001,6,0)</f>
        <v>2502.3496089999999</v>
      </c>
      <c r="M2923" s="2">
        <f>M2922*(1-M$1+IF(AND(WEEKDAY($A2923)&lt;&gt;1,WEEKDAY($A2923)&lt;&gt;7),-VLOOKUP($A2923,ETF_OP_Fee!$K$5:$L$14,2,1),0))^($A2923-$A2922)*(1+2*(L2923/L2922-1))-M$3*IFERROR(VLOOKUP($A4519,Dividends!$C$10:$E$100,3,0),0)</f>
        <v>31.479322604875644</v>
      </c>
      <c r="R2923">
        <f t="shared" si="114"/>
        <v>572.31831475572585</v>
      </c>
      <c r="S2923" t="e">
        <f t="shared" si="112"/>
        <v>#VALUE!</v>
      </c>
      <c r="U2923">
        <f t="shared" si="110"/>
        <v>1632.461530827788</v>
      </c>
      <c r="V2923">
        <f t="shared" si="111"/>
        <v>6456.1885620407447</v>
      </c>
      <c r="W2923">
        <f>VLOOKUP(A2923,Tbills!$B$4:$C$10000,2,1)</f>
        <v>5.0000439560411711E-2</v>
      </c>
    </row>
    <row r="2924" spans="1:23">
      <c r="A2924" s="1">
        <v>44412</v>
      </c>
      <c r="B2924">
        <f>IFERROR(VLOOKUP($A2924,'BTC-Web'!$A$2:$H$10000,2,0),"")</f>
        <v>38213.332030999998</v>
      </c>
      <c r="C2924">
        <f>VLOOKUP(A2924,H_SPBTFDUE!$B$2:$C$5828,2,0)</f>
        <v>226.78</v>
      </c>
      <c r="D2924" s="2">
        <f>D2923*(1-D$1+IF(AND(WEEKDAY($A2924)&lt;&gt;1,WEEKDAY($A2924)&lt;&gt;7),-VLOOKUP($A2924,ETF_OP_Fee!$G$5:$H$14,2,1),0))^($A2924-$A2923)*(1+2*(C2924/C2923-1))+IFERROR(VLOOKUP(A2924,BITXeom!$C$9:$D$100,2,0),0)-$D$3*IFERROR(VLOOKUP($A2924,Dividends!$C$10:$E$100,2,0),0)</f>
        <v>67.467169651717413</v>
      </c>
      <c r="G2924" s="66">
        <f t="shared" si="113"/>
        <v>0.11150054206895968</v>
      </c>
      <c r="H2924" s="2">
        <f>H2923*(1-H$1+IF(AND(WEEKDAY($A2924)&lt;&gt;1,WEEKDAY($A2924)&lt;&gt;7),-VLOOKUP($A2924,ETF_OP_Fee!$I$5:$J$14,2,1),0))^($A2924-$A2923)*(1+1*(B2924/B2923-1))</f>
        <v>24.893992267456365</v>
      </c>
      <c r="I2924" s="9" t="str">
        <f>IFERROR(VLOOKUP(A2924,'BITO-IV'!$A$1:$J$10000,4,0),"")</f>
        <v/>
      </c>
      <c r="L2924" s="9">
        <f>VLOOKUP(A2924,'ETH-Web'!$A$1:$G$10001,6,0)</f>
        <v>2724.6198730000001</v>
      </c>
      <c r="M2924" s="2">
        <f>M2923*(1-M$1+IF(AND(WEEKDAY($A2924)&lt;&gt;1,WEEKDAY($A2924)&lt;&gt;7),-VLOOKUP($A2924,ETF_OP_Fee!$K$5:$L$14,2,1),0))^($A2924-$A2923)*(1+2*(L2924/L2923-1))-M$3*IFERROR(VLOOKUP($A4520,Dividends!$C$10:$E$100,3,0),0)</f>
        <v>37.070645894246624</v>
      </c>
      <c r="R2924">
        <f t="shared" si="114"/>
        <v>558.22056236890523</v>
      </c>
      <c r="S2924" t="e">
        <f t="shared" si="112"/>
        <v>#VALUE!</v>
      </c>
      <c r="U2924">
        <f t="shared" si="110"/>
        <v>1777.4643130616982</v>
      </c>
      <c r="V2924">
        <f t="shared" si="111"/>
        <v>7602.9298029694119</v>
      </c>
      <c r="W2924">
        <f>VLOOKUP(A2924,Tbills!$B$4:$C$10000,2,1)</f>
        <v>5.0000439560411711E-2</v>
      </c>
    </row>
    <row r="2925" spans="1:23">
      <c r="A2925" s="1">
        <v>44413</v>
      </c>
      <c r="B2925">
        <f>IFERROR(VLOOKUP($A2925,'BTC-Web'!$A$2:$H$10000,2,0),"")</f>
        <v>39744.515625</v>
      </c>
      <c r="C2925">
        <f>VLOOKUP(A2925,H_SPBTFDUE!$B$2:$C$5828,2,0)</f>
        <v>231.94</v>
      </c>
      <c r="D2925" s="2">
        <f>D2924*(1-D$1+IF(AND(WEEKDAY($A2925)&lt;&gt;1,WEEKDAY($A2925)&lt;&gt;7),-VLOOKUP($A2925,ETF_OP_Fee!$G$5:$H$14,2,1),0))^($A2925-$A2924)*(1+2*(C2925/C2924-1))+IFERROR(VLOOKUP(A2925,BITXeom!$C$9:$D$100,2,0),0)-$D$3*IFERROR(VLOOKUP($A2925,Dividends!$C$10:$E$100,2,0),0)</f>
        <v>70.528871961039144</v>
      </c>
      <c r="G2925" s="66">
        <f t="shared" si="113"/>
        <v>0.10642072084784945</v>
      </c>
      <c r="H2925" s="2">
        <f>H2924*(1-H$1+IF(AND(WEEKDAY($A2925)&lt;&gt;1,WEEKDAY($A2925)&lt;&gt;7),-VLOOKUP($A2925,ETF_OP_Fee!$I$5:$J$14,2,1),0))^($A2925-$A2924)*(1+1*(B2925/B2924-1))</f>
        <v>25.890804610857092</v>
      </c>
      <c r="I2925" s="9" t="str">
        <f>IFERROR(VLOOKUP(A2925,'BITO-IV'!$A$1:$J$10000,4,0),"")</f>
        <v/>
      </c>
      <c r="L2925" s="9">
        <f>VLOOKUP(A2925,'ETH-Web'!$A$1:$G$10001,6,0)</f>
        <v>2827.328857</v>
      </c>
      <c r="M2925" s="2">
        <f>M2924*(1-M$1+IF(AND(WEEKDAY($A2925)&lt;&gt;1,WEEKDAY($A2925)&lt;&gt;7),-VLOOKUP($A2925,ETF_OP_Fee!$K$5:$L$14,2,1),0))^($A2925-$A2924)*(1+2*(L2925/L2924-1))-M$3*IFERROR(VLOOKUP($A4521,Dividends!$C$10:$E$100,3,0),0)</f>
        <v>39.864495976534748</v>
      </c>
      <c r="R2925">
        <f t="shared" si="114"/>
        <v>580.58810064688976</v>
      </c>
      <c r="S2925" t="e">
        <f t="shared" si="112"/>
        <v>#VALUE!</v>
      </c>
      <c r="U2925">
        <f t="shared" si="110"/>
        <v>1844.4687254936648</v>
      </c>
      <c r="V2925">
        <f t="shared" si="111"/>
        <v>8175.9288846755553</v>
      </c>
      <c r="W2925">
        <f>VLOOKUP(A2925,Tbills!$B$4:$C$10000,2,1)</f>
        <v>5.0000439560411711E-2</v>
      </c>
    </row>
    <row r="2926" spans="1:23">
      <c r="A2926" s="1">
        <v>44414</v>
      </c>
      <c r="B2926">
        <f>IFERROR(VLOOKUP($A2926,'BTC-Web'!$A$2:$H$10000,2,0),"")</f>
        <v>40865.867187999997</v>
      </c>
      <c r="C2926">
        <f>VLOOKUP(A2926,H_SPBTFDUE!$B$2:$C$5828,2,0)</f>
        <v>244.56</v>
      </c>
      <c r="D2926" s="2">
        <f>D2925*(1-D$1+IF(AND(WEEKDAY($A2926)&lt;&gt;1,WEEKDAY($A2926)&lt;&gt;7),-VLOOKUP($A2926,ETF_OP_Fee!$G$5:$H$14,2,1),0))^($A2926-$A2925)*(1+2*(C2926/C2925-1))+IFERROR(VLOOKUP(A2926,BITXeom!$C$9:$D$100,2,0),0)-$D$3*IFERROR(VLOOKUP($A2926,Dividends!$C$10:$E$100,2,0),0)</f>
        <v>78.194484427601324</v>
      </c>
      <c r="G2926" s="66">
        <f t="shared" si="113"/>
        <v>9.4834345603179743E-2</v>
      </c>
      <c r="H2926" s="2">
        <f>H2925*(1-H$1+IF(AND(WEEKDAY($A2926)&lt;&gt;1,WEEKDAY($A2926)&lt;&gt;7),-VLOOKUP($A2926,ETF_OP_Fee!$I$5:$J$14,2,1),0))^($A2926-$A2925)*(1+1*(B2926/B2925-1))</f>
        <v>26.620594758482973</v>
      </c>
      <c r="I2926" s="9" t="str">
        <f>IFERROR(VLOOKUP(A2926,'BITO-IV'!$A$1:$J$10000,4,0),"")</f>
        <v/>
      </c>
      <c r="L2926" s="9">
        <f>VLOOKUP(A2926,'ETH-Web'!$A$1:$G$10001,6,0)</f>
        <v>2890.9416500000002</v>
      </c>
      <c r="M2926" s="2">
        <f>M2925*(1-M$1+IF(AND(WEEKDAY($A2926)&lt;&gt;1,WEEKDAY($A2926)&lt;&gt;7),-VLOOKUP($A2926,ETF_OP_Fee!$K$5:$L$14,2,1),0))^($A2926-$A2925)*(1+2*(L2926/L2925-1))-M$3*IFERROR(VLOOKUP($A4522,Dividends!$C$10:$E$100,3,0),0)</f>
        <v>41.657266054673016</v>
      </c>
      <c r="R2926">
        <f t="shared" si="114"/>
        <v>596.96881038461447</v>
      </c>
      <c r="S2926" t="e">
        <f t="shared" si="112"/>
        <v>#VALUE!</v>
      </c>
      <c r="U2926">
        <f t="shared" si="110"/>
        <v>1885.9678977386297</v>
      </c>
      <c r="V2926">
        <f t="shared" si="111"/>
        <v>8543.613469827731</v>
      </c>
      <c r="W2926">
        <f>VLOOKUP(A2926,Tbills!$B$4:$C$10000,2,1)</f>
        <v>5.0000439560411711E-2</v>
      </c>
    </row>
    <row r="2927" spans="1:23">
      <c r="A2927" s="1">
        <v>44417</v>
      </c>
      <c r="B2927">
        <f>IFERROR(VLOOKUP($A2927,'BTC-Web'!$A$2:$H$10000,2,0),"")</f>
        <v>43791.925780999998</v>
      </c>
      <c r="C2927">
        <f>VLOOKUP(A2927,H_SPBTFDUE!$B$2:$C$5828,2,0)</f>
        <v>262.10000000000002</v>
      </c>
      <c r="D2927" s="2">
        <f>D2926*(1-D$1+IF(AND(WEEKDAY($A2927)&lt;&gt;1,WEEKDAY($A2927)&lt;&gt;7),-VLOOKUP($A2927,ETF_OP_Fee!$G$5:$H$14,2,1),0))^($A2927-$A2926)*(1+2*(C2927/C2926-1))+IFERROR(VLOOKUP(A2927,BITXeom!$C$9:$D$100,2,0),0)-$D$3*IFERROR(VLOOKUP($A2927,Dividends!$C$10:$E$100,2,0),0)</f>
        <v>89.378470575440915</v>
      </c>
      <c r="G2927" s="66">
        <f t="shared" si="113"/>
        <v>8.122624888112831E-2</v>
      </c>
      <c r="H2927" s="2">
        <f>H2926*(1-H$1+IF(AND(WEEKDAY($A2927)&lt;&gt;1,WEEKDAY($A2927)&lt;&gt;7),-VLOOKUP($A2927,ETF_OP_Fee!$I$5:$J$14,2,1),0))^($A2927-$A2926)*(1+1*(B2927/B2926-1))</f>
        <v>28.524442691135398</v>
      </c>
      <c r="I2927" s="9" t="str">
        <f>IFERROR(VLOOKUP(A2927,'BITO-IV'!$A$1:$J$10000,4,0),"")</f>
        <v/>
      </c>
      <c r="L2927" s="9">
        <f>VLOOKUP(A2927,'ETH-Web'!$A$1:$G$10001,6,0)</f>
        <v>3167.8562010000001</v>
      </c>
      <c r="M2927" s="2">
        <f>M2926*(1-M$1+IF(AND(WEEKDAY($A2927)&lt;&gt;1,WEEKDAY($A2927)&lt;&gt;7),-VLOOKUP($A2927,ETF_OP_Fee!$K$5:$L$14,2,1),0))^($A2927-$A2926)*(1+2*(L2927/L2926-1))-M$3*IFERROR(VLOOKUP($A4523,Dividends!$C$10:$E$100,3,0),0)</f>
        <v>49.633878003160056</v>
      </c>
      <c r="R2927">
        <f t="shared" si="114"/>
        <v>639.71269024266417</v>
      </c>
      <c r="S2927" t="e">
        <f t="shared" si="112"/>
        <v>#VALUE!</v>
      </c>
      <c r="U2927">
        <f t="shared" si="110"/>
        <v>2066.6190546385646</v>
      </c>
      <c r="V2927">
        <f t="shared" si="111"/>
        <v>10179.560706433236</v>
      </c>
      <c r="W2927">
        <f>VLOOKUP(A2927,Tbills!$B$4:$C$10000,2,1)</f>
        <v>5.0000439560411711E-2</v>
      </c>
    </row>
    <row r="2928" spans="1:23">
      <c r="A2928" s="1">
        <v>44418</v>
      </c>
      <c r="B2928">
        <f>IFERROR(VLOOKUP($A2928,'BTC-Web'!$A$2:$H$10000,2,0),"")</f>
        <v>46280.847655999998</v>
      </c>
      <c r="C2928">
        <f>VLOOKUP(A2928,H_SPBTFDUE!$B$2:$C$5828,2,0)</f>
        <v>259.08</v>
      </c>
      <c r="D2928" s="2">
        <f>D2927*(1-D$1+IF(AND(WEEKDAY($A2928)&lt;&gt;1,WEEKDAY($A2928)&lt;&gt;7),-VLOOKUP($A2928,ETF_OP_Fee!$G$5:$H$14,2,1),0))^($A2928-$A2927)*(1+2*(C2928/C2927-1))+IFERROR(VLOOKUP(A2928,BITXeom!$C$9:$D$100,2,0),0)-$D$3*IFERROR(VLOOKUP($A2928,Dividends!$C$10:$E$100,2,0),0)</f>
        <v>87.308249847366369</v>
      </c>
      <c r="G2928" s="66">
        <f t="shared" si="113"/>
        <v>8.3093850284822746E-2</v>
      </c>
      <c r="H2928" s="2">
        <f>H2927*(1-H$1+IF(AND(WEEKDAY($A2928)&lt;&gt;1,WEEKDAY($A2928)&lt;&gt;7),-VLOOKUP($A2928,ETF_OP_Fee!$I$5:$J$14,2,1),0))^($A2928-$A2927)*(1+1*(B2928/B2927-1))</f>
        <v>30.144849842281797</v>
      </c>
      <c r="I2928" s="9" t="str">
        <f>IFERROR(VLOOKUP(A2928,'BITO-IV'!$A$1:$J$10000,4,0),"")</f>
        <v/>
      </c>
      <c r="L2928" s="9">
        <f>VLOOKUP(A2928,'ETH-Web'!$A$1:$G$10001,6,0)</f>
        <v>3141.6911620000001</v>
      </c>
      <c r="M2928" s="2">
        <f>M2927*(1-M$1+IF(AND(WEEKDAY($A2928)&lt;&gt;1,WEEKDAY($A2928)&lt;&gt;7),-VLOOKUP($A2928,ETF_OP_Fee!$K$5:$L$14,2,1),0))^($A2928-$A2927)*(1+2*(L2928/L2927-1))-M$3*IFERROR(VLOOKUP($A4524,Dividends!$C$10:$E$100,3,0),0)</f>
        <v>48.812714749625684</v>
      </c>
      <c r="R2928">
        <f t="shared" si="114"/>
        <v>676.07087454409248</v>
      </c>
      <c r="S2928" t="e">
        <f t="shared" si="112"/>
        <v>#VALUE!</v>
      </c>
      <c r="U2928">
        <f t="shared" si="110"/>
        <v>2049.5497292867094</v>
      </c>
      <c r="V2928">
        <f t="shared" si="111"/>
        <v>10011.145875161879</v>
      </c>
      <c r="W2928">
        <f>VLOOKUP(A2928,Tbills!$B$4:$C$10000,2,1)</f>
        <v>5.0000439560411711E-2</v>
      </c>
    </row>
    <row r="2929" spans="1:23">
      <c r="A2929" s="1">
        <v>44419</v>
      </c>
      <c r="B2929">
        <f>IFERROR(VLOOKUP($A2929,'BTC-Web'!$A$2:$H$10000,2,0),"")</f>
        <v>45599.703125</v>
      </c>
      <c r="C2929">
        <f>VLOOKUP(A2929,H_SPBTFDUE!$B$2:$C$5828,2,0)</f>
        <v>264.49</v>
      </c>
      <c r="D2929" s="2">
        <f>D2928*(1-D$1+IF(AND(WEEKDAY($A2929)&lt;&gt;1,WEEKDAY($A2929)&lt;&gt;7),-VLOOKUP($A2929,ETF_OP_Fee!$G$5:$H$14,2,1),0))^($A2929-$A2928)*(1+2*(C2929/C2928-1))+IFERROR(VLOOKUP(A2929,BITXeom!$C$9:$D$100,2,0),0)-$D$3*IFERROR(VLOOKUP($A2929,Dividends!$C$10:$E$100,2,0),0)</f>
        <v>90.943554045681566</v>
      </c>
      <c r="G2929" s="66">
        <f t="shared" si="113"/>
        <v>7.9619262924386605E-2</v>
      </c>
      <c r="H2929" s="2">
        <f>H2928*(1-H$1+IF(AND(WEEKDAY($A2929)&lt;&gt;1,WEEKDAY($A2929)&lt;&gt;7),-VLOOKUP($A2929,ETF_OP_Fee!$I$5:$J$14,2,1),0))^($A2929-$A2928)*(1+1*(B2929/B2928-1))</f>
        <v>29.700415960641728</v>
      </c>
      <c r="I2929" s="9" t="str">
        <f>IFERROR(VLOOKUP(A2929,'BITO-IV'!$A$1:$J$10000,4,0),"")</f>
        <v/>
      </c>
      <c r="L2929" s="9">
        <f>VLOOKUP(A2929,'ETH-Web'!$A$1:$G$10001,6,0)</f>
        <v>3164.2451169999999</v>
      </c>
      <c r="M2929" s="2">
        <f>M2928*(1-M$1+IF(AND(WEEKDAY($A2929)&lt;&gt;1,WEEKDAY($A2929)&lt;&gt;7),-VLOOKUP($A2929,ETF_OP_Fee!$K$5:$L$14,2,1),0))^($A2929-$A2928)*(1+2*(L2929/L2928-1))-M$3*IFERROR(VLOOKUP($A4525,Dividends!$C$10:$E$100,3,0),0)</f>
        <v>49.512284924616509</v>
      </c>
      <c r="R2929">
        <f t="shared" si="114"/>
        <v>666.12071152661815</v>
      </c>
      <c r="S2929" t="e">
        <f t="shared" si="112"/>
        <v>#VALUE!</v>
      </c>
      <c r="U2929">
        <f t="shared" si="110"/>
        <v>2064.2632864064253</v>
      </c>
      <c r="V2929">
        <f t="shared" si="111"/>
        <v>10154.622817750887</v>
      </c>
      <c r="W2929">
        <f>VLOOKUP(A2929,Tbills!$B$4:$C$10000,2,1)</f>
        <v>5.0000439560411711E-2</v>
      </c>
    </row>
    <row r="2930" spans="1:23">
      <c r="A2930" s="1">
        <v>44420</v>
      </c>
      <c r="B2930">
        <f>IFERROR(VLOOKUP($A2930,'BTC-Web'!$A$2:$H$10000,2,0),"")</f>
        <v>45576.878905999998</v>
      </c>
      <c r="C2930">
        <f>VLOOKUP(A2930,H_SPBTFDUE!$B$2:$C$5828,2,0)</f>
        <v>252.64</v>
      </c>
      <c r="D2930" s="2">
        <f>D2929*(1-D$1+IF(AND(WEEKDAY($A2930)&lt;&gt;1,WEEKDAY($A2930)&lt;&gt;7),-VLOOKUP($A2930,ETF_OP_Fee!$G$5:$H$14,2,1),0))^($A2930-$A2929)*(1+2*(C2930/C2929-1))+IFERROR(VLOOKUP(A2930,BITXeom!$C$9:$D$100,2,0),0)-$D$3*IFERROR(VLOOKUP($A2930,Dividends!$C$10:$E$100,2,0),0)</f>
        <v>82.784447743909482</v>
      </c>
      <c r="G2930" s="66">
        <f t="shared" si="113"/>
        <v>8.6749514863882909E-2</v>
      </c>
      <c r="H2930" s="2">
        <f>H2929*(1-H$1+IF(AND(WEEKDAY($A2930)&lt;&gt;1,WEEKDAY($A2930)&lt;&gt;7),-VLOOKUP($A2930,ETF_OP_Fee!$I$5:$J$14,2,1),0))^($A2930-$A2929)*(1+1*(B2930/B2929-1))</f>
        <v>29.684777243839353</v>
      </c>
      <c r="I2930" s="9" t="str">
        <f>IFERROR(VLOOKUP(A2930,'BITO-IV'!$A$1:$J$10000,4,0),"")</f>
        <v/>
      </c>
      <c r="L2930" s="9">
        <f>VLOOKUP(A2930,'ETH-Web'!$A$1:$G$10001,6,0)</f>
        <v>3043.414307</v>
      </c>
      <c r="M2930" s="2">
        <f>M2929*(1-M$1+IF(AND(WEEKDAY($A2930)&lt;&gt;1,WEEKDAY($A2930)&lt;&gt;7),-VLOOKUP($A2930,ETF_OP_Fee!$K$5:$L$14,2,1),0))^($A2930-$A2929)*(1+2*(L2930/L2929-1))-M$3*IFERROR(VLOOKUP($A4526,Dividends!$C$10:$E$100,3,0),0)</f>
        <v>45.729725369241862</v>
      </c>
      <c r="R2930">
        <f t="shared" si="114"/>
        <v>665.7872952111951</v>
      </c>
      <c r="S2930" t="e">
        <f t="shared" si="112"/>
        <v>#VALUE!</v>
      </c>
      <c r="U2930">
        <f t="shared" si="110"/>
        <v>1985.4367114329195</v>
      </c>
      <c r="V2930">
        <f t="shared" si="111"/>
        <v>9378.8463487596091</v>
      </c>
      <c r="W2930">
        <f>VLOOKUP(A2930,Tbills!$B$4:$C$10000,2,1)</f>
        <v>5.0550329670318958E-2</v>
      </c>
    </row>
    <row r="2931" spans="1:23">
      <c r="A2931" s="1">
        <v>44421</v>
      </c>
      <c r="B2931">
        <f>IFERROR(VLOOKUP($A2931,'BTC-Web'!$A$2:$H$10000,2,0),"")</f>
        <v>44439.691405999998</v>
      </c>
      <c r="C2931">
        <f>VLOOKUP(A2931,H_SPBTFDUE!$B$2:$C$5828,2,0)</f>
        <v>264.73</v>
      </c>
      <c r="D2931" s="2">
        <f>D2930*(1-D$1+IF(AND(WEEKDAY($A2931)&lt;&gt;1,WEEKDAY($A2931)&lt;&gt;7),-VLOOKUP($A2931,ETF_OP_Fee!$G$5:$H$14,2,1),0))^($A2931-$A2930)*(1+2*(C2931/C2930-1))+IFERROR(VLOOKUP(A2931,BITXeom!$C$9:$D$100,2,0),0)-$D$3*IFERROR(VLOOKUP($A2931,Dividends!$C$10:$E$100,2,0),0)</f>
        <v>90.696755464865475</v>
      </c>
      <c r="G2931" s="66">
        <f t="shared" si="113"/>
        <v>7.8442262952175282E-2</v>
      </c>
      <c r="H2931" s="2">
        <f>H2930*(1-H$1+IF(AND(WEEKDAY($A2931)&lt;&gt;1,WEEKDAY($A2931)&lt;&gt;7),-VLOOKUP($A2931,ETF_OP_Fee!$I$5:$J$14,2,1),0))^($A2931-$A2930)*(1+1*(B2931/B2930-1))</f>
        <v>28.94335981210827</v>
      </c>
      <c r="I2931" s="9" t="str">
        <f>IFERROR(VLOOKUP(A2931,'BITO-IV'!$A$1:$J$10000,4,0),"")</f>
        <v/>
      </c>
      <c r="L2931" s="9">
        <f>VLOOKUP(A2931,'ETH-Web'!$A$1:$G$10001,6,0)</f>
        <v>3322.2116700000001</v>
      </c>
      <c r="M2931" s="2">
        <f>M2930*(1-M$1+IF(AND(WEEKDAY($A2931)&lt;&gt;1,WEEKDAY($A2931)&lt;&gt;7),-VLOOKUP($A2931,ETF_OP_Fee!$K$5:$L$14,2,1),0))^($A2931-$A2930)*(1+2*(L2931/L2930-1))-M$3*IFERROR(VLOOKUP($A4527,Dividends!$C$10:$E$100,3,0),0)</f>
        <v>54.106637027641852</v>
      </c>
      <c r="R2931">
        <f t="shared" si="114"/>
        <v>649.17525401955254</v>
      </c>
      <c r="S2931" t="e">
        <f t="shared" si="112"/>
        <v>#VALUE!</v>
      </c>
      <c r="U2931">
        <f t="shared" si="110"/>
        <v>2167.316161193583</v>
      </c>
      <c r="V2931">
        <f t="shared" si="111"/>
        <v>11096.892251876063</v>
      </c>
      <c r="W2931">
        <f>VLOOKUP(A2931,Tbills!$B$4:$C$10000,2,1)</f>
        <v>5.0550329670318958E-2</v>
      </c>
    </row>
    <row r="2932" spans="1:23">
      <c r="A2932" s="1">
        <v>44424</v>
      </c>
      <c r="B2932">
        <f>IFERROR(VLOOKUP($A2932,'BTC-Web'!$A$2:$H$10000,2,0),"")</f>
        <v>47019.960937999997</v>
      </c>
      <c r="C2932">
        <f>VLOOKUP(A2932,H_SPBTFDUE!$B$2:$C$5828,2,0)</f>
        <v>262.3</v>
      </c>
      <c r="D2932" s="2">
        <f>D2931*(1-D$1+IF(AND(WEEKDAY($A2932)&lt;&gt;1,WEEKDAY($A2932)&lt;&gt;7),-VLOOKUP($A2932,ETF_OP_Fee!$G$5:$H$14,2,1),0))^($A2932-$A2931)*(1+2*(C2932/C2931-1))+IFERROR(VLOOKUP(A2932,BITXeom!$C$9:$D$100,2,0),0)-$D$3*IFERROR(VLOOKUP($A2932,Dividends!$C$10:$E$100,2,0),0)</f>
        <v>88.999520848650889</v>
      </c>
      <c r="G2932" s="66">
        <f t="shared" si="113"/>
        <v>7.9878248397834403E-2</v>
      </c>
      <c r="H2932" s="2">
        <f>H2931*(1-H$1+IF(AND(WEEKDAY($A2932)&lt;&gt;1,WEEKDAY($A2932)&lt;&gt;7),-VLOOKUP($A2932,ETF_OP_Fee!$I$5:$J$14,2,1),0))^($A2932-$A2931)*(1+1*(B2932/B2931-1))</f>
        <v>30.621485978302854</v>
      </c>
      <c r="I2932" s="9" t="str">
        <f>IFERROR(VLOOKUP(A2932,'BITO-IV'!$A$1:$J$10000,4,0),"")</f>
        <v/>
      </c>
      <c r="L2932" s="9">
        <f>VLOOKUP(A2932,'ETH-Web'!$A$1:$G$10001,6,0)</f>
        <v>3156.5095209999999</v>
      </c>
      <c r="M2932" s="2">
        <f>M2931*(1-M$1+IF(AND(WEEKDAY($A2932)&lt;&gt;1,WEEKDAY($A2932)&lt;&gt;7),-VLOOKUP($A2932,ETF_OP_Fee!$K$5:$L$14,2,1),0))^($A2932-$A2931)*(1+2*(L2932/L2931-1))-M$3*IFERROR(VLOOKUP($A4528,Dividends!$C$10:$E$100,3,0),0)</f>
        <v>48.70551392815382</v>
      </c>
      <c r="R2932">
        <f t="shared" si="114"/>
        <v>686.86784539179712</v>
      </c>
      <c r="S2932" t="e">
        <f t="shared" si="112"/>
        <v>#VALUE!</v>
      </c>
      <c r="U2932">
        <f t="shared" si="110"/>
        <v>2059.2168041552613</v>
      </c>
      <c r="V2932">
        <f t="shared" si="111"/>
        <v>9989.1597375910278</v>
      </c>
      <c r="W2932">
        <f>VLOOKUP(A2932,Tbills!$B$4:$C$10000,2,1)</f>
        <v>5.0550329670318958E-2</v>
      </c>
    </row>
    <row r="2933" spans="1:23">
      <c r="A2933" s="1">
        <v>44425</v>
      </c>
      <c r="B2933">
        <f>IFERROR(VLOOKUP($A2933,'BTC-Web'!$A$2:$H$10000,2,0),"")</f>
        <v>45936.457030999998</v>
      </c>
      <c r="C2933">
        <f>VLOOKUP(A2933,H_SPBTFDUE!$B$2:$C$5828,2,0)</f>
        <v>258.83999999999997</v>
      </c>
      <c r="D2933" s="2">
        <f>D2932*(1-D$1+IF(AND(WEEKDAY($A2933)&lt;&gt;1,WEEKDAY($A2933)&lt;&gt;7),-VLOOKUP($A2933,ETF_OP_Fee!$G$5:$H$14,2,1),0))^($A2933-$A2932)*(1+2*(C2933/C2932-1))+IFERROR(VLOOKUP(A2933,BITXeom!$C$9:$D$100,2,0),0)-$D$3*IFERROR(VLOOKUP($A2933,Dividends!$C$10:$E$100,2,0),0)</f>
        <v>86.641089350100813</v>
      </c>
      <c r="G2933" s="66">
        <f t="shared" si="113"/>
        <v>8.1981438727601233E-2</v>
      </c>
      <c r="H2933" s="2">
        <f>H2932*(1-H$1+IF(AND(WEEKDAY($A2933)&lt;&gt;1,WEEKDAY($A2933)&lt;&gt;7),-VLOOKUP($A2933,ETF_OP_Fee!$I$5:$J$14,2,1),0))^($A2933-$A2932)*(1+1*(B2933/B2932-1))</f>
        <v>29.915081500754834</v>
      </c>
      <c r="I2933" s="9" t="str">
        <f>IFERROR(VLOOKUP(A2933,'BITO-IV'!$A$1:$J$10000,4,0),"")</f>
        <v/>
      </c>
      <c r="L2933" s="9">
        <f>VLOOKUP(A2933,'ETH-Web'!$A$1:$G$10001,6,0)</f>
        <v>3014.8459469999998</v>
      </c>
      <c r="M2933" s="2">
        <f>M2932*(1-M$1+IF(AND(WEEKDAY($A2933)&lt;&gt;1,WEEKDAY($A2933)&lt;&gt;7),-VLOOKUP($A2933,ETF_OP_Fee!$K$5:$L$14,2,1),0))^($A2933-$A2932)*(1+2*(L2933/L2932-1))-M$3*IFERROR(VLOOKUP($A4529,Dividends!$C$10:$E$100,3,0),0)</f>
        <v>44.332582945046461</v>
      </c>
      <c r="R2933">
        <f t="shared" si="114"/>
        <v>671.04001441898947</v>
      </c>
      <c r="S2933" t="e">
        <f t="shared" si="112"/>
        <v>#VALUE!</v>
      </c>
      <c r="U2933">
        <f t="shared" si="110"/>
        <v>1966.7995279909637</v>
      </c>
      <c r="V2933">
        <f t="shared" si="111"/>
        <v>9092.302224165418</v>
      </c>
      <c r="W2933">
        <f>VLOOKUP(A2933,Tbills!$B$4:$C$10000,2,1)</f>
        <v>5.0550329670318958E-2</v>
      </c>
    </row>
    <row r="2934" spans="1:23">
      <c r="A2934" s="1">
        <v>44426</v>
      </c>
      <c r="B2934">
        <f>IFERROR(VLOOKUP($A2934,'BTC-Web'!$A$2:$H$10000,2,0),"")</f>
        <v>44686.75</v>
      </c>
      <c r="C2934">
        <f>VLOOKUP(A2934,H_SPBTFDUE!$B$2:$C$5828,2,0)</f>
        <v>255.2</v>
      </c>
      <c r="D2934" s="2">
        <f>D2933*(1-D$1+IF(AND(WEEKDAY($A2934)&lt;&gt;1,WEEKDAY($A2934)&lt;&gt;7),-VLOOKUP($A2934,ETF_OP_Fee!$G$5:$H$14,2,1),0))^($A2934-$A2933)*(1+2*(C2934/C2933-1))+IFERROR(VLOOKUP(A2934,BITXeom!$C$9:$D$100,2,0),0)-$D$3*IFERROR(VLOOKUP($A2934,Dividends!$C$10:$E$100,2,0),0)</f>
        <v>84.194116219735079</v>
      </c>
      <c r="G2934" s="66">
        <f t="shared" si="113"/>
        <v>8.4282938755656608E-2</v>
      </c>
      <c r="H2934" s="2">
        <f>H2933*(1-H$1+IF(AND(WEEKDAY($A2934)&lt;&gt;1,WEEKDAY($A2934)&lt;&gt;7),-VLOOKUP($A2934,ETF_OP_Fee!$I$5:$J$14,2,1),0))^($A2934-$A2933)*(1+1*(B2934/B2933-1))</f>
        <v>29.100480555670547</v>
      </c>
      <c r="I2934" s="9" t="str">
        <f>IFERROR(VLOOKUP(A2934,'BITO-IV'!$A$1:$J$10000,4,0),"")</f>
        <v/>
      </c>
      <c r="L2934" s="9">
        <f>VLOOKUP(A2934,'ETH-Web'!$A$1:$G$10001,6,0)</f>
        <v>3020.0898440000001</v>
      </c>
      <c r="M2934" s="2">
        <f>M2933*(1-M$1+IF(AND(WEEKDAY($A2934)&lt;&gt;1,WEEKDAY($A2934)&lt;&gt;7),-VLOOKUP($A2934,ETF_OP_Fee!$K$5:$L$14,2,1),0))^($A2934-$A2933)*(1+2*(L2934/L2933-1))-M$3*IFERROR(VLOOKUP($A4530,Dividends!$C$10:$E$100,3,0),0)</f>
        <v>44.485657740273496</v>
      </c>
      <c r="R2934">
        <f t="shared" si="114"/>
        <v>652.78428730586393</v>
      </c>
      <c r="S2934" t="e">
        <f t="shared" si="112"/>
        <v>#VALUE!</v>
      </c>
      <c r="U2934">
        <f t="shared" si="110"/>
        <v>1970.2204968649112</v>
      </c>
      <c r="V2934">
        <f t="shared" si="111"/>
        <v>9123.6967924185628</v>
      </c>
      <c r="W2934">
        <f>VLOOKUP(A2934,Tbills!$B$4:$C$10000,2,1)</f>
        <v>5.0550329670318958E-2</v>
      </c>
    </row>
    <row r="2935" spans="1:23">
      <c r="A2935" s="1">
        <v>44427</v>
      </c>
      <c r="B2935">
        <f>IFERROR(VLOOKUP($A2935,'BTC-Web'!$A$2:$H$10000,2,0),"")</f>
        <v>44741.882812999997</v>
      </c>
      <c r="C2935">
        <f>VLOOKUP(A2935,H_SPBTFDUE!$B$2:$C$5828,2,0)</f>
        <v>265.83999999999997</v>
      </c>
      <c r="D2935" s="2">
        <f>D2934*(1-D$1+IF(AND(WEEKDAY($A2935)&lt;&gt;1,WEEKDAY($A2935)&lt;&gt;7),-VLOOKUP($A2935,ETF_OP_Fee!$G$5:$H$14,2,1),0))^($A2935-$A2934)*(1+2*(C2935/C2934-1))+IFERROR(VLOOKUP(A2935,BITXeom!$C$9:$D$100,2,0),0)-$D$3*IFERROR(VLOOKUP($A2935,Dividends!$C$10:$E$100,2,0),0)</f>
        <v>91.203695684402234</v>
      </c>
      <c r="G2935" s="66">
        <f t="shared" si="113"/>
        <v>7.7250569697637411E-2</v>
      </c>
      <c r="H2935" s="2">
        <f>H2934*(1-H$1+IF(AND(WEEKDAY($A2935)&lt;&gt;1,WEEKDAY($A2935)&lt;&gt;7),-VLOOKUP($A2935,ETF_OP_Fee!$I$5:$J$14,2,1),0))^($A2935-$A2934)*(1+1*(B2935/B2934-1))</f>
        <v>29.135625277844557</v>
      </c>
      <c r="I2935" s="9" t="str">
        <f>IFERROR(VLOOKUP(A2935,'BITO-IV'!$A$1:$J$10000,4,0),"")</f>
        <v/>
      </c>
      <c r="L2935" s="9">
        <f>VLOOKUP(A2935,'ETH-Web'!$A$1:$G$10001,6,0)</f>
        <v>3182.7021479999999</v>
      </c>
      <c r="M2935" s="2">
        <f>M2934*(1-M$1+IF(AND(WEEKDAY($A2935)&lt;&gt;1,WEEKDAY($A2935)&lt;&gt;7),-VLOOKUP($A2935,ETF_OP_Fee!$K$5:$L$14,2,1),0))^($A2935-$A2934)*(1+2*(L2935/L2934-1))-M$3*IFERROR(VLOOKUP($A4531,Dividends!$C$10:$E$100,3,0),0)</f>
        <v>49.27491857718428</v>
      </c>
      <c r="R2935">
        <f t="shared" si="114"/>
        <v>653.58966773834948</v>
      </c>
      <c r="S2935" t="e">
        <f t="shared" si="112"/>
        <v>#VALUE!</v>
      </c>
      <c r="U2935">
        <f t="shared" si="110"/>
        <v>2076.3041271316497</v>
      </c>
      <c r="V2935">
        <f t="shared" si="111"/>
        <v>10105.940642580194</v>
      </c>
      <c r="W2935">
        <f>VLOOKUP(A2935,Tbills!$B$4:$C$10000,2,1)</f>
        <v>6.9998241758264995E-2</v>
      </c>
    </row>
    <row r="2936" spans="1:23">
      <c r="A2936" s="1">
        <v>44428</v>
      </c>
      <c r="B2936">
        <f>IFERROR(VLOOKUP($A2936,'BTC-Web'!$A$2:$H$10000,2,0),"")</f>
        <v>46723.121094000002</v>
      </c>
      <c r="C2936">
        <f>VLOOKUP(A2936,H_SPBTFDUE!$B$2:$C$5828,2,0)</f>
        <v>277.55</v>
      </c>
      <c r="D2936" s="2">
        <f>D2935*(1-D$1+IF(AND(WEEKDAY($A2936)&lt;&gt;1,WEEKDAY($A2936)&lt;&gt;7),-VLOOKUP($A2936,ETF_OP_Fee!$G$5:$H$14,2,1),0))^($A2936-$A2935)*(1+2*(C2936/C2935-1))+IFERROR(VLOOKUP(A2936,BITXeom!$C$9:$D$100,2,0),0)-$D$3*IFERROR(VLOOKUP($A2936,Dividends!$C$10:$E$100,2,0),0)</f>
        <v>99.226605357687816</v>
      </c>
      <c r="G2936" s="66">
        <f t="shared" si="113"/>
        <v>7.0440919702338595E-2</v>
      </c>
      <c r="H2936" s="2">
        <f>H2935*(1-H$1+IF(AND(WEEKDAY($A2936)&lt;&gt;1,WEEKDAY($A2936)&lt;&gt;7),-VLOOKUP($A2936,ETF_OP_Fee!$I$5:$J$14,2,1),0))^($A2936-$A2935)*(1+1*(B2936/B2935-1))</f>
        <v>30.425002953239012</v>
      </c>
      <c r="I2936" s="9" t="str">
        <f>IFERROR(VLOOKUP(A2936,'BITO-IV'!$A$1:$J$10000,4,0),"")</f>
        <v/>
      </c>
      <c r="L2936" s="9">
        <f>VLOOKUP(A2936,'ETH-Web'!$A$1:$G$10001,6,0)</f>
        <v>3286.9353030000002</v>
      </c>
      <c r="M2936" s="2">
        <f>M2935*(1-M$1+IF(AND(WEEKDAY($A2936)&lt;&gt;1,WEEKDAY($A2936)&lt;&gt;7),-VLOOKUP($A2936,ETF_OP_Fee!$K$5:$L$14,2,1),0))^($A2936-$A2935)*(1+2*(L2936/L2935-1))-M$3*IFERROR(VLOOKUP($A4532,Dividends!$C$10:$E$100,3,0),0)</f>
        <v>52.501063088421752</v>
      </c>
      <c r="R2936">
        <f t="shared" si="114"/>
        <v>682.5316073344419</v>
      </c>
      <c r="S2936" t="e">
        <f t="shared" si="112"/>
        <v>#VALUE!</v>
      </c>
      <c r="U2936">
        <f t="shared" si="110"/>
        <v>2144.3028652625335</v>
      </c>
      <c r="V2936">
        <f t="shared" si="111"/>
        <v>10767.600283557216</v>
      </c>
      <c r="W2936">
        <f>VLOOKUP(A2936,Tbills!$B$4:$C$10000,2,1)</f>
        <v>6.9998241758264995E-2</v>
      </c>
    </row>
    <row r="2937" spans="1:23">
      <c r="A2937" s="1">
        <v>44431</v>
      </c>
      <c r="B2937">
        <f>IFERROR(VLOOKUP($A2937,'BTC-Web'!$A$2:$H$10000,2,0),"")</f>
        <v>49291.675780999998</v>
      </c>
      <c r="C2937">
        <f>VLOOKUP(A2937,H_SPBTFDUE!$B$2:$C$5828,2,0)</f>
        <v>280.36</v>
      </c>
      <c r="D2937" s="2">
        <f>D2936*(1-D$1+IF(AND(WEEKDAY($A2937)&lt;&gt;1,WEEKDAY($A2937)&lt;&gt;7),-VLOOKUP($A2937,ETF_OP_Fee!$G$5:$H$14,2,1),0))^($A2937-$A2936)*(1+2*(C2937/C2936-1))+IFERROR(VLOOKUP(A2937,BITXeom!$C$9:$D$100,2,0),0)-$D$3*IFERROR(VLOOKUP($A2937,Dividends!$C$10:$E$100,2,0),0)</f>
        <v>101.19919868967609</v>
      </c>
      <c r="G2937" s="66">
        <f t="shared" si="113"/>
        <v>6.9010922636491792E-2</v>
      </c>
      <c r="H2937" s="2">
        <f>H2936*(1-H$1+IF(AND(WEEKDAY($A2937)&lt;&gt;1,WEEKDAY($A2937)&lt;&gt;7),-VLOOKUP($A2937,ETF_OP_Fee!$I$5:$J$14,2,1),0))^($A2937-$A2936)*(1+1*(B2937/B2936-1))</f>
        <v>32.095079466612837</v>
      </c>
      <c r="I2937" s="9" t="str">
        <f>IFERROR(VLOOKUP(A2937,'BITO-IV'!$A$1:$J$10000,4,0),"")</f>
        <v/>
      </c>
      <c r="L2937" s="9">
        <f>VLOOKUP(A2937,'ETH-Web'!$A$1:$G$10001,6,0)</f>
        <v>3319.2573240000002</v>
      </c>
      <c r="M2937" s="2">
        <f>M2936*(1-M$1+IF(AND(WEEKDAY($A2937)&lt;&gt;1,WEEKDAY($A2937)&lt;&gt;7),-VLOOKUP($A2937,ETF_OP_Fee!$K$5:$L$14,2,1),0))^($A2937-$A2936)*(1+2*(L2937/L2936-1))-M$3*IFERROR(VLOOKUP($A4533,Dividends!$C$10:$E$100,3,0),0)</f>
        <v>53.529463751589567</v>
      </c>
      <c r="R2937">
        <f t="shared" si="114"/>
        <v>720.05306818714269</v>
      </c>
      <c r="S2937" t="e">
        <f t="shared" si="112"/>
        <v>#VALUE!</v>
      </c>
      <c r="U2937">
        <f t="shared" si="110"/>
        <v>2165.3888301058687</v>
      </c>
      <c r="V2937">
        <f t="shared" si="111"/>
        <v>10978.518055901872</v>
      </c>
      <c r="W2937">
        <f>VLOOKUP(A2937,Tbills!$B$4:$C$10000,2,1)</f>
        <v>6.9998241758264995E-2</v>
      </c>
    </row>
    <row r="2938" spans="1:23">
      <c r="A2938" s="1">
        <v>44432</v>
      </c>
      <c r="B2938">
        <f>IFERROR(VLOOKUP($A2938,'BTC-Web'!$A$2:$H$10000,2,0),"")</f>
        <v>49562.347655999998</v>
      </c>
      <c r="C2938">
        <f>VLOOKUP(A2938,H_SPBTFDUE!$B$2:$C$5828,2,0)</f>
        <v>274.56</v>
      </c>
      <c r="D2938" s="2">
        <f>D2937*(1-D$1+IF(AND(WEEKDAY($A2938)&lt;&gt;1,WEEKDAY($A2938)&lt;&gt;7),-VLOOKUP($A2938,ETF_OP_Fee!$G$5:$H$14,2,1),0))^($A2938-$A2937)*(1+2*(C2938/C2937-1))+IFERROR(VLOOKUP(A2938,BITXeom!$C$9:$D$100,2,0),0)-$D$3*IFERROR(VLOOKUP($A2938,Dividends!$C$10:$E$100,2,0),0)</f>
        <v>97.000349340363542</v>
      </c>
      <c r="G2938" s="66">
        <f t="shared" si="113"/>
        <v>7.1862683057044727E-2</v>
      </c>
      <c r="H2938" s="2">
        <f>H2937*(1-H$1+IF(AND(WEEKDAY($A2938)&lt;&gt;1,WEEKDAY($A2938)&lt;&gt;7),-VLOOKUP($A2938,ETF_OP_Fee!$I$5:$J$14,2,1),0))^($A2938-$A2937)*(1+1*(B2938/B2937-1))</f>
        <v>32.270480956313385</v>
      </c>
      <c r="I2938" s="9" t="str">
        <f>IFERROR(VLOOKUP(A2938,'BITO-IV'!$A$1:$J$10000,4,0),"")</f>
        <v/>
      </c>
      <c r="L2938" s="9">
        <f>VLOOKUP(A2938,'ETH-Web'!$A$1:$G$10001,6,0)</f>
        <v>3172.4562989999999</v>
      </c>
      <c r="M2938" s="2">
        <f>M2937*(1-M$1+IF(AND(WEEKDAY($A2938)&lt;&gt;1,WEEKDAY($A2938)&lt;&gt;7),-VLOOKUP($A2938,ETF_OP_Fee!$K$5:$L$14,2,1),0))^($A2938-$A2937)*(1+2*(L2938/L2937-1))-M$3*IFERROR(VLOOKUP($A4534,Dividends!$C$10:$E$100,3,0),0)</f>
        <v>48.793304476516482</v>
      </c>
      <c r="R2938">
        <f t="shared" si="114"/>
        <v>724.00704441086941</v>
      </c>
      <c r="S2938" t="e">
        <f t="shared" si="112"/>
        <v>#VALUE!</v>
      </c>
      <c r="U2938">
        <f t="shared" si="110"/>
        <v>2069.6200274027333</v>
      </c>
      <c r="V2938">
        <f t="shared" si="111"/>
        <v>10007.164964110943</v>
      </c>
      <c r="W2938">
        <f>VLOOKUP(A2938,Tbills!$B$4:$C$10000,2,1)</f>
        <v>6.9998241758264995E-2</v>
      </c>
    </row>
    <row r="2939" spans="1:23">
      <c r="A2939" s="1">
        <v>44433</v>
      </c>
      <c r="B2939">
        <f>IFERROR(VLOOKUP($A2939,'BTC-Web'!$A$2:$H$10000,2,0),"")</f>
        <v>47727.257812999997</v>
      </c>
      <c r="C2939">
        <f>VLOOKUP(A2939,H_SPBTFDUE!$B$2:$C$5828,2,0)</f>
        <v>277.77999999999997</v>
      </c>
      <c r="D2939" s="2">
        <f>D2938*(1-D$1+IF(AND(WEEKDAY($A2939)&lt;&gt;1,WEEKDAY($A2939)&lt;&gt;7),-VLOOKUP($A2939,ETF_OP_Fee!$G$5:$H$14,2,1),0))^($A2939-$A2938)*(1+2*(C2939/C2938-1))+IFERROR(VLOOKUP(A2939,BITXeom!$C$9:$D$100,2,0),0)-$D$3*IFERROR(VLOOKUP($A2939,Dividends!$C$10:$E$100,2,0),0)</f>
        <v>99.263594032146457</v>
      </c>
      <c r="G2939" s="66">
        <f t="shared" si="113"/>
        <v>7.0173351937556624E-2</v>
      </c>
      <c r="H2939" s="2">
        <f>H2938*(1-H$1+IF(AND(WEEKDAY($A2939)&lt;&gt;1,WEEKDAY($A2939)&lt;&gt;7),-VLOOKUP($A2939,ETF_OP_Fee!$I$5:$J$14,2,1),0))^($A2939-$A2938)*(1+1*(B2939/B2938-1))</f>
        <v>31.074828983562043</v>
      </c>
      <c r="I2939" s="9" t="str">
        <f>IFERROR(VLOOKUP(A2939,'BITO-IV'!$A$1:$J$10000,4,0),"")</f>
        <v/>
      </c>
      <c r="L2939" s="9">
        <f>VLOOKUP(A2939,'ETH-Web'!$A$1:$G$10001,6,0)</f>
        <v>3224.9152829999998</v>
      </c>
      <c r="M2939" s="2">
        <f>M2938*(1-M$1+IF(AND(WEEKDAY($A2939)&lt;&gt;1,WEEKDAY($A2939)&lt;&gt;7),-VLOOKUP($A2939,ETF_OP_Fee!$K$5:$L$14,2,1),0))^($A2939-$A2938)*(1+2*(L2939/L2938-1))-M$3*IFERROR(VLOOKUP($A4535,Dividends!$C$10:$E$100,3,0),0)</f>
        <v>50.405675316168605</v>
      </c>
      <c r="R2939">
        <f t="shared" si="114"/>
        <v>697.20004199281516</v>
      </c>
      <c r="S2939" t="e">
        <f t="shared" si="112"/>
        <v>#VALUE!</v>
      </c>
      <c r="U2939">
        <f t="shared" si="110"/>
        <v>2103.8427727051107</v>
      </c>
      <c r="V2939">
        <f t="shared" si="111"/>
        <v>10337.850929097933</v>
      </c>
      <c r="W2939">
        <f>VLOOKUP(A2939,Tbills!$B$4:$C$10000,2,1)</f>
        <v>6.9998241758264995E-2</v>
      </c>
    </row>
    <row r="2940" spans="1:23">
      <c r="A2940" s="1">
        <v>44434</v>
      </c>
      <c r="B2940">
        <f>IFERROR(VLOOKUP($A2940,'BTC-Web'!$A$2:$H$10000,2,0),"")</f>
        <v>49002.640625</v>
      </c>
      <c r="C2940">
        <f>VLOOKUP(A2940,H_SPBTFDUE!$B$2:$C$5828,2,0)</f>
        <v>266.97000000000003</v>
      </c>
      <c r="D2940" s="2">
        <f>D2939*(1-D$1+IF(AND(WEEKDAY($A2940)&lt;&gt;1,WEEKDAY($A2940)&lt;&gt;7),-VLOOKUP($A2940,ETF_OP_Fee!$G$5:$H$14,2,1),0))^($A2940-$A2939)*(1+2*(C2940/C2939-1))+IFERROR(VLOOKUP(A2940,BITXeom!$C$9:$D$100,2,0),0)-$D$3*IFERROR(VLOOKUP($A2940,Dividends!$C$10:$E$100,2,0),0)</f>
        <v>91.526737097716705</v>
      </c>
      <c r="G2940" s="66">
        <f t="shared" si="113"/>
        <v>7.5631387712635487E-2</v>
      </c>
      <c r="H2940" s="2">
        <f>H2939*(1-H$1+IF(AND(WEEKDAY($A2940)&lt;&gt;1,WEEKDAY($A2940)&lt;&gt;7),-VLOOKUP($A2940,ETF_OP_Fee!$I$5:$J$14,2,1),0))^($A2940-$A2939)*(1+1*(B2940/B2939-1))</f>
        <v>31.904389938893988</v>
      </c>
      <c r="I2940" s="9" t="str">
        <f>IFERROR(VLOOKUP(A2940,'BITO-IV'!$A$1:$J$10000,4,0),"")</f>
        <v/>
      </c>
      <c r="L2940" s="9">
        <f>VLOOKUP(A2940,'ETH-Web'!$A$1:$G$10001,6,0)</f>
        <v>3100.3254390000002</v>
      </c>
      <c r="M2940" s="2">
        <f>M2939*(1-M$1+IF(AND(WEEKDAY($A2940)&lt;&gt;1,WEEKDAY($A2940)&lt;&gt;7),-VLOOKUP($A2940,ETF_OP_Fee!$K$5:$L$14,2,1),0))^($A2940-$A2939)*(1+2*(L2940/L2939-1))-M$3*IFERROR(VLOOKUP($A4536,Dividends!$C$10:$E$100,3,0),0)</f>
        <v>46.50977970205814</v>
      </c>
      <c r="R2940">
        <f t="shared" si="114"/>
        <v>715.83084105458556</v>
      </c>
      <c r="S2940" t="e">
        <f t="shared" si="112"/>
        <v>#VALUE!</v>
      </c>
      <c r="U2940">
        <f t="shared" si="110"/>
        <v>2022.5639111382357</v>
      </c>
      <c r="V2940">
        <f t="shared" si="111"/>
        <v>9538.8300283486606</v>
      </c>
      <c r="W2940">
        <f>VLOOKUP(A2940,Tbills!$B$4:$C$10000,2,1)</f>
        <v>5.5606153846140066E-2</v>
      </c>
    </row>
    <row r="2941" spans="1:23">
      <c r="A2941" s="1">
        <v>44435</v>
      </c>
      <c r="B2941">
        <f>IFERROR(VLOOKUP($A2941,'BTC-Web'!$A$2:$H$10000,2,0),"")</f>
        <v>46894.554687999997</v>
      </c>
      <c r="C2941">
        <f>VLOOKUP(A2941,H_SPBTFDUE!$B$2:$C$5828,2,0)</f>
        <v>275.5</v>
      </c>
      <c r="D2941" s="2">
        <f>D2940*(1-D$1+IF(AND(WEEKDAY($A2941)&lt;&gt;1,WEEKDAY($A2941)&lt;&gt;7),-VLOOKUP($A2941,ETF_OP_Fee!$G$5:$H$14,2,1),0))^($A2941-$A2940)*(1+2*(C2941/C2940-1))+IFERROR(VLOOKUP(A2941,BITXeom!$C$9:$D$100,2,0),0)-$D$3*IFERROR(VLOOKUP($A2941,Dividends!$C$10:$E$100,2,0),0)</f>
        <v>97.363768710336515</v>
      </c>
      <c r="G2941" s="66">
        <f t="shared" si="113"/>
        <v>7.0794430268155462E-2</v>
      </c>
      <c r="H2941" s="2">
        <f>H2940*(1-H$1+IF(AND(WEEKDAY($A2941)&lt;&gt;1,WEEKDAY($A2941)&lt;&gt;7),-VLOOKUP($A2941,ETF_OP_Fee!$I$5:$J$14,2,1),0))^($A2941-$A2940)*(1+1*(B2941/B2940-1))</f>
        <v>30.531073407646929</v>
      </c>
      <c r="I2941" s="9" t="str">
        <f>IFERROR(VLOOKUP(A2941,'BITO-IV'!$A$1:$J$10000,4,0),"")</f>
        <v/>
      </c>
      <c r="L2941" s="9">
        <f>VLOOKUP(A2941,'ETH-Web'!$A$1:$G$10001,6,0)</f>
        <v>3270.6008299999999</v>
      </c>
      <c r="M2941" s="2">
        <f>M2940*(1-M$1+IF(AND(WEEKDAY($A2941)&lt;&gt;1,WEEKDAY($A2941)&lt;&gt;7),-VLOOKUP($A2941,ETF_OP_Fee!$K$5:$L$14,2,1),0))^($A2941-$A2940)*(1+2*(L2941/L2940-1))-M$3*IFERROR(VLOOKUP($A4537,Dividends!$C$10:$E$100,3,0),0)</f>
        <v>51.6172501034739</v>
      </c>
      <c r="R2941">
        <f t="shared" si="114"/>
        <v>685.03591020899796</v>
      </c>
      <c r="S2941" t="e">
        <f t="shared" si="112"/>
        <v>#VALUE!</v>
      </c>
      <c r="U2941">
        <f t="shared" si="110"/>
        <v>2133.6467208521199</v>
      </c>
      <c r="V2941">
        <f t="shared" si="111"/>
        <v>10586.336431217533</v>
      </c>
      <c r="W2941">
        <f>VLOOKUP(A2941,Tbills!$B$4:$C$10000,2,1)</f>
        <v>5.5606153846140066E-2</v>
      </c>
    </row>
    <row r="2942" spans="1:23">
      <c r="A2942" s="1">
        <v>44438</v>
      </c>
      <c r="B2942">
        <f>IFERROR(VLOOKUP($A2942,'BTC-Web'!$A$2:$H$10000,2,0),"")</f>
        <v>48834.851562999997</v>
      </c>
      <c r="C2942">
        <f>VLOOKUP(A2942,H_SPBTFDUE!$B$2:$C$5828,2,0)</f>
        <v>277.25</v>
      </c>
      <c r="D2942" s="2">
        <f>D2941*(1-D$1+IF(AND(WEEKDAY($A2942)&lt;&gt;1,WEEKDAY($A2942)&lt;&gt;7),-VLOOKUP($A2942,ETF_OP_Fee!$G$5:$H$14,2,1),0))^($A2942-$A2941)*(1+2*(C2942/C2941-1))+IFERROR(VLOOKUP(A2942,BITXeom!$C$9:$D$100,2,0),0)-$D$3*IFERROR(VLOOKUP($A2942,Dividends!$C$10:$E$100,2,0),0)</f>
        <v>98.565040956427993</v>
      </c>
      <c r="G2942" s="66">
        <f t="shared" si="113"/>
        <v>6.9891360302088201E-2</v>
      </c>
      <c r="H2942" s="2">
        <f>H2941*(1-H$1+IF(AND(WEEKDAY($A2942)&lt;&gt;1,WEEKDAY($A2942)&lt;&gt;7),-VLOOKUP($A2942,ETF_OP_Fee!$I$5:$J$14,2,1),0))^($A2942-$A2941)*(1+1*(B2942/B2941-1))</f>
        <v>31.791836639671914</v>
      </c>
      <c r="I2942" s="9" t="str">
        <f>IFERROR(VLOOKUP(A2942,'BITO-IV'!$A$1:$J$10000,4,0),"")</f>
        <v/>
      </c>
      <c r="L2942" s="9">
        <f>VLOOKUP(A2942,'ETH-Web'!$A$1:$G$10001,6,0)</f>
        <v>3224.374268</v>
      </c>
      <c r="M2942" s="2">
        <f>M2941*(1-M$1+IF(AND(WEEKDAY($A2942)&lt;&gt;1,WEEKDAY($A2942)&lt;&gt;7),-VLOOKUP($A2942,ETF_OP_Fee!$K$5:$L$14,2,1),0))^($A2942-$A2941)*(1+2*(L2942/L2941-1))-M$3*IFERROR(VLOOKUP($A4538,Dividends!$C$10:$E$100,3,0),0)</f>
        <v>50.154262022154185</v>
      </c>
      <c r="R2942">
        <f t="shared" si="114"/>
        <v>713.3797775233287</v>
      </c>
      <c r="S2942" t="e">
        <f t="shared" si="112"/>
        <v>#VALUE!</v>
      </c>
      <c r="U2942">
        <f t="shared" si="110"/>
        <v>2103.4898299460638</v>
      </c>
      <c r="V2942">
        <f t="shared" si="111"/>
        <v>10286.287823578328</v>
      </c>
      <c r="W2942">
        <f>VLOOKUP(A2942,Tbills!$B$4:$C$10000,2,1)</f>
        <v>5.5606153846140066E-2</v>
      </c>
    </row>
    <row r="2943" spans="1:23">
      <c r="A2943" s="1">
        <v>44439</v>
      </c>
      <c r="B2943">
        <f>IFERROR(VLOOKUP($A2943,'BTC-Web'!$A$2:$H$10000,2,0),"")</f>
        <v>47024.339844000002</v>
      </c>
      <c r="C2943">
        <f>VLOOKUP(A2943,H_SPBTFDUE!$B$2:$C$5828,2,0)</f>
        <v>269.41000000000003</v>
      </c>
      <c r="D2943" s="2">
        <f>D2942*(1-D$1+IF(AND(WEEKDAY($A2943)&lt;&gt;1,WEEKDAY($A2943)&lt;&gt;7),-VLOOKUP($A2943,ETF_OP_Fee!$G$5:$H$14,2,1),0))^($A2943-$A2942)*(1+2*(C2943/C2942-1))+IFERROR(VLOOKUP(A2943,BITXeom!$C$9:$D$100,2,0),0)-$D$3*IFERROR(VLOOKUP($A2943,Dividends!$C$10:$E$100,2,0),0)</f>
        <v>92.979440350245468</v>
      </c>
      <c r="G2943" s="66">
        <f t="shared" si="113"/>
        <v>7.3840459829666347E-2</v>
      </c>
      <c r="H2943" s="2">
        <f>H2942*(1-H$1+IF(AND(WEEKDAY($A2943)&lt;&gt;1,WEEKDAY($A2943)&lt;&gt;7),-VLOOKUP($A2943,ETF_OP_Fee!$I$5:$J$14,2,1),0))^($A2943-$A2942)*(1+1*(B2943/B2942-1))</f>
        <v>30.61238381728792</v>
      </c>
      <c r="I2943" s="9" t="str">
        <f>IFERROR(VLOOKUP(A2943,'BITO-IV'!$A$1:$J$10000,4,0),"")</f>
        <v/>
      </c>
      <c r="L2943" s="9">
        <f>VLOOKUP(A2943,'ETH-Web'!$A$1:$G$10001,6,0)</f>
        <v>3433.7326659999999</v>
      </c>
      <c r="M2943" s="2">
        <f>M2942*(1-M$1+IF(AND(WEEKDAY($A2943)&lt;&gt;1,WEEKDAY($A2943)&lt;&gt;7),-VLOOKUP($A2943,ETF_OP_Fee!$K$5:$L$14,2,1),0))^($A2943-$A2942)*(1+2*(L2943/L2942-1))-M$3*IFERROR(VLOOKUP($A4539,Dividends!$C$10:$E$100,3,0),0)</f>
        <v>56.665828167339846</v>
      </c>
      <c r="R2943">
        <f t="shared" si="114"/>
        <v>686.93181247448706</v>
      </c>
      <c r="S2943" t="e">
        <f t="shared" si="112"/>
        <v>#VALUE!</v>
      </c>
      <c r="U2943">
        <f t="shared" si="110"/>
        <v>2240.0692789812897</v>
      </c>
      <c r="V2943">
        <f t="shared" si="111"/>
        <v>11621.764428179982</v>
      </c>
      <c r="W2943">
        <f>VLOOKUP(A2943,Tbills!$B$4:$C$10000,2,1)</f>
        <v>5.5606153846140066E-2</v>
      </c>
    </row>
    <row r="2944" spans="1:23">
      <c r="A2944" s="1">
        <v>44440</v>
      </c>
      <c r="B2944">
        <f>IFERROR(VLOOKUP($A2944,'BTC-Web'!$A$2:$H$10000,2,0),"")</f>
        <v>47099.773437999997</v>
      </c>
      <c r="C2944">
        <f>VLOOKUP(A2944,H_SPBTFDUE!$B$2:$C$5828,2,0)</f>
        <v>274.69</v>
      </c>
      <c r="D2944" s="2">
        <f>D2943*(1-D$1+IF(AND(WEEKDAY($A2944)&lt;&gt;1,WEEKDAY($A2944)&lt;&gt;7),-VLOOKUP($A2944,ETF_OP_Fee!$G$5:$H$14,2,1),0))^($A2944-$A2943)*(1+2*(C2944/C2943-1))+IFERROR(VLOOKUP(A2944,BITXeom!$C$9:$D$100,2,0),0)-$D$3*IFERROR(VLOOKUP($A2944,Dividends!$C$10:$E$100,2,0),0)</f>
        <v>96.612285648558213</v>
      </c>
      <c r="G2944" s="66">
        <f t="shared" si="113"/>
        <v>7.0942309053975028E-2</v>
      </c>
      <c r="H2944" s="2">
        <f>H2943*(1-H$1+IF(AND(WEEKDAY($A2944)&lt;&gt;1,WEEKDAY($A2944)&lt;&gt;7),-VLOOKUP($A2944,ETF_OP_Fee!$I$5:$J$14,2,1),0))^($A2944-$A2943)*(1+1*(B2944/B2943-1))</f>
        <v>30.660692308008233</v>
      </c>
      <c r="I2944" s="9" t="str">
        <f>IFERROR(VLOOKUP(A2944,'BITO-IV'!$A$1:$J$10000,4,0),"")</f>
        <v/>
      </c>
      <c r="L2944" s="9">
        <f>VLOOKUP(A2944,'ETH-Web'!$A$1:$G$10001,6,0)</f>
        <v>3834.828125</v>
      </c>
      <c r="M2944" s="2">
        <f>M2943*(1-M$1+IF(AND(WEEKDAY($A2944)&lt;&gt;1,WEEKDAY($A2944)&lt;&gt;7),-VLOOKUP($A2944,ETF_OP_Fee!$K$5:$L$14,2,1),0))^($A2944-$A2943)*(1+2*(L2944/L2943-1))-M$3*IFERROR(VLOOKUP($A4540,Dividends!$C$10:$E$100,3,0),0)</f>
        <v>69.902336506432505</v>
      </c>
      <c r="R2944">
        <f t="shared" si="114"/>
        <v>688.03374682635217</v>
      </c>
      <c r="S2944" t="e">
        <f t="shared" si="112"/>
        <v>#VALUE!</v>
      </c>
      <c r="U2944">
        <f t="shared" si="110"/>
        <v>2501.7325192624421</v>
      </c>
      <c r="V2944">
        <f t="shared" si="111"/>
        <v>14336.479570333993</v>
      </c>
      <c r="W2944">
        <f>VLOOKUP(A2944,Tbills!$B$4:$C$10000,2,1)</f>
        <v>5.5606153846140066E-2</v>
      </c>
    </row>
    <row r="2945" spans="1:23">
      <c r="A2945" s="1">
        <v>44441</v>
      </c>
      <c r="B2945">
        <f>IFERROR(VLOOKUP($A2945,'BTC-Web'!$A$2:$H$10000,2,0),"")</f>
        <v>48807.847655999998</v>
      </c>
      <c r="C2945">
        <f>VLOOKUP(A2945,H_SPBTFDUE!$B$2:$C$5828,2,0)</f>
        <v>280.74</v>
      </c>
      <c r="D2945" s="2">
        <f>D2944*(1-D$1+IF(AND(WEEKDAY($A2945)&lt;&gt;1,WEEKDAY($A2945)&lt;&gt;7),-VLOOKUP($A2945,ETF_OP_Fee!$G$5:$H$14,2,1),0))^($A2945-$A2944)*(1+2*(C2945/C2944-1))+IFERROR(VLOOKUP(A2945,BITXeom!$C$9:$D$100,2,0),0)-$D$3*IFERROR(VLOOKUP($A2945,Dividends!$C$10:$E$100,2,0),0)</f>
        <v>100.85586416143431</v>
      </c>
      <c r="G2945" s="66">
        <f t="shared" si="113"/>
        <v>6.7813631858696002E-2</v>
      </c>
      <c r="H2945" s="2">
        <f>H2944*(1-H$1+IF(AND(WEEKDAY($A2945)&lt;&gt;1,WEEKDAY($A2945)&lt;&gt;7),-VLOOKUP($A2945,ETF_OP_Fee!$I$5:$J$14,2,1),0))^($A2945-$A2944)*(1+1*(B2945/B2944-1))</f>
        <v>31.77177596458527</v>
      </c>
      <c r="I2945" s="9" t="str">
        <f>IFERROR(VLOOKUP(A2945,'BITO-IV'!$A$1:$J$10000,4,0),"")</f>
        <v/>
      </c>
      <c r="L2945" s="9">
        <f>VLOOKUP(A2945,'ETH-Web'!$A$1:$G$10001,6,0)</f>
        <v>3790.98999</v>
      </c>
      <c r="M2945" s="2">
        <f>M2944*(1-M$1+IF(AND(WEEKDAY($A2945)&lt;&gt;1,WEEKDAY($A2945)&lt;&gt;7),-VLOOKUP($A2945,ETF_OP_Fee!$K$5:$L$14,2,1),0))^($A2945-$A2944)*(1+2*(L2945/L2944-1))-M$3*IFERROR(VLOOKUP($A4541,Dividends!$C$10:$E$100,3,0),0)</f>
        <v>68.302389483003509</v>
      </c>
      <c r="R2945">
        <f t="shared" si="114"/>
        <v>712.98530430284461</v>
      </c>
      <c r="S2945" t="e">
        <f t="shared" si="112"/>
        <v>#VALUE!</v>
      </c>
      <c r="U2945">
        <f t="shared" si="110"/>
        <v>2473.1337700255863</v>
      </c>
      <c r="V2945">
        <f t="shared" si="111"/>
        <v>14008.341643028863</v>
      </c>
      <c r="W2945">
        <f>VLOOKUP(A2945,Tbills!$B$4:$C$10000,2,1)</f>
        <v>4.5000000000004051E-2</v>
      </c>
    </row>
    <row r="2946" spans="1:23">
      <c r="A2946" s="1">
        <v>44442</v>
      </c>
      <c r="B2946">
        <f>IFERROR(VLOOKUP($A2946,'BTC-Web'!$A$2:$H$10000,2,0),"")</f>
        <v>49288.25</v>
      </c>
      <c r="C2946">
        <f>VLOOKUP(A2946,H_SPBTFDUE!$B$2:$C$5828,2,0)</f>
        <v>288.33999999999997</v>
      </c>
      <c r="D2946" s="2">
        <f>D2945*(1-D$1+IF(AND(WEEKDAY($A2946)&lt;&gt;1,WEEKDAY($A2946)&lt;&gt;7),-VLOOKUP($A2946,ETF_OP_Fee!$G$5:$H$14,2,1),0))^($A2946-$A2945)*(1+2*(C2946/C2945-1))+IFERROR(VLOOKUP(A2946,BITXeom!$C$9:$D$100,2,0),0)-$D$3*IFERROR(VLOOKUP($A2946,Dividends!$C$10:$E$100,2,0),0)</f>
        <v>106.30364896746339</v>
      </c>
      <c r="G2946" s="66">
        <f t="shared" si="113"/>
        <v>6.4138493925453066E-2</v>
      </c>
      <c r="H2946" s="2">
        <f>H2945*(1-H$1+IF(AND(WEEKDAY($A2946)&lt;&gt;1,WEEKDAY($A2946)&lt;&gt;7),-VLOOKUP($A2946,ETF_OP_Fee!$I$5:$J$14,2,1),0))^($A2946-$A2945)*(1+1*(B2946/B2945-1))</f>
        <v>32.083661821428073</v>
      </c>
      <c r="I2946" s="9" t="str">
        <f>IFERROR(VLOOKUP(A2946,'BITO-IV'!$A$1:$J$10000,4,0),"")</f>
        <v/>
      </c>
      <c r="L2946" s="9">
        <f>VLOOKUP(A2946,'ETH-Web'!$A$1:$G$10001,6,0)</f>
        <v>3940.6147460000002</v>
      </c>
      <c r="M2946" s="2">
        <f>M2945*(1-M$1+IF(AND(WEEKDAY($A2946)&lt;&gt;1,WEEKDAY($A2946)&lt;&gt;7),-VLOOKUP($A2946,ETF_OP_Fee!$K$5:$L$14,2,1),0))^($A2946-$A2945)*(1+2*(L2946/L2945-1))-M$3*IFERROR(VLOOKUP($A4542,Dividends!$C$10:$E$100,3,0),0)</f>
        <v>73.692079764493315</v>
      </c>
      <c r="R2946">
        <f t="shared" si="114"/>
        <v>720.00302435964238</v>
      </c>
      <c r="S2946" t="e">
        <f t="shared" si="112"/>
        <v>#VALUE!</v>
      </c>
      <c r="U2946">
        <f t="shared" ref="U2946:U3009" si="115">IF($A2946&gt;=$R$2,L2946*U$4,"")</f>
        <v>2570.7446943149007</v>
      </c>
      <c r="V2946">
        <f t="shared" ref="V2946:V3009" si="116">IF($A2946&gt;=$R$2,M2946*V$4,"")</f>
        <v>15113.729366426289</v>
      </c>
      <c r="W2946">
        <f>VLOOKUP(A2946,Tbills!$B$4:$C$10000,2,1)</f>
        <v>4.5000000000004051E-2</v>
      </c>
    </row>
    <row r="2947" spans="1:23">
      <c r="A2947" s="1">
        <v>44446</v>
      </c>
      <c r="B2947">
        <f>IFERROR(VLOOKUP($A2947,'BTC-Web'!$A$2:$H$10000,2,0),"")</f>
        <v>52660.480469000002</v>
      </c>
      <c r="C2947">
        <f>VLOOKUP(A2947,H_SPBTFDUE!$B$2:$C$5828,2,0)</f>
        <v>265.89999999999998</v>
      </c>
      <c r="D2947" s="2">
        <f>D2946*(1-D$1+IF(AND(WEEKDAY($A2947)&lt;&gt;1,WEEKDAY($A2947)&lt;&gt;7),-VLOOKUP($A2947,ETF_OP_Fee!$G$5:$H$14,2,1),0))^($A2947-$A2946)*(1+2*(C2947/C2946-1))+IFERROR(VLOOKUP(A2947,BITXeom!$C$9:$D$100,2,0),0)-$D$3*IFERROR(VLOOKUP($A2947,Dividends!$C$10:$E$100,2,0),0)</f>
        <v>89.714258097186743</v>
      </c>
      <c r="G2947" s="66">
        <f t="shared" si="113"/>
        <v>7.4118284873527118E-2</v>
      </c>
      <c r="H2947" s="2">
        <f>H2946*(1-H$1+IF(AND(WEEKDAY($A2947)&lt;&gt;1,WEEKDAY($A2947)&lt;&gt;7),-VLOOKUP($A2947,ETF_OP_Fee!$I$5:$J$14,2,1),0))^($A2947-$A2946)*(1+1*(B2947/B2946-1))</f>
        <v>34.275210748289517</v>
      </c>
      <c r="I2947" s="9" t="str">
        <f>IFERROR(VLOOKUP(A2947,'BITO-IV'!$A$1:$J$10000,4,0),"")</f>
        <v/>
      </c>
      <c r="L2947" s="9">
        <f>VLOOKUP(A2947,'ETH-Web'!$A$1:$G$10001,6,0)</f>
        <v>3426.3942870000001</v>
      </c>
      <c r="M2947" s="2">
        <f>M2946*(1-M$1+IF(AND(WEEKDAY($A2947)&lt;&gt;1,WEEKDAY($A2947)&lt;&gt;7),-VLOOKUP($A2947,ETF_OP_Fee!$K$5:$L$14,2,1),0))^($A2947-$A2946)*(1+2*(L2947/L2946-1))-M$3*IFERROR(VLOOKUP($A4543,Dividends!$C$10:$E$100,3,0),0)</f>
        <v>54.453950345190911</v>
      </c>
      <c r="R2947">
        <f t="shared" si="114"/>
        <v>769.26458541157137</v>
      </c>
      <c r="S2947" t="e">
        <f t="shared" si="112"/>
        <v>#VALUE!</v>
      </c>
      <c r="U2947">
        <f t="shared" si="115"/>
        <v>2235.281929774349</v>
      </c>
      <c r="V2947">
        <f t="shared" si="116"/>
        <v>11168.123780468657</v>
      </c>
      <c r="W2947">
        <f>VLOOKUP(A2947,Tbills!$B$4:$C$10000,2,1)</f>
        <v>4.5000000000004051E-2</v>
      </c>
    </row>
    <row r="2948" spans="1:23">
      <c r="A2948" s="1">
        <v>44447</v>
      </c>
      <c r="B2948">
        <f>IFERROR(VLOOKUP($A2948,'BTC-Web'!$A$2:$H$10000,2,0),"")</f>
        <v>46827.761719000002</v>
      </c>
      <c r="C2948">
        <f>VLOOKUP(A2948,H_SPBTFDUE!$B$2:$C$5828,2,0)</f>
        <v>264.64</v>
      </c>
      <c r="D2948" s="2">
        <f>D2947*(1-D$1+IF(AND(WEEKDAY($A2948)&lt;&gt;1,WEEKDAY($A2948)&lt;&gt;7),-VLOOKUP($A2948,ETF_OP_Fee!$G$5:$H$14,2,1),0))^($A2948-$A2947)*(1+2*(C2948/C2947-1))+IFERROR(VLOOKUP(A2948,BITXeom!$C$9:$D$100,2,0),0)-$D$3*IFERROR(VLOOKUP($A2948,Dividends!$C$10:$E$100,2,0),0)</f>
        <v>88.853301531839932</v>
      </c>
      <c r="G2948" s="66">
        <f t="shared" si="113"/>
        <v>7.4816863960728092E-2</v>
      </c>
      <c r="H2948" s="2">
        <f>H2947*(1-H$1+IF(AND(WEEKDAY($A2948)&lt;&gt;1,WEEKDAY($A2948)&lt;&gt;7),-VLOOKUP($A2948,ETF_OP_Fee!$I$5:$J$14,2,1),0))^($A2948-$A2947)*(1+1*(B2948/B2947-1))</f>
        <v>30.478066525509949</v>
      </c>
      <c r="I2948" s="9" t="str">
        <f>IFERROR(VLOOKUP(A2948,'BITO-IV'!$A$1:$J$10000,4,0),"")</f>
        <v/>
      </c>
      <c r="L2948" s="9">
        <f>VLOOKUP(A2948,'ETH-Web'!$A$1:$G$10001,6,0)</f>
        <v>3497.3151859999998</v>
      </c>
      <c r="M2948" s="2">
        <f>M2947*(1-M$1+IF(AND(WEEKDAY($A2948)&lt;&gt;1,WEEKDAY($A2948)&lt;&gt;7),-VLOOKUP($A2948,ETF_OP_Fee!$K$5:$L$14,2,1),0))^($A2948-$A2947)*(1+2*(L2948/L2947-1))-M$3*IFERROR(VLOOKUP($A4544,Dividends!$C$10:$E$100,3,0),0)</f>
        <v>56.70670982673866</v>
      </c>
      <c r="R2948">
        <f t="shared" si="114"/>
        <v>684.06019815417847</v>
      </c>
      <c r="S2948" t="e">
        <f t="shared" si="112"/>
        <v>#VALUE!</v>
      </c>
      <c r="U2948">
        <f t="shared" si="115"/>
        <v>2281.548701984284</v>
      </c>
      <c r="V2948">
        <f t="shared" si="116"/>
        <v>11630.14897015761</v>
      </c>
      <c r="W2948">
        <f>VLOOKUP(A2948,Tbills!$B$4:$C$10000,2,1)</f>
        <v>4.5000000000004051E-2</v>
      </c>
    </row>
    <row r="2949" spans="1:23">
      <c r="A2949" s="1">
        <v>44448</v>
      </c>
      <c r="B2949">
        <f>IFERROR(VLOOKUP($A2949,'BTC-Web'!$A$2:$H$10000,2,0),"")</f>
        <v>45774.742187999997</v>
      </c>
      <c r="C2949">
        <f>VLOOKUP(A2949,H_SPBTFDUE!$B$2:$C$5828,2,0)</f>
        <v>265.31</v>
      </c>
      <c r="D2949" s="2">
        <f>D2948*(1-D$1+IF(AND(WEEKDAY($A2949)&lt;&gt;1,WEEKDAY($A2949)&lt;&gt;7),-VLOOKUP($A2949,ETF_OP_Fee!$G$5:$H$14,2,1),0))^($A2949-$A2948)*(1+2*(C2949/C2948-1))+IFERROR(VLOOKUP(A2949,BITXeom!$C$9:$D$100,2,0),0)-$D$3*IFERROR(VLOOKUP($A2949,Dividends!$C$10:$E$100,2,0),0)</f>
        <v>89.292443347954034</v>
      </c>
      <c r="G2949" s="66">
        <f t="shared" si="113"/>
        <v>7.4434135505365789E-2</v>
      </c>
      <c r="H2949" s="2">
        <f>H2948*(1-H$1+IF(AND(WEEKDAY($A2949)&lt;&gt;1,WEEKDAY($A2949)&lt;&gt;7),-VLOOKUP($A2949,ETF_OP_Fee!$I$5:$J$14,2,1),0))^($A2949-$A2948)*(1+1*(B2949/B2948-1))</f>
        <v>29.791928439293443</v>
      </c>
      <c r="I2949" s="9" t="str">
        <f>IFERROR(VLOOKUP(A2949,'BITO-IV'!$A$1:$J$10000,4,0),"")</f>
        <v/>
      </c>
      <c r="L2949" s="9">
        <f>VLOOKUP(A2949,'ETH-Web'!$A$1:$G$10001,6,0)</f>
        <v>3427.3400879999999</v>
      </c>
      <c r="M2949" s="2">
        <f>M2948*(1-M$1+IF(AND(WEEKDAY($A2949)&lt;&gt;1,WEEKDAY($A2949)&lt;&gt;7),-VLOOKUP($A2949,ETF_OP_Fee!$K$5:$L$14,2,1),0))^($A2949-$A2948)*(1+2*(L2949/L2948-1))-M$3*IFERROR(VLOOKUP($A4545,Dividends!$C$10:$E$100,3,0),0)</f>
        <v>54.436105720063367</v>
      </c>
      <c r="R2949">
        <f t="shared" si="114"/>
        <v>668.67768311195698</v>
      </c>
      <c r="S2949" t="e">
        <f t="shared" si="112"/>
        <v>#VALUE!</v>
      </c>
      <c r="U2949">
        <f t="shared" si="115"/>
        <v>2235.8989433773904</v>
      </c>
      <c r="V2949">
        <f t="shared" si="116"/>
        <v>11164.463972851814</v>
      </c>
      <c r="W2949">
        <f>VLOOKUP(A2949,Tbills!$B$4:$C$10000,2,1)</f>
        <v>4.5000000000004051E-2</v>
      </c>
    </row>
    <row r="2950" spans="1:23">
      <c r="A2950" s="1">
        <v>44449</v>
      </c>
      <c r="B2950">
        <f>IFERROR(VLOOKUP($A2950,'BTC-Web'!$A$2:$H$10000,2,0),"")</f>
        <v>46396.664062999997</v>
      </c>
      <c r="C2950">
        <f>VLOOKUP(A2950,H_SPBTFDUE!$B$2:$C$5828,2,0)</f>
        <v>259.86</v>
      </c>
      <c r="D2950" s="2">
        <f>D2949*(1-D$1+IF(AND(WEEKDAY($A2950)&lt;&gt;1,WEEKDAY($A2950)&lt;&gt;7),-VLOOKUP($A2950,ETF_OP_Fee!$G$5:$H$14,2,1),0))^($A2950-$A2949)*(1+2*(C2950/C2949-1))+IFERROR(VLOOKUP(A2950,BITXeom!$C$9:$D$100,2,0),0)-$D$3*IFERROR(VLOOKUP($A2950,Dividends!$C$10:$E$100,2,0),0)</f>
        <v>85.61362948128712</v>
      </c>
      <c r="G2950" s="66">
        <f t="shared" si="113"/>
        <v>7.7488313985838303E-2</v>
      </c>
      <c r="H2950" s="2">
        <f>H2949*(1-H$1+IF(AND(WEEKDAY($A2950)&lt;&gt;1,WEEKDAY($A2950)&lt;&gt;7),-VLOOKUP($A2950,ETF_OP_Fee!$I$5:$J$14,2,1),0))^($A2950-$A2949)*(1+1*(B2950/B2949-1))</f>
        <v>30.195912707531168</v>
      </c>
      <c r="I2950" s="9" t="str">
        <f>IFERROR(VLOOKUP(A2950,'BITO-IV'!$A$1:$J$10000,4,0),"")</f>
        <v/>
      </c>
      <c r="L2950" s="9">
        <f>VLOOKUP(A2950,'ETH-Web'!$A$1:$G$10001,6,0)</f>
        <v>3211.5058589999999</v>
      </c>
      <c r="M2950" s="2">
        <f>M2949*(1-M$1+IF(AND(WEEKDAY($A2950)&lt;&gt;1,WEEKDAY($A2950)&lt;&gt;7),-VLOOKUP($A2950,ETF_OP_Fee!$K$5:$L$14,2,1),0))^($A2950-$A2949)*(1+2*(L2950/L2949-1))-M$3*IFERROR(VLOOKUP($A4546,Dividends!$C$10:$E$100,3,0),0)</f>
        <v>47.578732686548733</v>
      </c>
      <c r="R2950">
        <f t="shared" si="114"/>
        <v>677.76272124813386</v>
      </c>
      <c r="S2950" t="e">
        <f t="shared" si="112"/>
        <v>#VALUE!</v>
      </c>
      <c r="U2950">
        <f t="shared" si="115"/>
        <v>2095.0948468550105</v>
      </c>
      <c r="V2950">
        <f t="shared" si="116"/>
        <v>9758.0647977384742</v>
      </c>
      <c r="W2950">
        <f>VLOOKUP(A2950,Tbills!$B$4:$C$10000,2,1)</f>
        <v>4.5000000000004051E-2</v>
      </c>
    </row>
    <row r="2951" spans="1:23">
      <c r="A2951" s="1">
        <v>44452</v>
      </c>
      <c r="B2951">
        <f>IFERROR(VLOOKUP($A2951,'BTC-Web'!$A$2:$H$10000,2,0),"")</f>
        <v>46057.214844000002</v>
      </c>
      <c r="C2951">
        <f>VLOOKUP(A2951,H_SPBTFDUE!$B$2:$C$5828,2,0)</f>
        <v>254.9</v>
      </c>
      <c r="D2951" s="2">
        <f>D2950*(1-D$1+IF(AND(WEEKDAY($A2951)&lt;&gt;1,WEEKDAY($A2951)&lt;&gt;7),-VLOOKUP($A2951,ETF_OP_Fee!$G$5:$H$14,2,1),0))^($A2951-$A2950)*(1+2*(C2951/C2950-1))+IFERROR(VLOOKUP(A2951,BITXeom!$C$9:$D$100,2,0),0)-$D$3*IFERROR(VLOOKUP($A2951,Dividends!$C$10:$E$100,2,0),0)</f>
        <v>82.315604297482693</v>
      </c>
      <c r="G2951" s="66">
        <f t="shared" si="113"/>
        <v>8.0442350365045101E-2</v>
      </c>
      <c r="H2951" s="2">
        <f>H2950*(1-H$1+IF(AND(WEEKDAY($A2951)&lt;&gt;1,WEEKDAY($A2951)&lt;&gt;7),-VLOOKUP($A2951,ETF_OP_Fee!$I$5:$J$14,2,1),0))^($A2951-$A2950)*(1+1*(B2951/B2950-1))</f>
        <v>29.972651652719904</v>
      </c>
      <c r="I2951" s="9" t="str">
        <f>IFERROR(VLOOKUP(A2951,'BITO-IV'!$A$1:$J$10000,4,0),"")</f>
        <v/>
      </c>
      <c r="L2951" s="9">
        <f>VLOOKUP(A2951,'ETH-Web'!$A$1:$G$10001,6,0)</f>
        <v>3285.5117190000001</v>
      </c>
      <c r="M2951" s="2">
        <f>M2950*(1-M$1+IF(AND(WEEKDAY($A2951)&lt;&gt;1,WEEKDAY($A2951)&lt;&gt;7),-VLOOKUP($A2951,ETF_OP_Fee!$K$5:$L$14,2,1),0))^($A2951-$A2950)*(1+2*(L2951/L2950-1))-M$3*IFERROR(VLOOKUP($A4547,Dividends!$C$10:$E$100,3,0),0)</f>
        <v>49.76769365442177</v>
      </c>
      <c r="R2951">
        <f t="shared" si="114"/>
        <v>672.80404520878335</v>
      </c>
      <c r="S2951" t="e">
        <f t="shared" si="112"/>
        <v>#VALUE!</v>
      </c>
      <c r="U2951">
        <f t="shared" si="115"/>
        <v>2143.374159654195</v>
      </c>
      <c r="V2951">
        <f t="shared" si="116"/>
        <v>10207.005359164235</v>
      </c>
      <c r="W2951">
        <f>VLOOKUP(A2951,Tbills!$B$4:$C$10000,2,1)</f>
        <v>3.9999560439540165E-2</v>
      </c>
    </row>
    <row r="2952" spans="1:23">
      <c r="A2952" s="1">
        <v>44453</v>
      </c>
      <c r="B2952">
        <f>IFERROR(VLOOKUP($A2952,'BTC-Web'!$A$2:$H$10000,2,0),"")</f>
        <v>44960.050780999998</v>
      </c>
      <c r="C2952">
        <f>VLOOKUP(A2952,H_SPBTFDUE!$B$2:$C$5828,2,0)</f>
        <v>264.56</v>
      </c>
      <c r="D2952" s="2">
        <f>D2951*(1-D$1+IF(AND(WEEKDAY($A2952)&lt;&gt;1,WEEKDAY($A2952)&lt;&gt;7),-VLOOKUP($A2952,ETF_OP_Fee!$G$5:$H$14,2,1),0))^($A2952-$A2951)*(1+2*(C2952/C2951-1))+IFERROR(VLOOKUP(A2952,BITXeom!$C$9:$D$100,2,0),0)-$D$3*IFERROR(VLOOKUP($A2952,Dividends!$C$10:$E$100,2,0),0)</f>
        <v>88.543993455138178</v>
      </c>
      <c r="G2952" s="66">
        <f t="shared" si="113"/>
        <v>7.4341080926573086E-2</v>
      </c>
      <c r="H2952" s="2">
        <f>H2951*(1-H$1+IF(AND(WEEKDAY($A2952)&lt;&gt;1,WEEKDAY($A2952)&lt;&gt;7),-VLOOKUP($A2952,ETF_OP_Fee!$I$5:$J$14,2,1),0))^($A2952-$A2951)*(1+1*(B2952/B2951-1))</f>
        <v>29.257888717794003</v>
      </c>
      <c r="I2952" s="9" t="str">
        <f>IFERROR(VLOOKUP(A2952,'BITO-IV'!$A$1:$J$10000,4,0),"")</f>
        <v/>
      </c>
      <c r="L2952" s="9">
        <f>VLOOKUP(A2952,'ETH-Web'!$A$1:$G$10001,6,0)</f>
        <v>3429.1696780000002</v>
      </c>
      <c r="M2952" s="2">
        <f>M2951*(1-M$1+IF(AND(WEEKDAY($A2952)&lt;&gt;1,WEEKDAY($A2952)&lt;&gt;7),-VLOOKUP($A2952,ETF_OP_Fee!$K$5:$L$14,2,1),0))^($A2952-$A2951)*(1+2*(L2952/L2951-1))-M$3*IFERROR(VLOOKUP($A4548,Dividends!$C$10:$E$100,3,0),0)</f>
        <v>54.118453158376362</v>
      </c>
      <c r="R2952">
        <f t="shared" si="114"/>
        <v>656.77666660275224</v>
      </c>
      <c r="S2952" t="e">
        <f t="shared" si="112"/>
        <v>#VALUE!</v>
      </c>
      <c r="U2952">
        <f t="shared" si="115"/>
        <v>2237.0925157229353</v>
      </c>
      <c r="V2952">
        <f t="shared" si="116"/>
        <v>11099.315657520881</v>
      </c>
      <c r="W2952">
        <f>VLOOKUP(A2952,Tbills!$B$4:$C$10000,2,1)</f>
        <v>3.9999560439540165E-2</v>
      </c>
    </row>
    <row r="2953" spans="1:23">
      <c r="A2953" s="1">
        <v>44454</v>
      </c>
      <c r="B2953">
        <f>IFERROR(VLOOKUP($A2953,'BTC-Web'!$A$2:$H$10000,2,0),"")</f>
        <v>47098</v>
      </c>
      <c r="C2953">
        <f>VLOOKUP(A2953,H_SPBTFDUE!$B$2:$C$5828,2,0)</f>
        <v>274.25</v>
      </c>
      <c r="D2953" s="2">
        <f>D2952*(1-D$1+IF(AND(WEEKDAY($A2953)&lt;&gt;1,WEEKDAY($A2953)&lt;&gt;7),-VLOOKUP($A2953,ETF_OP_Fee!$G$5:$H$14,2,1),0))^($A2953-$A2952)*(1+2*(C2953/C2952-1))+IFERROR(VLOOKUP(A2953,BITXeom!$C$9:$D$100,2,0),0)-$D$3*IFERROR(VLOOKUP($A2953,Dividends!$C$10:$E$100,2,0),0)</f>
        <v>95.018713274424996</v>
      </c>
      <c r="G2953" s="66">
        <f t="shared" si="113"/>
        <v>6.8891451560043296E-2</v>
      </c>
      <c r="H2953" s="2">
        <f>H2952*(1-H$1+IF(AND(WEEKDAY($A2953)&lt;&gt;1,WEEKDAY($A2953)&lt;&gt;7),-VLOOKUP($A2953,ETF_OP_Fee!$I$5:$J$14,2,1),0))^($A2953-$A2952)*(1+1*(B2953/B2952-1))</f>
        <v>30.648367905553396</v>
      </c>
      <c r="I2953" s="9" t="str">
        <f>IFERROR(VLOOKUP(A2953,'BITO-IV'!$A$1:$J$10000,4,0),"")</f>
        <v/>
      </c>
      <c r="L2953" s="9">
        <f>VLOOKUP(A2953,'ETH-Web'!$A$1:$G$10001,6,0)</f>
        <v>3615.2827149999998</v>
      </c>
      <c r="M2953" s="2">
        <f>M2952*(1-M$1+IF(AND(WEEKDAY($A2953)&lt;&gt;1,WEEKDAY($A2953)&lt;&gt;7),-VLOOKUP($A2953,ETF_OP_Fee!$K$5:$L$14,2,1),0))^($A2953-$A2952)*(1+2*(L2953/L2952-1))-M$3*IFERROR(VLOOKUP($A4549,Dividends!$C$10:$E$100,3,0),0)</f>
        <v>59.99130376097736</v>
      </c>
      <c r="R2953">
        <f t="shared" si="114"/>
        <v>688.00784043439228</v>
      </c>
      <c r="S2953" t="e">
        <f t="shared" si="112"/>
        <v>#VALUE!</v>
      </c>
      <c r="U2953">
        <f t="shared" si="115"/>
        <v>2358.5073540793724</v>
      </c>
      <c r="V2953">
        <f t="shared" si="116"/>
        <v>12303.796178369639</v>
      </c>
      <c r="W2953">
        <f>VLOOKUP(A2953,Tbills!$B$4:$C$10000,2,1)</f>
        <v>3.9999560439540165E-2</v>
      </c>
    </row>
    <row r="2954" spans="1:23">
      <c r="A2954" s="1">
        <v>44455</v>
      </c>
      <c r="B2954">
        <f>IFERROR(VLOOKUP($A2954,'BTC-Web'!$A$2:$H$10000,2,0),"")</f>
        <v>48158.90625</v>
      </c>
      <c r="C2954">
        <f>VLOOKUP(A2954,H_SPBTFDUE!$B$2:$C$5828,2,0)</f>
        <v>270.45</v>
      </c>
      <c r="D2954" s="2">
        <f>D2953*(1-D$1+IF(AND(WEEKDAY($A2954)&lt;&gt;1,WEEKDAY($A2954)&lt;&gt;7),-VLOOKUP($A2954,ETF_OP_Fee!$G$5:$H$14,2,1),0))^($A2954-$A2953)*(1+2*(C2954/C2953-1))+IFERROR(VLOOKUP(A2954,BITXeom!$C$9:$D$100,2,0),0)-$D$3*IFERROR(VLOOKUP($A2954,Dividends!$C$10:$E$100,2,0),0)</f>
        <v>92.374423346191136</v>
      </c>
      <c r="G2954" s="66">
        <f t="shared" si="113"/>
        <v>7.0796981316128701E-2</v>
      </c>
      <c r="H2954" s="2">
        <f>H2953*(1-H$1+IF(AND(WEEKDAY($A2954)&lt;&gt;1,WEEKDAY($A2954)&lt;&gt;7),-VLOOKUP($A2954,ETF_OP_Fee!$I$5:$J$14,2,1),0))^($A2954-$A2953)*(1+1*(B2954/B2953-1))</f>
        <v>31.337922214364252</v>
      </c>
      <c r="I2954" s="9" t="str">
        <f>IFERROR(VLOOKUP(A2954,'BITO-IV'!$A$1:$J$10000,4,0),"")</f>
        <v/>
      </c>
      <c r="L2954" s="9">
        <f>VLOOKUP(A2954,'ETH-Web'!$A$1:$G$10001,6,0)</f>
        <v>3571.294922</v>
      </c>
      <c r="M2954" s="2">
        <f>M2953*(1-M$1+IF(AND(WEEKDAY($A2954)&lt;&gt;1,WEEKDAY($A2954)&lt;&gt;7),-VLOOKUP($A2954,ETF_OP_Fee!$K$5:$L$14,2,1),0))^($A2954-$A2953)*(1+2*(L2954/L2953-1))-M$3*IFERROR(VLOOKUP($A4550,Dividends!$C$10:$E$100,3,0),0)</f>
        <v>58.529946477440276</v>
      </c>
      <c r="R2954">
        <f t="shared" si="114"/>
        <v>703.50556471070661</v>
      </c>
      <c r="S2954" t="e">
        <f t="shared" si="112"/>
        <v>#VALUE!</v>
      </c>
      <c r="U2954">
        <f t="shared" si="115"/>
        <v>2329.8109722307895</v>
      </c>
      <c r="V2954">
        <f t="shared" si="116"/>
        <v>12004.08203593235</v>
      </c>
      <c r="W2954">
        <f>VLOOKUP(A2954,Tbills!$B$4:$C$10000,2,1)</f>
        <v>3.9999560439540165E-2</v>
      </c>
    </row>
    <row r="2955" spans="1:23">
      <c r="A2955" s="1">
        <v>44456</v>
      </c>
      <c r="B2955">
        <f>IFERROR(VLOOKUP($A2955,'BTC-Web'!$A$2:$H$10000,2,0),"")</f>
        <v>47771.003905999998</v>
      </c>
      <c r="C2955">
        <f>VLOOKUP(A2955,H_SPBTFDUE!$B$2:$C$5828,2,0)</f>
        <v>270.22000000000003</v>
      </c>
      <c r="D2955" s="2">
        <f>D2954*(1-D$1+IF(AND(WEEKDAY($A2955)&lt;&gt;1,WEEKDAY($A2955)&lt;&gt;7),-VLOOKUP($A2955,ETF_OP_Fee!$G$5:$H$14,2,1),0))^($A2955-$A2954)*(1+2*(C2955/C2954-1))+IFERROR(VLOOKUP(A2955,BITXeom!$C$9:$D$100,2,0),0)-$D$3*IFERROR(VLOOKUP($A2955,Dividends!$C$10:$E$100,2,0),0)</f>
        <v>92.206189953500314</v>
      </c>
      <c r="G2955" s="66">
        <f t="shared" si="113"/>
        <v>7.0913712379117422E-2</v>
      </c>
      <c r="H2955" s="2">
        <f>H2954*(1-H$1+IF(AND(WEEKDAY($A2955)&lt;&gt;1,WEEKDAY($A2955)&lt;&gt;7),-VLOOKUP($A2955,ETF_OP_Fee!$I$5:$J$14,2,1),0))^($A2955-$A2954)*(1+1*(B2955/B2954-1))</f>
        <v>31.084697658583082</v>
      </c>
      <c r="I2955" s="9" t="str">
        <f>IFERROR(VLOOKUP(A2955,'BITO-IV'!$A$1:$J$10000,4,0),"")</f>
        <v/>
      </c>
      <c r="L2955" s="9">
        <f>VLOOKUP(A2955,'ETH-Web'!$A$1:$G$10001,6,0)</f>
        <v>3398.538818</v>
      </c>
      <c r="M2955" s="2">
        <f>M2954*(1-M$1+IF(AND(WEEKDAY($A2955)&lt;&gt;1,WEEKDAY($A2955)&lt;&gt;7),-VLOOKUP($A2955,ETF_OP_Fee!$K$5:$L$14,2,1),0))^($A2955-$A2954)*(1+2*(L2955/L2954-1))-M$3*IFERROR(VLOOKUP($A4551,Dividends!$C$10:$E$100,3,0),0)</f>
        <v>52.865985965684636</v>
      </c>
      <c r="R2955">
        <f t="shared" si="114"/>
        <v>697.83908515754342</v>
      </c>
      <c r="S2955" t="e">
        <f t="shared" si="112"/>
        <v>#VALUE!</v>
      </c>
      <c r="U2955">
        <f t="shared" si="115"/>
        <v>2217.1098160928245</v>
      </c>
      <c r="V2955">
        <f t="shared" si="116"/>
        <v>10842.443409496867</v>
      </c>
      <c r="W2955">
        <f>VLOOKUP(A2955,Tbills!$B$4:$C$10000,2,1)</f>
        <v>3.9999560439540165E-2</v>
      </c>
    </row>
    <row r="2956" spans="1:23">
      <c r="A2956" s="1">
        <v>44459</v>
      </c>
      <c r="B2956">
        <f>IFERROR(VLOOKUP($A2956,'BTC-Web'!$A$2:$H$10000,2,0),"")</f>
        <v>47261.40625</v>
      </c>
      <c r="C2956">
        <f>VLOOKUP(A2956,H_SPBTFDUE!$B$2:$C$5828,2,0)</f>
        <v>249.04</v>
      </c>
      <c r="D2956" s="2">
        <f>D2955*(1-D$1+IF(AND(WEEKDAY($A2956)&lt;&gt;1,WEEKDAY($A2956)&lt;&gt;7),-VLOOKUP($A2956,ETF_OP_Fee!$G$5:$H$14,2,1),0))^($A2956-$A2955)*(1+2*(C2956/C2955-1))+IFERROR(VLOOKUP(A2956,BITXeom!$C$9:$D$100,2,0),0)-$D$3*IFERROR(VLOOKUP($A2956,Dividends!$C$10:$E$100,2,0),0)</f>
        <v>77.723725796306454</v>
      </c>
      <c r="G2956" s="66">
        <f t="shared" si="113"/>
        <v>8.2026536620903812E-2</v>
      </c>
      <c r="H2956" s="2">
        <f>H2955*(1-H$1+IF(AND(WEEKDAY($A2956)&lt;&gt;1,WEEKDAY($A2956)&lt;&gt;7),-VLOOKUP($A2956,ETF_OP_Fee!$I$5:$J$14,2,1),0))^($A2956-$A2955)*(1+1*(B2956/B2955-1))</f>
        <v>30.750700132229159</v>
      </c>
      <c r="I2956" s="9" t="str">
        <f>IFERROR(VLOOKUP(A2956,'BITO-IV'!$A$1:$J$10000,4,0),"")</f>
        <v/>
      </c>
      <c r="L2956" s="9">
        <f>VLOOKUP(A2956,'ETH-Web'!$A$1:$G$10001,6,0)</f>
        <v>2958.9934079999998</v>
      </c>
      <c r="M2956" s="2">
        <f>M2955*(1-M$1+IF(AND(WEEKDAY($A2956)&lt;&gt;1,WEEKDAY($A2956)&lt;&gt;7),-VLOOKUP($A2956,ETF_OP_Fee!$K$5:$L$14,2,1),0))^($A2956-$A2955)*(1+2*(L2956/L2955-1))-M$3*IFERROR(VLOOKUP($A4552,Dividends!$C$10:$E$100,3,0),0)</f>
        <v>39.18825688486335</v>
      </c>
      <c r="R2956">
        <f t="shared" si="114"/>
        <v>690.39487982409003</v>
      </c>
      <c r="S2956" t="e">
        <f t="shared" si="112"/>
        <v>#VALUE!</v>
      </c>
      <c r="U2956">
        <f t="shared" si="115"/>
        <v>1930.362924173244</v>
      </c>
      <c r="V2956">
        <f t="shared" si="116"/>
        <v>8037.2369838473751</v>
      </c>
      <c r="W2956">
        <f>VLOOKUP(A2956,Tbills!$B$4:$C$10000,2,1)</f>
        <v>3.4999120879132498E-2</v>
      </c>
    </row>
    <row r="2957" spans="1:23">
      <c r="A2957" s="1">
        <v>44460</v>
      </c>
      <c r="B2957">
        <f>IFERROR(VLOOKUP($A2957,'BTC-Web'!$A$2:$H$10000,2,0),"")</f>
        <v>43012.234375</v>
      </c>
      <c r="C2957">
        <f>VLOOKUP(A2957,H_SPBTFDUE!$B$2:$C$5828,2,0)</f>
        <v>239.05</v>
      </c>
      <c r="D2957" s="2">
        <f>D2956*(1-D$1+IF(AND(WEEKDAY($A2957)&lt;&gt;1,WEEKDAY($A2957)&lt;&gt;7),-VLOOKUP($A2957,ETF_OP_Fee!$G$5:$H$14,2,1),0))^($A2957-$A2956)*(1+2*(C2957/C2956-1))+IFERROR(VLOOKUP(A2957,BITXeom!$C$9:$D$100,2,0),0)-$D$3*IFERROR(VLOOKUP($A2957,Dividends!$C$10:$E$100,2,0),0)</f>
        <v>71.479483087136316</v>
      </c>
      <c r="G2957" s="66">
        <f t="shared" si="113"/>
        <v>8.8603097944939813E-2</v>
      </c>
      <c r="H2957" s="2">
        <f>H2956*(1-H$1+IF(AND(WEEKDAY($A2957)&lt;&gt;1,WEEKDAY($A2957)&lt;&gt;7),-VLOOKUP($A2957,ETF_OP_Fee!$I$5:$J$14,2,1),0))^($A2957-$A2956)*(1+1*(B2957/B2956-1))</f>
        <v>27.985242101874004</v>
      </c>
      <c r="I2957" s="9" t="str">
        <f>IFERROR(VLOOKUP(A2957,'BITO-IV'!$A$1:$J$10000,4,0),"")</f>
        <v/>
      </c>
      <c r="L2957" s="9">
        <f>VLOOKUP(A2957,'ETH-Web'!$A$1:$G$10001,6,0)</f>
        <v>2764.4311520000001</v>
      </c>
      <c r="M2957" s="2">
        <f>M2956*(1-M$1+IF(AND(WEEKDAY($A2957)&lt;&gt;1,WEEKDAY($A2957)&lt;&gt;7),-VLOOKUP($A2957,ETF_OP_Fee!$K$5:$L$14,2,1),0))^($A2957-$A2956)*(1+2*(L2957/L2956-1))-M$3*IFERROR(VLOOKUP($A4553,Dividends!$C$10:$E$100,3,0),0)</f>
        <v>34.033901052679262</v>
      </c>
      <c r="R2957">
        <f t="shared" si="114"/>
        <v>628.32295393863194</v>
      </c>
      <c r="S2957" t="e">
        <f t="shared" si="112"/>
        <v>#VALUE!</v>
      </c>
      <c r="U2957">
        <f t="shared" si="115"/>
        <v>1803.4360562692846</v>
      </c>
      <c r="V2957">
        <f t="shared" si="116"/>
        <v>6980.1147075477966</v>
      </c>
      <c r="W2957">
        <f>VLOOKUP(A2957,Tbills!$B$4:$C$10000,2,1)</f>
        <v>3.4999120879132498E-2</v>
      </c>
    </row>
    <row r="2958" spans="1:23">
      <c r="A2958" s="1">
        <v>44461</v>
      </c>
      <c r="B2958">
        <f>IFERROR(VLOOKUP($A2958,'BTC-Web'!$A$2:$H$10000,2,0),"")</f>
        <v>40677.953125</v>
      </c>
      <c r="C2958">
        <f>VLOOKUP(A2958,H_SPBTFDUE!$B$2:$C$5828,2,0)</f>
        <v>246.98</v>
      </c>
      <c r="D2958" s="2">
        <f>D2957*(1-D$1+IF(AND(WEEKDAY($A2958)&lt;&gt;1,WEEKDAY($A2958)&lt;&gt;7),-VLOOKUP($A2958,ETF_OP_Fee!$G$5:$H$14,2,1),0))^($A2958-$A2957)*(1+2*(C2958/C2957-1))+IFERROR(VLOOKUP(A2958,BITXeom!$C$9:$D$100,2,0),0)-$D$3*IFERROR(VLOOKUP($A2958,Dividends!$C$10:$E$100,2,0),0)</f>
        <v>76.212669104867899</v>
      </c>
      <c r="G2958" s="66">
        <f t="shared" si="113"/>
        <v>8.2720028780935345E-2</v>
      </c>
      <c r="H2958" s="2">
        <f>H2957*(1-H$1+IF(AND(WEEKDAY($A2958)&lt;&gt;1,WEEKDAY($A2958)&lt;&gt;7),-VLOOKUP($A2958,ETF_OP_Fee!$I$5:$J$14,2,1),0))^($A2958-$A2957)*(1+1*(B2958/B2957-1))</f>
        <v>26.465789416031061</v>
      </c>
      <c r="I2958" s="9" t="str">
        <f>IFERROR(VLOOKUP(A2958,'BITO-IV'!$A$1:$J$10000,4,0),"")</f>
        <v/>
      </c>
      <c r="L2958" s="9">
        <f>VLOOKUP(A2958,'ETH-Web'!$A$1:$G$10001,6,0)</f>
        <v>3077.8679200000001</v>
      </c>
      <c r="M2958" s="2">
        <f>M2957*(1-M$1+IF(AND(WEEKDAY($A2958)&lt;&gt;1,WEEKDAY($A2958)&lt;&gt;7),-VLOOKUP($A2958,ETF_OP_Fee!$K$5:$L$14,2,1),0))^($A2958-$A2957)*(1+2*(L2958/L2957-1))-M$3*IFERROR(VLOOKUP($A4554,Dividends!$C$10:$E$100,3,0),0)</f>
        <v>41.750490210040418</v>
      </c>
      <c r="R2958">
        <f t="shared" si="114"/>
        <v>594.22376072917518</v>
      </c>
      <c r="S2958" t="e">
        <f t="shared" si="112"/>
        <v>#VALUE!</v>
      </c>
      <c r="U2958">
        <f t="shared" si="115"/>
        <v>2007.9132661150629</v>
      </c>
      <c r="V2958">
        <f t="shared" si="116"/>
        <v>8562.7330910833571</v>
      </c>
      <c r="W2958">
        <f>VLOOKUP(A2958,Tbills!$B$4:$C$10000,2,1)</f>
        <v>3.4999120879132498E-2</v>
      </c>
    </row>
    <row r="2959" spans="1:23">
      <c r="A2959" s="1">
        <v>44462</v>
      </c>
      <c r="B2959">
        <f>IFERROR(VLOOKUP($A2959,'BTC-Web'!$A$2:$H$10000,2,0),"")</f>
        <v>43560.296875</v>
      </c>
      <c r="C2959">
        <f>VLOOKUP(A2959,H_SPBTFDUE!$B$2:$C$5828,2,0)</f>
        <v>254.96</v>
      </c>
      <c r="D2959" s="2">
        <f>D2958*(1-D$1+IF(AND(WEEKDAY($A2959)&lt;&gt;1,WEEKDAY($A2959)&lt;&gt;7),-VLOOKUP($A2959,ETF_OP_Fee!$G$5:$H$14,2,1),0))^($A2959-$A2958)*(1+2*(C2959/C2958-1))+IFERROR(VLOOKUP(A2959,BITXeom!$C$9:$D$100,2,0),0)-$D$3*IFERROR(VLOOKUP($A2959,Dividends!$C$10:$E$100,2,0),0)</f>
        <v>81.127797841353271</v>
      </c>
      <c r="G2959" s="66">
        <f t="shared" si="113"/>
        <v>7.7370303504284713E-2</v>
      </c>
      <c r="H2959" s="2">
        <f>H2958*(1-H$1+IF(AND(WEEKDAY($A2959)&lt;&gt;1,WEEKDAY($A2959)&lt;&gt;7),-VLOOKUP($A2959,ETF_OP_Fee!$I$5:$J$14,2,1),0))^($A2959-$A2958)*(1+1*(B2959/B2958-1))</f>
        <v>28.340355144397673</v>
      </c>
      <c r="I2959" s="9" t="str">
        <f>IFERROR(VLOOKUP(A2959,'BITO-IV'!$A$1:$J$10000,4,0),"")</f>
        <v/>
      </c>
      <c r="L2959" s="9">
        <f>VLOOKUP(A2959,'ETH-Web'!$A$1:$G$10001,6,0)</f>
        <v>3155.523682</v>
      </c>
      <c r="M2959" s="2">
        <f>M2958*(1-M$1+IF(AND(WEEKDAY($A2959)&lt;&gt;1,WEEKDAY($A2959)&lt;&gt;7),-VLOOKUP($A2959,ETF_OP_Fee!$K$5:$L$14,2,1),0))^($A2959-$A2958)*(1+2*(L2959/L2958-1))-M$3*IFERROR(VLOOKUP($A4555,Dividends!$C$10:$E$100,3,0),0)</f>
        <v>43.856121789317768</v>
      </c>
      <c r="R2959">
        <f t="shared" si="114"/>
        <v>636.32905392266673</v>
      </c>
      <c r="S2959" t="e">
        <f t="shared" si="112"/>
        <v>#VALUE!</v>
      </c>
      <c r="U2959">
        <f t="shared" si="115"/>
        <v>2058.5736709026969</v>
      </c>
      <c r="V2959">
        <f t="shared" si="116"/>
        <v>8994.5833786081803</v>
      </c>
      <c r="W2959">
        <f>VLOOKUP(A2959,Tbills!$B$4:$C$10000,2,1)</f>
        <v>3.4999120879132498E-2</v>
      </c>
    </row>
    <row r="2960" spans="1:23">
      <c r="A2960" s="1">
        <v>44463</v>
      </c>
      <c r="B2960">
        <f>IFERROR(VLOOKUP($A2960,'BTC-Web'!$A$2:$H$10000,2,0),"")</f>
        <v>44894.300780999998</v>
      </c>
      <c r="C2960">
        <f>VLOOKUP(A2960,H_SPBTFDUE!$B$2:$C$5828,2,0)</f>
        <v>241.32</v>
      </c>
      <c r="D2960" s="2">
        <f>D2959*(1-D$1+IF(AND(WEEKDAY($A2960)&lt;&gt;1,WEEKDAY($A2960)&lt;&gt;7),-VLOOKUP($A2960,ETF_OP_Fee!$G$5:$H$14,2,1),0))^($A2960-$A2959)*(1+2*(C2960/C2959-1))+IFERROR(VLOOKUP(A2960,BITXeom!$C$9:$D$100,2,0),0)-$D$3*IFERROR(VLOOKUP($A2960,Dividends!$C$10:$E$100,2,0),0)</f>
        <v>72.438619195500962</v>
      </c>
      <c r="G2960" s="66">
        <f t="shared" si="113"/>
        <v>8.5644679992391531E-2</v>
      </c>
      <c r="H2960" s="2">
        <f>H2959*(1-H$1+IF(AND(WEEKDAY($A2960)&lt;&gt;1,WEEKDAY($A2960)&lt;&gt;7),-VLOOKUP($A2960,ETF_OP_Fee!$I$5:$J$14,2,1),0))^($A2960-$A2959)*(1+1*(B2960/B2959-1))</f>
        <v>29.207498666840188</v>
      </c>
      <c r="I2960" s="9" t="str">
        <f>IFERROR(VLOOKUP(A2960,'BITO-IV'!$A$1:$J$10000,4,0),"")</f>
        <v/>
      </c>
      <c r="L2960" s="9">
        <f>VLOOKUP(A2960,'ETH-Web'!$A$1:$G$10001,6,0)</f>
        <v>2931.6691890000002</v>
      </c>
      <c r="M2960" s="2">
        <f>M2959*(1-M$1+IF(AND(WEEKDAY($A2960)&lt;&gt;1,WEEKDAY($A2960)&lt;&gt;7),-VLOOKUP($A2960,ETF_OP_Fee!$K$5:$L$14,2,1),0))^($A2960-$A2959)*(1+2*(L2960/L2959-1))-M$3*IFERROR(VLOOKUP($A4556,Dividends!$C$10:$E$100,3,0),0)</f>
        <v>37.632800361921753</v>
      </c>
      <c r="R2960">
        <f t="shared" si="114"/>
        <v>655.81619024476333</v>
      </c>
      <c r="S2960" t="e">
        <f t="shared" si="112"/>
        <v>#VALUE!</v>
      </c>
      <c r="U2960">
        <f t="shared" si="115"/>
        <v>1912.5373828432143</v>
      </c>
      <c r="V2960">
        <f t="shared" si="116"/>
        <v>7718.2237465481767</v>
      </c>
      <c r="W2960">
        <f>VLOOKUP(A2960,Tbills!$B$4:$C$10000,2,1)</f>
        <v>3.4999120879132498E-2</v>
      </c>
    </row>
    <row r="2961" spans="1:23">
      <c r="A2961" s="1">
        <v>44466</v>
      </c>
      <c r="B2961">
        <f>IFERROR(VLOOKUP($A2961,'BTC-Web'!$A$2:$H$10000,2,0),"")</f>
        <v>43234.183594000002</v>
      </c>
      <c r="C2961">
        <f>VLOOKUP(A2961,H_SPBTFDUE!$B$2:$C$5828,2,0)</f>
        <v>244.89</v>
      </c>
      <c r="D2961" s="2">
        <f>D2960*(1-D$1+IF(AND(WEEKDAY($A2961)&lt;&gt;1,WEEKDAY($A2961)&lt;&gt;7),-VLOOKUP($A2961,ETF_OP_Fee!$G$5:$H$14,2,1),0))^($A2961-$A2960)*(1+2*(C2961/C2960-1))+IFERROR(VLOOKUP(A2961,BITXeom!$C$9:$D$100,2,0),0)-$D$3*IFERROR(VLOOKUP($A2961,Dividends!$C$10:$E$100,2,0),0)</f>
        <v>74.554911355227702</v>
      </c>
      <c r="G2961" s="66">
        <f t="shared" si="113"/>
        <v>8.3106229503896636E-2</v>
      </c>
      <c r="H2961" s="2">
        <f>H2960*(1-H$1+IF(AND(WEEKDAY($A2961)&lt;&gt;1,WEEKDAY($A2961)&lt;&gt;7),-VLOOKUP($A2961,ETF_OP_Fee!$I$5:$J$14,2,1),0))^($A2961-$A2960)*(1+1*(B2961/B2960-1))</f>
        <v>28.125257349627237</v>
      </c>
      <c r="I2961" s="9" t="str">
        <f>IFERROR(VLOOKUP(A2961,'BITO-IV'!$A$1:$J$10000,4,0),"")</f>
        <v/>
      </c>
      <c r="L2961" s="9">
        <f>VLOOKUP(A2961,'ETH-Web'!$A$1:$G$10001,6,0)</f>
        <v>2934.1389159999999</v>
      </c>
      <c r="M2961" s="2">
        <f>M2960*(1-M$1+IF(AND(WEEKDAY($A2961)&lt;&gt;1,WEEKDAY($A2961)&lt;&gt;7),-VLOOKUP($A2961,ETF_OP_Fee!$K$5:$L$14,2,1),0))^($A2961-$A2960)*(1+2*(L2961/L2960-1))-M$3*IFERROR(VLOOKUP($A4557,Dividends!$C$10:$E$100,3,0),0)</f>
        <v>37.693294041461222</v>
      </c>
      <c r="R2961">
        <f t="shared" si="114"/>
        <v>631.56518933823043</v>
      </c>
      <c r="S2961" t="e">
        <f t="shared" si="112"/>
        <v>#VALUE!</v>
      </c>
      <c r="U2961">
        <f t="shared" si="115"/>
        <v>1914.1485623141587</v>
      </c>
      <c r="V2961">
        <f t="shared" si="116"/>
        <v>7730.630576479708</v>
      </c>
      <c r="W2961">
        <f>VLOOKUP(A2961,Tbills!$B$4:$C$10000,2,1)</f>
        <v>3.4999120879132498E-2</v>
      </c>
    </row>
    <row r="2962" spans="1:23">
      <c r="A2962" s="1">
        <v>44467</v>
      </c>
      <c r="B2962">
        <f>IFERROR(VLOOKUP($A2962,'BTC-Web'!$A$2:$H$10000,2,0),"")</f>
        <v>42200.898437999997</v>
      </c>
      <c r="C2962">
        <f>VLOOKUP(A2962,H_SPBTFDUE!$B$2:$C$5828,2,0)</f>
        <v>236.13</v>
      </c>
      <c r="D2962" s="2">
        <f>D2961*(1-D$1+IF(AND(WEEKDAY($A2962)&lt;&gt;1,WEEKDAY($A2962)&lt;&gt;7),-VLOOKUP($A2962,ETF_OP_Fee!$G$5:$H$14,2,1),0))^($A2962-$A2961)*(1+2*(C2962/C2961-1))+IFERROR(VLOOKUP(A2962,BITXeom!$C$9:$D$100,2,0),0)-$D$3*IFERROR(VLOOKUP($A2962,Dividends!$C$10:$E$100,2,0),0)</f>
        <v>69.212735188427828</v>
      </c>
      <c r="G2962" s="66">
        <f t="shared" si="113"/>
        <v>8.9047516317324146E-2</v>
      </c>
      <c r="H2962" s="2">
        <f>H2961*(1-H$1+IF(AND(WEEKDAY($A2962)&lt;&gt;1,WEEKDAY($A2962)&lt;&gt;7),-VLOOKUP($A2962,ETF_OP_Fee!$I$5:$J$14,2,1),0))^($A2962-$A2961)*(1+1*(B2962/B2961-1))</f>
        <v>27.452356864013503</v>
      </c>
      <c r="I2962" s="9" t="str">
        <f>IFERROR(VLOOKUP(A2962,'BITO-IV'!$A$1:$J$10000,4,0),"")</f>
        <v/>
      </c>
      <c r="L2962" s="9">
        <f>VLOOKUP(A2962,'ETH-Web'!$A$1:$G$10001,6,0)</f>
        <v>2807.2966310000002</v>
      </c>
      <c r="M2962" s="2">
        <f>M2961*(1-M$1+IF(AND(WEEKDAY($A2962)&lt;&gt;1,WEEKDAY($A2962)&lt;&gt;7),-VLOOKUP($A2962,ETF_OP_Fee!$K$5:$L$14,2,1),0))^($A2962-$A2961)*(1+2*(L2962/L2961-1))-M$3*IFERROR(VLOOKUP($A4558,Dividends!$C$10:$E$100,3,0),0)</f>
        <v>34.433458919185263</v>
      </c>
      <c r="R2962">
        <f t="shared" si="114"/>
        <v>616.47095415345655</v>
      </c>
      <c r="S2962" t="e">
        <f t="shared" si="112"/>
        <v>#VALUE!</v>
      </c>
      <c r="U2962">
        <f t="shared" si="115"/>
        <v>1831.4002724668649</v>
      </c>
      <c r="V2962">
        <f t="shared" si="116"/>
        <v>7062.061227172393</v>
      </c>
      <c r="W2962">
        <f>VLOOKUP(A2962,Tbills!$B$4:$C$10000,2,1)</f>
        <v>3.4999120879132498E-2</v>
      </c>
    </row>
    <row r="2963" spans="1:23">
      <c r="A2963" s="1">
        <v>44468</v>
      </c>
      <c r="B2963">
        <f>IFERROR(VLOOKUP($A2963,'BTC-Web'!$A$2:$H$10000,2,0),"")</f>
        <v>41064.984375</v>
      </c>
      <c r="C2963">
        <f>VLOOKUP(A2963,H_SPBTFDUE!$B$2:$C$5828,2,0)</f>
        <v>233.56</v>
      </c>
      <c r="D2963" s="2">
        <f>D2962*(1-D$1+IF(AND(WEEKDAY($A2963)&lt;&gt;1,WEEKDAY($A2963)&lt;&gt;7),-VLOOKUP($A2963,ETF_OP_Fee!$G$5:$H$14,2,1),0))^($A2963-$A2962)*(1+2*(C2963/C2962-1))+IFERROR(VLOOKUP(A2963,BITXeom!$C$9:$D$100,2,0),0)-$D$3*IFERROR(VLOOKUP($A2963,Dividends!$C$10:$E$100,2,0),0)</f>
        <v>67.697973349275372</v>
      </c>
      <c r="G2963" s="66">
        <f t="shared" si="113"/>
        <v>9.0981237947937416E-2</v>
      </c>
      <c r="H2963" s="2">
        <f>H2962*(1-H$1+IF(AND(WEEKDAY($A2963)&lt;&gt;1,WEEKDAY($A2963)&lt;&gt;7),-VLOOKUP($A2963,ETF_OP_Fee!$I$5:$J$14,2,1),0))^($A2963-$A2962)*(1+1*(B2963/B2962-1))</f>
        <v>26.712731385382952</v>
      </c>
      <c r="I2963" s="9" t="str">
        <f>IFERROR(VLOOKUP(A2963,'BITO-IV'!$A$1:$J$10000,4,0),"")</f>
        <v/>
      </c>
      <c r="L2963" s="9">
        <f>VLOOKUP(A2963,'ETH-Web'!$A$1:$G$10001,6,0)</f>
        <v>2853.1433109999998</v>
      </c>
      <c r="M2963" s="2">
        <f>M2962*(1-M$1+IF(AND(WEEKDAY($A2963)&lt;&gt;1,WEEKDAY($A2963)&lt;&gt;7),-VLOOKUP($A2963,ETF_OP_Fee!$K$5:$L$14,2,1),0))^($A2963-$A2962)*(1+2*(L2963/L2962-1))-M$3*IFERROR(VLOOKUP($A4559,Dividends!$C$10:$E$100,3,0),0)</f>
        <v>35.557226441654947</v>
      </c>
      <c r="R2963">
        <f t="shared" si="114"/>
        <v>599.87751533644348</v>
      </c>
      <c r="S2963" t="e">
        <f t="shared" si="112"/>
        <v>#VALUE!</v>
      </c>
      <c r="U2963">
        <f t="shared" si="115"/>
        <v>1861.3093391883931</v>
      </c>
      <c r="V2963">
        <f t="shared" si="116"/>
        <v>7292.5380743405694</v>
      </c>
      <c r="W2963">
        <f>VLOOKUP(A2963,Tbills!$B$4:$C$10000,2,1)</f>
        <v>3.4999120879132498E-2</v>
      </c>
    </row>
    <row r="2964" spans="1:23">
      <c r="A2964" s="1">
        <v>44469</v>
      </c>
      <c r="B2964">
        <f>IFERROR(VLOOKUP($A2964,'BTC-Web'!$A$2:$H$10000,2,0),"")</f>
        <v>41551.269530999998</v>
      </c>
      <c r="C2964">
        <f>VLOOKUP(A2964,H_SPBTFDUE!$B$2:$C$5828,2,0)</f>
        <v>247.61</v>
      </c>
      <c r="D2964" s="2">
        <f>D2963*(1-D$1+IF(AND(WEEKDAY($A2964)&lt;&gt;1,WEEKDAY($A2964)&lt;&gt;7),-VLOOKUP($A2964,ETF_OP_Fee!$G$5:$H$14,2,1),0))^($A2964-$A2963)*(1+2*(C2964/C2963-1))+IFERROR(VLOOKUP(A2964,BITXeom!$C$9:$D$100,2,0),0)-$D$3*IFERROR(VLOOKUP($A2964,Dividends!$C$10:$E$100,2,0),0)</f>
        <v>75.833688723011178</v>
      </c>
      <c r="G2964" s="66">
        <f t="shared" si="113"/>
        <v>8.0030394786650791E-2</v>
      </c>
      <c r="H2964" s="2">
        <f>H2963*(1-H$1+IF(AND(WEEKDAY($A2964)&lt;&gt;1,WEEKDAY($A2964)&lt;&gt;7),-VLOOKUP($A2964,ETF_OP_Fee!$I$5:$J$14,2,1),0))^($A2964-$A2963)*(1+1*(B2964/B2963-1))</f>
        <v>27.028355898364421</v>
      </c>
      <c r="I2964" s="9" t="str">
        <f>IFERROR(VLOOKUP(A2964,'BITO-IV'!$A$1:$J$10000,4,0),"")</f>
        <v/>
      </c>
      <c r="L2964" s="9">
        <f>VLOOKUP(A2964,'ETH-Web'!$A$1:$G$10001,6,0)</f>
        <v>3001.6789549999999</v>
      </c>
      <c r="M2964" s="2">
        <f>M2963*(1-M$1+IF(AND(WEEKDAY($A2964)&lt;&gt;1,WEEKDAY($A2964)&lt;&gt;7),-VLOOKUP($A2964,ETF_OP_Fee!$K$5:$L$14,2,1),0))^($A2964-$A2963)*(1+2*(L2964/L2963-1))-M$3*IFERROR(VLOOKUP($A4560,Dividends!$C$10:$E$100,3,0),0)</f>
        <v>39.258458798401435</v>
      </c>
      <c r="R2964">
        <f t="shared" si="114"/>
        <v>606.98117154296733</v>
      </c>
      <c r="S2964" t="e">
        <f t="shared" si="112"/>
        <v>#VALUE!</v>
      </c>
      <c r="U2964">
        <f t="shared" si="115"/>
        <v>1958.2097578647554</v>
      </c>
      <c r="V2964">
        <f t="shared" si="116"/>
        <v>8051.6349045684447</v>
      </c>
      <c r="W2964">
        <f>VLOOKUP(A2964,Tbills!$B$4:$C$10000,2,1)</f>
        <v>3.4999120879132498E-2</v>
      </c>
    </row>
    <row r="2965" spans="1:23">
      <c r="A2965" s="1">
        <v>44470</v>
      </c>
      <c r="B2965">
        <f>IFERROR(VLOOKUP($A2965,'BTC-Web'!$A$2:$H$10000,2,0),"")</f>
        <v>43816.742187999997</v>
      </c>
      <c r="C2965">
        <f>VLOOKUP(A2965,H_SPBTFDUE!$B$2:$C$5828,2,0)</f>
        <v>274.64999999999998</v>
      </c>
      <c r="D2965" s="2">
        <f>D2964*(1-D$1+IF(AND(WEEKDAY($A2965)&lt;&gt;1,WEEKDAY($A2965)&lt;&gt;7),-VLOOKUP($A2965,ETF_OP_Fee!$G$5:$H$14,2,1),0))^($A2965-$A2964)*(1+2*(C2965/C2964-1))+IFERROR(VLOOKUP(A2965,BITXeom!$C$9:$D$100,2,0),0)-$D$3*IFERROR(VLOOKUP($A2965,Dividends!$C$10:$E$100,2,0),0)</f>
        <v>92.3852333223344</v>
      </c>
      <c r="G2965" s="66">
        <f t="shared" si="113"/>
        <v>6.2546951933603989E-2</v>
      </c>
      <c r="H2965" s="2">
        <f>H2964*(1-H$1+IF(AND(WEEKDAY($A2965)&lt;&gt;1,WEEKDAY($A2965)&lt;&gt;7),-VLOOKUP($A2965,ETF_OP_Fee!$I$5:$J$14,2,1),0))^($A2965-$A2964)*(1+1*(B2965/B2964-1))</f>
        <v>28.50126341331455</v>
      </c>
      <c r="I2965" s="9" t="str">
        <f>IFERROR(VLOOKUP(A2965,'BITO-IV'!$A$1:$J$10000,4,0),"")</f>
        <v/>
      </c>
      <c r="L2965" s="9">
        <f>VLOOKUP(A2965,'ETH-Web'!$A$1:$G$10001,6,0)</f>
        <v>3307.5161130000001</v>
      </c>
      <c r="M2965" s="2">
        <f>M2964*(1-M$1+IF(AND(WEEKDAY($A2965)&lt;&gt;1,WEEKDAY($A2965)&lt;&gt;7),-VLOOKUP($A2965,ETF_OP_Fee!$K$5:$L$14,2,1),0))^($A2965-$A2964)*(1+2*(L2965/L2964-1))-M$3*IFERROR(VLOOKUP($A4561,Dividends!$C$10:$E$100,3,0),0)</f>
        <v>47.257228170091118</v>
      </c>
      <c r="R2965">
        <f t="shared" si="114"/>
        <v>640.07520845123804</v>
      </c>
      <c r="S2965" t="e">
        <f t="shared" si="112"/>
        <v>#VALUE!</v>
      </c>
      <c r="U2965">
        <f t="shared" si="115"/>
        <v>2157.729198848152</v>
      </c>
      <c r="V2965">
        <f t="shared" si="116"/>
        <v>9692.1264734660017</v>
      </c>
      <c r="W2965">
        <f>VLOOKUP(A2965,Tbills!$B$4:$C$10000,2,1)</f>
        <v>3.4999120879132498E-2</v>
      </c>
    </row>
    <row r="2966" spans="1:23">
      <c r="A2966" s="1">
        <v>44473</v>
      </c>
      <c r="B2966">
        <f>IFERROR(VLOOKUP($A2966,'BTC-Web'!$A$2:$H$10000,2,0),"")</f>
        <v>48208.90625</v>
      </c>
      <c r="C2966">
        <f>VLOOKUP(A2966,H_SPBTFDUE!$B$2:$C$5828,2,0)</f>
        <v>283.04000000000002</v>
      </c>
      <c r="D2966" s="2">
        <f>D2965*(1-D$1+IF(AND(WEEKDAY($A2966)&lt;&gt;1,WEEKDAY($A2966)&lt;&gt;7),-VLOOKUP($A2966,ETF_OP_Fee!$G$5:$H$14,2,1),0))^($A2966-$A2965)*(1+2*(C2966/C2965-1))+IFERROR(VLOOKUP(A2966,BITXeom!$C$9:$D$100,2,0),0)-$D$3*IFERROR(VLOOKUP($A2966,Dividends!$C$10:$E$100,2,0),0)</f>
        <v>97.994148495216265</v>
      </c>
      <c r="G2966" s="66">
        <f t="shared" si="113"/>
        <v>5.8722331224363891E-2</v>
      </c>
      <c r="H2966" s="2">
        <f>H2965*(1-H$1+IF(AND(WEEKDAY($A2966)&lt;&gt;1,WEEKDAY($A2966)&lt;&gt;7),-VLOOKUP($A2966,ETF_OP_Fee!$I$5:$J$14,2,1),0))^($A2966-$A2965)*(1+1*(B2966/B2965-1))</f>
        <v>31.355764577712954</v>
      </c>
      <c r="I2966" s="9" t="str">
        <f>IFERROR(VLOOKUP(A2966,'BITO-IV'!$A$1:$J$10000,4,0),"")</f>
        <v/>
      </c>
      <c r="L2966" s="9">
        <f>VLOOKUP(A2966,'ETH-Web'!$A$1:$G$10001,6,0)</f>
        <v>3380.0891109999998</v>
      </c>
      <c r="M2966" s="2">
        <f>M2965*(1-M$1+IF(AND(WEEKDAY($A2966)&lt;&gt;1,WEEKDAY($A2966)&lt;&gt;7),-VLOOKUP($A2966,ETF_OP_Fee!$K$5:$L$14,2,1),0))^($A2966-$A2965)*(1+2*(L2966/L2965-1))-M$3*IFERROR(VLOOKUP($A4562,Dividends!$C$10:$E$100,3,0),0)</f>
        <v>49.327238263760741</v>
      </c>
      <c r="R2966">
        <f t="shared" si="114"/>
        <v>704.23596498294148</v>
      </c>
      <c r="S2966" t="e">
        <f t="shared" si="112"/>
        <v>#VALUE!</v>
      </c>
      <c r="U2966">
        <f t="shared" si="115"/>
        <v>2205.0737533363576</v>
      </c>
      <c r="V2966">
        <f t="shared" si="116"/>
        <v>10116.671043811641</v>
      </c>
      <c r="W2966">
        <f>VLOOKUP(A2966,Tbills!$B$4:$C$10000,2,1)</f>
        <v>3.9999560439540165E-2</v>
      </c>
    </row>
    <row r="2967" spans="1:23">
      <c r="A2967" s="1">
        <v>44474</v>
      </c>
      <c r="B2967">
        <f>IFERROR(VLOOKUP($A2967,'BTC-Web'!$A$2:$H$10000,2,0),"")</f>
        <v>49174.960937999997</v>
      </c>
      <c r="C2967">
        <f>VLOOKUP(A2967,H_SPBTFDUE!$B$2:$C$5828,2,0)</f>
        <v>293.08</v>
      </c>
      <c r="D2967" s="2">
        <f>D2966*(1-D$1+IF(AND(WEEKDAY($A2967)&lt;&gt;1,WEEKDAY($A2967)&lt;&gt;7),-VLOOKUP($A2967,ETF_OP_Fee!$G$5:$H$14,2,1),0))^($A2967-$A2966)*(1+2*(C2967/C2966-1))+IFERROR(VLOOKUP(A2967,BITXeom!$C$9:$D$100,2,0),0)-$D$3*IFERROR(VLOOKUP($A2967,Dividends!$C$10:$E$100,2,0),0)</f>
        <v>104.9335978566918</v>
      </c>
      <c r="G2967" s="66">
        <f t="shared" si="113"/>
        <v>5.4553275254603385E-2</v>
      </c>
      <c r="H2967" s="2">
        <f>H2966*(1-H$1+IF(AND(WEEKDAY($A2967)&lt;&gt;1,WEEKDAY($A2967)&lt;&gt;7),-VLOOKUP($A2967,ETF_OP_Fee!$I$5:$J$14,2,1),0))^($A2967-$A2966)*(1+1*(B2967/B2966-1))</f>
        <v>31.983267949889662</v>
      </c>
      <c r="I2967" s="9" t="str">
        <f>IFERROR(VLOOKUP(A2967,'BITO-IV'!$A$1:$J$10000,4,0),"")</f>
        <v/>
      </c>
      <c r="L2967" s="9">
        <f>VLOOKUP(A2967,'ETH-Web'!$A$1:$G$10001,6,0)</f>
        <v>3518.5185550000001</v>
      </c>
      <c r="M2967" s="2">
        <f>M2966*(1-M$1+IF(AND(WEEKDAY($A2967)&lt;&gt;1,WEEKDAY($A2967)&lt;&gt;7),-VLOOKUP($A2967,ETF_OP_Fee!$K$5:$L$14,2,1),0))^($A2967-$A2966)*(1+2*(L2967/L2966-1))-M$3*IFERROR(VLOOKUP($A4563,Dividends!$C$10:$E$100,3,0),0)</f>
        <v>53.366196497918715</v>
      </c>
      <c r="R2967">
        <f t="shared" si="114"/>
        <v>718.34809712512163</v>
      </c>
      <c r="S2967" t="e">
        <f t="shared" si="112"/>
        <v>#VALUE!</v>
      </c>
      <c r="U2967">
        <f t="shared" si="115"/>
        <v>2295.381175309336</v>
      </c>
      <c r="V2967">
        <f t="shared" si="116"/>
        <v>10945.03308581734</v>
      </c>
      <c r="W2967">
        <f>VLOOKUP(A2967,Tbills!$B$4:$C$10000,2,1)</f>
        <v>3.9999560439540165E-2</v>
      </c>
    </row>
    <row r="2968" spans="1:23">
      <c r="A2968" s="1">
        <v>44475</v>
      </c>
      <c r="B2968">
        <f>IFERROR(VLOOKUP($A2968,'BTC-Web'!$A$2:$H$10000,2,0),"")</f>
        <v>51486.664062999997</v>
      </c>
      <c r="C2968">
        <f>VLOOKUP(A2968,H_SPBTFDUE!$B$2:$C$5828,2,0)</f>
        <v>316.47000000000003</v>
      </c>
      <c r="D2968" s="2">
        <f>D2967*(1-D$1+IF(AND(WEEKDAY($A2968)&lt;&gt;1,WEEKDAY($A2968)&lt;&gt;7),-VLOOKUP($A2968,ETF_OP_Fee!$G$5:$H$14,2,1),0))^($A2968-$A2967)*(1+2*(C2968/C2967-1))+IFERROR(VLOOKUP(A2968,BITXeom!$C$9:$D$100,2,0),0)-$D$3*IFERROR(VLOOKUP($A2968,Dividends!$C$10:$E$100,2,0),0)</f>
        <v>121.66791831050858</v>
      </c>
      <c r="G2968" s="66">
        <f t="shared" si="113"/>
        <v>4.5842907801571721E-2</v>
      </c>
      <c r="H2968" s="2">
        <f>H2967*(1-H$1+IF(AND(WEEKDAY($A2968)&lt;&gt;1,WEEKDAY($A2968)&lt;&gt;7),-VLOOKUP($A2968,ETF_OP_Fee!$I$5:$J$14,2,1),0))^($A2968-$A2967)*(1+1*(B2968/B2967-1))</f>
        <v>33.485922134794023</v>
      </c>
      <c r="I2968" s="9" t="str">
        <f>IFERROR(VLOOKUP(A2968,'BITO-IV'!$A$1:$J$10000,4,0),"")</f>
        <v/>
      </c>
      <c r="L2968" s="9">
        <f>VLOOKUP(A2968,'ETH-Web'!$A$1:$G$10001,6,0)</f>
        <v>3580.5620119999999</v>
      </c>
      <c r="M2968" s="2">
        <f>M2967*(1-M$1+IF(AND(WEEKDAY($A2968)&lt;&gt;1,WEEKDAY($A2968)&lt;&gt;7),-VLOOKUP($A2968,ETF_OP_Fee!$K$5:$L$14,2,1),0))^($A2968-$A2967)*(1+2*(L2968/L2967-1))-M$3*IFERROR(VLOOKUP($A4564,Dividends!$C$10:$E$100,3,0),0)</f>
        <v>55.246829006232524</v>
      </c>
      <c r="R2968">
        <f t="shared" si="114"/>
        <v>752.11746896164732</v>
      </c>
      <c r="S2968" t="e">
        <f t="shared" si="112"/>
        <v>#VALUE!</v>
      </c>
      <c r="U2968">
        <f t="shared" si="115"/>
        <v>2335.8565574972563</v>
      </c>
      <c r="V2968">
        <f t="shared" si="116"/>
        <v>11330.737639945741</v>
      </c>
      <c r="W2968">
        <f>VLOOKUP(A2968,Tbills!$B$4:$C$10000,2,1)</f>
        <v>3.9999560439540165E-2</v>
      </c>
    </row>
    <row r="2969" spans="1:23">
      <c r="A2969" s="1">
        <v>44476</v>
      </c>
      <c r="B2969">
        <f>IFERROR(VLOOKUP($A2969,'BTC-Web'!$A$2:$H$10000,2,0),"")</f>
        <v>55338.625</v>
      </c>
      <c r="C2969">
        <f>VLOOKUP(A2969,H_SPBTFDUE!$B$2:$C$5828,2,0)</f>
        <v>309.72000000000003</v>
      </c>
      <c r="D2969" s="2">
        <f>D2968*(1-D$1+IF(AND(WEEKDAY($A2969)&lt;&gt;1,WEEKDAY($A2969)&lt;&gt;7),-VLOOKUP($A2969,ETF_OP_Fee!$G$5:$H$14,2,1),0))^($A2969-$A2968)*(1+2*(C2969/C2968-1))+IFERROR(VLOOKUP(A2969,BITXeom!$C$9:$D$100,2,0),0)-$D$3*IFERROR(VLOOKUP($A2969,Dividends!$C$10:$E$100,2,0),0)</f>
        <v>116.4637583493593</v>
      </c>
      <c r="G2969" s="66">
        <f t="shared" si="113"/>
        <v>4.7796091513474449E-2</v>
      </c>
      <c r="H2969" s="2">
        <f>H2968*(1-H$1+IF(AND(WEEKDAY($A2969)&lt;&gt;1,WEEKDAY($A2969)&lt;&gt;7),-VLOOKUP($A2969,ETF_OP_Fee!$I$5:$J$14,2,1),0))^($A2969-$A2968)*(1+1*(B2969/B2968-1))</f>
        <v>35.990225645095173</v>
      </c>
      <c r="I2969" s="9" t="str">
        <f>IFERROR(VLOOKUP(A2969,'BITO-IV'!$A$1:$J$10000,4,0),"")</f>
        <v/>
      </c>
      <c r="L2969" s="9">
        <f>VLOOKUP(A2969,'ETH-Web'!$A$1:$G$10001,6,0)</f>
        <v>3587.9748540000001</v>
      </c>
      <c r="M2969" s="2">
        <f>M2968*(1-M$1+IF(AND(WEEKDAY($A2969)&lt;&gt;1,WEEKDAY($A2969)&lt;&gt;7),-VLOOKUP($A2969,ETF_OP_Fee!$K$5:$L$14,2,1),0))^($A2969-$A2968)*(1+2*(L2969/L2968-1))-M$3*IFERROR(VLOOKUP($A4565,Dividends!$C$10:$E$100,3,0),0)</f>
        <v>55.474155477973461</v>
      </c>
      <c r="R2969">
        <f t="shared" si="114"/>
        <v>808.38693530210787</v>
      </c>
      <c r="S2969" t="e">
        <f t="shared" si="112"/>
        <v>#VALUE!</v>
      </c>
      <c r="U2969">
        <f t="shared" si="115"/>
        <v>2340.6924842420967</v>
      </c>
      <c r="V2969">
        <f t="shared" si="116"/>
        <v>11377.360706938789</v>
      </c>
      <c r="W2969">
        <f>VLOOKUP(A2969,Tbills!$B$4:$C$10000,2,1)</f>
        <v>3.9999560439540165E-2</v>
      </c>
    </row>
    <row r="2970" spans="1:23">
      <c r="A2970" s="1">
        <v>44477</v>
      </c>
      <c r="B2970">
        <f>IFERROR(VLOOKUP($A2970,'BTC-Web'!$A$2:$H$10000,2,0),"")</f>
        <v>53802.144530999998</v>
      </c>
      <c r="C2970">
        <f>VLOOKUP(A2970,H_SPBTFDUE!$B$2:$C$5828,2,0)</f>
        <v>313.77</v>
      </c>
      <c r="D2970" s="2">
        <f>D2969*(1-D$1+IF(AND(WEEKDAY($A2970)&lt;&gt;1,WEEKDAY($A2970)&lt;&gt;7),-VLOOKUP($A2970,ETF_OP_Fee!$G$5:$H$14,2,1),0))^($A2970-$A2969)*(1+2*(C2970/C2969-1))+IFERROR(VLOOKUP(A2970,BITXeom!$C$9:$D$100,2,0),0)-$D$3*IFERROR(VLOOKUP($A2970,Dividends!$C$10:$E$100,2,0),0)</f>
        <v>119.4951880901063</v>
      </c>
      <c r="G2970" s="66">
        <f t="shared" si="113"/>
        <v>4.6543608853366128E-2</v>
      </c>
      <c r="H2970" s="2">
        <f>H2969*(1-H$1+IF(AND(WEEKDAY($A2970)&lt;&gt;1,WEEKDAY($A2970)&lt;&gt;7),-VLOOKUP($A2970,ETF_OP_Fee!$I$5:$J$14,2,1),0))^($A2970-$A2969)*(1+1*(B2970/B2969-1))</f>
        <v>34.990044000472068</v>
      </c>
      <c r="I2970" s="9" t="str">
        <f>IFERROR(VLOOKUP(A2970,'BITO-IV'!$A$1:$J$10000,4,0),"")</f>
        <v/>
      </c>
      <c r="L2970" s="9">
        <f>VLOOKUP(A2970,'ETH-Web'!$A$1:$G$10001,6,0)</f>
        <v>3563.7592770000001</v>
      </c>
      <c r="M2970" s="2">
        <f>M2969*(1-M$1+IF(AND(WEEKDAY($A2970)&lt;&gt;1,WEEKDAY($A2970)&lt;&gt;7),-VLOOKUP($A2970,ETF_OP_Fee!$K$5:$L$14,2,1),0))^($A2970-$A2969)*(1+2*(L2970/L2969-1))-M$3*IFERROR(VLOOKUP($A4566,Dividends!$C$10:$E$100,3,0),0)</f>
        <v>54.723945612023087</v>
      </c>
      <c r="R2970">
        <f t="shared" si="114"/>
        <v>785.94202024528352</v>
      </c>
      <c r="S2970" t="e">
        <f t="shared" si="112"/>
        <v>#VALUE!</v>
      </c>
      <c r="U2970">
        <f t="shared" si="115"/>
        <v>2324.8949323104562</v>
      </c>
      <c r="V2970">
        <f t="shared" si="116"/>
        <v>11223.497918451443</v>
      </c>
      <c r="W2970">
        <f>VLOOKUP(A2970,Tbills!$B$4:$C$10000,2,1)</f>
        <v>3.9999560439540165E-2</v>
      </c>
    </row>
    <row r="2971" spans="1:23">
      <c r="A2971" s="1">
        <v>44480</v>
      </c>
      <c r="B2971">
        <f>IFERROR(VLOOKUP($A2971,'BTC-Web'!$A$2:$H$10000,2,0),"")</f>
        <v>54734.125</v>
      </c>
      <c r="C2971">
        <f>VLOOKUP(A2971,H_SPBTFDUE!$B$2:$C$5828,2,0)</f>
        <v>329.98</v>
      </c>
      <c r="D2971" s="2">
        <f>D2970*(1-D$1+IF(AND(WEEKDAY($A2971)&lt;&gt;1,WEEKDAY($A2971)&lt;&gt;7),-VLOOKUP($A2971,ETF_OP_Fee!$G$5:$H$14,2,1),0))^($A2971-$A2970)*(1+2*(C2971/C2970-1))+IFERROR(VLOOKUP(A2971,BITXeom!$C$9:$D$100,2,0),0)-$D$3*IFERROR(VLOOKUP($A2971,Dividends!$C$10:$E$100,2,0),0)</f>
        <v>131.79424569571023</v>
      </c>
      <c r="G2971" s="66">
        <f t="shared" si="113"/>
        <v>4.1732109963642905E-2</v>
      </c>
      <c r="H2971" s="2">
        <f>H2970*(1-H$1+IF(AND(WEEKDAY($A2971)&lt;&gt;1,WEEKDAY($A2971)&lt;&gt;7),-VLOOKUP($A2971,ETF_OP_Fee!$I$5:$J$14,2,1),0))^($A2971-$A2970)*(1+1*(B2971/B2970-1))</f>
        <v>35.593375015005158</v>
      </c>
      <c r="I2971" s="9" t="str">
        <f>IFERROR(VLOOKUP(A2971,'BITO-IV'!$A$1:$J$10000,4,0),"")</f>
        <v/>
      </c>
      <c r="L2971" s="9">
        <f>VLOOKUP(A2971,'ETH-Web'!$A$1:$G$10001,6,0)</f>
        <v>3545.3540039999998</v>
      </c>
      <c r="M2971" s="2">
        <f>M2970*(1-M$1+IF(AND(WEEKDAY($A2971)&lt;&gt;1,WEEKDAY($A2971)&lt;&gt;7),-VLOOKUP($A2971,ETF_OP_Fee!$K$5:$L$14,2,1),0))^($A2971-$A2970)*(1+2*(L2971/L2970-1))-M$3*IFERROR(VLOOKUP($A4567,Dividends!$C$10:$E$100,3,0),0)</f>
        <v>54.154510454094783</v>
      </c>
      <c r="R2971">
        <f t="shared" si="114"/>
        <v>799.55639601078781</v>
      </c>
      <c r="S2971" t="e">
        <f t="shared" si="112"/>
        <v>#VALUE!</v>
      </c>
      <c r="U2971">
        <f t="shared" si="115"/>
        <v>2312.887857028561</v>
      </c>
      <c r="V2971">
        <f t="shared" si="116"/>
        <v>11106.710756301036</v>
      </c>
      <c r="W2971">
        <f>VLOOKUP(A2971,Tbills!$B$4:$C$10000,2,1)</f>
        <v>3.9999560439540165E-2</v>
      </c>
    </row>
    <row r="2972" spans="1:23">
      <c r="A2972" s="1">
        <v>44481</v>
      </c>
      <c r="B2972">
        <f>IFERROR(VLOOKUP($A2972,'BTC-Web'!$A$2:$H$10000,2,0),"")</f>
        <v>57526.832030999998</v>
      </c>
      <c r="C2972">
        <f>VLOOKUP(A2972,H_SPBTFDUE!$B$2:$C$5828,2,0)</f>
        <v>317.66000000000003</v>
      </c>
      <c r="D2972" s="2">
        <f>D2971*(1-D$1+IF(AND(WEEKDAY($A2972)&lt;&gt;1,WEEKDAY($A2972)&lt;&gt;7),-VLOOKUP($A2972,ETF_OP_Fee!$G$5:$H$14,2,1),0))^($A2972-$A2971)*(1+2*(C2972/C2971-1))+IFERROR(VLOOKUP(A2972,BITXeom!$C$9:$D$100,2,0),0)-$D$3*IFERROR(VLOOKUP($A2972,Dividends!$C$10:$E$100,2,0),0)</f>
        <v>121.93831106033514</v>
      </c>
      <c r="G2972" s="66">
        <f t="shared" si="113"/>
        <v>4.4846124010967887E-2</v>
      </c>
      <c r="H2972" s="2">
        <f>H2971*(1-H$1+IF(AND(WEEKDAY($A2972)&lt;&gt;1,WEEKDAY($A2972)&lt;&gt;7),-VLOOKUP($A2972,ETF_OP_Fee!$I$5:$J$14,2,1),0))^($A2972-$A2971)*(1+1*(B2972/B2971-1))</f>
        <v>37.408487171027566</v>
      </c>
      <c r="I2972" s="9" t="str">
        <f>IFERROR(VLOOKUP(A2972,'BITO-IV'!$A$1:$J$10000,4,0),"")</f>
        <v/>
      </c>
      <c r="L2972" s="9">
        <f>VLOOKUP(A2972,'ETH-Web'!$A$1:$G$10001,6,0)</f>
        <v>3492.5732419999999</v>
      </c>
      <c r="M2972" s="2">
        <f>M2971*(1-M$1+IF(AND(WEEKDAY($A2972)&lt;&gt;1,WEEKDAY($A2972)&lt;&gt;7),-VLOOKUP($A2972,ETF_OP_Fee!$K$5:$L$14,2,1),0))^($A2972-$A2971)*(1+2*(L2972/L2971-1))-M$3*IFERROR(VLOOKUP($A4568,Dividends!$C$10:$E$100,3,0),0)</f>
        <v>52.540728021183142</v>
      </c>
      <c r="R2972">
        <f t="shared" si="114"/>
        <v>840.35227552508252</v>
      </c>
      <c r="S2972" t="e">
        <f t="shared" si="112"/>
        <v>#VALUE!</v>
      </c>
      <c r="U2972">
        <f t="shared" si="115"/>
        <v>2278.4551929344302</v>
      </c>
      <c r="V2972">
        <f t="shared" si="116"/>
        <v>10775.735283424352</v>
      </c>
      <c r="W2972">
        <f>VLOOKUP(A2972,Tbills!$B$4:$C$10000,2,1)</f>
        <v>5.0000439560411711E-2</v>
      </c>
    </row>
    <row r="2973" spans="1:23">
      <c r="A2973" s="1">
        <v>44482</v>
      </c>
      <c r="B2973">
        <f>IFERROR(VLOOKUP($A2973,'BTC-Web'!$A$2:$H$10000,2,0),"")</f>
        <v>56038.257812999997</v>
      </c>
      <c r="C2973">
        <f>VLOOKUP(A2973,H_SPBTFDUE!$B$2:$C$5828,2,0)</f>
        <v>328.52</v>
      </c>
      <c r="D2973" s="2">
        <f>D2972*(1-D$1+IF(AND(WEEKDAY($A2973)&lt;&gt;1,WEEKDAY($A2973)&lt;&gt;7),-VLOOKUP($A2973,ETF_OP_Fee!$G$5:$H$14,2,1),0))^($A2973-$A2972)*(1+2*(C2973/C2972-1))+IFERROR(VLOOKUP(A2973,BITXeom!$C$9:$D$100,2,0),0)-$D$3*IFERROR(VLOOKUP($A2973,Dividends!$C$10:$E$100,2,0),0)</f>
        <v>130.26013763434756</v>
      </c>
      <c r="G2973" s="66">
        <f t="shared" si="113"/>
        <v>4.1777436178888759E-2</v>
      </c>
      <c r="H2973" s="2">
        <f>H2972*(1-H$1+IF(AND(WEEKDAY($A2973)&lt;&gt;1,WEEKDAY($A2973)&lt;&gt;7),-VLOOKUP($A2973,ETF_OP_Fee!$I$5:$J$14,2,1),0))^($A2973-$A2972)*(1+1*(B2973/B2972-1))</f>
        <v>36.439550259851018</v>
      </c>
      <c r="I2973" s="9" t="str">
        <f>IFERROR(VLOOKUP(A2973,'BITO-IV'!$A$1:$J$10000,4,0),"")</f>
        <v/>
      </c>
      <c r="L2973" s="9">
        <f>VLOOKUP(A2973,'ETH-Web'!$A$1:$G$10001,6,0)</f>
        <v>3606.2016600000002</v>
      </c>
      <c r="M2973" s="2">
        <f>M2972*(1-M$1+IF(AND(WEEKDAY($A2973)&lt;&gt;1,WEEKDAY($A2973)&lt;&gt;7),-VLOOKUP($A2973,ETF_OP_Fee!$K$5:$L$14,2,1),0))^($A2973-$A2972)*(1+2*(L2973/L2972-1))-M$3*IFERROR(VLOOKUP($A4569,Dividends!$C$10:$E$100,3,0),0)</f>
        <v>55.958038258785066</v>
      </c>
      <c r="R2973">
        <f t="shared" si="114"/>
        <v>818.60717524370125</v>
      </c>
      <c r="S2973" t="e">
        <f t="shared" si="112"/>
        <v>#VALUE!</v>
      </c>
      <c r="U2973">
        <f t="shared" si="115"/>
        <v>2352.5831327421488</v>
      </c>
      <c r="V2973">
        <f t="shared" si="116"/>
        <v>11476.601675814038</v>
      </c>
      <c r="W2973">
        <f>VLOOKUP(A2973,Tbills!$B$4:$C$10000,2,1)</f>
        <v>5.0000439560411711E-2</v>
      </c>
    </row>
    <row r="2974" spans="1:23">
      <c r="A2974" s="1">
        <v>44483</v>
      </c>
      <c r="B2974">
        <f>IFERROR(VLOOKUP($A2974,'BTC-Web'!$A$2:$H$10000,2,0),"")</f>
        <v>57372.832030999998</v>
      </c>
      <c r="C2974">
        <f>VLOOKUP(A2974,H_SPBTFDUE!$B$2:$C$5828,2,0)</f>
        <v>331.02</v>
      </c>
      <c r="D2974" s="2">
        <f>D2973*(1-D$1+IF(AND(WEEKDAY($A2974)&lt;&gt;1,WEEKDAY($A2974)&lt;&gt;7),-VLOOKUP($A2974,ETF_OP_Fee!$G$5:$H$14,2,1),0))^($A2974-$A2973)*(1+2*(C2974/C2973-1))+IFERROR(VLOOKUP(A2974,BITXeom!$C$9:$D$100,2,0),0)-$D$3*IFERROR(VLOOKUP($A2974,Dividends!$C$10:$E$100,2,0),0)</f>
        <v>132.22672584727189</v>
      </c>
      <c r="G2974" s="66">
        <f t="shared" si="113"/>
        <v>4.1139418345735777E-2</v>
      </c>
      <c r="H2974" s="2">
        <f>H2973*(1-H$1+IF(AND(WEEKDAY($A2974)&lt;&gt;1,WEEKDAY($A2974)&lt;&gt;7),-VLOOKUP($A2974,ETF_OP_Fee!$I$5:$J$14,2,1),0))^($A2974-$A2973)*(1+1*(B2974/B2973-1))</f>
        <v>37.306402161840822</v>
      </c>
      <c r="I2974" s="9" t="str">
        <f>IFERROR(VLOOKUP(A2974,'BITO-IV'!$A$1:$J$10000,4,0),"")</f>
        <v/>
      </c>
      <c r="L2974" s="9">
        <f>VLOOKUP(A2974,'ETH-Web'!$A$1:$G$10001,6,0)</f>
        <v>3786.0141600000002</v>
      </c>
      <c r="M2974" s="2">
        <f>M2973*(1-M$1+IF(AND(WEEKDAY($A2974)&lt;&gt;1,WEEKDAY($A2974)&lt;&gt;7),-VLOOKUP($A2974,ETF_OP_Fee!$K$5:$L$14,2,1),0))^($A2974-$A2973)*(1+2*(L2974/L2973-1))-M$3*IFERROR(VLOOKUP($A4570,Dividends!$C$10:$E$100,3,0),0)</f>
        <v>61.536815101760297</v>
      </c>
      <c r="R2974">
        <f t="shared" si="114"/>
        <v>838.10264268659898</v>
      </c>
      <c r="S2974" t="e">
        <f t="shared" si="112"/>
        <v>#VALUE!</v>
      </c>
      <c r="U2974">
        <f t="shared" si="115"/>
        <v>2469.8876804185529</v>
      </c>
      <c r="V2974">
        <f t="shared" si="116"/>
        <v>12620.769728471432</v>
      </c>
      <c r="W2974">
        <f>VLOOKUP(A2974,Tbills!$B$4:$C$10000,2,1)</f>
        <v>5.0000439560411711E-2</v>
      </c>
    </row>
    <row r="2975" spans="1:23">
      <c r="A2975" s="1">
        <v>44484</v>
      </c>
      <c r="B2975">
        <f>IFERROR(VLOOKUP($A2975,'BTC-Web'!$A$2:$H$10000,2,0),"")</f>
        <v>57345.902344000002</v>
      </c>
      <c r="C2975">
        <f>VLOOKUP(A2975,H_SPBTFDUE!$B$2:$C$5828,2,0)</f>
        <v>353.05</v>
      </c>
      <c r="D2975" s="2">
        <f>D2974*(1-D$1+IF(AND(WEEKDAY($A2975)&lt;&gt;1,WEEKDAY($A2975)&lt;&gt;7),-VLOOKUP($A2975,ETF_OP_Fee!$G$5:$H$14,2,1),0))^($A2975-$A2974)*(1+2*(C2975/C2974-1))+IFERROR(VLOOKUP(A2975,BITXeom!$C$9:$D$100,2,0),0)-$D$3*IFERROR(VLOOKUP($A2975,Dividends!$C$10:$E$100,2,0),0)</f>
        <v>149.80853629111121</v>
      </c>
      <c r="G2975" s="66">
        <f t="shared" si="113"/>
        <v>3.5661466400364404E-2</v>
      </c>
      <c r="H2975" s="2">
        <f>H2974*(1-H$1+IF(AND(WEEKDAY($A2975)&lt;&gt;1,WEEKDAY($A2975)&lt;&gt;7),-VLOOKUP($A2975,ETF_OP_Fee!$I$5:$J$14,2,1),0))^($A2975-$A2974)*(1+1*(B2975/B2974-1))</f>
        <v>37.287920732385267</v>
      </c>
      <c r="I2975" s="42">
        <f>IFERROR(VLOOKUP(A2975,'BITO-IV'!$A$1:$J$10000,4,0),"")</f>
        <v>40</v>
      </c>
      <c r="J2975" s="42"/>
      <c r="K2975" s="42"/>
      <c r="L2975" s="9">
        <f>VLOOKUP(A2975,'ETH-Web'!$A$1:$G$10001,6,0)</f>
        <v>3862.6347660000001</v>
      </c>
      <c r="M2975" s="2">
        <f>M2974*(1-M$1+IF(AND(WEEKDAY($A2975)&lt;&gt;1,WEEKDAY($A2975)&lt;&gt;7),-VLOOKUP($A2975,ETF_OP_Fee!$K$5:$L$14,2,1),0))^($A2975-$A2974)*(1+2*(L2975/L2974-1))-M$3*IFERROR(VLOOKUP($A4571,Dividends!$C$10:$E$100,3,0),0)</f>
        <v>64.02590596691077</v>
      </c>
      <c r="O2975" s="42"/>
      <c r="P2975" s="42"/>
      <c r="R2975">
        <f t="shared" si="114"/>
        <v>837.70925367227903</v>
      </c>
      <c r="S2975" t="e">
        <f t="shared" si="112"/>
        <v>#VALUE!</v>
      </c>
      <c r="T2975">
        <f t="shared" ref="T2975:T3038" si="117">IF($A2975&gt;=$R$2,C2975*T$4,"")</f>
        <v>819.9024616813748</v>
      </c>
      <c r="U2975">
        <f t="shared" si="115"/>
        <v>2519.8727789490886</v>
      </c>
      <c r="V2975">
        <f t="shared" si="116"/>
        <v>13131.264829499292</v>
      </c>
      <c r="W2975">
        <f>VLOOKUP(A2975,Tbills!$B$4:$C$10000,2,1)</f>
        <v>5.0000439560411711E-2</v>
      </c>
    </row>
    <row r="2976" spans="1:23">
      <c r="A2976" s="1">
        <v>44487</v>
      </c>
      <c r="B2976">
        <f>IFERROR(VLOOKUP($A2976,'BTC-Web'!$A$2:$H$10000,2,0),"")</f>
        <v>61548.804687999997</v>
      </c>
      <c r="C2976">
        <f>VLOOKUP(A2976,H_SPBTFDUE!$B$2:$C$5828,2,0)</f>
        <v>350.11</v>
      </c>
      <c r="D2976" s="2">
        <f>D2975*(1-D$1+IF(AND(WEEKDAY($A2976)&lt;&gt;1,WEEKDAY($A2976)&lt;&gt;7),-VLOOKUP($A2976,ETF_OP_Fee!$G$5:$H$14,2,1),0))^($A2976-$A2975)*(1+2*(C2976/C2975-1))+IFERROR(VLOOKUP(A2976,BITXeom!$C$9:$D$100,2,0),0)-$D$3*IFERROR(VLOOKUP($A2976,Dividends!$C$10:$E$100,2,0),0)</f>
        <v>147.26022678521028</v>
      </c>
      <c r="G2976" s="66">
        <f t="shared" si="113"/>
        <v>3.6253546949744635E-2</v>
      </c>
      <c r="H2976" s="2">
        <f>H2975*(1-H$1+IF(AND(WEEKDAY($A2976)&lt;&gt;1,WEEKDAY($A2976)&lt;&gt;7),-VLOOKUP($A2976,ETF_OP_Fee!$I$5:$J$14,2,1),0))^($A2976-$A2975)*(1+1*(B2976/B2975-1))</f>
        <v>40.017641374666049</v>
      </c>
      <c r="I2976" s="9">
        <f>IFERROR(VLOOKUP(A2976,'BITO-IV'!$A$1:$J$10000,4,0),"")</f>
        <v>40</v>
      </c>
      <c r="J2976" s="9">
        <f>H2976/I2976-1</f>
        <v>4.410343666512162E-4</v>
      </c>
      <c r="L2976" s="9">
        <f>VLOOKUP(A2976,'ETH-Web'!$A$1:$G$10001,6,0)</f>
        <v>3748.7602539999998</v>
      </c>
      <c r="M2976" s="2">
        <f>M2975*(1-M$1+IF(AND(WEEKDAY($A2976)&lt;&gt;1,WEEKDAY($A2976)&lt;&gt;7),-VLOOKUP($A2976,ETF_OP_Fee!$K$5:$L$14,2,1),0))^($A2976-$A2975)*(1+2*(L2976/L2975-1))-M$3*IFERROR(VLOOKUP($A4572,Dividends!$C$10:$E$100,3,0),0)</f>
        <v>60.246149775479807</v>
      </c>
      <c r="R2976">
        <f t="shared" si="114"/>
        <v>899.10527399696548</v>
      </c>
      <c r="S2976" t="e">
        <f t="shared" si="112"/>
        <v>#VALUE!</v>
      </c>
      <c r="T2976">
        <f t="shared" si="117"/>
        <v>813.07477937761257</v>
      </c>
      <c r="U2976">
        <f t="shared" si="115"/>
        <v>2445.5842944330998</v>
      </c>
      <c r="V2976">
        <f t="shared" si="116"/>
        <v>12356.063310816051</v>
      </c>
      <c r="W2976">
        <f>VLOOKUP(A2976,Tbills!$B$4:$C$10000,2,1)</f>
        <v>5.5000879120875604E-2</v>
      </c>
    </row>
    <row r="2977" spans="1:27">
      <c r="A2977" s="1">
        <v>44488</v>
      </c>
      <c r="B2977">
        <f>IFERROR(VLOOKUP($A2977,'BTC-Web'!$A$2:$H$10000,2,0),"")</f>
        <v>62043.164062999997</v>
      </c>
      <c r="C2977">
        <f>VLOOKUP(A2977,H_SPBTFDUE!$B$2:$C$5828,2,0)</f>
        <v>368.09</v>
      </c>
      <c r="D2977" s="2">
        <f>D2976*(1-D$1+IF(AND(WEEKDAY($A2977)&lt;&gt;1,WEEKDAY($A2977)&lt;&gt;7),-VLOOKUP($A2977,ETF_OP_Fee!$G$5:$H$14,2,1),0))^($A2977-$A2976)*(1+2*(C2977/C2976-1))+IFERROR(VLOOKUP(A2977,BITXeom!$C$9:$D$100,2,0),0)-$D$3*IFERROR(VLOOKUP($A2977,Dividends!$C$10:$E$100,2,0),0)</f>
        <v>162.3658343722847</v>
      </c>
      <c r="G2977" s="66">
        <f t="shared" si="113"/>
        <v>3.2528037065052376E-2</v>
      </c>
      <c r="H2977" s="2">
        <f>H2976*(1-H$1+IF(AND(WEEKDAY($A2977)&lt;&gt;1,WEEKDAY($A2977)&lt;&gt;7),-VLOOKUP($A2977,ETF_OP_Fee!$I$5:$J$14,2,1),0))^($A2977-$A2976)*(1+1*(B2977/B2976-1))</f>
        <v>40.338012743502439</v>
      </c>
      <c r="I2977" s="9">
        <f>IFERROR(VLOOKUP(A2977,'BITO-IV'!$A$1:$J$10000,4,0),"")</f>
        <v>41.9527</v>
      </c>
      <c r="J2977" s="9">
        <f t="shared" ref="J2977:J3040" si="118">H2977/I2977-1</f>
        <v>-3.8488279812683324E-2</v>
      </c>
      <c r="L2977" s="9">
        <f>VLOOKUP(A2977,'ETH-Web'!$A$1:$G$10001,6,0)</f>
        <v>3877.6508789999998</v>
      </c>
      <c r="M2977" s="2">
        <f>M2976*(1-M$1+IF(AND(WEEKDAY($A2977)&lt;&gt;1,WEEKDAY($A2977)&lt;&gt;7),-VLOOKUP($A2977,ETF_OP_Fee!$K$5:$L$14,2,1),0))^($A2977-$A2976)*(1+2*(L2977/L2976-1))-M$3*IFERROR(VLOOKUP($A4573,Dividends!$C$10:$E$100,3,0),0)</f>
        <v>64.387281887647717</v>
      </c>
      <c r="R2977">
        <f t="shared" si="114"/>
        <v>906.32687843860299</v>
      </c>
      <c r="S2977" t="e">
        <f t="shared" si="112"/>
        <v>#VALUE!</v>
      </c>
      <c r="T2977">
        <f t="shared" si="117"/>
        <v>854.83046911286567</v>
      </c>
      <c r="U2977">
        <f t="shared" si="115"/>
        <v>2529.6688628883185</v>
      </c>
      <c r="V2977">
        <f t="shared" si="116"/>
        <v>13205.380499500954</v>
      </c>
      <c r="W2977">
        <f>VLOOKUP(A2977,Tbills!$B$4:$C$10000,2,1)</f>
        <v>5.5000879120875604E-2</v>
      </c>
    </row>
    <row r="2978" spans="1:27">
      <c r="A2978" s="1">
        <v>44489</v>
      </c>
      <c r="B2978">
        <f>IFERROR(VLOOKUP($A2978,'BTC-Web'!$A$2:$H$10000,2,0),"")</f>
        <v>64284.585937999997</v>
      </c>
      <c r="C2978">
        <f>VLOOKUP(A2978,H_SPBTFDUE!$B$2:$C$5828,2,0)</f>
        <v>382.19</v>
      </c>
      <c r="D2978" s="2">
        <f>D2977*(1-D$1+IF(AND(WEEKDAY($A2978)&lt;&gt;1,WEEKDAY($A2978)&lt;&gt;7),-VLOOKUP($A2978,ETF_OP_Fee!$G$5:$H$14,2,1),0))^($A2978-$A2977)*(1+2*(C2978/C2977-1))+IFERROR(VLOOKUP(A2978,BITXeom!$C$9:$D$100,2,0),0)-$D$3*IFERROR(VLOOKUP($A2978,Dividends!$C$10:$E$100,2,0),0)</f>
        <v>174.78388429908406</v>
      </c>
      <c r="G2978" s="66">
        <f t="shared" si="113"/>
        <v>3.0034315665255589E-2</v>
      </c>
      <c r="H2978" s="2">
        <f>H2977*(1-H$1+IF(AND(WEEKDAY($A2978)&lt;&gt;1,WEEKDAY($A2978)&lt;&gt;7),-VLOOKUP($A2978,ETF_OP_Fee!$I$5:$J$14,2,1),0))^($A2978-$A2977)*(1+1*(B2978/B2977-1))</f>
        <v>41.794208821732454</v>
      </c>
      <c r="I2978" s="9">
        <f>IFERROR(VLOOKUP(A2978,'BITO-IV'!$A$1:$J$10000,4,0),"")</f>
        <v>43.261499999999998</v>
      </c>
      <c r="J2978" s="9">
        <f t="shared" si="118"/>
        <v>-3.3916789252974255E-2</v>
      </c>
      <c r="L2978" s="9">
        <f>VLOOKUP(A2978,'ETH-Web'!$A$1:$G$10001,6,0)</f>
        <v>4155.9921880000002</v>
      </c>
      <c r="M2978" s="2">
        <f>M2977*(1-M$1+IF(AND(WEEKDAY($A2978)&lt;&gt;1,WEEKDAY($A2978)&lt;&gt;7),-VLOOKUP($A2978,ETF_OP_Fee!$K$5:$L$14,2,1),0))^($A2978-$A2977)*(1+2*(L2978/L2977-1))-M$3*IFERROR(VLOOKUP($A4574,Dividends!$C$10:$E$100,3,0),0)</f>
        <v>73.628941022143962</v>
      </c>
      <c r="R2978">
        <f t="shared" si="114"/>
        <v>939.06958139246854</v>
      </c>
      <c r="S2978" t="e">
        <f t="shared" si="112"/>
        <v>#VALUE!</v>
      </c>
      <c r="T2978">
        <f t="shared" si="117"/>
        <v>887.5754760798884</v>
      </c>
      <c r="U2978">
        <f t="shared" si="115"/>
        <v>2711.2507960236858</v>
      </c>
      <c r="V2978">
        <f t="shared" si="116"/>
        <v>15100.780052640408</v>
      </c>
      <c r="W2978">
        <f>VLOOKUP(A2978,Tbills!$B$4:$C$10000,2,1)</f>
        <v>5.5000879120875604E-2</v>
      </c>
    </row>
    <row r="2979" spans="1:27">
      <c r="A2979" s="1">
        <v>44490</v>
      </c>
      <c r="B2979">
        <f>IFERROR(VLOOKUP($A2979,'BTC-Web'!$A$2:$H$10000,2,0),"")</f>
        <v>66002.234375</v>
      </c>
      <c r="C2979">
        <f>VLOOKUP(A2979,H_SPBTFDUE!$B$2:$C$5828,2,0)</f>
        <v>359.58</v>
      </c>
      <c r="D2979" s="2">
        <f>D2978*(1-D$1+IF(AND(WEEKDAY($A2979)&lt;&gt;1,WEEKDAY($A2979)&lt;&gt;7),-VLOOKUP($A2979,ETF_OP_Fee!$G$5:$H$14,2,1),0))^($A2979-$A2978)*(1+2*(C2979/C2978-1))+IFERROR(VLOOKUP(A2979,BITXeom!$C$9:$D$100,2,0),0)-$D$3*IFERROR(VLOOKUP($A2979,Dividends!$C$10:$E$100,2,0),0)</f>
        <v>154.08520785189395</v>
      </c>
      <c r="G2979" s="66">
        <f t="shared" si="113"/>
        <v>3.3586355820731335E-2</v>
      </c>
      <c r="H2979" s="2">
        <f>H2978*(1-H$1+IF(AND(WEEKDAY($A2979)&lt;&gt;1,WEEKDAY($A2979)&lt;&gt;7),-VLOOKUP($A2979,ETF_OP_Fee!$I$5:$J$14,2,1),0))^($A2979-$A2978)*(1+1*(B2979/B2978-1))</f>
        <v>42.909810012062877</v>
      </c>
      <c r="I2979" s="9">
        <f>IFERROR(VLOOKUP(A2979,'BITO-IV'!$A$1:$J$10000,4,0),"")</f>
        <v>40.758600000000001</v>
      </c>
      <c r="J2979" s="9">
        <f t="shared" si="118"/>
        <v>5.2779291046868071E-2</v>
      </c>
      <c r="L2979" s="9">
        <f>VLOOKUP(A2979,'ETH-Web'!$A$1:$G$10001,6,0)</f>
        <v>4054.3227539999998</v>
      </c>
      <c r="M2979" s="2">
        <f>M2978*(1-M$1+IF(AND(WEEKDAY($A2979)&lt;&gt;1,WEEKDAY($A2979)&lt;&gt;7),-VLOOKUP($A2979,ETF_OP_Fee!$K$5:$L$14,2,1),0))^($A2979-$A2978)*(1+2*(L2979/L2978-1))-M$3*IFERROR(VLOOKUP($A4575,Dividends!$C$10:$E$100,3,0),0)</f>
        <v>70.024718527784529</v>
      </c>
      <c r="R2979">
        <f t="shared" si="114"/>
        <v>964.16099911224183</v>
      </c>
      <c r="S2979" t="e">
        <f t="shared" si="112"/>
        <v>#VALUE!</v>
      </c>
      <c r="T2979">
        <f t="shared" si="117"/>
        <v>835.06734788666961</v>
      </c>
      <c r="U2979">
        <f t="shared" si="115"/>
        <v>2644.9245563691234</v>
      </c>
      <c r="V2979">
        <f t="shared" si="116"/>
        <v>14361.579265660028</v>
      </c>
      <c r="W2979">
        <f>VLOOKUP(A2979,Tbills!$B$4:$C$10000,2,1)</f>
        <v>5.5000879120875604E-2</v>
      </c>
      <c r="AA2979" s="18">
        <f>VLOOKUP($A2979,ETF_OP_Fee!$I$5:$J$14,2,1)</f>
        <v>0</v>
      </c>
    </row>
    <row r="2980" spans="1:27">
      <c r="A2980" s="1">
        <v>44491</v>
      </c>
      <c r="B2980">
        <f>IFERROR(VLOOKUP($A2980,'BTC-Web'!$A$2:$H$10000,2,0),"")</f>
        <v>62237.890625</v>
      </c>
      <c r="C2980">
        <f>VLOOKUP(A2980,H_SPBTFDUE!$B$2:$C$5828,2,0)</f>
        <v>347.68</v>
      </c>
      <c r="D2980" s="2">
        <f>D2979*(1-D$1+IF(AND(WEEKDAY($A2980)&lt;&gt;1,WEEKDAY($A2980)&lt;&gt;7),-VLOOKUP($A2980,ETF_OP_Fee!$G$5:$H$14,2,1),0))^($A2980-$A2979)*(1+2*(C2980/C2979-1))+IFERROR(VLOOKUP(A2980,BITXeom!$C$9:$D$100,2,0),0)-$D$3*IFERROR(VLOOKUP($A2980,Dividends!$C$10:$E$100,2,0),0)</f>
        <v>143.8692199087497</v>
      </c>
      <c r="G2980" s="66">
        <f t="shared" si="113"/>
        <v>3.5807632320330927E-2</v>
      </c>
      <c r="H2980" s="2">
        <f>H2979*(1-H$1+IF(AND(WEEKDAY($A2980)&lt;&gt;1,WEEKDAY($A2980)&lt;&gt;7),-VLOOKUP($A2980,ETF_OP_Fee!$I$5:$J$14,2,1),0))^($A2980-$A2979)*(1+1*(B2980/B2979-1))</f>
        <v>40.461456772994538</v>
      </c>
      <c r="I2980" s="9">
        <f>IFERROR(VLOOKUP(A2980,'BITO-IV'!$A$1:$J$10000,4,0),"")</f>
        <v>39.4724</v>
      </c>
      <c r="J2980" s="9">
        <f t="shared" si="118"/>
        <v>2.5056920100995583E-2</v>
      </c>
      <c r="L2980" s="9">
        <f>VLOOKUP(A2980,'ETH-Web'!$A$1:$G$10001,6,0)</f>
        <v>3970.181885</v>
      </c>
      <c r="M2980" s="2">
        <f>M2979*(1-M$1+IF(AND(WEEKDAY($A2980)&lt;&gt;1,WEEKDAY($A2980)&lt;&gt;7),-VLOOKUP($A2980,ETF_OP_Fee!$K$5:$L$14,2,1),0))^($A2980-$A2979)*(1+2*(L2980/L2979-1))-M$3*IFERROR(VLOOKUP($A4576,Dividends!$C$10:$E$100,3,0),0)</f>
        <v>67.1164919147202</v>
      </c>
      <c r="R2980">
        <f t="shared" si="114"/>
        <v>909.17144511652646</v>
      </c>
      <c r="S2980" t="e">
        <f t="shared" si="112"/>
        <v>#VALUE!</v>
      </c>
      <c r="T2980">
        <f t="shared" si="117"/>
        <v>807.43149094287037</v>
      </c>
      <c r="U2980">
        <f t="shared" si="115"/>
        <v>2590.0334526964389</v>
      </c>
      <c r="V2980">
        <f t="shared" si="116"/>
        <v>13765.122358668634</v>
      </c>
      <c r="W2980">
        <f>VLOOKUP(A2980,Tbills!$B$4:$C$10000,2,1)</f>
        <v>5.5000879120875604E-2</v>
      </c>
    </row>
    <row r="2981" spans="1:27">
      <c r="A2981" s="1">
        <v>44494</v>
      </c>
      <c r="B2981">
        <f>IFERROR(VLOOKUP($A2981,'BTC-Web'!$A$2:$H$10000,2,0),"")</f>
        <v>60893.925780999998</v>
      </c>
      <c r="C2981">
        <f>VLOOKUP(A2981,H_SPBTFDUE!$B$2:$C$5828,2,0)</f>
        <v>357.21</v>
      </c>
      <c r="D2981" s="2">
        <f>D2980*(1-D$1+IF(AND(WEEKDAY($A2981)&lt;&gt;1,WEEKDAY($A2981)&lt;&gt;7),-VLOOKUP($A2981,ETF_OP_Fee!$G$5:$H$14,2,1),0))^($A2981-$A2980)*(1+2*(C2981/C2980-1))+IFERROR(VLOOKUP(A2981,BITXeom!$C$9:$D$100,2,0),0)-$D$3*IFERROR(VLOOKUP($A2981,Dividends!$C$10:$E$100,2,0),0)</f>
        <v>151.7013309400524</v>
      </c>
      <c r="G2981" s="66">
        <f t="shared" si="113"/>
        <v>3.3842775172175425E-2</v>
      </c>
      <c r="H2981" s="2">
        <f>H2980*(1-H$1+IF(AND(WEEKDAY($A2981)&lt;&gt;1,WEEKDAY($A2981)&lt;&gt;7),-VLOOKUP($A2981,ETF_OP_Fee!$I$5:$J$14,2,1),0))^($A2981-$A2980)*(1+1*(B2981/B2980-1))</f>
        <v>39.584641167014269</v>
      </c>
      <c r="I2981" s="9">
        <f>IFERROR(VLOOKUP(A2981,'BITO-IV'!$A$1:$J$10000,4,0),"")</f>
        <v>40.543599999999998</v>
      </c>
      <c r="J2981" s="9">
        <f t="shared" si="118"/>
        <v>-2.3652532902498247E-2</v>
      </c>
      <c r="L2981" s="9">
        <f>VLOOKUP(A2981,'ETH-Web'!$A$1:$G$10001,6,0)</f>
        <v>4217.876953</v>
      </c>
      <c r="M2981" s="2">
        <f>M2980*(1-M$1+IF(AND(WEEKDAY($A2981)&lt;&gt;1,WEEKDAY($A2981)&lt;&gt;7),-VLOOKUP($A2981,ETF_OP_Fee!$K$5:$L$14,2,1),0))^($A2981-$A2980)*(1+2*(L2981/L2980-1))-M$3*IFERROR(VLOOKUP($A4577,Dividends!$C$10:$E$100,3,0),0)</f>
        <v>75.485300615910305</v>
      </c>
      <c r="R2981">
        <f t="shared" si="114"/>
        <v>889.53879935789155</v>
      </c>
      <c r="S2981" t="e">
        <f t="shared" si="112"/>
        <v>#VALUE!</v>
      </c>
      <c r="T2981">
        <f t="shared" si="117"/>
        <v>829.56339990710626</v>
      </c>
      <c r="U2981">
        <f t="shared" si="115"/>
        <v>2751.6226520758823</v>
      </c>
      <c r="V2981">
        <f t="shared" si="116"/>
        <v>15481.506402020384</v>
      </c>
      <c r="W2981">
        <f>VLOOKUP(A2981,Tbills!$B$4:$C$10000,2,1)</f>
        <v>5.5000879120875604E-2</v>
      </c>
    </row>
    <row r="2982" spans="1:27">
      <c r="A2982" s="1">
        <v>44495</v>
      </c>
      <c r="B2982">
        <f>IFERROR(VLOOKUP($A2982,'BTC-Web'!$A$2:$H$10000,2,0),"")</f>
        <v>63032.761719000002</v>
      </c>
      <c r="C2982">
        <f>VLOOKUP(A2982,H_SPBTFDUE!$B$2:$C$5828,2,0)</f>
        <v>352.75</v>
      </c>
      <c r="D2982" s="2">
        <f>D2981*(1-D$1+IF(AND(WEEKDAY($A2982)&lt;&gt;1,WEEKDAY($A2982)&lt;&gt;7),-VLOOKUP($A2982,ETF_OP_Fee!$G$5:$H$14,2,1),0))^($A2982-$A2981)*(1+2*(C2982/C2981-1))+IFERROR(VLOOKUP(A2982,BITXeom!$C$9:$D$100,2,0),0)-$D$3*IFERROR(VLOOKUP($A2982,Dividends!$C$10:$E$100,2,0),0)</f>
        <v>147.89532005000032</v>
      </c>
      <c r="G2982" s="66">
        <f t="shared" si="113"/>
        <v>3.4686111767692533E-2</v>
      </c>
      <c r="H2982" s="2">
        <f>H2981*(1-H$1+IF(AND(WEEKDAY($A2982)&lt;&gt;1,WEEKDAY($A2982)&lt;&gt;7),-VLOOKUP($A2982,ETF_OP_Fee!$I$5:$J$14,2,1),0))^($A2982-$A2981)*(1+1*(B2982/B2981-1))</f>
        <v>40.973944128113899</v>
      </c>
      <c r="I2982" s="9">
        <f>IFERROR(VLOOKUP(A2982,'BITO-IV'!$A$1:$J$10000,4,0),"")</f>
        <v>40.045200000000001</v>
      </c>
      <c r="J2982" s="9">
        <f t="shared" si="118"/>
        <v>2.3192395795598397E-2</v>
      </c>
      <c r="L2982" s="9">
        <f>VLOOKUP(A2982,'ETH-Web'!$A$1:$G$10001,6,0)</f>
        <v>4131.1020509999998</v>
      </c>
      <c r="M2982" s="2">
        <f>M2981*(1-M$1+IF(AND(WEEKDAY($A2982)&lt;&gt;1,WEEKDAY($A2982)&lt;&gt;7),-VLOOKUP($A2982,ETF_OP_Fee!$K$5:$L$14,2,1),0))^($A2982-$A2981)*(1+2*(L2982/L2981-1))-M$3*IFERROR(VLOOKUP($A4578,Dividends!$C$10:$E$100,3,0),0)</f>
        <v>72.377499827730148</v>
      </c>
      <c r="R2982">
        <f t="shared" si="114"/>
        <v>920.78292638551159</v>
      </c>
      <c r="S2982" t="e">
        <f t="shared" si="112"/>
        <v>#VALUE!</v>
      </c>
      <c r="T2982">
        <f t="shared" si="117"/>
        <v>819.20575940548065</v>
      </c>
      <c r="U2982">
        <f t="shared" si="115"/>
        <v>2695.0131803830113</v>
      </c>
      <c r="V2982">
        <f t="shared" si="116"/>
        <v>14844.118229676349</v>
      </c>
      <c r="W2982">
        <f>VLOOKUP(A2982,Tbills!$B$4:$C$10000,2,1)</f>
        <v>5.5000879120875604E-2</v>
      </c>
    </row>
    <row r="2983" spans="1:27">
      <c r="A2983" s="1">
        <v>44496</v>
      </c>
      <c r="B2983">
        <f>IFERROR(VLOOKUP($A2983,'BTC-Web'!$A$2:$H$10000,2,0),"")</f>
        <v>60352</v>
      </c>
      <c r="C2983">
        <f>VLOOKUP(A2983,H_SPBTFDUE!$B$2:$C$5828,2,0)</f>
        <v>334.96</v>
      </c>
      <c r="D2983" s="2">
        <f>D2982*(1-D$1+IF(AND(WEEKDAY($A2983)&lt;&gt;1,WEEKDAY($A2983)&lt;&gt;7),-VLOOKUP($A2983,ETF_OP_Fee!$G$5:$H$14,2,1),0))^($A2983-$A2982)*(1+2*(C2983/C2982-1))+IFERROR(VLOOKUP(A2983,BITXeom!$C$9:$D$100,2,0),0)-$D$3*IFERROR(VLOOKUP($A2983,Dividends!$C$10:$E$100,2,0),0)</f>
        <v>132.9618823592582</v>
      </c>
      <c r="G2983" s="66">
        <f t="shared" si="113"/>
        <v>3.8182908192658002E-2</v>
      </c>
      <c r="H2983" s="2">
        <f>H2982*(1-H$1+IF(AND(WEEKDAY($A2983)&lt;&gt;1,WEEKDAY($A2983)&lt;&gt;7),-VLOOKUP($A2983,ETF_OP_Fee!$I$5:$J$14,2,1),0))^($A2983-$A2982)*(1+1*(B2983/B2982-1))</f>
        <v>39.230315259669204</v>
      </c>
      <c r="I2983" s="9">
        <f>IFERROR(VLOOKUP(A2983,'BITO-IV'!$A$1:$J$10000,4,0),"")</f>
        <v>38.064900000000002</v>
      </c>
      <c r="J2983" s="9">
        <f t="shared" si="118"/>
        <v>3.0616532807631325E-2</v>
      </c>
      <c r="L2983" s="9">
        <f>VLOOKUP(A2983,'ETH-Web'!$A$1:$G$10001,6,0)</f>
        <v>3930.2573240000002</v>
      </c>
      <c r="M2983" s="2">
        <f>M2982*(1-M$1+IF(AND(WEEKDAY($A2983)&lt;&gt;1,WEEKDAY($A2983)&lt;&gt;7),-VLOOKUP($A2983,ETF_OP_Fee!$K$5:$L$14,2,1),0))^($A2983-$A2982)*(1+2*(L2983/L2982-1))-M$3*IFERROR(VLOOKUP($A4579,Dividends!$C$10:$E$100,3,0),0)</f>
        <v>65.338160315841591</v>
      </c>
      <c r="R2983">
        <f t="shared" si="114"/>
        <v>881.62234459842125</v>
      </c>
      <c r="S2983" t="e">
        <f t="shared" ref="S2983:S3046" si="119">IF($A2983&gt;=$R$2,I2983*S$4,"")</f>
        <v>#VALUE!</v>
      </c>
      <c r="T2983">
        <f t="shared" si="117"/>
        <v>777.89131444496036</v>
      </c>
      <c r="U2983">
        <f t="shared" si="115"/>
        <v>2563.9878075422698</v>
      </c>
      <c r="V2983">
        <f t="shared" si="116"/>
        <v>13400.399004474937</v>
      </c>
      <c r="W2983">
        <f>VLOOKUP(A2983,Tbills!$B$4:$C$10000,2,1)</f>
        <v>5.5000879120875604E-2</v>
      </c>
    </row>
    <row r="2984" spans="1:27">
      <c r="A2984" s="1">
        <v>44497</v>
      </c>
      <c r="B2984">
        <f>IFERROR(VLOOKUP($A2984,'BTC-Web'!$A$2:$H$10000,2,0),"")</f>
        <v>58470.730469000002</v>
      </c>
      <c r="C2984">
        <f>VLOOKUP(A2984,H_SPBTFDUE!$B$2:$C$5828,2,0)</f>
        <v>348.29</v>
      </c>
      <c r="D2984" s="2">
        <f>D2983*(1-D$1+IF(AND(WEEKDAY($A2984)&lt;&gt;1,WEEKDAY($A2984)&lt;&gt;7),-VLOOKUP($A2984,ETF_OP_Fee!$G$5:$H$14,2,1),0))^($A2984-$A2983)*(1+2*(C2984/C2983-1))+IFERROR(VLOOKUP(A2984,BITXeom!$C$9:$D$100,2,0),0)-$D$3*IFERROR(VLOOKUP($A2984,Dividends!$C$10:$E$100,2,0),0)</f>
        <v>143.52722638978784</v>
      </c>
      <c r="G2984" s="66">
        <f t="shared" si="113"/>
        <v>3.5141882099797406E-2</v>
      </c>
      <c r="H2984" s="2">
        <f>H2983*(1-H$1+IF(AND(WEEKDAY($A2984)&lt;&gt;1,WEEKDAY($A2984)&lt;&gt;7),-VLOOKUP($A2984,ETF_OP_Fee!$I$5:$J$14,2,1),0))^($A2984-$A2983)*(1+1*(B2984/B2983-1))</f>
        <v>38.006453596609163</v>
      </c>
      <c r="I2984" s="9">
        <f>IFERROR(VLOOKUP(A2984,'BITO-IV'!$A$1:$J$10000,4,0),"")</f>
        <v>39.57</v>
      </c>
      <c r="J2984" s="9">
        <f t="shared" si="118"/>
        <v>-3.951342945137315E-2</v>
      </c>
      <c r="L2984" s="9">
        <f>VLOOKUP(A2984,'ETH-Web'!$A$1:$G$10001,6,0)</f>
        <v>4287.3188479999999</v>
      </c>
      <c r="M2984" s="2">
        <f>M2983*(1-M$1+IF(AND(WEEKDAY($A2984)&lt;&gt;1,WEEKDAY($A2984)&lt;&gt;7),-VLOOKUP($A2984,ETF_OP_Fee!$K$5:$L$14,2,1),0))^($A2984-$A2983)*(1+2*(L2984/L2983-1))-M$3*IFERROR(VLOOKUP($A4580,Dividends!$C$10:$E$100,3,0),0)</f>
        <v>77.208037358794769</v>
      </c>
      <c r="R2984">
        <f t="shared" si="114"/>
        <v>854.14074904662868</v>
      </c>
      <c r="S2984" t="e">
        <f t="shared" si="119"/>
        <v>#VALUE!</v>
      </c>
      <c r="T2984">
        <f t="shared" si="117"/>
        <v>808.84811890385504</v>
      </c>
      <c r="U2984">
        <f t="shared" si="115"/>
        <v>2796.9245642497708</v>
      </c>
      <c r="V2984">
        <f t="shared" si="116"/>
        <v>15834.827640676751</v>
      </c>
      <c r="W2984">
        <f>VLOOKUP(A2984,Tbills!$B$4:$C$10000,2,1)</f>
        <v>5.5000879120875604E-2</v>
      </c>
    </row>
    <row r="2985" spans="1:27">
      <c r="A2985" s="1">
        <v>44498</v>
      </c>
      <c r="B2985">
        <f>IFERROR(VLOOKUP($A2985,'BTC-Web'!$A$2:$H$10000,2,0),"")</f>
        <v>60624.871094000002</v>
      </c>
      <c r="C2985">
        <f>VLOOKUP(A2985,H_SPBTFDUE!$B$2:$C$5828,2,0)</f>
        <v>355.21</v>
      </c>
      <c r="D2985" s="2">
        <f>D2984*(1-D$1+IF(AND(WEEKDAY($A2985)&lt;&gt;1,WEEKDAY($A2985)&lt;&gt;7),-VLOOKUP($A2985,ETF_OP_Fee!$G$5:$H$14,2,1),0))^($A2985-$A2984)*(1+2*(C2985/C2984-1))+IFERROR(VLOOKUP(A2985,BITXeom!$C$9:$D$100,2,0),0)-$D$3*IFERROR(VLOOKUP($A2985,Dividends!$C$10:$E$100,2,0),0)</f>
        <v>149.21257845778172</v>
      </c>
      <c r="G2985" s="66">
        <f t="shared" ref="G2985:G3048" si="120">G2984*(1-G$1-2*(C2985/C2984-1))</f>
        <v>3.3743619800103437E-2</v>
      </c>
      <c r="H2985" s="2">
        <f>H2984*(1-H$1+IF(AND(WEEKDAY($A2985)&lt;&gt;1,WEEKDAY($A2985)&lt;&gt;7),-VLOOKUP($A2985,ETF_OP_Fee!$I$5:$J$14,2,1),0))^($A2985-$A2984)*(1+1*(B2985/B2984-1))</f>
        <v>39.405636989330482</v>
      </c>
      <c r="I2985" s="9">
        <f>IFERROR(VLOOKUP(A2985,'BITO-IV'!$A$1:$J$10000,4,0),"")</f>
        <v>40.353200000000001</v>
      </c>
      <c r="J2985" s="9">
        <f t="shared" si="118"/>
        <v>-2.34817315769138E-2</v>
      </c>
      <c r="L2985" s="9">
        <f>VLOOKUP(A2985,'ETH-Web'!$A$1:$G$10001,6,0)</f>
        <v>4414.7465819999998</v>
      </c>
      <c r="M2985" s="2">
        <f>M2984*(1-M$1+IF(AND(WEEKDAY($A2985)&lt;&gt;1,WEEKDAY($A2985)&lt;&gt;7),-VLOOKUP($A2985,ETF_OP_Fee!$K$5:$L$14,2,1),0))^($A2985-$A2984)*(1+2*(L2985/L2984-1))-M$3*IFERROR(VLOOKUP($A4581,Dividends!$C$10:$E$100,3,0),0)</f>
        <v>81.795486919312182</v>
      </c>
      <c r="R2985">
        <f t="shared" ref="R2985:R3048" si="121">IF($A2985&gt;=$R$2,B2985*R$4,"")</f>
        <v>885.60844702527402</v>
      </c>
      <c r="S2985" t="e">
        <f t="shared" si="119"/>
        <v>#VALUE!</v>
      </c>
      <c r="T2985">
        <f t="shared" si="117"/>
        <v>824.91871806781228</v>
      </c>
      <c r="U2985">
        <f t="shared" si="115"/>
        <v>2880.0547843306836</v>
      </c>
      <c r="V2985">
        <f t="shared" si="116"/>
        <v>16775.681411684011</v>
      </c>
      <c r="W2985">
        <f>VLOOKUP(A2985,Tbills!$B$4:$C$10000,2,1)</f>
        <v>5.5000879120875604E-2</v>
      </c>
    </row>
    <row r="2986" spans="1:27">
      <c r="A2986" s="1">
        <v>44501</v>
      </c>
      <c r="B2986">
        <f>IFERROR(VLOOKUP($A2986,'BTC-Web'!$A$2:$H$10000,2,0),"")</f>
        <v>61320.449219000002</v>
      </c>
      <c r="C2986">
        <f>VLOOKUP(A2986,H_SPBTFDUE!$B$2:$C$5828,2,0)</f>
        <v>347.4</v>
      </c>
      <c r="D2986" s="2">
        <f>D2985*(1-D$1+IF(AND(WEEKDAY($A2986)&lt;&gt;1,WEEKDAY($A2986)&lt;&gt;7),-VLOOKUP($A2986,ETF_OP_Fee!$G$5:$H$14,2,1),0))^($A2986-$A2985)*(1+2*(C2986/C2985-1))+IFERROR(VLOOKUP(A2986,BITXeom!$C$9:$D$100,2,0),0)-$D$3*IFERROR(VLOOKUP($A2986,Dividends!$C$10:$E$100,2,0),0)</f>
        <v>142.5995237651882</v>
      </c>
      <c r="G2986" s="66">
        <f t="shared" si="120"/>
        <v>3.5225704788715111E-2</v>
      </c>
      <c r="H2986" s="2">
        <f>H2985*(1-H$1+IF(AND(WEEKDAY($A2986)&lt;&gt;1,WEEKDAY($A2986)&lt;&gt;7),-VLOOKUP($A2986,ETF_OP_Fee!$I$5:$J$14,2,1),0))^($A2986-$A2985)*(1+1*(B2986/B2985-1))</f>
        <v>39.854644598564924</v>
      </c>
      <c r="I2986" s="9">
        <f>IFERROR(VLOOKUP(A2986,'BITO-IV'!$A$1:$J$10000,4,0),"")</f>
        <v>39.459099999999999</v>
      </c>
      <c r="J2986" s="9">
        <f t="shared" si="118"/>
        <v>1.0024166759123432E-2</v>
      </c>
      <c r="L2986" s="9">
        <f>VLOOKUP(A2986,'ETH-Web'!$A$1:$G$10001,6,0)</f>
        <v>4324.626953</v>
      </c>
      <c r="M2986" s="2">
        <f>M2985*(1-M$1+IF(AND(WEEKDAY($A2986)&lt;&gt;1,WEEKDAY($A2986)&lt;&gt;7),-VLOOKUP($A2986,ETF_OP_Fee!$K$5:$L$14,2,1),0))^($A2986-$A2985)*(1+2*(L2986/L2985-1))-M$3*IFERROR(VLOOKUP($A4582,Dividends!$C$10:$E$100,3,0),0)</f>
        <v>78.449990852362134</v>
      </c>
      <c r="R2986">
        <f t="shared" si="121"/>
        <v>895.76945606248694</v>
      </c>
      <c r="S2986" t="e">
        <f t="shared" si="119"/>
        <v>#VALUE!</v>
      </c>
      <c r="T2986">
        <f t="shared" si="117"/>
        <v>806.78123548536917</v>
      </c>
      <c r="U2986">
        <f t="shared" si="115"/>
        <v>2821.2633081173485</v>
      </c>
      <c r="V2986">
        <f t="shared" si="116"/>
        <v>16089.543602656004</v>
      </c>
      <c r="W2986">
        <f>VLOOKUP(A2986,Tbills!$B$4:$C$10000,2,1)</f>
        <v>5.0000439560411711E-2</v>
      </c>
    </row>
    <row r="2987" spans="1:27">
      <c r="A2987" s="1">
        <v>44502</v>
      </c>
      <c r="B2987">
        <f>IFERROR(VLOOKUP($A2987,'BTC-Web'!$A$2:$H$10000,2,0),"")</f>
        <v>60963.253905999998</v>
      </c>
      <c r="C2987">
        <f>VLOOKUP(A2987,H_SPBTFDUE!$B$2:$C$5828,2,0)</f>
        <v>361.01</v>
      </c>
      <c r="D2987" s="2">
        <f>D2986*(1-D$1+IF(AND(WEEKDAY($A2987)&lt;&gt;1,WEEKDAY($A2987)&lt;&gt;7),-VLOOKUP($A2987,ETF_OP_Fee!$G$5:$H$14,2,1),0))^($A2987-$A2986)*(1+2*(C2987/C2986-1))+IFERROR(VLOOKUP(A2987,BITXeom!$C$9:$D$100,2,0),0)-$D$3*IFERROR(VLOOKUP($A2987,Dividends!$C$10:$E$100,2,0),0)</f>
        <v>153.75415614652735</v>
      </c>
      <c r="G2987" s="66">
        <f t="shared" si="120"/>
        <v>3.2463814459976779E-2</v>
      </c>
      <c r="H2987" s="2">
        <f>H2986*(1-H$1+IF(AND(WEEKDAY($A2987)&lt;&gt;1,WEEKDAY($A2987)&lt;&gt;7),-VLOOKUP($A2987,ETF_OP_Fee!$I$5:$J$14,2,1),0))^($A2987-$A2986)*(1+1*(B2987/B2986-1))</f>
        <v>39.621457621144764</v>
      </c>
      <c r="I2987" s="9">
        <f>IFERROR(VLOOKUP(A2987,'BITO-IV'!$A$1:$J$10000,4,0),"")</f>
        <v>40.994599999999998</v>
      </c>
      <c r="J2987" s="9">
        <f t="shared" si="118"/>
        <v>-3.3495689160407349E-2</v>
      </c>
      <c r="L2987" s="9">
        <f>VLOOKUP(A2987,'ETH-Web'!$A$1:$G$10001,6,0)</f>
        <v>4584.798828</v>
      </c>
      <c r="M2987" s="2">
        <f>M2986*(1-M$1+IF(AND(WEEKDAY($A2987)&lt;&gt;1,WEEKDAY($A2987)&lt;&gt;7),-VLOOKUP($A2987,ETF_OP_Fee!$K$5:$L$14,2,1),0))^($A2987-$A2986)*(1+2*(L2987/L2986-1))-M$3*IFERROR(VLOOKUP($A4583,Dividends!$C$10:$E$100,3,0),0)</f>
        <v>87.886914384919891</v>
      </c>
      <c r="R2987">
        <f t="shared" si="121"/>
        <v>890.55154498536228</v>
      </c>
      <c r="S2987" t="e">
        <f t="shared" si="119"/>
        <v>#VALUE!</v>
      </c>
      <c r="T2987">
        <f t="shared" si="117"/>
        <v>838.38829540176482</v>
      </c>
      <c r="U2987">
        <f t="shared" si="115"/>
        <v>2990.9920206095107</v>
      </c>
      <c r="V2987">
        <f t="shared" si="116"/>
        <v>18024.990516063091</v>
      </c>
      <c r="W2987">
        <f>VLOOKUP(A2987,Tbills!$B$4:$C$10000,2,1)</f>
        <v>5.0000439560411711E-2</v>
      </c>
    </row>
    <row r="2988" spans="1:27">
      <c r="A2988" s="1">
        <v>44503</v>
      </c>
      <c r="B2988">
        <f>IFERROR(VLOOKUP($A2988,'BTC-Web'!$A$2:$H$10000,2,0),"")</f>
        <v>63254.335937999997</v>
      </c>
      <c r="C2988">
        <f>VLOOKUP(A2988,H_SPBTFDUE!$B$2:$C$5828,2,0)</f>
        <v>355.6</v>
      </c>
      <c r="D2988" s="2">
        <f>D2987*(1-D$1+IF(AND(WEEKDAY($A2988)&lt;&gt;1,WEEKDAY($A2988)&lt;&gt;7),-VLOOKUP($A2988,ETF_OP_Fee!$G$5:$H$14,2,1),0))^($A2988-$A2987)*(1+2*(C2988/C2987-1))+IFERROR(VLOOKUP(A2988,BITXeom!$C$9:$D$100,2,0),0)-$D$3*IFERROR(VLOOKUP($A2988,Dividends!$C$10:$E$100,2,0),0)</f>
        <v>149.1279389980715</v>
      </c>
      <c r="G2988" s="66">
        <f t="shared" si="120"/>
        <v>3.3435112769364332E-2</v>
      </c>
      <c r="H2988" s="2">
        <f>H2987*(1-H$1+IF(AND(WEEKDAY($A2988)&lt;&gt;1,WEEKDAY($A2988)&lt;&gt;7),-VLOOKUP($A2988,ETF_OP_Fee!$I$5:$J$14,2,1),0))^($A2988-$A2987)*(1+1*(B2988/B2987-1))</f>
        <v>41.109415910900019</v>
      </c>
      <c r="I2988" s="9">
        <f>IFERROR(VLOOKUP(A2988,'BITO-IV'!$A$1:$J$10000,4,0),"")</f>
        <v>40.384300000000003</v>
      </c>
      <c r="J2988" s="9">
        <f t="shared" si="118"/>
        <v>1.7955391350104266E-2</v>
      </c>
      <c r="L2988" s="9">
        <f>VLOOKUP(A2988,'ETH-Web'!$A$1:$G$10001,6,0)</f>
        <v>4607.1938479999999</v>
      </c>
      <c r="M2988" s="2">
        <f>M2987*(1-M$1+IF(AND(WEEKDAY($A2988)&lt;&gt;1,WEEKDAY($A2988)&lt;&gt;7),-VLOOKUP($A2988,ETF_OP_Fee!$K$5:$L$14,2,1),0))^($A2988-$A2987)*(1+2*(L2988/L2987-1))-M$3*IFERROR(VLOOKUP($A4584,Dividends!$C$10:$E$100,3,0),0)</f>
        <v>88.743218008571318</v>
      </c>
      <c r="R2988">
        <f t="shared" si="121"/>
        <v>924.01968378306833</v>
      </c>
      <c r="S2988" t="e">
        <f t="shared" si="119"/>
        <v>#VALUE!</v>
      </c>
      <c r="T2988">
        <f t="shared" si="117"/>
        <v>825.82443102647471</v>
      </c>
      <c r="U2988">
        <f t="shared" si="115"/>
        <v>3005.6018930672321</v>
      </c>
      <c r="V2988">
        <f t="shared" si="116"/>
        <v>18200.612391096583</v>
      </c>
      <c r="W2988">
        <f>VLOOKUP(A2988,Tbills!$B$4:$C$10000,2,1)</f>
        <v>5.0000439560411711E-2</v>
      </c>
    </row>
    <row r="2989" spans="1:27">
      <c r="A2989" s="1">
        <v>44504</v>
      </c>
      <c r="B2989">
        <f>IFERROR(VLOOKUP($A2989,'BTC-Web'!$A$2:$H$10000,2,0),"")</f>
        <v>62941.804687999997</v>
      </c>
      <c r="C2989">
        <f>VLOOKUP(A2989,H_SPBTFDUE!$B$2:$C$5828,2,0)</f>
        <v>346.03</v>
      </c>
      <c r="D2989" s="2">
        <f>D2988*(1-D$1+IF(AND(WEEKDAY($A2989)&lt;&gt;1,WEEKDAY($A2989)&lt;&gt;7),-VLOOKUP($A2989,ETF_OP_Fee!$G$5:$H$14,2,1),0))^($A2989-$A2988)*(1+2*(C2989/C2988-1))+IFERROR(VLOOKUP(A2989,BITXeom!$C$9:$D$100,2,0),0)-$D$3*IFERROR(VLOOKUP($A2989,Dividends!$C$10:$E$100,2,0),0)</f>
        <v>141.08418951478211</v>
      </c>
      <c r="G2989" s="66">
        <f t="shared" si="120"/>
        <v>3.5233001272085125E-2</v>
      </c>
      <c r="H2989" s="2">
        <f>H2988*(1-H$1+IF(AND(WEEKDAY($A2989)&lt;&gt;1,WEEKDAY($A2989)&lt;&gt;7),-VLOOKUP($A2989,ETF_OP_Fee!$I$5:$J$14,2,1),0))^($A2989-$A2988)*(1+1*(B2989/B2988-1))</f>
        <v>40.905235077099142</v>
      </c>
      <c r="I2989" s="9">
        <f>IFERROR(VLOOKUP(A2989,'BITO-IV'!$A$1:$J$10000,4,0),"")</f>
        <v>39.293799999999997</v>
      </c>
      <c r="J2989" s="9">
        <f t="shared" si="118"/>
        <v>4.1009906832608412E-2</v>
      </c>
      <c r="L2989" s="9">
        <f>VLOOKUP(A2989,'ETH-Web'!$A$1:$G$10001,6,0)</f>
        <v>4537.3242190000001</v>
      </c>
      <c r="M2989" s="2">
        <f>M2988*(1-M$1+IF(AND(WEEKDAY($A2989)&lt;&gt;1,WEEKDAY($A2989)&lt;&gt;7),-VLOOKUP($A2989,ETF_OP_Fee!$K$5:$L$14,2,1),0))^($A2989-$A2988)*(1+2*(L2989/L2988-1))-M$3*IFERROR(VLOOKUP($A4585,Dividends!$C$10:$E$100,3,0),0)</f>
        <v>86.049360976746456</v>
      </c>
      <c r="R2989">
        <f t="shared" si="121"/>
        <v>919.45422558143002</v>
      </c>
      <c r="S2989" t="e">
        <f t="shared" si="119"/>
        <v>#VALUE!</v>
      </c>
      <c r="T2989">
        <f t="shared" si="117"/>
        <v>803.59962842545269</v>
      </c>
      <c r="U2989">
        <f t="shared" si="115"/>
        <v>2960.0209394285075</v>
      </c>
      <c r="V2989">
        <f t="shared" si="116"/>
        <v>17648.121183615931</v>
      </c>
      <c r="W2989">
        <f>VLOOKUP(A2989,Tbills!$B$4:$C$10000,2,1)</f>
        <v>5.0000439560411711E-2</v>
      </c>
    </row>
    <row r="2990" spans="1:27">
      <c r="A2990" s="1">
        <v>44505</v>
      </c>
      <c r="B2990">
        <f>IFERROR(VLOOKUP($A2990,'BTC-Web'!$A$2:$H$10000,2,0),"")</f>
        <v>61460.078125</v>
      </c>
      <c r="C2990">
        <f>VLOOKUP(A2990,H_SPBTFDUE!$B$2:$C$5828,2,0)</f>
        <v>346.09</v>
      </c>
      <c r="D2990" s="2">
        <f>D2989*(1-D$1+IF(AND(WEEKDAY($A2990)&lt;&gt;1,WEEKDAY($A2990)&lt;&gt;7),-VLOOKUP($A2990,ETF_OP_Fee!$G$5:$H$14,2,1),0))^($A2990-$A2989)*(1+2*(C2990/C2989-1))+IFERROR(VLOOKUP(A2990,BITXeom!$C$9:$D$100,2,0),0)-$D$3*IFERROR(VLOOKUP($A2990,Dividends!$C$10:$E$100,2,0),0)</f>
        <v>141.11610289820419</v>
      </c>
      <c r="G2990" s="66">
        <f t="shared" si="120"/>
        <v>3.5218948746835788E-2</v>
      </c>
      <c r="H2990" s="2">
        <f>H2989*(1-H$1+IF(AND(WEEKDAY($A2990)&lt;&gt;1,WEEKDAY($A2990)&lt;&gt;7),-VLOOKUP($A2990,ETF_OP_Fee!$I$5:$J$14,2,1),0))^($A2990-$A2989)*(1+1*(B2990/B2989-1))</f>
        <v>39.941236545907088</v>
      </c>
      <c r="I2990" s="9">
        <f>IFERROR(VLOOKUP(A2990,'BITO-IV'!$A$1:$J$10000,4,0),"")</f>
        <v>39.304200000000002</v>
      </c>
      <c r="J2990" s="9">
        <f t="shared" si="118"/>
        <v>1.6207849184237011E-2</v>
      </c>
      <c r="L2990" s="9">
        <f>VLOOKUP(A2990,'ETH-Web'!$A$1:$G$10001,6,0)</f>
        <v>4486.2431640000004</v>
      </c>
      <c r="M2990" s="2">
        <f>M2989*(1-M$1+IF(AND(WEEKDAY($A2990)&lt;&gt;1,WEEKDAY($A2990)&lt;&gt;7),-VLOOKUP($A2990,ETF_OP_Fee!$K$5:$L$14,2,1),0))^($A2990-$A2989)*(1+2*(L2990/L2989-1))-M$3*IFERROR(VLOOKUP($A4586,Dividends!$C$10:$E$100,3,0),0)</f>
        <v>84.109712746306911</v>
      </c>
      <c r="R2990">
        <f t="shared" si="121"/>
        <v>897.80915588157222</v>
      </c>
      <c r="S2990" t="e">
        <f t="shared" si="119"/>
        <v>#VALUE!</v>
      </c>
      <c r="T2990">
        <f t="shared" si="117"/>
        <v>803.73896888063155</v>
      </c>
      <c r="U2990">
        <f t="shared" si="115"/>
        <v>2926.6971157143139</v>
      </c>
      <c r="V2990">
        <f t="shared" si="116"/>
        <v>17250.312918268861</v>
      </c>
      <c r="W2990">
        <f>VLOOKUP(A2990,Tbills!$B$4:$C$10000,2,1)</f>
        <v>5.0000439560411711E-2</v>
      </c>
    </row>
    <row r="2991" spans="1:27">
      <c r="A2991" s="1">
        <v>44508</v>
      </c>
      <c r="B2991">
        <f>IFERROR(VLOOKUP($A2991,'BTC-Web'!$A$2:$H$10000,2,0),"")</f>
        <v>63344.066405999998</v>
      </c>
      <c r="C2991">
        <f>VLOOKUP(A2991,H_SPBTFDUE!$B$2:$C$5828,2,0)</f>
        <v>374.93</v>
      </c>
      <c r="D2991" s="2">
        <f>D2990*(1-D$1+IF(AND(WEEKDAY($A2991)&lt;&gt;1,WEEKDAY($A2991)&lt;&gt;7),-VLOOKUP($A2991,ETF_OP_Fee!$G$5:$H$14,2,1),0))^($A2991-$A2990)*(1+2*(C2991/C2990-1))+IFERROR(VLOOKUP(A2991,BITXeom!$C$9:$D$100,2,0),0)-$D$3*IFERROR(VLOOKUP($A2991,Dividends!$C$10:$E$100,2,0),0)</f>
        <v>164.57524183395003</v>
      </c>
      <c r="G2991" s="66">
        <f t="shared" si="120"/>
        <v>2.9347460244554948E-2</v>
      </c>
      <c r="H2991" s="2">
        <f>H2990*(1-H$1+IF(AND(WEEKDAY($A2991)&lt;&gt;1,WEEKDAY($A2991)&lt;&gt;7),-VLOOKUP($A2991,ETF_OP_Fee!$I$5:$J$14,2,1),0))^($A2991-$A2990)*(1+1*(B2991/B2990-1))</f>
        <v>41.162375176338735</v>
      </c>
      <c r="I2991" s="9">
        <f>IFERROR(VLOOKUP(A2991,'BITO-IV'!$A$1:$J$10000,4,0),"")</f>
        <v>42.568600000000004</v>
      </c>
      <c r="J2991" s="9">
        <f t="shared" si="118"/>
        <v>-3.3034321628178209E-2</v>
      </c>
      <c r="L2991" s="9">
        <f>VLOOKUP(A2991,'ETH-Web'!$A$1:$G$10001,6,0)</f>
        <v>4812.0874020000001</v>
      </c>
      <c r="M2991" s="2">
        <f>M2990*(1-M$1+IF(AND(WEEKDAY($A2991)&lt;&gt;1,WEEKDAY($A2991)&lt;&gt;7),-VLOOKUP($A2991,ETF_OP_Fee!$K$5:$L$14,2,1),0))^($A2991-$A2990)*(1+2*(L2991/L2990-1))-M$3*IFERROR(VLOOKUP($A4587,Dividends!$C$10:$E$100,3,0),0)</f>
        <v>96.320362358882562</v>
      </c>
      <c r="R2991">
        <f t="shared" si="121"/>
        <v>925.33046694816767</v>
      </c>
      <c r="S2991" t="e">
        <f t="shared" si="119"/>
        <v>#VALUE!</v>
      </c>
      <c r="T2991">
        <f t="shared" si="117"/>
        <v>870.71528100325122</v>
      </c>
      <c r="U2991">
        <f t="shared" si="115"/>
        <v>3139.2686051911437</v>
      </c>
      <c r="V2991">
        <f t="shared" si="116"/>
        <v>19754.631621479712</v>
      </c>
      <c r="W2991">
        <f>VLOOKUP(A2991,Tbills!$B$4:$C$10000,2,1)</f>
        <v>4.4505494505510244E-2</v>
      </c>
    </row>
    <row r="2992" spans="1:27">
      <c r="A2992" s="1">
        <v>44509</v>
      </c>
      <c r="B2992">
        <f>IFERROR(VLOOKUP($A2992,'BTC-Web'!$A$2:$H$10000,2,0),"")</f>
        <v>67549.734375</v>
      </c>
      <c r="C2992">
        <f>VLOOKUP(A2992,H_SPBTFDUE!$B$2:$C$5828,2,0)</f>
        <v>381.39</v>
      </c>
      <c r="D2992" s="2">
        <f>D2991*(1-D$1+IF(AND(WEEKDAY($A2992)&lt;&gt;1,WEEKDAY($A2992)&lt;&gt;7),-VLOOKUP($A2992,ETF_OP_Fee!$G$5:$H$14,2,1),0))^($A2992-$A2991)*(1+2*(C2992/C2991-1))+IFERROR(VLOOKUP(A2992,BITXeom!$C$9:$D$100,2,0),0)-$D$3*IFERROR(VLOOKUP($A2992,Dividends!$C$10:$E$100,2,0),0)</f>
        <v>170.2259432661337</v>
      </c>
      <c r="G2992" s="66">
        <f t="shared" si="120"/>
        <v>2.8334625961016418E-2</v>
      </c>
      <c r="H2992" s="2">
        <f>H2991*(1-H$1+IF(AND(WEEKDAY($A2992)&lt;&gt;1,WEEKDAY($A2992)&lt;&gt;7),-VLOOKUP($A2992,ETF_OP_Fee!$I$5:$J$14,2,1),0))^($A2992-$A2991)*(1+1*(B2992/B2991-1))</f>
        <v>43.89416874835932</v>
      </c>
      <c r="I2992" s="9">
        <f>IFERROR(VLOOKUP(A2992,'BITO-IV'!$A$1:$J$10000,4,0),"")</f>
        <v>43.298400000000001</v>
      </c>
      <c r="J2992" s="9">
        <f t="shared" si="118"/>
        <v>1.3759601933543086E-2</v>
      </c>
      <c r="L2992" s="9">
        <f>VLOOKUP(A2992,'ETH-Web'!$A$1:$G$10001,6,0)</f>
        <v>4735.0688479999999</v>
      </c>
      <c r="M2992" s="2">
        <f>M2991*(1-M$1+IF(AND(WEEKDAY($A2992)&lt;&gt;1,WEEKDAY($A2992)&lt;&gt;7),-VLOOKUP($A2992,ETF_OP_Fee!$K$5:$L$14,2,1),0))^($A2992-$A2991)*(1+2*(L2992/L2991-1))-M$3*IFERROR(VLOOKUP($A4588,Dividends!$C$10:$E$100,3,0),0)</f>
        <v>93.234702544027243</v>
      </c>
      <c r="R2992">
        <f t="shared" si="121"/>
        <v>986.76688753791211</v>
      </c>
      <c r="S2992" t="e">
        <f t="shared" si="119"/>
        <v>#VALUE!</v>
      </c>
      <c r="T2992">
        <f t="shared" si="117"/>
        <v>885.71760334417081</v>
      </c>
      <c r="U2992">
        <f t="shared" si="115"/>
        <v>3089.0238967328291</v>
      </c>
      <c r="V2992">
        <f t="shared" si="116"/>
        <v>19121.784407673014</v>
      </c>
      <c r="W2992">
        <f>VLOOKUP(A2992,Tbills!$B$4:$C$10000,2,1)</f>
        <v>4.4505494505510244E-2</v>
      </c>
    </row>
    <row r="2993" spans="1:23">
      <c r="A2993" s="1">
        <v>44510</v>
      </c>
      <c r="B2993">
        <f>IFERROR(VLOOKUP($A2993,'BTC-Web'!$A$2:$H$10000,2,0),"")</f>
        <v>66953.335938000004</v>
      </c>
      <c r="C2993">
        <f>VLOOKUP(A2993,H_SPBTFDUE!$B$2:$C$5828,2,0)</f>
        <v>372.59</v>
      </c>
      <c r="D2993" s="2">
        <f>D2992*(1-D$1+IF(AND(WEEKDAY($A2993)&lt;&gt;1,WEEKDAY($A2993)&lt;&gt;7),-VLOOKUP($A2993,ETF_OP_Fee!$G$5:$H$14,2,1),0))^($A2993-$A2992)*(1+2*(C2993/C2992-1))+IFERROR(VLOOKUP(A2993,BITXeom!$C$9:$D$100,2,0),0)-$D$3*IFERROR(VLOOKUP($A2993,Dividends!$C$10:$E$100,2,0),0)</f>
        <v>162.35095516125793</v>
      </c>
      <c r="G2993" s="66">
        <f t="shared" si="120"/>
        <v>2.9640708670418327E-2</v>
      </c>
      <c r="H2993" s="2">
        <f>H2992*(1-H$1+IF(AND(WEEKDAY($A2993)&lt;&gt;1,WEEKDAY($A2993)&lt;&gt;7),-VLOOKUP($A2993,ETF_OP_Fee!$I$5:$J$14,2,1),0))^($A2993-$A2992)*(1+1*(B2993/B2992-1))</f>
        <v>43.505493577668091</v>
      </c>
      <c r="I2993" s="9">
        <f>IFERROR(VLOOKUP(A2993,'BITO-IV'!$A$1:$J$10000,4,0),"")</f>
        <v>42.304000000000002</v>
      </c>
      <c r="J2993" s="9">
        <f t="shared" si="118"/>
        <v>2.8401417777706328E-2</v>
      </c>
      <c r="L2993" s="9">
        <f>VLOOKUP(A2993,'ETH-Web'!$A$1:$G$10001,6,0)</f>
        <v>4636.1743159999996</v>
      </c>
      <c r="M2993" s="2">
        <f>M2992*(1-M$1+IF(AND(WEEKDAY($A2993)&lt;&gt;1,WEEKDAY($A2993)&lt;&gt;7),-VLOOKUP($A2993,ETF_OP_Fee!$K$5:$L$14,2,1),0))^($A2993-$A2992)*(1+2*(L2993/L2992-1))-M$3*IFERROR(VLOOKUP($A4589,Dividends!$C$10:$E$100,3,0),0)</f>
        <v>89.33788506116035</v>
      </c>
      <c r="R2993">
        <f t="shared" si="121"/>
        <v>978.05469592300676</v>
      </c>
      <c r="S2993" t="e">
        <f t="shared" si="119"/>
        <v>#VALUE!</v>
      </c>
      <c r="T2993">
        <f t="shared" si="117"/>
        <v>865.28100325127718</v>
      </c>
      <c r="U2993">
        <f t="shared" si="115"/>
        <v>3024.5079240171963</v>
      </c>
      <c r="V2993">
        <f t="shared" si="116"/>
        <v>18322.574438099244</v>
      </c>
      <c r="W2993">
        <f>VLOOKUP(A2993,Tbills!$B$4:$C$10000,2,1)</f>
        <v>4.4505494505510244E-2</v>
      </c>
    </row>
    <row r="2994" spans="1:23">
      <c r="A2994" s="1">
        <v>44511</v>
      </c>
      <c r="B2994">
        <f>IFERROR(VLOOKUP($A2994,'BTC-Web'!$A$2:$H$10000,2,0),"")</f>
        <v>64978.890625</v>
      </c>
      <c r="C2994">
        <f>VLOOKUP(A2994,H_SPBTFDUE!$B$2:$C$5828,2,0)</f>
        <v>366.88</v>
      </c>
      <c r="D2994" s="2">
        <f>D2993*(1-D$1+IF(AND(WEEKDAY($A2994)&lt;&gt;1,WEEKDAY($A2994)&lt;&gt;7),-VLOOKUP($A2994,ETF_OP_Fee!$G$5:$H$14,2,1),0))^($A2994-$A2993)*(1+2*(C2994/C2993-1))+IFERROR(VLOOKUP(A2994,BITXeom!$C$9:$D$100,2,0),0)-$D$3*IFERROR(VLOOKUP($A2994,Dividends!$C$10:$E$100,2,0),0)</f>
        <v>157.3558764077888</v>
      </c>
      <c r="G2994" s="66">
        <f t="shared" si="120"/>
        <v>3.0547662718109506E-2</v>
      </c>
      <c r="H2994" s="2">
        <f>H2993*(1-H$1+IF(AND(WEEKDAY($A2994)&lt;&gt;1,WEEKDAY($A2994)&lt;&gt;7),-VLOOKUP($A2994,ETF_OP_Fee!$I$5:$J$14,2,1),0))^($A2994-$A2993)*(1+1*(B2994/B2993-1))</f>
        <v>42.221423194370168</v>
      </c>
      <c r="I2994" s="9">
        <f>IFERROR(VLOOKUP(A2994,'BITO-IV'!$A$1:$J$10000,4,0),"")</f>
        <v>41.651600000000002</v>
      </c>
      <c r="J2994" s="9">
        <f t="shared" si="118"/>
        <v>1.3680703607308331E-2</v>
      </c>
      <c r="L2994" s="9">
        <f>VLOOKUP(A2994,'ETH-Web'!$A$1:$G$10001,6,0)</f>
        <v>4730.3842770000001</v>
      </c>
      <c r="M2994" s="2">
        <f>M2993*(1-M$1+IF(AND(WEEKDAY($A2994)&lt;&gt;1,WEEKDAY($A2994)&lt;&gt;7),-VLOOKUP($A2994,ETF_OP_Fee!$K$5:$L$14,2,1),0))^($A2994-$A2993)*(1+2*(L2994/L2993-1))-M$3*IFERROR(VLOOKUP($A4590,Dividends!$C$10:$E$100,3,0),0)</f>
        <v>92.966294170002541</v>
      </c>
      <c r="R2994">
        <f t="shared" si="121"/>
        <v>949.211988040444</v>
      </c>
      <c r="S2994" t="e">
        <f t="shared" si="119"/>
        <v>#VALUE!</v>
      </c>
      <c r="T2994">
        <f t="shared" si="117"/>
        <v>852.02043660009281</v>
      </c>
      <c r="U2994">
        <f t="shared" si="115"/>
        <v>3085.9678161921938</v>
      </c>
      <c r="V2994">
        <f t="shared" si="116"/>
        <v>19066.735730289285</v>
      </c>
      <c r="W2994">
        <f>VLOOKUP(A2994,Tbills!$B$4:$C$10000,2,1)</f>
        <v>4.4505494505510244E-2</v>
      </c>
    </row>
    <row r="2995" spans="1:23">
      <c r="A2995" s="1">
        <v>44512</v>
      </c>
      <c r="B2995">
        <f>IFERROR(VLOOKUP($A2995,'BTC-Web'!$A$2:$H$10000,2,0),"")</f>
        <v>64863.980469000002</v>
      </c>
      <c r="C2995">
        <f>VLOOKUP(A2995,H_SPBTFDUE!$B$2:$C$5828,2,0)</f>
        <v>362.29</v>
      </c>
      <c r="D2995" s="2">
        <f>D2994*(1-D$1+IF(AND(WEEKDAY($A2995)&lt;&gt;1,WEEKDAY($A2995)&lt;&gt;7),-VLOOKUP($A2995,ETF_OP_Fee!$G$5:$H$14,2,1),0))^($A2995-$A2994)*(1+2*(C2995/C2994-1))+IFERROR(VLOOKUP(A2995,BITXeom!$C$9:$D$100,2,0),0)-$D$3*IFERROR(VLOOKUP($A2995,Dividends!$C$10:$E$100,2,0),0)</f>
        <v>153.40005398406933</v>
      </c>
      <c r="G2995" s="66">
        <f t="shared" si="120"/>
        <v>3.131043024066256E-2</v>
      </c>
      <c r="H2995" s="2">
        <f>H2994*(1-H$1+IF(AND(WEEKDAY($A2995)&lt;&gt;1,WEEKDAY($A2995)&lt;&gt;7),-VLOOKUP($A2995,ETF_OP_Fee!$I$5:$J$14,2,1),0))^($A2995-$A2994)*(1+1*(B2995/B2994-1))</f>
        <v>42.14566089374059</v>
      </c>
      <c r="I2995" s="9">
        <f>IFERROR(VLOOKUP(A2995,'BITO-IV'!$A$1:$J$10000,4,0),"")</f>
        <v>41.127099999999999</v>
      </c>
      <c r="J2995" s="9">
        <f t="shared" si="118"/>
        <v>2.476617349000021E-2</v>
      </c>
      <c r="L2995" s="9">
        <f>VLOOKUP(A2995,'ETH-Web'!$A$1:$G$10001,6,0)</f>
        <v>4667.1152339999999</v>
      </c>
      <c r="M2995" s="2">
        <f>M2994*(1-M$1+IF(AND(WEEKDAY($A2995)&lt;&gt;1,WEEKDAY($A2995)&lt;&gt;7),-VLOOKUP($A2995,ETF_OP_Fee!$K$5:$L$14,2,1),0))^($A2995-$A2994)*(1+2*(L2995/L2994-1))-M$3*IFERROR(VLOOKUP($A4591,Dividends!$C$10:$E$100,3,0),0)</f>
        <v>90.477109620098091</v>
      </c>
      <c r="R2995">
        <f t="shared" si="121"/>
        <v>947.53337985594487</v>
      </c>
      <c r="S2995" t="e">
        <f t="shared" si="119"/>
        <v>#VALUE!</v>
      </c>
      <c r="T2995">
        <f t="shared" si="117"/>
        <v>841.36089177891313</v>
      </c>
      <c r="U2995">
        <f t="shared" si="115"/>
        <v>3044.6928966452547</v>
      </c>
      <c r="V2995">
        <f t="shared" si="116"/>
        <v>18556.221415174619</v>
      </c>
      <c r="W2995">
        <f>VLOOKUP(A2995,Tbills!$B$4:$C$10000,2,1)</f>
        <v>4.4505494505510244E-2</v>
      </c>
    </row>
    <row r="2996" spans="1:23">
      <c r="A2996" s="1">
        <v>44515</v>
      </c>
      <c r="B2996">
        <f>IFERROR(VLOOKUP($A2996,'BTC-Web'!$A$2:$H$10000,2,0),"")</f>
        <v>65521.289062999997</v>
      </c>
      <c r="C2996">
        <f>VLOOKUP(A2996,H_SPBTFDUE!$B$2:$C$5828,2,0)</f>
        <v>360.35</v>
      </c>
      <c r="D2996" s="2">
        <f>D2995*(1-D$1+IF(AND(WEEKDAY($A2996)&lt;&gt;1,WEEKDAY($A2996)&lt;&gt;7),-VLOOKUP($A2996,ETF_OP_Fee!$G$5:$H$14,2,1),0))^($A2996-$A2995)*(1+2*(C2996/C2995-1))+IFERROR(VLOOKUP(A2996,BITXeom!$C$9:$D$100,2,0),0)-$D$3*IFERROR(VLOOKUP($A2996,Dividends!$C$10:$E$100,2,0),0)</f>
        <v>151.70231727660499</v>
      </c>
      <c r="G2996" s="66">
        <f t="shared" si="120"/>
        <v>3.1644124209787884E-2</v>
      </c>
      <c r="H2996" s="2">
        <f>H2995*(1-H$1+IF(AND(WEEKDAY($A2996)&lt;&gt;1,WEEKDAY($A2996)&lt;&gt;7),-VLOOKUP($A2996,ETF_OP_Fee!$I$5:$J$14,2,1),0))^($A2996-$A2995)*(1+1*(B2996/B2995-1))</f>
        <v>42.569426000115691</v>
      </c>
      <c r="I2996" s="9">
        <f>IFERROR(VLOOKUP(A2996,'BITO-IV'!$A$1:$J$10000,4,0),"")</f>
        <v>40.913800000000002</v>
      </c>
      <c r="J2996" s="9">
        <f t="shared" si="118"/>
        <v>4.0466199671399083E-2</v>
      </c>
      <c r="L2996" s="9">
        <f>VLOOKUP(A2996,'ETH-Web'!$A$1:$G$10001,6,0)</f>
        <v>4557.5039059999999</v>
      </c>
      <c r="M2996" s="2">
        <f>M2995*(1-M$1+IF(AND(WEEKDAY($A2996)&lt;&gt;1,WEEKDAY($A2996)&lt;&gt;7),-VLOOKUP($A2996,ETF_OP_Fee!$K$5:$L$14,2,1),0))^($A2996-$A2995)*(1+2*(L2996/L2995-1))-M$3*IFERROR(VLOOKUP($A4592,Dividends!$C$10:$E$100,3,0),0)</f>
        <v>86.220578010351034</v>
      </c>
      <c r="R2996">
        <f t="shared" si="121"/>
        <v>957.13534737594375</v>
      </c>
      <c r="S2996" t="e">
        <f t="shared" si="119"/>
        <v>#VALUE!</v>
      </c>
      <c r="T2996">
        <f t="shared" si="117"/>
        <v>836.85555039479789</v>
      </c>
      <c r="U2996">
        <f t="shared" si="115"/>
        <v>2973.1855918068818</v>
      </c>
      <c r="V2996">
        <f t="shared" si="116"/>
        <v>17683.236597878789</v>
      </c>
      <c r="W2996">
        <f>VLOOKUP(A2996,Tbills!$B$4:$C$10000,2,1)</f>
        <v>4.5000000000004051E-2</v>
      </c>
    </row>
    <row r="2997" spans="1:23">
      <c r="A2997" s="1">
        <v>44516</v>
      </c>
      <c r="B2997">
        <f>IFERROR(VLOOKUP($A2997,'BTC-Web'!$A$2:$H$10000,2,0),"")</f>
        <v>63721.195312999997</v>
      </c>
      <c r="C2997">
        <f>VLOOKUP(A2997,H_SPBTFDUE!$B$2:$C$5828,2,0)</f>
        <v>336.69</v>
      </c>
      <c r="D2997" s="2">
        <f>D2996*(1-D$1+IF(AND(WEEKDAY($A2997)&lt;&gt;1,WEEKDAY($A2997)&lt;&gt;7),-VLOOKUP($A2997,ETF_OP_Fee!$G$5:$H$14,2,1),0))^($A2997-$A2996)*(1+2*(C2997/C2996-1))+IFERROR(VLOOKUP(A2997,BITXeom!$C$9:$D$100,2,0),0)-$D$3*IFERROR(VLOOKUP($A2997,Dividends!$C$10:$E$100,2,0),0)</f>
        <v>131.76537219772499</v>
      </c>
      <c r="G2997" s="66">
        <f t="shared" si="120"/>
        <v>3.579788133163931E-2</v>
      </c>
      <c r="H2997" s="2">
        <f>H2996*(1-H$1+IF(AND(WEEKDAY($A2997)&lt;&gt;1,WEEKDAY($A2997)&lt;&gt;7),-VLOOKUP($A2997,ETF_OP_Fee!$I$5:$J$14,2,1),0))^($A2997-$A2996)*(1+1*(B2997/B2996-1))</f>
        <v>41.398820842001591</v>
      </c>
      <c r="I2997" s="9">
        <f>IFERROR(VLOOKUP(A2997,'BITO-IV'!$A$1:$J$10000,4,0),"")</f>
        <v>38.236600000000003</v>
      </c>
      <c r="J2997" s="9">
        <f t="shared" si="118"/>
        <v>8.2701412834864652E-2</v>
      </c>
      <c r="L2997" s="9">
        <f>VLOOKUP(A2997,'ETH-Web'!$A$1:$G$10001,6,0)</f>
        <v>4216.3652339999999</v>
      </c>
      <c r="M2997" s="2">
        <f>M2996*(1-M$1+IF(AND(WEEKDAY($A2997)&lt;&gt;1,WEEKDAY($A2997)&lt;&gt;7),-VLOOKUP($A2997,ETF_OP_Fee!$K$5:$L$14,2,1),0))^($A2997-$A2996)*(1+2*(L2997/L2996-1))-M$3*IFERROR(VLOOKUP($A4593,Dividends!$C$10:$E$100,3,0),0)</f>
        <v>73.311109796860421</v>
      </c>
      <c r="R2997">
        <f t="shared" si="121"/>
        <v>930.83956807497668</v>
      </c>
      <c r="S2997" t="e">
        <f t="shared" si="119"/>
        <v>#VALUE!</v>
      </c>
      <c r="T2997">
        <f t="shared" si="117"/>
        <v>781.90896423594972</v>
      </c>
      <c r="U2997">
        <f t="shared" si="115"/>
        <v>2750.6364497066984</v>
      </c>
      <c r="V2997">
        <f t="shared" si="116"/>
        <v>15035.595094657318</v>
      </c>
      <c r="W2997">
        <f>VLOOKUP(A2997,Tbills!$B$4:$C$10000,2,1)</f>
        <v>4.5000000000004051E-2</v>
      </c>
    </row>
    <row r="2998" spans="1:23">
      <c r="A2998" s="1">
        <v>44517</v>
      </c>
      <c r="B2998">
        <f>IFERROR(VLOOKUP($A2998,'BTC-Web'!$A$2:$H$10000,2,0),"")</f>
        <v>60139.621094000002</v>
      </c>
      <c r="C2998">
        <f>VLOOKUP(A2998,H_SPBTFDUE!$B$2:$C$5828,2,0)</f>
        <v>341.27</v>
      </c>
      <c r="D2998" s="2">
        <f>D2997*(1-D$1+IF(AND(WEEKDAY($A2998)&lt;&gt;1,WEEKDAY($A2998)&lt;&gt;7),-VLOOKUP($A2998,ETF_OP_Fee!$G$5:$H$14,2,1),0))^($A2998-$A2997)*(1+2*(C2998/C2997-1))+IFERROR(VLOOKUP(A2998,BITXeom!$C$9:$D$100,2,0),0)-$D$3*IFERROR(VLOOKUP($A2998,Dividends!$C$10:$E$100,2,0),0)</f>
        <v>135.33386936845673</v>
      </c>
      <c r="G2998" s="66">
        <f t="shared" si="120"/>
        <v>3.4822099459783297E-2</v>
      </c>
      <c r="H2998" s="2">
        <f>H2997*(1-H$1+IF(AND(WEEKDAY($A2998)&lt;&gt;1,WEEKDAY($A2998)&lt;&gt;7),-VLOOKUP($A2998,ETF_OP_Fee!$I$5:$J$14,2,1),0))^($A2998-$A2997)*(1+1*(B2998/B2997-1))</f>
        <v>39.070902331501763</v>
      </c>
      <c r="I2998" s="9">
        <f>IFERROR(VLOOKUP(A2998,'BITO-IV'!$A$1:$J$10000,4,0),"")</f>
        <v>38.725900000000003</v>
      </c>
      <c r="J2998" s="9">
        <f t="shared" si="118"/>
        <v>8.908826689676852E-3</v>
      </c>
      <c r="L2998" s="9">
        <f>VLOOKUP(A2998,'ETH-Web'!$A$1:$G$10001,6,0)</f>
        <v>4287.59375</v>
      </c>
      <c r="M2998" s="2">
        <f>M2997*(1-M$1+IF(AND(WEEKDAY($A2998)&lt;&gt;1,WEEKDAY($A2998)&lt;&gt;7),-VLOOKUP($A2998,ETF_OP_Fee!$K$5:$L$14,2,1),0))^($A2998-$A2997)*(1+2*(L2998/L2997-1))-M$3*IFERROR(VLOOKUP($A4594,Dividends!$C$10:$E$100,3,0),0)</f>
        <v>75.78609785547809</v>
      </c>
      <c r="R2998">
        <f t="shared" si="121"/>
        <v>878.51991238323433</v>
      </c>
      <c r="S2998" t="e">
        <f t="shared" si="119"/>
        <v>#VALUE!</v>
      </c>
      <c r="T2998">
        <f t="shared" si="117"/>
        <v>792.54528564793304</v>
      </c>
      <c r="U2998">
        <f t="shared" si="115"/>
        <v>2797.1039024757861</v>
      </c>
      <c r="V2998">
        <f t="shared" si="116"/>
        <v>15543.197808851679</v>
      </c>
      <c r="W2998">
        <f>VLOOKUP(A2998,Tbills!$B$4:$C$10000,2,1)</f>
        <v>4.5000000000004051E-2</v>
      </c>
    </row>
    <row r="2999" spans="1:23">
      <c r="A2999" s="1">
        <v>44518</v>
      </c>
      <c r="B2999">
        <f>IFERROR(VLOOKUP($A2999,'BTC-Web'!$A$2:$H$10000,2,0),"")</f>
        <v>60360.136719000002</v>
      </c>
      <c r="C2999">
        <f>VLOOKUP(A2999,H_SPBTFDUE!$B$2:$C$5828,2,0)</f>
        <v>327.37</v>
      </c>
      <c r="D2999" s="2">
        <f>D2998*(1-D$1+IF(AND(WEEKDAY($A2999)&lt;&gt;1,WEEKDAY($A2999)&lt;&gt;7),-VLOOKUP($A2999,ETF_OP_Fee!$G$5:$H$14,2,1),0))^($A2999-$A2998)*(1+2*(C2999/C2998-1))+IFERROR(VLOOKUP(A2999,BITXeom!$C$9:$D$100,2,0),0)-$D$3*IFERROR(VLOOKUP($A2999,Dividends!$C$10:$E$100,2,0),0)</f>
        <v>124.29452929477476</v>
      </c>
      <c r="G2999" s="66">
        <f t="shared" si="120"/>
        <v>3.7656909901510834E-2</v>
      </c>
      <c r="H2999" s="2">
        <f>H2998*(1-H$1+IF(AND(WEEKDAY($A2999)&lt;&gt;1,WEEKDAY($A2999)&lt;&gt;7),-VLOOKUP($A2999,ETF_OP_Fee!$I$5:$J$14,2,1),0))^($A2999-$A2998)*(1+1*(B2999/B2998-1))</f>
        <v>39.213144055502021</v>
      </c>
      <c r="I2999" s="9">
        <f>IFERROR(VLOOKUP(A2999,'BITO-IV'!$A$1:$J$10000,4,0),"")</f>
        <v>37.1462</v>
      </c>
      <c r="J2999" s="9">
        <f t="shared" si="118"/>
        <v>5.5643485888247524E-2</v>
      </c>
      <c r="L2999" s="9">
        <f>VLOOKUP(A2999,'ETH-Web'!$A$1:$G$10001,6,0)</f>
        <v>4000.6508789999998</v>
      </c>
      <c r="M2999" s="2">
        <f>M2998*(1-M$1+IF(AND(WEEKDAY($A2999)&lt;&gt;1,WEEKDAY($A2999)&lt;&gt;7),-VLOOKUP($A2999,ETF_OP_Fee!$K$5:$L$14,2,1),0))^($A2999-$A2998)*(1+2*(L2999/L2998-1))-M$3*IFERROR(VLOOKUP($A4595,Dividends!$C$10:$E$100,3,0),0)</f>
        <v>65.64059159419152</v>
      </c>
      <c r="R2999">
        <f t="shared" si="121"/>
        <v>881.74120583387526</v>
      </c>
      <c r="S2999" t="e">
        <f t="shared" si="119"/>
        <v>#VALUE!</v>
      </c>
      <c r="T2999">
        <f t="shared" si="117"/>
        <v>760.26474686483971</v>
      </c>
      <c r="U2999">
        <f t="shared" si="115"/>
        <v>2609.9105555637316</v>
      </c>
      <c r="V2999">
        <f t="shared" si="116"/>
        <v>13462.425541214447</v>
      </c>
      <c r="W2999">
        <f>VLOOKUP(A2999,Tbills!$B$4:$C$10000,2,1)</f>
        <v>4.5000000000004051E-2</v>
      </c>
    </row>
    <row r="3000" spans="1:23">
      <c r="A3000" s="1">
        <v>44519</v>
      </c>
      <c r="B3000">
        <f>IFERROR(VLOOKUP($A3000,'BTC-Web'!$A$2:$H$10000,2,0),"")</f>
        <v>56896.128905999998</v>
      </c>
      <c r="C3000">
        <f>VLOOKUP(A3000,H_SPBTFDUE!$B$2:$C$5828,2,0)</f>
        <v>326.95999999999998</v>
      </c>
      <c r="D3000" s="2">
        <f>D2999*(1-D$1+IF(AND(WEEKDAY($A3000)&lt;&gt;1,WEEKDAY($A3000)&lt;&gt;7),-VLOOKUP($A3000,ETF_OP_Fee!$G$5:$H$14,2,1),0))^($A3000-$A2999)*(1+2*(C3000/C2999-1))+IFERROR(VLOOKUP(A3000,BITXeom!$C$9:$D$100,2,0),0)-$D$3*IFERROR(VLOOKUP($A3000,Dividends!$C$10:$E$100,2,0),0)</f>
        <v>123.96824906245632</v>
      </c>
      <c r="G3000" s="66">
        <f t="shared" si="120"/>
        <v>3.7749273123588549E-2</v>
      </c>
      <c r="H3000" s="2">
        <f>H2999*(1-H$1+IF(AND(WEEKDAY($A3000)&lt;&gt;1,WEEKDAY($A3000)&lt;&gt;7),-VLOOKUP($A3000,ETF_OP_Fee!$I$5:$J$14,2,1),0))^($A3000-$A2999)*(1+1*(B3000/B2999-1))</f>
        <v>36.961778934890489</v>
      </c>
      <c r="I3000" s="9">
        <f>IFERROR(VLOOKUP(A3000,'BITO-IV'!$A$1:$J$10000,4,0),"")</f>
        <v>37.077599999999997</v>
      </c>
      <c r="J3000" s="9">
        <f t="shared" si="118"/>
        <v>-3.1237476295528088E-3</v>
      </c>
      <c r="L3000" s="9">
        <f>VLOOKUP(A3000,'ETH-Web'!$A$1:$G$10001,6,0)</f>
        <v>4298.3066410000001</v>
      </c>
      <c r="M3000" s="2">
        <f>M2999*(1-M$1+IF(AND(WEEKDAY($A3000)&lt;&gt;1,WEEKDAY($A3000)&lt;&gt;7),-VLOOKUP($A3000,ETF_OP_Fee!$K$5:$L$14,2,1),0))^($A3000-$A2999)*(1+2*(L3000/L2999-1))-M$3*IFERROR(VLOOKUP($A4596,Dividends!$C$10:$E$100,3,0),0)</f>
        <v>75.406210355522589</v>
      </c>
      <c r="R3000">
        <f t="shared" si="121"/>
        <v>831.13896084109444</v>
      </c>
      <c r="S3000" t="e">
        <f t="shared" si="119"/>
        <v>#VALUE!</v>
      </c>
      <c r="T3000">
        <f t="shared" si="117"/>
        <v>759.31258708778432</v>
      </c>
      <c r="U3000">
        <f t="shared" si="115"/>
        <v>2804.092687087877</v>
      </c>
      <c r="V3000">
        <f t="shared" si="116"/>
        <v>15465.285543620943</v>
      </c>
      <c r="W3000">
        <f>VLOOKUP(A3000,Tbills!$B$4:$C$10000,2,1)</f>
        <v>4.5000000000004051E-2</v>
      </c>
    </row>
    <row r="3001" spans="1:23">
      <c r="A3001" s="1">
        <v>44522</v>
      </c>
      <c r="B3001">
        <f>IFERROR(VLOOKUP($A3001,'BTC-Web'!$A$2:$H$10000,2,0),"")</f>
        <v>58706.847655999998</v>
      </c>
      <c r="C3001">
        <f>VLOOKUP(A3001,H_SPBTFDUE!$B$2:$C$5828,2,0)</f>
        <v>314.82</v>
      </c>
      <c r="D3001" s="2">
        <f>D3000*(1-D$1+IF(AND(WEEKDAY($A3001)&lt;&gt;1,WEEKDAY($A3001)&lt;&gt;7),-VLOOKUP($A3001,ETF_OP_Fee!$G$5:$H$14,2,1),0))^($A3001-$A3000)*(1+2*(C3001/C3000-1))+IFERROR(VLOOKUP(A3001,BITXeom!$C$9:$D$100,2,0),0)-$D$3*IFERROR(VLOOKUP($A3001,Dividends!$C$10:$E$100,2,0),0)</f>
        <v>114.72088758669237</v>
      </c>
      <c r="G3001" s="66">
        <f t="shared" si="120"/>
        <v>4.0550563388506357E-2</v>
      </c>
      <c r="H3001" s="2">
        <f>H3000*(1-H$1+IF(AND(WEEKDAY($A3001)&lt;&gt;1,WEEKDAY($A3001)&lt;&gt;7),-VLOOKUP($A3001,ETF_OP_Fee!$I$5:$J$14,2,1),0))^($A3001-$A3000)*(1+1*(B3001/B3000-1))</f>
        <v>38.13510936268095</v>
      </c>
      <c r="I3001" s="9">
        <f>IFERROR(VLOOKUP(A3001,'BITO-IV'!$A$1:$J$10000,4,0),"")</f>
        <v>35.718699999999998</v>
      </c>
      <c r="J3001" s="9">
        <f t="shared" si="118"/>
        <v>6.7651100479047432E-2</v>
      </c>
      <c r="L3001" s="9">
        <f>VLOOKUP(A3001,'ETH-Web'!$A$1:$G$10001,6,0)</f>
        <v>4088.4577640000002</v>
      </c>
      <c r="M3001" s="2">
        <f>M3000*(1-M$1+IF(AND(WEEKDAY($A3001)&lt;&gt;1,WEEKDAY($A3001)&lt;&gt;7),-VLOOKUP($A3001,ETF_OP_Fee!$K$5:$L$14,2,1),0))^($A3001-$A3000)*(1+2*(L3001/L3000-1))-M$3*IFERROR(VLOOKUP($A4597,Dividends!$C$10:$E$100,3,0),0)</f>
        <v>68.038096446501058</v>
      </c>
      <c r="R3001">
        <f t="shared" si="121"/>
        <v>857.58995019991141</v>
      </c>
      <c r="S3001" t="e">
        <f t="shared" si="119"/>
        <v>#VALUE!</v>
      </c>
      <c r="T3001">
        <f t="shared" si="117"/>
        <v>731.11936832326978</v>
      </c>
      <c r="U3001">
        <f t="shared" si="115"/>
        <v>2667.1932635389785</v>
      </c>
      <c r="V3001">
        <f t="shared" si="116"/>
        <v>13954.136992544107</v>
      </c>
      <c r="W3001">
        <f>VLOOKUP(A3001,Tbills!$B$4:$C$10000,2,1)</f>
        <v>4.9450549450560682E-2</v>
      </c>
    </row>
    <row r="3002" spans="1:23">
      <c r="A3002" s="1">
        <v>44523</v>
      </c>
      <c r="B3002">
        <f>IFERROR(VLOOKUP($A3002,'BTC-Web'!$A$2:$H$10000,2,0),"")</f>
        <v>56304.554687999997</v>
      </c>
      <c r="C3002">
        <f>VLOOKUP(A3002,H_SPBTFDUE!$B$2:$C$5828,2,0)</f>
        <v>326.18</v>
      </c>
      <c r="D3002" s="2">
        <f>D3001*(1-D$1+IF(AND(WEEKDAY($A3002)&lt;&gt;1,WEEKDAY($A3002)&lt;&gt;7),-VLOOKUP($A3002,ETF_OP_Fee!$G$5:$H$14,2,1),0))^($A3002-$A3001)*(1+2*(C3002/C3001-1))+IFERROR(VLOOKUP(A3002,BITXeom!$C$9:$D$100,2,0),0)-$D$3*IFERROR(VLOOKUP($A3002,Dividends!$C$10:$E$100,2,0),0)</f>
        <v>122.9852627894784</v>
      </c>
      <c r="G3002" s="66">
        <f t="shared" si="120"/>
        <v>3.7621990431337883E-2</v>
      </c>
      <c r="H3002" s="2">
        <f>H3001*(1-H$1+IF(AND(WEEKDAY($A3002)&lt;&gt;1,WEEKDAY($A3002)&lt;&gt;7),-VLOOKUP($A3002,ETF_OP_Fee!$I$5:$J$14,2,1),0))^($A3002-$A3001)*(1+1*(B3002/B3001-1))</f>
        <v>36.573663053913137</v>
      </c>
      <c r="I3002" s="9">
        <f>IFERROR(VLOOKUP(A3002,'BITO-IV'!$A$1:$J$10000,4,0),"")</f>
        <v>37.010300000000001</v>
      </c>
      <c r="J3002" s="9">
        <f t="shared" si="118"/>
        <v>-1.1797714314308871E-2</v>
      </c>
      <c r="L3002" s="9">
        <f>VLOOKUP(A3002,'ETH-Web'!$A$1:$G$10001,6,0)</f>
        <v>4340.763672</v>
      </c>
      <c r="M3002" s="2">
        <f>M3001*(1-M$1+IF(AND(WEEKDAY($A3002)&lt;&gt;1,WEEKDAY($A3002)&lt;&gt;7),-VLOOKUP($A3002,ETF_OP_Fee!$K$5:$L$14,2,1),0))^($A3002-$A3001)*(1+2*(L3002/L3001-1))-M$3*IFERROR(VLOOKUP($A4598,Dividends!$C$10:$E$100,3,0),0)</f>
        <v>76.433628783049315</v>
      </c>
      <c r="R3002">
        <f t="shared" si="121"/>
        <v>822.49724144360732</v>
      </c>
      <c r="S3002" t="e">
        <f t="shared" si="119"/>
        <v>#VALUE!</v>
      </c>
      <c r="T3002">
        <f t="shared" si="117"/>
        <v>757.5011611704598</v>
      </c>
      <c r="U3002">
        <f t="shared" si="115"/>
        <v>2831.7904434570842</v>
      </c>
      <c r="V3002">
        <f t="shared" si="116"/>
        <v>15676.00186631591</v>
      </c>
      <c r="W3002">
        <f>VLOOKUP(A3002,Tbills!$B$4:$C$10000,2,1)</f>
        <v>4.9450549450560682E-2</v>
      </c>
    </row>
    <row r="3003" spans="1:23">
      <c r="A3003" s="1">
        <v>44524</v>
      </c>
      <c r="B3003">
        <f>IFERROR(VLOOKUP($A3003,'BTC-Web'!$A$2:$H$10000,2,0),"")</f>
        <v>57565.851562999997</v>
      </c>
      <c r="C3003">
        <f>VLOOKUP(A3003,H_SPBTFDUE!$B$2:$C$5828,2,0)</f>
        <v>323.13</v>
      </c>
      <c r="D3003" s="2">
        <f>D3002*(1-D$1+IF(AND(WEEKDAY($A3003)&lt;&gt;1,WEEKDAY($A3003)&lt;&gt;7),-VLOOKUP($A3003,ETF_OP_Fee!$G$5:$H$14,2,1),0))^($A3003-$A3002)*(1+2*(C3003/C3002-1))+IFERROR(VLOOKUP(A3003,BITXeom!$C$9:$D$100,2,0),0)-$D$3*IFERROR(VLOOKUP($A3003,Dividends!$C$10:$E$100,2,0),0)</f>
        <v>120.67072637493483</v>
      </c>
      <c r="G3003" s="66">
        <f t="shared" si="120"/>
        <v>3.8323613305500444E-2</v>
      </c>
      <c r="H3003" s="2">
        <f>H3002*(1-H$1+IF(AND(WEEKDAY($A3003)&lt;&gt;1,WEEKDAY($A3003)&lt;&gt;7),-VLOOKUP($A3003,ETF_OP_Fee!$I$5:$J$14,2,1),0))^($A3003-$A3002)*(1+1*(B3003/B3002-1))</f>
        <v>37.391988485043385</v>
      </c>
      <c r="I3003" s="9">
        <f>IFERROR(VLOOKUP(A3003,'BITO-IV'!$A$1:$J$10000,4,0),"")</f>
        <v>36.6721</v>
      </c>
      <c r="J3003" s="9">
        <f t="shared" si="118"/>
        <v>1.9630413449008399E-2</v>
      </c>
      <c r="L3003" s="9">
        <f>VLOOKUP(A3003,'ETH-Web'!$A$1:$G$10001,6,0)</f>
        <v>4239.9814450000003</v>
      </c>
      <c r="M3003" s="2">
        <f>M3002*(1-M$1+IF(AND(WEEKDAY($A3003)&lt;&gt;1,WEEKDAY($A3003)&lt;&gt;7),-VLOOKUP($A3003,ETF_OP_Fee!$K$5:$L$14,2,1),0))^($A3003-$A3002)*(1+2*(L3003/L3002-1))-M$3*IFERROR(VLOOKUP($A4599,Dividends!$C$10:$E$100,3,0),0)</f>
        <v>72.882536963256925</v>
      </c>
      <c r="R3003">
        <f t="shared" si="121"/>
        <v>840.92227306098812</v>
      </c>
      <c r="S3003" t="e">
        <f t="shared" si="119"/>
        <v>#VALUE!</v>
      </c>
      <c r="T3003">
        <f t="shared" si="117"/>
        <v>750.41802136553633</v>
      </c>
      <c r="U3003">
        <f t="shared" si="115"/>
        <v>2766.0429923507613</v>
      </c>
      <c r="V3003">
        <f t="shared" si="116"/>
        <v>14947.697808523093</v>
      </c>
      <c r="W3003">
        <f>VLOOKUP(A3003,Tbills!$B$4:$C$10000,2,1)</f>
        <v>4.9450549450560682E-2</v>
      </c>
    </row>
    <row r="3004" spans="1:23">
      <c r="A3004" s="1">
        <v>44526</v>
      </c>
      <c r="B3004">
        <f>IFERROR(VLOOKUP($A3004,'BTC-Web'!$A$2:$H$10000,2,0),"")</f>
        <v>58960.285155999998</v>
      </c>
      <c r="C3004">
        <f>VLOOKUP(A3004,H_SPBTFDUE!$B$2:$C$5828,2,0)</f>
        <v>304.20999999999998</v>
      </c>
      <c r="D3004" s="2">
        <f>D3003*(1-D$1+IF(AND(WEEKDAY($A3004)&lt;&gt;1,WEEKDAY($A3004)&lt;&gt;7),-VLOOKUP($A3004,ETF_OP_Fee!$G$5:$H$14,2,1),0))^($A3004-$A3003)*(1+2*(C3004/C3003-1))+IFERROR(VLOOKUP(A3004,BITXeom!$C$9:$D$100,2,0),0)-$D$3*IFERROR(VLOOKUP($A3004,Dividends!$C$10:$E$100,2,0),0)</f>
        <v>106.51394802130228</v>
      </c>
      <c r="G3004" s="66">
        <f t="shared" si="120"/>
        <v>4.2809488669765548E-2</v>
      </c>
      <c r="H3004" s="2">
        <f>H3003*(1-H$1+IF(AND(WEEKDAY($A3004)&lt;&gt;1,WEEKDAY($A3004)&lt;&gt;7),-VLOOKUP($A3004,ETF_OP_Fee!$I$5:$J$14,2,1),0))^($A3004-$A3003)*(1+1*(B3004/B3003-1))</f>
        <v>38.295751440535334</v>
      </c>
      <c r="I3004" s="9">
        <f>IFERROR(VLOOKUP(A3004,'BITO-IV'!$A$1:$J$10000,4,0),"")</f>
        <v>34.527500000000003</v>
      </c>
      <c r="J3004" s="9">
        <f t="shared" si="118"/>
        <v>0.10913768562842163</v>
      </c>
      <c r="L3004" s="9">
        <f>VLOOKUP(A3004,'ETH-Web'!$A$1:$G$10001,6,0)</f>
        <v>4030.9089359999998</v>
      </c>
      <c r="M3004" s="2">
        <f>M3003*(1-M$1+IF(AND(WEEKDAY($A3004)&lt;&gt;1,WEEKDAY($A3004)&lt;&gt;7),-VLOOKUP($A3004,ETF_OP_Fee!$K$5:$L$14,2,1),0))^($A3004-$A3003)*(1+2*(L3004/L3003-1))-M$3*IFERROR(VLOOKUP($A4600,Dividends!$C$10:$E$100,3,0),0)</f>
        <v>65.691511029905669</v>
      </c>
      <c r="R3004">
        <f t="shared" si="121"/>
        <v>861.29216657980203</v>
      </c>
      <c r="S3004" t="e">
        <f t="shared" si="119"/>
        <v>#VALUE!</v>
      </c>
      <c r="T3004">
        <f t="shared" si="117"/>
        <v>706.47933116581498</v>
      </c>
      <c r="U3004">
        <f t="shared" si="115"/>
        <v>2629.6500491470579</v>
      </c>
      <c r="V3004">
        <f t="shared" si="116"/>
        <v>13472.868760802416</v>
      </c>
      <c r="W3004">
        <f>VLOOKUP(A3004,Tbills!$B$4:$C$10000,2,1)</f>
        <v>4.9450549450560682E-2</v>
      </c>
    </row>
    <row r="3005" spans="1:23">
      <c r="A3005" s="1">
        <v>44529</v>
      </c>
      <c r="B3005">
        <f>IFERROR(VLOOKUP($A3005,'BTC-Web'!$A$2:$H$10000,2,0),"")</f>
        <v>57291.90625</v>
      </c>
      <c r="C3005">
        <f>VLOOKUP(A3005,H_SPBTFDUE!$B$2:$C$5828,2,0)</f>
        <v>326.79000000000002</v>
      </c>
      <c r="D3005" s="2">
        <f>D3004*(1-D$1+IF(AND(WEEKDAY($A3005)&lt;&gt;1,WEEKDAY($A3005)&lt;&gt;7),-VLOOKUP($A3005,ETF_OP_Fee!$G$5:$H$14,2,1),0))^($A3005-$A3004)*(1+2*(C3005/C3004-1))+IFERROR(VLOOKUP(A3005,BITXeom!$C$9:$D$100,2,0),0)-$D$3*IFERROR(VLOOKUP($A3005,Dividends!$C$10:$E$100,2,0),0)</f>
        <v>122.28171943942266</v>
      </c>
      <c r="G3005" s="66">
        <f t="shared" si="120"/>
        <v>3.6452188049153969E-2</v>
      </c>
      <c r="H3005" s="2">
        <f>H3004*(1-H$1+IF(AND(WEEKDAY($A3005)&lt;&gt;1,WEEKDAY($A3005)&lt;&gt;7),-VLOOKUP($A3005,ETF_OP_Fee!$I$5:$J$14,2,1),0))^($A3005-$A3004)*(1+1*(B3005/B3004-1))</f>
        <v>37.209204208765094</v>
      </c>
      <c r="I3005" s="9">
        <f>IFERROR(VLOOKUP(A3005,'BITO-IV'!$A$1:$J$10000,4,0),"")</f>
        <v>37.081400000000002</v>
      </c>
      <c r="J3005" s="9">
        <f t="shared" si="118"/>
        <v>3.4465853167651161E-3</v>
      </c>
      <c r="L3005" s="9">
        <f>VLOOKUP(A3005,'ETH-Web'!$A$1:$G$10001,6,0)</f>
        <v>4445.1049800000001</v>
      </c>
      <c r="M3005" s="2">
        <f>M3004*(1-M$1+IF(AND(WEEKDAY($A3005)&lt;&gt;1,WEEKDAY($A3005)&lt;&gt;7),-VLOOKUP($A3005,ETF_OP_Fee!$K$5:$L$14,2,1),0))^($A3005-$A3004)*(1+2*(L3005/L3004-1))-M$3*IFERROR(VLOOKUP($A4601,Dividends!$C$10:$E$100,3,0),0)</f>
        <v>79.185655119918522</v>
      </c>
      <c r="R3005">
        <f t="shared" si="121"/>
        <v>836.92047843713453</v>
      </c>
      <c r="S3005" t="e">
        <f t="shared" si="119"/>
        <v>#VALUE!</v>
      </c>
      <c r="T3005">
        <f t="shared" si="117"/>
        <v>758.91778913144447</v>
      </c>
      <c r="U3005">
        <f t="shared" si="115"/>
        <v>2899.859737521203</v>
      </c>
      <c r="V3005">
        <f t="shared" si="116"/>
        <v>16240.423190800762</v>
      </c>
      <c r="W3005">
        <f>VLOOKUP(A3005,Tbills!$B$4:$C$10000,2,1)</f>
        <v>5.0000439560411711E-2</v>
      </c>
    </row>
    <row r="3006" spans="1:23">
      <c r="A3006" s="1">
        <v>44530</v>
      </c>
      <c r="B3006">
        <f>IFERROR(VLOOKUP($A3006,'BTC-Web'!$A$2:$H$10000,2,0),"")</f>
        <v>57830.113280999998</v>
      </c>
      <c r="C3006">
        <f>VLOOKUP(A3006,H_SPBTFDUE!$B$2:$C$5828,2,0)</f>
        <v>322.89999999999998</v>
      </c>
      <c r="D3006" s="2">
        <f>D3005*(1-D$1+IF(AND(WEEKDAY($A3006)&lt;&gt;1,WEEKDAY($A3006)&lt;&gt;7),-VLOOKUP($A3006,ETF_OP_Fee!$G$5:$H$14,2,1),0))^($A3006-$A3005)*(1+2*(C3006/C3005-1))+IFERROR(VLOOKUP(A3006,BITXeom!$C$9:$D$100,2,0),0)-$D$3*IFERROR(VLOOKUP($A3006,Dividends!$C$10:$E$100,2,0),0)</f>
        <v>119.35612733733421</v>
      </c>
      <c r="G3006" s="66">
        <f t="shared" si="120"/>
        <v>3.7318120101391995E-2</v>
      </c>
      <c r="H3006" s="2">
        <f>H3005*(1-H$1+IF(AND(WEEKDAY($A3006)&lt;&gt;1,WEEKDAY($A3006)&lt;&gt;7),-VLOOKUP($A3006,ETF_OP_Fee!$I$5:$J$14,2,1),0))^($A3006-$A3005)*(1+1*(B3006/B3005-1))</f>
        <v>37.557774374283859</v>
      </c>
      <c r="I3006" s="9">
        <f>IFERROR(VLOOKUP(A3006,'BITO-IV'!$A$1:$J$10000,4,0),"")</f>
        <v>36.637300000000003</v>
      </c>
      <c r="J3006" s="9">
        <f t="shared" si="118"/>
        <v>2.5123968586218348E-2</v>
      </c>
      <c r="L3006" s="9">
        <f>VLOOKUP(A3006,'ETH-Web'!$A$1:$G$10001,6,0)</f>
        <v>4631.4790039999998</v>
      </c>
      <c r="M3006" s="2">
        <f>M3005*(1-M$1+IF(AND(WEEKDAY($A3006)&lt;&gt;1,WEEKDAY($A3006)&lt;&gt;7),-VLOOKUP($A3006,ETF_OP_Fee!$K$5:$L$14,2,1),0))^($A3006-$A3005)*(1+2*(L3006/L3005-1))-M$3*IFERROR(VLOOKUP($A4602,Dividends!$C$10:$E$100,3,0),0)</f>
        <v>85.823625078320688</v>
      </c>
      <c r="R3006">
        <f t="shared" si="121"/>
        <v>844.78260967635742</v>
      </c>
      <c r="S3006" t="e">
        <f t="shared" si="119"/>
        <v>#VALUE!</v>
      </c>
      <c r="T3006">
        <f t="shared" si="117"/>
        <v>749.88388295401751</v>
      </c>
      <c r="U3006">
        <f t="shared" si="115"/>
        <v>3021.4448363544388</v>
      </c>
      <c r="V3006">
        <f t="shared" si="116"/>
        <v>17601.824332068281</v>
      </c>
      <c r="W3006">
        <f>VLOOKUP(A3006,Tbills!$B$4:$C$10000,2,1)</f>
        <v>5.0000439560411711E-2</v>
      </c>
    </row>
    <row r="3007" spans="1:23">
      <c r="A3007" s="1">
        <v>44531</v>
      </c>
      <c r="B3007">
        <f>IFERROR(VLOOKUP($A3007,'BTC-Web'!$A$2:$H$10000,2,0),"")</f>
        <v>56907.964844000002</v>
      </c>
      <c r="C3007">
        <f>VLOOKUP(A3007,H_SPBTFDUE!$B$2:$C$5828,2,0)</f>
        <v>318.5</v>
      </c>
      <c r="D3007" s="2">
        <f>D3006*(1-D$1+IF(AND(WEEKDAY($A3007)&lt;&gt;1,WEEKDAY($A3007)&lt;&gt;7),-VLOOKUP($A3007,ETF_OP_Fee!$G$5:$H$14,2,1),0))^($A3007-$A3006)*(1+2*(C3007/C3006-1))+IFERROR(VLOOKUP(A3007,BITXeom!$C$9:$D$100,2,0),0)-$D$3*IFERROR(VLOOKUP($A3007,Dividends!$C$10:$E$100,2,0),0)</f>
        <v>116.08931645454027</v>
      </c>
      <c r="G3007" s="66">
        <f t="shared" si="120"/>
        <v>3.8333208969543529E-2</v>
      </c>
      <c r="H3007" s="2">
        <f>H3006*(1-H$1+IF(AND(WEEKDAY($A3007)&lt;&gt;1,WEEKDAY($A3007)&lt;&gt;7),-VLOOKUP($A3007,ETF_OP_Fee!$I$5:$J$14,2,1),0))^($A3007-$A3006)*(1+1*(B3007/B3006-1))</f>
        <v>36.957923011825912</v>
      </c>
      <c r="I3007" s="9">
        <f>IFERROR(VLOOKUP(A3007,'BITO-IV'!$A$1:$J$10000,4,0),"")</f>
        <v>36.137900000000002</v>
      </c>
      <c r="J3007" s="9">
        <f t="shared" si="118"/>
        <v>2.2691495959253682E-2</v>
      </c>
      <c r="L3007" s="9">
        <f>VLOOKUP(A3007,'ETH-Web'!$A$1:$G$10001,6,0)</f>
        <v>4586.9902339999999</v>
      </c>
      <c r="M3007" s="2">
        <f>M3006*(1-M$1+IF(AND(WEEKDAY($A3007)&lt;&gt;1,WEEKDAY($A3007)&lt;&gt;7),-VLOOKUP($A3007,ETF_OP_Fee!$K$5:$L$14,2,1),0))^($A3007-$A3006)*(1+2*(L3007/L3006-1))-M$3*IFERROR(VLOOKUP($A4603,Dividends!$C$10:$E$100,3,0),0)</f>
        <v>84.172658918075854</v>
      </c>
      <c r="R3007">
        <f t="shared" si="121"/>
        <v>831.31186028784157</v>
      </c>
      <c r="S3007" t="e">
        <f t="shared" si="119"/>
        <v>#VALUE!</v>
      </c>
      <c r="T3007">
        <f t="shared" si="117"/>
        <v>739.66558290757075</v>
      </c>
      <c r="U3007">
        <f t="shared" si="115"/>
        <v>2992.421631396332</v>
      </c>
      <c r="V3007">
        <f t="shared" si="116"/>
        <v>17263.222737177606</v>
      </c>
      <c r="W3007">
        <f>VLOOKUP(A3007,Tbills!$B$4:$C$10000,2,1)</f>
        <v>5.0000439560411711E-2</v>
      </c>
    </row>
    <row r="3008" spans="1:23">
      <c r="A3008" s="1">
        <v>44532</v>
      </c>
      <c r="B3008">
        <f>IFERROR(VLOOKUP($A3008,'BTC-Web'!$A$2:$H$10000,2,0),"")</f>
        <v>57217.371094000002</v>
      </c>
      <c r="C3008">
        <f>VLOOKUP(A3008,H_SPBTFDUE!$B$2:$C$5828,2,0)</f>
        <v>319.51</v>
      </c>
      <c r="D3008" s="2">
        <f>D3007*(1-D$1+IF(AND(WEEKDAY($A3008)&lt;&gt;1,WEEKDAY($A3008)&lt;&gt;7),-VLOOKUP($A3008,ETF_OP_Fee!$G$5:$H$14,2,1),0))^($A3008-$A3007)*(1+2*(C3008/C3007-1))+IFERROR(VLOOKUP(A3008,BITXeom!$C$9:$D$100,2,0),0)-$D$3*IFERROR(VLOOKUP($A3008,Dividends!$C$10:$E$100,2,0),0)</f>
        <v>116.81149842329528</v>
      </c>
      <c r="G3008" s="66">
        <f t="shared" si="120"/>
        <v>3.8088095544995038E-2</v>
      </c>
      <c r="H3008" s="2">
        <f>H3007*(1-H$1+IF(AND(WEEKDAY($A3008)&lt;&gt;1,WEEKDAY($A3008)&lt;&gt;7),-VLOOKUP($A3008,ETF_OP_Fee!$I$5:$J$14,2,1),0))^($A3008-$A3007)*(1+1*(B3008/B3007-1))</f>
        <v>37.157894561463486</v>
      </c>
      <c r="I3008" s="9">
        <f>IFERROR(VLOOKUP(A3008,'BITO-IV'!$A$1:$J$10000,4,0),"")</f>
        <v>36.245899999999999</v>
      </c>
      <c r="J3008" s="9">
        <f t="shared" si="118"/>
        <v>2.5161316492720243E-2</v>
      </c>
      <c r="L3008" s="9">
        <f>VLOOKUP(A3008,'ETH-Web'!$A$1:$G$10001,6,0)</f>
        <v>4511.3022460000002</v>
      </c>
      <c r="M3008" s="2">
        <f>M3007*(1-M$1+IF(AND(WEEKDAY($A3008)&lt;&gt;1,WEEKDAY($A3008)&lt;&gt;7),-VLOOKUP($A3008,ETF_OP_Fee!$K$5:$L$14,2,1),0))^($A3008-$A3007)*(1+2*(L3008/L3007-1))-M$3*IFERROR(VLOOKUP($A4604,Dividends!$C$10:$E$100,3,0),0)</f>
        <v>81.392767752278473</v>
      </c>
      <c r="R3008">
        <f t="shared" si="121"/>
        <v>835.83166847246514</v>
      </c>
      <c r="S3008" t="e">
        <f t="shared" si="119"/>
        <v>#VALUE!</v>
      </c>
      <c r="T3008">
        <f t="shared" si="117"/>
        <v>742.01114723641422</v>
      </c>
      <c r="U3008">
        <f t="shared" si="115"/>
        <v>2943.0449462555493</v>
      </c>
      <c r="V3008">
        <f t="shared" si="116"/>
        <v>16693.086531465244</v>
      </c>
      <c r="W3008">
        <f>VLOOKUP(A3008,Tbills!$B$4:$C$10000,2,1)</f>
        <v>5.0000439560411711E-2</v>
      </c>
    </row>
    <row r="3009" spans="1:23">
      <c r="A3009" s="1">
        <v>44533</v>
      </c>
      <c r="B3009">
        <f>IFERROR(VLOOKUP($A3009,'BTC-Web'!$A$2:$H$10000,2,0),"")</f>
        <v>56509.164062999997</v>
      </c>
      <c r="C3009">
        <f>VLOOKUP(A3009,H_SPBTFDUE!$B$2:$C$5828,2,0)</f>
        <v>299.18</v>
      </c>
      <c r="D3009" s="2">
        <f>D3008*(1-D$1+IF(AND(WEEKDAY($A3009)&lt;&gt;1,WEEKDAY($A3009)&lt;&gt;7),-VLOOKUP($A3009,ETF_OP_Fee!$G$5:$H$14,2,1),0))^($A3009-$A3008)*(1+2*(C3009/C3008-1))+IFERROR(VLOOKUP(A3009,BITXeom!$C$9:$D$100,2,0),0)-$D$3*IFERROR(VLOOKUP($A3009,Dividends!$C$10:$E$100,2,0),0)</f>
        <v>101.93408575887689</v>
      </c>
      <c r="G3009" s="66">
        <f t="shared" si="120"/>
        <v>4.293310347154157E-2</v>
      </c>
      <c r="H3009" s="2">
        <f>H3008*(1-H$1+IF(AND(WEEKDAY($A3009)&lt;&gt;1,WEEKDAY($A3009)&lt;&gt;7),-VLOOKUP($A3009,ETF_OP_Fee!$I$5:$J$14,2,1),0))^($A3009-$A3008)*(1+1*(B3009/B3008-1))</f>
        <v>36.697018205041282</v>
      </c>
      <c r="I3009" s="9">
        <f>IFERROR(VLOOKUP(A3009,'BITO-IV'!$A$1:$J$10000,4,0),"")</f>
        <v>33.945300000000003</v>
      </c>
      <c r="J3009" s="9">
        <f t="shared" si="118"/>
        <v>8.1063304935919733E-2</v>
      </c>
      <c r="L3009" s="9">
        <f>VLOOKUP(A3009,'ETH-Web'!$A$1:$G$10001,6,0)</f>
        <v>4220.7060549999997</v>
      </c>
      <c r="M3009" s="2">
        <f>M3008*(1-M$1+IF(AND(WEEKDAY($A3009)&lt;&gt;1,WEEKDAY($A3009)&lt;&gt;7),-VLOOKUP($A3009,ETF_OP_Fee!$K$5:$L$14,2,1),0))^($A3009-$A3008)*(1+2*(L3009/L3008-1))-M$3*IFERROR(VLOOKUP($A4605,Dividends!$C$10:$E$100,3,0),0)</f>
        <v>70.905087686099577</v>
      </c>
      <c r="R3009">
        <f t="shared" si="121"/>
        <v>825.48617630764363</v>
      </c>
      <c r="S3009" t="e">
        <f t="shared" si="119"/>
        <v>#VALUE!</v>
      </c>
      <c r="T3009">
        <f t="shared" si="117"/>
        <v>694.79795633999061</v>
      </c>
      <c r="U3009">
        <f t="shared" si="115"/>
        <v>2753.4682775493079</v>
      </c>
      <c r="V3009">
        <f t="shared" si="116"/>
        <v>14542.136813280405</v>
      </c>
      <c r="W3009">
        <f>VLOOKUP(A3009,Tbills!$B$4:$C$10000,2,1)</f>
        <v>5.0000439560411711E-2</v>
      </c>
    </row>
    <row r="3010" spans="1:23">
      <c r="A3010" s="1">
        <v>44536</v>
      </c>
      <c r="B3010">
        <f>IFERROR(VLOOKUP($A3010,'BTC-Web'!$A$2:$H$10000,2,0),"")</f>
        <v>49413.480469000002</v>
      </c>
      <c r="C3010">
        <f>VLOOKUP(A3010,H_SPBTFDUE!$B$2:$C$5828,2,0)</f>
        <v>273.67</v>
      </c>
      <c r="D3010" s="2">
        <f>D3009*(1-D$1+IF(AND(WEEKDAY($A3010)&lt;&gt;1,WEEKDAY($A3010)&lt;&gt;7),-VLOOKUP($A3010,ETF_OP_Fee!$G$5:$H$14,2,1),0))^($A3010-$A3009)*(1+2*(C3010/C3009-1))+IFERROR(VLOOKUP(A3010,BITXeom!$C$9:$D$100,2,0),0)-$D$3*IFERROR(VLOOKUP($A3010,Dividends!$C$10:$E$100,2,0),0)</f>
        <v>84.520408101084172</v>
      </c>
      <c r="G3010" s="66">
        <f t="shared" si="120"/>
        <v>5.02523704999219E-2</v>
      </c>
      <c r="H3010" s="2">
        <f>H3009*(1-H$1+IF(AND(WEEKDAY($A3010)&lt;&gt;1,WEEKDAY($A3010)&lt;&gt;7),-VLOOKUP($A3010,ETF_OP_Fee!$I$5:$J$14,2,1),0))^($A3010-$A3009)*(1+1*(B3010/B3009-1))</f>
        <v>32.086579894047453</v>
      </c>
      <c r="I3010" s="9">
        <f>IFERROR(VLOOKUP(A3010,'BITO-IV'!$A$1:$J$10000,4,0),"")</f>
        <v>31.046299999999999</v>
      </c>
      <c r="J3010" s="9">
        <f t="shared" si="118"/>
        <v>3.3507371057016622E-2</v>
      </c>
      <c r="L3010" s="9">
        <f>VLOOKUP(A3010,'ETH-Web'!$A$1:$G$10001,6,0)</f>
        <v>4358.7373049999997</v>
      </c>
      <c r="M3010" s="2">
        <f>M3009*(1-M$1+IF(AND(WEEKDAY($A3010)&lt;&gt;1,WEEKDAY($A3010)&lt;&gt;7),-VLOOKUP($A3010,ETF_OP_Fee!$K$5:$L$14,2,1),0))^($A3010-$A3009)*(1+2*(L3010/L3009-1))-M$3*IFERROR(VLOOKUP($A4606,Dividends!$C$10:$E$100,3,0),0)</f>
        <v>75.536919941668316</v>
      </c>
      <c r="R3010">
        <f t="shared" si="121"/>
        <v>721.83239173263655</v>
      </c>
      <c r="S3010" t="e">
        <f t="shared" si="119"/>
        <v>#VALUE!</v>
      </c>
      <c r="T3010">
        <f t="shared" si="117"/>
        <v>635.5550394797956</v>
      </c>
      <c r="U3010">
        <f t="shared" ref="U3010:U3073" si="122">IF($A3010&gt;=$R$2,L3010*U$4,"")</f>
        <v>2843.5159291111217</v>
      </c>
      <c r="V3010">
        <f t="shared" ref="V3010:V3073" si="123">IF($A3010&gt;=$R$2,M3010*V$4,"")</f>
        <v>15492.093164153808</v>
      </c>
      <c r="W3010">
        <f>VLOOKUP(A3010,Tbills!$B$4:$C$10000,2,1)</f>
        <v>5.5000879120875604E-2</v>
      </c>
    </row>
    <row r="3011" spans="1:23">
      <c r="A3011" s="1">
        <v>44537</v>
      </c>
      <c r="B3011">
        <f>IFERROR(VLOOKUP($A3011,'BTC-Web'!$A$2:$H$10000,2,0),"")</f>
        <v>50581.828125</v>
      </c>
      <c r="C3011">
        <f>VLOOKUP(A3011,H_SPBTFDUE!$B$2:$C$5828,2,0)</f>
        <v>282.76</v>
      </c>
      <c r="D3011" s="2">
        <f>D3010*(1-D$1+IF(AND(WEEKDAY($A3011)&lt;&gt;1,WEEKDAY($A3011)&lt;&gt;7),-VLOOKUP($A3011,ETF_OP_Fee!$G$5:$H$14,2,1),0))^($A3011-$A3010)*(1+2*(C3011/C3010-1))+IFERROR(VLOOKUP(A3011,BITXeom!$C$9:$D$100,2,0),0)-$D$3*IFERROR(VLOOKUP($A3011,Dividends!$C$10:$E$100,2,0),0)</f>
        <v>90.124264677350368</v>
      </c>
      <c r="G3011" s="66">
        <f t="shared" si="120"/>
        <v>4.6911470939509529E-2</v>
      </c>
      <c r="H3011" s="2">
        <f>H3010*(1-H$1+IF(AND(WEEKDAY($A3011)&lt;&gt;1,WEEKDAY($A3011)&lt;&gt;7),-VLOOKUP($A3011,ETF_OP_Fee!$I$5:$J$14,2,1),0))^($A3011-$A3010)*(1+1*(B3011/B3010-1))</f>
        <v>32.844390063308083</v>
      </c>
      <c r="I3011" s="9">
        <f>IFERROR(VLOOKUP(A3011,'BITO-IV'!$A$1:$J$10000,4,0),"")</f>
        <v>32.0749</v>
      </c>
      <c r="J3011" s="9">
        <f t="shared" si="118"/>
        <v>2.3990411920476351E-2</v>
      </c>
      <c r="L3011" s="9">
        <f>VLOOKUP(A3011,'ETH-Web'!$A$1:$G$10001,6,0)</f>
        <v>4315.0615230000003</v>
      </c>
      <c r="M3011" s="2">
        <f>M3010*(1-M$1+IF(AND(WEEKDAY($A3011)&lt;&gt;1,WEEKDAY($A3011)&lt;&gt;7),-VLOOKUP($A3011,ETF_OP_Fee!$K$5:$L$14,2,1),0))^($A3011-$A3010)*(1+2*(L3011/L3010-1))-M$3*IFERROR(VLOOKUP($A4607,Dividends!$C$10:$E$100,3,0),0)</f>
        <v>74.021210939754752</v>
      </c>
      <c r="R3011">
        <f t="shared" si="121"/>
        <v>738.89962065278485</v>
      </c>
      <c r="S3011" t="e">
        <f t="shared" si="119"/>
        <v>#VALUE!</v>
      </c>
      <c r="T3011">
        <f t="shared" si="117"/>
        <v>656.66511843938679</v>
      </c>
      <c r="U3011">
        <f t="shared" si="122"/>
        <v>2815.0230943419974</v>
      </c>
      <c r="V3011">
        <f t="shared" si="123"/>
        <v>15181.231864996726</v>
      </c>
      <c r="W3011">
        <f>VLOOKUP(A3011,Tbills!$B$4:$C$10000,2,1)</f>
        <v>5.5000879120875604E-2</v>
      </c>
    </row>
    <row r="3012" spans="1:23">
      <c r="A3012" s="1">
        <v>44538</v>
      </c>
      <c r="B3012">
        <f>IFERROR(VLOOKUP($A3012,'BTC-Web'!$A$2:$H$10000,2,0),"")</f>
        <v>50667.648437999997</v>
      </c>
      <c r="C3012">
        <f>VLOOKUP(A3012,H_SPBTFDUE!$B$2:$C$5828,2,0)</f>
        <v>284.5</v>
      </c>
      <c r="D3012" s="2">
        <f>D3011*(1-D$1+IF(AND(WEEKDAY($A3012)&lt;&gt;1,WEEKDAY($A3012)&lt;&gt;7),-VLOOKUP($A3012,ETF_OP_Fee!$G$5:$H$14,2,1),0))^($A3012-$A3011)*(1+2*(C3012/C3011-1))+IFERROR(VLOOKUP(A3012,BITXeom!$C$9:$D$100,2,0),0)-$D$3*IFERROR(VLOOKUP($A3012,Dividends!$C$10:$E$100,2,0),0)</f>
        <v>91.222449163484455</v>
      </c>
      <c r="G3012" s="66">
        <f t="shared" si="120"/>
        <v>4.6331677441656671E-2</v>
      </c>
      <c r="H3012" s="2">
        <f>H3011*(1-H$1+IF(AND(WEEKDAY($A3012)&lt;&gt;1,WEEKDAY($A3012)&lt;&gt;7),-VLOOKUP($A3012,ETF_OP_Fee!$I$5:$J$14,2,1),0))^($A3012-$A3011)*(1+1*(B3012/B3011-1))</f>
        <v>32.899259618187379</v>
      </c>
      <c r="I3012" s="9">
        <f>IFERROR(VLOOKUP(A3012,'BITO-IV'!$A$1:$J$10000,4,0),"")</f>
        <v>32.275700000000001</v>
      </c>
      <c r="J3012" s="9">
        <f t="shared" si="118"/>
        <v>1.9319786036782416E-2</v>
      </c>
      <c r="L3012" s="9">
        <f>VLOOKUP(A3012,'ETH-Web'!$A$1:$G$10001,6,0)</f>
        <v>4439.3579099999997</v>
      </c>
      <c r="M3012" s="2">
        <f>M3011*(1-M$1+IF(AND(WEEKDAY($A3012)&lt;&gt;1,WEEKDAY($A3012)&lt;&gt;7),-VLOOKUP($A3012,ETF_OP_Fee!$K$5:$L$14,2,1),0))^($A3012-$A3011)*(1+2*(L3012/L3011-1))-M$3*IFERROR(VLOOKUP($A4608,Dividends!$C$10:$E$100,3,0),0)</f>
        <v>78.283592454270007</v>
      </c>
      <c r="R3012">
        <f t="shared" si="121"/>
        <v>740.15328425235441</v>
      </c>
      <c r="S3012" t="e">
        <f t="shared" si="119"/>
        <v>#VALUE!</v>
      </c>
      <c r="T3012">
        <f t="shared" si="117"/>
        <v>660.70599163957263</v>
      </c>
      <c r="U3012">
        <f t="shared" si="122"/>
        <v>2896.1105129299499</v>
      </c>
      <c r="V3012">
        <f t="shared" si="123"/>
        <v>16055.416456783498</v>
      </c>
      <c r="W3012">
        <f>VLOOKUP(A3012,Tbills!$B$4:$C$10000,2,1)</f>
        <v>5.5000879120875604E-2</v>
      </c>
    </row>
    <row r="3013" spans="1:23">
      <c r="A3013" s="1">
        <v>44539</v>
      </c>
      <c r="B3013">
        <f>IFERROR(VLOOKUP($A3013,'BTC-Web'!$A$2:$H$10000,2,0),"")</f>
        <v>50450.082030999998</v>
      </c>
      <c r="C3013">
        <f>VLOOKUP(A3013,H_SPBTFDUE!$B$2:$C$5828,2,0)</f>
        <v>266.32</v>
      </c>
      <c r="D3013" s="2">
        <f>D3012*(1-D$1+IF(AND(WEEKDAY($A3013)&lt;&gt;1,WEEKDAY($A3013)&lt;&gt;7),-VLOOKUP($A3013,ETF_OP_Fee!$G$5:$H$14,2,1),0))^($A3013-$A3012)*(1+2*(C3013/C3012-1))+IFERROR(VLOOKUP(A3013,BITXeom!$C$9:$D$100,2,0),0)-$D$3*IFERROR(VLOOKUP($A3013,Dividends!$C$10:$E$100,2,0),0)</f>
        <v>79.554340314758491</v>
      </c>
      <c r="G3013" s="66">
        <f t="shared" si="120"/>
        <v>5.2250600600448026E-2</v>
      </c>
      <c r="H3013" s="2">
        <f>H3012*(1-H$1+IF(AND(WEEKDAY($A3013)&lt;&gt;1,WEEKDAY($A3013)&lt;&gt;7),-VLOOKUP($A3013,ETF_OP_Fee!$I$5:$J$14,2,1),0))^($A3013-$A3012)*(1+1*(B3013/B3012-1))</f>
        <v>32.757137900834145</v>
      </c>
      <c r="I3013" s="9">
        <f>IFERROR(VLOOKUP(A3013,'BITO-IV'!$A$1:$J$10000,4,0),"")</f>
        <v>30.215199999999999</v>
      </c>
      <c r="J3013" s="9">
        <f t="shared" si="118"/>
        <v>8.4127786704511154E-2</v>
      </c>
      <c r="L3013" s="9">
        <f>VLOOKUP(A3013,'ETH-Web'!$A$1:$G$10001,6,0)</f>
        <v>4119.8159180000002</v>
      </c>
      <c r="M3013" s="2">
        <f>M3012*(1-M$1+IF(AND(WEEKDAY($A3013)&lt;&gt;1,WEEKDAY($A3013)&lt;&gt;7),-VLOOKUP($A3013,ETF_OP_Fee!$K$5:$L$14,2,1),0))^($A3013-$A3012)*(1+2*(L3013/L3012-1))-M$3*IFERROR(VLOOKUP($A4609,Dividends!$C$10:$E$100,3,0),0)</f>
        <v>67.012266108780096</v>
      </c>
      <c r="R3013">
        <f t="shared" si="121"/>
        <v>736.97507299431504</v>
      </c>
      <c r="S3013" t="e">
        <f t="shared" si="119"/>
        <v>#VALUE!</v>
      </c>
      <c r="T3013">
        <f t="shared" si="117"/>
        <v>618.48583372039013</v>
      </c>
      <c r="U3013">
        <f t="shared" si="122"/>
        <v>2687.6504290360213</v>
      </c>
      <c r="V3013">
        <f t="shared" si="123"/>
        <v>13743.74637594416</v>
      </c>
      <c r="W3013">
        <f>VLOOKUP(A3013,Tbills!$B$4:$C$10000,2,1)</f>
        <v>5.5000879120875604E-2</v>
      </c>
    </row>
    <row r="3014" spans="1:23">
      <c r="A3014" s="1">
        <v>44540</v>
      </c>
      <c r="B3014">
        <f>IFERROR(VLOOKUP($A3014,'BTC-Web'!$A$2:$H$10000,2,0),"")</f>
        <v>47642.144530999998</v>
      </c>
      <c r="C3014">
        <f>VLOOKUP(A3014,H_SPBTFDUE!$B$2:$C$5828,2,0)</f>
        <v>270.7</v>
      </c>
      <c r="D3014" s="2">
        <f>D3013*(1-D$1+IF(AND(WEEKDAY($A3014)&lt;&gt;1,WEEKDAY($A3014)&lt;&gt;7),-VLOOKUP($A3014,ETF_OP_Fee!$G$5:$H$14,2,1),0))^($A3014-$A3013)*(1+2*(C3014/C3013-1))+IFERROR(VLOOKUP(A3014,BITXeom!$C$9:$D$100,2,0),0)-$D$3*IFERROR(VLOOKUP($A3014,Dividends!$C$10:$E$100,2,0),0)</f>
        <v>82.161196627005381</v>
      </c>
      <c r="G3014" s="66">
        <f t="shared" si="120"/>
        <v>5.0529214210000464E-2</v>
      </c>
      <c r="H3014" s="2">
        <f>H3013*(1-H$1+IF(AND(WEEKDAY($A3014)&lt;&gt;1,WEEKDAY($A3014)&lt;&gt;7),-VLOOKUP($A3014,ETF_OP_Fee!$I$5:$J$14,2,1),0))^($A3014-$A3013)*(1+1*(B3014/B3013-1))</f>
        <v>30.933144537803418</v>
      </c>
      <c r="I3014" s="9">
        <f>IFERROR(VLOOKUP(A3014,'BITO-IV'!$A$1:$J$10000,4,0),"")</f>
        <v>30.719100000000001</v>
      </c>
      <c r="J3014" s="9">
        <f t="shared" si="118"/>
        <v>6.9677997663804003E-3</v>
      </c>
      <c r="L3014" s="9">
        <f>VLOOKUP(A3014,'ETH-Web'!$A$1:$G$10001,6,0)</f>
        <v>3908.4960940000001</v>
      </c>
      <c r="M3014" s="2">
        <f>M3013*(1-M$1+IF(AND(WEEKDAY($A3014)&lt;&gt;1,WEEKDAY($A3014)&lt;&gt;7),-VLOOKUP($A3014,ETF_OP_Fee!$K$5:$L$14,2,1),0))^($A3014-$A3013)*(1+2*(L3014/L3013-1))-M$3*IFERROR(VLOOKUP($A4610,Dividends!$C$10:$E$100,3,0),0)</f>
        <v>60.136128511047112</v>
      </c>
      <c r="R3014">
        <f t="shared" si="121"/>
        <v>695.95670670594302</v>
      </c>
      <c r="S3014" t="e">
        <f t="shared" si="119"/>
        <v>#VALUE!</v>
      </c>
      <c r="T3014">
        <f t="shared" si="117"/>
        <v>628.65768694844394</v>
      </c>
      <c r="U3014">
        <f t="shared" si="122"/>
        <v>2549.7914016081318</v>
      </c>
      <c r="V3014">
        <f t="shared" si="123"/>
        <v>12333.498720150379</v>
      </c>
      <c r="W3014">
        <f>VLOOKUP(A3014,Tbills!$B$4:$C$10000,2,1)</f>
        <v>5.5000879120875604E-2</v>
      </c>
    </row>
    <row r="3015" spans="1:23">
      <c r="A3015" s="1">
        <v>44543</v>
      </c>
      <c r="B3015">
        <f>IFERROR(VLOOKUP($A3015,'BTC-Web'!$A$2:$H$10000,2,0),"")</f>
        <v>50114.742187999997</v>
      </c>
      <c r="C3015">
        <f>VLOOKUP(A3015,H_SPBTFDUE!$B$2:$C$5828,2,0)</f>
        <v>260.14</v>
      </c>
      <c r="D3015" s="2">
        <f>D3014*(1-D$1+IF(AND(WEEKDAY($A3015)&lt;&gt;1,WEEKDAY($A3015)&lt;&gt;7),-VLOOKUP($A3015,ETF_OP_Fee!$G$5:$H$14,2,1),0))^($A3015-$A3014)*(1+2*(C3015/C3014-1))+IFERROR(VLOOKUP(A3015,BITXeom!$C$9:$D$100,2,0),0)-$D$3*IFERROR(VLOOKUP($A3015,Dividends!$C$10:$E$100,2,0),0)</f>
        <v>75.723592741104042</v>
      </c>
      <c r="G3015" s="66">
        <f t="shared" si="120"/>
        <v>5.4468870601543491E-2</v>
      </c>
      <c r="H3015" s="2">
        <f>H3014*(1-H$1+IF(AND(WEEKDAY($A3015)&lt;&gt;1,WEEKDAY($A3015)&lt;&gt;7),-VLOOKUP($A3015,ETF_OP_Fee!$I$5:$J$14,2,1),0))^($A3015-$A3014)*(1+1*(B3015/B3014-1))</f>
        <v>32.536014876319548</v>
      </c>
      <c r="I3015" s="9">
        <f>IFERROR(VLOOKUP(A3015,'BITO-IV'!$A$1:$J$10000,4,0),"")</f>
        <v>29.517399999999999</v>
      </c>
      <c r="J3015" s="9">
        <f t="shared" si="118"/>
        <v>0.10226560863489165</v>
      </c>
      <c r="L3015" s="9">
        <f>VLOOKUP(A3015,'ETH-Web'!$A$1:$G$10001,6,0)</f>
        <v>3784.226807</v>
      </c>
      <c r="M3015" s="2">
        <f>M3014*(1-M$1+IF(AND(WEEKDAY($A3015)&lt;&gt;1,WEEKDAY($A3015)&lt;&gt;7),-VLOOKUP($A3015,ETF_OP_Fee!$K$5:$L$14,2,1),0))^($A3015-$A3014)*(1+2*(L3015/L3014-1))-M$3*IFERROR(VLOOKUP($A4611,Dividends!$C$10:$E$100,3,0),0)</f>
        <v>56.307762950372172</v>
      </c>
      <c r="R3015">
        <f t="shared" si="121"/>
        <v>732.07642674194676</v>
      </c>
      <c r="S3015" t="e">
        <f t="shared" si="119"/>
        <v>#VALUE!</v>
      </c>
      <c r="T3015">
        <f t="shared" si="117"/>
        <v>604.13376683697163</v>
      </c>
      <c r="U3015">
        <f t="shared" si="122"/>
        <v>2468.7216622874271</v>
      </c>
      <c r="V3015">
        <f t="shared" si="123"/>
        <v>11548.327760330805</v>
      </c>
      <c r="W3015">
        <f>VLOOKUP(A3015,Tbills!$B$4:$C$10000,2,1)</f>
        <v>5.5000879120875604E-2</v>
      </c>
    </row>
    <row r="3016" spans="1:23">
      <c r="A3016" s="1">
        <v>44544</v>
      </c>
      <c r="B3016">
        <f>IFERROR(VLOOKUP($A3016,'BTC-Web'!$A$2:$H$10000,2,0),"")</f>
        <v>46709.824219000002</v>
      </c>
      <c r="C3016">
        <f>VLOOKUP(A3016,H_SPBTFDUE!$B$2:$C$5828,2,0)</f>
        <v>267.18</v>
      </c>
      <c r="D3016" s="2">
        <f>D3015*(1-D$1+IF(AND(WEEKDAY($A3016)&lt;&gt;1,WEEKDAY($A3016)&lt;&gt;7),-VLOOKUP($A3016,ETF_OP_Fee!$G$5:$H$14,2,1),0))^($A3016-$A3015)*(1+2*(C3016/C3015-1))+IFERROR(VLOOKUP(A3016,BITXeom!$C$9:$D$100,2,0),0)-$D$3*IFERROR(VLOOKUP($A3016,Dividends!$C$10:$E$100,2,0),0)</f>
        <v>79.81248724760917</v>
      </c>
      <c r="G3016" s="66">
        <f t="shared" si="120"/>
        <v>5.1517923841543647E-2</v>
      </c>
      <c r="H3016" s="2">
        <f>H3015*(1-H$1+IF(AND(WEEKDAY($A3016)&lt;&gt;1,WEEKDAY($A3016)&lt;&gt;7),-VLOOKUP($A3016,ETF_OP_Fee!$I$5:$J$14,2,1),0))^($A3016-$A3015)*(1+1*(B3016/B3015-1))</f>
        <v>30.324649277485364</v>
      </c>
      <c r="I3016" s="9">
        <f>IFERROR(VLOOKUP(A3016,'BITO-IV'!$A$1:$J$10000,4,0),"")</f>
        <v>30.320499999999999</v>
      </c>
      <c r="J3016" s="9">
        <f t="shared" si="118"/>
        <v>1.3684726456908436E-4</v>
      </c>
      <c r="L3016" s="9">
        <f>VLOOKUP(A3016,'ETH-Web'!$A$1:$G$10001,6,0)</f>
        <v>3745.4404300000001</v>
      </c>
      <c r="M3016" s="2">
        <f>M3015*(1-M$1+IF(AND(WEEKDAY($A3016)&lt;&gt;1,WEEKDAY($A3016)&lt;&gt;7),-VLOOKUP($A3016,ETF_OP_Fee!$K$5:$L$14,2,1),0))^($A3016-$A3015)*(1+2*(L3016/L3015-1))-M$3*IFERROR(VLOOKUP($A4612,Dividends!$C$10:$E$100,3,0),0)</f>
        <v>55.152091382189752</v>
      </c>
      <c r="R3016">
        <f t="shared" si="121"/>
        <v>682.33736651204435</v>
      </c>
      <c r="S3016" t="e">
        <f t="shared" si="119"/>
        <v>#VALUE!</v>
      </c>
      <c r="T3016">
        <f t="shared" si="117"/>
        <v>620.48304691128658</v>
      </c>
      <c r="U3016">
        <f t="shared" si="122"/>
        <v>2443.4185359197304</v>
      </c>
      <c r="V3016">
        <f t="shared" si="123"/>
        <v>11311.307616866237</v>
      </c>
      <c r="W3016">
        <f>VLOOKUP(A3016,Tbills!$B$4:$C$10000,2,1)</f>
        <v>5.5000879120875604E-2</v>
      </c>
    </row>
    <row r="3017" spans="1:23">
      <c r="A3017" s="1">
        <v>44545</v>
      </c>
      <c r="B3017">
        <f>IFERROR(VLOOKUP($A3017,'BTC-Web'!$A$2:$H$10000,2,0),"")</f>
        <v>48379.753905999998</v>
      </c>
      <c r="C3017">
        <f>VLOOKUP(A3017,H_SPBTFDUE!$B$2:$C$5828,2,0)</f>
        <v>275.42</v>
      </c>
      <c r="D3017" s="2">
        <f>D3016*(1-D$1+IF(AND(WEEKDAY($A3017)&lt;&gt;1,WEEKDAY($A3017)&lt;&gt;7),-VLOOKUP($A3017,ETF_OP_Fee!$G$5:$H$14,2,1),0))^($A3017-$A3016)*(1+2*(C3017/C3016-1))+IFERROR(VLOOKUP(A3017,BITXeom!$C$9:$D$100,2,0),0)-$D$3*IFERROR(VLOOKUP($A3017,Dividends!$C$10:$E$100,2,0),0)</f>
        <v>84.725207628471708</v>
      </c>
      <c r="G3017" s="66">
        <f t="shared" si="120"/>
        <v>4.8337551447676493E-2</v>
      </c>
      <c r="H3017" s="2">
        <f>H3016*(1-H$1+IF(AND(WEEKDAY($A3017)&lt;&gt;1,WEEKDAY($A3017)&lt;&gt;7),-VLOOKUP($A3017,ETF_OP_Fee!$I$5:$J$14,2,1),0))^($A3017-$A3016)*(1+1*(B3017/B3016-1))</f>
        <v>31.407972714302215</v>
      </c>
      <c r="I3017" s="9">
        <f>IFERROR(VLOOKUP(A3017,'BITO-IV'!$A$1:$J$10000,4,0),"")</f>
        <v>31.2561</v>
      </c>
      <c r="J3017" s="9">
        <f t="shared" si="118"/>
        <v>4.8589783850900847E-3</v>
      </c>
      <c r="L3017" s="9">
        <f>VLOOKUP(A3017,'ETH-Web'!$A$1:$G$10001,6,0)</f>
        <v>4018.388672</v>
      </c>
      <c r="M3017" s="2">
        <f>M3016*(1-M$1+IF(AND(WEEKDAY($A3017)&lt;&gt;1,WEEKDAY($A3017)&lt;&gt;7),-VLOOKUP($A3017,ETF_OP_Fee!$K$5:$L$14,2,1),0))^($A3017-$A3016)*(1+2*(L3017/L3016-1))-M$3*IFERROR(VLOOKUP($A4613,Dividends!$C$10:$E$100,3,0),0)</f>
        <v>63.188859850552262</v>
      </c>
      <c r="R3017">
        <f t="shared" si="121"/>
        <v>706.73170847200345</v>
      </c>
      <c r="S3017" t="e">
        <f t="shared" si="119"/>
        <v>#VALUE!</v>
      </c>
      <c r="T3017">
        <f t="shared" si="117"/>
        <v>639.61913608917791</v>
      </c>
      <c r="U3017">
        <f t="shared" si="122"/>
        <v>2621.4821859267081</v>
      </c>
      <c r="V3017">
        <f t="shared" si="123"/>
        <v>12959.592534317901</v>
      </c>
      <c r="W3017">
        <f>VLOOKUP(A3017,Tbills!$B$4:$C$10000,2,1)</f>
        <v>5.5000879120875604E-2</v>
      </c>
    </row>
    <row r="3018" spans="1:23">
      <c r="A3018" s="1">
        <v>44546</v>
      </c>
      <c r="B3018">
        <f>IFERROR(VLOOKUP($A3018,'BTC-Web'!$A$2:$H$10000,2,0),"")</f>
        <v>48900.464844000002</v>
      </c>
      <c r="C3018">
        <f>VLOOKUP(A3018,H_SPBTFDUE!$B$2:$C$5828,2,0)</f>
        <v>267.93</v>
      </c>
      <c r="D3018" s="2">
        <f>D3017*(1-D$1+IF(AND(WEEKDAY($A3018)&lt;&gt;1,WEEKDAY($A3018)&lt;&gt;7),-VLOOKUP($A3018,ETF_OP_Fee!$G$5:$H$14,2,1),0))^($A3018-$A3017)*(1+2*(C3018/C3017-1))+IFERROR(VLOOKUP(A3018,BITXeom!$C$9:$D$100,2,0),0)-$D$3*IFERROR(VLOOKUP($A3018,Dividends!$C$10:$E$100,2,0),0)</f>
        <v>80.107374496851207</v>
      </c>
      <c r="G3018" s="66">
        <f t="shared" si="120"/>
        <v>5.0964098207250536E-2</v>
      </c>
      <c r="H3018" s="2">
        <f>H3017*(1-H$1+IF(AND(WEEKDAY($A3018)&lt;&gt;1,WEEKDAY($A3018)&lt;&gt;7),-VLOOKUP($A3018,ETF_OP_Fee!$I$5:$J$14,2,1),0))^($A3018-$A3017)*(1+1*(B3018/B3017-1))</f>
        <v>31.745190229088639</v>
      </c>
      <c r="I3018" s="9">
        <f>IFERROR(VLOOKUP(A3018,'BITO-IV'!$A$1:$J$10000,4,0),"")</f>
        <v>30.4068</v>
      </c>
      <c r="J3018" s="9">
        <f t="shared" si="118"/>
        <v>4.4016148660452226E-2</v>
      </c>
      <c r="L3018" s="9">
        <f>VLOOKUP(A3018,'ETH-Web'!$A$1:$G$10001,6,0)</f>
        <v>3962.4697270000001</v>
      </c>
      <c r="M3018" s="2">
        <f>M3017*(1-M$1+IF(AND(WEEKDAY($A3018)&lt;&gt;1,WEEKDAY($A3018)&lt;&gt;7),-VLOOKUP($A3018,ETF_OP_Fee!$K$5:$L$14,2,1),0))^($A3018-$A3017)*(1+2*(L3018/L3017-1))-M$3*IFERROR(VLOOKUP($A4614,Dividends!$C$10:$E$100,3,0),0)</f>
        <v>61.428635397410105</v>
      </c>
      <c r="R3018">
        <f t="shared" si="121"/>
        <v>714.33825668942131</v>
      </c>
      <c r="S3018" t="e">
        <f t="shared" si="119"/>
        <v>#VALUE!</v>
      </c>
      <c r="T3018">
        <f t="shared" si="117"/>
        <v>622.22480260102179</v>
      </c>
      <c r="U3018">
        <f t="shared" si="122"/>
        <v>2585.0022607281444</v>
      </c>
      <c r="V3018">
        <f t="shared" si="123"/>
        <v>12598.582828879047</v>
      </c>
      <c r="W3018">
        <f>VLOOKUP(A3018,Tbills!$B$4:$C$10000,2,1)</f>
        <v>5.5000879120875604E-2</v>
      </c>
    </row>
    <row r="3019" spans="1:23">
      <c r="A3019" s="1">
        <v>44547</v>
      </c>
      <c r="B3019">
        <f>IFERROR(VLOOKUP($A3019,'BTC-Web'!$A$2:$H$10000,2,0),"")</f>
        <v>47653.730469000002</v>
      </c>
      <c r="C3019">
        <f>VLOOKUP(A3019,H_SPBTFDUE!$B$2:$C$5828,2,0)</f>
        <v>258.17</v>
      </c>
      <c r="D3019" s="2">
        <f>D3018*(1-D$1+IF(AND(WEEKDAY($A3019)&lt;&gt;1,WEEKDAY($A3019)&lt;&gt;7),-VLOOKUP($A3019,ETF_OP_Fee!$G$5:$H$14,2,1),0))^($A3019-$A3018)*(1+2*(C3019/C3018-1))+IFERROR(VLOOKUP(A3019,BITXeom!$C$9:$D$100,2,0),0)-$D$3*IFERROR(VLOOKUP($A3019,Dividends!$C$10:$E$100,2,0),0)</f>
        <v>74.262210496003419</v>
      </c>
      <c r="G3019" s="66">
        <f t="shared" si="120"/>
        <v>5.4674427019378399E-2</v>
      </c>
      <c r="H3019" s="2">
        <f>H3018*(1-H$1+IF(AND(WEEKDAY($A3019)&lt;&gt;1,WEEKDAY($A3019)&lt;&gt;7),-VLOOKUP($A3019,ETF_OP_Fee!$I$5:$J$14,2,1),0))^($A3019-$A3018)*(1+1*(B3019/B3018-1))</f>
        <v>30.935030373409301</v>
      </c>
      <c r="I3019" s="9">
        <f>IFERROR(VLOOKUP(A3019,'BITO-IV'!$A$1:$J$10000,4,0),"")</f>
        <v>29.2942</v>
      </c>
      <c r="J3019" s="9">
        <f t="shared" si="118"/>
        <v>5.6012124359405613E-2</v>
      </c>
      <c r="L3019" s="9">
        <f>VLOOKUP(A3019,'ETH-Web'!$A$1:$G$10001,6,0)</f>
        <v>3879.4865719999998</v>
      </c>
      <c r="M3019" s="2">
        <f>M3018*(1-M$1+IF(AND(WEEKDAY($A3019)&lt;&gt;1,WEEKDAY($A3019)&lt;&gt;7),-VLOOKUP($A3019,ETF_OP_Fee!$K$5:$L$14,2,1),0))^($A3019-$A3018)*(1+2*(L3019/L3018-1))-M$3*IFERROR(VLOOKUP($A4615,Dividends!$C$10:$E$100,3,0),0)</f>
        <v>58.854208156859833</v>
      </c>
      <c r="R3019">
        <f t="shared" si="121"/>
        <v>696.12595415132898</v>
      </c>
      <c r="S3019" t="e">
        <f t="shared" si="119"/>
        <v>#VALUE!</v>
      </c>
      <c r="T3019">
        <f t="shared" si="117"/>
        <v>599.55875522526708</v>
      </c>
      <c r="U3019">
        <f t="shared" si="122"/>
        <v>2530.866416657037</v>
      </c>
      <c r="V3019">
        <f t="shared" si="123"/>
        <v>12070.58583501513</v>
      </c>
      <c r="W3019">
        <f>VLOOKUP(A3019,Tbills!$B$4:$C$10000,2,1)</f>
        <v>5.5000879120875604E-2</v>
      </c>
    </row>
    <row r="3020" spans="1:23">
      <c r="A3020" s="1">
        <v>44550</v>
      </c>
      <c r="B3020">
        <f>IFERROR(VLOOKUP($A3020,'BTC-Web'!$A$2:$H$10000,2,0),"")</f>
        <v>46707.0625</v>
      </c>
      <c r="C3020">
        <f>VLOOKUP(A3020,H_SPBTFDUE!$B$2:$C$5828,2,0)</f>
        <v>262.83</v>
      </c>
      <c r="D3020" s="2">
        <f>D3019*(1-D$1+IF(AND(WEEKDAY($A3020)&lt;&gt;1,WEEKDAY($A3020)&lt;&gt;7),-VLOOKUP($A3020,ETF_OP_Fee!$G$5:$H$14,2,1),0))^($A3020-$A3019)*(1+2*(C3020/C3019-1))+IFERROR(VLOOKUP(A3020,BITXeom!$C$9:$D$100,2,0),0)-$D$3*IFERROR(VLOOKUP($A3020,Dividends!$C$10:$E$100,2,0),0)</f>
        <v>76.915271775206719</v>
      </c>
      <c r="G3020" s="66">
        <f t="shared" si="120"/>
        <v>5.2697820795973849E-2</v>
      </c>
      <c r="H3020" s="2">
        <f>H3019*(1-H$1+IF(AND(WEEKDAY($A3020)&lt;&gt;1,WEEKDAY($A3020)&lt;&gt;7),-VLOOKUP($A3020,ETF_OP_Fee!$I$5:$J$14,2,1),0))^($A3020-$A3019)*(1+1*(B3020/B3019-1))</f>
        <v>30.318121290123806</v>
      </c>
      <c r="I3020" s="9">
        <f>IFERROR(VLOOKUP(A3020,'BITO-IV'!$A$1:$J$10000,4,0),"")</f>
        <v>29.809899999999999</v>
      </c>
      <c r="J3020" s="9">
        <f t="shared" si="118"/>
        <v>1.7048741865078654E-2</v>
      </c>
      <c r="L3020" s="9">
        <f>VLOOKUP(A3020,'ETH-Web'!$A$1:$G$10001,6,0)</f>
        <v>3933.844482</v>
      </c>
      <c r="M3020" s="2">
        <f>M3019*(1-M$1+IF(AND(WEEKDAY($A3020)&lt;&gt;1,WEEKDAY($A3020)&lt;&gt;7),-VLOOKUP($A3020,ETF_OP_Fee!$K$5:$L$14,2,1),0))^($A3020-$A3019)*(1+2*(L3020/L3019-1))-M$3*IFERROR(VLOOKUP($A4616,Dividends!$C$10:$E$100,3,0),0)</f>
        <v>60.498819917891673</v>
      </c>
      <c r="R3020">
        <f t="shared" si="121"/>
        <v>682.29702330585565</v>
      </c>
      <c r="S3020" t="e">
        <f t="shared" si="119"/>
        <v>#VALUE!</v>
      </c>
      <c r="T3020">
        <f t="shared" si="117"/>
        <v>610.38086391082197</v>
      </c>
      <c r="U3020">
        <f t="shared" si="122"/>
        <v>2566.3279671342548</v>
      </c>
      <c r="V3020">
        <f t="shared" si="123"/>
        <v>12407.884187138086</v>
      </c>
      <c r="W3020">
        <f>VLOOKUP(A3020,Tbills!$B$4:$C$10000,2,1)</f>
        <v>7.4998681318672655E-2</v>
      </c>
    </row>
    <row r="3021" spans="1:23">
      <c r="A3021" s="1">
        <v>44551</v>
      </c>
      <c r="B3021">
        <f>IFERROR(VLOOKUP($A3021,'BTC-Web'!$A$2:$H$10000,2,0),"")</f>
        <v>46886.078125</v>
      </c>
      <c r="C3021">
        <f>VLOOKUP(A3021,H_SPBTFDUE!$B$2:$C$5828,2,0)</f>
        <v>271.79000000000002</v>
      </c>
      <c r="D3021" s="2">
        <f>D3020*(1-D$1+IF(AND(WEEKDAY($A3021)&lt;&gt;1,WEEKDAY($A3021)&lt;&gt;7),-VLOOKUP($A3021,ETF_OP_Fee!$G$5:$H$14,2,1),0))^($A3021-$A3020)*(1+2*(C3021/C3020-1))+IFERROR(VLOOKUP(A3021,BITXeom!$C$9:$D$100,2,0),0)-$D$3*IFERROR(VLOOKUP($A3021,Dividends!$C$10:$E$100,2,0),0)</f>
        <v>82.14952419082654</v>
      </c>
      <c r="G3021" s="66">
        <f t="shared" si="120"/>
        <v>4.9102089954184212E-2</v>
      </c>
      <c r="H3021" s="2">
        <f>H3020*(1-H$1+IF(AND(WEEKDAY($A3021)&lt;&gt;1,WEEKDAY($A3021)&lt;&gt;7),-VLOOKUP($A3021,ETF_OP_Fee!$I$5:$J$14,2,1),0))^($A3021-$A3020)*(1+1*(B3021/B3020-1))</f>
        <v>30.43353037934973</v>
      </c>
      <c r="I3021" s="9">
        <f>IFERROR(VLOOKUP(A3021,'BITO-IV'!$A$1:$J$10000,4,0),"")</f>
        <v>30.8338</v>
      </c>
      <c r="J3021" s="9">
        <f t="shared" si="118"/>
        <v>-1.2981520949421399E-2</v>
      </c>
      <c r="L3021" s="9">
        <f>VLOOKUP(A3021,'ETH-Web'!$A$1:$G$10001,6,0)</f>
        <v>4020.26001</v>
      </c>
      <c r="M3021" s="2">
        <f>M3020*(1-M$1+IF(AND(WEEKDAY($A3021)&lt;&gt;1,WEEKDAY($A3021)&lt;&gt;7),-VLOOKUP($A3021,ETF_OP_Fee!$K$5:$L$14,2,1),0))^($A3021-$A3020)*(1+2*(L3021/L3020-1))-M$3*IFERROR(VLOOKUP($A4617,Dividends!$C$10:$E$100,3,0),0)</f>
        <v>63.155172137142031</v>
      </c>
      <c r="R3021">
        <f t="shared" si="121"/>
        <v>684.91208453054173</v>
      </c>
      <c r="S3021" t="e">
        <f t="shared" si="119"/>
        <v>#VALUE!</v>
      </c>
      <c r="T3021">
        <f t="shared" si="117"/>
        <v>631.18903855085921</v>
      </c>
      <c r="U3021">
        <f t="shared" si="122"/>
        <v>2622.7029934770153</v>
      </c>
      <c r="V3021">
        <f t="shared" si="123"/>
        <v>12952.683420270869</v>
      </c>
      <c r="W3021">
        <f>VLOOKUP(A3021,Tbills!$B$4:$C$10000,2,1)</f>
        <v>7.4998681318672655E-2</v>
      </c>
    </row>
    <row r="3022" spans="1:23">
      <c r="A3022" s="1">
        <v>44552</v>
      </c>
      <c r="B3022">
        <f>IFERROR(VLOOKUP($A3022,'BTC-Web'!$A$2:$H$10000,2,0),"")</f>
        <v>48937.097655999998</v>
      </c>
      <c r="C3022">
        <f>VLOOKUP(A3022,H_SPBTFDUE!$B$2:$C$5828,2,0)</f>
        <v>273.73</v>
      </c>
      <c r="D3022" s="2">
        <f>D3021*(1-D$1+IF(AND(WEEKDAY($A3022)&lt;&gt;1,WEEKDAY($A3022)&lt;&gt;7),-VLOOKUP($A3022,ETF_OP_Fee!$G$5:$H$14,2,1),0))^($A3022-$A3021)*(1+2*(C3022/C3021-1))+IFERROR(VLOOKUP(A3022,BITXeom!$C$9:$D$100,2,0),0)-$D$3*IFERROR(VLOOKUP($A3022,Dividends!$C$10:$E$100,2,0),0)</f>
        <v>83.31222409106546</v>
      </c>
      <c r="G3022" s="66">
        <f t="shared" si="120"/>
        <v>4.839856589500012E-2</v>
      </c>
      <c r="H3022" s="2">
        <f>H3021*(1-H$1+IF(AND(WEEKDAY($A3022)&lt;&gt;1,WEEKDAY($A3022)&lt;&gt;7),-VLOOKUP($A3022,ETF_OP_Fee!$I$5:$J$14,2,1),0))^($A3022-$A3021)*(1+1*(B3022/B3021-1))</f>
        <v>31.764010648794329</v>
      </c>
      <c r="I3022" s="9">
        <f>IFERROR(VLOOKUP(A3022,'BITO-IV'!$A$1:$J$10000,4,0),"")</f>
        <v>31.0578</v>
      </c>
      <c r="J3022" s="9">
        <f t="shared" si="118"/>
        <v>2.2738592198878527E-2</v>
      </c>
      <c r="L3022" s="9">
        <f>VLOOKUP(A3022,'ETH-Web'!$A$1:$G$10001,6,0)</f>
        <v>3982.0996089999999</v>
      </c>
      <c r="M3022" s="2">
        <f>M3021*(1-M$1+IF(AND(WEEKDAY($A3022)&lt;&gt;1,WEEKDAY($A3022)&lt;&gt;7),-VLOOKUP($A3022,ETF_OP_Fee!$K$5:$L$14,2,1),0))^($A3022-$A3021)*(1+2*(L3022/L3021-1))-M$3*IFERROR(VLOOKUP($A4618,Dividends!$C$10:$E$100,3,0),0)</f>
        <v>61.954635842705152</v>
      </c>
      <c r="R3022">
        <f t="shared" si="121"/>
        <v>714.87338900657187</v>
      </c>
      <c r="S3022" t="e">
        <f t="shared" si="119"/>
        <v>#VALUE!</v>
      </c>
      <c r="T3022">
        <f t="shared" si="117"/>
        <v>635.69437993497445</v>
      </c>
      <c r="U3022">
        <f t="shared" si="122"/>
        <v>2597.8082360021167</v>
      </c>
      <c r="V3022">
        <f t="shared" si="123"/>
        <v>12706.461835716897</v>
      </c>
      <c r="W3022">
        <f>VLOOKUP(A3022,Tbills!$B$4:$C$10000,2,1)</f>
        <v>7.4998681318672655E-2</v>
      </c>
    </row>
    <row r="3023" spans="1:23">
      <c r="A3023" s="1">
        <v>44553</v>
      </c>
      <c r="B3023">
        <f>IFERROR(VLOOKUP($A3023,'BTC-Web'!$A$2:$H$10000,2,0),"")</f>
        <v>48626.34375</v>
      </c>
      <c r="C3023">
        <f>VLOOKUP(A3023,H_SPBTFDUE!$B$2:$C$5828,2,0)</f>
        <v>284.92</v>
      </c>
      <c r="D3023" s="2">
        <f>D3022*(1-D$1+IF(AND(WEEKDAY($A3023)&lt;&gt;1,WEEKDAY($A3023)&lt;&gt;7),-VLOOKUP($A3023,ETF_OP_Fee!$G$5:$H$14,2,1),0))^($A3023-$A3022)*(1+2*(C3023/C3022-1))+IFERROR(VLOOKUP(A3023,BITXeom!$C$9:$D$100,2,0),0)-$D$3*IFERROR(VLOOKUP($A3023,Dividends!$C$10:$E$100,2,0),0)</f>
        <v>90.112917137707868</v>
      </c>
      <c r="G3023" s="66">
        <f t="shared" si="120"/>
        <v>4.4439008908529663E-2</v>
      </c>
      <c r="H3023" s="2">
        <f>H3022*(1-H$1+IF(AND(WEEKDAY($A3023)&lt;&gt;1,WEEKDAY($A3023)&lt;&gt;7),-VLOOKUP($A3023,ETF_OP_Fee!$I$5:$J$14,2,1),0))^($A3023-$A3022)*(1+1*(B3023/B3022-1))</f>
        <v>31.561485531220985</v>
      </c>
      <c r="I3023" s="9">
        <f>IFERROR(VLOOKUP(A3023,'BITO-IV'!$A$1:$J$10000,4,0),"")</f>
        <v>32.331000000000003</v>
      </c>
      <c r="J3023" s="9">
        <f t="shared" si="118"/>
        <v>-2.3801134167796167E-2</v>
      </c>
      <c r="L3023" s="9">
        <f>VLOOKUP(A3023,'ETH-Web'!$A$1:$G$10001,6,0)</f>
        <v>4108.015625</v>
      </c>
      <c r="M3023" s="2">
        <f>M3022*(1-M$1+IF(AND(WEEKDAY($A3023)&lt;&gt;1,WEEKDAY($A3023)&lt;&gt;7),-VLOOKUP($A3023,ETF_OP_Fee!$K$5:$L$14,2,1),0))^($A3023-$A3022)*(1+2*(L3023/L3022-1))-M$3*IFERROR(VLOOKUP($A4619,Dividends!$C$10:$E$100,3,0),0)</f>
        <v>65.871013618996471</v>
      </c>
      <c r="R3023">
        <f t="shared" si="121"/>
        <v>710.33389425576263</v>
      </c>
      <c r="S3023" t="e">
        <f t="shared" si="119"/>
        <v>#VALUE!</v>
      </c>
      <c r="T3023">
        <f t="shared" si="117"/>
        <v>661.68137482582438</v>
      </c>
      <c r="U3023">
        <f t="shared" si="122"/>
        <v>2679.9522543662174</v>
      </c>
      <c r="V3023">
        <f t="shared" si="123"/>
        <v>13509.683484457404</v>
      </c>
      <c r="W3023">
        <f>VLOOKUP(A3023,Tbills!$B$4:$C$10000,2,1)</f>
        <v>7.4998681318672655E-2</v>
      </c>
    </row>
    <row r="3024" spans="1:23">
      <c r="A3024" s="1">
        <v>44557</v>
      </c>
      <c r="B3024">
        <f>IFERROR(VLOOKUP($A3024,'BTC-Web'!$A$2:$H$10000,2,0),"")</f>
        <v>50802.609375</v>
      </c>
      <c r="C3024">
        <f>VLOOKUP(A3024,H_SPBTFDUE!$B$2:$C$5828,2,0)</f>
        <v>286.24</v>
      </c>
      <c r="D3024" s="2">
        <f>D3023*(1-D$1+IF(AND(WEEKDAY($A3024)&lt;&gt;1,WEEKDAY($A3024)&lt;&gt;7),-VLOOKUP($A3024,ETF_OP_Fee!$G$5:$H$14,2,1),0))^($A3024-$A3023)*(1+2*(C3024/C3023-1))+IFERROR(VLOOKUP(A3024,BITXeom!$C$9:$D$100,2,0),0)-$D$3*IFERROR(VLOOKUP($A3024,Dividends!$C$10:$E$100,2,0),0)</f>
        <v>90.904035301674867</v>
      </c>
      <c r="G3024" s="66">
        <f t="shared" si="120"/>
        <v>4.4024934506773E-2</v>
      </c>
      <c r="H3024" s="2">
        <f>H3023*(1-H$1+IF(AND(WEEKDAY($A3024)&lt;&gt;1,WEEKDAY($A3024)&lt;&gt;7),-VLOOKUP($A3024,ETF_OP_Fee!$I$5:$J$14,2,1),0))^($A3024-$A3023)*(1+1*(B3024/B3023-1))</f>
        <v>32.970582891774271</v>
      </c>
      <c r="I3024" s="9">
        <f>IFERROR(VLOOKUP(A3024,'BITO-IV'!$A$1:$J$10000,4,0),"")</f>
        <v>32.465499999999999</v>
      </c>
      <c r="J3024" s="9">
        <f t="shared" si="118"/>
        <v>1.5557526967835855E-2</v>
      </c>
      <c r="L3024" s="9">
        <f>VLOOKUP(A3024,'ETH-Web'!$A$1:$G$10001,6,0)</f>
        <v>4037.547607</v>
      </c>
      <c r="M3024" s="2">
        <f>M3023*(1-M$1+IF(AND(WEEKDAY($A3024)&lt;&gt;1,WEEKDAY($A3024)&lt;&gt;7),-VLOOKUP($A3024,ETF_OP_Fee!$K$5:$L$14,2,1),0))^($A3024-$A3023)*(1+2*(L3024/L3023-1))-M$3*IFERROR(VLOOKUP($A4620,Dividends!$C$10:$E$100,3,0),0)</f>
        <v>63.604586604473404</v>
      </c>
      <c r="R3024">
        <f t="shared" si="121"/>
        <v>742.12479435487205</v>
      </c>
      <c r="S3024" t="e">
        <f t="shared" si="119"/>
        <v>#VALUE!</v>
      </c>
      <c r="T3024">
        <f t="shared" si="117"/>
        <v>664.74686483975847</v>
      </c>
      <c r="U3024">
        <f t="shared" si="122"/>
        <v>2633.9809288068559</v>
      </c>
      <c r="V3024">
        <f t="shared" si="123"/>
        <v>13044.855179492621</v>
      </c>
      <c r="W3024">
        <f>VLOOKUP(A3024,Tbills!$B$4:$C$10000,2,1)</f>
        <v>8.4999560439544194E-2</v>
      </c>
    </row>
    <row r="3025" spans="1:23">
      <c r="A3025" s="1">
        <v>44558</v>
      </c>
      <c r="B3025">
        <f>IFERROR(VLOOKUP($A3025,'BTC-Web'!$A$2:$H$10000,2,0),"")</f>
        <v>50679.859375</v>
      </c>
      <c r="C3025">
        <f>VLOOKUP(A3025,H_SPBTFDUE!$B$2:$C$5828,2,0)</f>
        <v>266.52999999999997</v>
      </c>
      <c r="D3025" s="2">
        <f>D3024*(1-D$1+IF(AND(WEEKDAY($A3025)&lt;&gt;1,WEEKDAY($A3025)&lt;&gt;7),-VLOOKUP($A3025,ETF_OP_Fee!$G$5:$H$14,2,1),0))^($A3025-$A3024)*(1+2*(C3025/C3024-1))+IFERROR(VLOOKUP(A3025,BITXeom!$C$9:$D$100,2,0),0)-$D$3*IFERROR(VLOOKUP($A3025,Dividends!$C$10:$E$100,2,0),0)</f>
        <v>78.375591345967706</v>
      </c>
      <c r="G3025" s="66">
        <f t="shared" si="120"/>
        <v>5.008560715733152E-2</v>
      </c>
      <c r="H3025" s="2">
        <f>H3024*(1-H$1+IF(AND(WEEKDAY($A3025)&lt;&gt;1,WEEKDAY($A3025)&lt;&gt;7),-VLOOKUP($A3025,ETF_OP_Fee!$I$5:$J$14,2,1),0))^($A3025-$A3024)*(1+1*(B3025/B3024-1))</f>
        <v>32.890062827220341</v>
      </c>
      <c r="I3025" s="9">
        <f>IFERROR(VLOOKUP(A3025,'BITO-IV'!$A$1:$J$10000,4,0),"")</f>
        <v>30.2347</v>
      </c>
      <c r="J3025" s="9">
        <f t="shared" si="118"/>
        <v>8.7825009913124363E-2</v>
      </c>
      <c r="L3025" s="9">
        <f>VLOOKUP(A3025,'ETH-Web'!$A$1:$G$10001,6,0)</f>
        <v>3800.8930660000001</v>
      </c>
      <c r="M3025" s="2">
        <f>M3024*(1-M$1+IF(AND(WEEKDAY($A3025)&lt;&gt;1,WEEKDAY($A3025)&lt;&gt;7),-VLOOKUP($A3025,ETF_OP_Fee!$K$5:$L$14,2,1),0))^($A3025-$A3024)*(1+2*(L3025/L3024-1))-M$3*IFERROR(VLOOKUP($A4621,Dividends!$C$10:$E$100,3,0),0)</f>
        <v>56.14697377154657</v>
      </c>
      <c r="R3025">
        <f t="shared" si="121"/>
        <v>740.33166168653531</v>
      </c>
      <c r="S3025" t="e">
        <f t="shared" si="119"/>
        <v>#VALUE!</v>
      </c>
      <c r="T3025">
        <f t="shared" si="117"/>
        <v>618.97352531351589</v>
      </c>
      <c r="U3025">
        <f t="shared" si="122"/>
        <v>2479.5942544234176</v>
      </c>
      <c r="V3025">
        <f t="shared" si="123"/>
        <v>11515.351026038785</v>
      </c>
      <c r="W3025">
        <f>VLOOKUP(A3025,Tbills!$B$4:$C$10000,2,1)</f>
        <v>8.4999560439544194E-2</v>
      </c>
    </row>
    <row r="3026" spans="1:23">
      <c r="A3026" s="1">
        <v>44559</v>
      </c>
      <c r="B3026">
        <f>IFERROR(VLOOKUP($A3026,'BTC-Web'!$A$2:$H$10000,2,0),"")</f>
        <v>47623.871094000002</v>
      </c>
      <c r="C3026">
        <f>VLOOKUP(A3026,H_SPBTFDUE!$B$2:$C$5828,2,0)</f>
        <v>263.91000000000003</v>
      </c>
      <c r="D3026" s="2">
        <f>D3025*(1-D$1+IF(AND(WEEKDAY($A3026)&lt;&gt;1,WEEKDAY($A3026)&lt;&gt;7),-VLOOKUP($A3026,ETF_OP_Fee!$G$5:$H$14,2,1),0))^($A3026-$A3025)*(1+2*(C3026/C3025-1))+IFERROR(VLOOKUP(A3026,BITXeom!$C$9:$D$100,2,0),0)-$D$3*IFERROR(VLOOKUP($A3026,Dividends!$C$10:$E$100,2,0),0)</f>
        <v>76.825459012339962</v>
      </c>
      <c r="G3026" s="66">
        <f t="shared" si="120"/>
        <v>5.1067686793985781E-2</v>
      </c>
      <c r="H3026" s="2">
        <f>H3025*(1-H$1+IF(AND(WEEKDAY($A3026)&lt;&gt;1,WEEKDAY($A3026)&lt;&gt;7),-VLOOKUP($A3026,ETF_OP_Fee!$I$5:$J$14,2,1),0))^($A3026-$A3025)*(1+1*(B3026/B3025-1))</f>
        <v>30.905992313409509</v>
      </c>
      <c r="I3026" s="9">
        <f>IFERROR(VLOOKUP(A3026,'BITO-IV'!$A$1:$J$10000,4,0),"")</f>
        <v>29.955300000000001</v>
      </c>
      <c r="J3026" s="9">
        <f t="shared" si="118"/>
        <v>3.1737031957934203E-2</v>
      </c>
      <c r="L3026" s="9">
        <f>VLOOKUP(A3026,'ETH-Web'!$A$1:$G$10001,6,0)</f>
        <v>3628.5317380000001</v>
      </c>
      <c r="M3026" s="2">
        <f>M3025*(1-M$1+IF(AND(WEEKDAY($A3026)&lt;&gt;1,WEEKDAY($A3026)&lt;&gt;7),-VLOOKUP($A3026,ETF_OP_Fee!$K$5:$L$14,2,1),0))^($A3026-$A3025)*(1+2*(L3026/L3025-1))-M$3*IFERROR(VLOOKUP($A4622,Dividends!$C$10:$E$100,3,0),0)</f>
        <v>51.053399411219466</v>
      </c>
      <c r="R3026">
        <f t="shared" si="121"/>
        <v>695.68976823875369</v>
      </c>
      <c r="S3026" t="e">
        <f t="shared" si="119"/>
        <v>#VALUE!</v>
      </c>
      <c r="T3026">
        <f t="shared" si="117"/>
        <v>612.88899210404088</v>
      </c>
      <c r="U3026">
        <f t="shared" si="122"/>
        <v>2367.1506388908806</v>
      </c>
      <c r="V3026">
        <f t="shared" si="123"/>
        <v>10470.69460385915</v>
      </c>
      <c r="W3026">
        <f>VLOOKUP(A3026,Tbills!$B$4:$C$10000,2,1)</f>
        <v>8.4999560439544194E-2</v>
      </c>
    </row>
    <row r="3027" spans="1:23">
      <c r="A3027" s="1">
        <v>44560</v>
      </c>
      <c r="B3027">
        <f>IFERROR(VLOOKUP($A3027,'BTC-Web'!$A$2:$H$10000,2,0),"")</f>
        <v>46490.605469000002</v>
      </c>
      <c r="C3027">
        <f>VLOOKUP(A3027,H_SPBTFDUE!$B$2:$C$5828,2,0)</f>
        <v>262.52</v>
      </c>
      <c r="D3027" s="2">
        <f>D3026*(1-D$1+IF(AND(WEEKDAY($A3027)&lt;&gt;1,WEEKDAY($A3027)&lt;&gt;7),-VLOOKUP($A3027,ETF_OP_Fee!$G$5:$H$14,2,1),0))^($A3027-$A3026)*(1+2*(C3027/C3026-1))+IFERROR(VLOOKUP(A3027,BITXeom!$C$9:$D$100,2,0),0)-$D$3*IFERROR(VLOOKUP($A3027,Dividends!$C$10:$E$100,2,0),0)</f>
        <v>76.007024165334258</v>
      </c>
      <c r="G3027" s="66">
        <f t="shared" si="120"/>
        <v>5.1602970082224288E-2</v>
      </c>
      <c r="H3027" s="2">
        <f>H3026*(1-H$1+IF(AND(WEEKDAY($A3027)&lt;&gt;1,WEEKDAY($A3027)&lt;&gt;7),-VLOOKUP($A3027,ETF_OP_Fee!$I$5:$J$14,2,1),0))^($A3027-$A3026)*(1+1*(B3027/B3026-1))</f>
        <v>30.169762875294211</v>
      </c>
      <c r="I3027" s="9">
        <f>IFERROR(VLOOKUP(A3027,'BITO-IV'!$A$1:$J$10000,4,0),"")</f>
        <v>29.804600000000001</v>
      </c>
      <c r="J3027" s="9">
        <f t="shared" si="118"/>
        <v>1.2251896529200446E-2</v>
      </c>
      <c r="L3027" s="9">
        <f>VLOOKUP(A3027,'ETH-Web'!$A$1:$G$10001,6,0)</f>
        <v>3713.8520509999998</v>
      </c>
      <c r="M3027" s="2">
        <f>M3026*(1-M$1+IF(AND(WEEKDAY($A3027)&lt;&gt;1,WEEKDAY($A3027)&lt;&gt;7),-VLOOKUP($A3027,ETF_OP_Fee!$K$5:$L$14,2,1),0))^($A3027-$A3026)*(1+2*(L3027/L3026-1))-M$3*IFERROR(VLOOKUP($A4623,Dividends!$C$10:$E$100,3,0),0)</f>
        <v>53.452934405615665</v>
      </c>
      <c r="R3027">
        <f t="shared" si="121"/>
        <v>679.13501781846446</v>
      </c>
      <c r="S3027" t="e">
        <f t="shared" si="119"/>
        <v>#VALUE!</v>
      </c>
      <c r="T3027">
        <f t="shared" si="117"/>
        <v>609.66093822573146</v>
      </c>
      <c r="U3027">
        <f t="shared" si="122"/>
        <v>2422.8111781975149</v>
      </c>
      <c r="V3027">
        <f t="shared" si="123"/>
        <v>10962.822423110185</v>
      </c>
      <c r="W3027">
        <f>VLOOKUP(A3027,Tbills!$B$4:$C$10000,2,1)</f>
        <v>8.4999560439544194E-2</v>
      </c>
    </row>
    <row r="3028" spans="1:23">
      <c r="A3028" s="1">
        <v>44561</v>
      </c>
      <c r="B3028">
        <f>IFERROR(VLOOKUP($A3028,'BTC-Web'!$A$2:$H$10000,2,0),"")</f>
        <v>47169.371094000002</v>
      </c>
      <c r="C3028">
        <f>VLOOKUP(A3028,H_SPBTFDUE!$B$2:$C$5828,2,0)</f>
        <v>254.74</v>
      </c>
      <c r="D3028" s="2">
        <f>D3027*(1-D$1+IF(AND(WEEKDAY($A3028)&lt;&gt;1,WEEKDAY($A3028)&lt;&gt;7),-VLOOKUP($A3028,ETF_OP_Fee!$G$5:$H$14,2,1),0))^($A3028-$A3027)*(1+2*(C3028/C3027-1))+IFERROR(VLOOKUP(A3028,BITXeom!$C$9:$D$100,2,0),0)-$D$3*IFERROR(VLOOKUP($A3028,Dividends!$C$10:$E$100,2,0),0)</f>
        <v>71.493341151897951</v>
      </c>
      <c r="G3028" s="66">
        <f t="shared" si="120"/>
        <v>5.4658878348183622E-2</v>
      </c>
      <c r="H3028" s="2">
        <f>H3027*(1-H$1+IF(AND(WEEKDAY($A3028)&lt;&gt;1,WEEKDAY($A3028)&lt;&gt;7),-VLOOKUP($A3028,ETF_OP_Fee!$I$5:$J$14,2,1),0))^($A3028-$A3027)*(1+1*(B3028/B3027-1))</f>
        <v>30.609446515718844</v>
      </c>
      <c r="I3028" s="9">
        <f>IFERROR(VLOOKUP(A3028,'BITO-IV'!$A$1:$J$10000,4,0),"")</f>
        <v>28.913399999999999</v>
      </c>
      <c r="J3028" s="9">
        <f t="shared" si="118"/>
        <v>5.8659532110330925E-2</v>
      </c>
      <c r="L3028" s="9">
        <f>VLOOKUP(A3028,'ETH-Web'!$A$1:$G$10001,6,0)</f>
        <v>3682.6328130000002</v>
      </c>
      <c r="M3028" s="2">
        <f>M3027*(1-M$1+IF(AND(WEEKDAY($A3028)&lt;&gt;1,WEEKDAY($A3028)&lt;&gt;7),-VLOOKUP($A3028,ETF_OP_Fee!$K$5:$L$14,2,1),0))^($A3028-$A3027)*(1+2*(L3028/L3027-1))-M$3*IFERROR(VLOOKUP($A4624,Dividends!$C$10:$E$100,3,0),0)</f>
        <v>52.552913015999316</v>
      </c>
      <c r="R3028">
        <f t="shared" si="121"/>
        <v>689.05042976413847</v>
      </c>
      <c r="S3028" t="e">
        <f t="shared" si="119"/>
        <v>#VALUE!</v>
      </c>
      <c r="T3028">
        <f t="shared" si="117"/>
        <v>591.59312587087777</v>
      </c>
      <c r="U3028">
        <f t="shared" si="122"/>
        <v>2402.4446375377056</v>
      </c>
      <c r="V3028">
        <f t="shared" si="123"/>
        <v>10778.234340508525</v>
      </c>
      <c r="W3028">
        <f>VLOOKUP(A3028,Tbills!$B$4:$C$10000,2,1)</f>
        <v>8.4999560439544194E-2</v>
      </c>
    </row>
    <row r="3029" spans="1:23">
      <c r="A3029" s="1">
        <v>44564</v>
      </c>
      <c r="B3029">
        <f>IFERROR(VLOOKUP($A3029,'BTC-Web'!$A$2:$H$10000,2,0),"")</f>
        <v>47343.542969000002</v>
      </c>
      <c r="C3029">
        <f>VLOOKUP(A3029,H_SPBTFDUE!$B$2:$C$5828,2,0)</f>
        <v>255.03</v>
      </c>
      <c r="D3029" s="2">
        <f>D3028*(1-D$1+IF(AND(WEEKDAY($A3029)&lt;&gt;1,WEEKDAY($A3029)&lt;&gt;7),-VLOOKUP($A3029,ETF_OP_Fee!$G$5:$H$14,2,1),0))^($A3029-$A3028)*(1+2*(C3029/C3028-1))+IFERROR(VLOOKUP(A3029,BITXeom!$C$9:$D$100,2,0),0)-$D$3*IFERROR(VLOOKUP($A3029,Dividends!$C$10:$E$100,2,0),0)</f>
        <v>71.630208557147441</v>
      </c>
      <c r="G3029" s="66">
        <f t="shared" si="120"/>
        <v>5.4531584047606954E-2</v>
      </c>
      <c r="H3029" s="2">
        <f>H3028*(1-H$1+IF(AND(WEEKDAY($A3029)&lt;&gt;1,WEEKDAY($A3029)&lt;&gt;7),-VLOOKUP($A3029,ETF_OP_Fee!$I$5:$J$14,2,1),0))^($A3029-$A3028)*(1+1*(B3029/B3028-1))</f>
        <v>30.720072414580077</v>
      </c>
      <c r="I3029" s="9">
        <f>IFERROR(VLOOKUP(A3029,'BITO-IV'!$A$1:$J$10000,4,0),"")</f>
        <v>28.9451</v>
      </c>
      <c r="J3029" s="9">
        <f t="shared" si="118"/>
        <v>6.1322034284907456E-2</v>
      </c>
      <c r="L3029" s="9">
        <f>VLOOKUP(A3029,'ETH-Web'!$A$1:$G$10001,6,0)</f>
        <v>3761.3803710000002</v>
      </c>
      <c r="M3029" s="2">
        <f>M3028*(1-M$1+IF(AND(WEEKDAY($A3029)&lt;&gt;1,WEEKDAY($A3029)&lt;&gt;7),-VLOOKUP($A3029,ETF_OP_Fee!$K$5:$L$14,2,1),0))^($A3029-$A3028)*(1+2*(L3029/L3028-1))-M$3*IFERROR(VLOOKUP($A4625,Dividends!$C$10:$E$100,3,0),0)</f>
        <v>54.796209066343934</v>
      </c>
      <c r="R3029">
        <f t="shared" si="121"/>
        <v>691.5947334624517</v>
      </c>
      <c r="S3029" t="e">
        <f t="shared" si="119"/>
        <v>#VALUE!</v>
      </c>
      <c r="T3029">
        <f t="shared" si="117"/>
        <v>592.26660473757545</v>
      </c>
      <c r="U3029">
        <f t="shared" si="122"/>
        <v>2453.8172989033583</v>
      </c>
      <c r="V3029">
        <f t="shared" si="123"/>
        <v>11238.318646746517</v>
      </c>
      <c r="W3029">
        <f>VLOOKUP(A3029,Tbills!$B$4:$C$10000,2,1)</f>
        <v>9.0000000000008101E-2</v>
      </c>
    </row>
    <row r="3030" spans="1:23">
      <c r="A3030" s="1">
        <v>44565</v>
      </c>
      <c r="B3030">
        <f>IFERROR(VLOOKUP($A3030,'BTC-Web'!$A$2:$H$10000,2,0),"")</f>
        <v>46458.851562999997</v>
      </c>
      <c r="C3030">
        <f>VLOOKUP(A3030,H_SPBTFDUE!$B$2:$C$5828,2,0)</f>
        <v>257.45999999999998</v>
      </c>
      <c r="D3030" s="2">
        <f>D3029*(1-D$1+IF(AND(WEEKDAY($A3030)&lt;&gt;1,WEEKDAY($A3030)&lt;&gt;7),-VLOOKUP($A3030,ETF_OP_Fee!$G$5:$H$14,2,1),0))^($A3030-$A3029)*(1+2*(C3030/C3029-1))+IFERROR(VLOOKUP(A3030,BITXeom!$C$9:$D$100,2,0),0)-$D$3*IFERROR(VLOOKUP($A3030,Dividends!$C$10:$E$100,2,0),0)</f>
        <v>72.986436044365846</v>
      </c>
      <c r="G3030" s="66">
        <f t="shared" si="120"/>
        <v>5.3489559837188921E-2</v>
      </c>
      <c r="H3030" s="2">
        <f>H3029*(1-H$1+IF(AND(WEEKDAY($A3030)&lt;&gt;1,WEEKDAY($A3030)&lt;&gt;7),-VLOOKUP($A3030,ETF_OP_Fee!$I$5:$J$14,2,1),0))^($A3030-$A3029)*(1+1*(B3030/B3029-1))</f>
        <v>30.145233077397659</v>
      </c>
      <c r="I3030" s="9">
        <f>IFERROR(VLOOKUP(A3030,'BITO-IV'!$A$1:$J$10000,4,0),"")</f>
        <v>29.217199999999998</v>
      </c>
      <c r="J3030" s="9">
        <f t="shared" si="118"/>
        <v>3.1763244848844518E-2</v>
      </c>
      <c r="L3030" s="9">
        <f>VLOOKUP(A3030,'ETH-Web'!$A$1:$G$10001,6,0)</f>
        <v>3794.0566410000001</v>
      </c>
      <c r="M3030" s="2">
        <f>M3029*(1-M$1+IF(AND(WEEKDAY($A3030)&lt;&gt;1,WEEKDAY($A3030)&lt;&gt;7),-VLOOKUP($A3030,ETF_OP_Fee!$K$5:$L$14,2,1),0))^($A3030-$A3029)*(1+2*(L3030/L3029-1))-M$3*IFERROR(VLOOKUP($A4626,Dividends!$C$10:$E$100,3,0),0)</f>
        <v>55.746836454376393</v>
      </c>
      <c r="R3030">
        <f t="shared" si="121"/>
        <v>678.67115658672594</v>
      </c>
      <c r="S3030" t="e">
        <f t="shared" si="119"/>
        <v>#VALUE!</v>
      </c>
      <c r="T3030">
        <f t="shared" si="117"/>
        <v>597.90989317231754</v>
      </c>
      <c r="U3030">
        <f t="shared" si="122"/>
        <v>2475.1343656929421</v>
      </c>
      <c r="V3030">
        <f t="shared" si="123"/>
        <v>11433.285665141862</v>
      </c>
      <c r="W3030">
        <f>VLOOKUP(A3030,Tbills!$B$4:$C$10000,2,1)</f>
        <v>9.0000000000008101E-2</v>
      </c>
    </row>
    <row r="3031" spans="1:23">
      <c r="A3031" s="1">
        <v>44566</v>
      </c>
      <c r="B3031">
        <f>IFERROR(VLOOKUP($A3031,'BTC-Web'!$A$2:$H$10000,2,0),"")</f>
        <v>45899.359375</v>
      </c>
      <c r="C3031">
        <f>VLOOKUP(A3031,H_SPBTFDUE!$B$2:$C$5828,2,0)</f>
        <v>243.7</v>
      </c>
      <c r="D3031" s="2">
        <f>D3030*(1-D$1+IF(AND(WEEKDAY($A3031)&lt;&gt;1,WEEKDAY($A3031)&lt;&gt;7),-VLOOKUP($A3031,ETF_OP_Fee!$G$5:$H$14,2,1),0))^($A3031-$A3030)*(1+2*(C3031/C3030-1))+IFERROR(VLOOKUP(A3031,BITXeom!$C$9:$D$100,2,0),0)-$D$3*IFERROR(VLOOKUP($A3031,Dividends!$C$10:$E$100,2,0),0)</f>
        <v>65.177029472609277</v>
      </c>
      <c r="G3031" s="66">
        <f t="shared" si="120"/>
        <v>5.9204295400666879E-2</v>
      </c>
      <c r="H3031" s="2">
        <f>H3030*(1-H$1+IF(AND(WEEKDAY($A3031)&lt;&gt;1,WEEKDAY($A3031)&lt;&gt;7),-VLOOKUP($A3031,ETF_OP_Fee!$I$5:$J$14,2,1),0))^($A3031-$A3030)*(1+1*(B3031/B3030-1))</f>
        <v>29.781426513722593</v>
      </c>
      <c r="I3031" s="9">
        <f>IFERROR(VLOOKUP(A3031,'BITO-IV'!$A$1:$J$10000,4,0),"")</f>
        <v>27.653700000000001</v>
      </c>
      <c r="J3031" s="9">
        <f t="shared" si="118"/>
        <v>7.6941838297319709E-2</v>
      </c>
      <c r="L3031" s="9">
        <f>VLOOKUP(A3031,'ETH-Web'!$A$1:$G$10001,6,0)</f>
        <v>3550.3869629999999</v>
      </c>
      <c r="M3031" s="2">
        <f>M3030*(1-M$1+IF(AND(WEEKDAY($A3031)&lt;&gt;1,WEEKDAY($A3031)&lt;&gt;7),-VLOOKUP($A3031,ETF_OP_Fee!$K$5:$L$14,2,1),0))^($A3031-$A3030)*(1+2*(L3031/L3030-1))-M$3*IFERROR(VLOOKUP($A4627,Dividends!$C$10:$E$100,3,0),0)</f>
        <v>48.58501012728911</v>
      </c>
      <c r="R3031">
        <f t="shared" si="121"/>
        <v>670.498091658156</v>
      </c>
      <c r="S3031" t="e">
        <f t="shared" si="119"/>
        <v>#VALUE!</v>
      </c>
      <c r="T3031">
        <f t="shared" si="117"/>
        <v>565.95448211797486</v>
      </c>
      <c r="U3031">
        <f t="shared" si="122"/>
        <v>2316.1712159661706</v>
      </c>
      <c r="V3031">
        <f t="shared" si="123"/>
        <v>9964.4452521305084</v>
      </c>
      <c r="W3031">
        <f>VLOOKUP(A3031,Tbills!$B$4:$C$10000,2,1)</f>
        <v>9.0000000000008101E-2</v>
      </c>
    </row>
    <row r="3032" spans="1:23">
      <c r="A3032" s="1">
        <v>44567</v>
      </c>
      <c r="B3032">
        <f>IFERROR(VLOOKUP($A3032,'BTC-Web'!$A$2:$H$10000,2,0),"")</f>
        <v>43565.511719000002</v>
      </c>
      <c r="C3032">
        <f>VLOOKUP(A3032,H_SPBTFDUE!$B$2:$C$5828,2,0)</f>
        <v>240.25</v>
      </c>
      <c r="D3032" s="2">
        <f>D3031*(1-D$1+IF(AND(WEEKDAY($A3032)&lt;&gt;1,WEEKDAY($A3032)&lt;&gt;7),-VLOOKUP($A3032,ETF_OP_Fee!$G$5:$H$14,2,1),0))^($A3032-$A3031)*(1+2*(C3032/C3031-1))+IFERROR(VLOOKUP(A3032,BITXeom!$C$9:$D$100,2,0),0)-$D$3*IFERROR(VLOOKUP($A3032,Dividends!$C$10:$E$100,2,0),0)</f>
        <v>63.324005136239649</v>
      </c>
      <c r="G3032" s="66">
        <f t="shared" si="120"/>
        <v>6.0877494363208808E-2</v>
      </c>
      <c r="H3032" s="2">
        <f>H3031*(1-H$1+IF(AND(WEEKDAY($A3032)&lt;&gt;1,WEEKDAY($A3032)&lt;&gt;7),-VLOOKUP($A3032,ETF_OP_Fee!$I$5:$J$14,2,1),0))^($A3032-$A3031)*(1+1*(B3032/B3031-1))</f>
        <v>28.266392698983122</v>
      </c>
      <c r="I3032" s="9">
        <f>IFERROR(VLOOKUP(A3032,'BITO-IV'!$A$1:$J$10000,4,0),"")</f>
        <v>27.2606</v>
      </c>
      <c r="J3032" s="9">
        <f t="shared" si="118"/>
        <v>3.6895471815848513E-2</v>
      </c>
      <c r="L3032" s="9">
        <f>VLOOKUP(A3032,'ETH-Web'!$A$1:$G$10001,6,0)</f>
        <v>3418.408203</v>
      </c>
      <c r="M3032" s="2">
        <f>M3031*(1-M$1+IF(AND(WEEKDAY($A3032)&lt;&gt;1,WEEKDAY($A3032)&lt;&gt;7),-VLOOKUP($A3032,ETF_OP_Fee!$K$5:$L$14,2,1),0))^($A3032-$A3031)*(1+2*(L3032/L3031-1))-M$3*IFERROR(VLOOKUP($A4628,Dividends!$C$10:$E$100,3,0),0)</f>
        <v>44.971744588494538</v>
      </c>
      <c r="R3032">
        <f t="shared" si="121"/>
        <v>636.40523239221204</v>
      </c>
      <c r="S3032" t="e">
        <f t="shared" si="119"/>
        <v>#VALUE!</v>
      </c>
      <c r="T3032">
        <f t="shared" si="117"/>
        <v>557.94240594519272</v>
      </c>
      <c r="U3032">
        <f t="shared" si="122"/>
        <v>2230.072036294609</v>
      </c>
      <c r="V3032">
        <f t="shared" si="123"/>
        <v>9223.3898000805839</v>
      </c>
      <c r="W3032">
        <f>VLOOKUP(A3032,Tbills!$B$4:$C$10000,2,1)</f>
        <v>9.0000000000008101E-2</v>
      </c>
    </row>
    <row r="3033" spans="1:23">
      <c r="A3033" s="1">
        <v>44568</v>
      </c>
      <c r="B3033">
        <f>IFERROR(VLOOKUP($A3033,'BTC-Web'!$A$2:$H$10000,2,0),"")</f>
        <v>43153.570312999997</v>
      </c>
      <c r="C3033">
        <f>VLOOKUP(A3033,H_SPBTFDUE!$B$2:$C$5828,2,0)</f>
        <v>234.00880000000001</v>
      </c>
      <c r="D3033" s="2">
        <f>D3032*(1-D$1+IF(AND(WEEKDAY($A3033)&lt;&gt;1,WEEKDAY($A3033)&lt;&gt;7),-VLOOKUP($A3033,ETF_OP_Fee!$G$5:$H$14,2,1),0))^($A3033-$A3032)*(1+2*(C3033/C3032-1))+IFERROR(VLOOKUP(A3033,BITXeom!$C$9:$D$100,2,0),0)-$D$3*IFERROR(VLOOKUP($A3033,Dividends!$C$10:$E$100,2,0),0)</f>
        <v>60.026713799661849</v>
      </c>
      <c r="G3033" s="66">
        <f t="shared" si="120"/>
        <v>6.4037269146507661E-2</v>
      </c>
      <c r="H3033" s="2">
        <f>H3032*(1-H$1+IF(AND(WEEKDAY($A3033)&lt;&gt;1,WEEKDAY($A3033)&lt;&gt;7),-VLOOKUP($A3033,ETF_OP_Fee!$I$5:$J$14,2,1),0))^($A3033-$A3032)*(1+1*(B3033/B3032-1))</f>
        <v>27.998386076331126</v>
      </c>
      <c r="I3033" s="9">
        <f>IFERROR(VLOOKUP(A3033,'BITO-IV'!$A$1:$J$10000,4,0),"")</f>
        <v>26.403099999999998</v>
      </c>
      <c r="J3033" s="9">
        <f t="shared" si="118"/>
        <v>6.0420408070686049E-2</v>
      </c>
      <c r="L3033" s="9">
        <f>VLOOKUP(A3033,'ETH-Web'!$A$1:$G$10001,6,0)</f>
        <v>3193.2104490000002</v>
      </c>
      <c r="M3033" s="2">
        <f>M3032*(1-M$1+IF(AND(WEEKDAY($A3033)&lt;&gt;1,WEEKDAY($A3033)&lt;&gt;7),-VLOOKUP($A3033,ETF_OP_Fee!$K$5:$L$14,2,1),0))^($A3033-$A3032)*(1+2*(L3033/L3032-1))-M$3*IFERROR(VLOOKUP($A4629,Dividends!$C$10:$E$100,3,0),0)</f>
        <v>39.045445554292783</v>
      </c>
      <c r="R3033">
        <f t="shared" si="121"/>
        <v>630.38759009046737</v>
      </c>
      <c r="S3033" t="e">
        <f t="shared" si="119"/>
        <v>#VALUE!</v>
      </c>
      <c r="T3033">
        <f t="shared" si="117"/>
        <v>543.44821179749181</v>
      </c>
      <c r="U3033">
        <f t="shared" si="122"/>
        <v>2083.1594430615905</v>
      </c>
      <c r="V3033">
        <f t="shared" si="123"/>
        <v>8007.947380302453</v>
      </c>
      <c r="W3033">
        <f>VLOOKUP(A3033,Tbills!$B$4:$C$10000,2,1)</f>
        <v>9.0000000000008101E-2</v>
      </c>
    </row>
    <row r="3034" spans="1:23">
      <c r="A3034" s="1">
        <v>44571</v>
      </c>
      <c r="B3034">
        <f>IFERROR(VLOOKUP($A3034,'BTC-Web'!$A$2:$H$10000,2,0),"")</f>
        <v>41910.230469000002</v>
      </c>
      <c r="C3034">
        <f>VLOOKUP(A3034,H_SPBTFDUE!$B$2:$C$5828,2,0)</f>
        <v>235.1216</v>
      </c>
      <c r="D3034" s="2">
        <f>D3033*(1-D$1+IF(AND(WEEKDAY($A3034)&lt;&gt;1,WEEKDAY($A3034)&lt;&gt;7),-VLOOKUP($A3034,ETF_OP_Fee!$G$5:$H$14,2,1),0))^($A3034-$A3033)*(1+2*(C3034/C3033-1))+IFERROR(VLOOKUP(A3034,BITXeom!$C$9:$D$100,2,0),0)-$D$3*IFERROR(VLOOKUP($A3034,Dividends!$C$10:$E$100,2,0),0)</f>
        <v>60.57570096297983</v>
      </c>
      <c r="G3034" s="66">
        <f t="shared" si="120"/>
        <v>6.3424893021685108E-2</v>
      </c>
      <c r="H3034" s="2">
        <f>H3033*(1-H$1+IF(AND(WEEKDAY($A3034)&lt;&gt;1,WEEKDAY($A3034)&lt;&gt;7),-VLOOKUP($A3034,ETF_OP_Fee!$I$5:$J$14,2,1),0))^($A3034-$A3033)*(1+1*(B3034/B3033-1))</f>
        <v>27.189573979177595</v>
      </c>
      <c r="I3034" s="9">
        <f>IFERROR(VLOOKUP(A3034,'BITO-IV'!$A$1:$J$10000,4,0),"")</f>
        <v>26.3216</v>
      </c>
      <c r="J3034" s="9">
        <f t="shared" si="118"/>
        <v>3.2975730167527528E-2</v>
      </c>
      <c r="L3034" s="9">
        <f>VLOOKUP(A3034,'ETH-Web'!$A$1:$G$10001,6,0)</f>
        <v>3083.0979000000002</v>
      </c>
      <c r="M3034" s="2">
        <f>M3033*(1-M$1+IF(AND(WEEKDAY($A3034)&lt;&gt;1,WEEKDAY($A3034)&lt;&gt;7),-VLOOKUP($A3034,ETF_OP_Fee!$K$5:$L$14,2,1),0))^($A3034-$A3033)*(1+2*(L3034/L3033-1))-M$3*IFERROR(VLOOKUP($A4630,Dividends!$C$10:$E$100,3,0),0)</f>
        <v>36.34980257317374</v>
      </c>
      <c r="R3034">
        <f t="shared" si="121"/>
        <v>612.22487487970534</v>
      </c>
      <c r="S3034" t="e">
        <f t="shared" si="119"/>
        <v>#VALUE!</v>
      </c>
      <c r="T3034">
        <f t="shared" si="117"/>
        <v>546.03251277287495</v>
      </c>
      <c r="U3034">
        <f t="shared" si="122"/>
        <v>2011.3251559350513</v>
      </c>
      <c r="V3034">
        <f t="shared" si="123"/>
        <v>7455.0898871316613</v>
      </c>
      <c r="W3034">
        <f>VLOOKUP(A3034,Tbills!$B$4:$C$10000,2,1)</f>
        <v>0.11999868131867669</v>
      </c>
    </row>
    <row r="3035" spans="1:23">
      <c r="A3035" s="1">
        <v>44572</v>
      </c>
      <c r="B3035">
        <f>IFERROR(VLOOKUP($A3035,'BTC-Web'!$A$2:$H$10000,2,0),"")</f>
        <v>41819.507812999997</v>
      </c>
      <c r="C3035">
        <f>VLOOKUP(A3035,H_SPBTFDUE!$B$2:$C$5828,2,0)</f>
        <v>236.4949</v>
      </c>
      <c r="D3035" s="2">
        <f>D3034*(1-D$1+IF(AND(WEEKDAY($A3035)&lt;&gt;1,WEEKDAY($A3035)&lt;&gt;7),-VLOOKUP($A3035,ETF_OP_Fee!$G$5:$H$14,2,1),0))^($A3035-$A3034)*(1+2*(C3035/C3034-1))+IFERROR(VLOOKUP(A3035,BITXeom!$C$9:$D$100,2,0),0)-$D$3*IFERROR(VLOOKUP($A3035,Dividends!$C$10:$E$100,2,0),0)</f>
        <v>61.27593539890654</v>
      </c>
      <c r="G3035" s="66">
        <f t="shared" si="120"/>
        <v>6.2680686272747227E-2</v>
      </c>
      <c r="H3035" s="2">
        <f>H3034*(1-H$1+IF(AND(WEEKDAY($A3035)&lt;&gt;1,WEEKDAY($A3035)&lt;&gt;7),-VLOOKUP($A3035,ETF_OP_Fee!$I$5:$J$14,2,1),0))^($A3035-$A3034)*(1+1*(B3035/B3034-1))</f>
        <v>27.130010838846864</v>
      </c>
      <c r="I3035" s="9">
        <f>IFERROR(VLOOKUP(A3035,'BITO-IV'!$A$1:$J$10000,4,0),"")</f>
        <v>26.9893</v>
      </c>
      <c r="J3035" s="9">
        <f t="shared" si="118"/>
        <v>5.2135786718019439E-3</v>
      </c>
      <c r="L3035" s="9">
        <f>VLOOKUP(A3035,'ETH-Web'!$A$1:$G$10001,6,0)</f>
        <v>3238.1115719999998</v>
      </c>
      <c r="M3035" s="2">
        <f>M3034*(1-M$1+IF(AND(WEEKDAY($A3035)&lt;&gt;1,WEEKDAY($A3035)&lt;&gt;7),-VLOOKUP($A3035,ETF_OP_Fee!$K$5:$L$14,2,1),0))^($A3035-$A3034)*(1+2*(L3035/L3034-1))-M$3*IFERROR(VLOOKUP($A4631,Dividends!$C$10:$E$100,3,0),0)</f>
        <v>40.004002569189893</v>
      </c>
      <c r="R3035">
        <f t="shared" si="121"/>
        <v>610.89959782689971</v>
      </c>
      <c r="S3035" t="e">
        <f t="shared" si="119"/>
        <v>#VALUE!</v>
      </c>
      <c r="T3035">
        <f t="shared" si="117"/>
        <v>549.22178355782626</v>
      </c>
      <c r="U3035">
        <f t="shared" si="122"/>
        <v>2112.45165535872</v>
      </c>
      <c r="V3035">
        <f t="shared" si="123"/>
        <v>8204.5407096228282</v>
      </c>
      <c r="W3035">
        <f>VLOOKUP(A3035,Tbills!$B$4:$C$10000,2,1)</f>
        <v>0.11999868131867669</v>
      </c>
    </row>
    <row r="3036" spans="1:23">
      <c r="A3036" s="1">
        <v>44573</v>
      </c>
      <c r="B3036">
        <f>IFERROR(VLOOKUP($A3036,'BTC-Web'!$A$2:$H$10000,2,0),"")</f>
        <v>42742.179687999997</v>
      </c>
      <c r="C3036">
        <f>VLOOKUP(A3036,H_SPBTFDUE!$B$2:$C$5828,2,0)</f>
        <v>242.5752</v>
      </c>
      <c r="D3036" s="2">
        <f>D3035*(1-D$1+IF(AND(WEEKDAY($A3036)&lt;&gt;1,WEEKDAY($A3036)&lt;&gt;7),-VLOOKUP($A3036,ETF_OP_Fee!$G$5:$H$14,2,1),0))^($A3036-$A3035)*(1+2*(C3036/C3035-1))+IFERROR(VLOOKUP(A3036,BITXeom!$C$9:$D$100,2,0),0)-$D$3*IFERROR(VLOOKUP($A3036,Dividends!$C$10:$E$100,2,0),0)</f>
        <v>64.418985838422913</v>
      </c>
      <c r="G3036" s="66">
        <f t="shared" si="120"/>
        <v>5.9454374008927911E-2</v>
      </c>
      <c r="H3036" s="2">
        <f>H3035*(1-H$1+IF(AND(WEEKDAY($A3036)&lt;&gt;1,WEEKDAY($A3036)&lt;&gt;7),-VLOOKUP($A3036,ETF_OP_Fee!$I$5:$J$14,2,1),0))^($A3036-$A3035)*(1+1*(B3036/B3035-1))</f>
        <v>27.72786380308418</v>
      </c>
      <c r="I3036" s="9">
        <f>IFERROR(VLOOKUP(A3036,'BITO-IV'!$A$1:$J$10000,4,0),"")</f>
        <v>27.627700000000001</v>
      </c>
      <c r="J3036" s="9">
        <f t="shared" si="118"/>
        <v>3.6254846796577311E-3</v>
      </c>
      <c r="L3036" s="9">
        <f>VLOOKUP(A3036,'ETH-Web'!$A$1:$G$10001,6,0)</f>
        <v>3372.2583009999998</v>
      </c>
      <c r="M3036" s="2">
        <f>M3035*(1-M$1+IF(AND(WEEKDAY($A3036)&lt;&gt;1,WEEKDAY($A3036)&lt;&gt;7),-VLOOKUP($A3036,ETF_OP_Fee!$K$5:$L$14,2,1),0))^($A3036-$A3035)*(1+2*(L3036/L3035-1))-M$3*IFERROR(VLOOKUP($A4632,Dividends!$C$10:$E$100,3,0),0)</f>
        <v>43.317415188123199</v>
      </c>
      <c r="R3036">
        <f t="shared" si="121"/>
        <v>624.37799360056954</v>
      </c>
      <c r="S3036" t="e">
        <f t="shared" si="119"/>
        <v>#VALUE!</v>
      </c>
      <c r="T3036">
        <f t="shared" si="117"/>
        <v>563.34231305155595</v>
      </c>
      <c r="U3036">
        <f t="shared" si="122"/>
        <v>2199.9651561866053</v>
      </c>
      <c r="V3036">
        <f t="shared" si="123"/>
        <v>8884.0984281985566</v>
      </c>
      <c r="W3036">
        <f>VLOOKUP(A3036,Tbills!$B$4:$C$10000,2,1)</f>
        <v>0.11999868131867669</v>
      </c>
    </row>
    <row r="3037" spans="1:23">
      <c r="A3037" s="1">
        <v>44574</v>
      </c>
      <c r="B3037">
        <f>IFERROR(VLOOKUP($A3037,'BTC-Web'!$A$2:$H$10000,2,0),"")</f>
        <v>43946.742187999997</v>
      </c>
      <c r="C3037">
        <f>VLOOKUP(A3037,H_SPBTFDUE!$B$2:$C$5828,2,0)</f>
        <v>236.66399999999999</v>
      </c>
      <c r="D3037" s="2">
        <f>D3036*(1-D$1+IF(AND(WEEKDAY($A3037)&lt;&gt;1,WEEKDAY($A3037)&lt;&gt;7),-VLOOKUP($A3037,ETF_OP_Fee!$G$5:$H$14,2,1),0))^($A3037-$A3036)*(1+2*(C3037/C3036-1))+IFERROR(VLOOKUP(A3037,BITXeom!$C$9:$D$100,2,0),0)-$D$3*IFERROR(VLOOKUP($A3037,Dividends!$C$10:$E$100,2,0),0)</f>
        <v>61.272007306947614</v>
      </c>
      <c r="G3037" s="66">
        <f t="shared" si="120"/>
        <v>6.2348910007996888E-2</v>
      </c>
      <c r="H3037" s="2">
        <f>H3036*(1-H$1+IF(AND(WEEKDAY($A3037)&lt;&gt;1,WEEKDAY($A3037)&lt;&gt;7),-VLOOKUP($A3037,ETF_OP_Fee!$I$5:$J$14,2,1),0))^($A3037-$A3036)*(1+1*(B3037/B3036-1))</f>
        <v>28.508549989882173</v>
      </c>
      <c r="I3037" s="9">
        <f>IFERROR(VLOOKUP(A3037,'BITO-IV'!$A$1:$J$10000,4,0),"")</f>
        <v>26.901499999999999</v>
      </c>
      <c r="J3037" s="9">
        <f t="shared" si="118"/>
        <v>5.9738304179401736E-2</v>
      </c>
      <c r="L3037" s="9">
        <f>VLOOKUP(A3037,'ETH-Web'!$A$1:$G$10001,6,0)</f>
        <v>3248.2885740000002</v>
      </c>
      <c r="M3037" s="2">
        <f>M3036*(1-M$1+IF(AND(WEEKDAY($A3037)&lt;&gt;1,WEEKDAY($A3037)&lt;&gt;7),-VLOOKUP($A3037,ETF_OP_Fee!$K$5:$L$14,2,1),0))^($A3037-$A3036)*(1+2*(L3037/L3036-1))-M$3*IFERROR(VLOOKUP($A4633,Dividends!$C$10:$E$100,3,0),0)</f>
        <v>40.131543670151878</v>
      </c>
      <c r="R3037">
        <f t="shared" si="121"/>
        <v>641.97424915904878</v>
      </c>
      <c r="S3037" t="e">
        <f t="shared" si="119"/>
        <v>#VALUE!</v>
      </c>
      <c r="T3037">
        <f t="shared" si="117"/>
        <v>549.61449140733851</v>
      </c>
      <c r="U3037">
        <f t="shared" si="122"/>
        <v>2119.0908412679969</v>
      </c>
      <c r="V3037">
        <f t="shared" si="123"/>
        <v>8230.6984960388963</v>
      </c>
      <c r="W3037">
        <f>VLOOKUP(A3037,Tbills!$B$4:$C$10000,2,1)</f>
        <v>0.11999868131867669</v>
      </c>
    </row>
    <row r="3038" spans="1:23">
      <c r="A3038" s="1">
        <v>44575</v>
      </c>
      <c r="B3038">
        <f>IFERROR(VLOOKUP($A3038,'BTC-Web'!$A$2:$H$10000,2,0),"")</f>
        <v>42598.871094000002</v>
      </c>
      <c r="C3038">
        <f>VLOOKUP(A3038,H_SPBTFDUE!$B$2:$C$5828,2,0)</f>
        <v>239.6455</v>
      </c>
      <c r="D3038" s="2">
        <f>D3037*(1-D$1+IF(AND(WEEKDAY($A3038)&lt;&gt;1,WEEKDAY($A3038)&lt;&gt;7),-VLOOKUP($A3038,ETF_OP_Fee!$G$5:$H$14,2,1),0))^($A3038-$A3037)*(1+2*(C3038/C3037-1))+IFERROR(VLOOKUP(A3038,BITXeom!$C$9:$D$100,2,0),0)-$D$3*IFERROR(VLOOKUP($A3038,Dividends!$C$10:$E$100,2,0),0)</f>
        <v>62.808248072279717</v>
      </c>
      <c r="G3038" s="66">
        <f t="shared" si="120"/>
        <v>6.0774717661386084E-2</v>
      </c>
      <c r="H3038" s="2">
        <f>H3037*(1-H$1+IF(AND(WEEKDAY($A3038)&lt;&gt;1,WEEKDAY($A3038)&lt;&gt;7),-VLOOKUP($A3038,ETF_OP_Fee!$I$5:$J$14,2,1),0))^($A3038-$A3037)*(1+1*(B3038/B3037-1))</f>
        <v>27.633457615480264</v>
      </c>
      <c r="I3038" s="9">
        <f>IFERROR(VLOOKUP(A3038,'BITO-IV'!$A$1:$J$10000,4,0),"")</f>
        <v>27.181999999999999</v>
      </c>
      <c r="J3038" s="9">
        <f t="shared" si="118"/>
        <v>1.6608697501297343E-2</v>
      </c>
      <c r="L3038" s="9">
        <f>VLOOKUP(A3038,'ETH-Web'!$A$1:$G$10001,6,0)</f>
        <v>3310.0014649999998</v>
      </c>
      <c r="M3038" s="2">
        <f>M3037*(1-M$1+IF(AND(WEEKDAY($A3038)&lt;&gt;1,WEEKDAY($A3038)&lt;&gt;7),-VLOOKUP($A3038,ETF_OP_Fee!$K$5:$L$14,2,1),0))^($A3038-$A3037)*(1+2*(L3038/L3037-1))-M$3*IFERROR(VLOOKUP($A4634,Dividends!$C$10:$E$100,3,0),0)</f>
        <v>41.655356070919673</v>
      </c>
      <c r="R3038">
        <f t="shared" si="121"/>
        <v>622.28454087914565</v>
      </c>
      <c r="S3038" t="e">
        <f t="shared" si="119"/>
        <v>#VALUE!</v>
      </c>
      <c r="T3038">
        <f t="shared" si="117"/>
        <v>556.53855085926614</v>
      </c>
      <c r="U3038">
        <f t="shared" si="122"/>
        <v>2159.3505716235518</v>
      </c>
      <c r="V3038">
        <f t="shared" si="123"/>
        <v>8543.2217455388436</v>
      </c>
      <c r="W3038">
        <f>VLOOKUP(A3038,Tbills!$B$4:$C$10000,2,1)</f>
        <v>0.11999868131867669</v>
      </c>
    </row>
    <row r="3039" spans="1:23">
      <c r="A3039" s="1">
        <v>44579</v>
      </c>
      <c r="B3039">
        <f>IFERROR(VLOOKUP($A3039,'BTC-Web'!$A$2:$H$10000,2,0),"")</f>
        <v>42250.074219000002</v>
      </c>
      <c r="C3039">
        <f>VLOOKUP(A3039,H_SPBTFDUE!$B$2:$C$5828,2,0)</f>
        <v>231.4</v>
      </c>
      <c r="D3039" s="2">
        <f>D3038*(1-D$1+IF(AND(WEEKDAY($A3039)&lt;&gt;1,WEEKDAY($A3039)&lt;&gt;7),-VLOOKUP($A3039,ETF_OP_Fee!$G$5:$H$14,2,1),0))^($A3039-$A3038)*(1+2*(C3039/C3038-1))+IFERROR(VLOOKUP(A3039,BITXeom!$C$9:$D$100,2,0),0)-$D$3*IFERROR(VLOOKUP($A3039,Dividends!$C$10:$E$100,2,0),0)</f>
        <v>58.457955788030262</v>
      </c>
      <c r="G3039" s="66">
        <f t="shared" si="120"/>
        <v>6.4953714232362847E-2</v>
      </c>
      <c r="H3039" s="2">
        <f>H3038*(1-H$1+IF(AND(WEEKDAY($A3039)&lt;&gt;1,WEEKDAY($A3039)&lt;&gt;7),-VLOOKUP($A3039,ETF_OP_Fee!$I$5:$J$14,2,1),0))^($A3039-$A3038)*(1+1*(B3039/B3038-1))</f>
        <v>27.404343363418995</v>
      </c>
      <c r="I3039" s="9">
        <f>IFERROR(VLOOKUP(A3039,'BITO-IV'!$A$1:$J$10000,4,0),"")</f>
        <v>26.250599999999999</v>
      </c>
      <c r="J3039" s="9">
        <f t="shared" si="118"/>
        <v>4.3951123533138237E-2</v>
      </c>
      <c r="L3039" s="9">
        <f>VLOOKUP(A3039,'ETH-Web'!$A$1:$G$10001,6,0)</f>
        <v>3164.0251459999999</v>
      </c>
      <c r="M3039" s="2">
        <f>M3038*(1-M$1+IF(AND(WEEKDAY($A3039)&lt;&gt;1,WEEKDAY($A3039)&lt;&gt;7),-VLOOKUP($A3039,ETF_OP_Fee!$K$5:$L$14,2,1),0))^($A3039-$A3038)*(1+2*(L3039/L3038-1))-M$3*IFERROR(VLOOKUP($A4635,Dividends!$C$10:$E$100,3,0),0)</f>
        <v>37.977308980638924</v>
      </c>
      <c r="R3039">
        <f t="shared" si="121"/>
        <v>617.18931423005199</v>
      </c>
      <c r="S3039" t="e">
        <f t="shared" si="119"/>
        <v>#VALUE!</v>
      </c>
      <c r="T3039">
        <f t="shared" ref="T3039:T3102" si="124">IF($A3039&gt;=$R$2,C3039*T$4,"")</f>
        <v>537.38968880631671</v>
      </c>
      <c r="U3039">
        <f t="shared" si="122"/>
        <v>2064.1197835984622</v>
      </c>
      <c r="V3039">
        <f t="shared" si="123"/>
        <v>7788.8800510565134</v>
      </c>
      <c r="W3039">
        <f>VLOOKUP(A3039,Tbills!$B$4:$C$10000,2,1)</f>
        <v>0.16999912087914462</v>
      </c>
    </row>
    <row r="3040" spans="1:23">
      <c r="A3040" s="1">
        <v>44580</v>
      </c>
      <c r="B3040">
        <f>IFERROR(VLOOKUP($A3040,'BTC-Web'!$A$2:$H$10000,2,0),"")</f>
        <v>42374.039062999997</v>
      </c>
      <c r="C3040">
        <f>VLOOKUP(A3040,H_SPBTFDUE!$B$2:$C$5828,2,0)</f>
        <v>230.88</v>
      </c>
      <c r="D3040" s="2">
        <f>D3039*(1-D$1+IF(AND(WEEKDAY($A3040)&lt;&gt;1,WEEKDAY($A3040)&lt;&gt;7),-VLOOKUP($A3040,ETF_OP_Fee!$G$5:$H$14,2,1),0))^($A3040-$A3039)*(1+2*(C3040/C3039-1))+IFERROR(VLOOKUP(A3040,BITXeom!$C$9:$D$100,2,0),0)-$D$3*IFERROR(VLOOKUP($A3040,Dividends!$C$10:$E$100,2,0),0)</f>
        <v>58.188208087864133</v>
      </c>
      <c r="G3040" s="66">
        <f t="shared" si="120"/>
        <v>6.5242259885653853E-2</v>
      </c>
      <c r="H3040" s="2">
        <f>H3039*(1-H$1+IF(AND(WEEKDAY($A3040)&lt;&gt;1,WEEKDAY($A3040)&lt;&gt;7),-VLOOKUP($A3040,ETF_OP_Fee!$I$5:$J$14,2,1),0))^($A3040-$A3039)*(1+1*(B3040/B3039-1))</f>
        <v>27.484034378097469</v>
      </c>
      <c r="I3040" s="9">
        <f>IFERROR(VLOOKUP(A3040,'BITO-IV'!$A$1:$J$10000,4,0),"")</f>
        <v>26.192699999999999</v>
      </c>
      <c r="J3040" s="9">
        <f t="shared" si="118"/>
        <v>4.9301308307179825E-2</v>
      </c>
      <c r="L3040" s="9">
        <f>VLOOKUP(A3040,'ETH-Web'!$A$1:$G$10001,6,0)</f>
        <v>3095.8259280000002</v>
      </c>
      <c r="M3040" s="2">
        <f>M3039*(1-M$1+IF(AND(WEEKDAY($A3040)&lt;&gt;1,WEEKDAY($A3040)&lt;&gt;7),-VLOOKUP($A3040,ETF_OP_Fee!$K$5:$L$14,2,1),0))^($A3040-$A3039)*(1+2*(L3040/L3039-1))-M$3*IFERROR(VLOOKUP($A4636,Dividends!$C$10:$E$100,3,0),0)</f>
        <v>36.339203571621042</v>
      </c>
      <c r="R3040">
        <f t="shared" si="121"/>
        <v>619.00019334615502</v>
      </c>
      <c r="S3040" t="e">
        <f t="shared" si="119"/>
        <v>#VALUE!</v>
      </c>
      <c r="T3040">
        <f t="shared" si="124"/>
        <v>536.18207152810021</v>
      </c>
      <c r="U3040">
        <f t="shared" si="122"/>
        <v>2019.628558464645</v>
      </c>
      <c r="V3040">
        <f t="shared" si="123"/>
        <v>7452.9161061563691</v>
      </c>
      <c r="W3040">
        <f>VLOOKUP(A3040,Tbills!$B$4:$C$10000,2,1)</f>
        <v>0.16999912087914462</v>
      </c>
    </row>
    <row r="3041" spans="1:23">
      <c r="A3041" s="1">
        <v>44581</v>
      </c>
      <c r="B3041">
        <f>IFERROR(VLOOKUP($A3041,'BTC-Web'!$A$2:$H$10000,2,0),"")</f>
        <v>41744.027344000002</v>
      </c>
      <c r="C3041">
        <f>VLOOKUP(A3041,H_SPBTFDUE!$B$2:$C$5828,2,0)</f>
        <v>236.84</v>
      </c>
      <c r="D3041" s="2">
        <f>D3040*(1-D$1+IF(AND(WEEKDAY($A3041)&lt;&gt;1,WEEKDAY($A3041)&lt;&gt;7),-VLOOKUP($A3041,ETF_OP_Fee!$G$5:$H$14,2,1),0))^($A3041-$A3040)*(1+2*(C3041/C3040-1))+IFERROR(VLOOKUP(A3041,BITXeom!$C$9:$D$100,2,0),0)-$D$3*IFERROR(VLOOKUP($A3041,Dividends!$C$10:$E$100,2,0),0)</f>
        <v>61.185004377510367</v>
      </c>
      <c r="G3041" s="66">
        <f t="shared" si="120"/>
        <v>6.1870500330351581E-2</v>
      </c>
      <c r="H3041" s="2">
        <f>H3040*(1-H$1+IF(AND(WEEKDAY($A3041)&lt;&gt;1,WEEKDAY($A3041)&lt;&gt;7),-VLOOKUP($A3041,ETF_OP_Fee!$I$5:$J$14,2,1),0))^($A3041-$A3040)*(1+1*(B3041/B3040-1))</f>
        <v>27.074700615935217</v>
      </c>
      <c r="I3041" s="9">
        <f>IFERROR(VLOOKUP(A3041,'BITO-IV'!$A$1:$J$10000,4,0),"")</f>
        <v>26.8809</v>
      </c>
      <c r="J3041" s="9">
        <f t="shared" ref="J3041:J3104" si="125">H3041/I3041-1</f>
        <v>7.2096029498720515E-3</v>
      </c>
      <c r="L3041" s="9">
        <f>VLOOKUP(A3041,'ETH-Web'!$A$1:$G$10001,6,0)</f>
        <v>3001.1201169999999</v>
      </c>
      <c r="M3041" s="2">
        <f>M3040*(1-M$1+IF(AND(WEEKDAY($A3041)&lt;&gt;1,WEEKDAY($A3041)&lt;&gt;7),-VLOOKUP($A3041,ETF_OP_Fee!$K$5:$L$14,2,1),0))^($A3041-$A3040)*(1+2*(L3041/L3040-1))-M$3*IFERROR(VLOOKUP($A4637,Dividends!$C$10:$E$100,3,0),0)</f>
        <v>34.114986950710197</v>
      </c>
      <c r="R3041">
        <f t="shared" si="121"/>
        <v>609.79697872477948</v>
      </c>
      <c r="S3041" t="e">
        <f t="shared" si="119"/>
        <v>#VALUE!</v>
      </c>
      <c r="T3041">
        <f t="shared" si="124"/>
        <v>550.02322340919648</v>
      </c>
      <c r="U3041">
        <f t="shared" si="122"/>
        <v>1957.8451878887283</v>
      </c>
      <c r="V3041">
        <f t="shared" si="123"/>
        <v>6996.7448572489548</v>
      </c>
      <c r="W3041">
        <f>VLOOKUP(A3041,Tbills!$B$4:$C$10000,2,1)</f>
        <v>0.16999912087914462</v>
      </c>
    </row>
    <row r="3042" spans="1:23">
      <c r="A3042" s="1">
        <v>44582</v>
      </c>
      <c r="B3042">
        <f>IFERROR(VLOOKUP($A3042,'BTC-Web'!$A$2:$H$10000,2,0),"")</f>
        <v>40699.605469000002</v>
      </c>
      <c r="C3042">
        <f>VLOOKUP(A3042,H_SPBTFDUE!$B$2:$C$5828,2,0)</f>
        <v>211.97</v>
      </c>
      <c r="D3042" s="2">
        <f>D3041*(1-D$1+IF(AND(WEEKDAY($A3042)&lt;&gt;1,WEEKDAY($A3042)&lt;&gt;7),-VLOOKUP($A3042,ETF_OP_Fee!$G$5:$H$14,2,1),0))^($A3042-$A3041)*(1+2*(C3042/C3041-1))+IFERROR(VLOOKUP(A3042,BITXeom!$C$9:$D$100,2,0),0)-$D$3*IFERROR(VLOOKUP($A3042,Dividends!$C$10:$E$100,2,0),0)</f>
        <v>48.329396726033316</v>
      </c>
      <c r="G3042" s="66">
        <f t="shared" si="120"/>
        <v>7.4861025183508317E-2</v>
      </c>
      <c r="H3042" s="2">
        <f>H3041*(1-H$1+IF(AND(WEEKDAY($A3042)&lt;&gt;1,WEEKDAY($A3042)&lt;&gt;7),-VLOOKUP($A3042,ETF_OP_Fee!$I$5:$J$14,2,1),0))^($A3042-$A3041)*(1+1*(B3042/B3041-1))</f>
        <v>26.396613432122923</v>
      </c>
      <c r="I3042" s="9">
        <f>IFERROR(VLOOKUP(A3042,'BITO-IV'!$A$1:$J$10000,4,0),"")</f>
        <v>24.055599999999998</v>
      </c>
      <c r="J3042" s="9">
        <f t="shared" si="125"/>
        <v>9.7316775807833711E-2</v>
      </c>
      <c r="L3042" s="9">
        <f>VLOOKUP(A3042,'ETH-Web'!$A$1:$G$10001,6,0)</f>
        <v>2557.9316410000001</v>
      </c>
      <c r="M3042" s="2">
        <f>M3041*(1-M$1+IF(AND(WEEKDAY($A3042)&lt;&gt;1,WEEKDAY($A3042)&lt;&gt;7),-VLOOKUP($A3042,ETF_OP_Fee!$K$5:$L$14,2,1),0))^($A3042-$A3041)*(1+2*(L3042/L3041-1))-M$3*IFERROR(VLOOKUP($A4638,Dividends!$C$10:$E$100,3,0),0)</f>
        <v>24.038550507572051</v>
      </c>
      <c r="R3042">
        <f t="shared" si="121"/>
        <v>594.54005828821766</v>
      </c>
      <c r="S3042" t="e">
        <f t="shared" si="119"/>
        <v>#VALUE!</v>
      </c>
      <c r="T3042">
        <f t="shared" si="124"/>
        <v>492.26660473757545</v>
      </c>
      <c r="U3042">
        <f t="shared" si="122"/>
        <v>1668.7216635921702</v>
      </c>
      <c r="V3042">
        <f t="shared" si="123"/>
        <v>4930.1383254983957</v>
      </c>
      <c r="W3042">
        <f>VLOOKUP(A3042,Tbills!$B$4:$C$10000,2,1)</f>
        <v>0.16999912087914462</v>
      </c>
    </row>
    <row r="3043" spans="1:23">
      <c r="A3043" s="1">
        <v>44585</v>
      </c>
      <c r="B3043">
        <f>IFERROR(VLOOKUP($A3043,'BTC-Web'!$A$2:$H$10000,2,0),"")</f>
        <v>36275.734375</v>
      </c>
      <c r="C3043">
        <f>VLOOKUP(A3043,H_SPBTFDUE!$B$2:$C$5828,2,0)</f>
        <v>206.7</v>
      </c>
      <c r="D3043" s="2">
        <f>D3042*(1-D$1+IF(AND(WEEKDAY($A3043)&lt;&gt;1,WEEKDAY($A3043)&lt;&gt;7),-VLOOKUP($A3043,ETF_OP_Fee!$G$5:$H$14,2,1),0))^($A3043-$A3042)*(1+2*(C3043/C3042-1))+IFERROR(VLOOKUP(A3043,BITXeom!$C$9:$D$100,2,0),0)-$D$3*IFERROR(VLOOKUP($A3043,Dividends!$C$10:$E$100,2,0),0)</f>
        <v>45.909658006544412</v>
      </c>
      <c r="G3043" s="66">
        <f t="shared" si="120"/>
        <v>7.8579519238234613E-2</v>
      </c>
      <c r="H3043" s="2">
        <f>H3042*(1-H$1+IF(AND(WEEKDAY($A3043)&lt;&gt;1,WEEKDAY($A3043)&lt;&gt;7),-VLOOKUP($A3043,ETF_OP_Fee!$I$5:$J$14,2,1),0))^($A3043-$A3042)*(1+1*(B3043/B3042-1))</f>
        <v>23.525578689586066</v>
      </c>
      <c r="I3043" s="9">
        <f>IFERROR(VLOOKUP(A3043,'BITO-IV'!$A$1:$J$10000,4,0),"")</f>
        <v>23.4511</v>
      </c>
      <c r="J3043" s="9">
        <f t="shared" si="125"/>
        <v>3.1759145449921089E-3</v>
      </c>
      <c r="L3043" s="9">
        <f>VLOOKUP(A3043,'ETH-Web'!$A$1:$G$10001,6,0)</f>
        <v>2440.3522950000001</v>
      </c>
      <c r="M3043" s="2">
        <f>M3042*(1-M$1+IF(AND(WEEKDAY($A3043)&lt;&gt;1,WEEKDAY($A3043)&lt;&gt;7),-VLOOKUP($A3043,ETF_OP_Fee!$K$5:$L$14,2,1),0))^($A3043-$A3042)*(1+2*(L3043/L3042-1))-M$3*IFERROR(VLOOKUP($A4639,Dividends!$C$10:$E$100,3,0),0)</f>
        <v>21.826924596563057</v>
      </c>
      <c r="R3043">
        <f t="shared" si="121"/>
        <v>529.91612526042297</v>
      </c>
      <c r="S3043" t="e">
        <f t="shared" si="119"/>
        <v>#VALUE!</v>
      </c>
      <c r="T3043">
        <f t="shared" si="124"/>
        <v>480.02786809103571</v>
      </c>
      <c r="U3043">
        <f t="shared" si="122"/>
        <v>1592.0162510173079</v>
      </c>
      <c r="V3043">
        <f t="shared" si="123"/>
        <v>4476.549342997303</v>
      </c>
      <c r="W3043">
        <f>VLOOKUP(A3043,Tbills!$B$4:$C$10000,2,1)</f>
        <v>0.19000087912088773</v>
      </c>
    </row>
    <row r="3044" spans="1:23">
      <c r="A3044" s="1">
        <v>44586</v>
      </c>
      <c r="B3044">
        <f>IFERROR(VLOOKUP($A3044,'BTC-Web'!$A$2:$H$10000,2,0),"")</f>
        <v>36654.804687999997</v>
      </c>
      <c r="C3044">
        <f>VLOOKUP(A3044,H_SPBTFDUE!$B$2:$C$5828,2,0)</f>
        <v>204.67</v>
      </c>
      <c r="D3044" s="2">
        <f>D3043*(1-D$1+IF(AND(WEEKDAY($A3044)&lt;&gt;1,WEEKDAY($A3044)&lt;&gt;7),-VLOOKUP($A3044,ETF_OP_Fee!$G$5:$H$14,2,1),0))^($A3044-$A3043)*(1+2*(C3044/C3043-1))+IFERROR(VLOOKUP(A3044,BITXeom!$C$9:$D$100,2,0),0)-$D$3*IFERROR(VLOOKUP($A3044,Dividends!$C$10:$E$100,2,0),0)</f>
        <v>45.002475204969365</v>
      </c>
      <c r="G3044" s="66">
        <f t="shared" si="120"/>
        <v>8.0118887182157511E-2</v>
      </c>
      <c r="H3044" s="2">
        <f>H3043*(1-H$1+IF(AND(WEEKDAY($A3044)&lt;&gt;1,WEEKDAY($A3044)&lt;&gt;7),-VLOOKUP($A3044,ETF_OP_Fee!$I$5:$J$14,2,1),0))^($A3044-$A3043)*(1+1*(B3044/B3043-1))</f>
        <v>23.77079507300266</v>
      </c>
      <c r="I3044" s="9">
        <f>IFERROR(VLOOKUP(A3044,'BITO-IV'!$A$1:$J$10000,4,0),"")</f>
        <v>23.218499999999999</v>
      </c>
      <c r="J3044" s="9">
        <f t="shared" si="125"/>
        <v>2.3786854146592651E-2</v>
      </c>
      <c r="L3044" s="9">
        <f>VLOOKUP(A3044,'ETH-Web'!$A$1:$G$10001,6,0)</f>
        <v>2455.9350589999999</v>
      </c>
      <c r="M3044" s="2">
        <f>M3043*(1-M$1+IF(AND(WEEKDAY($A3044)&lt;&gt;1,WEEKDAY($A3044)&lt;&gt;7),-VLOOKUP($A3044,ETF_OP_Fee!$K$5:$L$14,2,1),0))^($A3044-$A3043)*(1+2*(L3044/L3043-1))-M$3*IFERROR(VLOOKUP($A4640,Dividends!$C$10:$E$100,3,0),0)</f>
        <v>22.105105065120711</v>
      </c>
      <c r="R3044">
        <f t="shared" si="121"/>
        <v>535.45358645665033</v>
      </c>
      <c r="S3044" t="e">
        <f t="shared" si="119"/>
        <v>#VALUE!</v>
      </c>
      <c r="T3044">
        <f t="shared" si="124"/>
        <v>475.31351602415225</v>
      </c>
      <c r="U3044">
        <f t="shared" si="122"/>
        <v>1602.1820019109784</v>
      </c>
      <c r="V3044">
        <f t="shared" si="123"/>
        <v>4533.6022085188397</v>
      </c>
      <c r="W3044">
        <f>VLOOKUP(A3044,Tbills!$B$4:$C$10000,2,1)</f>
        <v>0.19000087912088773</v>
      </c>
    </row>
    <row r="3045" spans="1:23">
      <c r="A3045" s="1">
        <v>44587</v>
      </c>
      <c r="B3045">
        <f>IFERROR(VLOOKUP($A3045,'BTC-Web'!$A$2:$H$10000,2,0),"")</f>
        <v>36950.515625</v>
      </c>
      <c r="C3045">
        <f>VLOOKUP(A3045,H_SPBTFDUE!$B$2:$C$5828,2,0)</f>
        <v>205.57</v>
      </c>
      <c r="D3045" s="2">
        <f>D3044*(1-D$1+IF(AND(WEEKDAY($A3045)&lt;&gt;1,WEEKDAY($A3045)&lt;&gt;7),-VLOOKUP($A3045,ETF_OP_Fee!$G$5:$H$14,2,1),0))^($A3045-$A3044)*(1+2*(C3045/C3044-1))+IFERROR(VLOOKUP(A3045,BITXeom!$C$9:$D$100,2,0),0)-$D$3*IFERROR(VLOOKUP($A3045,Dividends!$C$10:$E$100,2,0),0)</f>
        <v>45.392783333767689</v>
      </c>
      <c r="G3045" s="66">
        <f t="shared" si="120"/>
        <v>7.941009943631297E-2</v>
      </c>
      <c r="H3045" s="2">
        <f>H3044*(1-H$1+IF(AND(WEEKDAY($A3045)&lt;&gt;1,WEEKDAY($A3045)&lt;&gt;7),-VLOOKUP($A3045,ETF_OP_Fee!$I$5:$J$14,2,1),0))^($A3045-$A3044)*(1+1*(B3045/B3044-1))</f>
        <v>23.961941176718419</v>
      </c>
      <c r="I3045" s="9">
        <f>IFERROR(VLOOKUP(A3045,'BITO-IV'!$A$1:$J$10000,4,0),"")</f>
        <v>23.327100000000002</v>
      </c>
      <c r="J3045" s="9">
        <f t="shared" si="125"/>
        <v>2.7214749228083202E-2</v>
      </c>
      <c r="L3045" s="9">
        <f>VLOOKUP(A3045,'ETH-Web'!$A$1:$G$10001,6,0)</f>
        <v>2468.0302729999999</v>
      </c>
      <c r="M3045" s="2">
        <f>M3044*(1-M$1+IF(AND(WEEKDAY($A3045)&lt;&gt;1,WEEKDAY($A3045)&lt;&gt;7),-VLOOKUP($A3045,ETF_OP_Fee!$K$5:$L$14,2,1),0))^($A3045-$A3044)*(1+2*(L3045/L3044-1))-M$3*IFERROR(VLOOKUP($A4641,Dividends!$C$10:$E$100,3,0),0)</f>
        <v>22.322260669201889</v>
      </c>
      <c r="R3045">
        <f t="shared" si="121"/>
        <v>539.77333343440318</v>
      </c>
      <c r="S3045" t="e">
        <f t="shared" si="119"/>
        <v>#VALUE!</v>
      </c>
      <c r="T3045">
        <f t="shared" si="124"/>
        <v>477.4036228518346</v>
      </c>
      <c r="U3045">
        <f t="shared" si="122"/>
        <v>1610.0725746315586</v>
      </c>
      <c r="V3045">
        <f t="shared" si="123"/>
        <v>4578.1393017990749</v>
      </c>
      <c r="W3045">
        <f>VLOOKUP(A3045,Tbills!$B$4:$C$10000,2,1)</f>
        <v>0.19000087912088773</v>
      </c>
    </row>
    <row r="3046" spans="1:23">
      <c r="A3046" s="1">
        <v>44588</v>
      </c>
      <c r="B3046">
        <f>IFERROR(VLOOKUP($A3046,'BTC-Web'!$A$2:$H$10000,2,0),"")</f>
        <v>36841.878905999998</v>
      </c>
      <c r="C3046">
        <f>VLOOKUP(A3046,H_SPBTFDUE!$B$2:$C$5828,2,0)</f>
        <v>197.14</v>
      </c>
      <c r="D3046" s="2">
        <f>D3045*(1-D$1+IF(AND(WEEKDAY($A3046)&lt;&gt;1,WEEKDAY($A3046)&lt;&gt;7),-VLOOKUP($A3046,ETF_OP_Fee!$G$5:$H$14,2,1),0))^($A3046-$A3045)*(1+2*(C3046/C3045-1))+IFERROR(VLOOKUP(A3046,BITXeom!$C$9:$D$100,2,0),0)-$D$3*IFERROR(VLOOKUP($A3046,Dividends!$C$10:$E$100,2,0),0)</f>
        <v>41.664832030549157</v>
      </c>
      <c r="G3046" s="66">
        <f t="shared" si="120"/>
        <v>8.5918853226442063E-2</v>
      </c>
      <c r="H3046" s="2">
        <f>H3045*(1-H$1+IF(AND(WEEKDAY($A3046)&lt;&gt;1,WEEKDAY($A3046)&lt;&gt;7),-VLOOKUP($A3046,ETF_OP_Fee!$I$5:$J$14,2,1),0))^($A3046-$A3045)*(1+1*(B3046/B3045-1))</f>
        <v>23.890869807656671</v>
      </c>
      <c r="I3046" s="9">
        <f>IFERROR(VLOOKUP(A3046,'BITO-IV'!$A$1:$J$10000,4,0),"")</f>
        <v>22.373100000000001</v>
      </c>
      <c r="J3046" s="9">
        <f t="shared" si="125"/>
        <v>6.7839048127289914E-2</v>
      </c>
      <c r="L3046" s="9">
        <f>VLOOKUP(A3046,'ETH-Web'!$A$1:$G$10001,6,0)</f>
        <v>2423.001221</v>
      </c>
      <c r="M3046" s="2">
        <f>M3045*(1-M$1+IF(AND(WEEKDAY($A3046)&lt;&gt;1,WEEKDAY($A3046)&lt;&gt;7),-VLOOKUP($A3046,ETF_OP_Fee!$K$5:$L$14,2,1),0))^($A3046-$A3045)*(1+2*(L3046/L3045-1))-M$3*IFERROR(VLOOKUP($A4642,Dividends!$C$10:$E$100,3,0),0)</f>
        <v>21.507170380072257</v>
      </c>
      <c r="R3046">
        <f t="shared" si="121"/>
        <v>538.186367651757</v>
      </c>
      <c r="S3046" t="e">
        <f t="shared" si="119"/>
        <v>#VALUE!</v>
      </c>
      <c r="T3046">
        <f t="shared" si="124"/>
        <v>457.82628889921034</v>
      </c>
      <c r="U3046">
        <f t="shared" si="122"/>
        <v>1580.6969051027033</v>
      </c>
      <c r="V3046">
        <f t="shared" si="123"/>
        <v>4410.9699929876406</v>
      </c>
      <c r="W3046">
        <f>VLOOKUP(A3046,Tbills!$B$4:$C$10000,2,1)</f>
        <v>0.19000087912088773</v>
      </c>
    </row>
    <row r="3047" spans="1:23">
      <c r="A3047" s="1">
        <v>44589</v>
      </c>
      <c r="B3047">
        <f>IFERROR(VLOOKUP($A3047,'BTC-Web'!$A$2:$H$10000,2,0),"")</f>
        <v>37128.445312999997</v>
      </c>
      <c r="C3047">
        <f>VLOOKUP(A3047,H_SPBTFDUE!$B$2:$C$5828,2,0)</f>
        <v>209.51</v>
      </c>
      <c r="D3047" s="2">
        <f>D3046*(1-D$1+IF(AND(WEEKDAY($A3047)&lt;&gt;1,WEEKDAY($A3047)&lt;&gt;7),-VLOOKUP($A3047,ETF_OP_Fee!$G$5:$H$14,2,1),0))^($A3047-$A3046)*(1+2*(C3047/C3046-1))+IFERROR(VLOOKUP(A3047,BITXeom!$C$9:$D$100,2,0),0)-$D$3*IFERROR(VLOOKUP($A3047,Dividends!$C$10:$E$100,2,0),0)</f>
        <v>46.887889389551397</v>
      </c>
      <c r="G3047" s="66">
        <f t="shared" si="120"/>
        <v>7.5132030992720797E-2</v>
      </c>
      <c r="H3047" s="2">
        <f>H3046*(1-H$1+IF(AND(WEEKDAY($A3047)&lt;&gt;1,WEEKDAY($A3047)&lt;&gt;7),-VLOOKUP($A3047,ETF_OP_Fee!$I$5:$J$14,2,1),0))^($A3047-$A3046)*(1+1*(B3047/B3046-1))</f>
        <v>24.076073000846069</v>
      </c>
      <c r="I3047" s="9">
        <f>IFERROR(VLOOKUP(A3047,'BITO-IV'!$A$1:$J$10000,4,0),"")</f>
        <v>23.764700000000001</v>
      </c>
      <c r="J3047" s="9">
        <f t="shared" si="125"/>
        <v>1.3102332486674362E-2</v>
      </c>
      <c r="L3047" s="9">
        <f>VLOOKUP(A3047,'ETH-Web'!$A$1:$G$10001,6,0)</f>
        <v>2547.0920409999999</v>
      </c>
      <c r="M3047" s="2">
        <f>M3046*(1-M$1+IF(AND(WEEKDAY($A3047)&lt;&gt;1,WEEKDAY($A3047)&lt;&gt;7),-VLOOKUP($A3047,ETF_OP_Fee!$K$5:$L$14,2,1),0))^($A3047-$A3046)*(1+2*(L3047/L3046-1))-M$3*IFERROR(VLOOKUP($A4643,Dividends!$C$10:$E$100,3,0),0)</f>
        <v>23.70948263929882</v>
      </c>
      <c r="R3047">
        <f t="shared" si="121"/>
        <v>542.37253128548059</v>
      </c>
      <c r="S3047" t="e">
        <f t="shared" ref="S3047:S3110" si="126">IF($A3047&gt;=$R$2,I3047*S$4,"")</f>
        <v>#VALUE!</v>
      </c>
      <c r="T3047">
        <f t="shared" si="124"/>
        <v>486.55364607524376</v>
      </c>
      <c r="U3047">
        <f t="shared" si="122"/>
        <v>1661.650217641565</v>
      </c>
      <c r="V3047">
        <f t="shared" si="123"/>
        <v>4862.6488107477926</v>
      </c>
      <c r="W3047">
        <f>VLOOKUP(A3047,Tbills!$B$4:$C$10000,2,1)</f>
        <v>0.19000087912088773</v>
      </c>
    </row>
    <row r="3048" spans="1:23">
      <c r="A3048" s="1">
        <v>44592</v>
      </c>
      <c r="B3048">
        <f>IFERROR(VLOOKUP($A3048,'BTC-Web'!$A$2:$H$10000,2,0),"")</f>
        <v>37920.28125</v>
      </c>
      <c r="C3048">
        <f>VLOOKUP(A3048,H_SPBTFDUE!$B$2:$C$5828,2,0)</f>
        <v>213.36</v>
      </c>
      <c r="D3048" s="2">
        <f>D3047*(1-D$1+IF(AND(WEEKDAY($A3048)&lt;&gt;1,WEEKDAY($A3048)&lt;&gt;7),-VLOOKUP($A3048,ETF_OP_Fee!$G$5:$H$14,2,1),0))^($A3048-$A3047)*(1+2*(C3048/C3047-1))+IFERROR(VLOOKUP(A3048,BITXeom!$C$9:$D$100,2,0),0)-$D$3*IFERROR(VLOOKUP($A3048,Dividends!$C$10:$E$100,2,0),0)</f>
        <v>48.593555104612051</v>
      </c>
      <c r="G3048" s="66">
        <f t="shared" si="120"/>
        <v>7.2366835877576127E-2</v>
      </c>
      <c r="H3048" s="2">
        <f>H3047*(1-H$1+IF(AND(WEEKDAY($A3048)&lt;&gt;1,WEEKDAY($A3048)&lt;&gt;7),-VLOOKUP($A3048,ETF_OP_Fee!$I$5:$J$14,2,1),0))^($A3048-$A3047)*(1+1*(B3048/B3047-1))</f>
        <v>24.587621887598171</v>
      </c>
      <c r="I3048" s="9">
        <f>IFERROR(VLOOKUP(A3048,'BITO-IV'!$A$1:$J$10000,4,0),"")</f>
        <v>24.196899999999999</v>
      </c>
      <c r="J3048" s="9">
        <f t="shared" si="125"/>
        <v>1.6147601039727011E-2</v>
      </c>
      <c r="L3048" s="9">
        <f>VLOOKUP(A3048,'ETH-Web'!$A$1:$G$10001,6,0)</f>
        <v>2688.2788089999999</v>
      </c>
      <c r="M3048" s="2">
        <f>M3047*(1-M$1+IF(AND(WEEKDAY($A3048)&lt;&gt;1,WEEKDAY($A3048)&lt;&gt;7),-VLOOKUP($A3048,ETF_OP_Fee!$K$5:$L$14,2,1),0))^($A3048-$A3047)*(1+2*(L3048/L3047-1))-M$3*IFERROR(VLOOKUP($A4644,Dividends!$C$10:$E$100,3,0),0)</f>
        <v>26.33590816973107</v>
      </c>
      <c r="R3048">
        <f t="shared" si="121"/>
        <v>553.9396749644842</v>
      </c>
      <c r="S3048" t="e">
        <f t="shared" si="126"/>
        <v>#VALUE!</v>
      </c>
      <c r="T3048">
        <f t="shared" si="124"/>
        <v>495.49465861588482</v>
      </c>
      <c r="U3048">
        <f t="shared" si="122"/>
        <v>1753.7564391675069</v>
      </c>
      <c r="V3048">
        <f t="shared" si="123"/>
        <v>5401.3102896324162</v>
      </c>
      <c r="W3048">
        <f>VLOOKUP(A3048,Tbills!$B$4:$C$10000,2,1)</f>
        <v>0.24000131868129945</v>
      </c>
    </row>
    <row r="3049" spans="1:23">
      <c r="A3049" s="1">
        <v>44593</v>
      </c>
      <c r="B3049">
        <f>IFERROR(VLOOKUP($A3049,'BTC-Web'!$A$2:$H$10000,2,0),"")</f>
        <v>38481.765625</v>
      </c>
      <c r="C3049">
        <f>VLOOKUP(A3049,H_SPBTFDUE!$B$2:$C$5828,2,0)</f>
        <v>213.93</v>
      </c>
      <c r="D3049" s="2">
        <f>D3048*(1-D$1+IF(AND(WEEKDAY($A3049)&lt;&gt;1,WEEKDAY($A3049)&lt;&gt;7),-VLOOKUP($A3049,ETF_OP_Fee!$G$5:$H$14,2,1),0))^($A3049-$A3048)*(1+2*(C3049/C3048-1))+IFERROR(VLOOKUP(A3049,BITXeom!$C$9:$D$100,2,0),0)-$D$3*IFERROR(VLOOKUP($A3049,Dividends!$C$10:$E$100,2,0),0)</f>
        <v>48.847305307574082</v>
      </c>
      <c r="G3049" s="66">
        <f t="shared" ref="G3049:G3112" si="127">G3048*(1-G$1-2*(C3049/C3048-1))</f>
        <v>7.1976406890326916E-2</v>
      </c>
      <c r="H3049" s="2">
        <f>H3048*(1-H$1+IF(AND(WEEKDAY($A3049)&lt;&gt;1,WEEKDAY($A3049)&lt;&gt;7),-VLOOKUP($A3049,ETF_OP_Fee!$I$5:$J$14,2,1),0))^($A3049-$A3048)*(1+1*(B3049/B3048-1))</f>
        <v>24.951040580148536</v>
      </c>
      <c r="I3049" s="9">
        <f>IFERROR(VLOOKUP(A3049,'BITO-IV'!$A$1:$J$10000,4,0),"")</f>
        <v>24.263300000000001</v>
      </c>
      <c r="J3049" s="9">
        <f t="shared" si="125"/>
        <v>2.8344890437349113E-2</v>
      </c>
      <c r="L3049" s="9">
        <f>VLOOKUP(A3049,'ETH-Web'!$A$1:$G$10001,6,0)</f>
        <v>2792.1171880000002</v>
      </c>
      <c r="M3049" s="2">
        <f>M3048*(1-M$1+IF(AND(WEEKDAY($A3049)&lt;&gt;1,WEEKDAY($A3049)&lt;&gt;7),-VLOOKUP($A3049,ETF_OP_Fee!$K$5:$L$14,2,1),0))^($A3049-$A3048)*(1+2*(L3049/L3048-1))-M$3*IFERROR(VLOOKUP($A4645,Dividends!$C$10:$E$100,3,0),0)</f>
        <v>28.369697171440677</v>
      </c>
      <c r="R3049">
        <f t="shared" ref="R3049:R3112" si="128">IF($A3049&gt;=$R$2,B3049*R$4,"")</f>
        <v>562.14184177159723</v>
      </c>
      <c r="S3049" t="e">
        <f t="shared" si="126"/>
        <v>#VALUE!</v>
      </c>
      <c r="T3049">
        <f t="shared" si="124"/>
        <v>496.81839294008358</v>
      </c>
      <c r="U3049">
        <f t="shared" si="122"/>
        <v>1821.4976366929627</v>
      </c>
      <c r="V3049">
        <f t="shared" si="123"/>
        <v>5818.4261677360992</v>
      </c>
      <c r="W3049">
        <f>VLOOKUP(A3049,Tbills!$B$4:$C$10000,2,1)</f>
        <v>0.24000131868129945</v>
      </c>
    </row>
    <row r="3050" spans="1:23">
      <c r="A3050" s="1">
        <v>44594</v>
      </c>
      <c r="B3050">
        <f>IFERROR(VLOOKUP($A3050,'BTC-Web'!$A$2:$H$10000,2,0),"")</f>
        <v>38743.714844000002</v>
      </c>
      <c r="C3050">
        <f>VLOOKUP(A3050,H_SPBTFDUE!$B$2:$C$5828,2,0)</f>
        <v>208.11</v>
      </c>
      <c r="D3050" s="2">
        <f>D3049*(1-D$1+IF(AND(WEEKDAY($A3050)&lt;&gt;1,WEEKDAY($A3050)&lt;&gt;7),-VLOOKUP($A3050,ETF_OP_Fee!$G$5:$H$14,2,1),0))^($A3050-$A3049)*(1+2*(C3050/C3049-1))+IFERROR(VLOOKUP(A3050,BITXeom!$C$9:$D$100,2,0),0)-$D$3*IFERROR(VLOOKUP($A3050,Dividends!$C$10:$E$100,2,0),0)</f>
        <v>46.183939689055308</v>
      </c>
      <c r="G3050" s="66">
        <f t="shared" si="127"/>
        <v>7.5888919586163894E-2</v>
      </c>
      <c r="H3050" s="2">
        <f>H3049*(1-H$1+IF(AND(WEEKDAY($A3050)&lt;&gt;1,WEEKDAY($A3050)&lt;&gt;7),-VLOOKUP($A3050,ETF_OP_Fee!$I$5:$J$14,2,1),0))^($A3050-$A3049)*(1+1*(B3050/B3049-1))</f>
        <v>25.120230972185066</v>
      </c>
      <c r="I3050" s="9">
        <f>IFERROR(VLOOKUP(A3050,'BITO-IV'!$A$1:$J$10000,4,0),"")</f>
        <v>23.602900000000002</v>
      </c>
      <c r="J3050" s="9">
        <f t="shared" si="125"/>
        <v>6.4285785737560497E-2</v>
      </c>
      <c r="L3050" s="9">
        <f>VLOOKUP(A3050,'ETH-Web'!$A$1:$G$10001,6,0)</f>
        <v>2682.8540039999998</v>
      </c>
      <c r="M3050" s="2">
        <f>M3049*(1-M$1+IF(AND(WEEKDAY($A3050)&lt;&gt;1,WEEKDAY($A3050)&lt;&gt;7),-VLOOKUP($A3050,ETF_OP_Fee!$K$5:$L$14,2,1),0))^($A3050-$A3049)*(1+2*(L3050/L3049-1))-M$3*IFERROR(VLOOKUP($A4646,Dividends!$C$10:$E$100,3,0),0)</f>
        <v>26.148656013273065</v>
      </c>
      <c r="R3050">
        <f t="shared" si="128"/>
        <v>565.96839738898359</v>
      </c>
      <c r="S3050" t="e">
        <f t="shared" si="126"/>
        <v>#VALUE!</v>
      </c>
      <c r="T3050">
        <f t="shared" si="124"/>
        <v>483.30236878773803</v>
      </c>
      <c r="U3050">
        <f t="shared" si="122"/>
        <v>1750.217451072921</v>
      </c>
      <c r="V3050">
        <f t="shared" si="123"/>
        <v>5362.9061839940568</v>
      </c>
      <c r="W3050">
        <f>VLOOKUP(A3050,Tbills!$B$4:$C$10000,2,1)</f>
        <v>0.24000131868129945</v>
      </c>
    </row>
    <row r="3051" spans="1:23">
      <c r="A3051" s="1">
        <v>44595</v>
      </c>
      <c r="B3051">
        <f>IFERROR(VLOOKUP($A3051,'BTC-Web'!$A$2:$H$10000,2,0),"")</f>
        <v>36944.804687999997</v>
      </c>
      <c r="C3051">
        <f>VLOOKUP(A3051,H_SPBTFDUE!$B$2:$C$5828,2,0)</f>
        <v>201.05</v>
      </c>
      <c r="D3051" s="2">
        <f>D3050*(1-D$1+IF(AND(WEEKDAY($A3051)&lt;&gt;1,WEEKDAY($A3051)&lt;&gt;7),-VLOOKUP($A3051,ETF_OP_Fee!$G$5:$H$14,2,1),0))^($A3051-$A3050)*(1+2*(C3051/C3050-1))+IFERROR(VLOOKUP(A3051,BITXeom!$C$9:$D$100,2,0),0)-$D$3*IFERROR(VLOOKUP($A3051,Dividends!$C$10:$E$100,2,0),0)</f>
        <v>43.045228217873301</v>
      </c>
      <c r="G3051" s="66">
        <f t="shared" si="127"/>
        <v>8.1033936310658597E-2</v>
      </c>
      <c r="H3051" s="2">
        <f>H3050*(1-H$1+IF(AND(WEEKDAY($A3051)&lt;&gt;1,WEEKDAY($A3051)&lt;&gt;7),-VLOOKUP($A3051,ETF_OP_Fee!$I$5:$J$14,2,1),0))^($A3051-$A3050)*(1+1*(B3051/B3050-1))</f>
        <v>23.953249596288686</v>
      </c>
      <c r="I3051" s="9">
        <f>IFERROR(VLOOKUP(A3051,'BITO-IV'!$A$1:$J$10000,4,0),"")</f>
        <v>22.802199999999999</v>
      </c>
      <c r="J3051" s="9">
        <f t="shared" si="125"/>
        <v>5.0479760562081033E-2</v>
      </c>
      <c r="L3051" s="9">
        <f>VLOOKUP(A3051,'ETH-Web'!$A$1:$G$10001,6,0)</f>
        <v>2679.1625979999999</v>
      </c>
      <c r="M3051" s="2">
        <f>M3050*(1-M$1+IF(AND(WEEKDAY($A3051)&lt;&gt;1,WEEKDAY($A3051)&lt;&gt;7),-VLOOKUP($A3051,ETF_OP_Fee!$K$5:$L$14,2,1),0))^($A3051-$A3050)*(1+2*(L3051/L3050-1))-M$3*IFERROR(VLOOKUP($A4647,Dividends!$C$10:$E$100,3,0),0)</f>
        <v>26.07602726788631</v>
      </c>
      <c r="R3051">
        <f t="shared" si="128"/>
        <v>539.6899080356128</v>
      </c>
      <c r="S3051" t="e">
        <f t="shared" si="126"/>
        <v>#VALUE!</v>
      </c>
      <c r="T3051">
        <f t="shared" si="124"/>
        <v>466.90664189503019</v>
      </c>
      <c r="U3051">
        <f t="shared" si="122"/>
        <v>1747.8092830583505</v>
      </c>
      <c r="V3051">
        <f t="shared" si="123"/>
        <v>5348.0105370601323</v>
      </c>
      <c r="W3051">
        <f>VLOOKUP(A3051,Tbills!$B$4:$C$10000,2,1)</f>
        <v>0.24000131868129945</v>
      </c>
    </row>
    <row r="3052" spans="1:23">
      <c r="A3052" s="1">
        <v>44596</v>
      </c>
      <c r="B3052">
        <f>IFERROR(VLOOKUP($A3052,'BTC-Web'!$A$2:$H$10000,2,0),"")</f>
        <v>37149.265625</v>
      </c>
      <c r="C3052">
        <f>VLOOKUP(A3052,H_SPBTFDUE!$B$2:$C$5828,2,0)</f>
        <v>225.27</v>
      </c>
      <c r="D3052" s="2">
        <f>D3051*(1-D$1+IF(AND(WEEKDAY($A3052)&lt;&gt;1,WEEKDAY($A3052)&lt;&gt;7),-VLOOKUP($A3052,ETF_OP_Fee!$G$5:$H$14,2,1),0))^($A3052-$A3051)*(1+2*(C3052/C3051-1))+IFERROR(VLOOKUP(A3052,BITXeom!$C$9:$D$100,2,0),0)-$D$3*IFERROR(VLOOKUP($A3052,Dividends!$C$10:$E$100,2,0),0)</f>
        <v>53.4098949565835</v>
      </c>
      <c r="G3052" s="66">
        <f t="shared" si="127"/>
        <v>6.1505799305017123E-2</v>
      </c>
      <c r="H3052" s="2">
        <f>H3051*(1-H$1+IF(AND(WEEKDAY($A3052)&lt;&gt;1,WEEKDAY($A3052)&lt;&gt;7),-VLOOKUP($A3052,ETF_OP_Fee!$I$5:$J$14,2,1),0))^($A3052-$A3051)*(1+1*(B3052/B3051-1))</f>
        <v>24.085185426835256</v>
      </c>
      <c r="I3052" s="9">
        <f>IFERROR(VLOOKUP(A3052,'BITO-IV'!$A$1:$J$10000,4,0),"")</f>
        <v>25.544899999999998</v>
      </c>
      <c r="J3052" s="9">
        <f t="shared" si="125"/>
        <v>-5.7143092091366254E-2</v>
      </c>
      <c r="L3052" s="9">
        <f>VLOOKUP(A3052,'ETH-Web'!$A$1:$G$10001,6,0)</f>
        <v>2983.586914</v>
      </c>
      <c r="M3052" s="2">
        <f>M3051*(1-M$1+IF(AND(WEEKDAY($A3052)&lt;&gt;1,WEEKDAY($A3052)&lt;&gt;7),-VLOOKUP($A3052,ETF_OP_Fee!$K$5:$L$14,2,1),0))^($A3052-$A3051)*(1+2*(L3052/L3051-1))-M$3*IFERROR(VLOOKUP($A4648,Dividends!$C$10:$E$100,3,0),0)</f>
        <v>32.001067236646705</v>
      </c>
      <c r="R3052">
        <f t="shared" si="128"/>
        <v>542.67667451653688</v>
      </c>
      <c r="S3052" t="e">
        <f t="shared" si="126"/>
        <v>#VALUE!</v>
      </c>
      <c r="T3052">
        <f t="shared" si="124"/>
        <v>523.15373896888059</v>
      </c>
      <c r="U3052">
        <f t="shared" si="122"/>
        <v>1946.4070262079019</v>
      </c>
      <c r="V3052">
        <f t="shared" si="123"/>
        <v>6563.1947313356568</v>
      </c>
      <c r="W3052">
        <f>VLOOKUP(A3052,Tbills!$B$4:$C$10000,2,1)</f>
        <v>0.24000131868129945</v>
      </c>
    </row>
    <row r="3053" spans="1:23">
      <c r="A3053" s="1">
        <v>44599</v>
      </c>
      <c r="B3053">
        <f>IFERROR(VLOOKUP($A3053,'BTC-Web'!$A$2:$H$10000,2,0),"")</f>
        <v>42406.78125</v>
      </c>
      <c r="C3053">
        <f>VLOOKUP(A3053,H_SPBTFDUE!$B$2:$C$5828,2,0)</f>
        <v>245.21</v>
      </c>
      <c r="D3053" s="2">
        <f>D3052*(1-D$1+IF(AND(WEEKDAY($A3053)&lt;&gt;1,WEEKDAY($A3053)&lt;&gt;7),-VLOOKUP($A3053,ETF_OP_Fee!$G$5:$H$14,2,1),0))^($A3053-$A3052)*(1+2*(C3053/C3052-1))+IFERROR(VLOOKUP(A3053,BITXeom!$C$9:$D$100,2,0),0)-$D$3*IFERROR(VLOOKUP($A3053,Dividends!$C$10:$E$100,2,0),0)</f>
        <v>62.842423747435213</v>
      </c>
      <c r="G3053" s="66">
        <f t="shared" si="127"/>
        <v>5.0614102599383891E-2</v>
      </c>
      <c r="H3053" s="2">
        <f>H3052*(1-H$1+IF(AND(WEEKDAY($A3053)&lt;&gt;1,WEEKDAY($A3053)&lt;&gt;7),-VLOOKUP($A3053,ETF_OP_Fee!$I$5:$J$14,2,1),0))^($A3053-$A3052)*(1+1*(B3053/B3052-1))</f>
        <v>27.491672404324731</v>
      </c>
      <c r="I3053" s="9">
        <f>IFERROR(VLOOKUP(A3053,'BITO-IV'!$A$1:$J$10000,4,0),"")</f>
        <v>27.805099999999999</v>
      </c>
      <c r="J3053" s="9">
        <f t="shared" si="125"/>
        <v>-1.1272306004123989E-2</v>
      </c>
      <c r="L3053" s="9">
        <f>VLOOKUP(A3053,'ETH-Web'!$A$1:$G$10001,6,0)</f>
        <v>3142.470703</v>
      </c>
      <c r="M3053" s="2">
        <f>M3052*(1-M$1+IF(AND(WEEKDAY($A3053)&lt;&gt;1,WEEKDAY($A3053)&lt;&gt;7),-VLOOKUP($A3053,ETF_OP_Fee!$K$5:$L$14,2,1),0))^($A3053-$A3052)*(1+2*(L3053/L3052-1))-M$3*IFERROR(VLOOKUP($A4649,Dividends!$C$10:$E$100,3,0),0)</f>
        <v>35.406612248872783</v>
      </c>
      <c r="R3053">
        <f t="shared" si="128"/>
        <v>619.47849139212235</v>
      </c>
      <c r="S3053" t="e">
        <f t="shared" si="126"/>
        <v>#VALUE!</v>
      </c>
      <c r="T3053">
        <f t="shared" si="124"/>
        <v>569.46121690664188</v>
      </c>
      <c r="U3053">
        <f t="shared" si="122"/>
        <v>2050.0582796066269</v>
      </c>
      <c r="V3053">
        <f t="shared" si="123"/>
        <v>7261.6481584130079</v>
      </c>
      <c r="W3053">
        <f>VLOOKUP(A3053,Tbills!$B$4:$C$10000,2,1)</f>
        <v>0.29000175824176738</v>
      </c>
    </row>
    <row r="3054" spans="1:23">
      <c r="A3054" s="1">
        <v>44600</v>
      </c>
      <c r="B3054">
        <f>IFERROR(VLOOKUP($A3054,'BTC-Web'!$A$2:$H$10000,2,0),"")</f>
        <v>43854.652344000002</v>
      </c>
      <c r="C3054">
        <f>VLOOKUP(A3054,H_SPBTFDUE!$B$2:$C$5828,2,0)</f>
        <v>245.77</v>
      </c>
      <c r="D3054" s="2">
        <f>D3053*(1-D$1+IF(AND(WEEKDAY($A3054)&lt;&gt;1,WEEKDAY($A3054)&lt;&gt;7),-VLOOKUP($A3054,ETF_OP_Fee!$G$5:$H$14,2,1),0))^($A3054-$A3053)*(1+2*(C3054/C3053-1))+IFERROR(VLOOKUP(A3054,BITXeom!$C$9:$D$100,2,0),0)-$D$3*IFERROR(VLOOKUP($A3054,Dividends!$C$10:$E$100,2,0),0)</f>
        <v>63.121847243664803</v>
      </c>
      <c r="G3054" s="66">
        <f t="shared" si="127"/>
        <v>5.0380287292733139E-2</v>
      </c>
      <c r="H3054" s="2">
        <f>H3053*(1-H$1+IF(AND(WEEKDAY($A3054)&lt;&gt;1,WEEKDAY($A3054)&lt;&gt;7),-VLOOKUP($A3054,ETF_OP_Fee!$I$5:$J$14,2,1),0))^($A3054-$A3053)*(1+1*(B3054/B3053-1))</f>
        <v>28.42956528407829</v>
      </c>
      <c r="I3054" s="9">
        <f>IFERROR(VLOOKUP(A3054,'BITO-IV'!$A$1:$J$10000,4,0),"")</f>
        <v>27.868200000000002</v>
      </c>
      <c r="J3054" s="9">
        <f t="shared" si="125"/>
        <v>2.014357884894924E-2</v>
      </c>
      <c r="L3054" s="9">
        <f>VLOOKUP(A3054,'ETH-Web'!$A$1:$G$10001,6,0)</f>
        <v>3122.608643</v>
      </c>
      <c r="M3054" s="2">
        <f>M3053*(1-M$1+IF(AND(WEEKDAY($A3054)&lt;&gt;1,WEEKDAY($A3054)&lt;&gt;7),-VLOOKUP($A3054,ETF_OP_Fee!$K$5:$L$14,2,1),0))^($A3054-$A3053)*(1+2*(L3054/L3053-1))-M$3*IFERROR(VLOOKUP($A4650,Dividends!$C$10:$E$100,3,0),0)</f>
        <v>34.958135282775515</v>
      </c>
      <c r="R3054">
        <f t="shared" si="128"/>
        <v>640.62900021649546</v>
      </c>
      <c r="S3054" t="e">
        <f t="shared" si="126"/>
        <v>#VALUE!</v>
      </c>
      <c r="T3054">
        <f t="shared" si="124"/>
        <v>570.76172782164417</v>
      </c>
      <c r="U3054">
        <f t="shared" si="122"/>
        <v>2037.1008380259716</v>
      </c>
      <c r="V3054">
        <f t="shared" si="123"/>
        <v>7169.6686741274261</v>
      </c>
      <c r="W3054">
        <f>VLOOKUP(A3054,Tbills!$B$4:$C$10000,2,1)</f>
        <v>0.29000175824176738</v>
      </c>
    </row>
    <row r="3055" spans="1:23">
      <c r="A3055" s="1">
        <v>44601</v>
      </c>
      <c r="B3055">
        <f>IFERROR(VLOOKUP($A3055,'BTC-Web'!$A$2:$H$10000,2,0),"")</f>
        <v>44096.703125</v>
      </c>
      <c r="C3055">
        <f>VLOOKUP(A3055,H_SPBTFDUE!$B$2:$C$5828,2,0)</f>
        <v>248.6</v>
      </c>
      <c r="D3055" s="2">
        <f>D3054*(1-D$1+IF(AND(WEEKDAY($A3055)&lt;&gt;1,WEEKDAY($A3055)&lt;&gt;7),-VLOOKUP($A3055,ETF_OP_Fee!$G$5:$H$14,2,1),0))^($A3055-$A3054)*(1+2*(C3055/C3054-1))+IFERROR(VLOOKUP(A3055,BITXeom!$C$9:$D$100,2,0),0)-$D$3*IFERROR(VLOOKUP($A3055,Dividends!$C$10:$E$100,2,0),0)</f>
        <v>64.567737596370975</v>
      </c>
      <c r="G3055" s="66">
        <f t="shared" si="127"/>
        <v>4.9217423775512095E-2</v>
      </c>
      <c r="H3055" s="2">
        <f>H3054*(1-H$1+IF(AND(WEEKDAY($A3055)&lt;&gt;1,WEEKDAY($A3055)&lt;&gt;7),-VLOOKUP($A3055,ETF_OP_Fee!$I$5:$J$14,2,1),0))^($A3055-$A3054)*(1+1*(B3055/B3054-1))</f>
        <v>28.585735014431936</v>
      </c>
      <c r="I3055" s="9">
        <f>IFERROR(VLOOKUP(A3055,'BITO-IV'!$A$1:$J$10000,4,0),"")</f>
        <v>28.190200000000001</v>
      </c>
      <c r="J3055" s="9">
        <f t="shared" si="125"/>
        <v>1.4030940342102394E-2</v>
      </c>
      <c r="L3055" s="9">
        <f>VLOOKUP(A3055,'ETH-Web'!$A$1:$G$10001,6,0)</f>
        <v>3239.4570309999999</v>
      </c>
      <c r="M3055" s="2">
        <f>M3054*(1-M$1+IF(AND(WEEKDAY($A3055)&lt;&gt;1,WEEKDAY($A3055)&lt;&gt;7),-VLOOKUP($A3055,ETF_OP_Fee!$K$5:$L$14,2,1),0))^($A3055-$A3054)*(1+2*(L3055/L3054-1))-M$3*IFERROR(VLOOKUP($A4651,Dividends!$C$10:$E$100,3,0),0)</f>
        <v>37.573442799758674</v>
      </c>
      <c r="R3055">
        <f t="shared" si="128"/>
        <v>644.16487934323686</v>
      </c>
      <c r="S3055" t="e">
        <f t="shared" si="126"/>
        <v>#VALUE!</v>
      </c>
      <c r="T3055">
        <f t="shared" si="124"/>
        <v>577.33395262424517</v>
      </c>
      <c r="U3055">
        <f t="shared" si="122"/>
        <v>2113.3293944447796</v>
      </c>
      <c r="V3055">
        <f t="shared" si="123"/>
        <v>7706.0499263323463</v>
      </c>
      <c r="W3055">
        <f>VLOOKUP(A3055,Tbills!$B$4:$C$10000,2,1)</f>
        <v>0.29000175824176738</v>
      </c>
    </row>
    <row r="3056" spans="1:23">
      <c r="A3056" s="1">
        <v>44602</v>
      </c>
      <c r="B3056">
        <f>IFERROR(VLOOKUP($A3056,'BTC-Web'!$A$2:$H$10000,2,0),"")</f>
        <v>44347.800780999998</v>
      </c>
      <c r="C3056">
        <f>VLOOKUP(A3056,H_SPBTFDUE!$B$2:$C$5828,2,0)</f>
        <v>244.8</v>
      </c>
      <c r="D3056" s="2">
        <f>D3055*(1-D$1+IF(AND(WEEKDAY($A3056)&lt;&gt;1,WEEKDAY($A3056)&lt;&gt;7),-VLOOKUP($A3056,ETF_OP_Fee!$G$5:$H$14,2,1),0))^($A3056-$A3055)*(1+2*(C3056/C3055-1))+IFERROR(VLOOKUP(A3056,BITXeom!$C$9:$D$100,2,0),0)-$D$3*IFERROR(VLOOKUP($A3056,Dividends!$C$10:$E$100,2,0),0)</f>
        <v>62.586278902955755</v>
      </c>
      <c r="G3056" s="66">
        <f t="shared" si="127"/>
        <v>5.0719497415003485E-2</v>
      </c>
      <c r="H3056" s="2">
        <f>H3055*(1-H$1+IF(AND(WEEKDAY($A3056)&lt;&gt;1,WEEKDAY($A3056)&lt;&gt;7),-VLOOKUP($A3056,ETF_OP_Fee!$I$5:$J$14,2,1),0))^($A3056-$A3055)*(1+1*(B3056/B3055-1))</f>
        <v>28.747761089907065</v>
      </c>
      <c r="I3056" s="9">
        <f>IFERROR(VLOOKUP(A3056,'BITO-IV'!$A$1:$J$10000,4,0),"")</f>
        <v>27.7529</v>
      </c>
      <c r="J3056" s="9">
        <f t="shared" si="125"/>
        <v>3.5847103902909794E-2</v>
      </c>
      <c r="L3056" s="9">
        <f>VLOOKUP(A3056,'ETH-Web'!$A$1:$G$10001,6,0)</f>
        <v>3077.4821780000002</v>
      </c>
      <c r="M3056" s="2">
        <f>M3055*(1-M$1+IF(AND(WEEKDAY($A3056)&lt;&gt;1,WEEKDAY($A3056)&lt;&gt;7),-VLOOKUP($A3056,ETF_OP_Fee!$K$5:$L$14,2,1),0))^($A3056-$A3055)*(1+2*(L3056/L3055-1))-M$3*IFERROR(VLOOKUP($A4652,Dividends!$C$10:$E$100,3,0),0)</f>
        <v>33.815181212255482</v>
      </c>
      <c r="R3056">
        <f t="shared" si="128"/>
        <v>647.83291526923574</v>
      </c>
      <c r="S3056" t="e">
        <f t="shared" si="126"/>
        <v>#VALUE!</v>
      </c>
      <c r="T3056">
        <f t="shared" si="124"/>
        <v>568.50905712958661</v>
      </c>
      <c r="U3056">
        <f t="shared" si="122"/>
        <v>2007.661619033632</v>
      </c>
      <c r="V3056">
        <f t="shared" si="123"/>
        <v>6935.2568003507504</v>
      </c>
      <c r="W3056">
        <f>VLOOKUP(A3056,Tbills!$B$4:$C$10000,2,1)</f>
        <v>0.29000175824176738</v>
      </c>
    </row>
    <row r="3057" spans="1:23">
      <c r="A3057" s="1">
        <v>44603</v>
      </c>
      <c r="B3057">
        <f>IFERROR(VLOOKUP($A3057,'BTC-Web'!$A$2:$H$10000,2,0),"")</f>
        <v>43571.128905999998</v>
      </c>
      <c r="C3057">
        <f>VLOOKUP(A3057,H_SPBTFDUE!$B$2:$C$5828,2,0)</f>
        <v>234.9</v>
      </c>
      <c r="D3057" s="2">
        <f>D3056*(1-D$1+IF(AND(WEEKDAY($A3057)&lt;&gt;1,WEEKDAY($A3057)&lt;&gt;7),-VLOOKUP($A3057,ETF_OP_Fee!$G$5:$H$14,2,1),0))^($A3057-$A3056)*(1+2*(C3057/C3056-1))+IFERROR(VLOOKUP(A3057,BITXeom!$C$9:$D$100,2,0),0)-$D$3*IFERROR(VLOOKUP($A3057,Dividends!$C$10:$E$100,2,0),0)</f>
        <v>57.51721898495952</v>
      </c>
      <c r="G3057" s="66">
        <f t="shared" si="127"/>
        <v>5.4819169512906767E-2</v>
      </c>
      <c r="H3057" s="2">
        <f>H3056*(1-H$1+IF(AND(WEEKDAY($A3057)&lt;&gt;1,WEEKDAY($A3057)&lt;&gt;7),-VLOOKUP($A3057,ETF_OP_Fee!$I$5:$J$14,2,1),0))^($A3057-$A3056)*(1+1*(B3057/B3056-1))</f>
        <v>28.243560694091912</v>
      </c>
      <c r="I3057" s="9">
        <f>IFERROR(VLOOKUP(A3057,'BITO-IV'!$A$1:$J$10000,4,0),"")</f>
        <v>26.630500000000001</v>
      </c>
      <c r="J3057" s="9">
        <f t="shared" si="125"/>
        <v>6.0571926704038992E-2</v>
      </c>
      <c r="L3057" s="9">
        <f>VLOOKUP(A3057,'ETH-Web'!$A$1:$G$10001,6,0)</f>
        <v>2927.3835450000001</v>
      </c>
      <c r="M3057" s="2">
        <f>M3056*(1-M$1+IF(AND(WEEKDAY($A3057)&lt;&gt;1,WEEKDAY($A3057)&lt;&gt;7),-VLOOKUP($A3057,ETF_OP_Fee!$K$5:$L$14,2,1),0))^($A3057-$A3056)*(1+2*(L3057/L3056-1))-M$3*IFERROR(VLOOKUP($A4653,Dividends!$C$10:$E$100,3,0),0)</f>
        <v>30.515846568164765</v>
      </c>
      <c r="R3057">
        <f t="shared" si="128"/>
        <v>636.48728829049185</v>
      </c>
      <c r="S3057" t="e">
        <f t="shared" si="126"/>
        <v>#VALUE!</v>
      </c>
      <c r="T3057">
        <f t="shared" si="124"/>
        <v>545.51788202508124</v>
      </c>
      <c r="U3057">
        <f t="shared" si="122"/>
        <v>1909.7415509020416</v>
      </c>
      <c r="V3057">
        <f t="shared" si="123"/>
        <v>6258.5863758027954</v>
      </c>
      <c r="W3057">
        <f>VLOOKUP(A3057,Tbills!$B$4:$C$10000,2,1)</f>
        <v>0.29000175824176738</v>
      </c>
    </row>
    <row r="3058" spans="1:23">
      <c r="A3058" s="1">
        <v>44606</v>
      </c>
      <c r="B3058">
        <f>IFERROR(VLOOKUP($A3058,'BTC-Web'!$A$2:$H$10000,2,0),"")</f>
        <v>42157.398437999997</v>
      </c>
      <c r="C3058">
        <f>VLOOKUP(A3058,H_SPBTFDUE!$B$2:$C$5828,2,0)</f>
        <v>233.88</v>
      </c>
      <c r="D3058" s="2">
        <f>D3057*(1-D$1+IF(AND(WEEKDAY($A3058)&lt;&gt;1,WEEKDAY($A3058)&lt;&gt;7),-VLOOKUP($A3058,ETF_OP_Fee!$G$5:$H$14,2,1),0))^($A3058-$A3057)*(1+2*(C3058/C3057-1))+IFERROR(VLOOKUP(A3058,BITXeom!$C$9:$D$100,2,0),0)-$D$3*IFERROR(VLOOKUP($A3058,Dividends!$C$10:$E$100,2,0),0)</f>
        <v>56.997090398472395</v>
      </c>
      <c r="G3058" s="66">
        <f t="shared" si="127"/>
        <v>5.5292395545364276E-2</v>
      </c>
      <c r="H3058" s="2">
        <f>H3057*(1-H$1+IF(AND(WEEKDAY($A3058)&lt;&gt;1,WEEKDAY($A3058)&lt;&gt;7),-VLOOKUP($A3058,ETF_OP_Fee!$I$5:$J$14,2,1),0))^($A3058-$A3057)*(1+1*(B3058/B3057-1))</f>
        <v>27.325022400958257</v>
      </c>
      <c r="I3058" s="9">
        <f>IFERROR(VLOOKUP(A3058,'BITO-IV'!$A$1:$J$10000,4,0),"")</f>
        <v>26.510899999999999</v>
      </c>
      <c r="J3058" s="9">
        <f t="shared" si="125"/>
        <v>3.0708968799937342E-2</v>
      </c>
      <c r="L3058" s="9">
        <f>VLOOKUP(A3058,'ETH-Web'!$A$1:$G$10001,6,0)</f>
        <v>2933.4790039999998</v>
      </c>
      <c r="M3058" s="2">
        <f>M3057*(1-M$1+IF(AND(WEEKDAY($A3058)&lt;&gt;1,WEEKDAY($A3058)&lt;&gt;7),-VLOOKUP($A3058,ETF_OP_Fee!$K$5:$L$14,2,1),0))^($A3058-$A3057)*(1+2*(L3058/L3057-1))-M$3*IFERROR(VLOOKUP($A4654,Dividends!$C$10:$E$100,3,0),0)</f>
        <v>30.640560610967064</v>
      </c>
      <c r="R3058">
        <f t="shared" si="128"/>
        <v>615.83550591661219</v>
      </c>
      <c r="S3058" t="e">
        <f t="shared" si="126"/>
        <v>#VALUE!</v>
      </c>
      <c r="T3058">
        <f t="shared" si="124"/>
        <v>543.14909428704129</v>
      </c>
      <c r="U3058">
        <f t="shared" si="122"/>
        <v>1913.7180545426397</v>
      </c>
      <c r="V3058">
        <f t="shared" si="123"/>
        <v>6284.164352393097</v>
      </c>
      <c r="W3058">
        <f>VLOOKUP(A3058,Tbills!$B$4:$C$10000,2,1)</f>
        <v>0.43999912087911275</v>
      </c>
    </row>
    <row r="3059" spans="1:23">
      <c r="A3059" s="1">
        <v>44607</v>
      </c>
      <c r="B3059">
        <f>IFERROR(VLOOKUP($A3059,'BTC-Web'!$A$2:$H$10000,2,0),"")</f>
        <v>42586.464844000002</v>
      </c>
      <c r="C3059">
        <f>VLOOKUP(A3059,H_SPBTFDUE!$B$2:$C$5828,2,0)</f>
        <v>244.99</v>
      </c>
      <c r="D3059" s="2">
        <f>D3058*(1-D$1+IF(AND(WEEKDAY($A3059)&lt;&gt;1,WEEKDAY($A3059)&lt;&gt;7),-VLOOKUP($A3059,ETF_OP_Fee!$G$5:$H$14,2,1),0))^($A3059-$A3058)*(1+2*(C3059/C3058-1))+IFERROR(VLOOKUP(A3059,BITXeom!$C$9:$D$100,2,0),0)-$D$3*IFERROR(VLOOKUP($A3059,Dividends!$C$10:$E$100,2,0),0)</f>
        <v>62.40463151246464</v>
      </c>
      <c r="G3059" s="66">
        <f t="shared" si="127"/>
        <v>5.0036408755329109E-2</v>
      </c>
      <c r="H3059" s="2">
        <f>H3058*(1-H$1+IF(AND(WEEKDAY($A3059)&lt;&gt;1,WEEKDAY($A3059)&lt;&gt;7),-VLOOKUP($A3059,ETF_OP_Fee!$I$5:$J$14,2,1),0))^($A3059-$A3058)*(1+1*(B3059/B3058-1))</f>
        <v>27.602410525663288</v>
      </c>
      <c r="I3059" s="9">
        <f>IFERROR(VLOOKUP(A3059,'BITO-IV'!$A$1:$J$10000,4,0),"")</f>
        <v>27.773</v>
      </c>
      <c r="J3059" s="9">
        <f t="shared" si="125"/>
        <v>-6.1422775478598979E-3</v>
      </c>
      <c r="L3059" s="9">
        <f>VLOOKUP(A3059,'ETH-Web'!$A$1:$G$10001,6,0)</f>
        <v>3179.8771969999998</v>
      </c>
      <c r="M3059" s="2">
        <f>M3058*(1-M$1+IF(AND(WEEKDAY($A3059)&lt;&gt;1,WEEKDAY($A3059)&lt;&gt;7),-VLOOKUP($A3059,ETF_OP_Fee!$K$5:$L$14,2,1),0))^($A3059-$A3058)*(1+2*(L3059/L3058-1))-M$3*IFERROR(VLOOKUP($A4655,Dividends!$C$10:$E$100,3,0),0)</f>
        <v>35.78695976424688</v>
      </c>
      <c r="R3059">
        <f t="shared" si="128"/>
        <v>622.1033103115974</v>
      </c>
      <c r="S3059" t="e">
        <f t="shared" si="126"/>
        <v>#VALUE!</v>
      </c>
      <c r="T3059">
        <f t="shared" si="124"/>
        <v>568.95030190431953</v>
      </c>
      <c r="U3059">
        <f t="shared" si="122"/>
        <v>2074.4612096522583</v>
      </c>
      <c r="V3059">
        <f t="shared" si="123"/>
        <v>7339.6547695838126</v>
      </c>
      <c r="W3059">
        <f>VLOOKUP(A3059,Tbills!$B$4:$C$10000,2,1)</f>
        <v>0.43999912087911275</v>
      </c>
    </row>
    <row r="3060" spans="1:23">
      <c r="A3060" s="1">
        <v>44608</v>
      </c>
      <c r="B3060">
        <f>IFERROR(VLOOKUP($A3060,'BTC-Web'!$A$2:$H$10000,2,0),"")</f>
        <v>44578.277344000002</v>
      </c>
      <c r="C3060">
        <f>VLOOKUP(A3060,H_SPBTFDUE!$B$2:$C$5828,2,0)</f>
        <v>244.69</v>
      </c>
      <c r="D3060" s="2">
        <f>D3059*(1-D$1+IF(AND(WEEKDAY($A3060)&lt;&gt;1,WEEKDAY($A3060)&lt;&gt;7),-VLOOKUP($A3060,ETF_OP_Fee!$G$5:$H$14,2,1),0))^($A3060-$A3059)*(1+2*(C3060/C3059-1))+IFERROR(VLOOKUP(A3060,BITXeom!$C$9:$D$100,2,0),0)-$D$3*IFERROR(VLOOKUP($A3060,Dividends!$C$10:$E$100,2,0),0)</f>
        <v>62.244293279049195</v>
      </c>
      <c r="G3060" s="66">
        <f t="shared" si="127"/>
        <v>5.0156347266004452E-2</v>
      </c>
      <c r="H3060" s="2">
        <f>H3059*(1-H$1+IF(AND(WEEKDAY($A3060)&lt;&gt;1,WEEKDAY($A3060)&lt;&gt;7),-VLOOKUP($A3060,ETF_OP_Fee!$I$5:$J$14,2,1),0))^($A3060-$A3059)*(1+1*(B3060/B3059-1))</f>
        <v>28.89265146581339</v>
      </c>
      <c r="I3060" s="9">
        <f>IFERROR(VLOOKUP(A3060,'BITO-IV'!$A$1:$J$10000,4,0),"")</f>
        <v>27.7455</v>
      </c>
      <c r="J3060" s="9">
        <f t="shared" si="125"/>
        <v>4.1345496235908108E-2</v>
      </c>
      <c r="L3060" s="9">
        <f>VLOOKUP(A3060,'ETH-Web'!$A$1:$G$10001,6,0)</f>
        <v>3127.830078</v>
      </c>
      <c r="M3060" s="2">
        <f>M3059*(1-M$1+IF(AND(WEEKDAY($A3060)&lt;&gt;1,WEEKDAY($A3060)&lt;&gt;7),-VLOOKUP($A3060,ETF_OP_Fee!$K$5:$L$14,2,1),0))^($A3060-$A3059)*(1+2*(L3060/L3059-1))-M$3*IFERROR(VLOOKUP($A4656,Dividends!$C$10:$E$100,3,0),0)</f>
        <v>34.61457138862319</v>
      </c>
      <c r="R3060">
        <f t="shared" si="128"/>
        <v>651.19971815641509</v>
      </c>
      <c r="S3060" t="e">
        <f t="shared" si="126"/>
        <v>#VALUE!</v>
      </c>
      <c r="T3060">
        <f t="shared" si="124"/>
        <v>568.25359962842538</v>
      </c>
      <c r="U3060">
        <f t="shared" si="122"/>
        <v>2040.5071533316191</v>
      </c>
      <c r="V3060">
        <f t="shared" si="123"/>
        <v>7099.2061260097971</v>
      </c>
      <c r="W3060">
        <f>VLOOKUP(A3060,Tbills!$B$4:$C$10000,2,1)</f>
        <v>0.43999912087911275</v>
      </c>
    </row>
    <row r="3061" spans="1:23">
      <c r="A3061" s="1">
        <v>44609</v>
      </c>
      <c r="B3061">
        <f>IFERROR(VLOOKUP($A3061,'BTC-Web'!$A$2:$H$10000,2,0),"")</f>
        <v>43937.070312999997</v>
      </c>
      <c r="C3061">
        <f>VLOOKUP(A3061,H_SPBTFDUE!$B$2:$C$5828,2,0)</f>
        <v>226.56</v>
      </c>
      <c r="D3061" s="2">
        <f>D3060*(1-D$1+IF(AND(WEEKDAY($A3061)&lt;&gt;1,WEEKDAY($A3061)&lt;&gt;7),-VLOOKUP($A3061,ETF_OP_Fee!$G$5:$H$14,2,1),0))^($A3061-$A3060)*(1+2*(C3061/C3060-1))+IFERROR(VLOOKUP(A3061,BITXeom!$C$9:$D$100,2,0),0)-$D$3*IFERROR(VLOOKUP($A3061,Dividends!$C$10:$E$100,2,0),0)</f>
        <v>53.014075401432656</v>
      </c>
      <c r="G3061" s="66">
        <f t="shared" si="127"/>
        <v>5.7586280226246622E-2</v>
      </c>
      <c r="H3061" s="2">
        <f>H3060*(1-H$1+IF(AND(WEEKDAY($A3061)&lt;&gt;1,WEEKDAY($A3061)&lt;&gt;7),-VLOOKUP($A3061,ETF_OP_Fee!$I$5:$J$14,2,1),0))^($A3061-$A3060)*(1+1*(B3061/B3060-1))</f>
        <v>28.476322862074117</v>
      </c>
      <c r="I3061" s="9">
        <f>IFERROR(VLOOKUP(A3061,'BITO-IV'!$A$1:$J$10000,4,0),"")</f>
        <v>25.689499999999999</v>
      </c>
      <c r="J3061" s="9">
        <f t="shared" si="125"/>
        <v>0.10848100827474716</v>
      </c>
      <c r="L3061" s="9">
        <f>VLOOKUP(A3061,'ETH-Web'!$A$1:$G$10001,6,0)</f>
        <v>2881.4819339999999</v>
      </c>
      <c r="M3061" s="2">
        <f>M3060*(1-M$1+IF(AND(WEEKDAY($A3061)&lt;&gt;1,WEEKDAY($A3061)&lt;&gt;7),-VLOOKUP($A3061,ETF_OP_Fee!$K$5:$L$14,2,1),0))^($A3061-$A3060)*(1+2*(L3061/L3060-1))-M$3*IFERROR(VLOOKUP($A4657,Dividends!$C$10:$E$100,3,0),0)</f>
        <v>29.161327611916406</v>
      </c>
      <c r="R3061">
        <f t="shared" si="128"/>
        <v>641.83296235638829</v>
      </c>
      <c r="S3061" t="e">
        <f t="shared" si="126"/>
        <v>#VALUE!</v>
      </c>
      <c r="T3061">
        <f t="shared" si="124"/>
        <v>526.14955875522526</v>
      </c>
      <c r="U3061">
        <f t="shared" si="122"/>
        <v>1879.7966487624615</v>
      </c>
      <c r="V3061">
        <f t="shared" si="123"/>
        <v>5980.7840259185714</v>
      </c>
      <c r="W3061">
        <f>VLOOKUP(A3061,Tbills!$B$4:$C$10000,2,1)</f>
        <v>0.43999912087911275</v>
      </c>
    </row>
    <row r="3062" spans="1:23">
      <c r="A3062" s="1">
        <v>44610</v>
      </c>
      <c r="B3062">
        <f>IFERROR(VLOOKUP($A3062,'BTC-Web'!$A$2:$H$10000,2,0),"")</f>
        <v>40552.132812999997</v>
      </c>
      <c r="C3062">
        <f>VLOOKUP(A3062,H_SPBTFDUE!$B$2:$C$5828,2,0)</f>
        <v>221.34</v>
      </c>
      <c r="D3062" s="2">
        <f>D3061*(1-D$1+IF(AND(WEEKDAY($A3062)&lt;&gt;1,WEEKDAY($A3062)&lt;&gt;7),-VLOOKUP($A3062,ETF_OP_Fee!$G$5:$H$14,2,1),0))^($A3062-$A3061)*(1+2*(C3062/C3061-1))+IFERROR(VLOOKUP(A3062,BITXeom!$C$9:$D$100,2,0),0)-$D$3*IFERROR(VLOOKUP($A3062,Dividends!$C$10:$E$100,2,0),0)</f>
        <v>50.565063601218462</v>
      </c>
      <c r="G3062" s="66">
        <f t="shared" si="127"/>
        <v>6.0236887658247133E-2</v>
      </c>
      <c r="H3062" s="2">
        <f>H3061*(1-H$1+IF(AND(WEEKDAY($A3062)&lt;&gt;1,WEEKDAY($A3062)&lt;&gt;7),-VLOOKUP($A3062,ETF_OP_Fee!$I$5:$J$14,2,1),0))^($A3062-$A3061)*(1+1*(B3062/B3061-1))</f>
        <v>26.281806290189788</v>
      </c>
      <c r="I3062" s="9">
        <f>IFERROR(VLOOKUP(A3062,'BITO-IV'!$A$1:$J$10000,4,0),"")</f>
        <v>25.0944</v>
      </c>
      <c r="J3062" s="9">
        <f t="shared" si="125"/>
        <v>4.7317580423910766E-2</v>
      </c>
      <c r="L3062" s="9">
        <f>VLOOKUP(A3062,'ETH-Web'!$A$1:$G$10001,6,0)</f>
        <v>2785.727539</v>
      </c>
      <c r="M3062" s="2">
        <f>M3061*(1-M$1+IF(AND(WEEKDAY($A3062)&lt;&gt;1,WEEKDAY($A3062)&lt;&gt;7),-VLOOKUP($A3062,ETF_OP_Fee!$K$5:$L$14,2,1),0))^($A3062-$A3061)*(1+2*(L3062/L3061-1))-M$3*IFERROR(VLOOKUP($A4658,Dividends!$C$10:$E$100,3,0),0)</f>
        <v>27.222509019799972</v>
      </c>
      <c r="R3062">
        <f t="shared" si="128"/>
        <v>592.38577692642548</v>
      </c>
      <c r="S3062" t="e">
        <f t="shared" si="126"/>
        <v>#VALUE!</v>
      </c>
      <c r="T3062">
        <f t="shared" si="124"/>
        <v>514.02693915466784</v>
      </c>
      <c r="U3062">
        <f t="shared" si="122"/>
        <v>1817.3292118851434</v>
      </c>
      <c r="V3062">
        <f t="shared" si="123"/>
        <v>5583.1459135801779</v>
      </c>
      <c r="W3062">
        <f>VLOOKUP(A3062,Tbills!$B$4:$C$10000,2,1)</f>
        <v>0.43999912087911275</v>
      </c>
    </row>
    <row r="3063" spans="1:23">
      <c r="A3063" s="1">
        <v>44614</v>
      </c>
      <c r="B3063">
        <f>IFERROR(VLOOKUP($A3063,'BTC-Web'!$A$2:$H$10000,2,0),"")</f>
        <v>37068.769530999998</v>
      </c>
      <c r="C3063">
        <f>VLOOKUP(A3063,H_SPBTFDUE!$B$2:$C$5828,2,0)</f>
        <v>210.13</v>
      </c>
      <c r="D3063" s="2">
        <f>D3062*(1-D$1+IF(AND(WEEKDAY($A3063)&lt;&gt;1,WEEKDAY($A3063)&lt;&gt;7),-VLOOKUP($A3063,ETF_OP_Fee!$G$5:$H$14,2,1),0))^($A3063-$A3062)*(1+2*(C3063/C3062-1))+IFERROR(VLOOKUP(A3063,BITXeom!$C$9:$D$100,2,0),0)-$D$3*IFERROR(VLOOKUP($A3063,Dividends!$C$10:$E$100,2,0),0)</f>
        <v>45.421312232285828</v>
      </c>
      <c r="G3063" s="66">
        <f t="shared" si="127"/>
        <v>6.6335274680161746E-2</v>
      </c>
      <c r="H3063" s="2">
        <f>H3062*(1-H$1+IF(AND(WEEKDAY($A3063)&lt;&gt;1,WEEKDAY($A3063)&lt;&gt;7),-VLOOKUP($A3063,ETF_OP_Fee!$I$5:$J$14,2,1),0))^($A3063-$A3062)*(1+1*(B3063/B3062-1))</f>
        <v>24.021740152532942</v>
      </c>
      <c r="I3063" s="9">
        <f>IFERROR(VLOOKUP(A3063,'BITO-IV'!$A$1:$J$10000,4,0),"")</f>
        <v>23.8186</v>
      </c>
      <c r="J3063" s="9">
        <f t="shared" si="125"/>
        <v>8.5286352906108753E-3</v>
      </c>
      <c r="L3063" s="9">
        <f>VLOOKUP(A3063,'ETH-Web'!$A$1:$G$10001,6,0)</f>
        <v>2639.2993160000001</v>
      </c>
      <c r="M3063" s="2">
        <f>M3062*(1-M$1+IF(AND(WEEKDAY($A3063)&lt;&gt;1,WEEKDAY($A3063)&lt;&gt;7),-VLOOKUP($A3063,ETF_OP_Fee!$K$5:$L$14,2,1),0))^($A3063-$A3062)*(1+2*(L3063/L3062-1))-M$3*IFERROR(VLOOKUP($A4659,Dividends!$C$10:$E$100,3,0),0)</f>
        <v>24.358166546316173</v>
      </c>
      <c r="R3063">
        <f t="shared" si="128"/>
        <v>541.50078713710798</v>
      </c>
      <c r="S3063" t="e">
        <f t="shared" si="126"/>
        <v>#VALUE!</v>
      </c>
      <c r="T3063">
        <f t="shared" si="124"/>
        <v>487.99349744542491</v>
      </c>
      <c r="U3063">
        <f t="shared" si="122"/>
        <v>1721.8036145764213</v>
      </c>
      <c r="V3063">
        <f t="shared" si="123"/>
        <v>4995.6893362201126</v>
      </c>
      <c r="W3063">
        <f>VLOOKUP(A3063,Tbills!$B$4:$C$10000,2,1)</f>
        <v>0.38000175824177546</v>
      </c>
    </row>
    <row r="3064" spans="1:23">
      <c r="A3064" s="1">
        <v>44615</v>
      </c>
      <c r="B3064">
        <f>IFERROR(VLOOKUP($A3064,'BTC-Web'!$A$2:$H$10000,2,0),"")</f>
        <v>38285.28125</v>
      </c>
      <c r="C3064">
        <f>VLOOKUP(A3064,H_SPBTFDUE!$B$2:$C$5828,2,0)</f>
        <v>208.43</v>
      </c>
      <c r="D3064" s="2">
        <f>D3063*(1-D$1+IF(AND(WEEKDAY($A3064)&lt;&gt;1,WEEKDAY($A3064)&lt;&gt;7),-VLOOKUP($A3064,ETF_OP_Fee!$G$5:$H$14,2,1),0))^($A3064-$A3063)*(1+2*(C3064/C3063-1))+IFERROR(VLOOKUP(A3064,BITXeom!$C$9:$D$100,2,0),0)-$D$3*IFERROR(VLOOKUP($A3064,Dividends!$C$10:$E$100,2,0),0)</f>
        <v>44.680987668863068</v>
      </c>
      <c r="G3064" s="66">
        <f t="shared" si="127"/>
        <v>6.7405156850742109E-2</v>
      </c>
      <c r="H3064" s="2">
        <f>H3063*(1-H$1+IF(AND(WEEKDAY($A3064)&lt;&gt;1,WEEKDAY($A3064)&lt;&gt;7),-VLOOKUP($A3064,ETF_OP_Fee!$I$5:$J$14,2,1),0))^($A3064-$A3063)*(1+1*(B3064/B3063-1))</f>
        <v>24.809432647402495</v>
      </c>
      <c r="I3064" s="9">
        <f>IFERROR(VLOOKUP(A3064,'BITO-IV'!$A$1:$J$10000,4,0),"")</f>
        <v>23.6358</v>
      </c>
      <c r="J3064" s="9">
        <f t="shared" si="125"/>
        <v>4.9654873006307998E-2</v>
      </c>
      <c r="L3064" s="9">
        <f>VLOOKUP(A3064,'ETH-Web'!$A$1:$G$10001,6,0)</f>
        <v>2590.3596189999998</v>
      </c>
      <c r="M3064" s="2">
        <f>M3063*(1-M$1+IF(AND(WEEKDAY($A3064)&lt;&gt;1,WEEKDAY($A3064)&lt;&gt;7),-VLOOKUP($A3064,ETF_OP_Fee!$K$5:$L$14,2,1),0))^($A3064-$A3063)*(1+2*(L3064/L3063-1))-M$3*IFERROR(VLOOKUP($A4660,Dividends!$C$10:$E$100,3,0),0)</f>
        <v>23.45423086363969</v>
      </c>
      <c r="R3064">
        <f t="shared" si="128"/>
        <v>559.2715969517991</v>
      </c>
      <c r="S3064" t="e">
        <f t="shared" si="126"/>
        <v>#VALUE!</v>
      </c>
      <c r="T3064">
        <f t="shared" si="124"/>
        <v>484.04551788202502</v>
      </c>
      <c r="U3064">
        <f t="shared" si="122"/>
        <v>1689.876751760959</v>
      </c>
      <c r="V3064">
        <f t="shared" si="123"/>
        <v>4810.2984595303933</v>
      </c>
      <c r="W3064">
        <f>VLOOKUP(A3064,Tbills!$B$4:$C$10000,2,1)</f>
        <v>0.38000175824177546</v>
      </c>
    </row>
    <row r="3065" spans="1:23">
      <c r="A3065" s="1">
        <v>44616</v>
      </c>
      <c r="B3065">
        <f>IFERROR(VLOOKUP($A3065,'BTC-Web'!$A$2:$H$10000,2,0),"")</f>
        <v>37278.566405999998</v>
      </c>
      <c r="C3065">
        <f>VLOOKUP(A3065,H_SPBTFDUE!$B$2:$C$5828,2,0)</f>
        <v>212.38</v>
      </c>
      <c r="D3065" s="2">
        <f>D3064*(1-D$1+IF(AND(WEEKDAY($A3065)&lt;&gt;1,WEEKDAY($A3065)&lt;&gt;7),-VLOOKUP($A3065,ETF_OP_Fee!$G$5:$H$14,2,1),0))^($A3065-$A3064)*(1+2*(C3065/C3064-1))+IFERROR(VLOOKUP(A3065,BITXeom!$C$9:$D$100,2,0),0)-$D$3*IFERROR(VLOOKUP($A3065,Dividends!$C$10:$E$100,2,0),0)</f>
        <v>46.368914577978387</v>
      </c>
      <c r="G3065" s="66">
        <f t="shared" si="127"/>
        <v>6.4846829976976536E-2</v>
      </c>
      <c r="H3065" s="2">
        <f>H3064*(1-H$1+IF(AND(WEEKDAY($A3065)&lt;&gt;1,WEEKDAY($A3065)&lt;&gt;7),-VLOOKUP($A3065,ETF_OP_Fee!$I$5:$J$14,2,1),0))^($A3065-$A3064)*(1+1*(B3065/B3064-1))</f>
        <v>24.156437684275922</v>
      </c>
      <c r="I3065" s="9">
        <f>IFERROR(VLOOKUP(A3065,'BITO-IV'!$A$1:$J$10000,4,0),"")</f>
        <v>24.083500000000001</v>
      </c>
      <c r="J3065" s="9">
        <f t="shared" si="125"/>
        <v>3.0285334056894264E-3</v>
      </c>
      <c r="L3065" s="9">
        <f>VLOOKUP(A3065,'ETH-Web'!$A$1:$G$10001,6,0)</f>
        <v>2598.0671390000002</v>
      </c>
      <c r="M3065" s="2">
        <f>M3064*(1-M$1+IF(AND(WEEKDAY($A3065)&lt;&gt;1,WEEKDAY($A3065)&lt;&gt;7),-VLOOKUP($A3065,ETF_OP_Fee!$K$5:$L$14,2,1),0))^($A3065-$A3064)*(1+2*(L3065/L3064-1))-M$3*IFERROR(VLOOKUP($A4661,Dividends!$C$10:$E$100,3,0),0)</f>
        <v>23.593197649041961</v>
      </c>
      <c r="R3065">
        <f t="shared" si="128"/>
        <v>544.56550102938866</v>
      </c>
      <c r="S3065" t="e">
        <f t="shared" si="126"/>
        <v>#VALUE!</v>
      </c>
      <c r="T3065">
        <f t="shared" si="124"/>
        <v>493.21876451463066</v>
      </c>
      <c r="U3065">
        <f t="shared" si="122"/>
        <v>1694.9049180303057</v>
      </c>
      <c r="V3065">
        <f t="shared" si="123"/>
        <v>4838.7995737913061</v>
      </c>
      <c r="W3065">
        <f>VLOOKUP(A3065,Tbills!$B$4:$C$10000,2,1)</f>
        <v>0.38000175824177546</v>
      </c>
    </row>
    <row r="3066" spans="1:23">
      <c r="A3066" s="1">
        <v>44617</v>
      </c>
      <c r="B3066">
        <f>IFERROR(VLOOKUP($A3066,'BTC-Web'!$A$2:$H$10000,2,0),"")</f>
        <v>38333.746094000002</v>
      </c>
      <c r="C3066">
        <f>VLOOKUP(A3066,H_SPBTFDUE!$B$2:$C$5828,2,0)</f>
        <v>216.48</v>
      </c>
      <c r="D3066" s="2">
        <f>D3065*(1-D$1+IF(AND(WEEKDAY($A3066)&lt;&gt;1,WEEKDAY($A3066)&lt;&gt;7),-VLOOKUP($A3066,ETF_OP_Fee!$G$5:$H$14,2,1),0))^($A3066-$A3065)*(1+2*(C3066/C3065-1))+IFERROR(VLOOKUP(A3066,BITXeom!$C$9:$D$100,2,0),0)-$D$3*IFERROR(VLOOKUP($A3066,Dividends!$C$10:$E$100,2,0),0)</f>
        <v>48.153414665106709</v>
      </c>
      <c r="G3066" s="66">
        <f t="shared" si="127"/>
        <v>6.2339715779417111E-2</v>
      </c>
      <c r="H3066" s="2">
        <f>H3065*(1-H$1+IF(AND(WEEKDAY($A3066)&lt;&gt;1,WEEKDAY($A3066)&lt;&gt;7),-VLOOKUP($A3066,ETF_OP_Fee!$I$5:$J$14,2,1),0))^($A3066-$A3065)*(1+1*(B3066/B3065-1))</f>
        <v>24.839545520452596</v>
      </c>
      <c r="I3066" s="9">
        <f>IFERROR(VLOOKUP(A3066,'BITO-IV'!$A$1:$J$10000,4,0),"")</f>
        <v>24.531400000000001</v>
      </c>
      <c r="J3066" s="9">
        <f t="shared" si="125"/>
        <v>1.2561269248905216E-2</v>
      </c>
      <c r="L3066" s="9">
        <f>VLOOKUP(A3066,'ETH-Web'!$A$1:$G$10001,6,0)</f>
        <v>2764.5356449999999</v>
      </c>
      <c r="M3066" s="2">
        <f>M3065*(1-M$1+IF(AND(WEEKDAY($A3066)&lt;&gt;1,WEEKDAY($A3066)&lt;&gt;7),-VLOOKUP($A3066,ETF_OP_Fee!$K$5:$L$14,2,1),0))^($A3066-$A3065)*(1+2*(L3066/L3065-1))-M$3*IFERROR(VLOOKUP($A4662,Dividends!$C$10:$E$100,3,0),0)</f>
        <v>26.615932402991692</v>
      </c>
      <c r="R3066">
        <f t="shared" si="128"/>
        <v>559.97957165682749</v>
      </c>
      <c r="S3066" t="e">
        <f t="shared" si="126"/>
        <v>#VALUE!</v>
      </c>
      <c r="T3066">
        <f t="shared" si="124"/>
        <v>502.74036228518338</v>
      </c>
      <c r="U3066">
        <f t="shared" si="122"/>
        <v>1803.504224522884</v>
      </c>
      <c r="V3066">
        <f t="shared" si="123"/>
        <v>5458.7412983794547</v>
      </c>
      <c r="W3066">
        <f>VLOOKUP(A3066,Tbills!$B$4:$C$10000,2,1)</f>
        <v>0.38000175824177546</v>
      </c>
    </row>
    <row r="3067" spans="1:23">
      <c r="A3067" s="1">
        <v>44620</v>
      </c>
      <c r="B3067">
        <f>IFERROR(VLOOKUP($A3067,'BTC-Web'!$A$2:$H$10000,2,0),"")</f>
        <v>37706</v>
      </c>
      <c r="C3067">
        <f>VLOOKUP(A3067,H_SPBTFDUE!$B$2:$C$5828,2,0)</f>
        <v>232.44</v>
      </c>
      <c r="D3067" s="2">
        <f>D3066*(1-D$1+IF(AND(WEEKDAY($A3067)&lt;&gt;1,WEEKDAY($A3067)&lt;&gt;7),-VLOOKUP($A3067,ETF_OP_Fee!$G$5:$H$14,2,1),0))^($A3067-$A3066)*(1+2*(C3067/C3066-1))+IFERROR(VLOOKUP(A3067,BITXeom!$C$9:$D$100,2,0),0)-$D$3*IFERROR(VLOOKUP($A3067,Dividends!$C$10:$E$100,2,0),0)</f>
        <v>55.23366126604013</v>
      </c>
      <c r="G3067" s="66">
        <f t="shared" si="127"/>
        <v>5.3144472695369996E-2</v>
      </c>
      <c r="H3067" s="2">
        <f>H3066*(1-H$1+IF(AND(WEEKDAY($A3067)&lt;&gt;1,WEEKDAY($A3067)&lt;&gt;7),-VLOOKUP($A3067,ETF_OP_Fee!$I$5:$J$14,2,1),0))^($A3067-$A3066)*(1+1*(B3067/B3066-1))</f>
        <v>24.430870158836502</v>
      </c>
      <c r="I3067" s="9">
        <f>IFERROR(VLOOKUP(A3067,'BITO-IV'!$A$1:$J$10000,4,0),"")</f>
        <v>26.337</v>
      </c>
      <c r="J3067" s="9">
        <f t="shared" si="125"/>
        <v>-7.237460003658347E-2</v>
      </c>
      <c r="L3067" s="9">
        <f>VLOOKUP(A3067,'ETH-Web'!$A$1:$G$10001,6,0)</f>
        <v>2919.201172</v>
      </c>
      <c r="M3067" s="2">
        <f>M3066*(1-M$1+IF(AND(WEEKDAY($A3067)&lt;&gt;1,WEEKDAY($A3067)&lt;&gt;7),-VLOOKUP($A3067,ETF_OP_Fee!$K$5:$L$14,2,1),0))^($A3067-$A3066)*(1+2*(L3067/L3066-1))-M$3*IFERROR(VLOOKUP($A4663,Dividends!$C$10:$E$100,3,0),0)</f>
        <v>29.591771633817654</v>
      </c>
      <c r="R3067">
        <f t="shared" si="128"/>
        <v>550.80945329778751</v>
      </c>
      <c r="S3067" t="e">
        <f t="shared" si="126"/>
        <v>#VALUE!</v>
      </c>
      <c r="T3067">
        <f t="shared" si="124"/>
        <v>539.80492336274961</v>
      </c>
      <c r="U3067">
        <f t="shared" si="122"/>
        <v>1904.4036040758497</v>
      </c>
      <c r="V3067">
        <f t="shared" si="123"/>
        <v>6069.0650796654909</v>
      </c>
      <c r="W3067">
        <f>VLOOKUP(A3067,Tbills!$B$4:$C$10000,2,1)</f>
        <v>0.35999999999997612</v>
      </c>
    </row>
    <row r="3068" spans="1:23">
      <c r="A3068" s="1">
        <v>44621</v>
      </c>
      <c r="B3068">
        <f>IFERROR(VLOOKUP($A3068,'BTC-Web'!$A$2:$H$10000,2,0),"")</f>
        <v>43194.503905999998</v>
      </c>
      <c r="C3068">
        <f>VLOOKUP(A3068,H_SPBTFDUE!$B$2:$C$5828,2,0)</f>
        <v>244.86</v>
      </c>
      <c r="D3068" s="2">
        <f>D3067*(1-D$1+IF(AND(WEEKDAY($A3068)&lt;&gt;1,WEEKDAY($A3068)&lt;&gt;7),-VLOOKUP($A3068,ETF_OP_Fee!$G$5:$H$14,2,1),0))^($A3068-$A3067)*(1+2*(C3068/C3067-1))+IFERROR(VLOOKUP(A3068,BITXeom!$C$9:$D$100,2,0),0)-$D$3*IFERROR(VLOOKUP($A3068,Dividends!$C$10:$E$100,2,0),0)</f>
        <v>61.128907769652514</v>
      </c>
      <c r="G3068" s="66">
        <f t="shared" si="127"/>
        <v>4.7462353742141535E-2</v>
      </c>
      <c r="H3068" s="2">
        <f>H3067*(1-H$1+IF(AND(WEEKDAY($A3068)&lt;&gt;1,WEEKDAY($A3068)&lt;&gt;7),-VLOOKUP($A3068,ETF_OP_Fee!$I$5:$J$14,2,1),0))^($A3068-$A3067)*(1+1*(B3068/B3067-1))</f>
        <v>27.986311205878401</v>
      </c>
      <c r="I3068" s="9">
        <f>IFERROR(VLOOKUP(A3068,'BITO-IV'!$A$1:$J$10000,4,0),"")</f>
        <v>27.748100000000001</v>
      </c>
      <c r="J3068" s="9">
        <f t="shared" si="125"/>
        <v>8.5847753856445053E-3</v>
      </c>
      <c r="L3068" s="9">
        <f>VLOOKUP(A3068,'ETH-Web'!$A$1:$G$10001,6,0)</f>
        <v>2972.485107</v>
      </c>
      <c r="M3068" s="2">
        <f>M3067*(1-M$1+IF(AND(WEEKDAY($A3068)&lt;&gt;1,WEEKDAY($A3068)&lt;&gt;7),-VLOOKUP($A3068,ETF_OP_Fee!$K$5:$L$14,2,1),0))^($A3068-$A3067)*(1+2*(L3068/L3067-1))-M$3*IFERROR(VLOOKUP($A4664,Dividends!$C$10:$E$100,3,0),0)</f>
        <v>30.671253992234327</v>
      </c>
      <c r="R3068">
        <f t="shared" si="128"/>
        <v>630.98554823988241</v>
      </c>
      <c r="S3068" t="e">
        <f t="shared" si="126"/>
        <v>#VALUE!</v>
      </c>
      <c r="T3068">
        <f t="shared" si="124"/>
        <v>568.64839758476546</v>
      </c>
      <c r="U3068">
        <f t="shared" si="122"/>
        <v>1939.1645238872861</v>
      </c>
      <c r="V3068">
        <f t="shared" si="123"/>
        <v>6290.4593498921013</v>
      </c>
      <c r="W3068">
        <f>VLOOKUP(A3068,Tbills!$B$4:$C$10000,2,1)</f>
        <v>0.35999999999997612</v>
      </c>
    </row>
    <row r="3069" spans="1:23">
      <c r="A3069" s="1">
        <v>44622</v>
      </c>
      <c r="B3069">
        <f>IFERROR(VLOOKUP($A3069,'BTC-Web'!$A$2:$H$10000,2,0),"")</f>
        <v>44357.617187999997</v>
      </c>
      <c r="C3069">
        <f>VLOOKUP(A3069,H_SPBTFDUE!$B$2:$C$5828,2,0)</f>
        <v>243.12</v>
      </c>
      <c r="D3069" s="2">
        <f>D3068*(1-D$1+IF(AND(WEEKDAY($A3069)&lt;&gt;1,WEEKDAY($A3069)&lt;&gt;7),-VLOOKUP($A3069,ETF_OP_Fee!$G$5:$H$14,2,1),0))^($A3069-$A3068)*(1+2*(C3069/C3068-1))+IFERROR(VLOOKUP(A3069,BITXeom!$C$9:$D$100,2,0),0)-$D$3*IFERROR(VLOOKUP($A3069,Dividends!$C$10:$E$100,2,0),0)</f>
        <v>60.252867094887961</v>
      </c>
      <c r="G3069" s="66">
        <f t="shared" si="127"/>
        <v>4.8134427700159022E-2</v>
      </c>
      <c r="H3069" s="2">
        <f>H3068*(1-H$1+IF(AND(WEEKDAY($A3069)&lt;&gt;1,WEEKDAY($A3069)&lt;&gt;7),-VLOOKUP($A3069,ETF_OP_Fee!$I$5:$J$14,2,1),0))^($A3069-$A3068)*(1+1*(B3069/B3068-1))</f>
        <v>28.739160220635732</v>
      </c>
      <c r="I3069" s="9">
        <f>IFERROR(VLOOKUP(A3069,'BITO-IV'!$A$1:$J$10000,4,0),"")</f>
        <v>27.549600000000002</v>
      </c>
      <c r="J3069" s="9">
        <f t="shared" si="125"/>
        <v>4.3178856340408966E-2</v>
      </c>
      <c r="L3069" s="9">
        <f>VLOOKUP(A3069,'ETH-Web'!$A$1:$G$10001,6,0)</f>
        <v>2950.1184079999998</v>
      </c>
      <c r="M3069" s="2">
        <f>M3068*(1-M$1+IF(AND(WEEKDAY($A3069)&lt;&gt;1,WEEKDAY($A3069)&lt;&gt;7),-VLOOKUP($A3069,ETF_OP_Fee!$K$5:$L$14,2,1),0))^($A3069-$A3068)*(1+2*(L3069/L3068-1))-M$3*IFERROR(VLOOKUP($A4665,Dividends!$C$10:$E$100,3,0),0)</f>
        <v>30.208899442482828</v>
      </c>
      <c r="R3069">
        <f t="shared" si="128"/>
        <v>647.97631339613918</v>
      </c>
      <c r="S3069" t="e">
        <f t="shared" si="126"/>
        <v>#VALUE!</v>
      </c>
      <c r="T3069">
        <f t="shared" si="124"/>
        <v>564.60752438457962</v>
      </c>
      <c r="U3069">
        <f t="shared" si="122"/>
        <v>1924.5731272423961</v>
      </c>
      <c r="V3069">
        <f t="shared" si="123"/>
        <v>6195.6336704077921</v>
      </c>
      <c r="W3069">
        <f>VLOOKUP(A3069,Tbills!$B$4:$C$10000,2,1)</f>
        <v>0.35999999999997612</v>
      </c>
    </row>
    <row r="3070" spans="1:23">
      <c r="A3070" s="1">
        <v>44623</v>
      </c>
      <c r="B3070">
        <f>IFERROR(VLOOKUP($A3070,'BTC-Web'!$A$2:$H$10000,2,0),"")</f>
        <v>43925.195312999997</v>
      </c>
      <c r="C3070">
        <f>VLOOKUP(A3070,H_SPBTFDUE!$B$2:$C$5828,2,0)</f>
        <v>232.98</v>
      </c>
      <c r="D3070" s="2">
        <f>D3069*(1-D$1+IF(AND(WEEKDAY($A3070)&lt;&gt;1,WEEKDAY($A3070)&lt;&gt;7),-VLOOKUP($A3070,ETF_OP_Fee!$G$5:$H$14,2,1),0))^($A3070-$A3069)*(1+2*(C3070/C3069-1))+IFERROR(VLOOKUP(A3070,BITXeom!$C$9:$D$100,2,0),0)-$D$3*IFERROR(VLOOKUP($A3070,Dividends!$C$10:$E$100,2,0),0)</f>
        <v>55.220180719125267</v>
      </c>
      <c r="G3070" s="66">
        <f t="shared" si="127"/>
        <v>5.214708410663433E-2</v>
      </c>
      <c r="H3070" s="2">
        <f>H3069*(1-H$1+IF(AND(WEEKDAY($A3070)&lt;&gt;1,WEEKDAY($A3070)&lt;&gt;7),-VLOOKUP($A3070,ETF_OP_Fee!$I$5:$J$14,2,1),0))^($A3070-$A3069)*(1+1*(B3070/B3069-1))</f>
        <v>28.458254738604051</v>
      </c>
      <c r="I3070" s="9">
        <f>IFERROR(VLOOKUP(A3070,'BITO-IV'!$A$1:$J$10000,4,0),"")</f>
        <v>26.401199999999999</v>
      </c>
      <c r="J3070" s="9">
        <f t="shared" si="125"/>
        <v>7.7915198498706539E-2</v>
      </c>
      <c r="L3070" s="9">
        <f>VLOOKUP(A3070,'ETH-Web'!$A$1:$G$10001,6,0)</f>
        <v>2834.4689939999998</v>
      </c>
      <c r="M3070" s="2">
        <f>M3069*(1-M$1+IF(AND(WEEKDAY($A3070)&lt;&gt;1,WEEKDAY($A3070)&lt;&gt;7),-VLOOKUP($A3070,ETF_OP_Fee!$K$5:$L$14,2,1),0))^($A3070-$A3069)*(1+2*(L3070/L3069-1))-M$3*IFERROR(VLOOKUP($A4666,Dividends!$C$10:$E$100,3,0),0)</f>
        <v>27.839707002060351</v>
      </c>
      <c r="R3070">
        <f t="shared" si="128"/>
        <v>641.65949229173259</v>
      </c>
      <c r="S3070" t="e">
        <f t="shared" si="126"/>
        <v>#VALUE!</v>
      </c>
      <c r="T3070">
        <f t="shared" si="124"/>
        <v>541.05898745935895</v>
      </c>
      <c r="U3070">
        <f t="shared" si="122"/>
        <v>1849.1267472726431</v>
      </c>
      <c r="V3070">
        <f t="shared" si="123"/>
        <v>5709.7288964353083</v>
      </c>
      <c r="W3070">
        <f>VLOOKUP(A3070,Tbills!$B$4:$C$10000,2,1)</f>
        <v>0.35999999999997612</v>
      </c>
    </row>
    <row r="3071" spans="1:23">
      <c r="A3071" s="1">
        <v>44624</v>
      </c>
      <c r="B3071">
        <f>IFERROR(VLOOKUP($A3071,'BTC-Web'!$A$2:$H$10000,2,0),"")</f>
        <v>42458.140625</v>
      </c>
      <c r="C3071">
        <f>VLOOKUP(A3071,H_SPBTFDUE!$B$2:$C$5828,2,0)</f>
        <v>218.89</v>
      </c>
      <c r="D3071" s="2">
        <f>D3070*(1-D$1+IF(AND(WEEKDAY($A3071)&lt;&gt;1,WEEKDAY($A3071)&lt;&gt;7),-VLOOKUP($A3071,ETF_OP_Fee!$G$5:$H$14,2,1),0))^($A3071-$A3070)*(1+2*(C3071/C3070-1))+IFERROR(VLOOKUP(A3071,BITXeom!$C$9:$D$100,2,0),0)-$D$3*IFERROR(VLOOKUP($A3071,Dividends!$C$10:$E$100,2,0),0)</f>
        <v>48.535194966744818</v>
      </c>
      <c r="G3071" s="66">
        <f t="shared" si="127"/>
        <v>5.845179869404863E-2</v>
      </c>
      <c r="H3071" s="2">
        <f>H3070*(1-H$1+IF(AND(WEEKDAY($A3071)&lt;&gt;1,WEEKDAY($A3071)&lt;&gt;7),-VLOOKUP($A3071,ETF_OP_Fee!$I$5:$J$14,2,1),0))^($A3071-$A3070)*(1+1*(B3071/B3070-1))</f>
        <v>27.507063418186373</v>
      </c>
      <c r="I3071" s="9">
        <f>IFERROR(VLOOKUP(A3071,'BITO-IV'!$A$1:$J$10000,4,0),"")</f>
        <v>24.8064</v>
      </c>
      <c r="J3071" s="9">
        <f t="shared" si="125"/>
        <v>0.10886962308865344</v>
      </c>
      <c r="L3071" s="9">
        <f>VLOOKUP(A3071,'ETH-Web'!$A$1:$G$10001,6,0)</f>
        <v>2617.1560060000002</v>
      </c>
      <c r="M3071" s="2">
        <f>M3070*(1-M$1+IF(AND(WEEKDAY($A3071)&lt;&gt;1,WEEKDAY($A3071)&lt;&gt;7),-VLOOKUP($A3071,ETF_OP_Fee!$K$5:$L$14,2,1),0))^($A3071-$A3070)*(1+2*(L3071/L3070-1))-M$3*IFERROR(VLOOKUP($A4667,Dividends!$C$10:$E$100,3,0),0)</f>
        <v>23.57027224616699</v>
      </c>
      <c r="R3071">
        <f t="shared" si="128"/>
        <v>620.22874942175872</v>
      </c>
      <c r="S3071" t="e">
        <f t="shared" si="126"/>
        <v>#VALUE!</v>
      </c>
      <c r="T3071">
        <f t="shared" si="124"/>
        <v>508.33720390153269</v>
      </c>
      <c r="U3071">
        <f t="shared" si="122"/>
        <v>1707.357950545231</v>
      </c>
      <c r="V3071">
        <f t="shared" si="123"/>
        <v>4834.0977342479537</v>
      </c>
      <c r="W3071">
        <f>VLOOKUP(A3071,Tbills!$B$4:$C$10000,2,1)</f>
        <v>0.35999999999997612</v>
      </c>
    </row>
    <row r="3072" spans="1:23">
      <c r="A3072" s="1">
        <v>44627</v>
      </c>
      <c r="B3072">
        <f>IFERROR(VLOOKUP($A3072,'BTC-Web'!$A$2:$H$10000,2,0),"")</f>
        <v>38429.304687999997</v>
      </c>
      <c r="C3072">
        <f>VLOOKUP(A3072,H_SPBTFDUE!$B$2:$C$5828,2,0)</f>
        <v>207.69</v>
      </c>
      <c r="D3072" s="2">
        <f>D3071*(1-D$1+IF(AND(WEEKDAY($A3072)&lt;&gt;1,WEEKDAY($A3072)&lt;&gt;7),-VLOOKUP($A3072,ETF_OP_Fee!$G$5:$H$14,2,1),0))^($A3072-$A3071)*(1+2*(C3072/C3071-1))+IFERROR(VLOOKUP(A3072,BITXeom!$C$9:$D$100,2,0),0)-$D$3*IFERROR(VLOOKUP($A3072,Dividends!$C$10:$E$100,2,0),0)</f>
        <v>43.552615437225732</v>
      </c>
      <c r="G3072" s="66">
        <f t="shared" si="127"/>
        <v>6.4430391936947704E-2</v>
      </c>
      <c r="H3072" s="2">
        <f>H3071*(1-H$1+IF(AND(WEEKDAY($A3072)&lt;&gt;1,WEEKDAY($A3072)&lt;&gt;7),-VLOOKUP($A3072,ETF_OP_Fee!$I$5:$J$14,2,1),0))^($A3072-$A3071)*(1+1*(B3072/B3071-1))</f>
        <v>24.894985245335583</v>
      </c>
      <c r="I3072" s="9">
        <f>IFERROR(VLOOKUP(A3072,'BITO-IV'!$A$1:$J$10000,4,0),"")</f>
        <v>23.539300000000001</v>
      </c>
      <c r="J3072" s="9">
        <f t="shared" si="125"/>
        <v>5.7592419712378051E-2</v>
      </c>
      <c r="L3072" s="9">
        <f>VLOOKUP(A3072,'ETH-Web'!$A$1:$G$10001,6,0)</f>
        <v>2497.77124</v>
      </c>
      <c r="M3072" s="2">
        <f>M3071*(1-M$1+IF(AND(WEEKDAY($A3072)&lt;&gt;1,WEEKDAY($A3072)&lt;&gt;7),-VLOOKUP($A3072,ETF_OP_Fee!$K$5:$L$14,2,1),0))^($A3072-$A3071)*(1+2*(L3072/L3071-1))-M$3*IFERROR(VLOOKUP($A4668,Dividends!$C$10:$E$100,3,0),0)</f>
        <v>21.418243899626873</v>
      </c>
      <c r="R3072">
        <f t="shared" si="128"/>
        <v>561.37549211826718</v>
      </c>
      <c r="S3072" t="e">
        <f t="shared" si="126"/>
        <v>#VALUE!</v>
      </c>
      <c r="T3072">
        <f t="shared" si="124"/>
        <v>482.32698560148623</v>
      </c>
      <c r="U3072">
        <f t="shared" si="122"/>
        <v>1629.4747334436204</v>
      </c>
      <c r="V3072">
        <f t="shared" si="123"/>
        <v>4392.731794754458</v>
      </c>
      <c r="W3072">
        <f>VLOOKUP(A3072,Tbills!$B$4:$C$10000,2,1)</f>
        <v>0.38000175824177546</v>
      </c>
    </row>
    <row r="3073" spans="1:23">
      <c r="A3073" s="1">
        <v>44628</v>
      </c>
      <c r="B3073">
        <f>IFERROR(VLOOKUP($A3073,'BTC-Web'!$A$2:$H$10000,2,0),"")</f>
        <v>38059.902344000002</v>
      </c>
      <c r="C3073">
        <f>VLOOKUP(A3073,H_SPBTFDUE!$B$2:$C$5828,2,0)</f>
        <v>213.06</v>
      </c>
      <c r="D3073" s="2">
        <f>D3072*(1-D$1+IF(AND(WEEKDAY($A3073)&lt;&gt;1,WEEKDAY($A3073)&lt;&gt;7),-VLOOKUP($A3073,ETF_OP_Fee!$G$5:$H$14,2,1),0))^($A3073-$A3072)*(1+2*(C3073/C3072-1))+IFERROR(VLOOKUP(A3073,BITXeom!$C$9:$D$100,2,0),0)-$D$3*IFERROR(VLOOKUP($A3073,Dividends!$C$10:$E$100,2,0),0)</f>
        <v>45.799272923623214</v>
      </c>
      <c r="G3073" s="66">
        <f t="shared" si="127"/>
        <v>6.1095233849704202E-2</v>
      </c>
      <c r="H3073" s="2">
        <f>H3072*(1-H$1+IF(AND(WEEKDAY($A3073)&lt;&gt;1,WEEKDAY($A3073)&lt;&gt;7),-VLOOKUP($A3073,ETF_OP_Fee!$I$5:$J$14,2,1),0))^($A3073-$A3072)*(1+1*(B3073/B3072-1))</f>
        <v>24.655040053621907</v>
      </c>
      <c r="I3073" s="9">
        <f>IFERROR(VLOOKUP(A3073,'BITO-IV'!$A$1:$J$10000,4,0),"")</f>
        <v>24.145900000000001</v>
      </c>
      <c r="J3073" s="9">
        <f t="shared" si="125"/>
        <v>2.10859836917201E-2</v>
      </c>
      <c r="L3073" s="9">
        <f>VLOOKUP(A3073,'ETH-Web'!$A$1:$G$10001,6,0)</f>
        <v>2576.7475589999999</v>
      </c>
      <c r="M3073" s="2">
        <f>M3072*(1-M$1+IF(AND(WEEKDAY($A3073)&lt;&gt;1,WEEKDAY($A3073)&lt;&gt;7),-VLOOKUP($A3073,ETF_OP_Fee!$K$5:$L$14,2,1),0))^($A3073-$A3072)*(1+2*(L3073/L3072-1))-M$3*IFERROR(VLOOKUP($A4669,Dividends!$C$10:$E$100,3,0),0)</f>
        <v>22.772092159255998</v>
      </c>
      <c r="R3073">
        <f t="shared" si="128"/>
        <v>555.97926066583102</v>
      </c>
      <c r="S3073" t="e">
        <f t="shared" si="126"/>
        <v>#VALUE!</v>
      </c>
      <c r="T3073">
        <f t="shared" si="124"/>
        <v>494.79795633999066</v>
      </c>
      <c r="U3073">
        <f t="shared" si="122"/>
        <v>1680.996631962591</v>
      </c>
      <c r="V3073">
        <f t="shared" si="123"/>
        <v>4670.396589460127</v>
      </c>
      <c r="W3073">
        <f>VLOOKUP(A3073,Tbills!$B$4:$C$10000,2,1)</f>
        <v>0.38000175824177546</v>
      </c>
    </row>
    <row r="3074" spans="1:23">
      <c r="A3074" s="1">
        <v>44629</v>
      </c>
      <c r="B3074">
        <f>IFERROR(VLOOKUP($A3074,'BTC-Web'!$A$2:$H$10000,2,0),"")</f>
        <v>38742.816405999998</v>
      </c>
      <c r="C3074">
        <f>VLOOKUP(A3074,H_SPBTFDUE!$B$2:$C$5828,2,0)</f>
        <v>231.93</v>
      </c>
      <c r="D3074" s="2">
        <f>D3073*(1-D$1+IF(AND(WEEKDAY($A3074)&lt;&gt;1,WEEKDAY($A3074)&lt;&gt;7),-VLOOKUP($A3074,ETF_OP_Fee!$G$5:$H$14,2,1),0))^($A3074-$A3073)*(1+2*(C3074/C3073-1))+IFERROR(VLOOKUP(A3074,BITXeom!$C$9:$D$100,2,0),0)-$D$3*IFERROR(VLOOKUP($A3074,Dividends!$C$10:$E$100,2,0),0)</f>
        <v>53.905345819850737</v>
      </c>
      <c r="G3074" s="66">
        <f t="shared" si="127"/>
        <v>5.0270059156319005E-2</v>
      </c>
      <c r="H3074" s="2">
        <f>H3073*(1-H$1+IF(AND(WEEKDAY($A3074)&lt;&gt;1,WEEKDAY($A3074)&lt;&gt;7),-VLOOKUP($A3074,ETF_OP_Fee!$I$5:$J$14,2,1),0))^($A3074-$A3073)*(1+1*(B3074/B3073-1))</f>
        <v>25.096775607272789</v>
      </c>
      <c r="I3074" s="9">
        <f>IFERROR(VLOOKUP(A3074,'BITO-IV'!$A$1:$J$10000,4,0),"")</f>
        <v>26.284300000000002</v>
      </c>
      <c r="J3074" s="9">
        <f t="shared" si="125"/>
        <v>-4.5179989298829049E-2</v>
      </c>
      <c r="L3074" s="9">
        <f>VLOOKUP(A3074,'ETH-Web'!$A$1:$G$10001,6,0)</f>
        <v>2729.7834469999998</v>
      </c>
      <c r="M3074" s="2">
        <f>M3073*(1-M$1+IF(AND(WEEKDAY($A3074)&lt;&gt;1,WEEKDAY($A3074)&lt;&gt;7),-VLOOKUP($A3074,ETF_OP_Fee!$K$5:$L$14,2,1),0))^($A3074-$A3073)*(1+2*(L3074/L3073-1))-M$3*IFERROR(VLOOKUP($A4670,Dividends!$C$10:$E$100,3,0),0)</f>
        <v>25.476355527896587</v>
      </c>
      <c r="R3074">
        <f t="shared" si="128"/>
        <v>565.95527300178787</v>
      </c>
      <c r="S3074" t="e">
        <f t="shared" si="126"/>
        <v>#VALUE!</v>
      </c>
      <c r="T3074">
        <f t="shared" si="124"/>
        <v>538.62052949372969</v>
      </c>
      <c r="U3074">
        <f t="shared" ref="U3074:U3137" si="129">IF($A3074&gt;=$R$2,L3074*U$4,"")</f>
        <v>1780.8328815008424</v>
      </c>
      <c r="V3074">
        <f t="shared" ref="V3074:V3137" si="130">IF($A3074&gt;=$R$2,M3074*V$4,"")</f>
        <v>5225.0220637280836</v>
      </c>
      <c r="W3074">
        <f>VLOOKUP(A3074,Tbills!$B$4:$C$10000,2,1)</f>
        <v>0.38000175824177546</v>
      </c>
    </row>
    <row r="3075" spans="1:23">
      <c r="A3075" s="1">
        <v>44630</v>
      </c>
      <c r="B3075">
        <f>IFERROR(VLOOKUP($A3075,'BTC-Web'!$A$2:$H$10000,2,0),"")</f>
        <v>41974.070312999997</v>
      </c>
      <c r="C3075">
        <f>VLOOKUP(A3075,H_SPBTFDUE!$B$2:$C$5828,2,0)</f>
        <v>219.3</v>
      </c>
      <c r="D3075" s="2">
        <f>D3074*(1-D$1+IF(AND(WEEKDAY($A3075)&lt;&gt;1,WEEKDAY($A3075)&lt;&gt;7),-VLOOKUP($A3075,ETF_OP_Fee!$G$5:$H$14,2,1),0))^($A3075-$A3074)*(1+2*(C3075/C3074-1))+IFERROR(VLOOKUP(A3075,BITXeom!$C$9:$D$100,2,0),0)-$D$3*IFERROR(VLOOKUP($A3075,Dividends!$C$10:$E$100,2,0),0)</f>
        <v>48.028607088354079</v>
      </c>
      <c r="G3075" s="66">
        <f t="shared" si="127"/>
        <v>5.5742463676740114E-2</v>
      </c>
      <c r="H3075" s="2">
        <f>H3074*(1-H$1+IF(AND(WEEKDAY($A3075)&lt;&gt;1,WEEKDAY($A3075)&lt;&gt;7),-VLOOKUP($A3075,ETF_OP_Fee!$I$5:$J$14,2,1),0))^($A3075-$A3074)*(1+1*(B3075/B3074-1))</f>
        <v>27.189205743597931</v>
      </c>
      <c r="I3075" s="9">
        <f>IFERROR(VLOOKUP(A3075,'BITO-IV'!$A$1:$J$10000,4,0),"")</f>
        <v>24.8507</v>
      </c>
      <c r="J3075" s="9">
        <f t="shared" si="125"/>
        <v>9.4102208130874887E-2</v>
      </c>
      <c r="L3075" s="9">
        <f>VLOOKUP(A3075,'ETH-Web'!$A$1:$G$10001,6,0)</f>
        <v>2608.0485840000001</v>
      </c>
      <c r="M3075" s="2">
        <f>M3074*(1-M$1+IF(AND(WEEKDAY($A3075)&lt;&gt;1,WEEKDAY($A3075)&lt;&gt;7),-VLOOKUP($A3075,ETF_OP_Fee!$K$5:$L$14,2,1),0))^($A3075-$A3074)*(1+2*(L3075/L3074-1))-M$3*IFERROR(VLOOKUP($A4671,Dividends!$C$10:$E$100,3,0),0)</f>
        <v>23.203518616394895</v>
      </c>
      <c r="R3075">
        <f t="shared" si="128"/>
        <v>613.15744766844591</v>
      </c>
      <c r="S3075" t="e">
        <f t="shared" si="126"/>
        <v>#VALUE!</v>
      </c>
      <c r="T3075">
        <f t="shared" si="124"/>
        <v>509.28936367858802</v>
      </c>
      <c r="U3075">
        <f t="shared" si="129"/>
        <v>1701.416528129058</v>
      </c>
      <c r="V3075">
        <f t="shared" si="130"/>
        <v>4758.8791337925932</v>
      </c>
      <c r="W3075">
        <f>VLOOKUP(A3075,Tbills!$B$4:$C$10000,2,1)</f>
        <v>0.38000175824177546</v>
      </c>
    </row>
    <row r="3076" spans="1:23">
      <c r="A3076" s="1">
        <v>44631</v>
      </c>
      <c r="B3076">
        <f>IFERROR(VLOOKUP($A3076,'BTC-Web'!$A$2:$H$10000,2,0),"")</f>
        <v>39439.96875</v>
      </c>
      <c r="C3076">
        <f>VLOOKUP(A3076,H_SPBTFDUE!$B$2:$C$5828,2,0)</f>
        <v>212.08</v>
      </c>
      <c r="D3076" s="2">
        <f>D3075*(1-D$1+IF(AND(WEEKDAY($A3076)&lt;&gt;1,WEEKDAY($A3076)&lt;&gt;7),-VLOOKUP($A3076,ETF_OP_Fee!$G$5:$H$14,2,1),0))^($A3076-$A3075)*(1+2*(C3076/C3075-1))+IFERROR(VLOOKUP(A3076,BITXeom!$C$9:$D$100,2,0),0)-$D$3*IFERROR(VLOOKUP($A3076,Dividends!$C$10:$E$100,2,0),0)</f>
        <v>44.860712995698165</v>
      </c>
      <c r="G3076" s="66">
        <f t="shared" si="127"/>
        <v>5.940997321120188E-2</v>
      </c>
      <c r="H3076" s="2">
        <f>H3075*(1-H$1+IF(AND(WEEKDAY($A3076)&lt;&gt;1,WEEKDAY($A3076)&lt;&gt;7),-VLOOKUP($A3076,ETF_OP_Fee!$I$5:$J$14,2,1),0))^($A3076-$A3075)*(1+1*(B3076/B3075-1))</f>
        <v>25.547046226690284</v>
      </c>
      <c r="I3076" s="9">
        <f>IFERROR(VLOOKUP(A3076,'BITO-IV'!$A$1:$J$10000,4,0),"")</f>
        <v>24.032399999999999</v>
      </c>
      <c r="J3076" s="9">
        <f t="shared" si="125"/>
        <v>6.3025175458559568E-2</v>
      </c>
      <c r="L3076" s="9">
        <f>VLOOKUP(A3076,'ETH-Web'!$A$1:$G$10001,6,0)</f>
        <v>2559.5629880000001</v>
      </c>
      <c r="M3076" s="2">
        <f>M3075*(1-M$1+IF(AND(WEEKDAY($A3076)&lt;&gt;1,WEEKDAY($A3076)&lt;&gt;7),-VLOOKUP($A3076,ETF_OP_Fee!$K$5:$L$14,2,1),0))^($A3076-$A3075)*(1+2*(L3076/L3075-1))-M$3*IFERROR(VLOOKUP($A4672,Dividends!$C$10:$E$100,3,0),0)</f>
        <v>22.340201338745942</v>
      </c>
      <c r="R3076">
        <f t="shared" si="128"/>
        <v>576.13927823872393</v>
      </c>
      <c r="S3076" t="e">
        <f t="shared" si="126"/>
        <v>#VALUE!</v>
      </c>
      <c r="T3076">
        <f t="shared" si="124"/>
        <v>492.52206223873662</v>
      </c>
      <c r="U3076">
        <f t="shared" si="129"/>
        <v>1669.7859078573813</v>
      </c>
      <c r="V3076">
        <f t="shared" si="130"/>
        <v>4581.8188074529771</v>
      </c>
      <c r="W3076">
        <f>VLOOKUP(A3076,Tbills!$B$4:$C$10000,2,1)</f>
        <v>0.38000175824177546</v>
      </c>
    </row>
    <row r="3077" spans="1:23">
      <c r="A3077" s="1">
        <v>44634</v>
      </c>
      <c r="B3077">
        <f>IFERROR(VLOOKUP($A3077,'BTC-Web'!$A$2:$H$10000,2,0),"")</f>
        <v>37846.316405999998</v>
      </c>
      <c r="C3077">
        <f>VLOOKUP(A3077,H_SPBTFDUE!$B$2:$C$5828,2,0)</f>
        <v>214.78</v>
      </c>
      <c r="D3077" s="2">
        <f>D3076*(1-D$1+IF(AND(WEEKDAY($A3077)&lt;&gt;1,WEEKDAY($A3077)&lt;&gt;7),-VLOOKUP($A3077,ETF_OP_Fee!$G$5:$H$14,2,1),0))^($A3077-$A3076)*(1+2*(C3077/C3076-1))+IFERROR(VLOOKUP(A3077,BITXeom!$C$9:$D$100,2,0),0)-$D$3*IFERROR(VLOOKUP($A3077,Dividends!$C$10:$E$100,2,0),0)</f>
        <v>45.986325815828557</v>
      </c>
      <c r="G3077" s="66">
        <f t="shared" si="127"/>
        <v>5.7894178565674824E-2</v>
      </c>
      <c r="H3077" s="2">
        <f>H3076*(1-H$1+IF(AND(WEEKDAY($A3077)&lt;&gt;1,WEEKDAY($A3077)&lt;&gt;7),-VLOOKUP($A3077,ETF_OP_Fee!$I$5:$J$14,2,1),0))^($A3077-$A3076)*(1+1*(B3077/B3076-1))</f>
        <v>24.512851624064126</v>
      </c>
      <c r="I3077" s="9">
        <f>IFERROR(VLOOKUP(A3077,'BITO-IV'!$A$1:$J$10000,4,0),"")</f>
        <v>24.3414</v>
      </c>
      <c r="J3077" s="9">
        <f t="shared" si="125"/>
        <v>7.0436221443355151E-3</v>
      </c>
      <c r="L3077" s="9">
        <f>VLOOKUP(A3077,'ETH-Web'!$A$1:$G$10001,6,0)</f>
        <v>2590.6960450000001</v>
      </c>
      <c r="M3077" s="2">
        <f>M3076*(1-M$1+IF(AND(WEEKDAY($A3077)&lt;&gt;1,WEEKDAY($A3077)&lt;&gt;7),-VLOOKUP($A3077,ETF_OP_Fee!$K$5:$L$14,2,1),0))^($A3077-$A3076)*(1+2*(L3077/L3076-1))-M$3*IFERROR(VLOOKUP($A4673,Dividends!$C$10:$E$100,3,0),0)</f>
        <v>22.881900192392084</v>
      </c>
      <c r="R3077">
        <f t="shared" si="128"/>
        <v>552.85919612061593</v>
      </c>
      <c r="S3077" t="e">
        <f t="shared" si="126"/>
        <v>#VALUE!</v>
      </c>
      <c r="T3077">
        <f t="shared" si="124"/>
        <v>498.7923827217835</v>
      </c>
      <c r="U3077">
        <f t="shared" si="129"/>
        <v>1690.0962264902278</v>
      </c>
      <c r="V3077">
        <f t="shared" si="130"/>
        <v>4692.9174478804916</v>
      </c>
      <c r="W3077">
        <f>VLOOKUP(A3077,Tbills!$B$4:$C$10000,2,1)</f>
        <v>0.44999999999998425</v>
      </c>
    </row>
    <row r="3078" spans="1:23">
      <c r="A3078" s="1">
        <v>44635</v>
      </c>
      <c r="B3078">
        <f>IFERROR(VLOOKUP($A3078,'BTC-Web'!$A$2:$H$10000,2,0),"")</f>
        <v>39664.25</v>
      </c>
      <c r="C3078">
        <f>VLOOKUP(A3078,H_SPBTFDUE!$B$2:$C$5828,2,0)</f>
        <v>219.94</v>
      </c>
      <c r="D3078" s="2">
        <f>D3077*(1-D$1+IF(AND(WEEKDAY($A3078)&lt;&gt;1,WEEKDAY($A3078)&lt;&gt;7),-VLOOKUP($A3078,ETF_OP_Fee!$G$5:$H$14,2,1),0))^($A3078-$A3077)*(1+2*(C3078/C3077-1))+IFERROR(VLOOKUP(A3078,BITXeom!$C$9:$D$100,2,0),0)-$D$3*IFERROR(VLOOKUP($A3078,Dividends!$C$10:$E$100,2,0),0)</f>
        <v>48.190120525389951</v>
      </c>
      <c r="G3078" s="66">
        <f t="shared" si="127"/>
        <v>5.5109397865666314E-2</v>
      </c>
      <c r="H3078" s="2">
        <f>H3077*(1-H$1+IF(AND(WEEKDAY($A3078)&lt;&gt;1,WEEKDAY($A3078)&lt;&gt;7),-VLOOKUP($A3078,ETF_OP_Fee!$I$5:$J$14,2,1),0))^($A3078-$A3077)*(1+1*(B3078/B3077-1))</f>
        <v>25.689648593039358</v>
      </c>
      <c r="I3078" s="9">
        <f>IFERROR(VLOOKUP(A3078,'BITO-IV'!$A$1:$J$10000,4,0),"")</f>
        <v>24.9254</v>
      </c>
      <c r="J3078" s="9">
        <f t="shared" si="125"/>
        <v>3.0661437450927975E-2</v>
      </c>
      <c r="L3078" s="9">
        <f>VLOOKUP(A3078,'ETH-Web'!$A$1:$G$10001,6,0)</f>
        <v>2620.1496579999998</v>
      </c>
      <c r="M3078" s="2">
        <f>M3077*(1-M$1+IF(AND(WEEKDAY($A3078)&lt;&gt;1,WEEKDAY($A3078)&lt;&gt;7),-VLOOKUP($A3078,ETF_OP_Fee!$K$5:$L$14,2,1),0))^($A3078-$A3077)*(1+2*(L3078/L3077-1))-M$3*IFERROR(VLOOKUP($A4674,Dividends!$C$10:$E$100,3,0),0)</f>
        <v>23.401585969889219</v>
      </c>
      <c r="R3078">
        <f t="shared" si="128"/>
        <v>579.41557995986761</v>
      </c>
      <c r="S3078" t="e">
        <f t="shared" si="126"/>
        <v>#VALUE!</v>
      </c>
      <c r="T3078">
        <f t="shared" si="124"/>
        <v>510.77566186716206</v>
      </c>
      <c r="U3078">
        <f t="shared" si="129"/>
        <v>1709.3109237465408</v>
      </c>
      <c r="V3078">
        <f t="shared" si="130"/>
        <v>4799.5013605855447</v>
      </c>
      <c r="W3078">
        <f>VLOOKUP(A3078,Tbills!$B$4:$C$10000,2,1)</f>
        <v>0.44999999999998425</v>
      </c>
    </row>
    <row r="3079" spans="1:23">
      <c r="A3079" s="1">
        <v>44636</v>
      </c>
      <c r="B3079">
        <f>IFERROR(VLOOKUP($A3079,'BTC-Web'!$A$2:$H$10000,2,0),"")</f>
        <v>39335.570312999997</v>
      </c>
      <c r="C3079">
        <f>VLOOKUP(A3079,H_SPBTFDUE!$B$2:$C$5828,2,0)</f>
        <v>226.33</v>
      </c>
      <c r="D3079" s="2">
        <f>D3078*(1-D$1+IF(AND(WEEKDAY($A3079)&lt;&gt;1,WEEKDAY($A3079)&lt;&gt;7),-VLOOKUP($A3079,ETF_OP_Fee!$G$5:$H$14,2,1),0))^($A3079-$A3078)*(1+2*(C3079/C3078-1))+IFERROR(VLOOKUP(A3079,BITXeom!$C$9:$D$100,2,0),0)-$D$3*IFERROR(VLOOKUP($A3079,Dividends!$C$10:$E$100,2,0),0)</f>
        <v>50.984145344131868</v>
      </c>
      <c r="G3079" s="66">
        <f t="shared" si="127"/>
        <v>5.1904300800808788E-2</v>
      </c>
      <c r="H3079" s="2">
        <f>H3078*(1-H$1+IF(AND(WEEKDAY($A3079)&lt;&gt;1,WEEKDAY($A3079)&lt;&gt;7),-VLOOKUP($A3079,ETF_OP_Fee!$I$5:$J$14,2,1),0))^($A3079-$A3078)*(1+1*(B3079/B3078-1))</f>
        <v>25.476107008727563</v>
      </c>
      <c r="I3079" s="9">
        <f>IFERROR(VLOOKUP(A3079,'BITO-IV'!$A$1:$J$10000,4,0),"")</f>
        <v>25.650500000000001</v>
      </c>
      <c r="J3079" s="9">
        <f t="shared" si="125"/>
        <v>-6.7988144976681708E-3</v>
      </c>
      <c r="L3079" s="9">
        <f>VLOOKUP(A3079,'ETH-Web'!$A$1:$G$10001,6,0)</f>
        <v>2772.055664</v>
      </c>
      <c r="M3079" s="2">
        <f>M3078*(1-M$1+IF(AND(WEEKDAY($A3079)&lt;&gt;1,WEEKDAY($A3079)&lt;&gt;7),-VLOOKUP($A3079,ETF_OP_Fee!$K$5:$L$14,2,1),0))^($A3079-$A3078)*(1+2*(L3079/L3078-1))-M$3*IFERROR(VLOOKUP($A4675,Dividends!$C$10:$E$100,3,0),0)</f>
        <v>26.114377855250506</v>
      </c>
      <c r="R3079">
        <f t="shared" si="128"/>
        <v>574.61422530260995</v>
      </c>
      <c r="S3079" t="e">
        <f t="shared" si="126"/>
        <v>#VALUE!</v>
      </c>
      <c r="T3079">
        <f t="shared" si="124"/>
        <v>525.61542034370643</v>
      </c>
      <c r="U3079">
        <f t="shared" si="129"/>
        <v>1808.4100704863902</v>
      </c>
      <c r="V3079">
        <f t="shared" si="130"/>
        <v>5355.8759738929411</v>
      </c>
      <c r="W3079">
        <f>VLOOKUP(A3079,Tbills!$B$4:$C$10000,2,1)</f>
        <v>0.44999999999998425</v>
      </c>
    </row>
    <row r="3080" spans="1:23">
      <c r="A3080" s="1">
        <v>44637</v>
      </c>
      <c r="B3080">
        <f>IFERROR(VLOOKUP($A3080,'BTC-Web'!$A$2:$H$10000,2,0),"")</f>
        <v>41140.84375</v>
      </c>
      <c r="C3080">
        <f>VLOOKUP(A3080,H_SPBTFDUE!$B$2:$C$5828,2,0)</f>
        <v>226.14</v>
      </c>
      <c r="D3080" s="2">
        <f>D3079*(1-D$1+IF(AND(WEEKDAY($A3080)&lt;&gt;1,WEEKDAY($A3080)&lt;&gt;7),-VLOOKUP($A3080,ETF_OP_Fee!$G$5:$H$14,2,1),0))^($A3080-$A3079)*(1+2*(C3080/C3079-1))+IFERROR(VLOOKUP(A3080,BITXeom!$C$9:$D$100,2,0),0)-$D$3*IFERROR(VLOOKUP($A3080,Dividends!$C$10:$E$100,2,0),0)</f>
        <v>50.892409066997267</v>
      </c>
      <c r="G3080" s="66">
        <f t="shared" si="127"/>
        <v>5.198874440344585E-2</v>
      </c>
      <c r="H3080" s="2">
        <f>H3079*(1-H$1+IF(AND(WEEKDAY($A3080)&lt;&gt;1,WEEKDAY($A3080)&lt;&gt;7),-VLOOKUP($A3080,ETF_OP_Fee!$I$5:$J$14,2,1),0))^($A3080-$A3079)*(1+1*(B3080/B3079-1))</f>
        <v>26.644618342311801</v>
      </c>
      <c r="I3080" s="9">
        <f>IFERROR(VLOOKUP(A3080,'BITO-IV'!$A$1:$J$10000,4,0),"")</f>
        <v>25.628599999999999</v>
      </c>
      <c r="J3080" s="9">
        <f t="shared" si="125"/>
        <v>3.9643926797086282E-2</v>
      </c>
      <c r="L3080" s="9">
        <f>VLOOKUP(A3080,'ETH-Web'!$A$1:$G$10001,6,0)</f>
        <v>2814.8544919999999</v>
      </c>
      <c r="M3080" s="2">
        <f>M3079*(1-M$1+IF(AND(WEEKDAY($A3080)&lt;&gt;1,WEEKDAY($A3080)&lt;&gt;7),-VLOOKUP($A3080,ETF_OP_Fee!$K$5:$L$14,2,1),0))^($A3080-$A3079)*(1+2*(L3080/L3079-1))-M$3*IFERROR(VLOOKUP($A4676,Dividends!$C$10:$E$100,3,0),0)</f>
        <v>26.920064295967094</v>
      </c>
      <c r="R3080">
        <f t="shared" si="128"/>
        <v>600.98566949947485</v>
      </c>
      <c r="S3080" t="e">
        <f t="shared" si="126"/>
        <v>#VALUE!</v>
      </c>
      <c r="T3080">
        <f t="shared" si="124"/>
        <v>525.1741755689734</v>
      </c>
      <c r="U3080">
        <f t="shared" si="129"/>
        <v>1836.3308054721126</v>
      </c>
      <c r="V3080">
        <f t="shared" si="130"/>
        <v>5521.1166192662986</v>
      </c>
      <c r="W3080">
        <f>VLOOKUP(A3080,Tbills!$B$4:$C$10000,2,1)</f>
        <v>0.44999999999998425</v>
      </c>
    </row>
    <row r="3081" spans="1:23">
      <c r="A3081" s="1">
        <v>44638</v>
      </c>
      <c r="B3081">
        <f>IFERROR(VLOOKUP($A3081,'BTC-Web'!$A$2:$H$10000,2,0),"")</f>
        <v>40944.839844000002</v>
      </c>
      <c r="C3081">
        <f>VLOOKUP(A3081,H_SPBTFDUE!$B$2:$C$5828,2,0)</f>
        <v>232.87</v>
      </c>
      <c r="D3081" s="2">
        <f>D3080*(1-D$1+IF(AND(WEEKDAY($A3081)&lt;&gt;1,WEEKDAY($A3081)&lt;&gt;7),-VLOOKUP($A3081,ETF_OP_Fee!$G$5:$H$14,2,1),0))^($A3081-$A3080)*(1+2*(C3081/C3080-1))+IFERROR(VLOOKUP(A3081,BITXeom!$C$9:$D$100,2,0),0)-$D$3*IFERROR(VLOOKUP($A3081,Dividends!$C$10:$E$100,2,0),0)</f>
        <v>53.915058248700738</v>
      </c>
      <c r="G3081" s="66">
        <f t="shared" si="127"/>
        <v>4.8891634232413252E-2</v>
      </c>
      <c r="H3081" s="2">
        <f>H3080*(1-H$1+IF(AND(WEEKDAY($A3081)&lt;&gt;1,WEEKDAY($A3081)&lt;&gt;7),-VLOOKUP($A3081,ETF_OP_Fee!$I$5:$J$14,2,1),0))^($A3081-$A3080)*(1+1*(B3081/B3080-1))</f>
        <v>26.516987413287008</v>
      </c>
      <c r="I3081" s="9">
        <f>IFERROR(VLOOKUP(A3081,'BITO-IV'!$A$1:$J$10000,4,0),"")</f>
        <v>26.388500000000001</v>
      </c>
      <c r="J3081" s="9">
        <f t="shared" si="125"/>
        <v>4.8690684687271446E-3</v>
      </c>
      <c r="L3081" s="9">
        <f>VLOOKUP(A3081,'ETH-Web'!$A$1:$G$10001,6,0)</f>
        <v>2945.343018</v>
      </c>
      <c r="M3081" s="2">
        <f>M3080*(1-M$1+IF(AND(WEEKDAY($A3081)&lt;&gt;1,WEEKDAY($A3081)&lt;&gt;7),-VLOOKUP($A3081,ETF_OP_Fee!$K$5:$L$14,2,1),0))^($A3081-$A3080)*(1+2*(L3081/L3080-1))-M$3*IFERROR(VLOOKUP($A4677,Dividends!$C$10:$E$100,3,0),0)</f>
        <v>29.415179626171703</v>
      </c>
      <c r="R3081">
        <f t="shared" si="128"/>
        <v>598.12244337344475</v>
      </c>
      <c r="S3081" t="e">
        <f t="shared" si="126"/>
        <v>#VALUE!</v>
      </c>
      <c r="T3081">
        <f t="shared" si="124"/>
        <v>540.80352995819783</v>
      </c>
      <c r="U3081">
        <f t="shared" si="129"/>
        <v>1921.4577989758495</v>
      </c>
      <c r="V3081">
        <f t="shared" si="130"/>
        <v>6032.847295876998</v>
      </c>
      <c r="W3081">
        <f>VLOOKUP(A3081,Tbills!$B$4:$C$10000,2,1)</f>
        <v>0.44999999999998425</v>
      </c>
    </row>
    <row r="3082" spans="1:23">
      <c r="A3082" s="1">
        <v>44641</v>
      </c>
      <c r="B3082">
        <f>IFERROR(VLOOKUP($A3082,'BTC-Web'!$A$2:$H$10000,2,0),"")</f>
        <v>41246.132812999997</v>
      </c>
      <c r="C3082">
        <f>VLOOKUP(A3082,H_SPBTFDUE!$B$2:$C$5828,2,0)</f>
        <v>228.06</v>
      </c>
      <c r="D3082" s="2">
        <f>D3081*(1-D$1+IF(AND(WEEKDAY($A3082)&lt;&gt;1,WEEKDAY($A3082)&lt;&gt;7),-VLOOKUP($A3082,ETF_OP_Fee!$G$5:$H$14,2,1),0))^($A3082-$A3081)*(1+2*(C3082/C3081-1))+IFERROR(VLOOKUP(A3082,BITXeom!$C$9:$D$100,2,0),0)-$D$3*IFERROR(VLOOKUP($A3082,Dividends!$C$10:$E$100,2,0),0)</f>
        <v>51.669104390518243</v>
      </c>
      <c r="G3082" s="66">
        <f t="shared" si="127"/>
        <v>5.0908832054913568E-2</v>
      </c>
      <c r="H3082" s="2">
        <f>H3081*(1-H$1+IF(AND(WEEKDAY($A3082)&lt;&gt;1,WEEKDAY($A3082)&lt;&gt;7),-VLOOKUP($A3082,ETF_OP_Fee!$I$5:$J$14,2,1),0))^($A3082-$A3081)*(1+1*(B3082/B3081-1))</f>
        <v>26.710027215520167</v>
      </c>
      <c r="I3082" s="9">
        <f>IFERROR(VLOOKUP(A3082,'BITO-IV'!$A$1:$J$10000,4,0),"")</f>
        <v>25.839600000000001</v>
      </c>
      <c r="J3082" s="9">
        <f t="shared" si="125"/>
        <v>3.3685785210303854E-2</v>
      </c>
      <c r="L3082" s="9">
        <f>VLOOKUP(A3082,'ETH-Web'!$A$1:$G$10001,6,0)</f>
        <v>2897.9765630000002</v>
      </c>
      <c r="M3082" s="2">
        <f>M3081*(1-M$1+IF(AND(WEEKDAY($A3082)&lt;&gt;1,WEEKDAY($A3082)&lt;&gt;7),-VLOOKUP($A3082,ETF_OP_Fee!$K$5:$L$14,2,1),0))^($A3082-$A3081)*(1+2*(L3082/L3081-1))-M$3*IFERROR(VLOOKUP($A4678,Dividends!$C$10:$E$100,3,0),0)</f>
        <v>28.466881330325165</v>
      </c>
      <c r="R3082">
        <f t="shared" si="128"/>
        <v>602.52373270504597</v>
      </c>
      <c r="S3082" t="e">
        <f t="shared" si="126"/>
        <v>#VALUE!</v>
      </c>
      <c r="T3082">
        <f t="shared" si="124"/>
        <v>529.63307013469569</v>
      </c>
      <c r="U3082">
        <f t="shared" si="129"/>
        <v>1890.557274380453</v>
      </c>
      <c r="V3082">
        <f t="shared" si="130"/>
        <v>5838.3579579743182</v>
      </c>
      <c r="W3082">
        <f>VLOOKUP(A3082,Tbills!$B$4:$C$10000,2,1)</f>
        <v>0.47999868131870904</v>
      </c>
    </row>
    <row r="3083" spans="1:23">
      <c r="A3083" s="1">
        <v>44642</v>
      </c>
      <c r="B3083">
        <f>IFERROR(VLOOKUP($A3083,'BTC-Web'!$A$2:$H$10000,2,0),"")</f>
        <v>41074.105469000002</v>
      </c>
      <c r="C3083">
        <f>VLOOKUP(A3083,H_SPBTFDUE!$B$2:$C$5828,2,0)</f>
        <v>234.65</v>
      </c>
      <c r="D3083" s="2">
        <f>D3082*(1-D$1+IF(AND(WEEKDAY($A3083)&lt;&gt;1,WEEKDAY($A3083)&lt;&gt;7),-VLOOKUP($A3083,ETF_OP_Fee!$G$5:$H$14,2,1),0))^($A3083-$A3082)*(1+2*(C3083/C3082-1))+IFERROR(VLOOKUP(A3083,BITXeom!$C$9:$D$100,2,0),0)-$D$3*IFERROR(VLOOKUP($A3083,Dividends!$C$10:$E$100,2,0),0)</f>
        <v>54.648566844916402</v>
      </c>
      <c r="G3083" s="66">
        <f t="shared" si="127"/>
        <v>4.7964068498782549E-2</v>
      </c>
      <c r="H3083" s="2">
        <f>H3082*(1-H$1+IF(AND(WEEKDAY($A3083)&lt;&gt;1,WEEKDAY($A3083)&lt;&gt;7),-VLOOKUP($A3083,ETF_OP_Fee!$I$5:$J$14,2,1),0))^($A3083-$A3082)*(1+1*(B3083/B3082-1))</f>
        <v>26.597934053462126</v>
      </c>
      <c r="I3083" s="9">
        <f>IFERROR(VLOOKUP(A3083,'BITO-IV'!$A$1:$J$10000,4,0),"")</f>
        <v>26.5793</v>
      </c>
      <c r="J3083" s="9">
        <f t="shared" si="125"/>
        <v>7.0107389818874211E-4</v>
      </c>
      <c r="L3083" s="9">
        <f>VLOOKUP(A3083,'ETH-Web'!$A$1:$G$10001,6,0)</f>
        <v>2973.1311040000001</v>
      </c>
      <c r="M3083" s="2">
        <f>M3082*(1-M$1+IF(AND(WEEKDAY($A3083)&lt;&gt;1,WEEKDAY($A3083)&lt;&gt;7),-VLOOKUP($A3083,ETF_OP_Fee!$K$5:$L$14,2,1),0))^($A3083-$A3082)*(1+2*(L3083/L3082-1))-M$3*IFERROR(VLOOKUP($A4679,Dividends!$C$10:$E$100,3,0),0)</f>
        <v>29.942599283519876</v>
      </c>
      <c r="R3083">
        <f t="shared" si="128"/>
        <v>600.01075632725713</v>
      </c>
      <c r="S3083" t="e">
        <f t="shared" si="126"/>
        <v>#VALUE!</v>
      </c>
      <c r="T3083">
        <f t="shared" si="124"/>
        <v>544.93729679516946</v>
      </c>
      <c r="U3083">
        <f t="shared" si="129"/>
        <v>1939.5859539095891</v>
      </c>
      <c r="V3083">
        <f t="shared" si="130"/>
        <v>6141.0173731657424</v>
      </c>
      <c r="W3083">
        <f>VLOOKUP(A3083,Tbills!$B$4:$C$10000,2,1)</f>
        <v>0.47999868131870904</v>
      </c>
    </row>
    <row r="3084" spans="1:23">
      <c r="A3084" s="1">
        <v>44643</v>
      </c>
      <c r="B3084">
        <f>IFERROR(VLOOKUP($A3084,'BTC-Web'!$A$2:$H$10000,2,0),"")</f>
        <v>42364.378905999998</v>
      </c>
      <c r="C3084">
        <f>VLOOKUP(A3084,H_SPBTFDUE!$B$2:$C$5828,2,0)</f>
        <v>233.85</v>
      </c>
      <c r="D3084" s="2">
        <f>D3083*(1-D$1+IF(AND(WEEKDAY($A3084)&lt;&gt;1,WEEKDAY($A3084)&lt;&gt;7),-VLOOKUP($A3084,ETF_OP_Fee!$G$5:$H$14,2,1),0))^($A3084-$A3083)*(1+2*(C3084/C3083-1))+IFERROR(VLOOKUP(A3084,BITXeom!$C$9:$D$100,2,0),0)-$D$3*IFERROR(VLOOKUP($A3084,Dividends!$C$10:$E$100,2,0),0)</f>
        <v>54.269393662221418</v>
      </c>
      <c r="G3084" s="66">
        <f t="shared" si="127"/>
        <v>4.8288622706868602E-2</v>
      </c>
      <c r="H3084" s="2">
        <f>H3083*(1-H$1+IF(AND(WEEKDAY($A3084)&lt;&gt;1,WEEKDAY($A3084)&lt;&gt;7),-VLOOKUP($A3084,ETF_OP_Fee!$I$5:$J$14,2,1),0))^($A3084-$A3083)*(1+1*(B3084/B3083-1))</f>
        <v>27.432749068822716</v>
      </c>
      <c r="I3084" s="9">
        <f>IFERROR(VLOOKUP(A3084,'BITO-IV'!$A$1:$J$10000,4,0),"")</f>
        <v>26.4893</v>
      </c>
      <c r="J3084" s="9">
        <f t="shared" si="125"/>
        <v>3.5616232547583948E-2</v>
      </c>
      <c r="L3084" s="9">
        <f>VLOOKUP(A3084,'ETH-Web'!$A$1:$G$10001,6,0)</f>
        <v>3031.0671390000002</v>
      </c>
      <c r="M3084" s="2">
        <f>M3083*(1-M$1+IF(AND(WEEKDAY($A3084)&lt;&gt;1,WEEKDAY($A3084)&lt;&gt;7),-VLOOKUP($A3084,ETF_OP_Fee!$K$5:$L$14,2,1),0))^($A3084-$A3083)*(1+2*(L3084/L3083-1))-M$3*IFERROR(VLOOKUP($A4680,Dividends!$C$10:$E$100,3,0),0)</f>
        <v>31.108753359116292</v>
      </c>
      <c r="R3084">
        <f t="shared" si="128"/>
        <v>618.85907772010239</v>
      </c>
      <c r="S3084" t="e">
        <f t="shared" si="126"/>
        <v>#VALUE!</v>
      </c>
      <c r="T3084">
        <f t="shared" si="124"/>
        <v>543.07942405945187</v>
      </c>
      <c r="U3084">
        <f t="shared" si="129"/>
        <v>1977.3817711071661</v>
      </c>
      <c r="V3084">
        <f t="shared" si="130"/>
        <v>6380.1874054737655</v>
      </c>
      <c r="W3084">
        <f>VLOOKUP(A3084,Tbills!$B$4:$C$10000,2,1)</f>
        <v>0.47999868131870904</v>
      </c>
    </row>
    <row r="3085" spans="1:23">
      <c r="A3085" s="1">
        <v>44644</v>
      </c>
      <c r="B3085">
        <f>IFERROR(VLOOKUP($A3085,'BTC-Web'!$A$2:$H$10000,2,0),"")</f>
        <v>42886.652344000002</v>
      </c>
      <c r="C3085">
        <f>VLOOKUP(A3085,H_SPBTFDUE!$B$2:$C$5828,2,0)</f>
        <v>244.1</v>
      </c>
      <c r="D3085" s="2">
        <f>D3084*(1-D$1+IF(AND(WEEKDAY($A3085)&lt;&gt;1,WEEKDAY($A3085)&lt;&gt;7),-VLOOKUP($A3085,ETF_OP_Fee!$G$5:$H$14,2,1),0))^($A3085-$A3084)*(1+2*(C3085/C3084-1))+IFERROR(VLOOKUP(A3085,BITXeom!$C$9:$D$100,2,0),0)-$D$3*IFERROR(VLOOKUP($A3085,Dividends!$C$10:$E$100,2,0),0)</f>
        <v>59.019697686699594</v>
      </c>
      <c r="G3085" s="66">
        <f t="shared" si="127"/>
        <v>4.4052981981803366E-2</v>
      </c>
      <c r="H3085" s="2">
        <f>H3084*(1-H$1+IF(AND(WEEKDAY($A3085)&lt;&gt;1,WEEKDAY($A3085)&lt;&gt;7),-VLOOKUP($A3085,ETF_OP_Fee!$I$5:$J$14,2,1),0))^($A3085-$A3084)*(1+1*(B3085/B3084-1))</f>
        <v>27.770220674408357</v>
      </c>
      <c r="I3085" s="9">
        <f>IFERROR(VLOOKUP(A3085,'BITO-IV'!$A$1:$J$10000,4,0),"")</f>
        <v>27.621300000000002</v>
      </c>
      <c r="J3085" s="9">
        <f t="shared" si="125"/>
        <v>5.3915157653099399E-3</v>
      </c>
      <c r="L3085" s="9">
        <f>VLOOKUP(A3085,'ETH-Web'!$A$1:$G$10001,6,0)</f>
        <v>3108.0620119999999</v>
      </c>
      <c r="M3085" s="2">
        <f>M3084*(1-M$1+IF(AND(WEEKDAY($A3085)&lt;&gt;1,WEEKDAY($A3085)&lt;&gt;7),-VLOOKUP($A3085,ETF_OP_Fee!$K$5:$L$14,2,1),0))^($A3085-$A3084)*(1+2*(L3085/L3084-1))-M$3*IFERROR(VLOOKUP($A4681,Dividends!$C$10:$E$100,3,0),0)</f>
        <v>32.688354561652552</v>
      </c>
      <c r="R3085">
        <f t="shared" si="128"/>
        <v>626.48845094602768</v>
      </c>
      <c r="S3085" t="e">
        <f t="shared" si="126"/>
        <v>#VALUE!</v>
      </c>
      <c r="T3085">
        <f t="shared" si="124"/>
        <v>566.88341848583366</v>
      </c>
      <c r="U3085">
        <f t="shared" si="129"/>
        <v>2027.6110307563404</v>
      </c>
      <c r="V3085">
        <f t="shared" si="130"/>
        <v>6704.1525474308191</v>
      </c>
      <c r="W3085">
        <f>VLOOKUP(A3085,Tbills!$B$4:$C$10000,2,1)</f>
        <v>0.47999868131870904</v>
      </c>
    </row>
    <row r="3086" spans="1:23">
      <c r="A3086" s="1">
        <v>44645</v>
      </c>
      <c r="B3086">
        <f>IFERROR(VLOOKUP($A3086,'BTC-Web'!$A$2:$H$10000,2,0),"")</f>
        <v>43964.546875</v>
      </c>
      <c r="C3086">
        <f>VLOOKUP(A3086,H_SPBTFDUE!$B$2:$C$5828,2,0)</f>
        <v>246.81</v>
      </c>
      <c r="D3086" s="2">
        <f>D3085*(1-D$1+IF(AND(WEEKDAY($A3086)&lt;&gt;1,WEEKDAY($A3086)&lt;&gt;7),-VLOOKUP($A3086,ETF_OP_Fee!$G$5:$H$14,2,1),0))^($A3086-$A3085)*(1+2*(C3086/C3085-1))+IFERROR(VLOOKUP(A3086,BITXeom!$C$9:$D$100,2,0),0)-$D$3*IFERROR(VLOOKUP($A3086,Dividends!$C$10:$E$100,2,0),0)</f>
        <v>60.322899246301375</v>
      </c>
      <c r="G3086" s="66">
        <f t="shared" si="127"/>
        <v>4.3072535751258557E-2</v>
      </c>
      <c r="H3086" s="2">
        <f>H3085*(1-H$1+IF(AND(WEEKDAY($A3086)&lt;&gt;1,WEEKDAY($A3086)&lt;&gt;7),-VLOOKUP($A3086,ETF_OP_Fee!$I$5:$J$14,2,1),0))^($A3086-$A3085)*(1+1*(B3086/B3085-1))</f>
        <v>28.467444411200013</v>
      </c>
      <c r="I3086" s="9">
        <f>IFERROR(VLOOKUP(A3086,'BITO-IV'!$A$1:$J$10000,4,0),"")</f>
        <v>27.922499999999999</v>
      </c>
      <c r="J3086" s="9">
        <f t="shared" si="125"/>
        <v>1.9516318782344388E-2</v>
      </c>
      <c r="L3086" s="9">
        <f>VLOOKUP(A3086,'ETH-Web'!$A$1:$G$10001,6,0)</f>
        <v>3106.6713869999999</v>
      </c>
      <c r="M3086" s="2">
        <f>M3085*(1-M$1+IF(AND(WEEKDAY($A3086)&lt;&gt;1,WEEKDAY($A3086)&lt;&gt;7),-VLOOKUP($A3086,ETF_OP_Fee!$K$5:$L$14,2,1),0))^($A3086-$A3085)*(1+2*(L3086/L3085-1))-M$3*IFERROR(VLOOKUP($A4682,Dividends!$C$10:$E$100,3,0),0)</f>
        <v>32.658262296362636</v>
      </c>
      <c r="R3086">
        <f t="shared" si="128"/>
        <v>642.23434012368602</v>
      </c>
      <c r="S3086" t="e">
        <f t="shared" si="126"/>
        <v>#VALUE!</v>
      </c>
      <c r="T3086">
        <f t="shared" si="124"/>
        <v>573.17696237807706</v>
      </c>
      <c r="U3086">
        <f t="shared" si="129"/>
        <v>2026.7038266597815</v>
      </c>
      <c r="V3086">
        <f t="shared" si="130"/>
        <v>6697.9808346081118</v>
      </c>
      <c r="W3086">
        <f>VLOOKUP(A3086,Tbills!$B$4:$C$10000,2,1)</f>
        <v>0.47999868131870904</v>
      </c>
    </row>
    <row r="3087" spans="1:23">
      <c r="A3087" s="1">
        <v>44648</v>
      </c>
      <c r="B3087">
        <f>IFERROR(VLOOKUP($A3087,'BTC-Web'!$A$2:$H$10000,2,0),"")</f>
        <v>46821.851562999997</v>
      </c>
      <c r="C3087">
        <f>VLOOKUP(A3087,H_SPBTFDUE!$B$2:$C$5828,2,0)</f>
        <v>266.33</v>
      </c>
      <c r="D3087" s="2">
        <f>D3086*(1-D$1+IF(AND(WEEKDAY($A3087)&lt;&gt;1,WEEKDAY($A3087)&lt;&gt;7),-VLOOKUP($A3087,ETF_OP_Fee!$G$5:$H$14,2,1),0))^($A3087-$A3086)*(1+2*(C3087/C3086-1))+IFERROR(VLOOKUP(A3087,BITXeom!$C$9:$D$100,2,0),0)-$D$3*IFERROR(VLOOKUP($A3087,Dividends!$C$10:$E$100,2,0),0)</f>
        <v>69.839413183551088</v>
      </c>
      <c r="G3087" s="66">
        <f t="shared" si="127"/>
        <v>3.6257150733116819E-2</v>
      </c>
      <c r="H3087" s="2">
        <f>H3086*(1-H$1+IF(AND(WEEKDAY($A3087)&lt;&gt;1,WEEKDAY($A3087)&lt;&gt;7),-VLOOKUP($A3087,ETF_OP_Fee!$I$5:$J$14,2,1),0))^($A3087-$A3086)*(1+1*(B3087/B3086-1))</f>
        <v>30.315208012138591</v>
      </c>
      <c r="I3087" s="9">
        <f>IFERROR(VLOOKUP(A3087,'BITO-IV'!$A$1:$J$10000,4,0),"")</f>
        <v>30.1252</v>
      </c>
      <c r="J3087" s="9">
        <f t="shared" si="125"/>
        <v>6.3072780309705312E-3</v>
      </c>
      <c r="L3087" s="9">
        <f>VLOOKUP(A3087,'ETH-Web'!$A$1:$G$10001,6,0)</f>
        <v>3336.6345209999999</v>
      </c>
      <c r="M3087" s="2">
        <f>M3086*(1-M$1+IF(AND(WEEKDAY($A3087)&lt;&gt;1,WEEKDAY($A3087)&lt;&gt;7),-VLOOKUP($A3087,ETF_OP_Fee!$K$5:$L$14,2,1),0))^($A3087-$A3086)*(1+2*(L3087/L3086-1))-M$3*IFERROR(VLOOKUP($A4683,Dividends!$C$10:$E$100,3,0),0)</f>
        <v>37.490248647281852</v>
      </c>
      <c r="R3087">
        <f t="shared" si="128"/>
        <v>683.97386256315144</v>
      </c>
      <c r="S3087" t="e">
        <f t="shared" si="126"/>
        <v>#VALUE!</v>
      </c>
      <c r="T3087">
        <f t="shared" si="124"/>
        <v>618.50905712958649</v>
      </c>
      <c r="U3087">
        <f t="shared" si="129"/>
        <v>2176.7252179207799</v>
      </c>
      <c r="V3087">
        <f t="shared" si="130"/>
        <v>7688.9873884120943</v>
      </c>
      <c r="W3087">
        <f>VLOOKUP(A3087,Tbills!$B$4:$C$10000,2,1)</f>
        <v>0.60500175824173952</v>
      </c>
    </row>
    <row r="3088" spans="1:23">
      <c r="A3088" s="1">
        <v>44649</v>
      </c>
      <c r="B3088">
        <f>IFERROR(VLOOKUP($A3088,'BTC-Web'!$A$2:$H$10000,2,0),"")</f>
        <v>47100.4375</v>
      </c>
      <c r="C3088">
        <f>VLOOKUP(A3088,H_SPBTFDUE!$B$2:$C$5828,2,0)</f>
        <v>264.87</v>
      </c>
      <c r="D3088" s="2">
        <f>D3087*(1-D$1+IF(AND(WEEKDAY($A3088)&lt;&gt;1,WEEKDAY($A3088)&lt;&gt;7),-VLOOKUP($A3088,ETF_OP_Fee!$G$5:$H$14,2,1),0))^($A3088-$A3087)*(1+2*(C3088/C3087-1))+IFERROR(VLOOKUP(A3088,BITXeom!$C$9:$D$100,2,0),0)-$D$3*IFERROR(VLOOKUP($A3088,Dividends!$C$10:$E$100,2,0),0)</f>
        <v>69.065378209292632</v>
      </c>
      <c r="G3088" s="66">
        <f t="shared" si="127"/>
        <v>3.665278104116719E-2</v>
      </c>
      <c r="H3088" s="2">
        <f>H3087*(1-H$1+IF(AND(WEEKDAY($A3088)&lt;&gt;1,WEEKDAY($A3088)&lt;&gt;7),-VLOOKUP($A3088,ETF_OP_Fee!$I$5:$J$14,2,1),0))^($A3088-$A3087)*(1+1*(B3088/B3087-1))</f>
        <v>30.494787137711846</v>
      </c>
      <c r="I3088" s="9">
        <f>IFERROR(VLOOKUP(A3088,'BITO-IV'!$A$1:$J$10000,4,0),"")</f>
        <v>29.956800000000001</v>
      </c>
      <c r="J3088" s="9">
        <f t="shared" si="125"/>
        <v>1.7958765212300554E-2</v>
      </c>
      <c r="L3088" s="9">
        <f>VLOOKUP(A3088,'ETH-Web'!$A$1:$G$10001,6,0)</f>
        <v>3401.9877929999998</v>
      </c>
      <c r="M3088" s="2">
        <f>M3087*(1-M$1+IF(AND(WEEKDAY($A3088)&lt;&gt;1,WEEKDAY($A3088)&lt;&gt;7),-VLOOKUP($A3088,ETF_OP_Fee!$K$5:$L$14,2,1),0))^($A3088-$A3087)*(1+2*(L3088/L3087-1))-M$3*IFERROR(VLOOKUP($A4684,Dividends!$C$10:$E$100,3,0),0)</f>
        <v>38.957857124570864</v>
      </c>
      <c r="R3088">
        <f t="shared" si="128"/>
        <v>688.04344744766377</v>
      </c>
      <c r="S3088" t="e">
        <f t="shared" si="126"/>
        <v>#VALUE!</v>
      </c>
      <c r="T3088">
        <f t="shared" si="124"/>
        <v>615.11843938690197</v>
      </c>
      <c r="U3088">
        <f t="shared" si="129"/>
        <v>2219.359829035875</v>
      </c>
      <c r="V3088">
        <f t="shared" si="130"/>
        <v>7989.9836068999666</v>
      </c>
      <c r="W3088">
        <f>VLOOKUP(A3088,Tbills!$B$4:$C$10000,2,1)</f>
        <v>0.60500175824173952</v>
      </c>
    </row>
    <row r="3089" spans="1:23">
      <c r="A3089" s="17">
        <v>44650</v>
      </c>
      <c r="B3089">
        <f>IFERROR(VLOOKUP($A3089,'BTC-Web'!$A$2:$H$10000,2,0),"")</f>
        <v>47456.898437999997</v>
      </c>
      <c r="C3089">
        <f>VLOOKUP(A3089,H_SPBTFDUE!$B$2:$C$5828,2,0)</f>
        <v>261.07</v>
      </c>
      <c r="D3089" s="2">
        <f>D3088*(1-D$1+IF(AND(WEEKDAY($A3089)&lt;&gt;1,WEEKDAY($A3089)&lt;&gt;7),-VLOOKUP($A3089,ETF_OP_Fee!$G$5:$H$14,2,1),0))^($A3089-$A3088)*(1+2*(C3089/C3088-1))+IFERROR(VLOOKUP(A3089,BITXeom!$C$9:$D$100,2,0),0)-$D$3*IFERROR(VLOOKUP($A3089,Dividends!$C$10:$E$100,2,0),0)</f>
        <v>67.075576327200451</v>
      </c>
      <c r="G3089" s="66">
        <f t="shared" si="127"/>
        <v>3.7702563109372519E-2</v>
      </c>
      <c r="H3089" s="2">
        <f>H3088*(1-H$1+IF(AND(WEEKDAY($A3089)&lt;&gt;1,WEEKDAY($A3089)&lt;&gt;7),-VLOOKUP($A3089,ETF_OP_Fee!$I$5:$J$14,2,1),0))^($A3089-$A3088)*(1+1*(B3089/B3088-1))</f>
        <v>30.724775105229433</v>
      </c>
      <c r="I3089" s="9">
        <f>IFERROR(VLOOKUP(A3089,'BITO-IV'!$A$1:$J$10000,4,0),"")</f>
        <v>29.527699999999999</v>
      </c>
      <c r="J3089" s="9">
        <f t="shared" si="125"/>
        <v>4.0540750049256502E-2</v>
      </c>
      <c r="L3089" s="9">
        <f>VLOOKUP(A3089,'ETH-Web'!$A$1:$G$10001,6,0)</f>
        <v>3385.1579590000001</v>
      </c>
      <c r="M3089" s="2">
        <f>M3088*(1-M$1+IF(AND(WEEKDAY($A3089)&lt;&gt;1,WEEKDAY($A3089)&lt;&gt;7),-VLOOKUP($A3089,ETF_OP_Fee!$K$5:$L$14,2,1),0))^($A3089-$A3088)*(1+2*(L3089/L3088-1))-M$3*IFERROR(VLOOKUP($A4685,Dividends!$C$10:$E$100,3,0),0)</f>
        <v>38.571410125206746</v>
      </c>
      <c r="R3089">
        <f t="shared" si="128"/>
        <v>693.25063077078994</v>
      </c>
      <c r="S3089" t="e">
        <f t="shared" si="126"/>
        <v>#VALUE!</v>
      </c>
      <c r="T3089">
        <f t="shared" si="124"/>
        <v>606.29354389224329</v>
      </c>
      <c r="U3089">
        <f t="shared" si="129"/>
        <v>2208.3805252341986</v>
      </c>
      <c r="V3089">
        <f t="shared" si="130"/>
        <v>7910.7260342880591</v>
      </c>
      <c r="W3089">
        <f>VLOOKUP(A3089,Tbills!$B$4:$C$10000,2,1)</f>
        <v>0.60500175824173952</v>
      </c>
    </row>
    <row r="3090" spans="1:23">
      <c r="A3090" s="1">
        <v>44651</v>
      </c>
      <c r="B3090">
        <f>IFERROR(VLOOKUP($A3090,'BTC-Web'!$A$2:$H$10000,2,0),"")</f>
        <v>47062.148437999997</v>
      </c>
      <c r="C3090">
        <f>VLOOKUP(A3090,H_SPBTFDUE!$B$2:$C$5828,2,0)</f>
        <v>252.76</v>
      </c>
      <c r="D3090" s="2">
        <f>D3089*(1-D$1+IF(AND(WEEKDAY($A3090)&lt;&gt;1,WEEKDAY($A3090)&lt;&gt;7),-VLOOKUP($A3090,ETF_OP_Fee!$G$5:$H$14,2,1),0))^($A3090-$A3089)*(1+2*(C3090/C3089-1))+IFERROR(VLOOKUP(A3090,BITXeom!$C$9:$D$100,2,0),0)-$D$3*IFERROR(VLOOKUP($A3090,Dividends!$C$10:$E$100,2,0),0)</f>
        <v>62.797901152090674</v>
      </c>
      <c r="G3090" s="66">
        <f t="shared" si="127"/>
        <v>4.0100786662867788E-2</v>
      </c>
      <c r="H3090" s="2">
        <f>H3089*(1-H$1+IF(AND(WEEKDAY($A3090)&lt;&gt;1,WEEKDAY($A3090)&lt;&gt;7),-VLOOKUP($A3090,ETF_OP_Fee!$I$5:$J$14,2,1),0))^($A3090-$A3089)*(1+1*(B3090/B3089-1))</f>
        <v>30.468411113669749</v>
      </c>
      <c r="I3090" s="9">
        <f>IFERROR(VLOOKUP(A3090,'BITO-IV'!$A$1:$J$10000,4,0),"")</f>
        <v>28.5854</v>
      </c>
      <c r="J3090" s="9">
        <f t="shared" si="125"/>
        <v>6.5873176994890814E-2</v>
      </c>
      <c r="L3090" s="9">
        <f>VLOOKUP(A3090,'ETH-Web'!$A$1:$G$10001,6,0)</f>
        <v>3281.6428219999998</v>
      </c>
      <c r="M3090" s="2">
        <f>M3089*(1-M$1+IF(AND(WEEKDAY($A3090)&lt;&gt;1,WEEKDAY($A3090)&lt;&gt;7),-VLOOKUP($A3090,ETF_OP_Fee!$K$5:$L$14,2,1),0))^($A3090-$A3089)*(1+2*(L3090/L3089-1))-M$3*IFERROR(VLOOKUP($A4686,Dividends!$C$10:$E$100,3,0),0)</f>
        <v>36.211518302236094</v>
      </c>
      <c r="R3090">
        <f t="shared" si="128"/>
        <v>687.48412062149532</v>
      </c>
      <c r="S3090" t="e">
        <f t="shared" si="126"/>
        <v>#VALUE!</v>
      </c>
      <c r="T3090">
        <f t="shared" si="124"/>
        <v>586.99489084997674</v>
      </c>
      <c r="U3090">
        <f t="shared" si="129"/>
        <v>2140.8502015723507</v>
      </c>
      <c r="V3090">
        <f t="shared" si="130"/>
        <v>7426.7287518066114</v>
      </c>
      <c r="W3090">
        <f>VLOOKUP(A3090,Tbills!$B$4:$C$10000,2,1)</f>
        <v>0.60500175824173952</v>
      </c>
    </row>
    <row r="3091" spans="1:23">
      <c r="A3091" s="1">
        <v>44652</v>
      </c>
      <c r="B3091">
        <f>IFERROR(VLOOKUP($A3091,'BTC-Web'!$A$2:$H$10000,2,0),"")</f>
        <v>45554.164062999997</v>
      </c>
      <c r="C3091">
        <f>VLOOKUP(A3091,H_SPBTFDUE!$B$2:$C$5828,2,0)</f>
        <v>257.25</v>
      </c>
      <c r="D3091" s="2">
        <f>D3090*(1-D$1+IF(AND(WEEKDAY($A3091)&lt;&gt;1,WEEKDAY($A3091)&lt;&gt;7),-VLOOKUP($A3091,ETF_OP_Fee!$G$5:$H$14,2,1),0))^($A3091-$A3090)*(1+2*(C3091/C3090-1))+IFERROR(VLOOKUP(A3091,BITXeom!$C$9:$D$100,2,0),0)-$D$3*IFERROR(VLOOKUP($A3091,Dividends!$C$10:$E$100,2,0),0)</f>
        <v>65.021131644275769</v>
      </c>
      <c r="G3091" s="66">
        <f t="shared" si="127"/>
        <v>3.8674007563665083E-2</v>
      </c>
      <c r="H3091" s="2">
        <f>H3090*(1-H$1+IF(AND(WEEKDAY($A3091)&lt;&gt;1,WEEKDAY($A3091)&lt;&gt;7),-VLOOKUP($A3091,ETF_OP_Fee!$I$5:$J$14,2,1),0))^($A3091-$A3090)*(1+1*(B3091/B3090-1))</f>
        <v>29.491362371081749</v>
      </c>
      <c r="I3091" s="9">
        <f>IFERROR(VLOOKUP(A3091,'BITO-IV'!$A$1:$J$10000,4,0),"")</f>
        <v>29.091699999999999</v>
      </c>
      <c r="J3091" s="9">
        <f t="shared" si="125"/>
        <v>1.3738020503502701E-2</v>
      </c>
      <c r="L3091" s="9">
        <f>VLOOKUP(A3091,'ETH-Web'!$A$1:$G$10001,6,0)</f>
        <v>3449.5522460000002</v>
      </c>
      <c r="M3091" s="2">
        <f>M3090*(1-M$1+IF(AND(WEEKDAY($A3091)&lt;&gt;1,WEEKDAY($A3091)&lt;&gt;7),-VLOOKUP($A3091,ETF_OP_Fee!$K$5:$L$14,2,1),0))^($A3091-$A3090)*(1+2*(L3091/L3090-1))-M$3*IFERROR(VLOOKUP($A4687,Dividends!$C$10:$E$100,3,0),0)</f>
        <v>39.916106973695626</v>
      </c>
      <c r="R3091">
        <f t="shared" si="128"/>
        <v>665.45547666097559</v>
      </c>
      <c r="S3091" t="e">
        <f t="shared" si="126"/>
        <v>#VALUE!</v>
      </c>
      <c r="T3091">
        <f t="shared" si="124"/>
        <v>597.42220157919178</v>
      </c>
      <c r="U3091">
        <f t="shared" si="129"/>
        <v>2250.3895218805915</v>
      </c>
      <c r="V3091">
        <f t="shared" si="130"/>
        <v>8186.5139386720466</v>
      </c>
      <c r="W3091">
        <f>VLOOKUP(A3091,Tbills!$B$4:$C$10000,2,1)</f>
        <v>0.60500175824173952</v>
      </c>
    </row>
    <row r="3092" spans="1:23">
      <c r="A3092" s="1">
        <v>44655</v>
      </c>
      <c r="B3092">
        <f>IFERROR(VLOOKUP($A3092,'BTC-Web'!$A$2:$H$10000,2,0),"")</f>
        <v>46445.273437999997</v>
      </c>
      <c r="C3092">
        <f>VLOOKUP(A3092,H_SPBTFDUE!$B$2:$C$5828,2,0)</f>
        <v>254.68</v>
      </c>
      <c r="D3092" s="2">
        <f>D3091*(1-D$1+IF(AND(WEEKDAY($A3092)&lt;&gt;1,WEEKDAY($A3092)&lt;&gt;7),-VLOOKUP($A3092,ETF_OP_Fee!$G$5:$H$14,2,1),0))^($A3092-$A3091)*(1+2*(C3092/C3091-1))+IFERROR(VLOOKUP(A3092,BITXeom!$C$9:$D$100,2,0),0)-$D$3*IFERROR(VLOOKUP($A3092,Dividends!$C$10:$E$100,2,0),0)</f>
        <v>63.698930903823822</v>
      </c>
      <c r="G3092" s="66">
        <f t="shared" si="127"/>
        <v>3.9444722866030436E-2</v>
      </c>
      <c r="H3092" s="2">
        <f>H3091*(1-H$1+IF(AND(WEEKDAY($A3092)&lt;&gt;1,WEEKDAY($A3092)&lt;&gt;7),-VLOOKUP($A3092,ETF_OP_Fee!$I$5:$J$14,2,1),0))^($A3092-$A3091)*(1+1*(B3092/B3091-1))</f>
        <v>30.065910954051468</v>
      </c>
      <c r="I3092" s="9">
        <f>IFERROR(VLOOKUP(A3092,'BITO-IV'!$A$1:$J$10000,4,0),"")</f>
        <v>28.799800000000001</v>
      </c>
      <c r="J3092" s="9">
        <f t="shared" si="125"/>
        <v>4.3962491199642573E-2</v>
      </c>
      <c r="L3092" s="9">
        <f>VLOOKUP(A3092,'ETH-Web'!$A$1:$G$10001,6,0)</f>
        <v>3521.241211</v>
      </c>
      <c r="M3092" s="2">
        <f>M3091*(1-M$1+IF(AND(WEEKDAY($A3092)&lt;&gt;1,WEEKDAY($A3092)&lt;&gt;7),-VLOOKUP($A3092,ETF_OP_Fee!$K$5:$L$14,2,1),0))^($A3092-$A3091)*(1+2*(L3092/L3091-1))-M$3*IFERROR(VLOOKUP($A4688,Dividends!$C$10:$E$100,3,0),0)</f>
        <v>41.571976584212209</v>
      </c>
      <c r="R3092">
        <f t="shared" si="128"/>
        <v>678.47280726279723</v>
      </c>
      <c r="S3092" t="e">
        <f t="shared" si="126"/>
        <v>#VALUE!</v>
      </c>
      <c r="T3092">
        <f t="shared" si="124"/>
        <v>591.45378541569903</v>
      </c>
      <c r="U3092">
        <f t="shared" si="129"/>
        <v>2297.1573584476519</v>
      </c>
      <c r="V3092">
        <f t="shared" si="130"/>
        <v>8526.1211968661046</v>
      </c>
      <c r="W3092">
        <f>VLOOKUP(A3092,Tbills!$B$4:$C$10000,2,1)</f>
        <v>0.66999956043954056</v>
      </c>
    </row>
    <row r="3093" spans="1:23">
      <c r="A3093" s="1">
        <v>44656</v>
      </c>
      <c r="B3093">
        <f>IFERROR(VLOOKUP($A3093,'BTC-Web'!$A$2:$H$10000,2,0),"")</f>
        <v>46624.507812999997</v>
      </c>
      <c r="C3093">
        <f>VLOOKUP(A3093,H_SPBTFDUE!$B$2:$C$5828,2,0)</f>
        <v>254.97</v>
      </c>
      <c r="D3093" s="2">
        <f>D3092*(1-D$1+IF(AND(WEEKDAY($A3093)&lt;&gt;1,WEEKDAY($A3093)&lt;&gt;7),-VLOOKUP($A3093,ETF_OP_Fee!$G$5:$H$14,2,1),0))^($A3093-$A3092)*(1+2*(C3093/C3092-1))+IFERROR(VLOOKUP(A3093,BITXeom!$C$9:$D$100,2,0),0)-$D$3*IFERROR(VLOOKUP($A3093,Dividends!$C$10:$E$100,2,0),0)</f>
        <v>63.836300527502317</v>
      </c>
      <c r="G3093" s="66">
        <f t="shared" si="127"/>
        <v>3.9352839442200048E-2</v>
      </c>
      <c r="H3093" s="2">
        <f>H3092*(1-H$1+IF(AND(WEEKDAY($A3093)&lt;&gt;1,WEEKDAY($A3093)&lt;&gt;7),-VLOOKUP($A3093,ETF_OP_Fee!$I$5:$J$14,2,1),0))^($A3093-$A3092)*(1+1*(B3093/B3092-1))</f>
        <v>30.181151083798756</v>
      </c>
      <c r="I3093" s="9">
        <f>IFERROR(VLOOKUP(A3093,'BITO-IV'!$A$1:$J$10000,4,0),"")</f>
        <v>28.831199999999999</v>
      </c>
      <c r="J3093" s="9">
        <f t="shared" si="125"/>
        <v>4.6822577062306081E-2</v>
      </c>
      <c r="L3093" s="9">
        <f>VLOOKUP(A3093,'ETH-Web'!$A$1:$G$10001,6,0)</f>
        <v>3411.7924800000001</v>
      </c>
      <c r="M3093" s="2">
        <f>M3092*(1-M$1+IF(AND(WEEKDAY($A3093)&lt;&gt;1,WEEKDAY($A3093)&lt;&gt;7),-VLOOKUP($A3093,ETF_OP_Fee!$K$5:$L$14,2,1),0))^($A3093-$A3092)*(1+2*(L3093/L3092-1))-M$3*IFERROR(VLOOKUP($A4689,Dividends!$C$10:$E$100,3,0),0)</f>
        <v>38.986656472097813</v>
      </c>
      <c r="R3093">
        <f t="shared" si="128"/>
        <v>681.09106398867425</v>
      </c>
      <c r="S3093" t="e">
        <f t="shared" si="126"/>
        <v>#VALUE!</v>
      </c>
      <c r="T3093">
        <f t="shared" si="124"/>
        <v>592.1272642823966</v>
      </c>
      <c r="U3093">
        <f t="shared" si="129"/>
        <v>2225.7561272556522</v>
      </c>
      <c r="V3093">
        <f t="shared" si="130"/>
        <v>7995.8901513460314</v>
      </c>
      <c r="W3093">
        <f>VLOOKUP(A3093,Tbills!$B$4:$C$10000,2,1)</f>
        <v>0.66999956043954056</v>
      </c>
    </row>
    <row r="3094" spans="1:23">
      <c r="A3094" s="1">
        <v>44657</v>
      </c>
      <c r="B3094">
        <f>IFERROR(VLOOKUP($A3094,'BTC-Web'!$A$2:$H$10000,2,0),"")</f>
        <v>45544.355469000002</v>
      </c>
      <c r="C3094">
        <f>VLOOKUP(A3094,H_SPBTFDUE!$B$2:$C$5828,2,0)</f>
        <v>241.82</v>
      </c>
      <c r="D3094" s="2">
        <f>D3093*(1-D$1+IF(AND(WEEKDAY($A3094)&lt;&gt;1,WEEKDAY($A3094)&lt;&gt;7),-VLOOKUP($A3094,ETF_OP_Fee!$G$5:$H$14,2,1),0))^($A3094-$A3093)*(1+2*(C3094/C3093-1))+IFERROR(VLOOKUP(A3094,BITXeom!$C$9:$D$100,2,0),0)-$D$3*IFERROR(VLOOKUP($A3094,Dividends!$C$10:$E$100,2,0),0)</f>
        <v>57.244723494536423</v>
      </c>
      <c r="G3094" s="66">
        <f t="shared" si="127"/>
        <v>4.3410012326352637E-2</v>
      </c>
      <c r="H3094" s="2">
        <f>H3093*(1-H$1+IF(AND(WEEKDAY($A3094)&lt;&gt;1,WEEKDAY($A3094)&lt;&gt;7),-VLOOKUP($A3094,ETF_OP_Fee!$I$5:$J$14,2,1),0))^($A3094-$A3093)*(1+1*(B3094/B3093-1))</f>
        <v>29.481175483276747</v>
      </c>
      <c r="I3094" s="9">
        <f>IFERROR(VLOOKUP(A3094,'BITO-IV'!$A$1:$J$10000,4,0),"")</f>
        <v>27.344999999999999</v>
      </c>
      <c r="J3094" s="9">
        <f t="shared" si="125"/>
        <v>7.8119417929301438E-2</v>
      </c>
      <c r="L3094" s="9">
        <f>VLOOKUP(A3094,'ETH-Web'!$A$1:$G$10001,6,0)</f>
        <v>3171.6918949999999</v>
      </c>
      <c r="M3094" s="2">
        <f>M3093*(1-M$1+IF(AND(WEEKDAY($A3094)&lt;&gt;1,WEEKDAY($A3094)&lt;&gt;7),-VLOOKUP($A3094,ETF_OP_Fee!$K$5:$L$14,2,1),0))^($A3094-$A3093)*(1+2*(L3094/L3093-1))-M$3*IFERROR(VLOOKUP($A4690,Dividends!$C$10:$E$100,3,0),0)</f>
        <v>33.498520368639923</v>
      </c>
      <c r="R3094">
        <f t="shared" si="128"/>
        <v>665.31219266641892</v>
      </c>
      <c r="S3094" t="e">
        <f t="shared" si="126"/>
        <v>#VALUE!</v>
      </c>
      <c r="T3094">
        <f t="shared" si="124"/>
        <v>561.58848118903848</v>
      </c>
      <c r="U3094">
        <f t="shared" si="129"/>
        <v>2069.1213520299866</v>
      </c>
      <c r="V3094">
        <f t="shared" si="130"/>
        <v>6870.3118794495531</v>
      </c>
      <c r="W3094">
        <f>VLOOKUP(A3094,Tbills!$B$4:$C$10000,2,1)</f>
        <v>0.66999956043954056</v>
      </c>
    </row>
    <row r="3095" spans="1:23">
      <c r="A3095" s="1">
        <v>44658</v>
      </c>
      <c r="B3095">
        <f>IFERROR(VLOOKUP($A3095,'BTC-Web'!$A$2:$H$10000,2,0),"")</f>
        <v>43207.5</v>
      </c>
      <c r="C3095">
        <f>VLOOKUP(A3095,H_SPBTFDUE!$B$2:$C$5828,2,0)</f>
        <v>239.62</v>
      </c>
      <c r="D3095" s="2">
        <f>D3094*(1-D$1+IF(AND(WEEKDAY($A3095)&lt;&gt;1,WEEKDAY($A3095)&lt;&gt;7),-VLOOKUP($A3095,ETF_OP_Fee!$G$5:$H$14,2,1),0))^($A3095-$A3094)*(1+2*(C3095/C3094-1))+IFERROR(VLOOKUP(A3095,BITXeom!$C$9:$D$100,2,0),0)-$D$3*IFERROR(VLOOKUP($A3095,Dividends!$C$10:$E$100,2,0),0)</f>
        <v>56.19636043278534</v>
      </c>
      <c r="G3095" s="66">
        <f t="shared" si="127"/>
        <v>4.419761307797801E-2</v>
      </c>
      <c r="H3095" s="2">
        <f>H3094*(1-H$1+IF(AND(WEEKDAY($A3095)&lt;&gt;1,WEEKDAY($A3095)&lt;&gt;7),-VLOOKUP($A3095,ETF_OP_Fee!$I$5:$J$14,2,1),0))^($A3095-$A3094)*(1+1*(B3095/B3094-1))</f>
        <v>27.967784869778274</v>
      </c>
      <c r="I3095" s="9">
        <f>IFERROR(VLOOKUP(A3095,'BITO-IV'!$A$1:$J$10000,4,0),"")</f>
        <v>27.096299999999999</v>
      </c>
      <c r="J3095" s="9">
        <f t="shared" si="125"/>
        <v>3.2162504466597852E-2</v>
      </c>
      <c r="L3095" s="9">
        <f>VLOOKUP(A3095,'ETH-Web'!$A$1:$G$10001,6,0)</f>
        <v>3233.2746579999998</v>
      </c>
      <c r="M3095" s="2">
        <f>M3094*(1-M$1+IF(AND(WEEKDAY($A3095)&lt;&gt;1,WEEKDAY($A3095)&lt;&gt;7),-VLOOKUP($A3095,ETF_OP_Fee!$K$5:$L$14,2,1),0))^($A3095-$A3094)*(1+2*(L3095/L3094-1))-M$3*IFERROR(VLOOKUP($A4691,Dividends!$C$10:$E$100,3,0),0)</f>
        <v>34.798463912679843</v>
      </c>
      <c r="R3095">
        <f t="shared" si="128"/>
        <v>631.17539525179427</v>
      </c>
      <c r="S3095" t="e">
        <f t="shared" si="126"/>
        <v>#VALUE!</v>
      </c>
      <c r="T3095">
        <f t="shared" si="124"/>
        <v>556.4793311658151</v>
      </c>
      <c r="U3095">
        <f t="shared" si="129"/>
        <v>2109.2961905889197</v>
      </c>
      <c r="V3095">
        <f t="shared" si="130"/>
        <v>7136.9211945759635</v>
      </c>
      <c r="W3095">
        <f>VLOOKUP(A3095,Tbills!$B$4:$C$10000,2,1)</f>
        <v>0.66999956043954056</v>
      </c>
    </row>
    <row r="3096" spans="1:23">
      <c r="A3096" s="1">
        <v>44659</v>
      </c>
      <c r="B3096">
        <f>IFERROR(VLOOKUP($A3096,'BTC-Web'!$A$2:$H$10000,2,0),"")</f>
        <v>43505.136719000002</v>
      </c>
      <c r="C3096">
        <f>VLOOKUP(A3096,H_SPBTFDUE!$B$2:$C$5828,2,0)</f>
        <v>235.92</v>
      </c>
      <c r="D3096" s="2">
        <f>D3095*(1-D$1+IF(AND(WEEKDAY($A3096)&lt;&gt;1,WEEKDAY($A3096)&lt;&gt;7),-VLOOKUP($A3096,ETF_OP_Fee!$G$5:$H$14,2,1),0))^($A3096-$A3095)*(1+2*(C3096/C3095-1))+IFERROR(VLOOKUP(A3096,BITXeom!$C$9:$D$100,2,0),0)-$D$3*IFERROR(VLOOKUP($A3096,Dividends!$C$10:$E$100,2,0),0)</f>
        <v>54.454326345057162</v>
      </c>
      <c r="G3096" s="66">
        <f t="shared" si="127"/>
        <v>4.5560233241578936E-2</v>
      </c>
      <c r="H3096" s="2">
        <f>H3095*(1-H$1+IF(AND(WEEKDAY($A3096)&lt;&gt;1,WEEKDAY($A3096)&lt;&gt;7),-VLOOKUP($A3096,ETF_OP_Fee!$I$5:$J$14,2,1),0))^($A3096-$A3095)*(1+1*(B3096/B3095-1))</f>
        <v>28.15970921372357</v>
      </c>
      <c r="I3096" s="9">
        <f>IFERROR(VLOOKUP(A3096,'BITO-IV'!$A$1:$J$10000,4,0),"")</f>
        <v>26.677800000000001</v>
      </c>
      <c r="J3096" s="9">
        <f t="shared" si="125"/>
        <v>5.5548404055940415E-2</v>
      </c>
      <c r="L3096" s="9">
        <f>VLOOKUP(A3096,'ETH-Web'!$A$1:$G$10001,6,0)</f>
        <v>3192.0739749999998</v>
      </c>
      <c r="M3096" s="2">
        <f>M3095*(1-M$1+IF(AND(WEEKDAY($A3096)&lt;&gt;1,WEEKDAY($A3096)&lt;&gt;7),-VLOOKUP($A3096,ETF_OP_Fee!$K$5:$L$14,2,1),0))^($A3096-$A3095)*(1+2*(L3096/L3095-1))-M$3*IFERROR(VLOOKUP($A4692,Dividends!$C$10:$E$100,3,0),0)</f>
        <v>33.910737068184986</v>
      </c>
      <c r="R3096">
        <f t="shared" si="128"/>
        <v>635.52327406348843</v>
      </c>
      <c r="S3096" t="e">
        <f t="shared" si="126"/>
        <v>#VALUE!</v>
      </c>
      <c r="T3096">
        <f t="shared" si="124"/>
        <v>547.88666976312118</v>
      </c>
      <c r="U3096">
        <f t="shared" si="129"/>
        <v>2082.4180398303579</v>
      </c>
      <c r="V3096">
        <f t="shared" si="130"/>
        <v>6954.8546370587273</v>
      </c>
      <c r="W3096">
        <f>VLOOKUP(A3096,Tbills!$B$4:$C$10000,2,1)</f>
        <v>0.66999956043954056</v>
      </c>
    </row>
    <row r="3097" spans="1:23">
      <c r="A3097" s="1">
        <v>44662</v>
      </c>
      <c r="B3097">
        <f>IFERROR(VLOOKUP($A3097,'BTC-Web'!$A$2:$H$10000,2,0),"")</f>
        <v>42201.039062999997</v>
      </c>
      <c r="C3097">
        <f>VLOOKUP(A3097,H_SPBTFDUE!$B$2:$C$5828,2,0)</f>
        <v>220.7</v>
      </c>
      <c r="D3097" s="2">
        <f>D3096*(1-D$1+IF(AND(WEEKDAY($A3097)&lt;&gt;1,WEEKDAY($A3097)&lt;&gt;7),-VLOOKUP($A3097,ETF_OP_Fee!$G$5:$H$14,2,1),0))^($A3097-$A3096)*(1+2*(C3097/C3096-1))+IFERROR(VLOOKUP(A3097,BITXeom!$C$9:$D$100,2,0),0)-$D$3*IFERROR(VLOOKUP($A3097,Dividends!$C$10:$E$100,2,0),0)</f>
        <v>47.411109413544054</v>
      </c>
      <c r="G3097" s="66">
        <f t="shared" si="127"/>
        <v>5.1436352202494248E-2</v>
      </c>
      <c r="H3097" s="2">
        <f>H3096*(1-H$1+IF(AND(WEEKDAY($A3097)&lt;&gt;1,WEEKDAY($A3097)&lt;&gt;7),-VLOOKUP($A3097,ETF_OP_Fee!$I$5:$J$14,2,1),0))^($A3097-$A3096)*(1+1*(B3097/B3096-1))</f>
        <v>27.313468939678508</v>
      </c>
      <c r="I3097" s="9">
        <f>IFERROR(VLOOKUP(A3097,'BITO-IV'!$A$1:$J$10000,4,0),"")</f>
        <v>24.9541</v>
      </c>
      <c r="J3097" s="9">
        <f t="shared" si="125"/>
        <v>9.4548348354719591E-2</v>
      </c>
      <c r="L3097" s="9">
        <f>VLOOKUP(A3097,'ETH-Web'!$A$1:$G$10001,6,0)</f>
        <v>2981.0522460000002</v>
      </c>
      <c r="M3097" s="2">
        <f>M3096*(1-M$1+IF(AND(WEEKDAY($A3097)&lt;&gt;1,WEEKDAY($A3097)&lt;&gt;7),-VLOOKUP($A3097,ETF_OP_Fee!$K$5:$L$14,2,1),0))^($A3097-$A3096)*(1+2*(L3097/L3096-1))-M$3*IFERROR(VLOOKUP($A4693,Dividends!$C$10:$E$100,3,0),0)</f>
        <v>29.424919380330262</v>
      </c>
      <c r="R3097">
        <f t="shared" si="128"/>
        <v>616.47300840422224</v>
      </c>
      <c r="S3097" t="e">
        <f t="shared" si="126"/>
        <v>#VALUE!</v>
      </c>
      <c r="T3097">
        <f t="shared" si="124"/>
        <v>512.54064096609375</v>
      </c>
      <c r="U3097">
        <f t="shared" si="129"/>
        <v>1944.7534810803395</v>
      </c>
      <c r="V3097">
        <f t="shared" si="130"/>
        <v>6034.8448512305513</v>
      </c>
      <c r="W3097">
        <f>VLOOKUP(A3097,Tbills!$B$4:$C$10000,2,1)</f>
        <v>0.66999956043954056</v>
      </c>
    </row>
    <row r="3098" spans="1:23">
      <c r="A3098" s="1">
        <v>44663</v>
      </c>
      <c r="B3098">
        <f>IFERROR(VLOOKUP($A3098,'BTC-Web'!$A$2:$H$10000,2,0),"")</f>
        <v>39533.714844000002</v>
      </c>
      <c r="C3098">
        <f>VLOOKUP(A3098,H_SPBTFDUE!$B$2:$C$5828,2,0)</f>
        <v>216.9</v>
      </c>
      <c r="D3098" s="2">
        <f>D3097*(1-D$1+IF(AND(WEEKDAY($A3098)&lt;&gt;1,WEEKDAY($A3098)&lt;&gt;7),-VLOOKUP($A3098,ETF_OP_Fee!$G$5:$H$14,2,1),0))^($A3098-$A3097)*(1+2*(C3098/C3097-1))+IFERROR(VLOOKUP(A3098,BITXeom!$C$9:$D$100,2,0),0)-$D$3*IFERROR(VLOOKUP($A3098,Dividends!$C$10:$E$100,2,0),0)</f>
        <v>45.772947363287081</v>
      </c>
      <c r="G3098" s="66">
        <f t="shared" si="127"/>
        <v>5.320493104508138E-2</v>
      </c>
      <c r="H3098" s="2">
        <f>H3097*(1-H$1+IF(AND(WEEKDAY($A3098)&lt;&gt;1,WEEKDAY($A3098)&lt;&gt;7),-VLOOKUP($A3098,ETF_OP_Fee!$I$5:$J$14,2,1),0))^($A3098-$A3097)*(1+1*(B3098/B3097-1))</f>
        <v>25.586450285996751</v>
      </c>
      <c r="I3098" s="9">
        <f>IFERROR(VLOOKUP(A3098,'BITO-IV'!$A$1:$J$10000,4,0),"")</f>
        <v>24.5303</v>
      </c>
      <c r="J3098" s="9">
        <f t="shared" si="125"/>
        <v>4.3054927416164901E-2</v>
      </c>
      <c r="L3098" s="9">
        <f>VLOOKUP(A3098,'ETH-Web'!$A$1:$G$10001,6,0)</f>
        <v>3030.3764649999998</v>
      </c>
      <c r="M3098" s="2">
        <f>M3097*(1-M$1+IF(AND(WEEKDAY($A3098)&lt;&gt;1,WEEKDAY($A3098)&lt;&gt;7),-VLOOKUP($A3098,ETF_OP_Fee!$K$5:$L$14,2,1),0))^($A3098-$A3097)*(1+2*(L3098/L3097-1))-M$3*IFERROR(VLOOKUP($A4694,Dividends!$C$10:$E$100,3,0),0)</f>
        <v>30.397860584271978</v>
      </c>
      <c r="R3098">
        <f t="shared" si="128"/>
        <v>577.50872169029515</v>
      </c>
      <c r="S3098" t="e">
        <f t="shared" si="126"/>
        <v>#VALUE!</v>
      </c>
      <c r="T3098">
        <f t="shared" si="124"/>
        <v>503.71574547143518</v>
      </c>
      <c r="U3098">
        <f t="shared" si="129"/>
        <v>1976.9311950840204</v>
      </c>
      <c r="V3098">
        <f t="shared" si="130"/>
        <v>6234.3882769665852</v>
      </c>
      <c r="W3098">
        <f>VLOOKUP(A3098,Tbills!$B$4:$C$10000,2,1)</f>
        <v>0.66999956043954056</v>
      </c>
    </row>
    <row r="3099" spans="1:23">
      <c r="A3099" s="1">
        <v>44664</v>
      </c>
      <c r="B3099">
        <f>IFERROR(VLOOKUP($A3099,'BTC-Web'!$A$2:$H$10000,2,0),"")</f>
        <v>40123.570312999997</v>
      </c>
      <c r="C3099">
        <f>VLOOKUP(A3099,H_SPBTFDUE!$B$2:$C$5828,2,0)</f>
        <v>227.01</v>
      </c>
      <c r="D3099" s="2">
        <f>D3098*(1-D$1+IF(AND(WEEKDAY($A3099)&lt;&gt;1,WEEKDAY($A3099)&lt;&gt;7),-VLOOKUP($A3099,ETF_OP_Fee!$G$5:$H$14,2,1),0))^($A3099-$A3098)*(1+2*(C3099/C3098-1))+IFERROR(VLOOKUP(A3099,BITXeom!$C$9:$D$100,2,0),0)-$D$3*IFERROR(VLOOKUP($A3099,Dividends!$C$10:$E$100,2,0),0)</f>
        <v>50.033992115290722</v>
      </c>
      <c r="G3099" s="66">
        <f t="shared" si="127"/>
        <v>4.8242255038420369E-2</v>
      </c>
      <c r="H3099" s="2">
        <f>H3098*(1-H$1+IF(AND(WEEKDAY($A3099)&lt;&gt;1,WEEKDAY($A3099)&lt;&gt;7),-VLOOKUP($A3099,ETF_OP_Fee!$I$5:$J$14,2,1),0))^($A3099-$A3098)*(1+1*(B3099/B3098-1))</f>
        <v>25.967532292916854</v>
      </c>
      <c r="I3099" s="9">
        <f>IFERROR(VLOOKUP(A3099,'BITO-IV'!$A$1:$J$10000,4,0),"")</f>
        <v>25.672999999999998</v>
      </c>
      <c r="J3099" s="9">
        <f t="shared" si="125"/>
        <v>1.1472453274524064E-2</v>
      </c>
      <c r="L3099" s="9">
        <f>VLOOKUP(A3099,'ETH-Web'!$A$1:$G$10001,6,0)</f>
        <v>3118.3442380000001</v>
      </c>
      <c r="M3099" s="2">
        <f>M3098*(1-M$1+IF(AND(WEEKDAY($A3099)&lt;&gt;1,WEEKDAY($A3099)&lt;&gt;7),-VLOOKUP($A3099,ETF_OP_Fee!$K$5:$L$14,2,1),0))^($A3099-$A3098)*(1+2*(L3099/L3098-1))-M$3*IFERROR(VLOOKUP($A4695,Dividends!$C$10:$E$100,3,0),0)</f>
        <v>32.161850703214128</v>
      </c>
      <c r="R3099">
        <f t="shared" si="128"/>
        <v>586.125333593032</v>
      </c>
      <c r="S3099" t="e">
        <f t="shared" si="126"/>
        <v>#VALUE!</v>
      </c>
      <c r="T3099">
        <f t="shared" si="124"/>
        <v>527.19461216906632</v>
      </c>
      <c r="U3099">
        <f t="shared" si="129"/>
        <v>2034.3188618027725</v>
      </c>
      <c r="V3099">
        <f t="shared" si="130"/>
        <v>6596.1702940835376</v>
      </c>
      <c r="W3099">
        <f>VLOOKUP(A3099,Tbills!$B$4:$C$10000,2,1)</f>
        <v>0.66999956043954056</v>
      </c>
    </row>
    <row r="3100" spans="1:23">
      <c r="A3100" s="1">
        <v>44665</v>
      </c>
      <c r="B3100">
        <f>IFERROR(VLOOKUP($A3100,'BTC-Web'!$A$2:$H$10000,2,0),"")</f>
        <v>41160.21875</v>
      </c>
      <c r="C3100">
        <f>VLOOKUP(A3100,H_SPBTFDUE!$B$2:$C$5828,2,0)</f>
        <v>219.83</v>
      </c>
      <c r="D3100" s="2">
        <f>D3099*(1-D$1+IF(AND(WEEKDAY($A3100)&lt;&gt;1,WEEKDAY($A3100)&lt;&gt;7),-VLOOKUP($A3100,ETF_OP_Fee!$G$5:$H$14,2,1),0))^($A3100-$A3099)*(1+2*(C3100/C3099-1))+IFERROR(VLOOKUP(A3100,BITXeom!$C$9:$D$100,2,0),0)-$D$3*IFERROR(VLOOKUP($A3100,Dividends!$C$10:$E$100,2,0),0)</f>
        <v>46.863335650048896</v>
      </c>
      <c r="G3100" s="66">
        <f t="shared" si="127"/>
        <v>5.1291410166416855E-2</v>
      </c>
      <c r="H3100" s="2">
        <f>H3099*(1-H$1+IF(AND(WEEKDAY($A3100)&lt;&gt;1,WEEKDAY($A3100)&lt;&gt;7),-VLOOKUP($A3100,ETF_OP_Fee!$I$5:$J$14,2,1),0))^($A3100-$A3099)*(1+1*(B3100/B3099-1))</f>
        <v>26.637746401715713</v>
      </c>
      <c r="I3100" s="9">
        <f>IFERROR(VLOOKUP(A3100,'BITO-IV'!$A$1:$J$10000,4,0),"")</f>
        <v>24.8626</v>
      </c>
      <c r="J3100" s="9">
        <f t="shared" si="125"/>
        <v>7.1398260910593203E-2</v>
      </c>
      <c r="L3100" s="9">
        <f>VLOOKUP(A3100,'ETH-Web'!$A$1:$G$10001,6,0)</f>
        <v>3019.9094239999999</v>
      </c>
      <c r="M3100" s="2">
        <f>M3099*(1-M$1+IF(AND(WEEKDAY($A3100)&lt;&gt;1,WEEKDAY($A3100)&lt;&gt;7),-VLOOKUP($A3100,ETF_OP_Fee!$K$5:$L$14,2,1),0))^($A3100-$A3099)*(1+2*(L3100/L3099-1))-M$3*IFERROR(VLOOKUP($A4696,Dividends!$C$10:$E$100,3,0),0)</f>
        <v>30.130608834819441</v>
      </c>
      <c r="R3100">
        <f t="shared" si="128"/>
        <v>601.26869960496583</v>
      </c>
      <c r="S3100" t="e">
        <f t="shared" si="126"/>
        <v>#VALUE!</v>
      </c>
      <c r="T3100">
        <f t="shared" si="124"/>
        <v>510.52020436600088</v>
      </c>
      <c r="U3100">
        <f t="shared" si="129"/>
        <v>1970.1027960015574</v>
      </c>
      <c r="V3100">
        <f t="shared" si="130"/>
        <v>6179.5768151807579</v>
      </c>
      <c r="W3100">
        <f>VLOOKUP(A3100,Tbills!$B$4:$C$10000,2,1)</f>
        <v>0.78500175824175555</v>
      </c>
    </row>
    <row r="3101" spans="1:23">
      <c r="A3101" s="1">
        <v>44669</v>
      </c>
      <c r="B3101">
        <f>IFERROR(VLOOKUP($A3101,'BTC-Web'!$A$2:$H$10000,2,0),"")</f>
        <v>39721.203125</v>
      </c>
      <c r="C3101">
        <f>VLOOKUP(A3101,H_SPBTFDUE!$B$2:$C$5828,2,0)</f>
        <v>224.64</v>
      </c>
      <c r="D3101" s="2">
        <f>D3100*(1-D$1+IF(AND(WEEKDAY($A3101)&lt;&gt;1,WEEKDAY($A3101)&lt;&gt;7),-VLOOKUP($A3101,ETF_OP_Fee!$G$5:$H$14,2,1),0))^($A3101-$A3100)*(1+2*(C3101/C3100-1))+IFERROR(VLOOKUP(A3101,BITXeom!$C$9:$D$100,2,0),0)-$D$3*IFERROR(VLOOKUP($A3101,Dividends!$C$10:$E$100,2,0),0)</f>
        <v>48.890544485621433</v>
      </c>
      <c r="G3101" s="66">
        <f t="shared" si="127"/>
        <v>4.9044172282839575E-2</v>
      </c>
      <c r="H3101" s="2">
        <f>H3100*(1-H$1+IF(AND(WEEKDAY($A3101)&lt;&gt;1,WEEKDAY($A3101)&lt;&gt;7),-VLOOKUP($A3101,ETF_OP_Fee!$I$5:$J$14,2,1),0))^($A3101-$A3100)*(1+1*(B3101/B3100-1))</f>
        <v>25.703779411864907</v>
      </c>
      <c r="I3101" s="9">
        <f>IFERROR(VLOOKUP(A3101,'BITO-IV'!$A$1:$J$10000,4,0),"")</f>
        <v>25.405200000000001</v>
      </c>
      <c r="J3101" s="9">
        <f t="shared" si="125"/>
        <v>1.1752688893018171E-2</v>
      </c>
      <c r="L3101" s="9">
        <f>VLOOKUP(A3101,'ETH-Web'!$A$1:$G$10001,6,0)</f>
        <v>3057.6066890000002</v>
      </c>
      <c r="M3101" s="2">
        <f>M3100*(1-M$1+IF(AND(WEEKDAY($A3101)&lt;&gt;1,WEEKDAY($A3101)&lt;&gt;7),-VLOOKUP($A3101,ETF_OP_Fee!$K$5:$L$14,2,1),0))^($A3101-$A3100)*(1+2*(L3101/L3100-1))-M$3*IFERROR(VLOOKUP($A4697,Dividends!$C$10:$E$100,3,0),0)</f>
        <v>30.879663107057507</v>
      </c>
      <c r="R3101">
        <f t="shared" si="128"/>
        <v>580.24755151996021</v>
      </c>
      <c r="S3101" t="e">
        <f t="shared" si="126"/>
        <v>#VALUE!</v>
      </c>
      <c r="T3101">
        <f t="shared" si="124"/>
        <v>521.69066418950297</v>
      </c>
      <c r="U3101">
        <f t="shared" si="129"/>
        <v>1994.6954167563024</v>
      </c>
      <c r="V3101">
        <f t="shared" si="130"/>
        <v>6333.2025994923342</v>
      </c>
      <c r="W3101">
        <f>VLOOKUP(A3101,Tbills!$B$4:$C$10000,2,1)</f>
        <v>0.78500175824175555</v>
      </c>
    </row>
    <row r="3102" spans="1:23">
      <c r="A3102" s="1">
        <v>44670</v>
      </c>
      <c r="B3102">
        <f>IFERROR(VLOOKUP($A3102,'BTC-Web'!$A$2:$H$10000,2,0),"")</f>
        <v>40828.175780999998</v>
      </c>
      <c r="C3102">
        <f>VLOOKUP(A3102,H_SPBTFDUE!$B$2:$C$5828,2,0)</f>
        <v>229.23</v>
      </c>
      <c r="D3102" s="2">
        <f>D3101*(1-D$1+IF(AND(WEEKDAY($A3102)&lt;&gt;1,WEEKDAY($A3102)&lt;&gt;7),-VLOOKUP($A3102,ETF_OP_Fee!$G$5:$H$14,2,1),0))^($A3102-$A3101)*(1+2*(C3102/C3101-1))+IFERROR(VLOOKUP(A3102,BITXeom!$C$9:$D$100,2,0),0)-$D$3*IFERROR(VLOOKUP($A3102,Dividends!$C$10:$E$100,2,0),0)</f>
        <v>50.882340888939012</v>
      </c>
      <c r="G3102" s="66">
        <f t="shared" si="127"/>
        <v>4.703741033504754E-2</v>
      </c>
      <c r="H3102" s="2">
        <f>H3101*(1-H$1+IF(AND(WEEKDAY($A3102)&lt;&gt;1,WEEKDAY($A3102)&lt;&gt;7),-VLOOKUP($A3102,ETF_OP_Fee!$I$5:$J$14,2,1),0))^($A3102-$A3101)*(1+1*(B3102/B3101-1))</f>
        <v>26.41941903447583</v>
      </c>
      <c r="I3102" s="9">
        <f>IFERROR(VLOOKUP(A3102,'BITO-IV'!$A$1:$J$10000,4,0),"")</f>
        <v>25.919899999999998</v>
      </c>
      <c r="J3102" s="9">
        <f t="shared" si="125"/>
        <v>1.9271642038581671E-2</v>
      </c>
      <c r="L3102" s="9">
        <f>VLOOKUP(A3102,'ETH-Web'!$A$1:$G$10001,6,0)</f>
        <v>3104.1064449999999</v>
      </c>
      <c r="M3102" s="2">
        <f>M3101*(1-M$1+IF(AND(WEEKDAY($A3102)&lt;&gt;1,WEEKDAY($A3102)&lt;&gt;7),-VLOOKUP($A3102,ETF_OP_Fee!$K$5:$L$14,2,1),0))^($A3102-$A3101)*(1+2*(L3102/L3101-1))-M$3*IFERROR(VLOOKUP($A4698,Dividends!$C$10:$E$100,3,0),0)</f>
        <v>31.818072899305864</v>
      </c>
      <c r="R3102">
        <f t="shared" si="128"/>
        <v>596.41821410594014</v>
      </c>
      <c r="S3102" t="e">
        <f t="shared" si="126"/>
        <v>#VALUE!</v>
      </c>
      <c r="T3102">
        <f t="shared" si="124"/>
        <v>532.35020901068265</v>
      </c>
      <c r="U3102">
        <f t="shared" si="129"/>
        <v>2025.0305316378769</v>
      </c>
      <c r="V3102">
        <f t="shared" si="130"/>
        <v>6525.6638745733462</v>
      </c>
      <c r="W3102">
        <f>VLOOKUP(A3102,Tbills!$B$4:$C$10000,2,1)</f>
        <v>0.78500175824175555</v>
      </c>
    </row>
    <row r="3103" spans="1:23">
      <c r="A3103" s="1">
        <v>44671</v>
      </c>
      <c r="B3103">
        <f>IFERROR(VLOOKUP($A3103,'BTC-Web'!$A$2:$H$10000,2,0),"")</f>
        <v>41501.746094000002</v>
      </c>
      <c r="C3103">
        <f>VLOOKUP(A3103,H_SPBTFDUE!$B$2:$C$5828,2,0)</f>
        <v>227.65</v>
      </c>
      <c r="D3103" s="2">
        <f>D3102*(1-D$1+IF(AND(WEEKDAY($A3103)&lt;&gt;1,WEEKDAY($A3103)&lt;&gt;7),-VLOOKUP($A3103,ETF_OP_Fee!$G$5:$H$14,2,1),0))^($A3103-$A3102)*(1+2*(C3103/C3102-1))+IFERROR(VLOOKUP(A3103,BITXeom!$C$9:$D$100,2,0),0)-$D$3*IFERROR(VLOOKUP($A3103,Dividends!$C$10:$E$100,2,0),0)</f>
        <v>50.174864307761517</v>
      </c>
      <c r="G3103" s="66">
        <f t="shared" si="127"/>
        <v>4.7683385738761734E-2</v>
      </c>
      <c r="H3103" s="2">
        <f>H3102*(1-H$1+IF(AND(WEEKDAY($A3103)&lt;&gt;1,WEEKDAY($A3103)&lt;&gt;7),-VLOOKUP($A3103,ETF_OP_Fee!$I$5:$J$14,2,1),0))^($A3103-$A3102)*(1+1*(B3103/B3102-1))</f>
        <v>26.854579269194861</v>
      </c>
      <c r="I3103" s="9">
        <f>IFERROR(VLOOKUP(A3103,'BITO-IV'!$A$1:$J$10000,4,0),"")</f>
        <v>25.742100000000001</v>
      </c>
      <c r="J3103" s="9">
        <f t="shared" si="125"/>
        <v>4.3216337019701623E-2</v>
      </c>
      <c r="L3103" s="9">
        <f>VLOOKUP(A3103,'ETH-Web'!$A$1:$G$10001,6,0)</f>
        <v>3077.7458499999998</v>
      </c>
      <c r="M3103" s="2">
        <f>M3102*(1-M$1+IF(AND(WEEKDAY($A3103)&lt;&gt;1,WEEKDAY($A3103)&lt;&gt;7),-VLOOKUP($A3103,ETF_OP_Fee!$K$5:$L$14,2,1),0))^($A3103-$A3102)*(1+2*(L3103/L3102-1))-M$3*IFERROR(VLOOKUP($A4699,Dividends!$C$10:$E$100,3,0),0)</f>
        <v>31.276858518973469</v>
      </c>
      <c r="R3103">
        <f t="shared" si="128"/>
        <v>606.2577329056312</v>
      </c>
      <c r="S3103" t="e">
        <f t="shared" si="126"/>
        <v>#VALUE!</v>
      </c>
      <c r="T3103">
        <f t="shared" ref="T3103:T3166" si="131">IF($A3103&gt;=$R$2,C3103*T$4,"")</f>
        <v>528.68091035764041</v>
      </c>
      <c r="U3103">
        <f t="shared" si="129"/>
        <v>2007.8336311278683</v>
      </c>
      <c r="V3103">
        <f t="shared" si="130"/>
        <v>6414.6645962288758</v>
      </c>
      <c r="W3103">
        <f>VLOOKUP(A3103,Tbills!$B$4:$C$10000,2,1)</f>
        <v>0.78500175824175555</v>
      </c>
    </row>
    <row r="3104" spans="1:23">
      <c r="A3104" s="1">
        <v>44672</v>
      </c>
      <c r="B3104">
        <f>IFERROR(VLOOKUP($A3104,'BTC-Web'!$A$2:$H$10000,2,0),"")</f>
        <v>41371.515625</v>
      </c>
      <c r="C3104">
        <f>VLOOKUP(A3104,H_SPBTFDUE!$B$2:$C$5828,2,0)</f>
        <v>227.77</v>
      </c>
      <c r="D3104" s="2">
        <f>D3103*(1-D$1+IF(AND(WEEKDAY($A3104)&lt;&gt;1,WEEKDAY($A3104)&lt;&gt;7),-VLOOKUP($A3104,ETF_OP_Fee!$G$5:$H$14,2,1),0))^($A3104-$A3103)*(1+2*(C3104/C3103-1))+IFERROR(VLOOKUP(A3104,BITXeom!$C$9:$D$100,2,0),0)-$D$3*IFERROR(VLOOKUP($A3104,Dividends!$C$10:$E$100,2,0),0)</f>
        <v>50.221706302303346</v>
      </c>
      <c r="G3104" s="66">
        <f t="shared" si="127"/>
        <v>4.7630633383118209E-2</v>
      </c>
      <c r="H3104" s="2">
        <f>H3103*(1-H$1+IF(AND(WEEKDAY($A3104)&lt;&gt;1,WEEKDAY($A3104)&lt;&gt;7),-VLOOKUP($A3104,ETF_OP_Fee!$I$5:$J$14,2,1),0))^($A3104-$A3103)*(1+1*(B3104/B3103-1))</f>
        <v>26.769614138701616</v>
      </c>
      <c r="I3104" s="9">
        <f>IFERROR(VLOOKUP(A3104,'BITO-IV'!$A$1:$J$10000,4,0),"")</f>
        <v>25.7501</v>
      </c>
      <c r="J3104" s="9">
        <f t="shared" si="125"/>
        <v>3.9592628327719703E-2</v>
      </c>
      <c r="L3104" s="9">
        <f>VLOOKUP(A3104,'ETH-Web'!$A$1:$G$10001,6,0)</f>
        <v>2987.4807129999999</v>
      </c>
      <c r="M3104" s="2">
        <f>M3103*(1-M$1+IF(AND(WEEKDAY($A3104)&lt;&gt;1,WEEKDAY($A3104)&lt;&gt;7),-VLOOKUP($A3104,ETF_OP_Fee!$K$5:$L$14,2,1),0))^($A3104-$A3103)*(1+2*(L3104/L3103-1))-M$3*IFERROR(VLOOKUP($A4700,Dividends!$C$10:$E$100,3,0),0)</f>
        <v>29.44150440566662</v>
      </c>
      <c r="R3104">
        <f t="shared" si="128"/>
        <v>604.35532550541359</v>
      </c>
      <c r="S3104" t="e">
        <f t="shared" si="126"/>
        <v>#VALUE!</v>
      </c>
      <c r="T3104">
        <f t="shared" si="131"/>
        <v>528.95959126799812</v>
      </c>
      <c r="U3104">
        <f t="shared" si="129"/>
        <v>1948.9472296444696</v>
      </c>
      <c r="V3104">
        <f t="shared" si="130"/>
        <v>6038.2463237533802</v>
      </c>
      <c r="W3104">
        <f>VLOOKUP(A3104,Tbills!$B$4:$C$10000,2,1)</f>
        <v>0.86000043956042849</v>
      </c>
    </row>
    <row r="3105" spans="1:23">
      <c r="A3105" s="1">
        <v>44673</v>
      </c>
      <c r="B3105">
        <f>IFERROR(VLOOKUP($A3105,'BTC-Web'!$A$2:$H$10000,2,0),"")</f>
        <v>40525.863280999998</v>
      </c>
      <c r="C3105">
        <f>VLOOKUP(A3105,H_SPBTFDUE!$B$2:$C$5828,2,0)</f>
        <v>217.8</v>
      </c>
      <c r="D3105" s="2">
        <f>D3104*(1-D$1+IF(AND(WEEKDAY($A3105)&lt;&gt;1,WEEKDAY($A3105)&lt;&gt;7),-VLOOKUP($A3105,ETF_OP_Fee!$G$5:$H$14,2,1),0))^($A3105-$A3104)*(1+2*(C3105/C3104-1))+IFERROR(VLOOKUP(A3105,BITXeom!$C$9:$D$100,2,0),0)-$D$3*IFERROR(VLOOKUP($A3105,Dividends!$C$10:$E$100,2,0),0)</f>
        <v>45.819550389958351</v>
      </c>
      <c r="G3105" s="66">
        <f t="shared" si="127"/>
        <v>5.1797951713345884E-2</v>
      </c>
      <c r="H3105" s="2">
        <f>H3104*(1-H$1+IF(AND(WEEKDAY($A3105)&lt;&gt;1,WEEKDAY($A3105)&lt;&gt;7),-VLOOKUP($A3105,ETF_OP_Fee!$I$5:$J$14,2,1),0))^($A3105-$A3104)*(1+1*(B3105/B3104-1))</f>
        <v>26.221748711753122</v>
      </c>
      <c r="I3105" s="9">
        <f>IFERROR(VLOOKUP(A3105,'BITO-IV'!$A$1:$J$10000,4,0),"")</f>
        <v>24.629000000000001</v>
      </c>
      <c r="J3105" s="9">
        <f t="shared" ref="J3105:J3168" si="132">H3105/I3105-1</f>
        <v>6.4669646017017302E-2</v>
      </c>
      <c r="L3105" s="9">
        <f>VLOOKUP(A3105,'ETH-Web'!$A$1:$G$10001,6,0)</f>
        <v>2964.835693</v>
      </c>
      <c r="M3105" s="2">
        <f>M3104*(1-M$1+IF(AND(WEEKDAY($A3105)&lt;&gt;1,WEEKDAY($A3105)&lt;&gt;7),-VLOOKUP($A3105,ETF_OP_Fee!$K$5:$L$14,2,1),0))^($A3105-$A3104)*(1+2*(L3105/L3104-1))-M$3*IFERROR(VLOOKUP($A4701,Dividends!$C$10:$E$100,3,0),0)</f>
        <v>28.994426125658137</v>
      </c>
      <c r="R3105">
        <f t="shared" si="128"/>
        <v>592.00203145993987</v>
      </c>
      <c r="S3105" t="e">
        <f t="shared" si="126"/>
        <v>#VALUE!</v>
      </c>
      <c r="T3105">
        <f t="shared" si="131"/>
        <v>505.80585229911748</v>
      </c>
      <c r="U3105">
        <f t="shared" si="129"/>
        <v>1934.1742643154569</v>
      </c>
      <c r="V3105">
        <f t="shared" si="130"/>
        <v>5946.5537001871862</v>
      </c>
      <c r="W3105">
        <f>VLOOKUP(A3105,Tbills!$B$4:$C$10000,2,1)</f>
        <v>0.86000043956042849</v>
      </c>
    </row>
    <row r="3106" spans="1:23">
      <c r="A3106" s="1">
        <v>44676</v>
      </c>
      <c r="B3106">
        <f>IFERROR(VLOOKUP($A3106,'BTC-Web'!$A$2:$H$10000,2,0),"")</f>
        <v>39472.605469000002</v>
      </c>
      <c r="C3106">
        <f>VLOOKUP(A3106,H_SPBTFDUE!$B$2:$C$5828,2,0)</f>
        <v>222.11</v>
      </c>
      <c r="D3106" s="2">
        <f>D3105*(1-D$1+IF(AND(WEEKDAY($A3106)&lt;&gt;1,WEEKDAY($A3106)&lt;&gt;7),-VLOOKUP($A3106,ETF_OP_Fee!$G$5:$H$14,2,1),0))^($A3106-$A3105)*(1+2*(C3106/C3105-1))+IFERROR(VLOOKUP(A3106,BITXeom!$C$9:$D$100,2,0),0)-$D$3*IFERROR(VLOOKUP($A3106,Dividends!$C$10:$E$100,2,0),0)</f>
        <v>47.615753861838357</v>
      </c>
      <c r="G3106" s="66">
        <f t="shared" si="127"/>
        <v>4.9745217072296795E-2</v>
      </c>
      <c r="H3106" s="2">
        <f>H3105*(1-H$1+IF(AND(WEEKDAY($A3106)&lt;&gt;1,WEEKDAY($A3106)&lt;&gt;7),-VLOOKUP($A3106,ETF_OP_Fee!$I$5:$J$14,2,1),0))^($A3106-$A3105)*(1+1*(B3106/B3105-1))</f>
        <v>25.538257341585126</v>
      </c>
      <c r="I3106" s="9">
        <f>IFERROR(VLOOKUP(A3106,'BITO-IV'!$A$1:$J$10000,4,0),"")</f>
        <v>25.104700000000001</v>
      </c>
      <c r="J3106" s="9">
        <f t="shared" si="132"/>
        <v>1.7269967041435574E-2</v>
      </c>
      <c r="L3106" s="9">
        <f>VLOOKUP(A3106,'ETH-Web'!$A$1:$G$10001,6,0)</f>
        <v>3009.3935550000001</v>
      </c>
      <c r="M3106" s="2">
        <f>M3105*(1-M$1+IF(AND(WEEKDAY($A3106)&lt;&gt;1,WEEKDAY($A3106)&lt;&gt;7),-VLOOKUP($A3106,ETF_OP_Fee!$K$5:$L$14,2,1),0))^($A3106-$A3105)*(1+2*(L3106/L3105-1))-M$3*IFERROR(VLOOKUP($A4702,Dividends!$C$10:$E$100,3,0),0)</f>
        <v>29.863620411533276</v>
      </c>
      <c r="R3106">
        <f t="shared" si="128"/>
        <v>576.61603560757305</v>
      </c>
      <c r="S3106" t="e">
        <f t="shared" si="126"/>
        <v>#VALUE!</v>
      </c>
      <c r="T3106">
        <f t="shared" si="131"/>
        <v>515.81514166279612</v>
      </c>
      <c r="U3106">
        <f t="shared" si="129"/>
        <v>1963.2425429242169</v>
      </c>
      <c r="V3106">
        <f t="shared" si="130"/>
        <v>6124.8193597471254</v>
      </c>
      <c r="W3106">
        <f>VLOOKUP(A3106,Tbills!$B$4:$C$10000,2,1)</f>
        <v>0.86000043956042849</v>
      </c>
    </row>
    <row r="3107" spans="1:23">
      <c r="A3107" s="1">
        <v>44677</v>
      </c>
      <c r="B3107">
        <f>IFERROR(VLOOKUP($A3107,'BTC-Web'!$A$2:$H$10000,2,0),"")</f>
        <v>40448.421875</v>
      </c>
      <c r="C3107">
        <f>VLOOKUP(A3107,H_SPBTFDUE!$B$2:$C$5828,2,0)</f>
        <v>211.39</v>
      </c>
      <c r="D3107" s="2">
        <f>D3106*(1-D$1+IF(AND(WEEKDAY($A3107)&lt;&gt;1,WEEKDAY($A3107)&lt;&gt;7),-VLOOKUP($A3107,ETF_OP_Fee!$G$5:$H$14,2,1),0))^($A3107-$A3106)*(1+2*(C3107/C3106-1))+IFERROR(VLOOKUP(A3107,BITXeom!$C$9:$D$100,2,0),0)-$D$3*IFERROR(VLOOKUP($A3107,Dividends!$C$10:$E$100,2,0),0)</f>
        <v>43.014278895187729</v>
      </c>
      <c r="G3107" s="66">
        <f t="shared" si="127"/>
        <v>5.4544471069333349E-2</v>
      </c>
      <c r="H3107" s="2">
        <f>H3106*(1-H$1+IF(AND(WEEKDAY($A3107)&lt;&gt;1,WEEKDAY($A3107)&lt;&gt;7),-VLOOKUP($A3107,ETF_OP_Fee!$I$5:$J$14,2,1),0))^($A3107-$A3106)*(1+1*(B3107/B3106-1))</f>
        <v>26.168916614276334</v>
      </c>
      <c r="I3107" s="9">
        <f>IFERROR(VLOOKUP(A3107,'BITO-IV'!$A$1:$J$10000,4,0),"")</f>
        <v>23.876100000000001</v>
      </c>
      <c r="J3107" s="9">
        <f t="shared" si="132"/>
        <v>9.6029779330641718E-2</v>
      </c>
      <c r="L3107" s="9">
        <f>VLOOKUP(A3107,'ETH-Web'!$A$1:$G$10001,6,0)</f>
        <v>2808.2983399999998</v>
      </c>
      <c r="M3107" s="2">
        <f>M3106*(1-M$1+IF(AND(WEEKDAY($A3107)&lt;&gt;1,WEEKDAY($A3107)&lt;&gt;7),-VLOOKUP($A3107,ETF_OP_Fee!$K$5:$L$14,2,1),0))^($A3107-$A3106)*(1+2*(L3107/L3106-1))-M$3*IFERROR(VLOOKUP($A4703,Dividends!$C$10:$E$100,3,0),0)</f>
        <v>25.87183027499135</v>
      </c>
      <c r="R3107">
        <f t="shared" si="128"/>
        <v>590.87076697944678</v>
      </c>
      <c r="S3107" t="e">
        <f t="shared" si="126"/>
        <v>#VALUE!</v>
      </c>
      <c r="T3107">
        <f t="shared" si="131"/>
        <v>490.91964700418015</v>
      </c>
      <c r="U3107">
        <f t="shared" si="129"/>
        <v>1832.0537588548987</v>
      </c>
      <c r="V3107">
        <f t="shared" si="130"/>
        <v>5306.1311641625925</v>
      </c>
      <c r="W3107">
        <f>VLOOKUP(A3107,Tbills!$B$4:$C$10000,2,1)</f>
        <v>0.86000043956042849</v>
      </c>
    </row>
    <row r="3108" spans="1:23">
      <c r="A3108" s="1">
        <v>44678</v>
      </c>
      <c r="B3108">
        <f>IFERROR(VLOOKUP($A3108,'BTC-Web'!$A$2:$H$10000,2,0),"")</f>
        <v>38120.300780999998</v>
      </c>
      <c r="C3108">
        <f>VLOOKUP(A3108,H_SPBTFDUE!$B$2:$C$5828,2,0)</f>
        <v>214.82</v>
      </c>
      <c r="D3108" s="2">
        <f>D3107*(1-D$1+IF(AND(WEEKDAY($A3108)&lt;&gt;1,WEEKDAY($A3108)&lt;&gt;7),-VLOOKUP($A3108,ETF_OP_Fee!$G$5:$H$14,2,1),0))^($A3108-$A3107)*(1+2*(C3108/C3107-1))+IFERROR(VLOOKUP(A3108,BITXeom!$C$9:$D$100,2,0),0)-$D$3*IFERROR(VLOOKUP($A3108,Dividends!$C$10:$E$100,2,0),0)</f>
        <v>44.404818964350682</v>
      </c>
      <c r="G3108" s="66">
        <f t="shared" si="127"/>
        <v>5.2771561889980369E-2</v>
      </c>
      <c r="H3108" s="2">
        <f>H3107*(1-H$1+IF(AND(WEEKDAY($A3108)&lt;&gt;1,WEEKDAY($A3108)&lt;&gt;7),-VLOOKUP($A3108,ETF_OP_Fee!$I$5:$J$14,2,1),0))^($A3108-$A3107)*(1+1*(B3108/B3107-1))</f>
        <v>24.662050140299481</v>
      </c>
      <c r="I3108" s="9">
        <f>IFERROR(VLOOKUP(A3108,'BITO-IV'!$A$1:$J$10000,4,0),"")</f>
        <v>24.274999999999999</v>
      </c>
      <c r="J3108" s="9">
        <f t="shared" si="132"/>
        <v>1.5944393009247548E-2</v>
      </c>
      <c r="L3108" s="9">
        <f>VLOOKUP(A3108,'ETH-Web'!$A$1:$G$10001,6,0)</f>
        <v>2888.9296880000002</v>
      </c>
      <c r="M3108" s="2">
        <f>M3107*(1-M$1+IF(AND(WEEKDAY($A3108)&lt;&gt;1,WEEKDAY($A3108)&lt;&gt;7),-VLOOKUP($A3108,ETF_OP_Fee!$K$5:$L$14,2,1),0))^($A3108-$A3107)*(1+2*(L3108/L3107-1))-M$3*IFERROR(VLOOKUP($A4704,Dividends!$C$10:$E$100,3,0),0)</f>
        <v>27.356780238330302</v>
      </c>
      <c r="R3108">
        <f t="shared" si="128"/>
        <v>556.86156136237821</v>
      </c>
      <c r="S3108" t="e">
        <f t="shared" si="126"/>
        <v>#VALUE!</v>
      </c>
      <c r="T3108">
        <f t="shared" si="131"/>
        <v>498.8852763585694</v>
      </c>
      <c r="U3108">
        <f t="shared" si="129"/>
        <v>1884.6553511005923</v>
      </c>
      <c r="V3108">
        <f t="shared" si="130"/>
        <v>5610.6839999668437</v>
      </c>
      <c r="W3108">
        <f>VLOOKUP(A3108,Tbills!$B$4:$C$10000,2,1)</f>
        <v>0.86000043956042849</v>
      </c>
    </row>
    <row r="3109" spans="1:23">
      <c r="A3109" s="1">
        <v>44679</v>
      </c>
      <c r="B3109">
        <f>IFERROR(VLOOKUP($A3109,'BTC-Web'!$A$2:$H$10000,2,0),"")</f>
        <v>39241.429687999997</v>
      </c>
      <c r="C3109">
        <f>VLOOKUP(A3109,H_SPBTFDUE!$B$2:$C$5828,2,0)</f>
        <v>220.83</v>
      </c>
      <c r="D3109" s="2">
        <f>D3108*(1-D$1+IF(AND(WEEKDAY($A3109)&lt;&gt;1,WEEKDAY($A3109)&lt;&gt;7),-VLOOKUP($A3109,ETF_OP_Fee!$G$5:$H$14,2,1),0))^($A3109-$A3108)*(1+2*(C3109/C3108-1))+IFERROR(VLOOKUP(A3109,BITXeom!$C$9:$D$100,2,0),0)-$D$3*IFERROR(VLOOKUP($A3109,Dividends!$C$10:$E$100,2,0),0)</f>
        <v>46.883785866496304</v>
      </c>
      <c r="G3109" s="66">
        <f t="shared" si="127"/>
        <v>4.981604430684302E-2</v>
      </c>
      <c r="H3109" s="2">
        <f>H3108*(1-H$1+IF(AND(WEEKDAY($A3109)&lt;&gt;1,WEEKDAY($A3109)&lt;&gt;7),-VLOOKUP($A3109,ETF_OP_Fee!$I$5:$J$14,2,1),0))^($A3109-$A3108)*(1+1*(B3109/B3108-1))</f>
        <v>25.386707294390256</v>
      </c>
      <c r="I3109" s="9">
        <f>IFERROR(VLOOKUP(A3109,'BITO-IV'!$A$1:$J$10000,4,0),"")</f>
        <v>24.942499999999999</v>
      </c>
      <c r="J3109" s="9">
        <f t="shared" si="132"/>
        <v>1.7809253057642804E-2</v>
      </c>
      <c r="L3109" s="9">
        <f>VLOOKUP(A3109,'ETH-Web'!$A$1:$G$10001,6,0)</f>
        <v>2936.9409179999998</v>
      </c>
      <c r="M3109" s="2">
        <f>M3108*(1-M$1+IF(AND(WEEKDAY($A3109)&lt;&gt;1,WEEKDAY($A3109)&lt;&gt;7),-VLOOKUP($A3109,ETF_OP_Fee!$K$5:$L$14,2,1),0))^($A3109-$A3108)*(1+2*(L3109/L3108-1))-M$3*IFERROR(VLOOKUP($A4705,Dividends!$C$10:$E$100,3,0),0)</f>
        <v>28.265338988100229</v>
      </c>
      <c r="R3109">
        <f t="shared" si="128"/>
        <v>573.23901854004259</v>
      </c>
      <c r="S3109" t="e">
        <f t="shared" si="126"/>
        <v>#VALUE!</v>
      </c>
      <c r="T3109">
        <f t="shared" si="131"/>
        <v>512.84254528564793</v>
      </c>
      <c r="U3109">
        <f t="shared" si="129"/>
        <v>1915.9765085203364</v>
      </c>
      <c r="V3109">
        <f t="shared" si="130"/>
        <v>5797.023035334083</v>
      </c>
      <c r="W3109">
        <f>VLOOKUP(A3109,Tbills!$B$4:$C$10000,2,1)</f>
        <v>0.88999912087909683</v>
      </c>
    </row>
    <row r="3110" spans="1:23">
      <c r="A3110" s="1">
        <v>44680</v>
      </c>
      <c r="B3110">
        <f>IFERROR(VLOOKUP($A3110,'BTC-Web'!$A$2:$H$10000,2,0),"")</f>
        <v>39768.617187999997</v>
      </c>
      <c r="C3110">
        <f>VLOOKUP(A3110,H_SPBTFDUE!$B$2:$C$5828,2,0)</f>
        <v>211.22</v>
      </c>
      <c r="D3110" s="2">
        <f>D3109*(1-D$1+IF(AND(WEEKDAY($A3110)&lt;&gt;1,WEEKDAY($A3110)&lt;&gt;7),-VLOOKUP($A3110,ETF_OP_Fee!$G$5:$H$14,2,1),0))^($A3110-$A3109)*(1+2*(C3110/C3109-1))+IFERROR(VLOOKUP(A3110,BITXeom!$C$9:$D$100,2,0),0)-$D$3*IFERROR(VLOOKUP($A3110,Dividends!$C$10:$E$100,2,0),0)</f>
        <v>42.798082780539183</v>
      </c>
      <c r="G3110" s="66">
        <f t="shared" si="127"/>
        <v>5.4149204308574658E-2</v>
      </c>
      <c r="H3110" s="2">
        <f>H3109*(1-H$1+IF(AND(WEEKDAY($A3110)&lt;&gt;1,WEEKDAY($A3110)&lt;&gt;7),-VLOOKUP($A3110,ETF_OP_Fee!$I$5:$J$14,2,1),0))^($A3110-$A3109)*(1+1*(B3110/B3109-1))</f>
        <v>25.727094424714004</v>
      </c>
      <c r="I3110" s="9">
        <f>IFERROR(VLOOKUP(A3110,'BITO-IV'!$A$1:$J$10000,4,0),"")</f>
        <v>23.852599999999999</v>
      </c>
      <c r="J3110" s="9">
        <f t="shared" si="132"/>
        <v>7.8586586984815243E-2</v>
      </c>
      <c r="L3110" s="9">
        <f>VLOOKUP(A3110,'ETH-Web'!$A$1:$G$10001,6,0)</f>
        <v>2815.601807</v>
      </c>
      <c r="M3110" s="2">
        <f>M3109*(1-M$1+IF(AND(WEEKDAY($A3110)&lt;&gt;1,WEEKDAY($A3110)&lt;&gt;7),-VLOOKUP($A3110,ETF_OP_Fee!$K$5:$L$14,2,1),0))^($A3110-$A3109)*(1+2*(L3110/L3109-1))-M$3*IFERROR(VLOOKUP($A4706,Dividends!$C$10:$E$100,3,0),0)</f>
        <v>25.929117853889931</v>
      </c>
      <c r="R3110">
        <f t="shared" si="128"/>
        <v>580.94017641041944</v>
      </c>
      <c r="S3110" t="e">
        <f t="shared" si="126"/>
        <v>#VALUE!</v>
      </c>
      <c r="T3110">
        <f t="shared" si="131"/>
        <v>490.52484904784018</v>
      </c>
      <c r="U3110">
        <f t="shared" si="129"/>
        <v>1836.8183324685494</v>
      </c>
      <c r="V3110">
        <f t="shared" si="130"/>
        <v>5317.8804453105522</v>
      </c>
      <c r="W3110">
        <f>VLOOKUP(A3110,Tbills!$B$4:$C$10000,2,1)</f>
        <v>0.88999912087909683</v>
      </c>
    </row>
    <row r="3111" spans="1:23">
      <c r="A3111" s="1">
        <v>44683</v>
      </c>
      <c r="B3111">
        <f>IFERROR(VLOOKUP($A3111,'BTC-Web'!$A$2:$H$10000,2,0),"")</f>
        <v>38472.1875</v>
      </c>
      <c r="C3111">
        <f>VLOOKUP(A3111,H_SPBTFDUE!$B$2:$C$5828,2,0)</f>
        <v>212.62</v>
      </c>
      <c r="D3111" s="2">
        <f>D3110*(1-D$1+IF(AND(WEEKDAY($A3111)&lt;&gt;1,WEEKDAY($A3111)&lt;&gt;7),-VLOOKUP($A3111,ETF_OP_Fee!$G$5:$H$14,2,1),0))^($A3111-$A3110)*(1+2*(C3111/C3110-1))+IFERROR(VLOOKUP(A3111,BITXeom!$C$9:$D$100,2,0),0)-$D$3*IFERROR(VLOOKUP($A3111,Dividends!$C$10:$E$100,2,0),0)</f>
        <v>43.349746930206223</v>
      </c>
      <c r="G3111" s="66">
        <f t="shared" si="127"/>
        <v>5.3428566379840857E-2</v>
      </c>
      <c r="H3111" s="2">
        <f>H3110*(1-H$1+IF(AND(WEEKDAY($A3111)&lt;&gt;1,WEEKDAY($A3111)&lt;&gt;7),-VLOOKUP($A3111,ETF_OP_Fee!$I$5:$J$14,2,1),0))^($A3111-$A3110)*(1+1*(B3111/B3110-1))</f>
        <v>24.886465472666668</v>
      </c>
      <c r="I3111" s="9">
        <f>IFERROR(VLOOKUP(A3111,'BITO-IV'!$A$1:$J$10000,4,0),"")</f>
        <v>24.005600000000001</v>
      </c>
      <c r="J3111" s="9">
        <f t="shared" si="132"/>
        <v>3.6694166055698085E-2</v>
      </c>
      <c r="L3111" s="9">
        <f>VLOOKUP(A3111,'ETH-Web'!$A$1:$G$10001,6,0)</f>
        <v>2857.4104000000002</v>
      </c>
      <c r="M3111" s="2">
        <f>M3110*(1-M$1+IF(AND(WEEKDAY($A3111)&lt;&gt;1,WEEKDAY($A3111)&lt;&gt;7),-VLOOKUP($A3111,ETF_OP_Fee!$K$5:$L$14,2,1),0))^($A3111-$A3110)*(1+2*(L3111/L3110-1))-M$3*IFERROR(VLOOKUP($A4707,Dividends!$C$10:$E$100,3,0),0)</f>
        <v>26.697092940428849</v>
      </c>
      <c r="R3111">
        <f t="shared" si="128"/>
        <v>562.0019244694472</v>
      </c>
      <c r="S3111" t="e">
        <f t="shared" ref="S3111:S3174" si="133">IF($A3111&gt;=$R$2,I3111*S$4,"")</f>
        <v>#VALUE!</v>
      </c>
      <c r="T3111">
        <f t="shared" si="131"/>
        <v>493.77612633534596</v>
      </c>
      <c r="U3111">
        <f t="shared" si="129"/>
        <v>1864.0930663766587</v>
      </c>
      <c r="V3111">
        <f t="shared" si="130"/>
        <v>5475.3867560999997</v>
      </c>
      <c r="W3111">
        <f>VLOOKUP(A3111,Tbills!$B$4:$C$10000,2,1)</f>
        <v>0.88999912087909683</v>
      </c>
    </row>
    <row r="3112" spans="1:23">
      <c r="A3112" s="1">
        <v>44684</v>
      </c>
      <c r="B3112">
        <f>IFERROR(VLOOKUP($A3112,'BTC-Web'!$A$2:$H$10000,2,0),"")</f>
        <v>38528.109375</v>
      </c>
      <c r="C3112">
        <f>VLOOKUP(A3112,H_SPBTFDUE!$B$2:$C$5828,2,0)</f>
        <v>207.65</v>
      </c>
      <c r="D3112" s="2">
        <f>D3111*(1-D$1+IF(AND(WEEKDAY($A3112)&lt;&gt;1,WEEKDAY($A3112)&lt;&gt;7),-VLOOKUP($A3112,ETF_OP_Fee!$G$5:$H$14,2,1),0))^($A3112-$A3111)*(1+2*(C3112/C3111-1))+IFERROR(VLOOKUP(A3112,BITXeom!$C$9:$D$100,2,0),0)-$D$3*IFERROR(VLOOKUP($A3112,Dividends!$C$10:$E$100,2,0),0)</f>
        <v>41.318161782961418</v>
      </c>
      <c r="G3112" s="66">
        <f t="shared" si="127"/>
        <v>5.5923574414353659E-2</v>
      </c>
      <c r="H3112" s="2">
        <f>H3111*(1-H$1+IF(AND(WEEKDAY($A3112)&lt;&gt;1,WEEKDAY($A3112)&lt;&gt;7),-VLOOKUP($A3112,ETF_OP_Fee!$I$5:$J$14,2,1),0))^($A3112-$A3111)*(1+1*(B3112/B3111-1))</f>
        <v>24.921990928608714</v>
      </c>
      <c r="I3112" s="9">
        <f>IFERROR(VLOOKUP(A3112,'BITO-IV'!$A$1:$J$10000,4,0),"")</f>
        <v>23.445399999999999</v>
      </c>
      <c r="J3112" s="9">
        <f t="shared" si="132"/>
        <v>6.297998450052944E-2</v>
      </c>
      <c r="L3112" s="9">
        <f>VLOOKUP(A3112,'ETH-Web'!$A$1:$G$10001,6,0)</f>
        <v>2783.476318</v>
      </c>
      <c r="M3112" s="2">
        <f>M3111*(1-M$1+IF(AND(WEEKDAY($A3112)&lt;&gt;1,WEEKDAY($A3112)&lt;&gt;7),-VLOOKUP($A3112,ETF_OP_Fee!$K$5:$L$14,2,1),0))^($A3112-$A3111)*(1+2*(L3112/L3111-1))-M$3*IFERROR(VLOOKUP($A4708,Dividends!$C$10:$E$100,3,0),0)</f>
        <v>25.314892805591416</v>
      </c>
      <c r="R3112">
        <f t="shared" si="128"/>
        <v>562.81883152392493</v>
      </c>
      <c r="S3112" t="e">
        <f t="shared" si="133"/>
        <v>#VALUE!</v>
      </c>
      <c r="T3112">
        <f t="shared" si="131"/>
        <v>482.23409196470038</v>
      </c>
      <c r="U3112">
        <f t="shared" si="129"/>
        <v>1815.8605794979367</v>
      </c>
      <c r="V3112">
        <f t="shared" si="130"/>
        <v>5191.9071903863951</v>
      </c>
      <c r="W3112">
        <f>VLOOKUP(A3112,Tbills!$B$4:$C$10000,2,1)</f>
        <v>0.88999912087909683</v>
      </c>
    </row>
    <row r="3113" spans="1:23">
      <c r="A3113" s="1">
        <v>44685</v>
      </c>
      <c r="B3113">
        <f>IFERROR(VLOOKUP($A3113,'BTC-Web'!$A$2:$H$10000,2,0),"")</f>
        <v>37748.011719000002</v>
      </c>
      <c r="C3113">
        <f>VLOOKUP(A3113,H_SPBTFDUE!$B$2:$C$5828,2,0)</f>
        <v>220.09</v>
      </c>
      <c r="D3113" s="2">
        <f>D3112*(1-D$1+IF(AND(WEEKDAY($A3113)&lt;&gt;1,WEEKDAY($A3113)&lt;&gt;7),-VLOOKUP($A3113,ETF_OP_Fee!$G$5:$H$14,2,1),0))^($A3113-$A3112)*(1+2*(C3113/C3112-1))+IFERROR(VLOOKUP(A3113,BITXeom!$C$9:$D$100,2,0),0)-$D$3*IFERROR(VLOOKUP($A3113,Dividends!$C$10:$E$100,2,0),0)</f>
        <v>46.263202357009774</v>
      </c>
      <c r="G3113" s="66">
        <f t="shared" ref="G3113:G3176" si="134">G3112*(1-G$1-2*(C3113/C3112-1))</f>
        <v>4.9220068422039881E-2</v>
      </c>
      <c r="H3113" s="2">
        <f>H3112*(1-H$1+IF(AND(WEEKDAY($A3113)&lt;&gt;1,WEEKDAY($A3113)&lt;&gt;7),-VLOOKUP($A3113,ETF_OP_Fee!$I$5:$J$14,2,1),0))^($A3113-$A3112)*(1+1*(B3113/B3112-1))</f>
        <v>24.41674755067217</v>
      </c>
      <c r="I3113" s="9">
        <f>IFERROR(VLOOKUP(A3113,'BITO-IV'!$A$1:$J$10000,4,0),"")</f>
        <v>24.846499999999999</v>
      </c>
      <c r="J3113" s="9">
        <f t="shared" si="132"/>
        <v>-1.72962972381554E-2</v>
      </c>
      <c r="L3113" s="9">
        <f>VLOOKUP(A3113,'ETH-Web'!$A$1:$G$10001,6,0)</f>
        <v>2940.6447750000002</v>
      </c>
      <c r="M3113" s="2">
        <f>M3112*(1-M$1+IF(AND(WEEKDAY($A3113)&lt;&gt;1,WEEKDAY($A3113)&lt;&gt;7),-VLOOKUP($A3113,ETF_OP_Fee!$K$5:$L$14,2,1),0))^($A3113-$A3112)*(1+2*(L3113/L3112-1))-M$3*IFERROR(VLOOKUP($A4709,Dividends!$C$10:$E$100,3,0),0)</f>
        <v>28.172968380686388</v>
      </c>
      <c r="R3113">
        <f t="shared" ref="R3113:R3176" si="135">IF($A3113&gt;=$R$2,B3113*R$4,"")</f>
        <v>551.42316071768073</v>
      </c>
      <c r="S3113" t="e">
        <f t="shared" si="133"/>
        <v>#VALUE!</v>
      </c>
      <c r="T3113">
        <f t="shared" si="131"/>
        <v>511.12401300510913</v>
      </c>
      <c r="U3113">
        <f t="shared" si="129"/>
        <v>1918.3927992122692</v>
      </c>
      <c r="V3113">
        <f t="shared" si="130"/>
        <v>5778.0784707848561</v>
      </c>
      <c r="W3113">
        <f>VLOOKUP(A3113,Tbills!$B$4:$C$10000,2,1)</f>
        <v>0.88999912087909683</v>
      </c>
    </row>
    <row r="3114" spans="1:23">
      <c r="A3114" s="1">
        <v>44686</v>
      </c>
      <c r="B3114">
        <f>IFERROR(VLOOKUP($A3114,'BTC-Web'!$A$2:$H$10000,2,0),"")</f>
        <v>39695.746094000002</v>
      </c>
      <c r="C3114">
        <f>VLOOKUP(A3114,H_SPBTFDUE!$B$2:$C$5828,2,0)</f>
        <v>200.08</v>
      </c>
      <c r="D3114" s="2">
        <f>D3113*(1-D$1+IF(AND(WEEKDAY($A3114)&lt;&gt;1,WEEKDAY($A3114)&lt;&gt;7),-VLOOKUP($A3114,ETF_OP_Fee!$G$5:$H$14,2,1),0))^($A3114-$A3113)*(1+2*(C3114/C3113-1))+IFERROR(VLOOKUP(A3114,BITXeom!$C$9:$D$100,2,0),0)-$D$3*IFERROR(VLOOKUP($A3114,Dividends!$C$10:$E$100,2,0),0)</f>
        <v>37.846383797194214</v>
      </c>
      <c r="G3114" s="66">
        <f t="shared" si="134"/>
        <v>5.8167422853121827E-2</v>
      </c>
      <c r="H3114" s="2">
        <f>H3113*(1-H$1+IF(AND(WEEKDAY($A3114)&lt;&gt;1,WEEKDAY($A3114)&lt;&gt;7),-VLOOKUP($A3114,ETF_OP_Fee!$I$5:$J$14,2,1),0))^($A3114-$A3113)*(1+1*(B3114/B3113-1))</f>
        <v>25.6759426590963</v>
      </c>
      <c r="I3114" s="9">
        <f>IFERROR(VLOOKUP(A3114,'BITO-IV'!$A$1:$J$10000,4,0),"")</f>
        <v>22.587</v>
      </c>
      <c r="J3114" s="9">
        <f t="shared" si="132"/>
        <v>0.13675754456529421</v>
      </c>
      <c r="L3114" s="9">
        <f>VLOOKUP(A3114,'ETH-Web'!$A$1:$G$10001,6,0)</f>
        <v>2749.213135</v>
      </c>
      <c r="M3114" s="2">
        <f>M3113*(1-M$1+IF(AND(WEEKDAY($A3114)&lt;&gt;1,WEEKDAY($A3114)&lt;&gt;7),-VLOOKUP($A3114,ETF_OP_Fee!$K$5:$L$14,2,1),0))^($A3114-$A3113)*(1+2*(L3114/L3113-1))-M$3*IFERROR(VLOOKUP($A4710,Dividends!$C$10:$E$100,3,0),0)</f>
        <v>24.504299872093679</v>
      </c>
      <c r="R3114">
        <f t="shared" si="135"/>
        <v>579.8756750725064</v>
      </c>
      <c r="S3114" t="e">
        <f t="shared" si="133"/>
        <v>#VALUE!</v>
      </c>
      <c r="T3114">
        <f t="shared" si="131"/>
        <v>464.65397120297257</v>
      </c>
      <c r="U3114">
        <f t="shared" si="129"/>
        <v>1793.5082559177135</v>
      </c>
      <c r="V3114">
        <f t="shared" si="130"/>
        <v>5025.6602577122912</v>
      </c>
      <c r="W3114">
        <f>VLOOKUP(A3114,Tbills!$B$4:$C$10000,2,1)</f>
        <v>0.91000087912089622</v>
      </c>
    </row>
    <row r="3115" spans="1:23">
      <c r="A3115" s="1">
        <v>44687</v>
      </c>
      <c r="B3115">
        <f>IFERROR(VLOOKUP($A3115,'BTC-Web'!$A$2:$H$10000,2,0),"")</f>
        <v>36573.183594000002</v>
      </c>
      <c r="C3115">
        <f>VLOOKUP(A3115,H_SPBTFDUE!$B$2:$C$5828,2,0)</f>
        <v>198.21</v>
      </c>
      <c r="D3115" s="2">
        <f>D3114*(1-D$1+IF(AND(WEEKDAY($A3115)&lt;&gt;1,WEEKDAY($A3115)&lt;&gt;7),-VLOOKUP($A3115,ETF_OP_Fee!$G$5:$H$14,2,1),0))^($A3115-$A3114)*(1+2*(C3115/C3114-1))+IFERROR(VLOOKUP(A3115,BITXeom!$C$9:$D$100,2,0),0)-$D$3*IFERROR(VLOOKUP($A3115,Dividends!$C$10:$E$100,2,0),0)</f>
        <v>37.13446237511485</v>
      </c>
      <c r="G3115" s="66">
        <f t="shared" si="134"/>
        <v>5.9251690848875195E-2</v>
      </c>
      <c r="H3115" s="2">
        <f>H3114*(1-H$1+IF(AND(WEEKDAY($A3115)&lt;&gt;1,WEEKDAY($A3115)&lt;&gt;7),-VLOOKUP($A3115,ETF_OP_Fee!$I$5:$J$14,2,1),0))^($A3115-$A3114)*(1+1*(B3115/B3114-1))</f>
        <v>23.655595779558102</v>
      </c>
      <c r="I3115" s="9">
        <f>IFERROR(VLOOKUP(A3115,'BITO-IV'!$A$1:$J$10000,4,0),"")</f>
        <v>22.375</v>
      </c>
      <c r="J3115" s="9">
        <f t="shared" si="132"/>
        <v>5.7233330929971071E-2</v>
      </c>
      <c r="L3115" s="9">
        <f>VLOOKUP(A3115,'ETH-Web'!$A$1:$G$10001,6,0)</f>
        <v>2694.9797359999998</v>
      </c>
      <c r="M3115" s="2">
        <f>M3114*(1-M$1+IF(AND(WEEKDAY($A3115)&lt;&gt;1,WEEKDAY($A3115)&lt;&gt;7),-VLOOKUP($A3115,ETF_OP_Fee!$K$5:$L$14,2,1),0))^($A3115-$A3114)*(1+2*(L3115/L3114-1))-M$3*IFERROR(VLOOKUP($A4711,Dividends!$C$10:$E$100,3,0),0)</f>
        <v>23.536906909598081</v>
      </c>
      <c r="R3115">
        <f t="shared" si="135"/>
        <v>534.2612650710962</v>
      </c>
      <c r="S3115" t="e">
        <f t="shared" si="133"/>
        <v>#VALUE!</v>
      </c>
      <c r="T3115">
        <f t="shared" si="131"/>
        <v>460.31119368323266</v>
      </c>
      <c r="U3115">
        <f t="shared" si="129"/>
        <v>1758.1279328664855</v>
      </c>
      <c r="V3115">
        <f t="shared" si="130"/>
        <v>4827.2547374329115</v>
      </c>
      <c r="W3115">
        <f>VLOOKUP(A3115,Tbills!$B$4:$C$10000,2,1)</f>
        <v>0.91000087912089622</v>
      </c>
    </row>
    <row r="3116" spans="1:23">
      <c r="A3116" s="1">
        <v>44690</v>
      </c>
      <c r="B3116">
        <f>IFERROR(VLOOKUP($A3116,'BTC-Web'!$A$2:$H$10000,2,0),"")</f>
        <v>34060.015625</v>
      </c>
      <c r="C3116">
        <f>VLOOKUP(A3116,H_SPBTFDUE!$B$2:$C$5828,2,0)</f>
        <v>170.58</v>
      </c>
      <c r="D3116" s="2">
        <f>D3115*(1-D$1+IF(AND(WEEKDAY($A3116)&lt;&gt;1,WEEKDAY($A3116)&lt;&gt;7),-VLOOKUP($A3116,ETF_OP_Fee!$G$5:$H$14,2,1),0))^($A3116-$A3115)*(1+2*(C3116/C3115-1))+IFERROR(VLOOKUP(A3116,BITXeom!$C$9:$D$100,2,0),0)-$D$3*IFERROR(VLOOKUP($A3116,Dividends!$C$10:$E$100,2,0),0)</f>
        <v>26.771867656229965</v>
      </c>
      <c r="G3116" s="66">
        <f t="shared" si="134"/>
        <v>7.5767694533600161E-2</v>
      </c>
      <c r="H3116" s="2">
        <f>H3115*(1-H$1+IF(AND(WEEKDAY($A3116)&lt;&gt;1,WEEKDAY($A3116)&lt;&gt;7),-VLOOKUP($A3116,ETF_OP_Fee!$I$5:$J$14,2,1),0))^($A3116-$A3115)*(1+1*(B3116/B3115-1))</f>
        <v>22.028354459146716</v>
      </c>
      <c r="I3116" s="9">
        <f>IFERROR(VLOOKUP(A3116,'BITO-IV'!$A$1:$J$10000,4,0),"")</f>
        <v>19.2562</v>
      </c>
      <c r="J3116" s="9">
        <f t="shared" si="132"/>
        <v>0.14396165698043828</v>
      </c>
      <c r="L3116" s="9">
        <f>VLOOKUP(A3116,'ETH-Web'!$A$1:$G$10001,6,0)</f>
        <v>2245.4304200000001</v>
      </c>
      <c r="M3116" s="2">
        <f>M3115*(1-M$1+IF(AND(WEEKDAY($A3116)&lt;&gt;1,WEEKDAY($A3116)&lt;&gt;7),-VLOOKUP($A3116,ETF_OP_Fee!$K$5:$L$14,2,1),0))^($A3116-$A3115)*(1+2*(L3116/L3115-1))-M$3*IFERROR(VLOOKUP($A4712,Dividends!$C$10:$E$100,3,0),0)</f>
        <v>15.683316699180015</v>
      </c>
      <c r="R3116">
        <f t="shared" si="135"/>
        <v>497.54889369650323</v>
      </c>
      <c r="S3116" t="e">
        <f t="shared" si="133"/>
        <v>#VALUE!</v>
      </c>
      <c r="T3116">
        <f t="shared" si="131"/>
        <v>396.14491407338596</v>
      </c>
      <c r="U3116">
        <f t="shared" si="129"/>
        <v>1464.8547779322244</v>
      </c>
      <c r="V3116">
        <f t="shared" si="130"/>
        <v>3216.5383975710429</v>
      </c>
      <c r="W3116">
        <f>VLOOKUP(A3116,Tbills!$B$4:$C$10000,2,1)</f>
        <v>0.91000087912089622</v>
      </c>
    </row>
    <row r="3117" spans="1:23">
      <c r="A3117" s="1">
        <v>44691</v>
      </c>
      <c r="B3117">
        <f>IFERROR(VLOOKUP($A3117,'BTC-Web'!$A$2:$H$10000,2,0),"")</f>
        <v>30273.654297000001</v>
      </c>
      <c r="C3117">
        <f>VLOOKUP(A3117,H_SPBTFDUE!$B$2:$C$5828,2,0)</f>
        <v>172.54</v>
      </c>
      <c r="D3117" s="2">
        <f>D3116*(1-D$1+IF(AND(WEEKDAY($A3117)&lt;&gt;1,WEEKDAY($A3117)&lt;&gt;7),-VLOOKUP($A3117,ETF_OP_Fee!$G$5:$H$14,2,1),0))^($A3117-$A3116)*(1+2*(C3117/C3116-1))+IFERROR(VLOOKUP(A3117,BITXeom!$C$9:$D$100,2,0),0)-$D$3*IFERROR(VLOOKUP($A3117,Dividends!$C$10:$E$100,2,0),0)</f>
        <v>27.383794954114038</v>
      </c>
      <c r="G3117" s="66">
        <f t="shared" si="134"/>
        <v>7.4022577038382234E-2</v>
      </c>
      <c r="H3117" s="2">
        <f>H3116*(1-H$1+IF(AND(WEEKDAY($A3117)&lt;&gt;1,WEEKDAY($A3117)&lt;&gt;7),-VLOOKUP($A3117,ETF_OP_Fee!$I$5:$J$14,2,1),0))^($A3117-$A3116)*(1+1*(B3117/B3116-1))</f>
        <v>19.579011291450513</v>
      </c>
      <c r="I3117" s="9">
        <f>IFERROR(VLOOKUP(A3117,'BITO-IV'!$A$1:$J$10000,4,0),"")</f>
        <v>19.475200000000001</v>
      </c>
      <c r="J3117" s="9">
        <f t="shared" si="132"/>
        <v>5.3304351919627457E-3</v>
      </c>
      <c r="L3117" s="9">
        <f>VLOOKUP(A3117,'ETH-Web'!$A$1:$G$10001,6,0)</f>
        <v>2343.5109859999998</v>
      </c>
      <c r="M3117" s="2">
        <f>M3116*(1-M$1+IF(AND(WEEKDAY($A3117)&lt;&gt;1,WEEKDAY($A3117)&lt;&gt;7),-VLOOKUP($A3117,ETF_OP_Fee!$K$5:$L$14,2,1),0))^($A3117-$A3116)*(1+2*(L3117/L3116-1))-M$3*IFERROR(VLOOKUP($A4713,Dividends!$C$10:$E$100,3,0),0)</f>
        <v>17.052974370673848</v>
      </c>
      <c r="R3117">
        <f t="shared" si="135"/>
        <v>442.23770680148482</v>
      </c>
      <c r="S3117" t="e">
        <f t="shared" si="133"/>
        <v>#VALUE!</v>
      </c>
      <c r="T3117">
        <f t="shared" si="131"/>
        <v>400.69670227589404</v>
      </c>
      <c r="U3117">
        <f t="shared" si="129"/>
        <v>1528.8397424395621</v>
      </c>
      <c r="V3117">
        <f t="shared" si="130"/>
        <v>3497.4455919094703</v>
      </c>
      <c r="W3117">
        <f>VLOOKUP(A3117,Tbills!$B$4:$C$10000,2,1)</f>
        <v>0.91000087912089622</v>
      </c>
    </row>
    <row r="3118" spans="1:23">
      <c r="A3118" s="1">
        <v>44692</v>
      </c>
      <c r="B3118">
        <f>IFERROR(VLOOKUP($A3118,'BTC-Web'!$A$2:$H$10000,2,0),"")</f>
        <v>31016.183593999998</v>
      </c>
      <c r="C3118">
        <f>VLOOKUP(A3118,H_SPBTFDUE!$B$2:$C$5828,2,0)</f>
        <v>161</v>
      </c>
      <c r="D3118" s="2">
        <f>D3117*(1-D$1+IF(AND(WEEKDAY($A3118)&lt;&gt;1,WEEKDAY($A3118)&lt;&gt;7),-VLOOKUP($A3118,ETF_OP_Fee!$G$5:$H$14,2,1),0))^($A3118-$A3117)*(1+2*(C3118/C3117-1))+IFERROR(VLOOKUP(A3118,BITXeom!$C$9:$D$100,2,0),0)-$D$3*IFERROR(VLOOKUP($A3118,Dividends!$C$10:$E$100,2,0),0)</f>
        <v>23.717912468890418</v>
      </c>
      <c r="G3118" s="66">
        <f t="shared" si="134"/>
        <v>8.3920434009143619E-2</v>
      </c>
      <c r="H3118" s="2">
        <f>H3117*(1-H$1+IF(AND(WEEKDAY($A3118)&lt;&gt;1,WEEKDAY($A3118)&lt;&gt;7),-VLOOKUP($A3118,ETF_OP_Fee!$I$5:$J$14,2,1),0))^($A3118-$A3117)*(1+1*(B3118/B3117-1))</f>
        <v>20.058708383478663</v>
      </c>
      <c r="I3118" s="9">
        <f>IFERROR(VLOOKUP(A3118,'BITO-IV'!$A$1:$J$10000,4,0),"")</f>
        <v>18.174700000000001</v>
      </c>
      <c r="J3118" s="9">
        <f t="shared" si="132"/>
        <v>0.10366104439020507</v>
      </c>
      <c r="L3118" s="9">
        <f>VLOOKUP(A3118,'ETH-Web'!$A$1:$G$10001,6,0)</f>
        <v>2072.108643</v>
      </c>
      <c r="M3118" s="2">
        <f>M3117*(1-M$1+IF(AND(WEEKDAY($A3118)&lt;&gt;1,WEEKDAY($A3118)&lt;&gt;7),-VLOOKUP($A3118,ETF_OP_Fee!$K$5:$L$14,2,1),0))^($A3118-$A3117)*(1+2*(L3118/L3117-1))-M$3*IFERROR(VLOOKUP($A4714,Dividends!$C$10:$E$100,3,0),0)</f>
        <v>13.102822109979329</v>
      </c>
      <c r="R3118">
        <f t="shared" si="135"/>
        <v>453.08457881490864</v>
      </c>
      <c r="S3118" t="e">
        <f t="shared" si="133"/>
        <v>#VALUE!</v>
      </c>
      <c r="T3118">
        <f t="shared" si="131"/>
        <v>373.89688806316764</v>
      </c>
      <c r="U3118">
        <f t="shared" si="129"/>
        <v>1351.7845928591312</v>
      </c>
      <c r="V3118">
        <f t="shared" si="130"/>
        <v>2687.2970329990776</v>
      </c>
      <c r="W3118">
        <f>VLOOKUP(A3118,Tbills!$B$4:$C$10000,2,1)</f>
        <v>0.91000087912089622</v>
      </c>
    </row>
    <row r="3119" spans="1:23">
      <c r="A3119" s="1">
        <v>44693</v>
      </c>
      <c r="B3119">
        <f>IFERROR(VLOOKUP($A3119,'BTC-Web'!$A$2:$H$10000,2,0),"")</f>
        <v>28936.734375</v>
      </c>
      <c r="C3119">
        <f>VLOOKUP(A3119,H_SPBTFDUE!$B$2:$C$5828,2,0)</f>
        <v>157.57</v>
      </c>
      <c r="D3119" s="2">
        <f>D3118*(1-D$1+IF(AND(WEEKDAY($A3119)&lt;&gt;1,WEEKDAY($A3119)&lt;&gt;7),-VLOOKUP($A3119,ETF_OP_Fee!$G$5:$H$14,2,1),0))^($A3119-$A3118)*(1+2*(C3119/C3118-1))+IFERROR(VLOOKUP(A3119,BITXeom!$C$9:$D$100,2,0),0)-$D$3*IFERROR(VLOOKUP($A3119,Dividends!$C$10:$E$100,2,0),0)</f>
        <v>22.704585833851109</v>
      </c>
      <c r="G3119" s="66">
        <f t="shared" si="134"/>
        <v>8.7491805779889145E-2</v>
      </c>
      <c r="H3119" s="2">
        <f>H3118*(1-H$1+IF(AND(WEEKDAY($A3119)&lt;&gt;1,WEEKDAY($A3119)&lt;&gt;7),-VLOOKUP($A3119,ETF_OP_Fee!$I$5:$J$14,2,1),0))^($A3119-$A3118)*(1+1*(B3119/B3118-1))</f>
        <v>18.713405131406098</v>
      </c>
      <c r="I3119" s="9">
        <f>IFERROR(VLOOKUP(A3119,'BITO-IV'!$A$1:$J$10000,4,0),"")</f>
        <v>17.790700000000001</v>
      </c>
      <c r="J3119" s="9">
        <f t="shared" si="132"/>
        <v>5.1864464658843978E-2</v>
      </c>
      <c r="L3119" s="9">
        <f>VLOOKUP(A3119,'ETH-Web'!$A$1:$G$10001,6,0)</f>
        <v>1961.701538</v>
      </c>
      <c r="M3119" s="2">
        <f>M3118*(1-M$1+IF(AND(WEEKDAY($A3119)&lt;&gt;1,WEEKDAY($A3119)&lt;&gt;7),-VLOOKUP($A3119,ETF_OP_Fee!$K$5:$L$14,2,1),0))^($A3119-$A3118)*(1+2*(L3119/L3118-1))-M$3*IFERROR(VLOOKUP($A4715,Dividends!$C$10:$E$100,3,0),0)</f>
        <v>11.706218689467896</v>
      </c>
      <c r="R3119">
        <f t="shared" si="135"/>
        <v>422.7079733017834</v>
      </c>
      <c r="S3119" t="e">
        <f t="shared" si="133"/>
        <v>#VALUE!</v>
      </c>
      <c r="T3119">
        <f t="shared" si="131"/>
        <v>365.93125870877839</v>
      </c>
      <c r="U3119">
        <f t="shared" si="129"/>
        <v>1279.758145797407</v>
      </c>
      <c r="V3119">
        <f t="shared" si="130"/>
        <v>2400.8634542848922</v>
      </c>
      <c r="W3119">
        <f>VLOOKUP(A3119,Tbills!$B$4:$C$10000,2,1)</f>
        <v>0.90000000000002478</v>
      </c>
    </row>
    <row r="3120" spans="1:23">
      <c r="A3120" s="1">
        <v>44694</v>
      </c>
      <c r="B3120">
        <f>IFERROR(VLOOKUP($A3120,'BTC-Web'!$A$2:$H$10000,2,0),"")</f>
        <v>29030.910156000002</v>
      </c>
      <c r="C3120">
        <f>VLOOKUP(A3120,H_SPBTFDUE!$B$2:$C$5828,2,0)</f>
        <v>165.65</v>
      </c>
      <c r="D3120" s="2">
        <f>D3119*(1-D$1+IF(AND(WEEKDAY($A3120)&lt;&gt;1,WEEKDAY($A3120)&lt;&gt;7),-VLOOKUP($A3120,ETF_OP_Fee!$G$5:$H$14,2,1),0))^($A3120-$A3119)*(1+2*(C3120/C3119-1))+IFERROR(VLOOKUP(A3120,BITXeom!$C$9:$D$100,2,0),0)-$D$3*IFERROR(VLOOKUP($A3120,Dividends!$C$10:$E$100,2,0),0)</f>
        <v>25.030095826865274</v>
      </c>
      <c r="G3120" s="66">
        <f t="shared" si="134"/>
        <v>7.8514302364490432E-2</v>
      </c>
      <c r="H3120" s="2">
        <f>H3119*(1-H$1+IF(AND(WEEKDAY($A3120)&lt;&gt;1,WEEKDAY($A3120)&lt;&gt;7),-VLOOKUP($A3120,ETF_OP_Fee!$I$5:$J$14,2,1),0))^($A3120-$A3119)*(1+1*(B3120/B3119-1))</f>
        <v>18.773820024461113</v>
      </c>
      <c r="I3120" s="9">
        <f>IFERROR(VLOOKUP(A3120,'BITO-IV'!$A$1:$J$10000,4,0),"")</f>
        <v>18.697800000000001</v>
      </c>
      <c r="J3120" s="9">
        <f t="shared" si="132"/>
        <v>4.0657202698237693E-3</v>
      </c>
      <c r="L3120" s="9">
        <f>VLOOKUP(A3120,'ETH-Web'!$A$1:$G$10001,6,0)</f>
        <v>2014.4182129999999</v>
      </c>
      <c r="M3120" s="2">
        <f>M3119*(1-M$1+IF(AND(WEEKDAY($A3120)&lt;&gt;1,WEEKDAY($A3120)&lt;&gt;7),-VLOOKUP($A3120,ETF_OP_Fee!$K$5:$L$14,2,1),0))^($A3120-$A3119)*(1+2*(L3120/L3119-1))-M$3*IFERROR(VLOOKUP($A4716,Dividends!$C$10:$E$100,3,0),0)</f>
        <v>12.335061884225041</v>
      </c>
      <c r="R3120">
        <f t="shared" si="135"/>
        <v>424.08369362339016</v>
      </c>
      <c r="S3120" t="e">
        <f t="shared" si="133"/>
        <v>#VALUE!</v>
      </c>
      <c r="T3120">
        <f t="shared" si="131"/>
        <v>384.69577333952623</v>
      </c>
      <c r="U3120">
        <f t="shared" si="129"/>
        <v>1314.1490013601683</v>
      </c>
      <c r="V3120">
        <f t="shared" si="130"/>
        <v>2529.8347886515162</v>
      </c>
      <c r="W3120">
        <f>VLOOKUP(A3120,Tbills!$B$4:$C$10000,2,1)</f>
        <v>0.90000000000002478</v>
      </c>
    </row>
    <row r="3121" spans="1:23">
      <c r="A3121" s="1">
        <v>44697</v>
      </c>
      <c r="B3121">
        <f>IFERROR(VLOOKUP($A3121,'BTC-Web'!$A$2:$H$10000,2,0),"")</f>
        <v>31304.375</v>
      </c>
      <c r="C3121">
        <f>VLOOKUP(A3121,H_SPBTFDUE!$B$2:$C$5828,2,0)</f>
        <v>162.69999999999999</v>
      </c>
      <c r="D3121" s="2">
        <f>D3120*(1-D$1+IF(AND(WEEKDAY($A3121)&lt;&gt;1,WEEKDAY($A3121)&lt;&gt;7),-VLOOKUP($A3121,ETF_OP_Fee!$G$5:$H$14,2,1),0))^($A3121-$A3120)*(1+2*(C3121/C3120-1))+IFERROR(VLOOKUP(A3121,BITXeom!$C$9:$D$100,2,0),0)-$D$3*IFERROR(VLOOKUP($A3121,Dividends!$C$10:$E$100,2,0),0)</f>
        <v>24.12986374205126</v>
      </c>
      <c r="G3121" s="66">
        <f t="shared" si="134"/>
        <v>8.1306680057222427E-2</v>
      </c>
      <c r="H3121" s="2">
        <f>H3120*(1-H$1+IF(AND(WEEKDAY($A3121)&lt;&gt;1,WEEKDAY($A3121)&lt;&gt;7),-VLOOKUP($A3121,ETF_OP_Fee!$I$5:$J$14,2,1),0))^($A3121-$A3120)*(1+1*(B3121/B3120-1))</f>
        <v>20.24245230857991</v>
      </c>
      <c r="I3121" s="9">
        <f>IFERROR(VLOOKUP(A3121,'BITO-IV'!$A$1:$J$10000,4,0),"")</f>
        <v>18.365200000000002</v>
      </c>
      <c r="J3121" s="9">
        <f t="shared" si="132"/>
        <v>0.10221790716027646</v>
      </c>
      <c r="L3121" s="9">
        <f>VLOOKUP(A3121,'ETH-Web'!$A$1:$G$10001,6,0)</f>
        <v>2022.725952</v>
      </c>
      <c r="M3121" s="2">
        <f>M3120*(1-M$1+IF(AND(WEEKDAY($A3121)&lt;&gt;1,WEEKDAY($A3121)&lt;&gt;7),-VLOOKUP($A3121,ETF_OP_Fee!$K$5:$L$14,2,1),0))^($A3121-$A3120)*(1+2*(L3121/L3120-1))-M$3*IFERROR(VLOOKUP($A4717,Dividends!$C$10:$E$100,3,0),0)</f>
        <v>12.435844036588625</v>
      </c>
      <c r="R3121">
        <f t="shared" si="135"/>
        <v>457.29448044287187</v>
      </c>
      <c r="S3121" t="e">
        <f t="shared" si="133"/>
        <v>#VALUE!</v>
      </c>
      <c r="T3121">
        <f t="shared" si="131"/>
        <v>377.84486762656752</v>
      </c>
      <c r="U3121">
        <f t="shared" si="129"/>
        <v>1319.5687333899693</v>
      </c>
      <c r="V3121">
        <f t="shared" si="130"/>
        <v>2550.5045021493165</v>
      </c>
      <c r="W3121">
        <f>VLOOKUP(A3121,Tbills!$B$4:$C$10000,2,1)</f>
        <v>0.90000000000002478</v>
      </c>
    </row>
    <row r="3122" spans="1:23">
      <c r="A3122" s="1">
        <v>44698</v>
      </c>
      <c r="B3122">
        <f>IFERROR(VLOOKUP($A3122,'BTC-Web'!$A$2:$H$10000,2,0),"")</f>
        <v>29862.408202999999</v>
      </c>
      <c r="C3122">
        <f>VLOOKUP(A3122,H_SPBTFDUE!$B$2:$C$5828,2,0)</f>
        <v>165.46</v>
      </c>
      <c r="D3122" s="2">
        <f>D3121*(1-D$1+IF(AND(WEEKDAY($A3122)&lt;&gt;1,WEEKDAY($A3122)&lt;&gt;7),-VLOOKUP($A3122,ETF_OP_Fee!$G$5:$H$14,2,1),0))^($A3122-$A3121)*(1+2*(C3122/C3121-1))+IFERROR(VLOOKUP(A3122,BITXeom!$C$9:$D$100,2,0),0)-$D$3*IFERROR(VLOOKUP($A3122,Dividends!$C$10:$E$100,2,0),0)</f>
        <v>24.945521569932193</v>
      </c>
      <c r="G3122" s="66">
        <f t="shared" si="134"/>
        <v>7.8543917390925866E-2</v>
      </c>
      <c r="H3122" s="2">
        <f>H3121*(1-H$1+IF(AND(WEEKDAY($A3122)&lt;&gt;1,WEEKDAY($A3122)&lt;&gt;7),-VLOOKUP($A3122,ETF_OP_Fee!$I$5:$J$14,2,1),0))^($A3122-$A3121)*(1+1*(B3122/B3121-1))</f>
        <v>19.309525924396414</v>
      </c>
      <c r="I3122" s="9">
        <f>IFERROR(VLOOKUP(A3122,'BITO-IV'!$A$1:$J$10000,4,0),"")</f>
        <v>18.674700000000001</v>
      </c>
      <c r="J3122" s="9">
        <f t="shared" si="132"/>
        <v>3.3993902145491584E-2</v>
      </c>
      <c r="L3122" s="9">
        <f>VLOOKUP(A3122,'ETH-Web'!$A$1:$G$10001,6,0)</f>
        <v>2090.4091800000001</v>
      </c>
      <c r="M3122" s="2">
        <f>M3121*(1-M$1+IF(AND(WEEKDAY($A3122)&lt;&gt;1,WEEKDAY($A3122)&lt;&gt;7),-VLOOKUP($A3122,ETF_OP_Fee!$K$5:$L$14,2,1),0))^($A3122-$A3121)*(1+2*(L3122/L3121-1))-M$3*IFERROR(VLOOKUP($A4718,Dividends!$C$10:$E$100,3,0),0)</f>
        <v>13.267743667004446</v>
      </c>
      <c r="R3122">
        <f t="shared" si="135"/>
        <v>436.23022162122197</v>
      </c>
      <c r="S3122" t="e">
        <f t="shared" si="133"/>
        <v>#VALUE!</v>
      </c>
      <c r="T3122">
        <f t="shared" si="131"/>
        <v>384.2545285647933</v>
      </c>
      <c r="U3122">
        <f t="shared" si="129"/>
        <v>1363.7233413611557</v>
      </c>
      <c r="V3122">
        <f t="shared" si="130"/>
        <v>2721.121289113617</v>
      </c>
      <c r="W3122">
        <f>VLOOKUP(A3122,Tbills!$B$4:$C$10000,2,1)</f>
        <v>0.90000000000002478</v>
      </c>
    </row>
    <row r="3123" spans="1:23">
      <c r="A3123" s="1">
        <v>44699</v>
      </c>
      <c r="B3123">
        <f>IFERROR(VLOOKUP($A3123,'BTC-Web'!$A$2:$H$10000,2,0),"")</f>
        <v>30424.478515999999</v>
      </c>
      <c r="C3123">
        <f>VLOOKUP(A3123,H_SPBTFDUE!$B$2:$C$5828,2,0)</f>
        <v>160.85</v>
      </c>
      <c r="D3123" s="2">
        <f>D3122*(1-D$1+IF(AND(WEEKDAY($A3123)&lt;&gt;1,WEEKDAY($A3123)&lt;&gt;7),-VLOOKUP($A3123,ETF_OP_Fee!$G$5:$H$14,2,1),0))^($A3123-$A3122)*(1+2*(C3123/C3122-1))+IFERROR(VLOOKUP(A3123,BITXeom!$C$9:$D$100,2,0),0)-$D$3*IFERROR(VLOOKUP($A3123,Dividends!$C$10:$E$100,2,0),0)</f>
        <v>23.552631789443812</v>
      </c>
      <c r="G3123" s="66">
        <f t="shared" si="134"/>
        <v>8.2916565890018071E-2</v>
      </c>
      <c r="H3123" s="2">
        <f>H3122*(1-H$1+IF(AND(WEEKDAY($A3123)&lt;&gt;1,WEEKDAY($A3123)&lt;&gt;7),-VLOOKUP($A3123,ETF_OP_Fee!$I$5:$J$14,2,1),0))^($A3123-$A3122)*(1+1*(B3123/B3122-1))</f>
        <v>19.67245782769286</v>
      </c>
      <c r="I3123" s="9">
        <f>IFERROR(VLOOKUP(A3123,'BITO-IV'!$A$1:$J$10000,4,0),"")</f>
        <v>18.162099999999999</v>
      </c>
      <c r="J3123" s="9">
        <f t="shared" si="132"/>
        <v>8.3159867399301923E-2</v>
      </c>
      <c r="L3123" s="9">
        <f>VLOOKUP(A3123,'ETH-Web'!$A$1:$G$10001,6,0)</f>
        <v>1916.6561280000001</v>
      </c>
      <c r="M3123" s="2">
        <f>M3122*(1-M$1+IF(AND(WEEKDAY($A3123)&lt;&gt;1,WEEKDAY($A3123)&lt;&gt;7),-VLOOKUP($A3123,ETF_OP_Fee!$K$5:$L$14,2,1),0))^($A3123-$A3122)*(1+2*(L3123/L3122-1))-M$3*IFERROR(VLOOKUP($A4719,Dividends!$C$10:$E$100,3,0),0)</f>
        <v>11.061851401041871</v>
      </c>
      <c r="R3123">
        <f t="shared" si="135"/>
        <v>444.44094781382915</v>
      </c>
      <c r="S3123" t="e">
        <f t="shared" si="133"/>
        <v>#VALUE!</v>
      </c>
      <c r="T3123">
        <f t="shared" si="131"/>
        <v>373.54853692522056</v>
      </c>
      <c r="U3123">
        <f t="shared" si="129"/>
        <v>1250.3718047757975</v>
      </c>
      <c r="V3123">
        <f t="shared" si="130"/>
        <v>2268.708237048897</v>
      </c>
      <c r="W3123">
        <f>VLOOKUP(A3123,Tbills!$B$4:$C$10000,2,1)</f>
        <v>0.90000000000002478</v>
      </c>
    </row>
    <row r="3124" spans="1:23">
      <c r="A3124" s="1">
        <v>44700</v>
      </c>
      <c r="B3124">
        <f>IFERROR(VLOOKUP($A3124,'BTC-Web'!$A$2:$H$10000,2,0),"")</f>
        <v>28720.359375</v>
      </c>
      <c r="C3124">
        <f>VLOOKUP(A3124,H_SPBTFDUE!$B$2:$C$5828,2,0)</f>
        <v>165.09</v>
      </c>
      <c r="D3124" s="2">
        <f>D3123*(1-D$1+IF(AND(WEEKDAY($A3124)&lt;&gt;1,WEEKDAY($A3124)&lt;&gt;7),-VLOOKUP($A3124,ETF_OP_Fee!$G$5:$H$14,2,1),0))^($A3124-$A3123)*(1+2*(C3124/C3123-1))+IFERROR(VLOOKUP(A3124,BITXeom!$C$9:$D$100,2,0),0)-$D$3*IFERROR(VLOOKUP($A3124,Dividends!$C$10:$E$100,2,0),0)</f>
        <v>24.791335875365554</v>
      </c>
      <c r="G3124" s="66">
        <f t="shared" si="134"/>
        <v>7.8540894517376503E-2</v>
      </c>
      <c r="H3124" s="2">
        <f>H3123*(1-H$1+IF(AND(WEEKDAY($A3124)&lt;&gt;1,WEEKDAY($A3124)&lt;&gt;7),-VLOOKUP($A3124,ETF_OP_Fee!$I$5:$J$14,2,1),0))^($A3124-$A3123)*(1+1*(B3124/B3123-1))</f>
        <v>18.570091606427106</v>
      </c>
      <c r="I3124" s="9">
        <f>IFERROR(VLOOKUP(A3124,'BITO-IV'!$A$1:$J$10000,4,0),"")</f>
        <v>18.636099999999999</v>
      </c>
      <c r="J3124" s="9">
        <f t="shared" si="132"/>
        <v>-3.5419639073032139E-3</v>
      </c>
      <c r="L3124" s="9">
        <f>VLOOKUP(A3124,'ETH-Web'!$A$1:$G$10001,6,0)</f>
        <v>2018.336182</v>
      </c>
      <c r="M3124" s="2">
        <f>M3123*(1-M$1+IF(AND(WEEKDAY($A3124)&lt;&gt;1,WEEKDAY($A3124)&lt;&gt;7),-VLOOKUP($A3124,ETF_OP_Fee!$K$5:$L$14,2,1),0))^($A3124-$A3123)*(1+2*(L3124/L3123-1))-M$3*IFERROR(VLOOKUP($A4720,Dividends!$C$10:$E$100,3,0),0)</f>
        <v>12.2352154235894</v>
      </c>
      <c r="R3124">
        <f t="shared" si="135"/>
        <v>419.54716612368685</v>
      </c>
      <c r="S3124" t="e">
        <f t="shared" si="133"/>
        <v>#VALUE!</v>
      </c>
      <c r="T3124">
        <f t="shared" si="131"/>
        <v>383.39526242452388</v>
      </c>
      <c r="U3124">
        <f t="shared" si="129"/>
        <v>1316.7049726155324</v>
      </c>
      <c r="V3124">
        <f t="shared" si="130"/>
        <v>2509.3569789728467</v>
      </c>
      <c r="W3124">
        <f>VLOOKUP(A3124,Tbills!$B$4:$C$10000,2,1)</f>
        <v>1.0500013186813162</v>
      </c>
    </row>
    <row r="3125" spans="1:23">
      <c r="A3125" s="1">
        <v>44701</v>
      </c>
      <c r="B3125">
        <f>IFERROR(VLOOKUP($A3125,'BTC-Web'!$A$2:$H$10000,2,0),"")</f>
        <v>30311.119140999999</v>
      </c>
      <c r="C3125">
        <f>VLOOKUP(A3125,H_SPBTFDUE!$B$2:$C$5828,2,0)</f>
        <v>161.24</v>
      </c>
      <c r="D3125" s="2">
        <f>D3124*(1-D$1+IF(AND(WEEKDAY($A3125)&lt;&gt;1,WEEKDAY($A3125)&lt;&gt;7),-VLOOKUP($A3125,ETF_OP_Fee!$G$5:$H$14,2,1),0))^($A3125-$A3124)*(1+2*(C3125/C3124-1))+IFERROR(VLOOKUP(A3125,BITXeom!$C$9:$D$100,2,0),0)-$D$3*IFERROR(VLOOKUP($A3125,Dividends!$C$10:$E$100,2,0),0)</f>
        <v>23.632188420797139</v>
      </c>
      <c r="G3125" s="66">
        <f t="shared" si="134"/>
        <v>8.2200049698516298E-2</v>
      </c>
      <c r="H3125" s="2">
        <f>H3124*(1-H$1+IF(AND(WEEKDAY($A3125)&lt;&gt;1,WEEKDAY($A3125)&lt;&gt;7),-VLOOKUP($A3125,ETF_OP_Fee!$I$5:$J$14,2,1),0))^($A3125-$A3124)*(1+1*(B3125/B3124-1))</f>
        <v>19.598139476051784</v>
      </c>
      <c r="I3125" s="9">
        <f>IFERROR(VLOOKUP(A3125,'BITO-IV'!$A$1:$J$10000,4,0),"")</f>
        <v>18.207699999999999</v>
      </c>
      <c r="J3125" s="9">
        <f t="shared" si="132"/>
        <v>7.6365464943501049E-2</v>
      </c>
      <c r="L3125" s="9">
        <f>VLOOKUP(A3125,'ETH-Web'!$A$1:$G$10001,6,0)</f>
        <v>1961.3156739999999</v>
      </c>
      <c r="M3125" s="2">
        <f>M3124*(1-M$1+IF(AND(WEEKDAY($A3125)&lt;&gt;1,WEEKDAY($A3125)&lt;&gt;7),-VLOOKUP($A3125,ETF_OP_Fee!$K$5:$L$14,2,1),0))^($A3125-$A3124)*(1+2*(L3125/L3124-1))-M$3*IFERROR(VLOOKUP($A4721,Dividends!$C$10:$E$100,3,0),0)</f>
        <v>11.543598015517029</v>
      </c>
      <c r="R3125">
        <f t="shared" si="135"/>
        <v>442.78499344662157</v>
      </c>
      <c r="S3125" t="e">
        <f t="shared" si="133"/>
        <v>#VALUE!</v>
      </c>
      <c r="T3125">
        <f t="shared" si="131"/>
        <v>374.45424988388294</v>
      </c>
      <c r="U3125">
        <f t="shared" si="129"/>
        <v>1279.5064191266549</v>
      </c>
      <c r="V3125">
        <f t="shared" si="130"/>
        <v>2367.5110931718123</v>
      </c>
      <c r="W3125">
        <f>VLOOKUP(A3125,Tbills!$B$4:$C$10000,2,1)</f>
        <v>1.0500013186813162</v>
      </c>
    </row>
    <row r="3126" spans="1:23">
      <c r="A3126" s="1">
        <v>44704</v>
      </c>
      <c r="B3126">
        <f>IFERROR(VLOOKUP($A3126,'BTC-Web'!$A$2:$H$10000,2,0),"")</f>
        <v>30309.396484000001</v>
      </c>
      <c r="C3126">
        <f>VLOOKUP(A3126,H_SPBTFDUE!$B$2:$C$5828,2,0)</f>
        <v>160.19999999999999</v>
      </c>
      <c r="D3126" s="2">
        <f>D3125*(1-D$1+IF(AND(WEEKDAY($A3126)&lt;&gt;1,WEEKDAY($A3126)&lt;&gt;7),-VLOOKUP($A3126,ETF_OP_Fee!$G$5:$H$14,2,1),0))^($A3126-$A3125)*(1+2*(C3126/C3125-1))+IFERROR(VLOOKUP(A3126,BITXeom!$C$9:$D$100,2,0),0)-$D$3*IFERROR(VLOOKUP($A3126,Dividends!$C$10:$E$100,2,0),0)</f>
        <v>23.318897434794117</v>
      </c>
      <c r="G3126" s="66">
        <f t="shared" si="134"/>
        <v>8.3256153472128017E-2</v>
      </c>
      <c r="H3126" s="2">
        <f>H3125*(1-H$1+IF(AND(WEEKDAY($A3126)&lt;&gt;1,WEEKDAY($A3126)&lt;&gt;7),-VLOOKUP($A3126,ETF_OP_Fee!$I$5:$J$14,2,1),0))^($A3126-$A3125)*(1+1*(B3126/B3125-1))</f>
        <v>19.595495525692137</v>
      </c>
      <c r="I3126" s="9">
        <f>IFERROR(VLOOKUP(A3126,'BITO-IV'!$A$1:$J$10000,4,0),"")</f>
        <v>18.063300000000002</v>
      </c>
      <c r="J3126" s="9">
        <f t="shared" si="132"/>
        <v>8.4823677051930391E-2</v>
      </c>
      <c r="L3126" s="9">
        <f>VLOOKUP(A3126,'ETH-Web'!$A$1:$G$10001,6,0)</f>
        <v>1972.181885</v>
      </c>
      <c r="M3126" s="2">
        <f>M3125*(1-M$1+IF(AND(WEEKDAY($A3126)&lt;&gt;1,WEEKDAY($A3126)&lt;&gt;7),-VLOOKUP($A3126,ETF_OP_Fee!$K$5:$L$14,2,1),0))^($A3126-$A3125)*(1+2*(L3126/L3125-1))-M$3*IFERROR(VLOOKUP($A4722,Dividends!$C$10:$E$100,3,0),0)</f>
        <v>11.670605507468316</v>
      </c>
      <c r="R3126">
        <f t="shared" si="135"/>
        <v>442.75982886378625</v>
      </c>
      <c r="S3126" t="e">
        <f t="shared" si="133"/>
        <v>#VALUE!</v>
      </c>
      <c r="T3126">
        <f t="shared" si="131"/>
        <v>372.03901532744999</v>
      </c>
      <c r="U3126">
        <f t="shared" si="129"/>
        <v>1286.5952253348516</v>
      </c>
      <c r="V3126">
        <f t="shared" si="130"/>
        <v>2393.5594401175749</v>
      </c>
      <c r="W3126">
        <f>VLOOKUP(A3126,Tbills!$B$4:$C$10000,2,1)</f>
        <v>1.0500013186813162</v>
      </c>
    </row>
    <row r="3127" spans="1:23">
      <c r="A3127" s="1">
        <v>44705</v>
      </c>
      <c r="B3127">
        <f>IFERROR(VLOOKUP($A3127,'BTC-Web'!$A$2:$H$10000,2,0),"")</f>
        <v>29101.125</v>
      </c>
      <c r="C3127">
        <f>VLOOKUP(A3127,H_SPBTFDUE!$B$2:$C$5828,2,0)</f>
        <v>161.65</v>
      </c>
      <c r="D3127" s="2">
        <f>D3126*(1-D$1+IF(AND(WEEKDAY($A3127)&lt;&gt;1,WEEKDAY($A3127)&lt;&gt;7),-VLOOKUP($A3127,ETF_OP_Fee!$G$5:$H$14,2,1),0))^($A3127-$A3126)*(1+2*(C3127/C3126-1))+IFERROR(VLOOKUP(A3127,BITXeom!$C$9:$D$100,2,0),0)-$D$3*IFERROR(VLOOKUP($A3127,Dividends!$C$10:$E$100,2,0),0)</f>
        <v>23.73816285984805</v>
      </c>
      <c r="G3127" s="66">
        <f t="shared" si="134"/>
        <v>8.1744685725814559E-2</v>
      </c>
      <c r="H3127" s="2">
        <f>H3126*(1-H$1+IF(AND(WEEKDAY($A3127)&lt;&gt;1,WEEKDAY($A3127)&lt;&gt;7),-VLOOKUP($A3127,ETF_OP_Fee!$I$5:$J$14,2,1),0))^($A3127-$A3126)*(1+1*(B3127/B3126-1))</f>
        <v>18.813839559053307</v>
      </c>
      <c r="I3127" s="9">
        <f>IFERROR(VLOOKUP(A3127,'BITO-IV'!$A$1:$J$10000,4,0),"")</f>
        <v>18.2346</v>
      </c>
      <c r="J3127" s="9">
        <f t="shared" si="132"/>
        <v>3.1765959168465807E-2</v>
      </c>
      <c r="L3127" s="9">
        <f>VLOOKUP(A3127,'ETH-Web'!$A$1:$G$10001,6,0)</f>
        <v>1978.982788</v>
      </c>
      <c r="M3127" s="2">
        <f>M3126*(1-M$1+IF(AND(WEEKDAY($A3127)&lt;&gt;1,WEEKDAY($A3127)&lt;&gt;7),-VLOOKUP($A3127,ETF_OP_Fee!$K$5:$L$14,2,1),0))^($A3127-$A3126)*(1+2*(L3127/L3126-1))-M$3*IFERROR(VLOOKUP($A4723,Dividends!$C$10:$E$100,3,0),0)</f>
        <v>11.750793075321409</v>
      </c>
      <c r="R3127">
        <f t="shared" si="135"/>
        <v>425.10939244684073</v>
      </c>
      <c r="S3127" t="e">
        <f t="shared" si="133"/>
        <v>#VALUE!</v>
      </c>
      <c r="T3127">
        <f t="shared" si="131"/>
        <v>375.40640966093821</v>
      </c>
      <c r="U3127">
        <f t="shared" si="129"/>
        <v>1291.0319405254313</v>
      </c>
      <c r="V3127">
        <f t="shared" si="130"/>
        <v>2410.0053485918193</v>
      </c>
      <c r="W3127">
        <f>VLOOKUP(A3127,Tbills!$B$4:$C$10000,2,1)</f>
        <v>1.0500013186813162</v>
      </c>
    </row>
    <row r="3128" spans="1:23">
      <c r="A3128" s="1">
        <v>44706</v>
      </c>
      <c r="B3128">
        <f>IFERROR(VLOOKUP($A3128,'BTC-Web'!$A$2:$H$10000,2,0),"")</f>
        <v>29653.134765999999</v>
      </c>
      <c r="C3128">
        <f>VLOOKUP(A3128,H_SPBTFDUE!$B$2:$C$5828,2,0)</f>
        <v>162.6</v>
      </c>
      <c r="D3128" s="2">
        <f>D3127*(1-D$1+IF(AND(WEEKDAY($A3128)&lt;&gt;1,WEEKDAY($A3128)&lt;&gt;7),-VLOOKUP($A3128,ETF_OP_Fee!$G$5:$H$14,2,1),0))^($A3128-$A3127)*(1+2*(C3128/C3127-1))+IFERROR(VLOOKUP(A3128,BITXeom!$C$9:$D$100,2,0),0)-$D$3*IFERROR(VLOOKUP($A3128,Dividends!$C$10:$E$100,2,0),0)</f>
        <v>24.014280997304379</v>
      </c>
      <c r="G3128" s="66">
        <f t="shared" si="134"/>
        <v>8.0779620730982049E-2</v>
      </c>
      <c r="H3128" s="2">
        <f>H3127*(1-H$1+IF(AND(WEEKDAY($A3128)&lt;&gt;1,WEEKDAY($A3128)&lt;&gt;7),-VLOOKUP($A3128,ETF_OP_Fee!$I$5:$J$14,2,1),0))^($A3128-$A3127)*(1+1*(B3128/B3127-1))</f>
        <v>19.170214192872375</v>
      </c>
      <c r="I3128" s="9">
        <f>IFERROR(VLOOKUP(A3128,'BITO-IV'!$A$1:$J$10000,4,0),"")</f>
        <v>18.353300000000001</v>
      </c>
      <c r="J3128" s="9">
        <f t="shared" si="132"/>
        <v>4.4510480015712339E-2</v>
      </c>
      <c r="L3128" s="9">
        <f>VLOOKUP(A3128,'ETH-Web'!$A$1:$G$10001,6,0)</f>
        <v>1944.8278809999999</v>
      </c>
      <c r="M3128" s="2">
        <f>M3127*(1-M$1+IF(AND(WEEKDAY($A3128)&lt;&gt;1,WEEKDAY($A3128)&lt;&gt;7),-VLOOKUP($A3128,ETF_OP_Fee!$K$5:$L$14,2,1),0))^($A3128-$A3127)*(1+2*(L3128/L3127-1))-M$3*IFERROR(VLOOKUP($A4724,Dividends!$C$10:$E$100,3,0),0)</f>
        <v>11.344891261470611</v>
      </c>
      <c r="R3128">
        <f t="shared" si="135"/>
        <v>433.17315411409527</v>
      </c>
      <c r="S3128" t="e">
        <f t="shared" si="133"/>
        <v>#VALUE!</v>
      </c>
      <c r="T3128">
        <f t="shared" si="131"/>
        <v>377.61263353460282</v>
      </c>
      <c r="U3128">
        <f t="shared" si="129"/>
        <v>1268.750253120136</v>
      </c>
      <c r="V3128">
        <f t="shared" si="130"/>
        <v>2326.7577298044562</v>
      </c>
      <c r="W3128">
        <f>VLOOKUP(A3128,Tbills!$B$4:$C$10000,2,1)</f>
        <v>1.0500013186813162</v>
      </c>
    </row>
    <row r="3129" spans="1:23">
      <c r="A3129" s="1">
        <v>44707</v>
      </c>
      <c r="B3129">
        <f>IFERROR(VLOOKUP($A3129,'BTC-Web'!$A$2:$H$10000,2,0),"")</f>
        <v>29564.777343999998</v>
      </c>
      <c r="C3129">
        <f>VLOOKUP(A3129,H_SPBTFDUE!$B$2:$C$5828,2,0)</f>
        <v>161.83000000000001</v>
      </c>
      <c r="D3129" s="2">
        <f>D3128*(1-D$1+IF(AND(WEEKDAY($A3129)&lt;&gt;1,WEEKDAY($A3129)&lt;&gt;7),-VLOOKUP($A3129,ETF_OP_Fee!$G$5:$H$14,2,1),0))^($A3129-$A3128)*(1+2*(C3129/C3128-1))+IFERROR(VLOOKUP(A3129,BITXeom!$C$9:$D$100,2,0),0)-$D$3*IFERROR(VLOOKUP($A3129,Dividends!$C$10:$E$100,2,0),0)</f>
        <v>23.783972012942872</v>
      </c>
      <c r="G3129" s="66">
        <f t="shared" si="134"/>
        <v>8.1540487203080964E-2</v>
      </c>
      <c r="H3129" s="2">
        <f>H3128*(1-H$1+IF(AND(WEEKDAY($A3129)&lt;&gt;1,WEEKDAY($A3129)&lt;&gt;7),-VLOOKUP($A3129,ETF_OP_Fee!$I$5:$J$14,2,1),0))^($A3129-$A3128)*(1+1*(B3129/B3128-1))</f>
        <v>19.112595256881967</v>
      </c>
      <c r="I3129" s="9">
        <f>IFERROR(VLOOKUP(A3129,'BITO-IV'!$A$1:$J$10000,4,0),"")</f>
        <v>18.252199999999998</v>
      </c>
      <c r="J3129" s="9">
        <f t="shared" si="132"/>
        <v>4.713926304127547E-2</v>
      </c>
      <c r="L3129" s="9">
        <f>VLOOKUP(A3129,'ETH-Web'!$A$1:$G$10001,6,0)</f>
        <v>1803.9133300000001</v>
      </c>
      <c r="M3129" s="2">
        <f>M3128*(1-M$1+IF(AND(WEEKDAY($A3129)&lt;&gt;1,WEEKDAY($A3129)&lt;&gt;7),-VLOOKUP($A3129,ETF_OP_Fee!$K$5:$L$14,2,1),0))^($A3129-$A3128)*(1+2*(L3129/L3128-1))-M$3*IFERROR(VLOOKUP($A4725,Dividends!$C$10:$E$100,3,0),0)</f>
        <v>9.7006293574875126</v>
      </c>
      <c r="R3129">
        <f t="shared" si="135"/>
        <v>431.88242841243976</v>
      </c>
      <c r="S3129" t="e">
        <f t="shared" si="133"/>
        <v>#VALUE!</v>
      </c>
      <c r="T3129">
        <f t="shared" si="131"/>
        <v>375.82443102647466</v>
      </c>
      <c r="U3129">
        <f t="shared" si="129"/>
        <v>1176.8216182027718</v>
      </c>
      <c r="V3129">
        <f t="shared" si="130"/>
        <v>1989.531130911543</v>
      </c>
      <c r="W3129">
        <f>VLOOKUP(A3129,Tbills!$B$4:$C$10000,2,1)</f>
        <v>1.0599982417582416</v>
      </c>
    </row>
    <row r="3130" spans="1:23">
      <c r="A3130" s="1">
        <v>44708</v>
      </c>
      <c r="B3130">
        <f>IFERROR(VLOOKUP($A3130,'BTC-Web'!$A$2:$H$10000,2,0),"")</f>
        <v>29251.140625</v>
      </c>
      <c r="C3130">
        <f>VLOOKUP(A3130,H_SPBTFDUE!$B$2:$C$5828,2,0)</f>
        <v>158.78</v>
      </c>
      <c r="D3130" s="2">
        <f>D3129*(1-D$1+IF(AND(WEEKDAY($A3130)&lt;&gt;1,WEEKDAY($A3130)&lt;&gt;7),-VLOOKUP($A3130,ETF_OP_Fee!$G$5:$H$14,2,1),0))^($A3130-$A3129)*(1+2*(C3130/C3129-1))+IFERROR(VLOOKUP(A3130,BITXeom!$C$9:$D$100,2,0),0)-$D$3*IFERROR(VLOOKUP($A3130,Dividends!$C$10:$E$100,2,0),0)</f>
        <v>22.884702877699027</v>
      </c>
      <c r="G3130" s="66">
        <f t="shared" si="134"/>
        <v>8.4609819667028366E-2</v>
      </c>
      <c r="H3130" s="2">
        <f>H3129*(1-H$1+IF(AND(WEEKDAY($A3130)&lt;&gt;1,WEEKDAY($A3130)&lt;&gt;7),-VLOOKUP($A3130,ETF_OP_Fee!$I$5:$J$14,2,1),0))^($A3130-$A3129)*(1+1*(B3130/B3129-1))</f>
        <v>18.909347905806658</v>
      </c>
      <c r="I3130" s="9">
        <f>IFERROR(VLOOKUP(A3130,'BITO-IV'!$A$1:$J$10000,4,0),"")</f>
        <v>17.900400000000001</v>
      </c>
      <c r="J3130" s="9">
        <f t="shared" si="132"/>
        <v>5.6364545250757292E-2</v>
      </c>
      <c r="L3130" s="9">
        <f>VLOOKUP(A3130,'ETH-Web'!$A$1:$G$10001,6,0)</f>
        <v>1724.9228519999999</v>
      </c>
      <c r="M3130" s="2">
        <f>M3129*(1-M$1+IF(AND(WEEKDAY($A3130)&lt;&gt;1,WEEKDAY($A3130)&lt;&gt;7),-VLOOKUP($A3130,ETF_OP_Fee!$K$5:$L$14,2,1),0))^($A3130-$A3129)*(1+2*(L3130/L3129-1))-M$3*IFERROR(VLOOKUP($A4726,Dividends!$C$10:$E$100,3,0),0)</f>
        <v>8.8508513397097754</v>
      </c>
      <c r="R3130">
        <f t="shared" si="135"/>
        <v>427.30082151363052</v>
      </c>
      <c r="S3130" t="e">
        <f t="shared" si="133"/>
        <v>#VALUE!</v>
      </c>
      <c r="T3130">
        <f t="shared" si="131"/>
        <v>368.74129122155131</v>
      </c>
      <c r="U3130">
        <f t="shared" si="129"/>
        <v>1125.2904827559425</v>
      </c>
      <c r="V3130">
        <f t="shared" si="130"/>
        <v>1815.2476119326263</v>
      </c>
      <c r="W3130">
        <f>VLOOKUP(A3130,Tbills!$B$4:$C$10000,2,1)</f>
        <v>1.0599982417582416</v>
      </c>
    </row>
    <row r="3131" spans="1:23">
      <c r="A3131" s="1">
        <v>44712</v>
      </c>
      <c r="B3131">
        <f>IFERROR(VLOOKUP($A3131,'BTC-Web'!$A$2:$H$10000,2,0),"")</f>
        <v>31723.865234000001</v>
      </c>
      <c r="C3131">
        <f>VLOOKUP(A3131,H_SPBTFDUE!$B$2:$C$5828,2,0)</f>
        <v>174.4</v>
      </c>
      <c r="D3131" s="2">
        <f>D3130*(1-D$1+IF(AND(WEEKDAY($A3131)&lt;&gt;1,WEEKDAY($A3131)&lt;&gt;7),-VLOOKUP($A3131,ETF_OP_Fee!$G$5:$H$14,2,1),0))^($A3131-$A3130)*(1+2*(C3131/C3130-1))+IFERROR(VLOOKUP(A3131,BITXeom!$C$9:$D$100,2,0),0)-$D$3*IFERROR(VLOOKUP($A3131,Dividends!$C$10:$E$100,2,0),0)</f>
        <v>27.374069683064242</v>
      </c>
      <c r="G3131" s="66">
        <f t="shared" si="134"/>
        <v>6.7958414650154383E-2</v>
      </c>
      <c r="H3131" s="2">
        <f>H3130*(1-H$1+IF(AND(WEEKDAY($A3131)&lt;&gt;1,WEEKDAY($A3131)&lt;&gt;7),-VLOOKUP($A3131,ETF_OP_Fee!$I$5:$J$14,2,1),0))^($A3131-$A3130)*(1+1*(B3131/B3130-1))</f>
        <v>20.505701358574953</v>
      </c>
      <c r="I3131" s="9">
        <f>IFERROR(VLOOKUP(A3131,'BITO-IV'!$A$1:$J$10000,4,0),"")</f>
        <v>19.659400000000002</v>
      </c>
      <c r="J3131" s="9">
        <f t="shared" si="132"/>
        <v>4.3048178407019133E-2</v>
      </c>
      <c r="L3131" s="9">
        <f>VLOOKUP(A3131,'ETH-Web'!$A$1:$G$10001,6,0)</f>
        <v>1942.3280030000001</v>
      </c>
      <c r="M3131" s="2">
        <f>M3130*(1-M$1+IF(AND(WEEKDAY($A3131)&lt;&gt;1,WEEKDAY($A3131)&lt;&gt;7),-VLOOKUP($A3131,ETF_OP_Fee!$K$5:$L$14,2,1),0))^($A3131-$A3130)*(1+2*(L3131/L3130-1))-M$3*IFERROR(VLOOKUP($A4727,Dividends!$C$10:$E$100,3,0),0)</f>
        <v>11.080790063977277</v>
      </c>
      <c r="R3131">
        <f t="shared" si="135"/>
        <v>463.42239606514158</v>
      </c>
      <c r="S3131" t="e">
        <f t="shared" si="133"/>
        <v>#VALUE!</v>
      </c>
      <c r="T3131">
        <f t="shared" si="131"/>
        <v>405.01625638643748</v>
      </c>
      <c r="U3131">
        <f t="shared" si="129"/>
        <v>1267.1194039965424</v>
      </c>
      <c r="V3131">
        <f t="shared" si="130"/>
        <v>2272.59242415669</v>
      </c>
      <c r="W3131">
        <f>VLOOKUP(A3131,Tbills!$B$4:$C$10000,2,1)</f>
        <v>1.0599982417582416</v>
      </c>
    </row>
    <row r="3132" spans="1:23">
      <c r="A3132" s="1">
        <v>44713</v>
      </c>
      <c r="B3132">
        <f>IFERROR(VLOOKUP($A3132,'BTC-Web'!$A$2:$H$10000,2,0),"")</f>
        <v>31792.554688</v>
      </c>
      <c r="C3132">
        <f>VLOOKUP(A3132,H_SPBTFDUE!$B$2:$C$5828,2,0)</f>
        <v>165.5</v>
      </c>
      <c r="D3132" s="2">
        <f>D3131*(1-D$1+IF(AND(WEEKDAY($A3132)&lt;&gt;1,WEEKDAY($A3132)&lt;&gt;7),-VLOOKUP($A3132,ETF_OP_Fee!$G$5:$H$14,2,1),0))^($A3132-$A3131)*(1+2*(C3132/C3131-1))+IFERROR(VLOOKUP(A3132,BITXeom!$C$9:$D$100,2,0),0)-$D$3*IFERROR(VLOOKUP($A3132,Dividends!$C$10:$E$100,2,0),0)</f>
        <v>24.577193520242002</v>
      </c>
      <c r="G3132" s="66">
        <f t="shared" si="134"/>
        <v>7.4890999685017848E-2</v>
      </c>
      <c r="H3132" s="2">
        <f>H3131*(1-H$1+IF(AND(WEEKDAY($A3132)&lt;&gt;1,WEEKDAY($A3132)&lt;&gt;7),-VLOOKUP($A3132,ETF_OP_Fee!$I$5:$J$14,2,1),0))^($A3132-$A3131)*(1+1*(B3132/B3131-1))</f>
        <v>20.549566045757818</v>
      </c>
      <c r="I3132" s="9">
        <f>IFERROR(VLOOKUP(A3132,'BITO-IV'!$A$1:$J$10000,4,0),"")</f>
        <v>18.655999999999999</v>
      </c>
      <c r="J3132" s="9">
        <f t="shared" si="132"/>
        <v>0.10149903761566348</v>
      </c>
      <c r="L3132" s="9">
        <f>VLOOKUP(A3132,'ETH-Web'!$A$1:$G$10001,6,0)</f>
        <v>1823.569336</v>
      </c>
      <c r="M3132" s="2">
        <f>M3131*(1-M$1+IF(AND(WEEKDAY($A3132)&lt;&gt;1,WEEKDAY($A3132)&lt;&gt;7),-VLOOKUP($A3132,ETF_OP_Fee!$K$5:$L$14,2,1),0))^($A3132-$A3131)*(1+2*(L3132/L3131-1))-M$3*IFERROR(VLOOKUP($A4728,Dividends!$C$10:$E$100,3,0),0)</f>
        <v>9.7255265814693388</v>
      </c>
      <c r="R3132">
        <f t="shared" si="135"/>
        <v>464.42581198316691</v>
      </c>
      <c r="S3132" t="e">
        <f t="shared" si="133"/>
        <v>#VALUE!</v>
      </c>
      <c r="T3132">
        <f t="shared" si="131"/>
        <v>384.34742220157915</v>
      </c>
      <c r="U3132">
        <f t="shared" si="129"/>
        <v>1189.6446360294228</v>
      </c>
      <c r="V3132">
        <f t="shared" si="130"/>
        <v>1994.6373771518333</v>
      </c>
      <c r="W3132">
        <f>VLOOKUP(A3132,Tbills!$B$4:$C$10000,2,1)</f>
        <v>1.0599982417582416</v>
      </c>
    </row>
    <row r="3133" spans="1:23">
      <c r="A3133" s="1">
        <v>44714</v>
      </c>
      <c r="B3133">
        <f>IFERROR(VLOOKUP($A3133,'BTC-Web'!$A$2:$H$10000,2,0),"")</f>
        <v>29794.890625</v>
      </c>
      <c r="C3133">
        <f>VLOOKUP(A3133,H_SPBTFDUE!$B$2:$C$5828,2,0)</f>
        <v>166.9</v>
      </c>
      <c r="D3133" s="2">
        <f>D3132*(1-D$1+IF(AND(WEEKDAY($A3133)&lt;&gt;1,WEEKDAY($A3133)&lt;&gt;7),-VLOOKUP($A3133,ETF_OP_Fee!$G$5:$H$14,2,1),0))^($A3133-$A3132)*(1+2*(C3133/C3132-1))+IFERROR(VLOOKUP(A3133,BITXeom!$C$9:$D$100,2,0),0)-$D$3*IFERROR(VLOOKUP($A3133,Dividends!$C$10:$E$100,2,0),0)</f>
        <v>24.989988168989775</v>
      </c>
      <c r="G3133" s="66">
        <f t="shared" si="134"/>
        <v>7.3620063188281556E-2</v>
      </c>
      <c r="H3133" s="2">
        <f>H3132*(1-H$1+IF(AND(WEEKDAY($A3133)&lt;&gt;1,WEEKDAY($A3133)&lt;&gt;7),-VLOOKUP($A3133,ETF_OP_Fee!$I$5:$J$14,2,1),0))^($A3133-$A3132)*(1+1*(B3133/B3132-1))</f>
        <v>19.25784646388275</v>
      </c>
      <c r="I3133" s="9">
        <f>IFERROR(VLOOKUP(A3133,'BITO-IV'!$A$1:$J$10000,4,0),"")</f>
        <v>18.813099999999999</v>
      </c>
      <c r="J3133" s="9">
        <f t="shared" si="132"/>
        <v>2.3640254072042843E-2</v>
      </c>
      <c r="L3133" s="9">
        <f>VLOOKUP(A3133,'ETH-Web'!$A$1:$G$10001,6,0)</f>
        <v>1834.150513</v>
      </c>
      <c r="M3133" s="2">
        <f>M3132*(1-M$1+IF(AND(WEEKDAY($A3133)&lt;&gt;1,WEEKDAY($A3133)&lt;&gt;7),-VLOOKUP($A3133,ETF_OP_Fee!$K$5:$L$14,2,1),0))^($A3133-$A3132)*(1+2*(L3133/L3132-1))-M$3*IFERROR(VLOOKUP($A4729,Dividends!$C$10:$E$100,3,0),0)</f>
        <v>9.838137048447626</v>
      </c>
      <c r="R3133">
        <f t="shared" si="135"/>
        <v>435.24392447418512</v>
      </c>
      <c r="S3133" t="e">
        <f t="shared" si="133"/>
        <v>#VALUE!</v>
      </c>
      <c r="T3133">
        <f t="shared" si="131"/>
        <v>387.59869948908499</v>
      </c>
      <c r="U3133">
        <f t="shared" si="129"/>
        <v>1196.5474941837167</v>
      </c>
      <c r="V3133">
        <f t="shared" si="130"/>
        <v>2017.7329951229353</v>
      </c>
      <c r="W3133">
        <f>VLOOKUP(A3133,Tbills!$B$4:$C$10000,2,1)</f>
        <v>1.1199995604395809</v>
      </c>
    </row>
    <row r="3134" spans="1:23">
      <c r="A3134" s="1">
        <v>44715</v>
      </c>
      <c r="B3134">
        <f>IFERROR(VLOOKUP($A3134,'BTC-Web'!$A$2:$H$10000,2,0),"")</f>
        <v>30467.806640999999</v>
      </c>
      <c r="C3134">
        <f>VLOOKUP(A3134,H_SPBTFDUE!$B$2:$C$5828,2,0)</f>
        <v>162.72</v>
      </c>
      <c r="D3134" s="2">
        <f>D3133*(1-D$1+IF(AND(WEEKDAY($A3134)&lt;&gt;1,WEEKDAY($A3134)&lt;&gt;7),-VLOOKUP($A3134,ETF_OP_Fee!$G$5:$H$14,2,1),0))^($A3134-$A3133)*(1+2*(C3134/C3133-1))+IFERROR(VLOOKUP(A3134,BITXeom!$C$9:$D$100,2,0),0)-$D$3*IFERROR(VLOOKUP($A3134,Dividends!$C$10:$E$100,2,0),0)</f>
        <v>23.735381209548468</v>
      </c>
      <c r="G3134" s="66">
        <f t="shared" si="134"/>
        <v>7.7303850612961189E-2</v>
      </c>
      <c r="H3134" s="2">
        <f>H3133*(1-H$1+IF(AND(WEEKDAY($A3134)&lt;&gt;1,WEEKDAY($A3134)&lt;&gt;7),-VLOOKUP($A3134,ETF_OP_Fee!$I$5:$J$14,2,1),0))^($A3134-$A3133)*(1+1*(B3134/B3133-1))</f>
        <v>19.692271347465493</v>
      </c>
      <c r="I3134" s="9">
        <f>IFERROR(VLOOKUP(A3134,'BITO-IV'!$A$1:$J$10000,4,0),"")</f>
        <v>18.3414</v>
      </c>
      <c r="J3134" s="9">
        <f t="shared" si="132"/>
        <v>7.3651485026524188E-2</v>
      </c>
      <c r="L3134" s="9">
        <f>VLOOKUP(A3134,'ETH-Web'!$A$1:$G$10001,6,0)</f>
        <v>1775.0786129999999</v>
      </c>
      <c r="M3134" s="2">
        <f>M3133*(1-M$1+IF(AND(WEEKDAY($A3134)&lt;&gt;1,WEEKDAY($A3134)&lt;&gt;7),-VLOOKUP($A3134,ETF_OP_Fee!$K$5:$L$14,2,1),0))^($A3134-$A3133)*(1+2*(L3134/L3133-1))-M$3*IFERROR(VLOOKUP($A4730,Dividends!$C$10:$E$100,3,0),0)</f>
        <v>9.2041925248866558</v>
      </c>
      <c r="R3134">
        <f t="shared" si="135"/>
        <v>445.0738852997377</v>
      </c>
      <c r="S3134" t="e">
        <f t="shared" si="133"/>
        <v>#VALUE!</v>
      </c>
      <c r="T3134">
        <f t="shared" si="131"/>
        <v>377.89131444496047</v>
      </c>
      <c r="U3134">
        <f t="shared" si="129"/>
        <v>1158.0106710491416</v>
      </c>
      <c r="V3134">
        <f t="shared" si="130"/>
        <v>1887.7154139520881</v>
      </c>
      <c r="W3134">
        <f>VLOOKUP(A3134,Tbills!$B$4:$C$10000,2,1)</f>
        <v>1.1199995604395809</v>
      </c>
    </row>
    <row r="3135" spans="1:23">
      <c r="A3135" s="1">
        <v>44718</v>
      </c>
      <c r="B3135">
        <f>IFERROR(VLOOKUP($A3135,'BTC-Web'!$A$2:$H$10000,2,0),"")</f>
        <v>29910.283202999999</v>
      </c>
      <c r="C3135">
        <f>VLOOKUP(A3135,H_SPBTFDUE!$B$2:$C$5828,2,0)</f>
        <v>173.49</v>
      </c>
      <c r="D3135" s="2">
        <f>D3134*(1-D$1+IF(AND(WEEKDAY($A3135)&lt;&gt;1,WEEKDAY($A3135)&lt;&gt;7),-VLOOKUP($A3135,ETF_OP_Fee!$G$5:$H$14,2,1),0))^($A3135-$A3134)*(1+2*(C3135/C3134-1))+IFERROR(VLOOKUP(A3135,BITXeom!$C$9:$D$100,2,0),0)-$D$3*IFERROR(VLOOKUP($A3135,Dividends!$C$10:$E$100,2,0),0)</f>
        <v>26.8676246912494</v>
      </c>
      <c r="G3135" s="66">
        <f t="shared" si="134"/>
        <v>6.7066757856380846E-2</v>
      </c>
      <c r="H3135" s="2">
        <f>H3134*(1-H$1+IF(AND(WEEKDAY($A3135)&lt;&gt;1,WEEKDAY($A3135)&lt;&gt;7),-VLOOKUP($A3135,ETF_OP_Fee!$I$5:$J$14,2,1),0))^($A3135-$A3134)*(1+1*(B3135/B3134-1))</f>
        <v>19.330417529832587</v>
      </c>
      <c r="I3135" s="9">
        <f>IFERROR(VLOOKUP(A3135,'BITO-IV'!$A$1:$J$10000,4,0),"")</f>
        <v>19.554300000000001</v>
      </c>
      <c r="J3135" s="9">
        <f t="shared" si="132"/>
        <v>-1.1449270501496578E-2</v>
      </c>
      <c r="L3135" s="9">
        <f>VLOOKUP(A3135,'ETH-Web'!$A$1:$G$10001,6,0)</f>
        <v>1859.289673</v>
      </c>
      <c r="M3135" s="2">
        <f>M3134*(1-M$1+IF(AND(WEEKDAY($A3135)&lt;&gt;1,WEEKDAY($A3135)&lt;&gt;7),-VLOOKUP($A3135,ETF_OP_Fee!$K$5:$L$14,2,1),0))^($A3135-$A3134)*(1+2*(L3135/L3134-1))-M$3*IFERROR(VLOOKUP($A4731,Dividends!$C$10:$E$100,3,0),0)</f>
        <v>10.076721540208682</v>
      </c>
      <c r="R3135">
        <f t="shared" si="135"/>
        <v>436.92957988188687</v>
      </c>
      <c r="S3135" t="e">
        <f t="shared" si="133"/>
        <v>#VALUE!</v>
      </c>
      <c r="T3135">
        <f t="shared" si="131"/>
        <v>402.90292614955871</v>
      </c>
      <c r="U3135">
        <f t="shared" si="129"/>
        <v>1212.9475653287413</v>
      </c>
      <c r="V3135">
        <f t="shared" si="130"/>
        <v>2066.6650031626973</v>
      </c>
      <c r="W3135">
        <f>VLOOKUP(A3135,Tbills!$B$4:$C$10000,2,1)</f>
        <v>1.1199995604395809</v>
      </c>
    </row>
    <row r="3136" spans="1:23">
      <c r="A3136" s="1">
        <v>44719</v>
      </c>
      <c r="B3136">
        <f>IFERROR(VLOOKUP($A3136,'BTC-Web'!$A$2:$H$10000,2,0),"")</f>
        <v>31371.742188</v>
      </c>
      <c r="C3136">
        <f>VLOOKUP(A3136,H_SPBTFDUE!$B$2:$C$5828,2,0)</f>
        <v>171.05</v>
      </c>
      <c r="D3136" s="2">
        <f>D3135*(1-D$1+IF(AND(WEEKDAY($A3136)&lt;&gt;1,WEEKDAY($A3136)&lt;&gt;7),-VLOOKUP($A3136,ETF_OP_Fee!$G$5:$H$14,2,1),0))^($A3136-$A3135)*(1+2*(C3136/C3135-1))+IFERROR(VLOOKUP(A3136,BITXeom!$C$9:$D$100,2,0),0)-$D$3*IFERROR(VLOOKUP($A3136,Dividends!$C$10:$E$100,2,0),0)</f>
        <v>26.108733061810923</v>
      </c>
      <c r="G3136" s="66">
        <f t="shared" si="134"/>
        <v>6.894974880322309E-2</v>
      </c>
      <c r="H3136" s="2">
        <f>H3135*(1-H$1+IF(AND(WEEKDAY($A3136)&lt;&gt;1,WEEKDAY($A3136)&lt;&gt;7),-VLOOKUP($A3136,ETF_OP_Fee!$I$5:$J$14,2,1),0))^($A3136-$A3135)*(1+1*(B3136/B3135-1))</f>
        <v>20.274401524430814</v>
      </c>
      <c r="I3136" s="9">
        <f>IFERROR(VLOOKUP(A3136,'BITO-IV'!$A$1:$J$10000,4,0),"")</f>
        <v>19.278700000000001</v>
      </c>
      <c r="J3136" s="9">
        <f t="shared" si="132"/>
        <v>5.1647752412290027E-2</v>
      </c>
      <c r="L3136" s="9">
        <f>VLOOKUP(A3136,'ETH-Web'!$A$1:$G$10001,6,0)</f>
        <v>1814.0483400000001</v>
      </c>
      <c r="M3136" s="2">
        <f>M3135*(1-M$1+IF(AND(WEEKDAY($A3136)&lt;&gt;1,WEEKDAY($A3136)&lt;&gt;7),-VLOOKUP($A3136,ETF_OP_Fee!$K$5:$L$14,2,1),0))^($A3136-$A3135)*(1+2*(L3136/L3135-1))-M$3*IFERROR(VLOOKUP($A4732,Dividends!$C$10:$E$100,3,0),0)</f>
        <v>9.5860891949595501</v>
      </c>
      <c r="R3136">
        <f t="shared" si="135"/>
        <v>458.27858069196992</v>
      </c>
      <c r="S3136" t="e">
        <f t="shared" si="133"/>
        <v>#VALUE!</v>
      </c>
      <c r="T3136">
        <f t="shared" si="131"/>
        <v>397.23641430562003</v>
      </c>
      <c r="U3136">
        <f t="shared" si="129"/>
        <v>1183.4334097286435</v>
      </c>
      <c r="V3136">
        <f t="shared" si="130"/>
        <v>1966.0397459002027</v>
      </c>
      <c r="W3136">
        <f>VLOOKUP(A3136,Tbills!$B$4:$C$10000,2,1)</f>
        <v>1.1199995604395809</v>
      </c>
    </row>
    <row r="3137" spans="1:23">
      <c r="A3137" s="1">
        <v>44720</v>
      </c>
      <c r="B3137">
        <f>IFERROR(VLOOKUP($A3137,'BTC-Web'!$A$2:$H$10000,2,0),"")</f>
        <v>31151.480468999998</v>
      </c>
      <c r="C3137">
        <f>VLOOKUP(A3137,H_SPBTFDUE!$B$2:$C$5828,2,0)</f>
        <v>165.71</v>
      </c>
      <c r="D3137" s="2">
        <f>D3136*(1-D$1+IF(AND(WEEKDAY($A3137)&lt;&gt;1,WEEKDAY($A3137)&lt;&gt;7),-VLOOKUP($A3137,ETF_OP_Fee!$G$5:$H$14,2,1),0))^($A3137-$A3136)*(1+2*(C3137/C3136-1))+IFERROR(VLOOKUP(A3137,BITXeom!$C$9:$D$100,2,0),0)-$D$3*IFERROR(VLOOKUP($A3137,Dividends!$C$10:$E$100,2,0),0)</f>
        <v>24.475608184402162</v>
      </c>
      <c r="G3137" s="66">
        <f t="shared" si="134"/>
        <v>7.3251236032361416E-2</v>
      </c>
      <c r="H3137" s="2">
        <f>H3136*(1-H$1+IF(AND(WEEKDAY($A3137)&lt;&gt;1,WEEKDAY($A3137)&lt;&gt;7),-VLOOKUP($A3137,ETF_OP_Fee!$I$5:$J$14,2,1),0))^($A3137-$A3136)*(1+1*(B3137/B3136-1))</f>
        <v>20.1315305029139</v>
      </c>
      <c r="I3137" s="9">
        <f>IFERROR(VLOOKUP(A3137,'BITO-IV'!$A$1:$J$10000,4,0),"")</f>
        <v>18.677600000000002</v>
      </c>
      <c r="J3137" s="9">
        <f t="shared" si="132"/>
        <v>7.7843540011238055E-2</v>
      </c>
      <c r="L3137" s="9">
        <f>VLOOKUP(A3137,'ETH-Web'!$A$1:$G$10001,6,0)</f>
        <v>1793.5722659999999</v>
      </c>
      <c r="M3137" s="2">
        <f>M3136*(1-M$1+IF(AND(WEEKDAY($A3137)&lt;&gt;1,WEEKDAY($A3137)&lt;&gt;7),-VLOOKUP($A3137,ETF_OP_Fee!$K$5:$L$14,2,1),0))^($A3137-$A3136)*(1+2*(L3137/L3136-1))-M$3*IFERROR(VLOOKUP($A4733,Dividends!$C$10:$E$100,3,0),0)</f>
        <v>9.3694418944183901</v>
      </c>
      <c r="R3137">
        <f t="shared" si="135"/>
        <v>455.06099630155933</v>
      </c>
      <c r="S3137" t="e">
        <f t="shared" si="133"/>
        <v>#VALUE!</v>
      </c>
      <c r="T3137">
        <f t="shared" si="131"/>
        <v>384.83511379470502</v>
      </c>
      <c r="U3137">
        <f t="shared" si="129"/>
        <v>1170.0754029228954</v>
      </c>
      <c r="V3137">
        <f t="shared" si="130"/>
        <v>1921.6069021154956</v>
      </c>
      <c r="W3137">
        <f>VLOOKUP(A3137,Tbills!$B$4:$C$10000,2,1)</f>
        <v>1.1199995604395809</v>
      </c>
    </row>
    <row r="3138" spans="1:23">
      <c r="A3138" s="1">
        <v>44721</v>
      </c>
      <c r="B3138">
        <f>IFERROR(VLOOKUP($A3138,'BTC-Web'!$A$2:$H$10000,2,0),"")</f>
        <v>30215.279297000001</v>
      </c>
      <c r="C3138">
        <f>VLOOKUP(A3138,H_SPBTFDUE!$B$2:$C$5828,2,0)</f>
        <v>164.9</v>
      </c>
      <c r="D3138" s="2">
        <f>D3137*(1-D$1+IF(AND(WEEKDAY($A3138)&lt;&gt;1,WEEKDAY($A3138)&lt;&gt;7),-VLOOKUP($A3138,ETF_OP_Fee!$G$5:$H$14,2,1),0))^($A3138-$A3137)*(1+2*(C3138/C3137-1))+IFERROR(VLOOKUP(A3138,BITXeom!$C$9:$D$100,2,0),0)-$D$3*IFERROR(VLOOKUP($A3138,Dividends!$C$10:$E$100,2,0),0)</f>
        <v>24.233410186554728</v>
      </c>
      <c r="G3138" s="66">
        <f t="shared" si="134"/>
        <v>7.3963535454305826E-2</v>
      </c>
      <c r="H3138" s="2">
        <f>H3137*(1-H$1+IF(AND(WEEKDAY($A3138)&lt;&gt;1,WEEKDAY($A3138)&lt;&gt;7),-VLOOKUP($A3138,ETF_OP_Fee!$I$5:$J$14,2,1),0))^($A3138-$A3137)*(1+1*(B3138/B3137-1))</f>
        <v>19.526005689729153</v>
      </c>
      <c r="I3138" s="9">
        <f>IFERROR(VLOOKUP(A3138,'BITO-IV'!$A$1:$J$10000,4,0),"")</f>
        <v>18.5885</v>
      </c>
      <c r="J3138" s="9">
        <f t="shared" si="132"/>
        <v>5.0434714459432151E-2</v>
      </c>
      <c r="L3138" s="9">
        <f>VLOOKUP(A3138,'ETH-Web'!$A$1:$G$10001,6,0)</f>
        <v>1789.8260499999999</v>
      </c>
      <c r="M3138" s="2">
        <f>M3137*(1-M$1+IF(AND(WEEKDAY($A3138)&lt;&gt;1,WEEKDAY($A3138)&lt;&gt;7),-VLOOKUP($A3138,ETF_OP_Fee!$K$5:$L$14,2,1),0))^($A3138-$A3137)*(1+2*(L3138/L3137-1))-M$3*IFERROR(VLOOKUP($A4734,Dividends!$C$10:$E$100,3,0),0)</f>
        <v>9.3300618927702939</v>
      </c>
      <c r="R3138">
        <f t="shared" si="135"/>
        <v>441.38496448365055</v>
      </c>
      <c r="S3138" t="e">
        <f t="shared" si="133"/>
        <v>#VALUE!</v>
      </c>
      <c r="T3138">
        <f t="shared" si="131"/>
        <v>382.95401764979096</v>
      </c>
      <c r="U3138">
        <f t="shared" ref="U3138:U3201" si="136">IF($A3138&gt;=$R$2,L3138*U$4,"")</f>
        <v>1167.6314784272229</v>
      </c>
      <c r="V3138">
        <f t="shared" ref="V3138:V3201" si="137">IF($A3138&gt;=$R$2,M3138*V$4,"")</f>
        <v>1913.5303396238298</v>
      </c>
      <c r="W3138">
        <f>VLOOKUP(A3138,Tbills!$B$4:$C$10000,2,1)</f>
        <v>1.2300013186813323</v>
      </c>
    </row>
    <row r="3139" spans="1:23">
      <c r="A3139" s="1">
        <v>44722</v>
      </c>
      <c r="B3139">
        <f>IFERROR(VLOOKUP($A3139,'BTC-Web'!$A$2:$H$10000,2,0),"")</f>
        <v>30110.330077999999</v>
      </c>
      <c r="C3139">
        <f>VLOOKUP(A3139,H_SPBTFDUE!$B$2:$C$5828,2,0)</f>
        <v>159.31</v>
      </c>
      <c r="D3139" s="2">
        <f>D3138*(1-D$1+IF(AND(WEEKDAY($A3139)&lt;&gt;1,WEEKDAY($A3139)&lt;&gt;7),-VLOOKUP($A3139,ETF_OP_Fee!$G$5:$H$14,2,1),0))^($A3139-$A3138)*(1+2*(C3139/C3138-1))+IFERROR(VLOOKUP(A3139,BITXeom!$C$9:$D$100,2,0),0)-$D$3*IFERROR(VLOOKUP($A3139,Dividends!$C$10:$E$100,2,0),0)</f>
        <v>22.58769407832667</v>
      </c>
      <c r="G3139" s="66">
        <f t="shared" si="134"/>
        <v>7.8974314323615652E-2</v>
      </c>
      <c r="H3139" s="2">
        <f>H3138*(1-H$1+IF(AND(WEEKDAY($A3139)&lt;&gt;1,WEEKDAY($A3139)&lt;&gt;7),-VLOOKUP($A3139,ETF_OP_Fee!$I$5:$J$14,2,1),0))^($A3139-$A3138)*(1+1*(B3139/B3138-1))</f>
        <v>19.457677959536287</v>
      </c>
      <c r="I3139" s="9">
        <f>IFERROR(VLOOKUP(A3139,'BITO-IV'!$A$1:$J$10000,4,0),"")</f>
        <v>17.9544</v>
      </c>
      <c r="J3139" s="9">
        <f t="shared" si="132"/>
        <v>8.3727551994847271E-2</v>
      </c>
      <c r="L3139" s="9">
        <f>VLOOKUP(A3139,'ETH-Web'!$A$1:$G$10001,6,0)</f>
        <v>1665.042236</v>
      </c>
      <c r="M3139" s="2">
        <f>M3138*(1-M$1+IF(AND(WEEKDAY($A3139)&lt;&gt;1,WEEKDAY($A3139)&lt;&gt;7),-VLOOKUP($A3139,ETF_OP_Fee!$K$5:$L$14,2,1),0))^($A3139-$A3138)*(1+2*(L3139/L3138-1))-M$3*IFERROR(VLOOKUP($A4735,Dividends!$C$10:$E$100,3,0),0)</f>
        <v>8.028901084111471</v>
      </c>
      <c r="R3139">
        <f t="shared" si="135"/>
        <v>439.85186572108171</v>
      </c>
      <c r="S3139" t="e">
        <f t="shared" si="133"/>
        <v>#VALUE!</v>
      </c>
      <c r="T3139">
        <f t="shared" si="131"/>
        <v>369.97213190896423</v>
      </c>
      <c r="U3139">
        <f t="shared" si="136"/>
        <v>1086.2260763633701</v>
      </c>
      <c r="V3139">
        <f t="shared" si="137"/>
        <v>1646.6713720506943</v>
      </c>
      <c r="W3139">
        <f>VLOOKUP(A3139,Tbills!$B$4:$C$10000,2,1)</f>
        <v>1.2300013186813323</v>
      </c>
    </row>
    <row r="3140" spans="1:23">
      <c r="A3140" s="1">
        <v>44725</v>
      </c>
      <c r="B3140">
        <f>IFERROR(VLOOKUP($A3140,'BTC-Web'!$A$2:$H$10000,2,0),"")</f>
        <v>26737.578125</v>
      </c>
      <c r="C3140">
        <f>VLOOKUP(A3140,H_SPBTFDUE!$B$2:$C$5828,2,0)</f>
        <v>127.29</v>
      </c>
      <c r="D3140" s="2">
        <f>D3139*(1-D$1+IF(AND(WEEKDAY($A3140)&lt;&gt;1,WEEKDAY($A3140)&lt;&gt;7),-VLOOKUP($A3140,ETF_OP_Fee!$G$5:$H$14,2,1),0))^($A3140-$A3139)*(1+2*(C3140/C3139-1))+IFERROR(VLOOKUP(A3140,BITXeom!$C$9:$D$100,2,0),0)-$D$3*IFERROR(VLOOKUP($A3140,Dividends!$C$10:$E$100,2,0),0)</f>
        <v>13.502928106037304</v>
      </c>
      <c r="G3140" s="66">
        <f t="shared" si="134"/>
        <v>0.11071657888450886</v>
      </c>
      <c r="H3140" s="2">
        <f>H3139*(1-H$1+IF(AND(WEEKDAY($A3140)&lt;&gt;1,WEEKDAY($A3140)&lt;&gt;7),-VLOOKUP($A3140,ETF_OP_Fee!$I$5:$J$14,2,1),0))^($A3140-$A3139)*(1+1*(B3140/B3139-1))</f>
        <v>17.276813702510644</v>
      </c>
      <c r="I3140" s="9">
        <f>IFERROR(VLOOKUP(A3140,'BITO-IV'!$A$1:$J$10000,4,0),"")</f>
        <v>14.3424</v>
      </c>
      <c r="J3140" s="9">
        <f t="shared" si="132"/>
        <v>0.20459711781226608</v>
      </c>
      <c r="L3140" s="9">
        <f>VLOOKUP(A3140,'ETH-Web'!$A$1:$G$10001,6,0)</f>
        <v>1204.582764</v>
      </c>
      <c r="M3140" s="2">
        <f>M3139*(1-M$1+IF(AND(WEEKDAY($A3140)&lt;&gt;1,WEEKDAY($A3140)&lt;&gt;7),-VLOOKUP($A3140,ETF_OP_Fee!$K$5:$L$14,2,1),0))^($A3140-$A3139)*(1+2*(L3140/L3139-1))-M$3*IFERROR(VLOOKUP($A4736,Dividends!$C$10:$E$100,3,0),0)</f>
        <v>3.5879154280062622</v>
      </c>
      <c r="R3140">
        <f t="shared" si="135"/>
        <v>390.58268682804152</v>
      </c>
      <c r="S3140" t="e">
        <f t="shared" si="133"/>
        <v>#VALUE!</v>
      </c>
      <c r="T3140">
        <f t="shared" si="131"/>
        <v>295.61077566186714</v>
      </c>
      <c r="U3140">
        <f t="shared" si="136"/>
        <v>785.8354467559966</v>
      </c>
      <c r="V3140">
        <f t="shared" si="137"/>
        <v>735.85632189797434</v>
      </c>
      <c r="W3140">
        <f>VLOOKUP(A3140,Tbills!$B$4:$C$10000,2,1)</f>
        <v>1.2300013186813323</v>
      </c>
    </row>
    <row r="3141" spans="1:23">
      <c r="A3141" s="1">
        <v>44726</v>
      </c>
      <c r="B3141">
        <f>IFERROR(VLOOKUP($A3141,'BTC-Web'!$A$2:$H$10000,2,0),"")</f>
        <v>22487.986327999999</v>
      </c>
      <c r="C3141">
        <f>VLOOKUP(A3141,H_SPBTFDUE!$B$2:$C$5828,2,0)</f>
        <v>121.83</v>
      </c>
      <c r="D3141" s="2">
        <f>D3140*(1-D$1+IF(AND(WEEKDAY($A3141)&lt;&gt;1,WEEKDAY($A3141)&lt;&gt;7),-VLOOKUP($A3141,ETF_OP_Fee!$G$5:$H$14,2,1),0))^($A3141-$A3140)*(1+2*(C3141/C3140-1))+IFERROR(VLOOKUP(A3141,BITXeom!$C$9:$D$100,2,0),0)-$D$3*IFERROR(VLOOKUP($A3141,Dividends!$C$10:$E$100,2,0),0)</f>
        <v>12.343045976937937</v>
      </c>
      <c r="G3141" s="66">
        <f t="shared" si="134"/>
        <v>0.12020900898349926</v>
      </c>
      <c r="H3141" s="2">
        <f>H3140*(1-H$1+IF(AND(WEEKDAY($A3141)&lt;&gt;1,WEEKDAY($A3141)&lt;&gt;7),-VLOOKUP($A3141,ETF_OP_Fee!$I$5:$J$14,2,1),0))^($A3141-$A3140)*(1+1*(B3141/B3140-1))</f>
        <v>14.530509694379795</v>
      </c>
      <c r="I3141" s="9">
        <f>IFERROR(VLOOKUP(A3141,'BITO-IV'!$A$1:$J$10000,4,0),"")</f>
        <v>13.727600000000001</v>
      </c>
      <c r="J3141" s="9">
        <f t="shared" si="132"/>
        <v>5.8488715753649112E-2</v>
      </c>
      <c r="L3141" s="9">
        <f>VLOOKUP(A3141,'ETH-Web'!$A$1:$G$10001,6,0)</f>
        <v>1211.662842</v>
      </c>
      <c r="M3141" s="2">
        <f>M3140*(1-M$1+IF(AND(WEEKDAY($A3141)&lt;&gt;1,WEEKDAY($A3141)&lt;&gt;7),-VLOOKUP($A3141,ETF_OP_Fee!$K$5:$L$14,2,1),0))^($A3141-$A3140)*(1+2*(L3141/L3140-1))-M$3*IFERROR(VLOOKUP($A4737,Dividends!$C$10:$E$100,3,0),0)</f>
        <v>3.6299987372583833</v>
      </c>
      <c r="R3141">
        <f t="shared" si="135"/>
        <v>328.50462671972099</v>
      </c>
      <c r="S3141" t="e">
        <f t="shared" si="133"/>
        <v>#VALUE!</v>
      </c>
      <c r="T3141">
        <f t="shared" si="131"/>
        <v>282.93079424059448</v>
      </c>
      <c r="U3141">
        <f t="shared" si="136"/>
        <v>790.45428775594735</v>
      </c>
      <c r="V3141">
        <f t="shared" si="137"/>
        <v>744.48731384328028</v>
      </c>
      <c r="W3141">
        <f>VLOOKUP(A3141,Tbills!$B$4:$C$10000,2,1)</f>
        <v>1.2300013186813323</v>
      </c>
    </row>
    <row r="3142" spans="1:23">
      <c r="A3142" s="1">
        <v>44727</v>
      </c>
      <c r="B3142">
        <f>IFERROR(VLOOKUP($A3142,'BTC-Web'!$A$2:$H$10000,2,0),"")</f>
        <v>22196.730468999998</v>
      </c>
      <c r="C3142">
        <f>VLOOKUP(A3142,H_SPBTFDUE!$B$2:$C$5828,2,0)</f>
        <v>119.12</v>
      </c>
      <c r="D3142" s="2">
        <f>D3141*(1-D$1+IF(AND(WEEKDAY($A3142)&lt;&gt;1,WEEKDAY($A3142)&lt;&gt;7),-VLOOKUP($A3142,ETF_OP_Fee!$G$5:$H$14,2,1),0))^($A3142-$A3141)*(1+2*(C3142/C3141-1))+IFERROR(VLOOKUP(A3142,BITXeom!$C$9:$D$100,2,0),0)-$D$3*IFERROR(VLOOKUP($A3142,Dividends!$C$10:$E$100,2,0),0)</f>
        <v>11.792504082575997</v>
      </c>
      <c r="G3142" s="66">
        <f t="shared" si="134"/>
        <v>0.12555063652118273</v>
      </c>
      <c r="H3142" s="2">
        <f>H3141*(1-H$1+IF(AND(WEEKDAY($A3142)&lt;&gt;1,WEEKDAY($A3142)&lt;&gt;7),-VLOOKUP($A3142,ETF_OP_Fee!$I$5:$J$14,2,1),0))^($A3142-$A3141)*(1+1*(B3142/B3141-1))</f>
        <v>14.341942757691184</v>
      </c>
      <c r="I3142" s="9">
        <f>IFERROR(VLOOKUP(A3142,'BITO-IV'!$A$1:$J$10000,4,0),"")</f>
        <v>13.420500000000001</v>
      </c>
      <c r="J3142" s="9">
        <f t="shared" si="132"/>
        <v>6.865934635007509E-2</v>
      </c>
      <c r="L3142" s="9">
        <f>VLOOKUP(A3142,'ETH-Web'!$A$1:$G$10001,6,0)</f>
        <v>1233.2064210000001</v>
      </c>
      <c r="M3142" s="2">
        <f>M3141*(1-M$1+IF(AND(WEEKDAY($A3142)&lt;&gt;1,WEEKDAY($A3142)&lt;&gt;7),-VLOOKUP($A3142,ETF_OP_Fee!$K$5:$L$14,2,1),0))^($A3142-$A3141)*(1+2*(L3142/L3141-1))-M$3*IFERROR(VLOOKUP($A4738,Dividends!$C$10:$E$100,3,0),0)</f>
        <v>3.7589859633559306</v>
      </c>
      <c r="R3142">
        <f t="shared" si="135"/>
        <v>324.24995954564878</v>
      </c>
      <c r="S3142" t="e">
        <f t="shared" si="133"/>
        <v>#VALUE!</v>
      </c>
      <c r="T3142">
        <f t="shared" si="131"/>
        <v>276.63725034835113</v>
      </c>
      <c r="U3142">
        <f t="shared" si="136"/>
        <v>804.5087043839676</v>
      </c>
      <c r="V3142">
        <f t="shared" si="137"/>
        <v>770.9416903949334</v>
      </c>
      <c r="W3142">
        <f>VLOOKUP(A3142,Tbills!$B$4:$C$10000,2,1)</f>
        <v>1.2300013186813323</v>
      </c>
    </row>
    <row r="3143" spans="1:23">
      <c r="A3143" s="1">
        <v>44728</v>
      </c>
      <c r="B3143">
        <f>IFERROR(VLOOKUP($A3143,'BTC-Web'!$A$2:$H$10000,2,0),"")</f>
        <v>22576.304688</v>
      </c>
      <c r="C3143">
        <f>VLOOKUP(A3143,H_SPBTFDUE!$B$2:$C$5828,2,0)</f>
        <v>114.42</v>
      </c>
      <c r="D3143" s="2">
        <f>D3142*(1-D$1+IF(AND(WEEKDAY($A3143)&lt;&gt;1,WEEKDAY($A3143)&lt;&gt;7),-VLOOKUP($A3143,ETF_OP_Fee!$G$5:$H$14,2,1),0))^($A3143-$A3142)*(1+2*(C3143/C3142-1))+IFERROR(VLOOKUP(A3143,BITXeom!$C$9:$D$100,2,0),0)-$D$3*IFERROR(VLOOKUP($A3143,Dividends!$C$10:$E$100,2,0),0)</f>
        <v>10.860624363185682</v>
      </c>
      <c r="G3143" s="66">
        <f t="shared" si="134"/>
        <v>0.13545155553595667</v>
      </c>
      <c r="H3143" s="2">
        <f>H3142*(1-H$1+IF(AND(WEEKDAY($A3143)&lt;&gt;1,WEEKDAY($A3143)&lt;&gt;7),-VLOOKUP($A3143,ETF_OP_Fee!$I$5:$J$14,2,1),0))^($A3143-$A3142)*(1+1*(B3143/B3142-1))</f>
        <v>14.586816856066664</v>
      </c>
      <c r="I3143" s="9">
        <f>IFERROR(VLOOKUP(A3143,'BITO-IV'!$A$1:$J$10000,4,0),"")</f>
        <v>12.897500000000001</v>
      </c>
      <c r="J3143" s="9">
        <f t="shared" si="132"/>
        <v>0.13098017879950863</v>
      </c>
      <c r="L3143" s="9">
        <f>VLOOKUP(A3143,'ETH-Web'!$A$1:$G$10001,6,0)</f>
        <v>1067.7307129999999</v>
      </c>
      <c r="M3143" s="2">
        <f>M3142*(1-M$1+IF(AND(WEEKDAY($A3143)&lt;&gt;1,WEEKDAY($A3143)&lt;&gt;7),-VLOOKUP($A3143,ETF_OP_Fee!$K$5:$L$14,2,1),0))^($A3143-$A3142)*(1+2*(L3143/L3142-1))-M$3*IFERROR(VLOOKUP($A4739,Dividends!$C$10:$E$100,3,0),0)</f>
        <v>2.7501288486863023</v>
      </c>
      <c r="R3143">
        <f t="shared" si="135"/>
        <v>329.7947818034678</v>
      </c>
      <c r="S3143" t="e">
        <f t="shared" si="133"/>
        <v>#VALUE!</v>
      </c>
      <c r="T3143">
        <f t="shared" si="131"/>
        <v>265.72224802601022</v>
      </c>
      <c r="U3143">
        <f t="shared" si="136"/>
        <v>696.5570709971189</v>
      </c>
      <c r="V3143">
        <f t="shared" si="137"/>
        <v>564.03216294993479</v>
      </c>
      <c r="W3143">
        <f>VLOOKUP(A3143,Tbills!$B$4:$C$10000,2,1)</f>
        <v>1.6400017582417763</v>
      </c>
    </row>
    <row r="3144" spans="1:23">
      <c r="A3144" s="1">
        <v>44729</v>
      </c>
      <c r="B3144">
        <f>IFERROR(VLOOKUP($A3144,'BTC-Web'!$A$2:$H$10000,2,0),"")</f>
        <v>20385.71875</v>
      </c>
      <c r="C3144">
        <f>VLOOKUP(A3144,H_SPBTFDUE!$B$2:$C$5828,2,0)</f>
        <v>112.79</v>
      </c>
      <c r="D3144" s="2">
        <f>D3143*(1-D$1+IF(AND(WEEKDAY($A3144)&lt;&gt;1,WEEKDAY($A3144)&lt;&gt;7),-VLOOKUP($A3144,ETF_OP_Fee!$G$5:$H$14,2,1),0))^($A3144-$A3143)*(1+2*(C3144/C3143-1))+IFERROR(VLOOKUP(A3144,BITXeom!$C$9:$D$100,2,0),0)-$D$3*IFERROR(VLOOKUP($A3144,Dividends!$C$10:$E$100,2,0),0)</f>
        <v>10.549916716090268</v>
      </c>
      <c r="G3144" s="66">
        <f t="shared" si="134"/>
        <v>0.13930372567001054</v>
      </c>
      <c r="H3144" s="2">
        <f>H3143*(1-H$1+IF(AND(WEEKDAY($A3144)&lt;&gt;1,WEEKDAY($A3144)&lt;&gt;7),-VLOOKUP($A3144,ETF_OP_Fee!$I$5:$J$14,2,1),0))^($A3144-$A3143)*(1+1*(B3144/B3143-1))</f>
        <v>13.171110614274708</v>
      </c>
      <c r="I3144" s="9">
        <f>IFERROR(VLOOKUP(A3144,'BITO-IV'!$A$1:$J$10000,4,0),"")</f>
        <v>12.7067</v>
      </c>
      <c r="J3144" s="9">
        <f t="shared" si="132"/>
        <v>3.6548483420141276E-2</v>
      </c>
      <c r="L3144" s="9">
        <f>VLOOKUP(A3144,'ETH-Web'!$A$1:$G$10001,6,0)</f>
        <v>1086.5192870000001</v>
      </c>
      <c r="M3144" s="2">
        <f>M3143*(1-M$1+IF(AND(WEEKDAY($A3144)&lt;&gt;1,WEEKDAY($A3144)&lt;&gt;7),-VLOOKUP($A3144,ETF_OP_Fee!$K$5:$L$14,2,1),0))^($A3144-$A3143)*(1+2*(L3144/L3143-1))-M$3*IFERROR(VLOOKUP($A4740,Dividends!$C$10:$E$100,3,0),0)</f>
        <v>2.8468421058949427</v>
      </c>
      <c r="R3144">
        <f t="shared" si="135"/>
        <v>297.79469049408465</v>
      </c>
      <c r="S3144" t="e">
        <f t="shared" si="133"/>
        <v>#VALUE!</v>
      </c>
      <c r="T3144">
        <f t="shared" si="131"/>
        <v>261.93683232698561</v>
      </c>
      <c r="U3144">
        <f t="shared" si="136"/>
        <v>708.81420092164944</v>
      </c>
      <c r="V3144">
        <f t="shared" si="137"/>
        <v>583.8673745529768</v>
      </c>
      <c r="W3144">
        <f>VLOOKUP(A3144,Tbills!$B$4:$C$10000,2,1)</f>
        <v>1.6400017582417763</v>
      </c>
    </row>
    <row r="3145" spans="1:23">
      <c r="A3145" s="1">
        <v>44733</v>
      </c>
      <c r="B3145">
        <f>IFERROR(VLOOKUP($A3145,'BTC-Web'!$A$2:$H$10000,2,0),"")</f>
        <v>20594.294922000001</v>
      </c>
      <c r="C3145">
        <f>VLOOKUP(A3145,H_SPBTFDUE!$B$2:$C$5828,2,0)</f>
        <v>114.96</v>
      </c>
      <c r="D3145" s="2">
        <f>D3144*(1-D$1+IF(AND(WEEKDAY($A3145)&lt;&gt;1,WEEKDAY($A3145)&lt;&gt;7),-VLOOKUP($A3145,ETF_OP_Fee!$G$5:$H$14,2,1),0))^($A3145-$A3144)*(1+2*(C3145/C3144-1))+IFERROR(VLOOKUP(A3145,BITXeom!$C$9:$D$100,2,0),0)-$D$3*IFERROR(VLOOKUP($A3145,Dividends!$C$10:$E$100,2,0),0)</f>
        <v>10.950580748673284</v>
      </c>
      <c r="G3145" s="66">
        <f t="shared" si="134"/>
        <v>0.13393626350281149</v>
      </c>
      <c r="H3145" s="2">
        <f>H3144*(1-H$1+IF(AND(WEEKDAY($A3145)&lt;&gt;1,WEEKDAY($A3145)&lt;&gt;7),-VLOOKUP($A3145,ETF_OP_Fee!$I$5:$J$14,2,1),0))^($A3145-$A3144)*(1+1*(B3145/B3144-1))</f>
        <v>13.304485417987001</v>
      </c>
      <c r="I3145" s="9">
        <f>IFERROR(VLOOKUP(A3145,'BITO-IV'!$A$1:$J$10000,4,0),"")</f>
        <v>12.9488</v>
      </c>
      <c r="J3145" s="9">
        <f t="shared" si="132"/>
        <v>2.7468600795981235E-2</v>
      </c>
      <c r="L3145" s="9">
        <f>VLOOKUP(A3145,'ETH-Web'!$A$1:$G$10001,6,0)</f>
        <v>1124.8245850000001</v>
      </c>
      <c r="M3145" s="2">
        <f>M3144*(1-M$1+IF(AND(WEEKDAY($A3145)&lt;&gt;1,WEEKDAY($A3145)&lt;&gt;7),-VLOOKUP($A3145,ETF_OP_Fee!$K$5:$L$14,2,1),0))^($A3145-$A3144)*(1+2*(L3145/L3144-1))-M$3*IFERROR(VLOOKUP($A4741,Dividends!$C$10:$E$100,3,0),0)</f>
        <v>3.0472593303465576</v>
      </c>
      <c r="R3145">
        <f t="shared" si="135"/>
        <v>300.841572350295</v>
      </c>
      <c r="S3145" t="e">
        <f t="shared" si="133"/>
        <v>#VALUE!</v>
      </c>
      <c r="T3145">
        <f t="shared" si="131"/>
        <v>266.97631212261956</v>
      </c>
      <c r="U3145">
        <f t="shared" si="136"/>
        <v>733.80348506763414</v>
      </c>
      <c r="V3145">
        <f t="shared" si="137"/>
        <v>624.97154341905207</v>
      </c>
      <c r="W3145">
        <f>VLOOKUP(A3145,Tbills!$B$4:$C$10000,2,1)</f>
        <v>1.6400017582417763</v>
      </c>
    </row>
    <row r="3146" spans="1:23">
      <c r="A3146" s="1">
        <v>44734</v>
      </c>
      <c r="B3146">
        <f>IFERROR(VLOOKUP($A3146,'BTC-Web'!$A$2:$H$10000,2,0),"")</f>
        <v>20719.414063</v>
      </c>
      <c r="C3146">
        <f>VLOOKUP(A3146,H_SPBTFDUE!$B$2:$C$5828,2,0)</f>
        <v>110.66</v>
      </c>
      <c r="D3146" s="2">
        <f>D3145*(1-D$1+IF(AND(WEEKDAY($A3146)&lt;&gt;1,WEEKDAY($A3146)&lt;&gt;7),-VLOOKUP($A3146,ETF_OP_Fee!$G$5:$H$14,2,1),0))^($A3146-$A3145)*(1+2*(C3146/C3145-1))+IFERROR(VLOOKUP(A3146,BITXeom!$C$9:$D$100,2,0),0)-$D$3*IFERROR(VLOOKUP($A3146,Dividends!$C$10:$E$100,2,0),0)</f>
        <v>10.130161497762991</v>
      </c>
      <c r="G3146" s="66">
        <f t="shared" si="134"/>
        <v>0.14394887973600118</v>
      </c>
      <c r="H3146" s="2">
        <f>H3145*(1-H$1+IF(AND(WEEKDAY($A3146)&lt;&gt;1,WEEKDAY($A3146)&lt;&gt;7),-VLOOKUP($A3146,ETF_OP_Fee!$I$5:$J$14,2,1),0))^($A3146-$A3145)*(1+1*(B3146/B3145-1))</f>
        <v>13.384967466591435</v>
      </c>
      <c r="I3146" s="9">
        <f>IFERROR(VLOOKUP(A3146,'BITO-IV'!$A$1:$J$10000,4,0),"")</f>
        <v>12.4657</v>
      </c>
      <c r="J3146" s="9">
        <f t="shared" si="132"/>
        <v>7.3743750177802658E-2</v>
      </c>
      <c r="L3146" s="9">
        <f>VLOOKUP(A3146,'ETH-Web'!$A$1:$G$10001,6,0)</f>
        <v>1051.421875</v>
      </c>
      <c r="M3146" s="2">
        <f>M3145*(1-M$1+IF(AND(WEEKDAY($A3146)&lt;&gt;1,WEEKDAY($A3146)&lt;&gt;7),-VLOOKUP($A3146,ETF_OP_Fee!$K$5:$L$14,2,1),0))^($A3146-$A3145)*(1+2*(L3146/L3145-1))-M$3*IFERROR(VLOOKUP($A4742,Dividends!$C$10:$E$100,3,0),0)</f>
        <v>2.649480917452034</v>
      </c>
      <c r="R3146">
        <f t="shared" si="135"/>
        <v>302.66931344325894</v>
      </c>
      <c r="S3146" t="e">
        <f t="shared" si="133"/>
        <v>#VALUE!</v>
      </c>
      <c r="T3146">
        <f t="shared" si="131"/>
        <v>256.99024616813745</v>
      </c>
      <c r="U3146">
        <f t="shared" si="136"/>
        <v>685.91765012972792</v>
      </c>
      <c r="V3146">
        <f t="shared" si="137"/>
        <v>543.38997726557386</v>
      </c>
      <c r="W3146">
        <f>VLOOKUP(A3146,Tbills!$B$4:$C$10000,2,1)</f>
        <v>1.6400017582417763</v>
      </c>
    </row>
    <row r="3147" spans="1:23">
      <c r="A3147" s="1">
        <v>44735</v>
      </c>
      <c r="B3147">
        <f>IFERROR(VLOOKUP($A3147,'BTC-Web'!$A$2:$H$10000,2,0),"")</f>
        <v>19986.607422000001</v>
      </c>
      <c r="C3147">
        <f>VLOOKUP(A3147,H_SPBTFDUE!$B$2:$C$5828,2,0)</f>
        <v>114.95</v>
      </c>
      <c r="D3147" s="2">
        <f>D3146*(1-D$1+IF(AND(WEEKDAY($A3147)&lt;&gt;1,WEEKDAY($A3147)&lt;&gt;7),-VLOOKUP($A3147,ETF_OP_Fee!$G$5:$H$14,2,1),0))^($A3147-$A3146)*(1+2*(C3147/C3146-1))+IFERROR(VLOOKUP(A3147,BITXeom!$C$9:$D$100,2,0),0)-$D$3*IFERROR(VLOOKUP($A3147,Dividends!$C$10:$E$100,2,0),0)</f>
        <v>10.914285601519945</v>
      </c>
      <c r="G3147" s="66">
        <f t="shared" si="134"/>
        <v>0.13278034016528509</v>
      </c>
      <c r="H3147" s="2">
        <f>H3146*(1-H$1+IF(AND(WEEKDAY($A3147)&lt;&gt;1,WEEKDAY($A3147)&lt;&gt;7),-VLOOKUP($A3147,ETF_OP_Fee!$I$5:$J$14,2,1),0))^($A3147-$A3146)*(1+1*(B3147/B3146-1))</f>
        <v>12.911230329484077</v>
      </c>
      <c r="I3147" s="9">
        <f>IFERROR(VLOOKUP(A3147,'BITO-IV'!$A$1:$J$10000,4,0),"")</f>
        <v>12.949199999999999</v>
      </c>
      <c r="J3147" s="9">
        <f t="shared" si="132"/>
        <v>-2.9322020291541184E-3</v>
      </c>
      <c r="L3147" s="9">
        <f>VLOOKUP(A3147,'ETH-Web'!$A$1:$G$10001,6,0)</f>
        <v>1143.3867190000001</v>
      </c>
      <c r="M3147" s="2">
        <f>M3146*(1-M$1+IF(AND(WEEKDAY($A3147)&lt;&gt;1,WEEKDAY($A3147)&lt;&gt;7),-VLOOKUP($A3147,ETF_OP_Fee!$K$5:$L$14,2,1),0))^($A3147-$A3146)*(1+2*(L3147/L3146-1))-M$3*IFERROR(VLOOKUP($A4743,Dividends!$C$10:$E$100,3,0),0)</f>
        <v>3.1128856820806545</v>
      </c>
      <c r="R3147">
        <f t="shared" si="135"/>
        <v>291.96447004161996</v>
      </c>
      <c r="S3147" t="e">
        <f t="shared" si="133"/>
        <v>#VALUE!</v>
      </c>
      <c r="T3147">
        <f t="shared" si="131"/>
        <v>266.95308871342309</v>
      </c>
      <c r="U3147">
        <f t="shared" si="136"/>
        <v>745.91289199306368</v>
      </c>
      <c r="V3147">
        <f t="shared" si="137"/>
        <v>638.43104846470749</v>
      </c>
      <c r="W3147">
        <f>VLOOKUP(A3147,Tbills!$B$4:$C$10000,2,1)</f>
        <v>1.6700004395604453</v>
      </c>
    </row>
    <row r="3148" spans="1:23">
      <c r="A3148" s="1">
        <v>44736</v>
      </c>
      <c r="B3148">
        <f>IFERROR(VLOOKUP($A3148,'BTC-Web'!$A$2:$H$10000,2,0),"")</f>
        <v>21084.648438</v>
      </c>
      <c r="C3148">
        <f>VLOOKUP(A3148,H_SPBTFDUE!$B$2:$C$5828,2,0)</f>
        <v>116.89</v>
      </c>
      <c r="D3148" s="2">
        <f>D3147*(1-D$1+IF(AND(WEEKDAY($A3148)&lt;&gt;1,WEEKDAY($A3148)&lt;&gt;7),-VLOOKUP($A3148,ETF_OP_Fee!$G$5:$H$14,2,1),0))^($A3148-$A3147)*(1+2*(C3148/C3147-1))+IFERROR(VLOOKUP(A3148,BITXeom!$C$9:$D$100,2,0),0)-$D$3*IFERROR(VLOOKUP($A3148,Dividends!$C$10:$E$100,2,0),0)</f>
        <v>11.281324175964325</v>
      </c>
      <c r="G3148" s="66">
        <f t="shared" si="134"/>
        <v>0.12829158646906183</v>
      </c>
      <c r="H3148" s="2">
        <f>H3147*(1-H$1+IF(AND(WEEKDAY($A3148)&lt;&gt;1,WEEKDAY($A3148)&lt;&gt;7),-VLOOKUP($A3148,ETF_OP_Fee!$I$5:$J$14,2,1),0))^($A3148-$A3147)*(1+1*(B3148/B3147-1))</f>
        <v>13.620203831776161</v>
      </c>
      <c r="I3148" s="9">
        <f>IFERROR(VLOOKUP(A3148,'BITO-IV'!$A$1:$J$10000,4,0),"")</f>
        <v>13.1615</v>
      </c>
      <c r="J3148" s="9">
        <f t="shared" si="132"/>
        <v>3.4851941782939599E-2</v>
      </c>
      <c r="L3148" s="9">
        <f>VLOOKUP(A3148,'ETH-Web'!$A$1:$G$10001,6,0)</f>
        <v>1226.8447269999999</v>
      </c>
      <c r="M3148" s="2">
        <f>M3147*(1-M$1+IF(AND(WEEKDAY($A3148)&lt;&gt;1,WEEKDAY($A3148)&lt;&gt;7),-VLOOKUP($A3148,ETF_OP_Fee!$K$5:$L$14,2,1),0))^($A3148-$A3147)*(1+2*(L3148/L3147-1))-M$3*IFERROR(VLOOKUP($A4744,Dividends!$C$10:$E$100,3,0),0)</f>
        <v>3.5672249043514639</v>
      </c>
      <c r="R3148">
        <f t="shared" si="135"/>
        <v>308.00465918184983</v>
      </c>
      <c r="S3148" t="e">
        <f t="shared" si="133"/>
        <v>#VALUE!</v>
      </c>
      <c r="T3148">
        <f t="shared" si="131"/>
        <v>271.45843009753827</v>
      </c>
      <c r="U3148">
        <f t="shared" si="136"/>
        <v>800.35851662101618</v>
      </c>
      <c r="V3148">
        <f t="shared" si="137"/>
        <v>731.61284042794898</v>
      </c>
      <c r="W3148">
        <f>VLOOKUP(A3148,Tbills!$B$4:$C$10000,2,1)</f>
        <v>1.6700004395604453</v>
      </c>
    </row>
    <row r="3149" spans="1:23">
      <c r="A3149" s="1">
        <v>44739</v>
      </c>
      <c r="B3149">
        <f>IFERROR(VLOOKUP($A3149,'BTC-Web'!$A$2:$H$10000,2,0),"")</f>
        <v>21028.238281000002</v>
      </c>
      <c r="C3149">
        <f>VLOOKUP(A3149,H_SPBTFDUE!$B$2:$C$5828,2,0)</f>
        <v>114.38</v>
      </c>
      <c r="D3149" s="2">
        <f>D3148*(1-D$1+IF(AND(WEEKDAY($A3149)&lt;&gt;1,WEEKDAY($A3149)&lt;&gt;7),-VLOOKUP($A3149,ETF_OP_Fee!$G$5:$H$14,2,1),0))^($A3149-$A3148)*(1+2*(C3149/C3148-1))+IFERROR(VLOOKUP(A3149,BITXeom!$C$9:$D$100,2,0),0)-$D$3*IFERROR(VLOOKUP($A3149,Dividends!$C$10:$E$100,2,0),0)</f>
        <v>10.792928231398763</v>
      </c>
      <c r="G3149" s="66">
        <f t="shared" si="134"/>
        <v>0.13379456491197109</v>
      </c>
      <c r="H3149" s="2">
        <f>H3148*(1-H$1+IF(AND(WEEKDAY($A3149)&lt;&gt;1,WEEKDAY($A3149)&lt;&gt;7),-VLOOKUP($A3149,ETF_OP_Fee!$I$5:$J$14,2,1),0))^($A3149-$A3148)*(1+1*(B3149/B3148-1))</f>
        <v>13.582703529563721</v>
      </c>
      <c r="I3149" s="9">
        <f>IFERROR(VLOOKUP(A3149,'BITO-IV'!$A$1:$J$10000,4,0),"")</f>
        <v>12.8756</v>
      </c>
      <c r="J3149" s="9">
        <f t="shared" si="132"/>
        <v>5.491810320013979E-2</v>
      </c>
      <c r="L3149" s="9">
        <f>VLOOKUP(A3149,'ETH-Web'!$A$1:$G$10001,6,0)</f>
        <v>1193.680664</v>
      </c>
      <c r="M3149" s="2">
        <f>M3148*(1-M$1+IF(AND(WEEKDAY($A3149)&lt;&gt;1,WEEKDAY($A3149)&lt;&gt;7),-VLOOKUP($A3149,ETF_OP_Fee!$K$5:$L$14,2,1),0))^($A3149-$A3148)*(1+2*(L3149/L3148-1))-M$3*IFERROR(VLOOKUP($A4745,Dividends!$C$10:$E$100,3,0),0)</f>
        <v>3.3741057806434496</v>
      </c>
      <c r="R3149">
        <f t="shared" si="135"/>
        <v>307.18061930125759</v>
      </c>
      <c r="S3149" t="e">
        <f t="shared" si="133"/>
        <v>#VALUE!</v>
      </c>
      <c r="T3149">
        <f t="shared" si="131"/>
        <v>265.62935438922432</v>
      </c>
      <c r="U3149">
        <f t="shared" si="136"/>
        <v>778.72322758756877</v>
      </c>
      <c r="V3149">
        <f t="shared" si="137"/>
        <v>692.00546090314617</v>
      </c>
      <c r="W3149">
        <f>VLOOKUP(A3149,Tbills!$B$4:$C$10000,2,1)</f>
        <v>1.6700004395604453</v>
      </c>
    </row>
    <row r="3150" spans="1:23">
      <c r="A3150" s="1">
        <v>44740</v>
      </c>
      <c r="B3150">
        <f>IFERROR(VLOOKUP($A3150,'BTC-Web'!$A$2:$H$10000,2,0),"")</f>
        <v>20731.544922000001</v>
      </c>
      <c r="C3150">
        <f>VLOOKUP(A3150,H_SPBTFDUE!$B$2:$C$5828,2,0)</f>
        <v>110.94</v>
      </c>
      <c r="D3150" s="2">
        <f>D3149*(1-D$1+IF(AND(WEEKDAY($A3150)&lt;&gt;1,WEEKDAY($A3150)&lt;&gt;7),-VLOOKUP($A3150,ETF_OP_Fee!$G$5:$H$14,2,1),0))^($A3150-$A3149)*(1+2*(C3150/C3149-1))+IFERROR(VLOOKUP(A3150,BITXeom!$C$9:$D$100,2,0),0)-$D$3*IFERROR(VLOOKUP($A3150,Dividends!$C$10:$E$100,2,0),0)</f>
        <v>10.14250673503545</v>
      </c>
      <c r="G3150" s="66">
        <f t="shared" si="134"/>
        <v>0.14183539364155029</v>
      </c>
      <c r="H3150" s="2">
        <f>H3149*(1-H$1+IF(AND(WEEKDAY($A3150)&lt;&gt;1,WEEKDAY($A3150)&lt;&gt;7),-VLOOKUP($A3150,ETF_OP_Fee!$I$5:$J$14,2,1),0))^($A3150-$A3149)*(1+1*(B3150/B3149-1))</f>
        <v>13.390712790896872</v>
      </c>
      <c r="I3150" s="9">
        <f>IFERROR(VLOOKUP(A3150,'BITO-IV'!$A$1:$J$10000,4,0),"")</f>
        <v>12.4869</v>
      </c>
      <c r="J3150" s="9">
        <f t="shared" si="132"/>
        <v>7.2380878432346751E-2</v>
      </c>
      <c r="L3150" s="9">
        <f>VLOOKUP(A3150,'ETH-Web'!$A$1:$G$10001,6,0)</f>
        <v>1144.5792240000001</v>
      </c>
      <c r="M3150" s="2">
        <f>M3149*(1-M$1+IF(AND(WEEKDAY($A3150)&lt;&gt;1,WEEKDAY($A3150)&lt;&gt;7),-VLOOKUP($A3150,ETF_OP_Fee!$K$5:$L$14,2,1),0))^($A3150-$A3149)*(1+2*(L3150/L3149-1))-M$3*IFERROR(VLOOKUP($A4746,Dividends!$C$10:$E$100,3,0),0)</f>
        <v>3.0964418237915998</v>
      </c>
      <c r="R3150">
        <f t="shared" si="135"/>
        <v>302.8465210975798</v>
      </c>
      <c r="S3150" t="e">
        <f t="shared" si="133"/>
        <v>#VALUE!</v>
      </c>
      <c r="T3150">
        <f t="shared" si="131"/>
        <v>257.64050162563859</v>
      </c>
      <c r="U3150">
        <f t="shared" si="136"/>
        <v>746.6908482509815</v>
      </c>
      <c r="V3150">
        <f t="shared" si="137"/>
        <v>635.05852831444315</v>
      </c>
      <c r="W3150">
        <f>VLOOKUP(A3150,Tbills!$B$4:$C$10000,2,1)</f>
        <v>1.6700004395604453</v>
      </c>
    </row>
    <row r="3151" spans="1:23">
      <c r="A3151" s="1">
        <v>44741</v>
      </c>
      <c r="B3151">
        <f>IFERROR(VLOOKUP($A3151,'BTC-Web'!$A$2:$H$10000,2,0),"")</f>
        <v>20281.169922000001</v>
      </c>
      <c r="C3151">
        <f>VLOOKUP(A3151,H_SPBTFDUE!$B$2:$C$5828,2,0)</f>
        <v>110.98</v>
      </c>
      <c r="D3151" s="2">
        <f>D3150*(1-D$1+IF(AND(WEEKDAY($A3151)&lt;&gt;1,WEEKDAY($A3151)&lt;&gt;7),-VLOOKUP($A3151,ETF_OP_Fee!$G$5:$H$14,2,1),0))^($A3151-$A3150)*(1+2*(C3151/C3150-1))+IFERROR(VLOOKUP(A3151,BITXeom!$C$9:$D$100,2,0),0)-$D$3*IFERROR(VLOOKUP($A3151,Dividends!$C$10:$E$100,2,0),0)</f>
        <v>10.148597063223791</v>
      </c>
      <c r="G3151" s="66">
        <f t="shared" si="134"/>
        <v>0.14172573143620726</v>
      </c>
      <c r="H3151" s="2">
        <f>H3150*(1-H$1+IF(AND(WEEKDAY($A3151)&lt;&gt;1,WEEKDAY($A3151)&lt;&gt;7),-VLOOKUP($A3151,ETF_OP_Fee!$I$5:$J$14,2,1),0))^($A3151-$A3150)*(1+1*(B3151/B3150-1))</f>
        <v>13.099470107401492</v>
      </c>
      <c r="I3151" s="9">
        <f>IFERROR(VLOOKUP(A3151,'BITO-IV'!$A$1:$J$10000,4,0),"")</f>
        <v>12.4894</v>
      </c>
      <c r="J3151" s="9">
        <f t="shared" si="132"/>
        <v>4.8847030874300756E-2</v>
      </c>
      <c r="L3151" s="9">
        <f>VLOOKUP(A3151,'ETH-Web'!$A$1:$G$10001,6,0)</f>
        <v>1098.9438479999999</v>
      </c>
      <c r="M3151" s="2">
        <f>M3150*(1-M$1+IF(AND(WEEKDAY($A3151)&lt;&gt;1,WEEKDAY($A3151)&lt;&gt;7),-VLOOKUP($A3151,ETF_OP_Fee!$K$5:$L$14,2,1),0))^($A3151-$A3150)*(1+2*(L3151/L3150-1))-M$3*IFERROR(VLOOKUP($A4747,Dividends!$C$10:$E$100,3,0),0)</f>
        <v>2.8494527444295259</v>
      </c>
      <c r="R3151">
        <f t="shared" si="135"/>
        <v>296.2674406454239</v>
      </c>
      <c r="S3151" t="e">
        <f t="shared" si="133"/>
        <v>#VALUE!</v>
      </c>
      <c r="T3151">
        <f t="shared" si="131"/>
        <v>257.73339526242449</v>
      </c>
      <c r="U3151">
        <f t="shared" si="136"/>
        <v>716.91963023375445</v>
      </c>
      <c r="V3151">
        <f t="shared" si="137"/>
        <v>584.40279822959644</v>
      </c>
      <c r="W3151">
        <f>VLOOKUP(A3151,Tbills!$B$4:$C$10000,2,1)</f>
        <v>1.6700004395604453</v>
      </c>
    </row>
    <row r="3152" spans="1:23">
      <c r="A3152" s="1">
        <v>44742</v>
      </c>
      <c r="B3152">
        <f>IFERROR(VLOOKUP($A3152,'BTC-Web'!$A$2:$H$10000,2,0),"")</f>
        <v>20108.3125</v>
      </c>
      <c r="C3152">
        <f>VLOOKUP(A3152,H_SPBTFDUE!$B$2:$C$5828,2,0)</f>
        <v>103.17</v>
      </c>
      <c r="D3152" s="2">
        <f>D3151*(1-D$1+IF(AND(WEEKDAY($A3152)&lt;&gt;1,WEEKDAY($A3152)&lt;&gt;7),-VLOOKUP($A3152,ETF_OP_Fee!$G$5:$H$14,2,1),0))^($A3152-$A3151)*(1+2*(C3152/C3151-1))+IFERROR(VLOOKUP(A3152,BITXeom!$C$9:$D$100,2,0),0)-$D$3*IFERROR(VLOOKUP($A3152,Dividends!$C$10:$E$100,2,0),0)</f>
        <v>8.7191706004510454</v>
      </c>
      <c r="G3152" s="66">
        <f t="shared" si="134"/>
        <v>0.16166569512028281</v>
      </c>
      <c r="H3152" s="2">
        <f>H3151*(1-H$1+IF(AND(WEEKDAY($A3152)&lt;&gt;1,WEEKDAY($A3152)&lt;&gt;7),-VLOOKUP($A3152,ETF_OP_Fee!$I$5:$J$14,2,1),0))^($A3152-$A3151)*(1+1*(B3152/B3151-1))</f>
        <v>12.987484631616244</v>
      </c>
      <c r="I3152" s="9">
        <f>IFERROR(VLOOKUP(A3152,'BITO-IV'!$A$1:$J$10000,4,0),"")</f>
        <v>11.611800000000001</v>
      </c>
      <c r="J3152" s="9">
        <f t="shared" si="132"/>
        <v>0.11847298710072884</v>
      </c>
      <c r="L3152" s="9">
        <f>VLOOKUP(A3152,'ETH-Web'!$A$1:$G$10001,6,0)</f>
        <v>1067.298828</v>
      </c>
      <c r="M3152" s="2">
        <f>M3151*(1-M$1+IF(AND(WEEKDAY($A3152)&lt;&gt;1,WEEKDAY($A3152)&lt;&gt;7),-VLOOKUP($A3152,ETF_OP_Fee!$K$5:$L$14,2,1),0))^($A3152-$A3151)*(1+2*(L3152/L3151-1))-M$3*IFERROR(VLOOKUP($A4748,Dividends!$C$10:$E$100,3,0),0)</f>
        <v>2.6852787713395432</v>
      </c>
      <c r="R3152">
        <f t="shared" si="135"/>
        <v>293.74233848369136</v>
      </c>
      <c r="S3152" t="e">
        <f t="shared" si="133"/>
        <v>#VALUE!</v>
      </c>
      <c r="T3152">
        <f t="shared" si="131"/>
        <v>239.59591267998141</v>
      </c>
      <c r="U3152">
        <f t="shared" si="136"/>
        <v>696.27532153824802</v>
      </c>
      <c r="V3152">
        <f t="shared" si="137"/>
        <v>550.73186634352828</v>
      </c>
      <c r="W3152">
        <f>VLOOKUP(A3152,Tbills!$B$4:$C$10000,2,1)</f>
        <v>1.7499995604395815</v>
      </c>
    </row>
    <row r="3153" spans="1:23">
      <c r="A3153" s="1">
        <v>44743</v>
      </c>
      <c r="B3153">
        <f>IFERROR(VLOOKUP($A3153,'BTC-Web'!$A$2:$H$10000,2,0),"")</f>
        <v>19820.470702999999</v>
      </c>
      <c r="C3153">
        <f>VLOOKUP(A3153,H_SPBTFDUE!$B$2:$C$5828,2,0)</f>
        <v>106.18</v>
      </c>
      <c r="D3153" s="2">
        <f>D3152*(1-D$1+IF(AND(WEEKDAY($A3153)&lt;&gt;1,WEEKDAY($A3153)&lt;&gt;7),-VLOOKUP($A3153,ETF_OP_Fee!$G$5:$H$14,2,1),0))^($A3153-$A3152)*(1+2*(C3153/C3152-1))+IFERROR(VLOOKUP(A3153,BITXeom!$C$9:$D$100,2,0),0)-$D$3*IFERROR(VLOOKUP($A3153,Dividends!$C$10:$E$100,2,0),0)</f>
        <v>9.2268243738057087</v>
      </c>
      <c r="G3153" s="66">
        <f t="shared" si="134"/>
        <v>0.15222403854247482</v>
      </c>
      <c r="H3153" s="2">
        <f>H3152*(1-H$1+IF(AND(WEEKDAY($A3153)&lt;&gt;1,WEEKDAY($A3153)&lt;&gt;7),-VLOOKUP($A3153,ETF_OP_Fee!$I$5:$J$14,2,1),0))^($A3153-$A3152)*(1+1*(B3153/B3152-1))</f>
        <v>12.801241214275844</v>
      </c>
      <c r="I3153" s="9">
        <f>IFERROR(VLOOKUP(A3153,'BITO-IV'!$A$1:$J$10000,4,0),"")</f>
        <v>11.948499999999999</v>
      </c>
      <c r="J3153" s="9">
        <f t="shared" si="132"/>
        <v>7.1368055762300209E-2</v>
      </c>
      <c r="L3153" s="9">
        <f>VLOOKUP(A3153,'ETH-Web'!$A$1:$G$10001,6,0)</f>
        <v>1059.7673339999999</v>
      </c>
      <c r="M3153" s="2">
        <f>M3152*(1-M$1+IF(AND(WEEKDAY($A3153)&lt;&gt;1,WEEKDAY($A3153)&lt;&gt;7),-VLOOKUP($A3153,ETF_OP_Fee!$K$5:$L$14,2,1),0))^($A3153-$A3152)*(1+2*(L3153/L3152-1))-M$3*IFERROR(VLOOKUP($A4749,Dividends!$C$10:$E$100,3,0),0)</f>
        <v>2.647312750627409</v>
      </c>
      <c r="R3153">
        <f t="shared" si="135"/>
        <v>289.53754394590368</v>
      </c>
      <c r="S3153" t="e">
        <f t="shared" si="133"/>
        <v>#VALUE!</v>
      </c>
      <c r="T3153">
        <f t="shared" si="131"/>
        <v>246.58615884811888</v>
      </c>
      <c r="U3153">
        <f t="shared" si="136"/>
        <v>691.36198961194941</v>
      </c>
      <c r="V3153">
        <f t="shared" si="137"/>
        <v>542.94530143727081</v>
      </c>
      <c r="W3153">
        <f>VLOOKUP(A3153,Tbills!$B$4:$C$10000,2,1)</f>
        <v>1.7499995604395815</v>
      </c>
    </row>
    <row r="3154" spans="1:23">
      <c r="A3154" s="1">
        <v>44747</v>
      </c>
      <c r="B3154">
        <f>IFERROR(VLOOKUP($A3154,'BTC-Web'!$A$2:$H$10000,2,0),"")</f>
        <v>20225.353515999999</v>
      </c>
      <c r="C3154">
        <f>VLOOKUP(A3154,H_SPBTFDUE!$B$2:$C$5828,2,0)</f>
        <v>112.09</v>
      </c>
      <c r="D3154" s="2">
        <f>D3153*(1-D$1+IF(AND(WEEKDAY($A3154)&lt;&gt;1,WEEKDAY($A3154)&lt;&gt;7),-VLOOKUP($A3154,ETF_OP_Fee!$G$5:$H$14,2,1),0))^($A3154-$A3153)*(1+2*(C3154/C3153-1))+IFERROR(VLOOKUP(A3154,BITXeom!$C$9:$D$100,2,0),0)-$D$3*IFERROR(VLOOKUP($A3154,Dividends!$C$10:$E$100,2,0),0)</f>
        <v>10.249014667210611</v>
      </c>
      <c r="G3154" s="66">
        <f t="shared" si="134"/>
        <v>0.13527047379448587</v>
      </c>
      <c r="H3154" s="2">
        <f>H3153*(1-H$1+IF(AND(WEEKDAY($A3154)&lt;&gt;1,WEEKDAY($A3154)&lt;&gt;7),-VLOOKUP($A3154,ETF_OP_Fee!$I$5:$J$14,2,1),0))^($A3154-$A3153)*(1+1*(B3154/B3153-1))</f>
        <v>13.061378761322414</v>
      </c>
      <c r="I3154" s="9">
        <f>IFERROR(VLOOKUP(A3154,'BITO-IV'!$A$1:$J$10000,4,0),"")</f>
        <v>12.6122</v>
      </c>
      <c r="J3154" s="9">
        <f t="shared" si="132"/>
        <v>3.5614624040406495E-2</v>
      </c>
      <c r="L3154" s="9">
        <f>VLOOKUP(A3154,'ETH-Web'!$A$1:$G$10001,6,0)</f>
        <v>1134.5410159999999</v>
      </c>
      <c r="M3154" s="2">
        <f>M3153*(1-M$1+IF(AND(WEEKDAY($A3154)&lt;&gt;1,WEEKDAY($A3154)&lt;&gt;7),-VLOOKUP($A3154,ETF_OP_Fee!$K$5:$L$14,2,1),0))^($A3154-$A3153)*(1+2*(L3154/L3153-1))-M$3*IFERROR(VLOOKUP($A4750,Dividends!$C$10:$E$100,3,0),0)</f>
        <v>3.0205728540566006</v>
      </c>
      <c r="R3154">
        <f t="shared" si="135"/>
        <v>295.45207428267236</v>
      </c>
      <c r="S3154" t="e">
        <f t="shared" si="133"/>
        <v>#VALUE!</v>
      </c>
      <c r="T3154">
        <f t="shared" si="131"/>
        <v>260.31119368323266</v>
      </c>
      <c r="U3154">
        <f t="shared" si="136"/>
        <v>740.14220758961665</v>
      </c>
      <c r="V3154">
        <f t="shared" si="137"/>
        <v>619.49833406359699</v>
      </c>
      <c r="W3154">
        <f>VLOOKUP(A3154,Tbills!$B$4:$C$10000,2,1)</f>
        <v>1.7499995604395815</v>
      </c>
    </row>
    <row r="3155" spans="1:23">
      <c r="A3155" s="1">
        <v>44748</v>
      </c>
      <c r="B3155">
        <f>IFERROR(VLOOKUP($A3155,'BTC-Web'!$A$2:$H$10000,2,0),"")</f>
        <v>20194.619140999999</v>
      </c>
      <c r="C3155">
        <f>VLOOKUP(A3155,H_SPBTFDUE!$B$2:$C$5828,2,0)</f>
        <v>111.48</v>
      </c>
      <c r="D3155" s="2">
        <f>D3154*(1-D$1+IF(AND(WEEKDAY($A3155)&lt;&gt;1,WEEKDAY($A3155)&lt;&gt;7),-VLOOKUP($A3155,ETF_OP_Fee!$G$5:$H$14,2,1),0))^($A3155-$A3154)*(1+2*(C3155/C3154-1))+IFERROR(VLOOKUP(A3155,BITXeom!$C$9:$D$100,2,0),0)-$D$3*IFERROR(VLOOKUP($A3155,Dividends!$C$10:$E$100,2,0),0)</f>
        <v>10.13624120374914</v>
      </c>
      <c r="G3155" s="66">
        <f t="shared" si="134"/>
        <v>0.13673573116716803</v>
      </c>
      <c r="H3155" s="2">
        <f>H3154*(1-H$1+IF(AND(WEEKDAY($A3155)&lt;&gt;1,WEEKDAY($A3155)&lt;&gt;7),-VLOOKUP($A3155,ETF_OP_Fee!$I$5:$J$14,2,1),0))^($A3155-$A3154)*(1+1*(B3155/B3154-1))</f>
        <v>13.04119129968343</v>
      </c>
      <c r="I3155" s="9">
        <f>IFERROR(VLOOKUP(A3155,'BITO-IV'!$A$1:$J$10000,4,0),"")</f>
        <v>12.543799999999999</v>
      </c>
      <c r="J3155" s="9">
        <f t="shared" si="132"/>
        <v>3.9652362097883476E-2</v>
      </c>
      <c r="L3155" s="9">
        <f>VLOOKUP(A3155,'ETH-Web'!$A$1:$G$10001,6,0)</f>
        <v>1186.973999</v>
      </c>
      <c r="M3155" s="2">
        <f>M3154*(1-M$1+IF(AND(WEEKDAY($A3155)&lt;&gt;1,WEEKDAY($A3155)&lt;&gt;7),-VLOOKUP($A3155,ETF_OP_Fee!$K$5:$L$14,2,1),0))^($A3155-$A3154)*(1+2*(L3155/L3154-1))-M$3*IFERROR(VLOOKUP($A4751,Dividends!$C$10:$E$100,3,0),0)</f>
        <v>3.2996803276171951</v>
      </c>
      <c r="R3155">
        <f t="shared" si="135"/>
        <v>295.003106365333</v>
      </c>
      <c r="S3155" t="e">
        <f t="shared" si="133"/>
        <v>#VALUE!</v>
      </c>
      <c r="T3155">
        <f t="shared" si="131"/>
        <v>258.89456572224799</v>
      </c>
      <c r="U3155">
        <f t="shared" si="136"/>
        <v>774.34799058100828</v>
      </c>
      <c r="V3155">
        <f t="shared" si="137"/>
        <v>676.74132181781579</v>
      </c>
      <c r="W3155">
        <f>VLOOKUP(A3155,Tbills!$B$4:$C$10000,2,1)</f>
        <v>1.7499995604395815</v>
      </c>
    </row>
    <row r="3156" spans="1:23">
      <c r="A3156" s="1">
        <v>44749</v>
      </c>
      <c r="B3156">
        <f>IFERROR(VLOOKUP($A3156,'BTC-Web'!$A$2:$H$10000,2,0),"")</f>
        <v>20547.814452999999</v>
      </c>
      <c r="C3156">
        <f>VLOOKUP(A3156,H_SPBTFDUE!$B$2:$C$5828,2,0)</f>
        <v>120.13</v>
      </c>
      <c r="D3156" s="2">
        <f>D3155*(1-D$1+IF(AND(WEEKDAY($A3156)&lt;&gt;1,WEEKDAY($A3156)&lt;&gt;7),-VLOOKUP($A3156,ETF_OP_Fee!$G$5:$H$14,2,1),0))^($A3156-$A3155)*(1+2*(C3156/C3155-1))+IFERROR(VLOOKUP(A3156,BITXeom!$C$9:$D$100,2,0),0)-$D$3*IFERROR(VLOOKUP($A3156,Dividends!$C$10:$E$100,2,0),0)</f>
        <v>11.707820107141513</v>
      </c>
      <c r="G3156" s="66">
        <f t="shared" si="134"/>
        <v>0.11550930816747813</v>
      </c>
      <c r="H3156" s="2">
        <f>H3155*(1-H$1+IF(AND(WEEKDAY($A3156)&lt;&gt;1,WEEKDAY($A3156)&lt;&gt;7),-VLOOKUP($A3156,ETF_OP_Fee!$I$5:$J$14,2,1),0))^($A3156-$A3155)*(1+1*(B3156/B3155-1))</f>
        <v>13.268930832119658</v>
      </c>
      <c r="I3156" s="9">
        <f>IFERROR(VLOOKUP(A3156,'BITO-IV'!$A$1:$J$10000,4,0),"")</f>
        <v>13.515700000000001</v>
      </c>
      <c r="J3156" s="9">
        <f t="shared" si="132"/>
        <v>-1.8257964284524197E-2</v>
      </c>
      <c r="L3156" s="9">
        <f>VLOOKUP(A3156,'ETH-Web'!$A$1:$G$10001,6,0)</f>
        <v>1237.593384</v>
      </c>
      <c r="M3156" s="2">
        <f>M3155*(1-M$1+IF(AND(WEEKDAY($A3156)&lt;&gt;1,WEEKDAY($A3156)&lt;&gt;7),-VLOOKUP($A3156,ETF_OP_Fee!$K$5:$L$14,2,1),0))^($A3156-$A3155)*(1+2*(L3156/L3155-1))-M$3*IFERROR(VLOOKUP($A4752,Dividends!$C$10:$E$100,3,0),0)</f>
        <v>3.5810227228249292</v>
      </c>
      <c r="R3156">
        <f t="shared" si="135"/>
        <v>300.16258540607083</v>
      </c>
      <c r="S3156" t="e">
        <f t="shared" si="133"/>
        <v>#VALUE!</v>
      </c>
      <c r="T3156">
        <f t="shared" si="131"/>
        <v>278.9828146771946</v>
      </c>
      <c r="U3156">
        <f t="shared" si="136"/>
        <v>807.37063395164569</v>
      </c>
      <c r="V3156">
        <f t="shared" si="137"/>
        <v>734.4426763468357</v>
      </c>
      <c r="W3156">
        <f>VLOOKUP(A3156,Tbills!$B$4:$C$10000,2,1)</f>
        <v>1.8500004395604612</v>
      </c>
    </row>
    <row r="3157" spans="1:23">
      <c r="A3157" s="1">
        <v>44750</v>
      </c>
      <c r="B3157">
        <f>IFERROR(VLOOKUP($A3157,'BTC-Web'!$A$2:$H$10000,2,0),"")</f>
        <v>21637.154297000001</v>
      </c>
      <c r="C3157">
        <f>VLOOKUP(A3157,H_SPBTFDUE!$B$2:$C$5828,2,0)</f>
        <v>119.66</v>
      </c>
      <c r="D3157" s="2">
        <f>D3156*(1-D$1+IF(AND(WEEKDAY($A3157)&lt;&gt;1,WEEKDAY($A3157)&lt;&gt;7),-VLOOKUP($A3157,ETF_OP_Fee!$G$5:$H$14,2,1),0))^($A3157-$A3156)*(1+2*(C3157/C3156-1))+IFERROR(VLOOKUP(A3157,BITXeom!$C$9:$D$100,2,0),0)-$D$3*IFERROR(VLOOKUP($A3157,Dividends!$C$10:$E$100,2,0),0)</f>
        <v>11.614807785963947</v>
      </c>
      <c r="G3157" s="66">
        <f t="shared" si="134"/>
        <v>0.11640713910409241</v>
      </c>
      <c r="H3157" s="2">
        <f>H3156*(1-H$1+IF(AND(WEEKDAY($A3157)&lt;&gt;1,WEEKDAY($A3157)&lt;&gt;7),-VLOOKUP($A3157,ETF_OP_Fee!$I$5:$J$14,2,1),0))^($A3157-$A3156)*(1+1*(B3157/B3156-1))</f>
        <v>13.972017895731677</v>
      </c>
      <c r="I3157" s="9">
        <f>IFERROR(VLOOKUP(A3157,'BITO-IV'!$A$1:$J$10000,4,0),"")</f>
        <v>13.462300000000001</v>
      </c>
      <c r="J3157" s="9">
        <f t="shared" si="132"/>
        <v>3.7862616026360651E-2</v>
      </c>
      <c r="L3157" s="9">
        <f>VLOOKUP(A3157,'ETH-Web'!$A$1:$G$10001,6,0)</f>
        <v>1222.506226</v>
      </c>
      <c r="M3157" s="2">
        <f>M3156*(1-M$1+IF(AND(WEEKDAY($A3157)&lt;&gt;1,WEEKDAY($A3157)&lt;&gt;7),-VLOOKUP($A3157,ETF_OP_Fee!$K$5:$L$14,2,1),0))^($A3157-$A3156)*(1+2*(L3157/L3156-1))-M$3*IFERROR(VLOOKUP($A4753,Dividends!$C$10:$E$100,3,0),0)</f>
        <v>3.4936222363873588</v>
      </c>
      <c r="R3157">
        <f t="shared" si="135"/>
        <v>316.07566777834944</v>
      </c>
      <c r="S3157" t="e">
        <f t="shared" si="133"/>
        <v>#VALUE!</v>
      </c>
      <c r="T3157">
        <f t="shared" si="131"/>
        <v>277.89131444496047</v>
      </c>
      <c r="U3157">
        <f t="shared" si="136"/>
        <v>797.52820228025223</v>
      </c>
      <c r="V3157">
        <f t="shared" si="137"/>
        <v>716.51744879547653</v>
      </c>
      <c r="W3157">
        <f>VLOOKUP(A3157,Tbills!$B$4:$C$10000,2,1)</f>
        <v>1.8500004395604612</v>
      </c>
    </row>
    <row r="3158" spans="1:23">
      <c r="A3158" s="1">
        <v>44753</v>
      </c>
      <c r="B3158">
        <f>IFERROR(VLOOKUP($A3158,'BTC-Web'!$A$2:$H$10000,2,0),"")</f>
        <v>20856.353515999999</v>
      </c>
      <c r="C3158">
        <f>VLOOKUP(A3158,H_SPBTFDUE!$B$2:$C$5828,2,0)</f>
        <v>112.48</v>
      </c>
      <c r="D3158" s="2">
        <f>D3157*(1-D$1+IF(AND(WEEKDAY($A3158)&lt;&gt;1,WEEKDAY($A3158)&lt;&gt;7),-VLOOKUP($A3158,ETF_OP_Fee!$G$5:$H$14,2,1),0))^($A3158-$A3157)*(1+2*(C3158/C3157-1))+IFERROR(VLOOKUP(A3158,BITXeom!$C$9:$D$100,2,0),0)-$D$3*IFERROR(VLOOKUP($A3158,Dividends!$C$10:$E$100,2,0),0)</f>
        <v>10.217257300432284</v>
      </c>
      <c r="G3158" s="66">
        <f t="shared" si="134"/>
        <v>0.1303707144995199</v>
      </c>
      <c r="H3158" s="2">
        <f>H3157*(1-H$1+IF(AND(WEEKDAY($A3158)&lt;&gt;1,WEEKDAY($A3158)&lt;&gt;7),-VLOOKUP($A3158,ETF_OP_Fee!$I$5:$J$14,2,1),0))^($A3158-$A3157)*(1+1*(B3158/B3157-1))</f>
        <v>13.466770518425763</v>
      </c>
      <c r="I3158" s="9">
        <f>IFERROR(VLOOKUP(A3158,'BITO-IV'!$A$1:$J$10000,4,0),"")</f>
        <v>12.653600000000001</v>
      </c>
      <c r="J3158" s="9">
        <f t="shared" si="132"/>
        <v>6.4263965861554251E-2</v>
      </c>
      <c r="L3158" s="9">
        <f>VLOOKUP(A3158,'ETH-Web'!$A$1:$G$10001,6,0)</f>
        <v>1097.236572</v>
      </c>
      <c r="M3158" s="2">
        <f>M3157*(1-M$1+IF(AND(WEEKDAY($A3158)&lt;&gt;1,WEEKDAY($A3158)&lt;&gt;7),-VLOOKUP($A3158,ETF_OP_Fee!$K$5:$L$14,2,1),0))^($A3158-$A3157)*(1+2*(L3158/L3157-1))-M$3*IFERROR(VLOOKUP($A4754,Dividends!$C$10:$E$100,3,0),0)</f>
        <v>2.7774278942136768</v>
      </c>
      <c r="R3158">
        <f t="shared" si="135"/>
        <v>304.66972571827688</v>
      </c>
      <c r="S3158" t="e">
        <f t="shared" si="133"/>
        <v>#VALUE!</v>
      </c>
      <c r="T3158">
        <f t="shared" si="131"/>
        <v>261.21690664189504</v>
      </c>
      <c r="U3158">
        <f t="shared" si="136"/>
        <v>715.80585205404634</v>
      </c>
      <c r="V3158">
        <f t="shared" si="137"/>
        <v>569.63100596510083</v>
      </c>
      <c r="W3158">
        <f>VLOOKUP(A3158,Tbills!$B$4:$C$10000,2,1)</f>
        <v>1.8500004395604612</v>
      </c>
    </row>
    <row r="3159" spans="1:23">
      <c r="A3159" s="1">
        <v>44754</v>
      </c>
      <c r="B3159">
        <f>IFERROR(VLOOKUP($A3159,'BTC-Web'!$A$2:$H$10000,2,0),"")</f>
        <v>19970.474609000001</v>
      </c>
      <c r="C3159">
        <f>VLOOKUP(A3159,H_SPBTFDUE!$B$2:$C$5828,2,0)</f>
        <v>106.22</v>
      </c>
      <c r="D3159" s="2">
        <f>D3158*(1-D$1+IF(AND(WEEKDAY($A3159)&lt;&gt;1,WEEKDAY($A3159)&lt;&gt;7),-VLOOKUP($A3159,ETF_OP_Fee!$G$5:$H$14,2,1),0))^($A3159-$A3158)*(1+2*(C3159/C3158-1))+IFERROR(VLOOKUP(A3159,BITXeom!$C$9:$D$100,2,0),0)-$D$3*IFERROR(VLOOKUP($A3159,Dividends!$C$10:$E$100,2,0),0)</f>
        <v>9.0788933328650927</v>
      </c>
      <c r="G3159" s="66">
        <f t="shared" si="134"/>
        <v>0.14487531984204741</v>
      </c>
      <c r="H3159" s="2">
        <f>H3158*(1-H$1+IF(AND(WEEKDAY($A3159)&lt;&gt;1,WEEKDAY($A3159)&lt;&gt;7),-VLOOKUP($A3159,ETF_OP_Fee!$I$5:$J$14,2,1),0))^($A3159-$A3158)*(1+1*(B3159/B3158-1))</f>
        <v>12.894430406840554</v>
      </c>
      <c r="I3159" s="9">
        <f>IFERROR(VLOOKUP(A3159,'BITO-IV'!$A$1:$J$10000,4,0),"")</f>
        <v>11.948600000000001</v>
      </c>
      <c r="J3159" s="9">
        <f t="shared" si="132"/>
        <v>7.9158261791385964E-2</v>
      </c>
      <c r="L3159" s="9">
        <f>VLOOKUP(A3159,'ETH-Web'!$A$1:$G$10001,6,0)</f>
        <v>1038.19165</v>
      </c>
      <c r="M3159" s="2">
        <f>M3158*(1-M$1+IF(AND(WEEKDAY($A3159)&lt;&gt;1,WEEKDAY($A3159)&lt;&gt;7),-VLOOKUP($A3159,ETF_OP_Fee!$K$5:$L$14,2,1),0))^($A3159-$A3158)*(1+2*(L3159/L3158-1))-M$3*IFERROR(VLOOKUP($A4755,Dividends!$C$10:$E$100,3,0),0)</f>
        <v>2.4784439997629928</v>
      </c>
      <c r="R3159">
        <f t="shared" si="135"/>
        <v>291.7288018214777</v>
      </c>
      <c r="S3159" t="e">
        <f t="shared" si="133"/>
        <v>#VALUE!</v>
      </c>
      <c r="T3159">
        <f t="shared" si="131"/>
        <v>246.67905248490476</v>
      </c>
      <c r="U3159">
        <f t="shared" si="136"/>
        <v>677.28662859739802</v>
      </c>
      <c r="V3159">
        <f t="shared" si="137"/>
        <v>508.31150351532665</v>
      </c>
      <c r="W3159">
        <f>VLOOKUP(A3159,Tbills!$B$4:$C$10000,2,1)</f>
        <v>1.8500004395604612</v>
      </c>
    </row>
    <row r="3160" spans="1:23">
      <c r="A3160" s="1">
        <v>44755</v>
      </c>
      <c r="B3160">
        <f>IFERROR(VLOOKUP($A3160,'BTC-Web'!$A$2:$H$10000,2,0),"")</f>
        <v>19325.972656000002</v>
      </c>
      <c r="C3160">
        <f>VLOOKUP(A3160,H_SPBTFDUE!$B$2:$C$5828,2,0)</f>
        <v>107.81</v>
      </c>
      <c r="D3160" s="2">
        <f>D3159*(1-D$1+IF(AND(WEEKDAY($A3160)&lt;&gt;1,WEEKDAY($A3160)&lt;&gt;7),-VLOOKUP($A3160,ETF_OP_Fee!$G$5:$H$14,2,1),0))^($A3160-$A3159)*(1+2*(C3160/C3159-1))+IFERROR(VLOOKUP(A3160,BITXeom!$C$9:$D$100,2,0),0)-$D$3*IFERROR(VLOOKUP($A3160,Dividends!$C$10:$E$100,2,0),0)</f>
        <v>9.3495688068879801</v>
      </c>
      <c r="G3160" s="66">
        <f t="shared" si="134"/>
        <v>0.14053052064746638</v>
      </c>
      <c r="H3160" s="2">
        <f>H3159*(1-H$1+IF(AND(WEEKDAY($A3160)&lt;&gt;1,WEEKDAY($A3160)&lt;&gt;7),-VLOOKUP($A3160,ETF_OP_Fee!$I$5:$J$14,2,1),0))^($A3160-$A3159)*(1+1*(B3160/B3159-1))</f>
        <v>12.477967017620184</v>
      </c>
      <c r="I3160" s="9">
        <f>IFERROR(VLOOKUP(A3160,'BITO-IV'!$A$1:$J$10000,4,0),"")</f>
        <v>12.1288</v>
      </c>
      <c r="J3160" s="9">
        <f t="shared" si="132"/>
        <v>2.8788257504467341E-2</v>
      </c>
      <c r="L3160" s="9">
        <f>VLOOKUP(A3160,'ETH-Web'!$A$1:$G$10001,6,0)</f>
        <v>1113.587158</v>
      </c>
      <c r="M3160" s="2">
        <f>M3159*(1-M$1+IF(AND(WEEKDAY($A3160)&lt;&gt;1,WEEKDAY($A3160)&lt;&gt;7),-VLOOKUP($A3160,ETF_OP_Fee!$K$5:$L$14,2,1),0))^($A3160-$A3159)*(1+2*(L3160/L3159-1))-M$3*IFERROR(VLOOKUP($A4756,Dividends!$C$10:$E$100,3,0),0)</f>
        <v>2.8383498012953186</v>
      </c>
      <c r="R3160">
        <f t="shared" si="135"/>
        <v>282.31391378293512</v>
      </c>
      <c r="S3160" t="e">
        <f t="shared" si="133"/>
        <v>#VALUE!</v>
      </c>
      <c r="T3160">
        <f t="shared" si="131"/>
        <v>250.3715745471435</v>
      </c>
      <c r="U3160">
        <f t="shared" si="136"/>
        <v>726.47250812620007</v>
      </c>
      <c r="V3160">
        <f t="shared" si="137"/>
        <v>582.12566236591181</v>
      </c>
      <c r="W3160">
        <f>VLOOKUP(A3160,Tbills!$B$4:$C$10000,2,1)</f>
        <v>1.8500004395604612</v>
      </c>
    </row>
    <row r="3161" spans="1:23">
      <c r="A3161" s="1">
        <v>44756</v>
      </c>
      <c r="B3161">
        <f>IFERROR(VLOOKUP($A3161,'BTC-Web'!$A$2:$H$10000,2,0),"")</f>
        <v>20211.466797000001</v>
      </c>
      <c r="C3161">
        <f>VLOOKUP(A3161,H_SPBTFDUE!$B$2:$C$5828,2,0)</f>
        <v>113.31</v>
      </c>
      <c r="D3161" s="2">
        <f>D3160*(1-D$1+IF(AND(WEEKDAY($A3161)&lt;&gt;1,WEEKDAY($A3161)&lt;&gt;7),-VLOOKUP($A3161,ETF_OP_Fee!$G$5:$H$14,2,1),0))^($A3161-$A3160)*(1+2*(C3161/C3160-1))+IFERROR(VLOOKUP(A3161,BITXeom!$C$9:$D$100,2,0),0)-$D$3*IFERROR(VLOOKUP($A3161,Dividends!$C$10:$E$100,2,0),0)</f>
        <v>10.302275879827757</v>
      </c>
      <c r="G3161" s="66">
        <f t="shared" si="134"/>
        <v>0.1261846864182283</v>
      </c>
      <c r="H3161" s="2">
        <f>H3160*(1-H$1+IF(AND(WEEKDAY($A3161)&lt;&gt;1,WEEKDAY($A3161)&lt;&gt;7),-VLOOKUP($A3161,ETF_OP_Fee!$I$5:$J$14,2,1),0))^($A3161-$A3160)*(1+1*(B3161/B3160-1))</f>
        <v>13.049353660057196</v>
      </c>
      <c r="I3161" s="9">
        <f>IFERROR(VLOOKUP(A3161,'BITO-IV'!$A$1:$J$10000,4,0),"")</f>
        <v>12.7493</v>
      </c>
      <c r="J3161" s="9">
        <f t="shared" si="132"/>
        <v>2.3534912509486583E-2</v>
      </c>
      <c r="L3161" s="9">
        <f>VLOOKUP(A3161,'ETH-Web'!$A$1:$G$10001,6,0)</f>
        <v>1191.526245</v>
      </c>
      <c r="M3161" s="2">
        <f>M3160*(1-M$1+IF(AND(WEEKDAY($A3161)&lt;&gt;1,WEEKDAY($A3161)&lt;&gt;7),-VLOOKUP($A3161,ETF_OP_Fee!$K$5:$L$14,2,1),0))^($A3161-$A3160)*(1+2*(L3161/L3160-1))-M$3*IFERROR(VLOOKUP($A4757,Dividends!$C$10:$E$100,3,0),0)</f>
        <v>3.2355742005036574</v>
      </c>
      <c r="R3161">
        <f t="shared" si="135"/>
        <v>295.24921701591143</v>
      </c>
      <c r="S3161" t="e">
        <f t="shared" si="133"/>
        <v>#VALUE!</v>
      </c>
      <c r="T3161">
        <f t="shared" si="131"/>
        <v>263.144449605202</v>
      </c>
      <c r="U3161">
        <f t="shared" si="136"/>
        <v>777.31774606486897</v>
      </c>
      <c r="V3161">
        <f t="shared" si="137"/>
        <v>663.59360419307097</v>
      </c>
      <c r="W3161">
        <f>VLOOKUP(A3161,Tbills!$B$4:$C$10000,2,1)</f>
        <v>2.1099995604395576</v>
      </c>
    </row>
    <row r="3162" spans="1:23">
      <c r="A3162" s="1">
        <v>44757</v>
      </c>
      <c r="B3162">
        <f>IFERROR(VLOOKUP($A3162,'BTC-Web'!$A$2:$H$10000,2,0),"")</f>
        <v>20573.15625</v>
      </c>
      <c r="C3162">
        <f>VLOOKUP(A3162,H_SPBTFDUE!$B$2:$C$5828,2,0)</f>
        <v>116.43</v>
      </c>
      <c r="D3162" s="2">
        <f>D3161*(1-D$1+IF(AND(WEEKDAY($A3162)&lt;&gt;1,WEEKDAY($A3162)&lt;&gt;7),-VLOOKUP($A3162,ETF_OP_Fee!$G$5:$H$14,2,1),0))^($A3162-$A3161)*(1+2*(C3162/C3161-1))+IFERROR(VLOOKUP(A3162,BITXeom!$C$9:$D$100,2,0),0)-$D$3*IFERROR(VLOOKUP($A3162,Dividends!$C$10:$E$100,2,0),0)</f>
        <v>10.868313565563522</v>
      </c>
      <c r="G3162" s="66">
        <f t="shared" si="134"/>
        <v>0.11922910683994206</v>
      </c>
      <c r="H3162" s="2">
        <f>H3161*(1-H$1+IF(AND(WEEKDAY($A3162)&lt;&gt;1,WEEKDAY($A3162)&lt;&gt;7),-VLOOKUP($A3162,ETF_OP_Fee!$I$5:$J$14,2,1),0))^($A3162-$A3161)*(1+1*(B3162/B3161-1))</f>
        <v>13.282529517762807</v>
      </c>
      <c r="I3162" s="9">
        <f>IFERROR(VLOOKUP(A3162,'BITO-IV'!$A$1:$J$10000,4,0),"")</f>
        <v>13.099600000000001</v>
      </c>
      <c r="J3162" s="9">
        <f t="shared" si="132"/>
        <v>1.3964511722709627E-2</v>
      </c>
      <c r="L3162" s="9">
        <f>VLOOKUP(A3162,'ETH-Web'!$A$1:$G$10001,6,0)</f>
        <v>1233.12915</v>
      </c>
      <c r="M3162" s="2">
        <f>M3161*(1-M$1+IF(AND(WEEKDAY($A3162)&lt;&gt;1,WEEKDAY($A3162)&lt;&gt;7),-VLOOKUP($A3162,ETF_OP_Fee!$K$5:$L$14,2,1),0))^($A3162-$A3161)*(1+2*(L3162/L3161-1))-M$3*IFERROR(VLOOKUP($A4758,Dividends!$C$10:$E$100,3,0),0)</f>
        <v>3.4614293619413212</v>
      </c>
      <c r="R3162">
        <f t="shared" si="135"/>
        <v>300.53277851462525</v>
      </c>
      <c r="S3162" t="e">
        <f t="shared" si="133"/>
        <v>#VALUE!</v>
      </c>
      <c r="T3162">
        <f t="shared" si="131"/>
        <v>270.39015327450068</v>
      </c>
      <c r="U3162">
        <f t="shared" si="136"/>
        <v>804.45829498693729</v>
      </c>
      <c r="V3162">
        <f t="shared" si="137"/>
        <v>709.91491574905297</v>
      </c>
      <c r="W3162">
        <f>VLOOKUP(A3162,Tbills!$B$4:$C$10000,2,1)</f>
        <v>2.1099995604395576</v>
      </c>
    </row>
    <row r="3163" spans="1:23">
      <c r="A3163" s="1">
        <v>44760</v>
      </c>
      <c r="B3163">
        <f>IFERROR(VLOOKUP($A3163,'BTC-Web'!$A$2:$H$10000,2,0),"")</f>
        <v>20781.912109000001</v>
      </c>
      <c r="C3163">
        <f>VLOOKUP(A3163,H_SPBTFDUE!$B$2:$C$5828,2,0)</f>
        <v>118.76</v>
      </c>
      <c r="D3163" s="2">
        <f>D3162*(1-D$1+IF(AND(WEEKDAY($A3163)&lt;&gt;1,WEEKDAY($A3163)&lt;&gt;7),-VLOOKUP($A3163,ETF_OP_Fee!$G$5:$H$14,2,1),0))^($A3163-$A3162)*(1+2*(C3163/C3162-1))+IFERROR(VLOOKUP(A3163,BITXeom!$C$9:$D$100,2,0),0)-$D$3*IFERROR(VLOOKUP($A3163,Dividends!$C$10:$E$100,2,0),0)</f>
        <v>11.299220199199993</v>
      </c>
      <c r="G3163" s="66">
        <f t="shared" si="134"/>
        <v>0.11445086880456928</v>
      </c>
      <c r="H3163" s="2">
        <f>H3162*(1-H$1+IF(AND(WEEKDAY($A3163)&lt;&gt;1,WEEKDAY($A3163)&lt;&gt;7),-VLOOKUP($A3163,ETF_OP_Fee!$I$5:$J$14,2,1),0))^($A3163-$A3162)*(1+1*(B3163/B3162-1))</f>
        <v>13.416259746738771</v>
      </c>
      <c r="I3163" s="9">
        <f>IFERROR(VLOOKUP(A3163,'BITO-IV'!$A$1:$J$10000,4,0),"")</f>
        <v>13.362399999999999</v>
      </c>
      <c r="J3163" s="9">
        <f t="shared" si="132"/>
        <v>4.0306940922867351E-3</v>
      </c>
      <c r="L3163" s="9">
        <f>VLOOKUP(A3163,'ETH-Web'!$A$1:$G$10001,6,0)</f>
        <v>1578.7178960000001</v>
      </c>
      <c r="M3163" s="2">
        <f>M3162*(1-M$1+IF(AND(WEEKDAY($A3163)&lt;&gt;1,WEEKDAY($A3163)&lt;&gt;7),-VLOOKUP($A3163,ETF_OP_Fee!$K$5:$L$14,2,1),0))^($A3163-$A3162)*(1+2*(L3163/L3162-1))-M$3*IFERROR(VLOOKUP($A4759,Dividends!$C$10:$E$100,3,0),0)</f>
        <v>5.4011673522095354</v>
      </c>
      <c r="R3163">
        <f t="shared" si="135"/>
        <v>303.58228523950993</v>
      </c>
      <c r="S3163" t="e">
        <f t="shared" si="133"/>
        <v>#VALUE!</v>
      </c>
      <c r="T3163">
        <f t="shared" si="131"/>
        <v>275.80120761727818</v>
      </c>
      <c r="U3163">
        <f t="shared" si="136"/>
        <v>1029.910538471599</v>
      </c>
      <c r="V3163">
        <f t="shared" si="137"/>
        <v>1107.7415902082384</v>
      </c>
      <c r="W3163">
        <f>VLOOKUP(A3163,Tbills!$B$4:$C$10000,2,1)</f>
        <v>2.1099995604395576</v>
      </c>
    </row>
    <row r="3164" spans="1:23">
      <c r="A3164" s="1">
        <v>44761</v>
      </c>
      <c r="B3164">
        <f>IFERROR(VLOOKUP($A3164,'BTC-Web'!$A$2:$H$10000,2,0),"")</f>
        <v>22467.849609000001</v>
      </c>
      <c r="C3164">
        <f>VLOOKUP(A3164,H_SPBTFDUE!$B$2:$C$5828,2,0)</f>
        <v>128.86000000000001</v>
      </c>
      <c r="D3164" s="2">
        <f>D3163*(1-D$1+IF(AND(WEEKDAY($A3164)&lt;&gt;1,WEEKDAY($A3164)&lt;&gt;7),-VLOOKUP($A3164,ETF_OP_Fee!$G$5:$H$14,2,1),0))^($A3164-$A3163)*(1+2*(C3164/C3163-1))+IFERROR(VLOOKUP(A3164,BITXeom!$C$9:$D$100,2,0),0)-$D$3*IFERROR(VLOOKUP($A3164,Dividends!$C$10:$E$100,2,0),0)</f>
        <v>13.219521402607599</v>
      </c>
      <c r="G3164" s="66">
        <f t="shared" si="134"/>
        <v>9.4977855262476901E-2</v>
      </c>
      <c r="H3164" s="2">
        <f>H3163*(1-H$1+IF(AND(WEEKDAY($A3164)&lt;&gt;1,WEEKDAY($A3164)&lt;&gt;7),-VLOOKUP($A3164,ETF_OP_Fee!$I$5:$J$14,2,1),0))^($A3164-$A3163)*(1+1*(B3164/B3163-1))</f>
        <v>14.504279450726049</v>
      </c>
      <c r="I3164" s="9">
        <f>IFERROR(VLOOKUP(A3164,'BITO-IV'!$A$1:$J$10000,4,0),"")</f>
        <v>14.499599999999999</v>
      </c>
      <c r="J3164" s="9">
        <f t="shared" si="132"/>
        <v>3.2272964261426118E-4</v>
      </c>
      <c r="L3164" s="9">
        <f>VLOOKUP(A3164,'ETH-Web'!$A$1:$G$10001,6,0)</f>
        <v>1542.97522</v>
      </c>
      <c r="M3164" s="2">
        <f>M3163*(1-M$1+IF(AND(WEEKDAY($A3164)&lt;&gt;1,WEEKDAY($A3164)&lt;&gt;7),-VLOOKUP($A3164,ETF_OP_Fee!$K$5:$L$14,2,1),0))^($A3164-$A3163)*(1+2*(L3164/L3163-1))-M$3*IFERROR(VLOOKUP($A4760,Dividends!$C$10:$E$100,3,0),0)</f>
        <v>5.1564662537843242</v>
      </c>
      <c r="R3164">
        <f t="shared" si="135"/>
        <v>328.21046941893064</v>
      </c>
      <c r="S3164" t="e">
        <f t="shared" si="133"/>
        <v>#VALUE!</v>
      </c>
      <c r="T3164">
        <f t="shared" si="131"/>
        <v>299.25685090571295</v>
      </c>
      <c r="U3164">
        <f t="shared" si="136"/>
        <v>1006.5930358456732</v>
      </c>
      <c r="V3164">
        <f t="shared" si="137"/>
        <v>1057.5551089868491</v>
      </c>
      <c r="W3164">
        <f>VLOOKUP(A3164,Tbills!$B$4:$C$10000,2,1)</f>
        <v>2.1099995604395576</v>
      </c>
    </row>
    <row r="3165" spans="1:23">
      <c r="A3165" s="1">
        <v>44762</v>
      </c>
      <c r="B3165">
        <f>IFERROR(VLOOKUP($A3165,'BTC-Web'!$A$2:$H$10000,2,0),"")</f>
        <v>23393.191406000002</v>
      </c>
      <c r="C3165">
        <f>VLOOKUP(A3165,H_SPBTFDUE!$B$2:$C$5828,2,0)</f>
        <v>130.18</v>
      </c>
      <c r="D3165" s="2">
        <f>D3164*(1-D$1+IF(AND(WEEKDAY($A3165)&lt;&gt;1,WEEKDAY($A3165)&lt;&gt;7),-VLOOKUP($A3165,ETF_OP_Fee!$G$5:$H$14,2,1),0))^($A3165-$A3164)*(1+2*(C3165/C3164-1))+IFERROR(VLOOKUP(A3165,BITXeom!$C$9:$D$100,2,0),0)-$D$3*IFERROR(VLOOKUP($A3165,Dividends!$C$10:$E$100,2,0),0)</f>
        <v>13.488728138020083</v>
      </c>
      <c r="G3165" s="66">
        <f t="shared" si="134"/>
        <v>9.3027066588497576E-2</v>
      </c>
      <c r="H3165" s="2">
        <f>H3164*(1-H$1+IF(AND(WEEKDAY($A3165)&lt;&gt;1,WEEKDAY($A3165)&lt;&gt;7),-VLOOKUP($A3165,ETF_OP_Fee!$I$5:$J$14,2,1),0))^($A3165-$A3164)*(1+1*(B3165/B3164-1))</f>
        <v>15.101247345410712</v>
      </c>
      <c r="I3165" s="9">
        <f>IFERROR(VLOOKUP(A3165,'BITO-IV'!$A$1:$J$10000,4,0),"")</f>
        <v>14.646000000000001</v>
      </c>
      <c r="J3165" s="9">
        <f t="shared" si="132"/>
        <v>3.108339105630975E-2</v>
      </c>
      <c r="L3165" s="9">
        <f>VLOOKUP(A3165,'ETH-Web'!$A$1:$G$10001,6,0)</f>
        <v>1520.2006839999999</v>
      </c>
      <c r="M3165" s="2">
        <f>M3164*(1-M$1+IF(AND(WEEKDAY($A3165)&lt;&gt;1,WEEKDAY($A3165)&lt;&gt;7),-VLOOKUP($A3165,ETF_OP_Fee!$K$5:$L$14,2,1),0))^($A3165-$A3164)*(1+2*(L3165/L3164-1))-M$3*IFERROR(VLOOKUP($A4761,Dividends!$C$10:$E$100,3,0),0)</f>
        <v>5.0041170113525624</v>
      </c>
      <c r="R3165">
        <f t="shared" si="135"/>
        <v>341.72786742771342</v>
      </c>
      <c r="S3165" t="e">
        <f t="shared" si="133"/>
        <v>#VALUE!</v>
      </c>
      <c r="T3165">
        <f t="shared" si="131"/>
        <v>302.32234091964699</v>
      </c>
      <c r="U3165">
        <f t="shared" si="136"/>
        <v>991.73557797138756</v>
      </c>
      <c r="V3165">
        <f t="shared" si="137"/>
        <v>1026.3093465297125</v>
      </c>
      <c r="W3165">
        <f>VLOOKUP(A3165,Tbills!$B$4:$C$10000,2,1)</f>
        <v>2.1099995604395576</v>
      </c>
    </row>
    <row r="3166" spans="1:23">
      <c r="A3166" s="1">
        <v>44763</v>
      </c>
      <c r="B3166">
        <f>IFERROR(VLOOKUP($A3166,'BTC-Web'!$A$2:$H$10000,2,0),"")</f>
        <v>23233.201172000001</v>
      </c>
      <c r="C3166">
        <f>VLOOKUP(A3166,H_SPBTFDUE!$B$2:$C$5828,2,0)</f>
        <v>127.66</v>
      </c>
      <c r="D3166" s="2">
        <f>D3165*(1-D$1+IF(AND(WEEKDAY($A3166)&lt;&gt;1,WEEKDAY($A3166)&lt;&gt;7),-VLOOKUP($A3166,ETF_OP_Fee!$G$5:$H$14,2,1),0))^($A3166-$A3165)*(1+2*(C3166/C3165-1))+IFERROR(VLOOKUP(A3166,BITXeom!$C$9:$D$100,2,0),0)-$D$3*IFERROR(VLOOKUP($A3166,Dividends!$C$10:$E$100,2,0),0)</f>
        <v>12.964940518811563</v>
      </c>
      <c r="G3166" s="66">
        <f t="shared" si="134"/>
        <v>9.6623825063889057E-2</v>
      </c>
      <c r="H3166" s="2">
        <f>H3165*(1-H$1+IF(AND(WEEKDAY($A3166)&lt;&gt;1,WEEKDAY($A3166)&lt;&gt;7),-VLOOKUP($A3166,ETF_OP_Fee!$I$5:$J$14,2,1),0))^($A3166-$A3165)*(1+1*(B3166/B3165-1))</f>
        <v>14.99757684680336</v>
      </c>
      <c r="I3166" s="9">
        <f>IFERROR(VLOOKUP(A3166,'BITO-IV'!$A$1:$J$10000,4,0),"")</f>
        <v>14.360799999999999</v>
      </c>
      <c r="J3166" s="9">
        <f t="shared" si="132"/>
        <v>4.4341321291526903E-2</v>
      </c>
      <c r="L3166" s="9">
        <f>VLOOKUP(A3166,'ETH-Web'!$A$1:$G$10001,6,0)</f>
        <v>1576.7495120000001</v>
      </c>
      <c r="M3166" s="2">
        <f>M3165*(1-M$1+IF(AND(WEEKDAY($A3166)&lt;&gt;1,WEEKDAY($A3166)&lt;&gt;7),-VLOOKUP($A3166,ETF_OP_Fee!$K$5:$L$14,2,1),0))^($A3166-$A3165)*(1+2*(L3166/L3165-1))-M$3*IFERROR(VLOOKUP($A4762,Dividends!$C$10:$E$100,3,0),0)</f>
        <v>5.3762674925261615</v>
      </c>
      <c r="R3166">
        <f t="shared" si="135"/>
        <v>339.39072921834287</v>
      </c>
      <c r="S3166" t="e">
        <f t="shared" si="133"/>
        <v>#VALUE!</v>
      </c>
      <c r="T3166">
        <f t="shared" si="131"/>
        <v>296.47004180213651</v>
      </c>
      <c r="U3166">
        <f t="shared" si="136"/>
        <v>1028.626420878142</v>
      </c>
      <c r="V3166">
        <f t="shared" si="137"/>
        <v>1102.6348034040232</v>
      </c>
      <c r="W3166">
        <f>VLOOKUP(A3166,Tbills!$B$4:$C$10000,2,1)</f>
        <v>2.4699995604395339</v>
      </c>
    </row>
    <row r="3167" spans="1:23">
      <c r="A3167" s="1">
        <v>44764</v>
      </c>
      <c r="B3167">
        <f>IFERROR(VLOOKUP($A3167,'BTC-Web'!$A$2:$H$10000,2,0),"")</f>
        <v>23163.751952999999</v>
      </c>
      <c r="C3167">
        <f>VLOOKUP(A3167,H_SPBTFDUE!$B$2:$C$5828,2,0)</f>
        <v>124.17</v>
      </c>
      <c r="D3167" s="2">
        <f>D3166*(1-D$1+IF(AND(WEEKDAY($A3167)&lt;&gt;1,WEEKDAY($A3167)&lt;&gt;7),-VLOOKUP($A3167,ETF_OP_Fee!$G$5:$H$14,2,1),0))^($A3167-$A3166)*(1+2*(C3167/C3166-1))+IFERROR(VLOOKUP(A3167,BITXeom!$C$9:$D$100,2,0),0)-$D$3*IFERROR(VLOOKUP($A3167,Dividends!$C$10:$E$100,2,0),0)</f>
        <v>12.254585707406788</v>
      </c>
      <c r="G3167" s="66">
        <f t="shared" si="134"/>
        <v>0.1019018463954359</v>
      </c>
      <c r="H3167" s="2">
        <f>H3166*(1-H$1+IF(AND(WEEKDAY($A3167)&lt;&gt;1,WEEKDAY($A3167)&lt;&gt;7),-VLOOKUP($A3167,ETF_OP_Fee!$I$5:$J$14,2,1),0))^($A3167-$A3166)*(1+1*(B3167/B3166-1))</f>
        <v>14.952356564293137</v>
      </c>
      <c r="I3167" s="9">
        <f>IFERROR(VLOOKUP(A3167,'BITO-IV'!$A$1:$J$10000,4,0),"")</f>
        <v>13.9757</v>
      </c>
      <c r="J3167" s="9">
        <f t="shared" si="132"/>
        <v>6.9882479181231583E-2</v>
      </c>
      <c r="L3167" s="9">
        <f>VLOOKUP(A3167,'ETH-Web'!$A$1:$G$10001,6,0)</f>
        <v>1537.4051509999999</v>
      </c>
      <c r="M3167" s="2">
        <f>M3166*(1-M$1+IF(AND(WEEKDAY($A3167)&lt;&gt;1,WEEKDAY($A3167)&lt;&gt;7),-VLOOKUP($A3167,ETF_OP_Fee!$K$5:$L$14,2,1),0))^($A3167-$A3166)*(1+2*(L3167/L3166-1))-M$3*IFERROR(VLOOKUP($A4763,Dividends!$C$10:$E$100,3,0),0)</f>
        <v>5.1078297778811228</v>
      </c>
      <c r="R3167">
        <f t="shared" si="135"/>
        <v>338.37621464906084</v>
      </c>
      <c r="S3167" t="e">
        <f t="shared" si="133"/>
        <v>#VALUE!</v>
      </c>
      <c r="T3167">
        <f t="shared" ref="T3167:T3230" si="138">IF($A3167&gt;=$R$2,C3167*T$4,"")</f>
        <v>288.36507199256846</v>
      </c>
      <c r="U3167">
        <f t="shared" si="136"/>
        <v>1002.9592816596663</v>
      </c>
      <c r="V3167">
        <f t="shared" si="137"/>
        <v>1047.580108464583</v>
      </c>
      <c r="W3167">
        <f>VLOOKUP(A3167,Tbills!$B$4:$C$10000,2,1)</f>
        <v>2.4699995604395339</v>
      </c>
    </row>
    <row r="3168" spans="1:23">
      <c r="A3168" s="1">
        <v>44767</v>
      </c>
      <c r="B3168">
        <f>IFERROR(VLOOKUP($A3168,'BTC-Web'!$A$2:$H$10000,2,0),"")</f>
        <v>22607.15625</v>
      </c>
      <c r="C3168">
        <f>VLOOKUP(A3168,H_SPBTFDUE!$B$2:$C$5828,2,0)</f>
        <v>120.33</v>
      </c>
      <c r="D3168" s="2">
        <f>D3167*(1-D$1+IF(AND(WEEKDAY($A3168)&lt;&gt;1,WEEKDAY($A3168)&lt;&gt;7),-VLOOKUP($A3168,ETF_OP_Fee!$G$5:$H$14,2,1),0))^($A3168-$A3167)*(1+2*(C3168/C3167-1))+IFERROR(VLOOKUP(A3168,BITXeom!$C$9:$D$100,2,0),0)-$D$3*IFERROR(VLOOKUP($A3168,Dividends!$C$10:$E$100,2,0),0)</f>
        <v>11.492473958634664</v>
      </c>
      <c r="G3168" s="66">
        <f t="shared" si="134"/>
        <v>0.10819924128208852</v>
      </c>
      <c r="H3168" s="2">
        <f>H3167*(1-H$1+IF(AND(WEEKDAY($A3168)&lt;&gt;1,WEEKDAY($A3168)&lt;&gt;7),-VLOOKUP($A3168,ETF_OP_Fee!$I$5:$J$14,2,1),0))^($A3168-$A3167)*(1+1*(B3168/B3167-1))</f>
        <v>14.591930892015876</v>
      </c>
      <c r="I3168" s="9">
        <f>IFERROR(VLOOKUP(A3168,'BITO-IV'!$A$1:$J$10000,4,0),"")</f>
        <v>13.5307</v>
      </c>
      <c r="J3168" s="9">
        <f t="shared" si="132"/>
        <v>7.8431337034734039E-2</v>
      </c>
      <c r="L3168" s="9">
        <f>VLOOKUP(A3168,'ETH-Web'!$A$1:$G$10001,6,0)</f>
        <v>1445.383423</v>
      </c>
      <c r="M3168" s="2">
        <f>M3167*(1-M$1+IF(AND(WEEKDAY($A3168)&lt;&gt;1,WEEKDAY($A3168)&lt;&gt;7),-VLOOKUP($A3168,ETF_OP_Fee!$K$5:$L$14,2,1),0))^($A3168-$A3167)*(1+2*(L3168/L3167-1))-M$3*IFERROR(VLOOKUP($A4764,Dividends!$C$10:$E$100,3,0),0)</f>
        <v>4.496021816335495</v>
      </c>
      <c r="R3168">
        <f t="shared" si="135"/>
        <v>330.24546158914126</v>
      </c>
      <c r="S3168" t="e">
        <f t="shared" si="133"/>
        <v>#VALUE!</v>
      </c>
      <c r="T3168">
        <f t="shared" si="138"/>
        <v>279.44728286112399</v>
      </c>
      <c r="U3168">
        <f t="shared" si="136"/>
        <v>942.92693029676832</v>
      </c>
      <c r="V3168">
        <f t="shared" si="137"/>
        <v>922.10258110239738</v>
      </c>
      <c r="W3168">
        <f>VLOOKUP(A3168,Tbills!$B$4:$C$10000,2,1)</f>
        <v>2.4699995604395339</v>
      </c>
    </row>
    <row r="3169" spans="1:23">
      <c r="A3169" s="1">
        <v>44768</v>
      </c>
      <c r="B3169">
        <f>IFERROR(VLOOKUP($A3169,'BTC-Web'!$A$2:$H$10000,2,0),"")</f>
        <v>21361.121093999998</v>
      </c>
      <c r="C3169">
        <f>VLOOKUP(A3169,H_SPBTFDUE!$B$2:$C$5828,2,0)</f>
        <v>114.93</v>
      </c>
      <c r="D3169" s="2">
        <f>D3168*(1-D$1+IF(AND(WEEKDAY($A3169)&lt;&gt;1,WEEKDAY($A3169)&lt;&gt;7),-VLOOKUP($A3169,ETF_OP_Fee!$G$5:$H$14,2,1),0))^($A3169-$A3168)*(1+2*(C3169/C3168-1))+IFERROR(VLOOKUP(A3169,BITXeom!$C$9:$D$100,2,0),0)-$D$3*IFERROR(VLOOKUP($A3169,Dividends!$C$10:$E$100,2,0),0)</f>
        <v>10.459726838454062</v>
      </c>
      <c r="G3169" s="66">
        <f t="shared" si="134"/>
        <v>0.11790483483713238</v>
      </c>
      <c r="H3169" s="2">
        <f>H3168*(1-H$1+IF(AND(WEEKDAY($A3169)&lt;&gt;1,WEEKDAY($A3169)&lt;&gt;7),-VLOOKUP($A3169,ETF_OP_Fee!$I$5:$J$14,2,1),0))^($A3169-$A3168)*(1+1*(B3169/B3168-1))</f>
        <v>13.787310822865312</v>
      </c>
      <c r="I3169" s="9">
        <f>IFERROR(VLOOKUP(A3169,'BITO-IV'!$A$1:$J$10000,4,0),"")</f>
        <v>12.9253</v>
      </c>
      <c r="J3169" s="9">
        <f t="shared" ref="J3169:J3232" si="139">H3169/I3169-1</f>
        <v>6.6691745867818231E-2</v>
      </c>
      <c r="L3169" s="9">
        <f>VLOOKUP(A3169,'ETH-Web'!$A$1:$G$10001,6,0)</f>
        <v>1441.806763</v>
      </c>
      <c r="M3169" s="2">
        <f>M3168*(1-M$1+IF(AND(WEEKDAY($A3169)&lt;&gt;1,WEEKDAY($A3169)&lt;&gt;7),-VLOOKUP($A3169,ETF_OP_Fee!$K$5:$L$14,2,1),0))^($A3169-$A3168)*(1+2*(L3169/L3168-1))-M$3*IFERROR(VLOOKUP($A4765,Dividends!$C$10:$E$100,3,0),0)</f>
        <v>4.4736554241428408</v>
      </c>
      <c r="R3169">
        <f t="shared" si="135"/>
        <v>312.04337324600795</v>
      </c>
      <c r="S3169" t="e">
        <f t="shared" si="133"/>
        <v>#VALUE!</v>
      </c>
      <c r="T3169">
        <f t="shared" si="138"/>
        <v>266.90664189503019</v>
      </c>
      <c r="U3169">
        <f t="shared" si="136"/>
        <v>940.59361930063471</v>
      </c>
      <c r="V3169">
        <f t="shared" si="137"/>
        <v>917.51539073426773</v>
      </c>
      <c r="W3169">
        <f>VLOOKUP(A3169,Tbills!$B$4:$C$10000,2,1)</f>
        <v>2.4699995604395339</v>
      </c>
    </row>
    <row r="3170" spans="1:23">
      <c r="A3170" s="1">
        <v>44769</v>
      </c>
      <c r="B3170">
        <f>IFERROR(VLOOKUP($A3170,'BTC-Web'!$A$2:$H$10000,2,0),"")</f>
        <v>21244.169922000001</v>
      </c>
      <c r="C3170">
        <f>VLOOKUP(A3170,H_SPBTFDUE!$B$2:$C$5828,2,0)</f>
        <v>125.3</v>
      </c>
      <c r="D3170" s="2">
        <f>D3169*(1-D$1+IF(AND(WEEKDAY($A3170)&lt;&gt;1,WEEKDAY($A3170)&lt;&gt;7),-VLOOKUP($A3170,ETF_OP_Fee!$G$5:$H$14,2,1),0))^($A3170-$A3169)*(1+2*(C3170/C3169-1))+IFERROR(VLOOKUP(A3170,BITXeom!$C$9:$D$100,2,0),0)-$D$3*IFERROR(VLOOKUP($A3170,Dividends!$C$10:$E$100,2,0),0)</f>
        <v>12.345776333968624</v>
      </c>
      <c r="G3170" s="66">
        <f t="shared" si="134"/>
        <v>9.662186556217732E-2</v>
      </c>
      <c r="H3170" s="2">
        <f>H3169*(1-H$1+IF(AND(WEEKDAY($A3170)&lt;&gt;1,WEEKDAY($A3170)&lt;&gt;7),-VLOOKUP($A3170,ETF_OP_Fee!$I$5:$J$14,2,1),0))^($A3170-$A3169)*(1+1*(B3170/B3169-1))</f>
        <v>13.711469036457606</v>
      </c>
      <c r="I3170" s="9">
        <f>IFERROR(VLOOKUP(A3170,'BITO-IV'!$A$1:$J$10000,4,0),"")</f>
        <v>14.087</v>
      </c>
      <c r="J3170" s="9">
        <f t="shared" si="139"/>
        <v>-2.6657979949058941E-2</v>
      </c>
      <c r="L3170" s="9">
        <f>VLOOKUP(A3170,'ETH-Web'!$A$1:$G$10001,6,0)</f>
        <v>1636.2326660000001</v>
      </c>
      <c r="M3170" s="2">
        <f>M3169*(1-M$1+IF(AND(WEEKDAY($A3170)&lt;&gt;1,WEEKDAY($A3170)&lt;&gt;7),-VLOOKUP($A3170,ETF_OP_Fee!$K$5:$L$14,2,1),0))^($A3170-$A3169)*(1+2*(L3170/L3169-1))-M$3*IFERROR(VLOOKUP($A4766,Dividends!$C$10:$E$100,3,0),0)</f>
        <v>5.6800432161800947</v>
      </c>
      <c r="R3170">
        <f t="shared" si="135"/>
        <v>310.33494988866818</v>
      </c>
      <c r="S3170" t="e">
        <f t="shared" si="133"/>
        <v>#VALUE!</v>
      </c>
      <c r="T3170">
        <f t="shared" si="138"/>
        <v>290.98931723176958</v>
      </c>
      <c r="U3170">
        <f t="shared" si="136"/>
        <v>1067.4315343954775</v>
      </c>
      <c r="V3170">
        <f t="shared" si="137"/>
        <v>1164.9370764579041</v>
      </c>
      <c r="W3170">
        <f>VLOOKUP(A3170,Tbills!$B$4:$C$10000,2,1)</f>
        <v>2.4699995604395339</v>
      </c>
    </row>
    <row r="3171" spans="1:23">
      <c r="A3171" s="1">
        <v>44770</v>
      </c>
      <c r="B3171">
        <f>IFERROR(VLOOKUP($A3171,'BTC-Web'!$A$2:$H$10000,2,0),"")</f>
        <v>22933.640625</v>
      </c>
      <c r="C3171">
        <f>VLOOKUP(A3171,H_SPBTFDUE!$B$2:$C$5828,2,0)</f>
        <v>131.43</v>
      </c>
      <c r="D3171" s="2">
        <f>D3170*(1-D$1+IF(AND(WEEKDAY($A3171)&lt;&gt;1,WEEKDAY($A3171)&lt;&gt;7),-VLOOKUP($A3171,ETF_OP_Fee!$G$5:$H$14,2,1),0))^($A3171-$A3170)*(1+2*(C3171/C3170-1))+IFERROR(VLOOKUP(A3171,BITXeom!$C$9:$D$100,2,0),0)-$D$3*IFERROR(VLOOKUP($A3171,Dividends!$C$10:$E$100,2,0),0)</f>
        <v>13.552117060929808</v>
      </c>
      <c r="G3171" s="66">
        <f t="shared" si="134"/>
        <v>8.7162852915717168E-2</v>
      </c>
      <c r="H3171" s="2">
        <f>H3170*(1-H$1+IF(AND(WEEKDAY($A3171)&lt;&gt;1,WEEKDAY($A3171)&lt;&gt;7),-VLOOKUP($A3171,ETF_OP_Fee!$I$5:$J$14,2,1),0))^($A3171-$A3170)*(1+1*(B3171/B3170-1))</f>
        <v>14.801506486757985</v>
      </c>
      <c r="I3171" s="9">
        <f>IFERROR(VLOOKUP(A3171,'BITO-IV'!$A$1:$J$10000,4,0),"")</f>
        <v>14.7715</v>
      </c>
      <c r="J3171" s="9">
        <f t="shared" si="139"/>
        <v>2.0313770949453858E-3</v>
      </c>
      <c r="L3171" s="9">
        <f>VLOOKUP(A3171,'ETH-Web'!$A$1:$G$10001,6,0)</f>
        <v>1725.4681399999999</v>
      </c>
      <c r="M3171" s="2">
        <f>M3170*(1-M$1+IF(AND(WEEKDAY($A3171)&lt;&gt;1,WEEKDAY($A3171)&lt;&gt;7),-VLOOKUP($A3171,ETF_OP_Fee!$K$5:$L$14,2,1),0))^($A3171-$A3170)*(1+2*(L3171/L3170-1))-M$3*IFERROR(VLOOKUP($A4767,Dividends!$C$10:$E$100,3,0),0)</f>
        <v>6.2994277711163864</v>
      </c>
      <c r="R3171">
        <f t="shared" si="135"/>
        <v>335.01474711675013</v>
      </c>
      <c r="S3171" t="e">
        <f t="shared" si="133"/>
        <v>#VALUE!</v>
      </c>
      <c r="T3171">
        <f t="shared" si="138"/>
        <v>305.22526706920576</v>
      </c>
      <c r="U3171">
        <f t="shared" si="136"/>
        <v>1125.6462130983457</v>
      </c>
      <c r="V3171">
        <f t="shared" si="137"/>
        <v>1291.9685100525085</v>
      </c>
      <c r="W3171">
        <f>VLOOKUP(A3171,Tbills!$B$4:$C$10000,2,1)</f>
        <v>2.5200000000000018</v>
      </c>
    </row>
    <row r="3172" spans="1:23">
      <c r="A3172" s="1">
        <v>44771</v>
      </c>
      <c r="B3172">
        <f>IFERROR(VLOOKUP($A3172,'BTC-Web'!$A$2:$H$10000,2,0),"")</f>
        <v>23845.212890999999</v>
      </c>
      <c r="C3172">
        <f>VLOOKUP(A3172,H_SPBTFDUE!$B$2:$C$5828,2,0)</f>
        <v>131.77000000000001</v>
      </c>
      <c r="D3172" s="2">
        <f>D3171*(1-D$1+IF(AND(WEEKDAY($A3172)&lt;&gt;1,WEEKDAY($A3172)&lt;&gt;7),-VLOOKUP($A3172,ETF_OP_Fee!$G$5:$H$14,2,1),0))^($A3172-$A3171)*(1+2*(C3172/C3171-1))+IFERROR(VLOOKUP(A3172,BITXeom!$C$9:$D$100,2,0),0)-$D$3*IFERROR(VLOOKUP($A3172,Dividends!$C$10:$E$100,2,0),0)</f>
        <v>13.620591641729348</v>
      </c>
      <c r="G3172" s="66">
        <f t="shared" si="134"/>
        <v>8.6707347551538777E-2</v>
      </c>
      <c r="H3172" s="2">
        <f>H3171*(1-H$1+IF(AND(WEEKDAY($A3172)&lt;&gt;1,WEEKDAY($A3172)&lt;&gt;7),-VLOOKUP($A3172,ETF_OP_Fee!$I$5:$J$14,2,1),0))^($A3172-$A3171)*(1+1*(B3172/B3171-1))</f>
        <v>15.389440028893285</v>
      </c>
      <c r="I3172" s="9">
        <f>IFERROR(VLOOKUP(A3172,'BITO-IV'!$A$1:$J$10000,4,0),"")</f>
        <v>14.803100000000001</v>
      </c>
      <c r="J3172" s="9">
        <f t="shared" si="139"/>
        <v>3.9609272982907839E-2</v>
      </c>
      <c r="L3172" s="9">
        <f>VLOOKUP(A3172,'ETH-Web'!$A$1:$G$10001,6,0)</f>
        <v>1727.406982</v>
      </c>
      <c r="M3172" s="2">
        <f>M3171*(1-M$1+IF(AND(WEEKDAY($A3172)&lt;&gt;1,WEEKDAY($A3172)&lt;&gt;7),-VLOOKUP($A3172,ETF_OP_Fee!$K$5:$L$14,2,1),0))^($A3172-$A3171)*(1+2*(L3172/L3171-1))-M$3*IFERROR(VLOOKUP($A4768,Dividends!$C$10:$E$100,3,0),0)</f>
        <v>6.3134220227429649</v>
      </c>
      <c r="R3172">
        <f t="shared" si="135"/>
        <v>348.33099974171392</v>
      </c>
      <c r="S3172" t="e">
        <f t="shared" si="133"/>
        <v>#VALUE!</v>
      </c>
      <c r="T3172">
        <f t="shared" si="138"/>
        <v>306.01486298188576</v>
      </c>
      <c r="U3172">
        <f t="shared" si="136"/>
        <v>1126.9110583333879</v>
      </c>
      <c r="V3172">
        <f t="shared" si="137"/>
        <v>1294.8386330351373</v>
      </c>
      <c r="W3172">
        <f>VLOOKUP(A3172,Tbills!$B$4:$C$10000,2,1)</f>
        <v>2.5200000000000018</v>
      </c>
    </row>
    <row r="3173" spans="1:23">
      <c r="A3173" s="1">
        <v>44774</v>
      </c>
      <c r="B3173">
        <f>IFERROR(VLOOKUP($A3173,'BTC-Web'!$A$2:$H$10000,2,0),"")</f>
        <v>23336.71875</v>
      </c>
      <c r="C3173">
        <f>VLOOKUP(A3173,H_SPBTFDUE!$B$2:$C$5828,2,0)</f>
        <v>126.5</v>
      </c>
      <c r="D3173" s="2">
        <f>D3172*(1-D$1+IF(AND(WEEKDAY($A3173)&lt;&gt;1,WEEKDAY($A3173)&lt;&gt;7),-VLOOKUP($A3173,ETF_OP_Fee!$G$5:$H$14,2,1),0))^($A3173-$A3172)*(1+2*(C3173/C3172-1))+IFERROR(VLOOKUP(A3173,BITXeom!$C$9:$D$100,2,0),0)-$D$3*IFERROR(VLOOKUP($A3173,Dividends!$C$10:$E$100,2,0),0)</f>
        <v>12.526578444346352</v>
      </c>
      <c r="G3173" s="66">
        <f t="shared" si="134"/>
        <v>9.3638368989868409E-2</v>
      </c>
      <c r="H3173" s="2">
        <f>H3172*(1-H$1+IF(AND(WEEKDAY($A3173)&lt;&gt;1,WEEKDAY($A3173)&lt;&gt;7),-VLOOKUP($A3173,ETF_OP_Fee!$I$5:$J$14,2,1),0))^($A3173-$A3172)*(1+1*(B3173/B3172-1))</f>
        <v>15.060087476793939</v>
      </c>
      <c r="I3173" s="9">
        <f>IFERROR(VLOOKUP(A3173,'BITO-IV'!$A$1:$J$10000,4,0),"")</f>
        <v>14.2097</v>
      </c>
      <c r="J3173" s="9">
        <f t="shared" si="139"/>
        <v>5.9845561608896647E-2</v>
      </c>
      <c r="L3173" s="9">
        <f>VLOOKUP(A3173,'ETH-Web'!$A$1:$G$10001,6,0)</f>
        <v>1635.1958010000001</v>
      </c>
      <c r="M3173" s="2">
        <f>M3172*(1-M$1+IF(AND(WEEKDAY($A3173)&lt;&gt;1,WEEKDAY($A3173)&lt;&gt;7),-VLOOKUP($A3173,ETF_OP_Fee!$K$5:$L$14,2,1),0))^($A3173-$A3172)*(1+2*(L3173/L3172-1))-M$3*IFERROR(VLOOKUP($A4769,Dividends!$C$10:$E$100,3,0),0)</f>
        <v>5.6389493440607463</v>
      </c>
      <c r="R3173">
        <f t="shared" si="135"/>
        <v>340.90291456138885</v>
      </c>
      <c r="S3173" t="e">
        <f t="shared" si="133"/>
        <v>#VALUE!</v>
      </c>
      <c r="T3173">
        <f t="shared" si="138"/>
        <v>293.77612633534602</v>
      </c>
      <c r="U3173">
        <f t="shared" si="136"/>
        <v>1066.7551132355109</v>
      </c>
      <c r="V3173">
        <f t="shared" si="137"/>
        <v>1156.5090111377881</v>
      </c>
      <c r="W3173">
        <f>VLOOKUP(A3173,Tbills!$B$4:$C$10000,2,1)</f>
        <v>2.5200000000000018</v>
      </c>
    </row>
    <row r="3174" spans="1:23">
      <c r="A3174" s="1">
        <v>44775</v>
      </c>
      <c r="B3174">
        <f>IFERROR(VLOOKUP($A3174,'BTC-Web'!$A$2:$H$10000,2,0),"")</f>
        <v>23308.433593999998</v>
      </c>
      <c r="C3174">
        <f>VLOOKUP(A3174,H_SPBTFDUE!$B$2:$C$5828,2,0)</f>
        <v>126.32</v>
      </c>
      <c r="D3174" s="2">
        <f>D3173*(1-D$1+IF(AND(WEEKDAY($A3174)&lt;&gt;1,WEEKDAY($A3174)&lt;&gt;7),-VLOOKUP($A3174,ETF_OP_Fee!$G$5:$H$14,2,1),0))^($A3174-$A3173)*(1+2*(C3174/C3173-1))+IFERROR(VLOOKUP(A3174,BITXeom!$C$9:$D$100,2,0),0)-$D$3*IFERROR(VLOOKUP($A3174,Dividends!$C$10:$E$100,2,0),0)</f>
        <v>12.48942392764906</v>
      </c>
      <c r="G3174" s="66">
        <f t="shared" si="134"/>
        <v>9.3899975397695623E-2</v>
      </c>
      <c r="H3174" s="2">
        <f>H3173*(1-H$1+IF(AND(WEEKDAY($A3174)&lt;&gt;1,WEEKDAY($A3174)&lt;&gt;7),-VLOOKUP($A3174,ETF_OP_Fee!$I$5:$J$14,2,1),0))^($A3174-$A3173)*(1+1*(B3174/B3173-1))</f>
        <v>15.041442471522796</v>
      </c>
      <c r="I3174" s="9">
        <f>IFERROR(VLOOKUP(A3174,'BITO-IV'!$A$1:$J$10000,4,0),"")</f>
        <v>14.187799999999999</v>
      </c>
      <c r="J3174" s="9">
        <f t="shared" si="139"/>
        <v>6.0167360092670874E-2</v>
      </c>
      <c r="L3174" s="9">
        <f>VLOOKUP(A3174,'ETH-Web'!$A$1:$G$10001,6,0)</f>
        <v>1632.9454350000001</v>
      </c>
      <c r="M3174" s="2">
        <f>M3173*(1-M$1+IF(AND(WEEKDAY($A3174)&lt;&gt;1,WEEKDAY($A3174)&lt;&gt;7),-VLOOKUP($A3174,ETF_OP_Fee!$K$5:$L$14,2,1),0))^($A3174-$A3173)*(1+2*(L3174/L3173-1))-M$3*IFERROR(VLOOKUP($A4770,Dividends!$C$10:$E$100,3,0),0)</f>
        <v>5.6232838115526178</v>
      </c>
      <c r="R3174">
        <f t="shared" si="135"/>
        <v>340.4897248485367</v>
      </c>
      <c r="S3174" t="e">
        <f t="shared" si="133"/>
        <v>#VALUE!</v>
      </c>
      <c r="T3174">
        <f t="shared" si="138"/>
        <v>293.35810496980952</v>
      </c>
      <c r="U3174">
        <f t="shared" si="136"/>
        <v>1065.287038625924</v>
      </c>
      <c r="V3174">
        <f t="shared" si="137"/>
        <v>1153.2961201532282</v>
      </c>
      <c r="W3174">
        <f>VLOOKUP(A3174,Tbills!$B$4:$C$10000,2,1)</f>
        <v>2.5200000000000018</v>
      </c>
    </row>
    <row r="3175" spans="1:23">
      <c r="A3175" s="1">
        <v>44776</v>
      </c>
      <c r="B3175">
        <f>IFERROR(VLOOKUP($A3175,'BTC-Web'!$A$2:$H$10000,2,0),"")</f>
        <v>22981.302734000001</v>
      </c>
      <c r="C3175">
        <f>VLOOKUP(A3175,H_SPBTFDUE!$B$2:$C$5828,2,0)</f>
        <v>129.28</v>
      </c>
      <c r="D3175" s="2">
        <f>D3174*(1-D$1+IF(AND(WEEKDAY($A3175)&lt;&gt;1,WEEKDAY($A3175)&lt;&gt;7),-VLOOKUP($A3175,ETF_OP_Fee!$G$5:$H$14,2,1),0))^($A3175-$A3174)*(1+2*(C3175/C3174-1))+IFERROR(VLOOKUP(A3175,BITXeom!$C$9:$D$100,2,0),0)-$D$3*IFERROR(VLOOKUP($A3175,Dividends!$C$10:$E$100,2,0),0)</f>
        <v>13.073165951827178</v>
      </c>
      <c r="G3175" s="66">
        <f t="shared" si="134"/>
        <v>8.9494455294537464E-2</v>
      </c>
      <c r="H3175" s="2">
        <f>H3174*(1-H$1+IF(AND(WEEKDAY($A3175)&lt;&gt;1,WEEKDAY($A3175)&lt;&gt;7),-VLOOKUP($A3175,ETF_OP_Fee!$I$5:$J$14,2,1),0))^($A3175-$A3174)*(1+1*(B3175/B3174-1))</f>
        <v>14.829951770852086</v>
      </c>
      <c r="I3175" s="9">
        <f>IFERROR(VLOOKUP(A3175,'BITO-IV'!$A$1:$J$10000,4,0),"")</f>
        <v>14.5197</v>
      </c>
      <c r="J3175" s="9">
        <f t="shared" si="139"/>
        <v>2.1367643329551322E-2</v>
      </c>
      <c r="L3175" s="9">
        <f>VLOOKUP(A3175,'ETH-Web'!$A$1:$G$10001,6,0)</f>
        <v>1618.8745120000001</v>
      </c>
      <c r="M3175" s="2">
        <f>M3174*(1-M$1+IF(AND(WEEKDAY($A3175)&lt;&gt;1,WEEKDAY($A3175)&lt;&gt;7),-VLOOKUP($A3175,ETF_OP_Fee!$K$5:$L$14,2,1),0))^($A3175-$A3174)*(1+2*(L3175/L3174-1))-M$3*IFERROR(VLOOKUP($A4771,Dividends!$C$10:$E$100,3,0),0)</f>
        <v>5.5262309710854609</v>
      </c>
      <c r="R3175">
        <f t="shared" si="135"/>
        <v>335.71099546452791</v>
      </c>
      <c r="S3175" t="e">
        <f t="shared" ref="S3175:S3238" si="140">IF($A3175&gt;=$R$2,I3175*S$4,"")</f>
        <v>#VALUE!</v>
      </c>
      <c r="T3175">
        <f t="shared" si="138"/>
        <v>300.2322340919647</v>
      </c>
      <c r="U3175">
        <f t="shared" si="136"/>
        <v>1056.1075696907581</v>
      </c>
      <c r="V3175">
        <f t="shared" si="137"/>
        <v>1133.3912624025543</v>
      </c>
      <c r="W3175">
        <f>VLOOKUP(A3175,Tbills!$B$4:$C$10000,2,1)</f>
        <v>2.5200000000000018</v>
      </c>
    </row>
    <row r="3176" spans="1:23">
      <c r="A3176" s="1">
        <v>44777</v>
      </c>
      <c r="B3176">
        <f>IFERROR(VLOOKUP($A3176,'BTC-Web'!$A$2:$H$10000,2,0),"")</f>
        <v>22848.214843999998</v>
      </c>
      <c r="C3176">
        <f>VLOOKUP(A3176,H_SPBTFDUE!$B$2:$C$5828,2,0)</f>
        <v>123.34</v>
      </c>
      <c r="D3176" s="2">
        <f>D3175*(1-D$1+IF(AND(WEEKDAY($A3176)&lt;&gt;1,WEEKDAY($A3176)&lt;&gt;7),-VLOOKUP($A3176,ETF_OP_Fee!$G$5:$H$14,2,1),0))^($A3176-$A3175)*(1+2*(C3176/C3175-1))+IFERROR(VLOOKUP(A3176,BITXeom!$C$9:$D$100,2,0),0)-$D$3*IFERROR(VLOOKUP($A3176,Dividends!$C$10:$E$100,2,0),0)</f>
        <v>11.870395010844163</v>
      </c>
      <c r="G3176" s="66">
        <f t="shared" si="134"/>
        <v>9.7713761166209098E-2</v>
      </c>
      <c r="H3176" s="2">
        <f>H3175*(1-H$1+IF(AND(WEEKDAY($A3176)&lt;&gt;1,WEEKDAY($A3176)&lt;&gt;7),-VLOOKUP($A3176,ETF_OP_Fee!$I$5:$J$14,2,1),0))^($A3176-$A3175)*(1+1*(B3176/B3175-1))</f>
        <v>14.743685727443193</v>
      </c>
      <c r="I3176" s="9">
        <f>IFERROR(VLOOKUP(A3176,'BITO-IV'!$A$1:$J$10000,4,0),"")</f>
        <v>13.8538</v>
      </c>
      <c r="J3176" s="9">
        <f t="shared" si="139"/>
        <v>6.4234053288137138E-2</v>
      </c>
      <c r="L3176" s="9">
        <f>VLOOKUP(A3176,'ETH-Web'!$A$1:$G$10001,6,0)</f>
        <v>1608.205811</v>
      </c>
      <c r="M3176" s="2">
        <f>M3175*(1-M$1+IF(AND(WEEKDAY($A3176)&lt;&gt;1,WEEKDAY($A3176)&lt;&gt;7),-VLOOKUP($A3176,ETF_OP_Fee!$K$5:$L$14,2,1),0))^($A3176-$A3175)*(1+2*(L3176/L3175-1))-M$3*IFERROR(VLOOKUP($A4772,Dividends!$C$10:$E$100,3,0),0)</f>
        <v>5.4532526325058326</v>
      </c>
      <c r="R3176">
        <f t="shared" si="135"/>
        <v>333.7668468427845</v>
      </c>
      <c r="S3176" t="e">
        <f t="shared" si="140"/>
        <v>#VALUE!</v>
      </c>
      <c r="T3176">
        <f t="shared" si="138"/>
        <v>286.4375290292615</v>
      </c>
      <c r="U3176">
        <f t="shared" si="136"/>
        <v>1049.1476133745964</v>
      </c>
      <c r="V3176">
        <f t="shared" si="137"/>
        <v>1118.4239163535781</v>
      </c>
      <c r="W3176">
        <f>VLOOKUP(A3176,Tbills!$B$4:$C$10000,2,1)</f>
        <v>2.4900013186813328</v>
      </c>
    </row>
    <row r="3177" spans="1:23">
      <c r="A3177" s="1">
        <v>44778</v>
      </c>
      <c r="B3177">
        <f>IFERROR(VLOOKUP($A3177,'BTC-Web'!$A$2:$H$10000,2,0),"")</f>
        <v>22626.833984000001</v>
      </c>
      <c r="C3177">
        <f>VLOOKUP(A3177,H_SPBTFDUE!$B$2:$C$5828,2,0)</f>
        <v>126.13</v>
      </c>
      <c r="D3177" s="2">
        <f>D3176*(1-D$1+IF(AND(WEEKDAY($A3177)&lt;&gt;1,WEEKDAY($A3177)&lt;&gt;7),-VLOOKUP($A3177,ETF_OP_Fee!$G$5:$H$14,2,1),0))^($A3177-$A3176)*(1+2*(C3177/C3176-1))+IFERROR(VLOOKUP(A3177,BITXeom!$C$9:$D$100,2,0),0)-$D$3*IFERROR(VLOOKUP($A3177,Dividends!$C$10:$E$100,2,0),0)</f>
        <v>12.405925462148057</v>
      </c>
      <c r="G3177" s="66">
        <f t="shared" ref="G3177:G3240" si="141">G3176*(1-G$1-2*(C3177/C3176-1))</f>
        <v>9.3288026185768355E-2</v>
      </c>
      <c r="H3177" s="2">
        <f>H3176*(1-H$1+IF(AND(WEEKDAY($A3177)&lt;&gt;1,WEEKDAY($A3177)&lt;&gt;7),-VLOOKUP($A3177,ETF_OP_Fee!$I$5:$J$14,2,1),0))^($A3177-$A3176)*(1+1*(B3177/B3176-1))</f>
        <v>14.60045122688274</v>
      </c>
      <c r="I3177" s="9">
        <f>IFERROR(VLOOKUP(A3177,'BITO-IV'!$A$1:$J$10000,4,0),"")</f>
        <v>14.168900000000001</v>
      </c>
      <c r="J3177" s="9">
        <f t="shared" si="139"/>
        <v>3.045763798761647E-2</v>
      </c>
      <c r="L3177" s="9">
        <f>VLOOKUP(A3177,'ETH-Web'!$A$1:$G$10001,6,0)</f>
        <v>1732.254639</v>
      </c>
      <c r="M3177" s="2">
        <f>M3176*(1-M$1+IF(AND(WEEKDAY($A3177)&lt;&gt;1,WEEKDAY($A3177)&lt;&gt;7),-VLOOKUP($A3177,ETF_OP_Fee!$K$5:$L$14,2,1),0))^($A3177-$A3176)*(1+2*(L3177/L3176-1))-M$3*IFERROR(VLOOKUP($A4773,Dividends!$C$10:$E$100,3,0),0)</f>
        <v>6.2943629476892786</v>
      </c>
      <c r="R3177">
        <f t="shared" ref="R3177:R3240" si="142">IF($A3177&gt;=$R$2,B3177*R$4,"")</f>
        <v>330.53291403455262</v>
      </c>
      <c r="S3177" t="e">
        <f t="shared" si="140"/>
        <v>#VALUE!</v>
      </c>
      <c r="T3177">
        <f t="shared" si="138"/>
        <v>292.91686019507659</v>
      </c>
      <c r="U3177">
        <f t="shared" si="136"/>
        <v>1130.0735315300531</v>
      </c>
      <c r="V3177">
        <f t="shared" si="137"/>
        <v>1290.9297502453396</v>
      </c>
      <c r="W3177">
        <f>VLOOKUP(A3177,Tbills!$B$4:$C$10000,2,1)</f>
        <v>2.4900013186813328</v>
      </c>
    </row>
    <row r="3178" spans="1:23">
      <c r="A3178" s="1">
        <v>44781</v>
      </c>
      <c r="B3178">
        <f>IFERROR(VLOOKUP($A3178,'BTC-Web'!$A$2:$H$10000,2,0),"")</f>
        <v>23179.527343999998</v>
      </c>
      <c r="C3178">
        <f>VLOOKUP(A3178,H_SPBTFDUE!$B$2:$C$5828,2,0)</f>
        <v>131.72</v>
      </c>
      <c r="D3178" s="2">
        <f>D3177*(1-D$1+IF(AND(WEEKDAY($A3178)&lt;&gt;1,WEEKDAY($A3178)&lt;&gt;7),-VLOOKUP($A3178,ETF_OP_Fee!$G$5:$H$14,2,1),0))^($A3178-$A3177)*(1+2*(C3178/C3177-1))+IFERROR(VLOOKUP(A3178,BITXeom!$C$9:$D$100,2,0),0)-$D$3*IFERROR(VLOOKUP($A3178,Dividends!$C$10:$E$100,2,0),0)</f>
        <v>13.500687025435093</v>
      </c>
      <c r="G3178" s="66">
        <f t="shared" si="141"/>
        <v>8.5014240161295287E-2</v>
      </c>
      <c r="H3178" s="2">
        <f>H3177*(1-H$1+IF(AND(WEEKDAY($A3178)&lt;&gt;1,WEEKDAY($A3178)&lt;&gt;7),-VLOOKUP($A3178,ETF_OP_Fee!$I$5:$J$14,2,1),0))^($A3178-$A3177)*(1+1*(B3178/B3177-1))</f>
        <v>14.955920651448208</v>
      </c>
      <c r="I3178" s="9">
        <f>IFERROR(VLOOKUP(A3178,'BITO-IV'!$A$1:$J$10000,4,0),"")</f>
        <v>14.795199999999999</v>
      </c>
      <c r="J3178" s="9">
        <f t="shared" si="139"/>
        <v>1.0863026619998939E-2</v>
      </c>
      <c r="L3178" s="9">
        <f>VLOOKUP(A3178,'ETH-Web'!$A$1:$G$10001,6,0)</f>
        <v>1775.5161129999999</v>
      </c>
      <c r="M3178" s="2">
        <f>M3177*(1-M$1+IF(AND(WEEKDAY($A3178)&lt;&gt;1,WEEKDAY($A3178)&lt;&gt;7),-VLOOKUP($A3178,ETF_OP_Fee!$K$5:$L$14,2,1),0))^($A3178-$A3177)*(1+2*(L3178/L3177-1))-M$3*IFERROR(VLOOKUP($A4774,Dividends!$C$10:$E$100,3,0),0)</f>
        <v>6.6082442728494684</v>
      </c>
      <c r="R3178">
        <f t="shared" si="142"/>
        <v>338.60666164668106</v>
      </c>
      <c r="S3178" t="e">
        <f t="shared" si="140"/>
        <v>#VALUE!</v>
      </c>
      <c r="T3178">
        <f t="shared" si="138"/>
        <v>305.89874593590338</v>
      </c>
      <c r="U3178">
        <f t="shared" si="136"/>
        <v>1158.2960835739016</v>
      </c>
      <c r="V3178">
        <f t="shared" si="137"/>
        <v>1355.3046113811233</v>
      </c>
      <c r="W3178">
        <f>VLOOKUP(A3178,Tbills!$B$4:$C$10000,2,1)</f>
        <v>2.4900013186813328</v>
      </c>
    </row>
    <row r="3179" spans="1:23">
      <c r="A3179" s="1">
        <v>44782</v>
      </c>
      <c r="B3179">
        <f>IFERROR(VLOOKUP($A3179,'BTC-Web'!$A$2:$H$10000,2,0),"")</f>
        <v>23811.484375</v>
      </c>
      <c r="C3179">
        <f>VLOOKUP(A3179,H_SPBTFDUE!$B$2:$C$5828,2,0)</f>
        <v>126.65</v>
      </c>
      <c r="D3179" s="2">
        <f>D3178*(1-D$1+IF(AND(WEEKDAY($A3179)&lt;&gt;1,WEEKDAY($A3179)&lt;&gt;7),-VLOOKUP($A3179,ETF_OP_Fee!$G$5:$H$14,2,1),0))^($A3179-$A3178)*(1+2*(C3179/C3178-1))+IFERROR(VLOOKUP(A3179,BITXeom!$C$9:$D$100,2,0),0)-$D$3*IFERROR(VLOOKUP($A3179,Dividends!$C$10:$E$100,2,0),0)</f>
        <v>12.459882018860458</v>
      </c>
      <c r="G3179" s="66">
        <f t="shared" si="141"/>
        <v>9.1554336439045148E-2</v>
      </c>
      <c r="H3179" s="2">
        <f>H3178*(1-H$1+IF(AND(WEEKDAY($A3179)&lt;&gt;1,WEEKDAY($A3179)&lt;&gt;7),-VLOOKUP($A3179,ETF_OP_Fee!$I$5:$J$14,2,1),0))^($A3179-$A3178)*(1+1*(B3179/B3178-1))</f>
        <v>15.363272799936942</v>
      </c>
      <c r="I3179" s="9">
        <f>IFERROR(VLOOKUP(A3179,'BITO-IV'!$A$1:$J$10000,4,0),"")</f>
        <v>14.2264</v>
      </c>
      <c r="J3179" s="9">
        <f t="shared" si="139"/>
        <v>7.9912894332855977E-2</v>
      </c>
      <c r="L3179" s="9">
        <f>VLOOKUP(A3179,'ETH-Web'!$A$1:$G$10001,6,0)</f>
        <v>1703.025024</v>
      </c>
      <c r="M3179" s="2">
        <f>M3178*(1-M$1+IF(AND(WEEKDAY($A3179)&lt;&gt;1,WEEKDAY($A3179)&lt;&gt;7),-VLOOKUP($A3179,ETF_OP_Fee!$K$5:$L$14,2,1),0))^($A3179-$A3178)*(1+2*(L3179/L3178-1))-M$3*IFERROR(VLOOKUP($A4775,Dividends!$C$10:$E$100,3,0),0)</f>
        <v>6.0684828295678459</v>
      </c>
      <c r="R3179">
        <f t="shared" si="142"/>
        <v>347.83829339634434</v>
      </c>
      <c r="S3179" t="e">
        <f t="shared" si="140"/>
        <v>#VALUE!</v>
      </c>
      <c r="T3179">
        <f t="shared" si="138"/>
        <v>294.12447747329304</v>
      </c>
      <c r="U3179">
        <f t="shared" si="136"/>
        <v>1111.004964181674</v>
      </c>
      <c r="V3179">
        <f t="shared" si="137"/>
        <v>1244.6033202483313</v>
      </c>
      <c r="W3179">
        <f>VLOOKUP(A3179,Tbills!$B$4:$C$10000,2,1)</f>
        <v>2.4900013186813328</v>
      </c>
    </row>
    <row r="3180" spans="1:23">
      <c r="A3180" s="1">
        <v>44783</v>
      </c>
      <c r="B3180">
        <f>IFERROR(VLOOKUP($A3180,'BTC-Web'!$A$2:$H$10000,2,0),"")</f>
        <v>23162.898438</v>
      </c>
      <c r="C3180">
        <f>VLOOKUP(A3180,H_SPBTFDUE!$B$2:$C$5828,2,0)</f>
        <v>129.9</v>
      </c>
      <c r="D3180" s="2">
        <f>D3179*(1-D$1+IF(AND(WEEKDAY($A3180)&lt;&gt;1,WEEKDAY($A3180)&lt;&gt;7),-VLOOKUP($A3180,ETF_OP_Fee!$G$5:$H$14,2,1),0))^($A3180-$A3179)*(1+2*(C3180/C3179-1))+IFERROR(VLOOKUP(A3180,BITXeom!$C$9:$D$100,2,0),0)-$D$3*IFERROR(VLOOKUP($A3180,Dividends!$C$10:$E$100,2,0),0)</f>
        <v>13.09777574225847</v>
      </c>
      <c r="G3180" s="66">
        <f t="shared" si="141"/>
        <v>8.6850769279434206E-2</v>
      </c>
      <c r="H3180" s="2">
        <f>H3179*(1-H$1+IF(AND(WEEKDAY($A3180)&lt;&gt;1,WEEKDAY($A3180)&lt;&gt;7),-VLOOKUP($A3180,ETF_OP_Fee!$I$5:$J$14,2,1),0))^($A3180-$A3179)*(1+1*(B3180/B3179-1))</f>
        <v>14.944413371313772</v>
      </c>
      <c r="I3180" s="9">
        <f>IFERROR(VLOOKUP(A3180,'BITO-IV'!$A$1:$J$10000,4,0),"")</f>
        <v>14.5914</v>
      </c>
      <c r="J3180" s="9">
        <f t="shared" si="139"/>
        <v>2.4193248853007443E-2</v>
      </c>
      <c r="L3180" s="9">
        <f>VLOOKUP(A3180,'ETH-Web'!$A$1:$G$10001,6,0)</f>
        <v>1851.7426760000001</v>
      </c>
      <c r="M3180" s="2">
        <f>M3179*(1-M$1+IF(AND(WEEKDAY($A3180)&lt;&gt;1,WEEKDAY($A3180)&lt;&gt;7),-VLOOKUP($A3180,ETF_OP_Fee!$K$5:$L$14,2,1),0))^($A3180-$A3179)*(1+2*(L3180/L3179-1))-M$3*IFERROR(VLOOKUP($A4776,Dividends!$C$10:$E$100,3,0),0)</f>
        <v>7.1281668444391517</v>
      </c>
      <c r="R3180">
        <f t="shared" si="142"/>
        <v>338.36374649729373</v>
      </c>
      <c r="S3180" t="e">
        <f t="shared" si="140"/>
        <v>#VALUE!</v>
      </c>
      <c r="T3180">
        <f t="shared" si="138"/>
        <v>301.67208546214584</v>
      </c>
      <c r="U3180">
        <f t="shared" si="136"/>
        <v>1208.0241196873083</v>
      </c>
      <c r="V3180">
        <f t="shared" si="137"/>
        <v>1461.9370888958783</v>
      </c>
      <c r="W3180">
        <f>VLOOKUP(A3180,Tbills!$B$4:$C$10000,2,1)</f>
        <v>2.4900013186813328</v>
      </c>
    </row>
    <row r="3181" spans="1:23">
      <c r="A3181" s="1">
        <v>44784</v>
      </c>
      <c r="B3181">
        <f>IFERROR(VLOOKUP($A3181,'BTC-Web'!$A$2:$H$10000,2,0),"")</f>
        <v>23948.345702999999</v>
      </c>
      <c r="C3181">
        <f>VLOOKUP(A3181,H_SPBTFDUE!$B$2:$C$5828,2,0)</f>
        <v>133.16999999999999</v>
      </c>
      <c r="D3181" s="2">
        <f>D3180*(1-D$1+IF(AND(WEEKDAY($A3181)&lt;&gt;1,WEEKDAY($A3181)&lt;&gt;7),-VLOOKUP($A3181,ETF_OP_Fee!$G$5:$H$14,2,1),0))^($A3181-$A3180)*(1+2*(C3181/C3180-1))+IFERROR(VLOOKUP(A3181,BITXeom!$C$9:$D$100,2,0),0)-$D$3*IFERROR(VLOOKUP($A3181,Dividends!$C$10:$E$100,2,0),0)</f>
        <v>13.755543462662258</v>
      </c>
      <c r="G3181" s="66">
        <f t="shared" si="141"/>
        <v>8.2473622944938874E-2</v>
      </c>
      <c r="H3181" s="2">
        <f>H3180*(1-H$1+IF(AND(WEEKDAY($A3181)&lt;&gt;1,WEEKDAY($A3181)&lt;&gt;7),-VLOOKUP($A3181,ETF_OP_Fee!$I$5:$J$14,2,1),0))^($A3181-$A3180)*(1+1*(B3181/B3180-1))</f>
        <v>15.450772003079404</v>
      </c>
      <c r="I3181" s="9">
        <f>IFERROR(VLOOKUP(A3181,'BITO-IV'!$A$1:$J$10000,4,0),"")</f>
        <v>14.9551</v>
      </c>
      <c r="J3181" s="9">
        <f t="shared" si="139"/>
        <v>3.314401127905553E-2</v>
      </c>
      <c r="L3181" s="9">
        <f>VLOOKUP(A3181,'ETH-Web'!$A$1:$G$10001,6,0)</f>
        <v>1881.224121</v>
      </c>
      <c r="M3181" s="2">
        <f>M3180*(1-M$1+IF(AND(WEEKDAY($A3181)&lt;&gt;1,WEEKDAY($A3181)&lt;&gt;7),-VLOOKUP($A3181,ETF_OP_Fee!$K$5:$L$14,2,1),0))^($A3181-$A3180)*(1+2*(L3181/L3180-1))-M$3*IFERROR(VLOOKUP($A4777,Dividends!$C$10:$E$100,3,0),0)</f>
        <v>7.3549513570915943</v>
      </c>
      <c r="R3181">
        <f t="shared" si="142"/>
        <v>349.83756442093693</v>
      </c>
      <c r="S3181" t="e">
        <f t="shared" si="140"/>
        <v>#VALUE!</v>
      </c>
      <c r="T3181">
        <f t="shared" si="138"/>
        <v>309.26614026939149</v>
      </c>
      <c r="U3181">
        <f t="shared" si="136"/>
        <v>1227.2569737467968</v>
      </c>
      <c r="V3181">
        <f t="shared" si="137"/>
        <v>1508.4490038761553</v>
      </c>
      <c r="W3181">
        <f>VLOOKUP(A3181,Tbills!$B$4:$C$10000,2,1)</f>
        <v>2.5800013186813411</v>
      </c>
    </row>
    <row r="3182" spans="1:23">
      <c r="A3182" s="1">
        <v>44785</v>
      </c>
      <c r="B3182">
        <f>IFERROR(VLOOKUP($A3182,'BTC-Web'!$A$2:$H$10000,2,0),"")</f>
        <v>23957.203125</v>
      </c>
      <c r="C3182">
        <f>VLOOKUP(A3182,H_SPBTFDUE!$B$2:$C$5828,2,0)</f>
        <v>133.11000000000001</v>
      </c>
      <c r="D3182" s="2">
        <f>D3181*(1-D$1+IF(AND(WEEKDAY($A3182)&lt;&gt;1,WEEKDAY($A3182)&lt;&gt;7),-VLOOKUP($A3182,ETF_OP_Fee!$G$5:$H$14,2,1),0))^($A3182-$A3181)*(1+2*(C3182/C3181-1))+IFERROR(VLOOKUP(A3182,BITXeom!$C$9:$D$100,2,0),0)-$D$3*IFERROR(VLOOKUP($A3182,Dividends!$C$10:$E$100,2,0),0)</f>
        <v>13.741491581171745</v>
      </c>
      <c r="G3182" s="66">
        <f t="shared" si="141"/>
        <v>8.2543647096785216E-2</v>
      </c>
      <c r="H3182" s="2">
        <f>H3181*(1-H$1+IF(AND(WEEKDAY($A3182)&lt;&gt;1,WEEKDAY($A3182)&lt;&gt;7),-VLOOKUP($A3182,ETF_OP_Fee!$I$5:$J$14,2,1),0))^($A3182-$A3181)*(1+1*(B3182/B3181-1))</f>
        <v>15.456084260500988</v>
      </c>
      <c r="I3182" s="9">
        <f>IFERROR(VLOOKUP(A3182,'BITO-IV'!$A$1:$J$10000,4,0),"")</f>
        <v>14.9498</v>
      </c>
      <c r="J3182" s="9">
        <f t="shared" si="139"/>
        <v>3.3865620978273281E-2</v>
      </c>
      <c r="L3182" s="9">
        <f>VLOOKUP(A3182,'ETH-Web'!$A$1:$G$10001,6,0)</f>
        <v>1957.2464600000001</v>
      </c>
      <c r="M3182" s="2">
        <f>M3181*(1-M$1+IF(AND(WEEKDAY($A3182)&lt;&gt;1,WEEKDAY($A3182)&lt;&gt;7),-VLOOKUP($A3182,ETF_OP_Fee!$K$5:$L$14,2,1),0))^($A3182-$A3181)*(1+2*(L3182/L3181-1))-M$3*IFERROR(VLOOKUP($A4778,Dividends!$C$10:$E$100,3,0),0)</f>
        <v>7.9491900053890703</v>
      </c>
      <c r="R3182">
        <f t="shared" si="142"/>
        <v>349.96695368973894</v>
      </c>
      <c r="S3182" t="e">
        <f t="shared" si="140"/>
        <v>#VALUE!</v>
      </c>
      <c r="T3182">
        <f t="shared" si="138"/>
        <v>309.12679981421275</v>
      </c>
      <c r="U3182">
        <f t="shared" si="136"/>
        <v>1276.8517799460169</v>
      </c>
      <c r="V3182">
        <f t="shared" si="137"/>
        <v>1630.3231881594761</v>
      </c>
      <c r="W3182">
        <f>VLOOKUP(A3182,Tbills!$B$4:$C$10000,2,1)</f>
        <v>2.5800013186813411</v>
      </c>
    </row>
    <row r="3183" spans="1:23">
      <c r="A3183" s="1">
        <v>44788</v>
      </c>
      <c r="B3183">
        <f>IFERROR(VLOOKUP($A3183,'BTC-Web'!$A$2:$H$10000,2,0),"")</f>
        <v>24318.316406000002</v>
      </c>
      <c r="C3183">
        <f>VLOOKUP(A3183,H_SPBTFDUE!$B$2:$C$5828,2,0)</f>
        <v>131.78</v>
      </c>
      <c r="D3183" s="2">
        <f>D3182*(1-D$1+IF(AND(WEEKDAY($A3183)&lt;&gt;1,WEEKDAY($A3183)&lt;&gt;7),-VLOOKUP($A3183,ETF_OP_Fee!$G$5:$H$14,2,1),0))^($A3183-$A3182)*(1+2*(C3183/C3182-1))+IFERROR(VLOOKUP(A3183,BITXeom!$C$9:$D$100,2,0),0)-$D$3*IFERROR(VLOOKUP($A3183,Dividends!$C$10:$E$100,2,0),0)</f>
        <v>13.46201923430537</v>
      </c>
      <c r="G3183" s="66">
        <f t="shared" si="141"/>
        <v>8.4188858990827592E-2</v>
      </c>
      <c r="H3183" s="2">
        <f>H3182*(1-H$1+IF(AND(WEEKDAY($A3183)&lt;&gt;1,WEEKDAY($A3183)&lt;&gt;7),-VLOOKUP($A3183,ETF_OP_Fee!$I$5:$J$14,2,1),0))^($A3183-$A3182)*(1+1*(B3183/B3182-1))</f>
        <v>15.687832916494672</v>
      </c>
      <c r="I3183" s="9">
        <f>IFERROR(VLOOKUP(A3183,'BITO-IV'!$A$1:$J$10000,4,0),"")</f>
        <v>14.8004</v>
      </c>
      <c r="J3183" s="9">
        <f t="shared" si="139"/>
        <v>5.996006300469392E-2</v>
      </c>
      <c r="L3183" s="9">
        <f>VLOOKUP(A3183,'ETH-Web'!$A$1:$G$10001,6,0)</f>
        <v>1904.228149</v>
      </c>
      <c r="M3183" s="2">
        <f>M3182*(1-M$1+IF(AND(WEEKDAY($A3183)&lt;&gt;1,WEEKDAY($A3183)&lt;&gt;7),-VLOOKUP($A3183,ETF_OP_Fee!$K$5:$L$14,2,1),0))^($A3183-$A3182)*(1+2*(L3183/L3182-1))-M$3*IFERROR(VLOOKUP($A4779,Dividends!$C$10:$E$100,3,0),0)</f>
        <v>7.517950416245224</v>
      </c>
      <c r="R3183">
        <f t="shared" si="142"/>
        <v>355.2420984647398</v>
      </c>
      <c r="S3183" t="e">
        <f t="shared" si="140"/>
        <v>#VALUE!</v>
      </c>
      <c r="T3183">
        <f t="shared" si="138"/>
        <v>306.03808639108217</v>
      </c>
      <c r="U3183">
        <f t="shared" si="136"/>
        <v>1242.2641456579561</v>
      </c>
      <c r="V3183">
        <f t="shared" si="137"/>
        <v>1541.8789691438346</v>
      </c>
      <c r="W3183">
        <f>VLOOKUP(A3183,Tbills!$B$4:$C$10000,2,1)</f>
        <v>2.5800013186813411</v>
      </c>
    </row>
    <row r="3184" spans="1:23">
      <c r="A3184" s="1">
        <v>44789</v>
      </c>
      <c r="B3184">
        <f>IFERROR(VLOOKUP($A3184,'BTC-Web'!$A$2:$H$10000,2,0),"")</f>
        <v>24126.136718999998</v>
      </c>
      <c r="C3184">
        <f>VLOOKUP(A3184,H_SPBTFDUE!$B$2:$C$5828,2,0)</f>
        <v>131.47999999999999</v>
      </c>
      <c r="D3184" s="2">
        <f>D3183*(1-D$1+IF(AND(WEEKDAY($A3184)&lt;&gt;1,WEEKDAY($A3184)&lt;&gt;7),-VLOOKUP($A3184,ETF_OP_Fee!$G$5:$H$14,2,1),0))^($A3184-$A3183)*(1+2*(C3184/C3183-1))+IFERROR(VLOOKUP(A3184,BITXeom!$C$9:$D$100,2,0),0)-$D$3*IFERROR(VLOOKUP($A3184,Dividends!$C$10:$E$100,2,0),0)</f>
        <v>13.399110652539333</v>
      </c>
      <c r="G3184" s="66">
        <f t="shared" si="141"/>
        <v>8.4567792047999968E-2</v>
      </c>
      <c r="H3184" s="2">
        <f>H3183*(1-H$1+IF(AND(WEEKDAY($A3184)&lt;&gt;1,WEEKDAY($A3184)&lt;&gt;7),-VLOOKUP($A3184,ETF_OP_Fee!$I$5:$J$14,2,1),0))^($A3184-$A3183)*(1+1*(B3184/B3183-1))</f>
        <v>15.563452026162912</v>
      </c>
      <c r="I3184" s="9">
        <f>IFERROR(VLOOKUP(A3184,'BITO-IV'!$A$1:$J$10000,4,0),"")</f>
        <v>14.766500000000001</v>
      </c>
      <c r="J3184" s="9">
        <f t="shared" si="139"/>
        <v>5.3970272316588908E-2</v>
      </c>
      <c r="L3184" s="9">
        <f>VLOOKUP(A3184,'ETH-Web'!$A$1:$G$10001,6,0)</f>
        <v>1878.139404</v>
      </c>
      <c r="M3184" s="2">
        <f>M3183*(1-M$1+IF(AND(WEEKDAY($A3184)&lt;&gt;1,WEEKDAY($A3184)&lt;&gt;7),-VLOOKUP($A3184,ETF_OP_Fee!$K$5:$L$14,2,1),0))^($A3184-$A3183)*(1+2*(L3184/L3183-1))-M$3*IFERROR(VLOOKUP($A4780,Dividends!$C$10:$E$100,3,0),0)</f>
        <v>7.3117637973265293</v>
      </c>
      <c r="R3184">
        <f t="shared" si="142"/>
        <v>352.43473655068334</v>
      </c>
      <c r="S3184" t="e">
        <f t="shared" si="140"/>
        <v>#VALUE!</v>
      </c>
      <c r="T3184">
        <f t="shared" si="138"/>
        <v>305.34138411518808</v>
      </c>
      <c r="U3184">
        <f t="shared" si="136"/>
        <v>1225.2445923361902</v>
      </c>
      <c r="V3184">
        <f t="shared" si="137"/>
        <v>1499.5915378856234</v>
      </c>
      <c r="W3184">
        <f>VLOOKUP(A3184,Tbills!$B$4:$C$10000,2,1)</f>
        <v>2.5800013186813411</v>
      </c>
    </row>
    <row r="3185" spans="1:23">
      <c r="A3185" s="1">
        <v>44790</v>
      </c>
      <c r="B3185">
        <f>IFERROR(VLOOKUP($A3185,'BTC-Web'!$A$2:$H$10000,2,0),"")</f>
        <v>23881.316406000002</v>
      </c>
      <c r="C3185">
        <f>VLOOKUP(A3185,H_SPBTFDUE!$B$2:$C$5828,2,0)</f>
        <v>127.57</v>
      </c>
      <c r="D3185" s="2">
        <f>D3184*(1-D$1+IF(AND(WEEKDAY($A3185)&lt;&gt;1,WEEKDAY($A3185)&lt;&gt;7),-VLOOKUP($A3185,ETF_OP_Fee!$G$5:$H$14,2,1),0))^($A3185-$A3184)*(1+2*(C3185/C3184-1))+IFERROR(VLOOKUP(A3185,BITXeom!$C$9:$D$100,2,0),0)-$D$3*IFERROR(VLOOKUP($A3185,Dividends!$C$10:$E$100,2,0),0)</f>
        <v>12.600656246586288</v>
      </c>
      <c r="G3185" s="66">
        <f t="shared" si="141"/>
        <v>8.9593205327168121E-2</v>
      </c>
      <c r="H3185" s="2">
        <f>H3184*(1-H$1+IF(AND(WEEKDAY($A3185)&lt;&gt;1,WEEKDAY($A3185)&lt;&gt;7),-VLOOKUP($A3185,ETF_OP_Fee!$I$5:$J$14,2,1),0))^($A3185-$A3184)*(1+1*(B3185/B3184-1))</f>
        <v>15.405120711349827</v>
      </c>
      <c r="I3185" s="9">
        <f>IFERROR(VLOOKUP(A3185,'BITO-IV'!$A$1:$J$10000,4,0),"")</f>
        <v>14.3276</v>
      </c>
      <c r="J3185" s="9">
        <f t="shared" si="139"/>
        <v>7.5205945960930443E-2</v>
      </c>
      <c r="L3185" s="9">
        <f>VLOOKUP(A3185,'ETH-Web'!$A$1:$G$10001,6,0)</f>
        <v>1832.999634</v>
      </c>
      <c r="M3185" s="2">
        <f>M3184*(1-M$1+IF(AND(WEEKDAY($A3185)&lt;&gt;1,WEEKDAY($A3185)&lt;&gt;7),-VLOOKUP($A3185,ETF_OP_Fee!$K$5:$L$14,2,1),0))^($A3185-$A3184)*(1+2*(L3185/L3184-1))-M$3*IFERROR(VLOOKUP($A4781,Dividends!$C$10:$E$100,3,0),0)</f>
        <v>6.9601182644626141</v>
      </c>
      <c r="R3185">
        <f t="shared" si="142"/>
        <v>348.85840008540669</v>
      </c>
      <c r="S3185" t="e">
        <f t="shared" si="140"/>
        <v>#VALUE!</v>
      </c>
      <c r="T3185">
        <f t="shared" si="138"/>
        <v>296.26103111936828</v>
      </c>
      <c r="U3185">
        <f t="shared" si="136"/>
        <v>1195.7966935412403</v>
      </c>
      <c r="V3185">
        <f t="shared" si="137"/>
        <v>1427.4715022779608</v>
      </c>
      <c r="W3185">
        <f>VLOOKUP(A3185,Tbills!$B$4:$C$10000,2,1)</f>
        <v>2.5800013186813411</v>
      </c>
    </row>
    <row r="3186" spans="1:23">
      <c r="A3186" s="1">
        <v>44791</v>
      </c>
      <c r="B3186">
        <f>IFERROR(VLOOKUP($A3186,'BTC-Web'!$A$2:$H$10000,2,0),"")</f>
        <v>23341.039063</v>
      </c>
      <c r="C3186">
        <f>VLOOKUP(A3186,H_SPBTFDUE!$B$2:$C$5828,2,0)</f>
        <v>128.09</v>
      </c>
      <c r="D3186" s="2">
        <f>D3185*(1-D$1+IF(AND(WEEKDAY($A3186)&lt;&gt;1,WEEKDAY($A3186)&lt;&gt;7),-VLOOKUP($A3186,ETF_OP_Fee!$G$5:$H$14,2,1),0))^($A3186-$A3185)*(1+2*(C3186/C3185-1))+IFERROR(VLOOKUP(A3186,BITXeom!$C$9:$D$100,2,0),0)-$D$3*IFERROR(VLOOKUP($A3186,Dividends!$C$10:$E$100,2,0),0)</f>
        <v>12.701850305257487</v>
      </c>
      <c r="G3186" s="66">
        <f t="shared" si="141"/>
        <v>8.8858143095611936E-2</v>
      </c>
      <c r="H3186" s="2">
        <f>H3185*(1-H$1+IF(AND(WEEKDAY($A3186)&lt;&gt;1,WEEKDAY($A3186)&lt;&gt;7),-VLOOKUP($A3186,ETF_OP_Fee!$I$5:$J$14,2,1),0))^($A3186-$A3185)*(1+1*(B3186/B3185-1))</f>
        <v>15.056212122904709</v>
      </c>
      <c r="I3186" s="9">
        <f>IFERROR(VLOOKUP(A3186,'BITO-IV'!$A$1:$J$10000,4,0),"")</f>
        <v>14.3888</v>
      </c>
      <c r="J3186" s="9">
        <f t="shared" si="139"/>
        <v>4.6384140644439409E-2</v>
      </c>
      <c r="L3186" s="9">
        <f>VLOOKUP(A3186,'ETH-Web'!$A$1:$G$10001,6,0)</f>
        <v>1847.0078129999999</v>
      </c>
      <c r="M3186" s="2">
        <f>M3185*(1-M$1+IF(AND(WEEKDAY($A3186)&lt;&gt;1,WEEKDAY($A3186)&lt;&gt;7),-VLOOKUP($A3186,ETF_OP_Fee!$K$5:$L$14,2,1),0))^($A3186-$A3185)*(1+2*(L3186/L3185-1))-M$3*IFERROR(VLOOKUP($A4782,Dividends!$C$10:$E$100,3,0),0)</f>
        <v>7.0663177312252197</v>
      </c>
      <c r="R3186">
        <f t="shared" si="142"/>
        <v>340.96602571721564</v>
      </c>
      <c r="S3186" t="e">
        <f t="shared" si="140"/>
        <v>#VALUE!</v>
      </c>
      <c r="T3186">
        <f t="shared" si="138"/>
        <v>297.46864839758473</v>
      </c>
      <c r="U3186">
        <f t="shared" si="136"/>
        <v>1204.9352300799408</v>
      </c>
      <c r="V3186">
        <f t="shared" si="137"/>
        <v>1449.2522690121652</v>
      </c>
      <c r="W3186">
        <f>VLOOKUP(A3186,Tbills!$B$4:$C$10000,2,1)</f>
        <v>2.6100000000000101</v>
      </c>
    </row>
    <row r="3187" spans="1:23">
      <c r="A3187" s="1">
        <v>44792</v>
      </c>
      <c r="B3187">
        <f>IFERROR(VLOOKUP($A3187,'BTC-Web'!$A$2:$H$10000,2,0),"")</f>
        <v>23213.3125</v>
      </c>
      <c r="C3187">
        <f>VLOOKUP(A3187,H_SPBTFDUE!$B$2:$C$5828,2,0)</f>
        <v>116.54</v>
      </c>
      <c r="D3187" s="2">
        <f>D3186*(1-D$1+IF(AND(WEEKDAY($A3187)&lt;&gt;1,WEEKDAY($A3187)&lt;&gt;7),-VLOOKUP($A3187,ETF_OP_Fee!$G$5:$H$14,2,1),0))^($A3187-$A3186)*(1+2*(C3187/C3186-1))+IFERROR(VLOOKUP(A3187,BITXeom!$C$9:$D$100,2,0),0)-$D$3*IFERROR(VLOOKUP($A3187,Dividends!$C$10:$E$100,2,0),0)</f>
        <v>10.409918844215547</v>
      </c>
      <c r="G3187" s="66">
        <f t="shared" si="141"/>
        <v>0.10487836814198277</v>
      </c>
      <c r="H3187" s="2">
        <f>H3186*(1-H$1+IF(AND(WEEKDAY($A3187)&lt;&gt;1,WEEKDAY($A3187)&lt;&gt;7),-VLOOKUP($A3187,ETF_OP_Fee!$I$5:$J$14,2,1),0))^($A3187-$A3186)*(1+1*(B3187/B3186-1))</f>
        <v>14.973431964103991</v>
      </c>
      <c r="I3187" s="9">
        <f>IFERROR(VLOOKUP(A3187,'BITO-IV'!$A$1:$J$10000,4,0),"")</f>
        <v>13.092599999999999</v>
      </c>
      <c r="J3187" s="9">
        <f t="shared" si="139"/>
        <v>0.14365610834394937</v>
      </c>
      <c r="L3187" s="9">
        <f>VLOOKUP(A3187,'ETH-Web'!$A$1:$G$10001,6,0)</f>
        <v>1612.9873050000001</v>
      </c>
      <c r="M3187" s="2">
        <f>M3186*(1-M$1+IF(AND(WEEKDAY($A3187)&lt;&gt;1,WEEKDAY($A3187)&lt;&gt;7),-VLOOKUP($A3187,ETF_OP_Fee!$K$5:$L$14,2,1),0))^($A3187-$A3186)*(1+2*(L3187/L3186-1))-M$3*IFERROR(VLOOKUP($A4783,Dividends!$C$10:$E$100,3,0),0)</f>
        <v>5.2755416153943395</v>
      </c>
      <c r="R3187">
        <f t="shared" si="142"/>
        <v>339.10019538947904</v>
      </c>
      <c r="S3187" t="e">
        <f t="shared" si="140"/>
        <v>#VALUE!</v>
      </c>
      <c r="T3187">
        <f t="shared" si="138"/>
        <v>270.64561077566185</v>
      </c>
      <c r="U3187">
        <f t="shared" si="136"/>
        <v>1052.2669237166886</v>
      </c>
      <c r="V3187">
        <f t="shared" si="137"/>
        <v>1081.9766315620641</v>
      </c>
      <c r="W3187">
        <f>VLOOKUP(A3187,Tbills!$B$4:$C$10000,2,1)</f>
        <v>2.6100000000000101</v>
      </c>
    </row>
    <row r="3188" spans="1:23">
      <c r="A3188" s="1">
        <v>44795</v>
      </c>
      <c r="B3188">
        <f>IFERROR(VLOOKUP($A3188,'BTC-Web'!$A$2:$H$10000,2,0),"")</f>
        <v>21531.462890999999</v>
      </c>
      <c r="C3188">
        <f>VLOOKUP(A3188,H_SPBTFDUE!$B$2:$C$5828,2,0)</f>
        <v>115.09</v>
      </c>
      <c r="D3188" s="2">
        <f>D3187*(1-D$1+IF(AND(WEEKDAY($A3188)&lt;&gt;1,WEEKDAY($A3188)&lt;&gt;7),-VLOOKUP($A3188,ETF_OP_Fee!$G$5:$H$14,2,1),0))^($A3188-$A3187)*(1+2*(C3188/C3187-1))+IFERROR(VLOOKUP(A3188,BITXeom!$C$9:$D$100,2,0),0)-$D$3*IFERROR(VLOOKUP($A3188,Dividends!$C$10:$E$100,2,0),0)</f>
        <v>10.147206199188838</v>
      </c>
      <c r="G3188" s="66">
        <f t="shared" si="141"/>
        <v>0.10748271880770394</v>
      </c>
      <c r="H3188" s="2">
        <f>H3187*(1-H$1+IF(AND(WEEKDAY($A3188)&lt;&gt;1,WEEKDAY($A3188)&lt;&gt;7),-VLOOKUP($A3188,ETF_OP_Fee!$I$5:$J$14,2,1),0))^($A3188-$A3187)*(1+1*(B3188/B3187-1))</f>
        <v>13.887493292946074</v>
      </c>
      <c r="I3188" s="9">
        <f>IFERROR(VLOOKUP(A3188,'BITO-IV'!$A$1:$J$10000,4,0),"")</f>
        <v>12.9275</v>
      </c>
      <c r="J3188" s="9">
        <f t="shared" si="139"/>
        <v>7.4259778994087977E-2</v>
      </c>
      <c r="L3188" s="9">
        <f>VLOOKUP(A3188,'ETH-Web'!$A$1:$G$10001,6,0)</f>
        <v>1622.5058590000001</v>
      </c>
      <c r="M3188" s="2">
        <f>M3187*(1-M$1+IF(AND(WEEKDAY($A3188)&lt;&gt;1,WEEKDAY($A3188)&lt;&gt;7),-VLOOKUP($A3188,ETF_OP_Fee!$K$5:$L$14,2,1),0))^($A3188-$A3187)*(1+2*(L3188/L3187-1))-M$3*IFERROR(VLOOKUP($A4784,Dividends!$C$10:$E$100,3,0),0)</f>
        <v>5.3373932343275818</v>
      </c>
      <c r="R3188">
        <f t="shared" si="142"/>
        <v>314.53172714404366</v>
      </c>
      <c r="S3188" t="e">
        <f t="shared" si="140"/>
        <v>#VALUE!</v>
      </c>
      <c r="T3188">
        <f t="shared" si="138"/>
        <v>267.27821644217369</v>
      </c>
      <c r="U3188">
        <f t="shared" si="136"/>
        <v>1058.4765569263011</v>
      </c>
      <c r="V3188">
        <f t="shared" si="137"/>
        <v>1094.661965351256</v>
      </c>
      <c r="W3188">
        <f>VLOOKUP(A3188,Tbills!$B$4:$C$10000,2,1)</f>
        <v>2.6100000000000101</v>
      </c>
    </row>
    <row r="3189" spans="1:23">
      <c r="A3189" s="1">
        <v>44796</v>
      </c>
      <c r="B3189">
        <f>IFERROR(VLOOKUP($A3189,'BTC-Web'!$A$2:$H$10000,2,0),"")</f>
        <v>21401.044922000001</v>
      </c>
      <c r="C3189">
        <f>VLOOKUP(A3189,H_SPBTFDUE!$B$2:$C$5828,2,0)</f>
        <v>117.89</v>
      </c>
      <c r="D3189" s="2">
        <f>D3188*(1-D$1+IF(AND(WEEKDAY($A3189)&lt;&gt;1,WEEKDAY($A3189)&lt;&gt;7),-VLOOKUP($A3189,ETF_OP_Fee!$G$5:$H$14,2,1),0))^($A3189-$A3188)*(1+2*(C3189/C3188-1))+IFERROR(VLOOKUP(A3189,BITXeom!$C$9:$D$100,2,0),0)-$D$3*IFERROR(VLOOKUP($A3189,Dividends!$C$10:$E$100,2,0),0)</f>
        <v>10.639661874812088</v>
      </c>
      <c r="G3189" s="66">
        <f t="shared" si="141"/>
        <v>0.10224727565174639</v>
      </c>
      <c r="H3189" s="2">
        <f>H3188*(1-H$1+IF(AND(WEEKDAY($A3189)&lt;&gt;1,WEEKDAY($A3189)&lt;&gt;7),-VLOOKUP($A3189,ETF_OP_Fee!$I$5:$J$14,2,1),0))^($A3189-$A3188)*(1+1*(B3189/B3188-1))</f>
        <v>13.803016255775294</v>
      </c>
      <c r="I3189" s="9">
        <f>IFERROR(VLOOKUP(A3189,'BITO-IV'!$A$1:$J$10000,4,0),"")</f>
        <v>13.2462</v>
      </c>
      <c r="J3189" s="9">
        <f t="shared" si="139"/>
        <v>4.2035923946134979E-2</v>
      </c>
      <c r="L3189" s="9">
        <f>VLOOKUP(A3189,'ETH-Web'!$A$1:$G$10001,6,0)</f>
        <v>1662.7698969999999</v>
      </c>
      <c r="M3189" s="2">
        <f>M3188*(1-M$1+IF(AND(WEEKDAY($A3189)&lt;&gt;1,WEEKDAY($A3189)&lt;&gt;7),-VLOOKUP($A3189,ETF_OP_Fee!$K$5:$L$14,2,1),0))^($A3189-$A3188)*(1+2*(L3189/L3188-1))-M$3*IFERROR(VLOOKUP($A4785,Dividends!$C$10:$E$100,3,0),0)</f>
        <v>5.6021540135489527</v>
      </c>
      <c r="R3189">
        <f t="shared" si="142"/>
        <v>312.62658074280517</v>
      </c>
      <c r="S3189" t="e">
        <f t="shared" si="140"/>
        <v>#VALUE!</v>
      </c>
      <c r="T3189">
        <f t="shared" si="138"/>
        <v>273.78077101718532</v>
      </c>
      <c r="U3189">
        <f t="shared" si="136"/>
        <v>1084.7436671951396</v>
      </c>
      <c r="V3189">
        <f t="shared" si="137"/>
        <v>1148.9625465912493</v>
      </c>
      <c r="W3189">
        <f>VLOOKUP(A3189,Tbills!$B$4:$C$10000,2,1)</f>
        <v>2.6100000000000101</v>
      </c>
    </row>
    <row r="3190" spans="1:23">
      <c r="A3190" s="1">
        <v>44797</v>
      </c>
      <c r="B3190">
        <f>IFERROR(VLOOKUP($A3190,'BTC-Web'!$A$2:$H$10000,2,0),"")</f>
        <v>21526.455077999999</v>
      </c>
      <c r="C3190">
        <f>VLOOKUP(A3190,H_SPBTFDUE!$B$2:$C$5828,2,0)</f>
        <v>118.74</v>
      </c>
      <c r="D3190" s="2">
        <f>D3189*(1-D$1+IF(AND(WEEKDAY($A3190)&lt;&gt;1,WEEKDAY($A3190)&lt;&gt;7),-VLOOKUP($A3190,ETF_OP_Fee!$G$5:$H$14,2,1),0))^($A3190-$A3189)*(1+2*(C3190/C3189-1))+IFERROR(VLOOKUP(A3190,BITXeom!$C$9:$D$100,2,0),0)-$D$3*IFERROR(VLOOKUP($A3190,Dividends!$C$10:$E$100,2,0),0)</f>
        <v>10.791787079016194</v>
      </c>
      <c r="G3190" s="66">
        <f t="shared" si="141"/>
        <v>0.10076752475237971</v>
      </c>
      <c r="H3190" s="2">
        <f>H3189*(1-H$1+IF(AND(WEEKDAY($A3190)&lt;&gt;1,WEEKDAY($A3190)&lt;&gt;7),-VLOOKUP($A3190,ETF_OP_Fee!$I$5:$J$14,2,1),0))^($A3190-$A3189)*(1+1*(B3190/B3189-1))</f>
        <v>13.883540590329813</v>
      </c>
      <c r="I3190" s="9">
        <f>IFERROR(VLOOKUP(A3190,'BITO-IV'!$A$1:$J$10000,4,0),"")</f>
        <v>13.3527</v>
      </c>
      <c r="J3190" s="9">
        <f t="shared" si="139"/>
        <v>3.9755299701919045E-2</v>
      </c>
      <c r="L3190" s="9">
        <f>VLOOKUP(A3190,'ETH-Web'!$A$1:$G$10001,6,0)</f>
        <v>1657.0592039999999</v>
      </c>
      <c r="M3190" s="2">
        <f>M3189*(1-M$1+IF(AND(WEEKDAY($A3190)&lt;&gt;1,WEEKDAY($A3190)&lt;&gt;7),-VLOOKUP($A3190,ETF_OP_Fee!$K$5:$L$14,2,1),0))^($A3190-$A3189)*(1+2*(L3190/L3189-1))-M$3*IFERROR(VLOOKUP($A4786,Dividends!$C$10:$E$100,3,0),0)</f>
        <v>5.5635301418595056</v>
      </c>
      <c r="R3190">
        <f t="shared" si="142"/>
        <v>314.45857298447362</v>
      </c>
      <c r="S3190" t="e">
        <f t="shared" si="140"/>
        <v>#VALUE!</v>
      </c>
      <c r="T3190">
        <f t="shared" si="138"/>
        <v>275.75476079888523</v>
      </c>
      <c r="U3190">
        <f t="shared" si="136"/>
        <v>1081.0181739214026</v>
      </c>
      <c r="V3190">
        <f t="shared" si="137"/>
        <v>1141.0410610576148</v>
      </c>
      <c r="W3190">
        <f>VLOOKUP(A3190,Tbills!$B$4:$C$10000,2,1)</f>
        <v>2.6100000000000101</v>
      </c>
    </row>
    <row r="3191" spans="1:23">
      <c r="A3191" s="1">
        <v>44798</v>
      </c>
      <c r="B3191">
        <f>IFERROR(VLOOKUP($A3191,'BTC-Web'!$A$2:$H$10000,2,0),"")</f>
        <v>21395.458984000001</v>
      </c>
      <c r="C3191">
        <f>VLOOKUP(A3191,H_SPBTFDUE!$B$2:$C$5828,2,0)</f>
        <v>117.89</v>
      </c>
      <c r="D3191" s="2">
        <f>D3190*(1-D$1+IF(AND(WEEKDAY($A3191)&lt;&gt;1,WEEKDAY($A3191)&lt;&gt;7),-VLOOKUP($A3191,ETF_OP_Fee!$G$5:$H$14,2,1),0))^($A3191-$A3190)*(1+2*(C3191/C3190-1))+IFERROR(VLOOKUP(A3191,BITXeom!$C$9:$D$100,2,0),0)-$D$3*IFERROR(VLOOKUP($A3191,Dividends!$C$10:$E$100,2,0),0)</f>
        <v>10.635998813738597</v>
      </c>
      <c r="G3191" s="66">
        <f t="shared" si="141"/>
        <v>0.10220496747925294</v>
      </c>
      <c r="H3191" s="2">
        <f>H3190*(1-H$1+IF(AND(WEEKDAY($A3191)&lt;&gt;1,WEEKDAY($A3191)&lt;&gt;7),-VLOOKUP($A3191,ETF_OP_Fee!$I$5:$J$14,2,1),0))^($A3191-$A3190)*(1+1*(B3191/B3190-1))</f>
        <v>13.798695181152043</v>
      </c>
      <c r="I3191" s="9">
        <f>IFERROR(VLOOKUP(A3191,'BITO-IV'!$A$1:$J$10000,4,0),"")</f>
        <v>13.255000000000001</v>
      </c>
      <c r="J3191" s="9">
        <f t="shared" si="139"/>
        <v>4.1018120041647954E-2</v>
      </c>
      <c r="L3191" s="9">
        <f>VLOOKUP(A3191,'ETH-Web'!$A$1:$G$10001,6,0)</f>
        <v>1696.4570309999999</v>
      </c>
      <c r="M3191" s="2">
        <f>M3190*(1-M$1+IF(AND(WEEKDAY($A3191)&lt;&gt;1,WEEKDAY($A3191)&lt;&gt;7),-VLOOKUP($A3191,ETF_OP_Fee!$K$5:$L$14,2,1),0))^($A3191-$A3190)*(1+2*(L3191/L3190-1))-M$3*IFERROR(VLOOKUP($A4787,Dividends!$C$10:$E$100,3,0),0)</f>
        <v>5.8279342632174647</v>
      </c>
      <c r="R3191">
        <f t="shared" si="142"/>
        <v>312.54498133008747</v>
      </c>
      <c r="S3191" t="e">
        <f t="shared" si="140"/>
        <v>#VALUE!</v>
      </c>
      <c r="T3191">
        <f t="shared" si="138"/>
        <v>273.78077101718532</v>
      </c>
      <c r="U3191">
        <f t="shared" si="136"/>
        <v>1106.7201928337042</v>
      </c>
      <c r="V3191">
        <f t="shared" si="137"/>
        <v>1195.2684942681151</v>
      </c>
      <c r="W3191">
        <f>VLOOKUP(A3191,Tbills!$B$4:$C$10000,2,1)</f>
        <v>2.7701090109889974</v>
      </c>
    </row>
    <row r="3192" spans="1:23">
      <c r="A3192" s="1">
        <v>44799</v>
      </c>
      <c r="B3192">
        <f>IFERROR(VLOOKUP($A3192,'BTC-Web'!$A$2:$H$10000,2,0),"")</f>
        <v>21596.085938</v>
      </c>
      <c r="C3192">
        <f>VLOOKUP(A3192,H_SPBTFDUE!$B$2:$C$5828,2,0)</f>
        <v>111.99</v>
      </c>
      <c r="D3192" s="2">
        <f>D3191*(1-D$1+IF(AND(WEEKDAY($A3192)&lt;&gt;1,WEEKDAY($A3192)&lt;&gt;7),-VLOOKUP($A3192,ETF_OP_Fee!$G$5:$H$14,2,1),0))^($A3192-$A3191)*(1+2*(C3192/C3191-1))+IFERROR(VLOOKUP(A3192,BITXeom!$C$9:$D$100,2,0),0)-$D$3*IFERROR(VLOOKUP($A3192,Dividends!$C$10:$E$100,2,0),0)</f>
        <v>9.5702527024276165</v>
      </c>
      <c r="G3192" s="66">
        <f t="shared" si="141"/>
        <v>0.11242968044024249</v>
      </c>
      <c r="H3192" s="2">
        <f>H3191*(1-H$1+IF(AND(WEEKDAY($A3192)&lt;&gt;1,WEEKDAY($A3192)&lt;&gt;7),-VLOOKUP($A3192,ETF_OP_Fee!$I$5:$J$14,2,1),0))^($A3192-$A3191)*(1+1*(B3192/B3191-1))</f>
        <v>13.927724153053461</v>
      </c>
      <c r="I3192" s="9">
        <f>IFERROR(VLOOKUP(A3192,'BITO-IV'!$A$1:$J$10000,4,0),"")</f>
        <v>12.590299999999999</v>
      </c>
      <c r="J3192" s="9">
        <f t="shared" si="139"/>
        <v>0.10622655163526384</v>
      </c>
      <c r="L3192" s="9">
        <f>VLOOKUP(A3192,'ETH-Web'!$A$1:$G$10001,6,0)</f>
        <v>1507.782837</v>
      </c>
      <c r="M3192" s="2">
        <f>M3191*(1-M$1+IF(AND(WEEKDAY($A3192)&lt;&gt;1,WEEKDAY($A3192)&lt;&gt;7),-VLOOKUP($A3192,ETF_OP_Fee!$K$5:$L$14,2,1),0))^($A3192-$A3191)*(1+2*(L3192/L3191-1))-M$3*IFERROR(VLOOKUP($A4788,Dividends!$C$10:$E$100,3,0),0)</f>
        <v>4.5314914158872384</v>
      </c>
      <c r="R3192">
        <f t="shared" si="142"/>
        <v>315.47574096647264</v>
      </c>
      <c r="S3192" t="e">
        <f t="shared" si="140"/>
        <v>#VALUE!</v>
      </c>
      <c r="T3192">
        <f t="shared" si="138"/>
        <v>260.07895959126796</v>
      </c>
      <c r="U3192">
        <f t="shared" si="136"/>
        <v>983.63452868143395</v>
      </c>
      <c r="V3192">
        <f t="shared" si="137"/>
        <v>929.37714751542001</v>
      </c>
      <c r="W3192">
        <f>VLOOKUP(A3192,Tbills!$B$4:$C$10000,2,1)</f>
        <v>2.7701090109889974</v>
      </c>
    </row>
    <row r="3193" spans="1:23">
      <c r="A3193" s="1">
        <v>44802</v>
      </c>
      <c r="B3193">
        <f>IFERROR(VLOOKUP($A3193,'BTC-Web'!$A$2:$H$10000,2,0),"")</f>
        <v>19615.154297000001</v>
      </c>
      <c r="C3193">
        <f>VLOOKUP(A3193,H_SPBTFDUE!$B$2:$C$5828,2,0)</f>
        <v>109.48</v>
      </c>
      <c r="D3193" s="2">
        <f>D3192*(1-D$1+IF(AND(WEEKDAY($A3193)&lt;&gt;1,WEEKDAY($A3193)&lt;&gt;7),-VLOOKUP($A3193,ETF_OP_Fee!$G$5:$H$14,2,1),0))^($A3193-$A3192)*(1+2*(C3193/C3192-1))+IFERROR(VLOOKUP(A3193,BITXeom!$C$9:$D$100,2,0),0)-$D$3*IFERROR(VLOOKUP($A3193,Dividends!$C$10:$E$100,2,0),0)</f>
        <v>9.1379565192225662</v>
      </c>
      <c r="G3193" s="66">
        <f t="shared" si="141"/>
        <v>0.11746353680149581</v>
      </c>
      <c r="H3193" s="2">
        <f>H3192*(1-H$1+IF(AND(WEEKDAY($A3193)&lt;&gt;1,WEEKDAY($A3193)&lt;&gt;7),-VLOOKUP($A3193,ETF_OP_Fee!$I$5:$J$14,2,1),0))^($A3193-$A3192)*(1+1*(B3193/B3192-1))</f>
        <v>12.649196154597886</v>
      </c>
      <c r="I3193" s="9">
        <f>IFERROR(VLOOKUP(A3193,'BITO-IV'!$A$1:$J$10000,4,0),"")</f>
        <v>12.3043</v>
      </c>
      <c r="J3193" s="9">
        <f t="shared" si="139"/>
        <v>2.8030538478246436E-2</v>
      </c>
      <c r="L3193" s="9">
        <f>VLOOKUP(A3193,'ETH-Web'!$A$1:$G$10001,6,0)</f>
        <v>1553.0373540000001</v>
      </c>
      <c r="M3193" s="2">
        <f>M3192*(1-M$1+IF(AND(WEEKDAY($A3193)&lt;&gt;1,WEEKDAY($A3193)&lt;&gt;7),-VLOOKUP($A3193,ETF_OP_Fee!$K$5:$L$14,2,1),0))^($A3193-$A3192)*(1+2*(L3193/L3192-1))-M$3*IFERROR(VLOOKUP($A4789,Dividends!$C$10:$E$100,3,0),0)</f>
        <v>4.803136208615383</v>
      </c>
      <c r="R3193">
        <f t="shared" si="142"/>
        <v>286.53828076916983</v>
      </c>
      <c r="S3193" t="e">
        <f t="shared" si="140"/>
        <v>#VALUE!</v>
      </c>
      <c r="T3193">
        <f t="shared" si="138"/>
        <v>254.24988388295401</v>
      </c>
      <c r="U3193">
        <f t="shared" si="136"/>
        <v>1013.1572851471921</v>
      </c>
      <c r="V3193">
        <f t="shared" si="137"/>
        <v>985.08959170498281</v>
      </c>
      <c r="W3193">
        <f>VLOOKUP(A3193,Tbills!$B$4:$C$10000,2,1)</f>
        <v>2.7701090109889974</v>
      </c>
    </row>
    <row r="3194" spans="1:23">
      <c r="A3194" s="1">
        <v>44803</v>
      </c>
      <c r="B3194">
        <f>IFERROR(VLOOKUP($A3194,'BTC-Web'!$A$2:$H$10000,2,0),"")</f>
        <v>20298.611327999999</v>
      </c>
      <c r="C3194">
        <f>VLOOKUP(A3194,H_SPBTFDUE!$B$2:$C$5828,2,0)</f>
        <v>108.41</v>
      </c>
      <c r="D3194" s="2">
        <f>D3193*(1-D$1+IF(AND(WEEKDAY($A3194)&lt;&gt;1,WEEKDAY($A3194)&lt;&gt;7),-VLOOKUP($A3194,ETF_OP_Fee!$G$5:$H$14,2,1),0))^($A3194-$A3193)*(1+2*(C3194/C3193-1))+IFERROR(VLOOKUP(A3194,BITXeom!$C$9:$D$100,2,0),0)-$D$3*IFERROR(VLOOKUP($A3194,Dividends!$C$10:$E$100,2,0),0)</f>
        <v>8.9582573175096911</v>
      </c>
      <c r="G3194" s="66">
        <f t="shared" si="141"/>
        <v>0.11975347604963461</v>
      </c>
      <c r="H3194" s="2">
        <f>H3193*(1-H$1+IF(AND(WEEKDAY($A3194)&lt;&gt;1,WEEKDAY($A3194)&lt;&gt;7),-VLOOKUP($A3194,ETF_OP_Fee!$I$5:$J$14,2,1),0))^($A3194-$A3193)*(1+1*(B3194/B3193-1))</f>
        <v>13.089595403769376</v>
      </c>
      <c r="I3194" s="9">
        <f>IFERROR(VLOOKUP(A3194,'BITO-IV'!$A$1:$J$10000,4,0),"")</f>
        <v>12.1846</v>
      </c>
      <c r="J3194" s="9">
        <f t="shared" si="139"/>
        <v>7.4273706463025224E-2</v>
      </c>
      <c r="L3194" s="9">
        <f>VLOOKUP(A3194,'ETH-Web'!$A$1:$G$10001,6,0)</f>
        <v>1523.8388669999999</v>
      </c>
      <c r="M3194" s="2">
        <f>M3193*(1-M$1+IF(AND(WEEKDAY($A3194)&lt;&gt;1,WEEKDAY($A3194)&lt;&gt;7),-VLOOKUP($A3194,ETF_OP_Fee!$K$5:$L$14,2,1),0))^($A3194-$A3193)*(1+2*(L3194/L3193-1))-M$3*IFERROR(VLOOKUP($A4790,Dividends!$C$10:$E$100,3,0),0)</f>
        <v>4.6224106758973509</v>
      </c>
      <c r="R3194">
        <f t="shared" si="142"/>
        <v>296.52222479923506</v>
      </c>
      <c r="S3194" t="e">
        <f t="shared" si="140"/>
        <v>#VALUE!</v>
      </c>
      <c r="T3194">
        <f t="shared" si="138"/>
        <v>251.76497909893169</v>
      </c>
      <c r="U3194">
        <f t="shared" si="136"/>
        <v>994.1090248184031</v>
      </c>
      <c r="V3194">
        <f t="shared" si="137"/>
        <v>948.02405087844159</v>
      </c>
      <c r="W3194">
        <f>VLOOKUP(A3194,Tbills!$B$4:$C$10000,2,1)</f>
        <v>2.7701090109889974</v>
      </c>
    </row>
    <row r="3195" spans="1:23">
      <c r="A3195" s="1">
        <v>44804</v>
      </c>
      <c r="B3195">
        <f>IFERROR(VLOOKUP($A3195,'BTC-Web'!$A$2:$H$10000,2,0),"")</f>
        <v>19799.582031000002</v>
      </c>
      <c r="C3195">
        <f>VLOOKUP(A3195,H_SPBTFDUE!$B$2:$C$5828,2,0)</f>
        <v>110.04</v>
      </c>
      <c r="D3195" s="2">
        <f>D3194*(1-D$1+IF(AND(WEEKDAY($A3195)&lt;&gt;1,WEEKDAY($A3195)&lt;&gt;7),-VLOOKUP($A3195,ETF_OP_Fee!$G$5:$H$14,2,1),0))^($A3195-$A3194)*(1+2*(C3195/C3194-1))+IFERROR(VLOOKUP(A3195,BITXeom!$C$9:$D$100,2,0),0)-$D$3*IFERROR(VLOOKUP($A3195,Dividends!$C$10:$E$100,2,0),0)</f>
        <v>9.2265289389149956</v>
      </c>
      <c r="G3195" s="66">
        <f t="shared" si="141"/>
        <v>0.11614613233636212</v>
      </c>
      <c r="H3195" s="2">
        <f>H3194*(1-H$1+IF(AND(WEEKDAY($A3195)&lt;&gt;1,WEEKDAY($A3195)&lt;&gt;7),-VLOOKUP($A3195,ETF_OP_Fee!$I$5:$J$14,2,1),0))^($A3195-$A3194)*(1+1*(B3195/B3194-1))</f>
        <v>12.76746316680636</v>
      </c>
      <c r="I3195" s="9">
        <f>IFERROR(VLOOKUP(A3195,'BITO-IV'!$A$1:$J$10000,4,0),"")</f>
        <v>12.368</v>
      </c>
      <c r="J3195" s="9">
        <f t="shared" si="139"/>
        <v>3.2298121507629451E-2</v>
      </c>
      <c r="L3195" s="9">
        <f>VLOOKUP(A3195,'ETH-Web'!$A$1:$G$10001,6,0)</f>
        <v>1553.684937</v>
      </c>
      <c r="M3195" s="2">
        <f>M3194*(1-M$1+IF(AND(WEEKDAY($A3195)&lt;&gt;1,WEEKDAY($A3195)&lt;&gt;7),-VLOOKUP($A3195,ETF_OP_Fee!$K$5:$L$14,2,1),0))^($A3195-$A3194)*(1+2*(L3195/L3194-1))-M$3*IFERROR(VLOOKUP($A4791,Dividends!$C$10:$E$100,3,0),0)</f>
        <v>4.8033570233380383</v>
      </c>
      <c r="R3195">
        <f t="shared" si="142"/>
        <v>289.23240211159521</v>
      </c>
      <c r="S3195" t="e">
        <f t="shared" si="140"/>
        <v>#VALUE!</v>
      </c>
      <c r="T3195">
        <f t="shared" si="138"/>
        <v>255.55039479795633</v>
      </c>
      <c r="U3195">
        <f t="shared" si="136"/>
        <v>1013.5797498306703</v>
      </c>
      <c r="V3195">
        <f t="shared" si="137"/>
        <v>985.13487925785148</v>
      </c>
      <c r="W3195">
        <f>VLOOKUP(A3195,Tbills!$B$4:$C$10000,2,1)</f>
        <v>2.7701090109889974</v>
      </c>
    </row>
    <row r="3196" spans="1:23">
      <c r="A3196" s="1">
        <v>44805</v>
      </c>
      <c r="B3196">
        <f>IFERROR(VLOOKUP($A3196,'BTC-Web'!$A$2:$H$10000,2,0),"")</f>
        <v>20050.498047000001</v>
      </c>
      <c r="C3196">
        <f>VLOOKUP(A3196,H_SPBTFDUE!$B$2:$C$5828,2,0)</f>
        <v>107.99</v>
      </c>
      <c r="D3196" s="2">
        <f>D3195*(1-D$1+IF(AND(WEEKDAY($A3196)&lt;&gt;1,WEEKDAY($A3196)&lt;&gt;7),-VLOOKUP($A3196,ETF_OP_Fee!$G$5:$H$14,2,1),0))^($A3196-$A3195)*(1+2*(C3196/C3195-1))+IFERROR(VLOOKUP(A3196,BITXeom!$C$9:$D$100,2,0),0)-$D$3*IFERROR(VLOOKUP($A3196,Dividends!$C$10:$E$100,2,0),0)</f>
        <v>8.8816852524343375</v>
      </c>
      <c r="G3196" s="66">
        <f t="shared" si="141"/>
        <v>0.12046759584785539</v>
      </c>
      <c r="H3196" s="2">
        <f>H3195*(1-H$1+IF(AND(WEEKDAY($A3196)&lt;&gt;1,WEEKDAY($A3196)&lt;&gt;7),-VLOOKUP($A3196,ETF_OP_Fee!$I$5:$J$14,2,1),0))^($A3196-$A3195)*(1+1*(B3196/B3195-1))</f>
        <v>12.928926076974097</v>
      </c>
      <c r="I3196" s="9">
        <f>IFERROR(VLOOKUP(A3196,'BITO-IV'!$A$1:$J$10000,4,0),"")</f>
        <v>12.1371</v>
      </c>
      <c r="J3196" s="9">
        <f t="shared" si="139"/>
        <v>6.5240137839689627E-2</v>
      </c>
      <c r="L3196" s="9">
        <f>VLOOKUP(A3196,'ETH-Web'!$A$1:$G$10001,6,0)</f>
        <v>1586.1767580000001</v>
      </c>
      <c r="M3196" s="2">
        <f>M3195*(1-M$1+IF(AND(WEEKDAY($A3196)&lt;&gt;1,WEEKDAY($A3196)&lt;&gt;7),-VLOOKUP($A3196,ETF_OP_Fee!$K$5:$L$14,2,1),0))^($A3196-$A3195)*(1+2*(L3196/L3195-1))-M$3*IFERROR(VLOOKUP($A4792,Dividends!$C$10:$E$100,3,0),0)</f>
        <v>5.0041309330206198</v>
      </c>
      <c r="R3196">
        <f t="shared" si="142"/>
        <v>292.89778463948517</v>
      </c>
      <c r="S3196" t="e">
        <f t="shared" si="140"/>
        <v>#VALUE!</v>
      </c>
      <c r="T3196">
        <f t="shared" si="138"/>
        <v>250.78959591267994</v>
      </c>
      <c r="U3196">
        <f t="shared" si="136"/>
        <v>1034.7764873521869</v>
      </c>
      <c r="V3196">
        <f t="shared" si="137"/>
        <v>1026.3122017663136</v>
      </c>
      <c r="W3196">
        <f>VLOOKUP(A3196,Tbills!$B$4:$C$10000,2,1)</f>
        <v>2.8799999999999781</v>
      </c>
    </row>
    <row r="3197" spans="1:23">
      <c r="A3197" s="1">
        <v>44806</v>
      </c>
      <c r="B3197">
        <f>IFERROR(VLOOKUP($A3197,'BTC-Web'!$A$2:$H$10000,2,0),"")</f>
        <v>20126.072265999999</v>
      </c>
      <c r="C3197">
        <f>VLOOKUP(A3197,H_SPBTFDUE!$B$2:$C$5828,2,0)</f>
        <v>108.42</v>
      </c>
      <c r="D3197" s="2">
        <f>D3196*(1-D$1+IF(AND(WEEKDAY($A3197)&lt;&gt;1,WEEKDAY($A3197)&lt;&gt;7),-VLOOKUP($A3197,ETF_OP_Fee!$G$5:$H$14,2,1),0))^($A3197-$A3196)*(1+2*(C3197/C3196-1))+IFERROR(VLOOKUP(A3197,BITXeom!$C$9:$D$100,2,0),0)-$D$3*IFERROR(VLOOKUP($A3197,Dividends!$C$10:$E$100,2,0),0)</f>
        <v>8.951337136928748</v>
      </c>
      <c r="G3197" s="66">
        <f t="shared" si="141"/>
        <v>0.11950195709757844</v>
      </c>
      <c r="H3197" s="2">
        <f>H3196*(1-H$1+IF(AND(WEEKDAY($A3197)&lt;&gt;1,WEEKDAY($A3197)&lt;&gt;7),-VLOOKUP($A3197,ETF_OP_Fee!$I$5:$J$14,2,1),0))^($A3197-$A3196)*(1+1*(B3197/B3196-1))</f>
        <v>12.97731993424823</v>
      </c>
      <c r="I3197" s="9">
        <f>IFERROR(VLOOKUP(A3197,'BITO-IV'!$A$1:$J$10000,4,0),"")</f>
        <v>12.1859</v>
      </c>
      <c r="J3197" s="9">
        <f t="shared" si="139"/>
        <v>6.4945546430565715E-2</v>
      </c>
      <c r="L3197" s="9">
        <f>VLOOKUP(A3197,'ETH-Web'!$A$1:$G$10001,6,0)</f>
        <v>1577.2204589999999</v>
      </c>
      <c r="M3197" s="2">
        <f>M3196*(1-M$1+IF(AND(WEEKDAY($A3197)&lt;&gt;1,WEEKDAY($A3197)&lt;&gt;7),-VLOOKUP($A3197,ETF_OP_Fee!$K$5:$L$14,2,1),0))^($A3197-$A3196)*(1+2*(L3197/L3196-1))-M$3*IFERROR(VLOOKUP($A4793,Dividends!$C$10:$E$100,3,0),0)</f>
        <v>4.947492167514361</v>
      </c>
      <c r="R3197">
        <f t="shared" si="142"/>
        <v>294.00177324211592</v>
      </c>
      <c r="S3197" t="e">
        <f t="shared" si="140"/>
        <v>#VALUE!</v>
      </c>
      <c r="T3197">
        <f t="shared" si="138"/>
        <v>251.78820250812817</v>
      </c>
      <c r="U3197">
        <f t="shared" si="136"/>
        <v>1028.9336532719663</v>
      </c>
      <c r="V3197">
        <f t="shared" si="137"/>
        <v>1014.6959877003545</v>
      </c>
      <c r="W3197">
        <f>VLOOKUP(A3197,Tbills!$B$4:$C$10000,2,1)</f>
        <v>2.8799999999999781</v>
      </c>
    </row>
    <row r="3198" spans="1:23">
      <c r="A3198" s="1">
        <v>44810</v>
      </c>
      <c r="B3198">
        <f>IFERROR(VLOOKUP($A3198,'BTC-Web'!$A$2:$H$10000,2,0),"")</f>
        <v>19817.724609000001</v>
      </c>
      <c r="C3198">
        <f>VLOOKUP(A3198,H_SPBTFDUE!$B$2:$C$5828,2,0)</f>
        <v>102.2</v>
      </c>
      <c r="D3198" s="2">
        <f>D3197*(1-D$1+IF(AND(WEEKDAY($A3198)&lt;&gt;1,WEEKDAY($A3198)&lt;&gt;7),-VLOOKUP($A3198,ETF_OP_Fee!$G$5:$H$14,2,1),0))^($A3198-$A3197)*(1+2*(C3198/C3197-1))+IFERROR(VLOOKUP(A3198,BITXeom!$C$9:$D$100,2,0),0)-$D$3*IFERROR(VLOOKUP($A3198,Dividends!$C$10:$E$100,2,0),0)</f>
        <v>7.9204495347434039</v>
      </c>
      <c r="G3198" s="66">
        <f t="shared" si="141"/>
        <v>0.13320726887990852</v>
      </c>
      <c r="H3198" s="2">
        <f>H3197*(1-H$1+IF(AND(WEEKDAY($A3198)&lt;&gt;1,WEEKDAY($A3198)&lt;&gt;7),-VLOOKUP($A3198,ETF_OP_Fee!$I$5:$J$14,2,1),0))^($A3198-$A3197)*(1+1*(B3198/B3197-1))</f>
        <v>12.777166615677018</v>
      </c>
      <c r="I3198" s="9">
        <f>IFERROR(VLOOKUP(A3198,'BITO-IV'!$A$1:$J$10000,4,0),"")</f>
        <v>11.4894</v>
      </c>
      <c r="J3198" s="9">
        <f t="shared" si="139"/>
        <v>0.11208301701368373</v>
      </c>
      <c r="L3198" s="9">
        <f>VLOOKUP(A3198,'ETH-Web'!$A$1:$G$10001,6,0)</f>
        <v>1561.7485349999999</v>
      </c>
      <c r="M3198" s="2">
        <f>M3197*(1-M$1+IF(AND(WEEKDAY($A3198)&lt;&gt;1,WEEKDAY($A3198)&lt;&gt;7),-VLOOKUP($A3198,ETF_OP_Fee!$K$5:$L$14,2,1),0))^($A3198-$A3197)*(1+2*(L3198/L3197-1))-M$3*IFERROR(VLOOKUP($A4794,Dividends!$C$10:$E$100,3,0),0)</f>
        <v>4.8499265489571464</v>
      </c>
      <c r="R3198">
        <f t="shared" si="142"/>
        <v>289.49742898980003</v>
      </c>
      <c r="S3198" t="e">
        <f t="shared" si="140"/>
        <v>#VALUE!</v>
      </c>
      <c r="T3198">
        <f t="shared" si="138"/>
        <v>237.34324198792382</v>
      </c>
      <c r="U3198">
        <f t="shared" si="136"/>
        <v>1018.8402112337116</v>
      </c>
      <c r="V3198">
        <f t="shared" si="137"/>
        <v>994.68596275528284</v>
      </c>
      <c r="W3198">
        <f>VLOOKUP(A3198,Tbills!$B$4:$C$10000,2,1)</f>
        <v>2.8799999999999781</v>
      </c>
    </row>
    <row r="3199" spans="1:23">
      <c r="A3199" s="1">
        <v>44811</v>
      </c>
      <c r="B3199">
        <f>IFERROR(VLOOKUP($A3199,'BTC-Web'!$A$2:$H$10000,2,0),"")</f>
        <v>18837.683593999998</v>
      </c>
      <c r="C3199">
        <f>VLOOKUP(A3199,H_SPBTFDUE!$B$2:$C$5828,2,0)</f>
        <v>103.76</v>
      </c>
      <c r="D3199" s="2">
        <f>D3198*(1-D$1+IF(AND(WEEKDAY($A3199)&lt;&gt;1,WEEKDAY($A3199)&lt;&gt;7),-VLOOKUP($A3199,ETF_OP_Fee!$G$5:$H$14,2,1),0))^($A3199-$A3198)*(1+2*(C3199/C3198-1))+IFERROR(VLOOKUP(A3199,BITXeom!$C$9:$D$100,2,0),0)-$D$3*IFERROR(VLOOKUP($A3199,Dividends!$C$10:$E$100,2,0),0)</f>
        <v>8.16126405189714</v>
      </c>
      <c r="G3199" s="66">
        <f t="shared" si="141"/>
        <v>0.12913373324805183</v>
      </c>
      <c r="H3199" s="2">
        <f>H3198*(1-H$1+IF(AND(WEEKDAY($A3199)&lt;&gt;1,WEEKDAY($A3199)&lt;&gt;7),-VLOOKUP($A3199,ETF_OP_Fee!$I$5:$J$14,2,1),0))^($A3199-$A3198)*(1+1*(B3199/B3198-1))</f>
        <v>12.144984456619245</v>
      </c>
      <c r="I3199" s="9">
        <f>IFERROR(VLOOKUP(A3199,'BITO-IV'!$A$1:$J$10000,4,0),"")</f>
        <v>11.665699999999999</v>
      </c>
      <c r="J3199" s="9">
        <f t="shared" si="139"/>
        <v>4.1084929032912276E-2</v>
      </c>
      <c r="L3199" s="9">
        <f>VLOOKUP(A3199,'ETH-Web'!$A$1:$G$10001,6,0)</f>
        <v>1629.9063719999999</v>
      </c>
      <c r="M3199" s="2">
        <f>M3198*(1-M$1+IF(AND(WEEKDAY($A3199)&lt;&gt;1,WEEKDAY($A3199)&lt;&gt;7),-VLOOKUP($A3199,ETF_OP_Fee!$K$5:$L$14,2,1),0))^($A3199-$A3198)*(1+2*(L3199/L3198-1))-M$3*IFERROR(VLOOKUP($A4795,Dividends!$C$10:$E$100,3,0),0)</f>
        <v>5.273111779853247</v>
      </c>
      <c r="R3199">
        <f t="shared" si="142"/>
        <v>275.18098450665252</v>
      </c>
      <c r="S3199" t="e">
        <f t="shared" si="140"/>
        <v>#VALUE!</v>
      </c>
      <c r="T3199">
        <f t="shared" si="138"/>
        <v>240.96609382257313</v>
      </c>
      <c r="U3199">
        <f t="shared" si="136"/>
        <v>1063.3044405831008</v>
      </c>
      <c r="V3199">
        <f t="shared" si="137"/>
        <v>1081.4782893129327</v>
      </c>
      <c r="W3199">
        <f>VLOOKUP(A3199,Tbills!$B$4:$C$10000,2,1)</f>
        <v>2.8799999999999781</v>
      </c>
    </row>
    <row r="3200" spans="1:23">
      <c r="A3200" s="1">
        <v>44812</v>
      </c>
      <c r="B3200">
        <f>IFERROR(VLOOKUP($A3200,'BTC-Web'!$A$2:$H$10000,2,0),"")</f>
        <v>19289.941406000002</v>
      </c>
      <c r="C3200">
        <f>VLOOKUP(A3200,H_SPBTFDUE!$B$2:$C$5828,2,0)</f>
        <v>105.58</v>
      </c>
      <c r="D3200" s="2">
        <f>D3199*(1-D$1+IF(AND(WEEKDAY($A3200)&lt;&gt;1,WEEKDAY($A3200)&lt;&gt;7),-VLOOKUP($A3200,ETF_OP_Fee!$G$5:$H$14,2,1),0))^($A3200-$A3199)*(1+2*(C3200/C3199-1))+IFERROR(VLOOKUP(A3200,BITXeom!$C$9:$D$100,2,0),0)-$D$3*IFERROR(VLOOKUP($A3200,Dividends!$C$10:$E$100,2,0),0)</f>
        <v>8.4465506603493878</v>
      </c>
      <c r="G3200" s="66">
        <f t="shared" si="141"/>
        <v>0.124596876397141</v>
      </c>
      <c r="H3200" s="2">
        <f>H3199*(1-H$1+IF(AND(WEEKDAY($A3200)&lt;&gt;1,WEEKDAY($A3200)&lt;&gt;7),-VLOOKUP($A3200,ETF_OP_Fee!$I$5:$J$14,2,1),0))^($A3200-$A3199)*(1+1*(B3200/B3199-1))</f>
        <v>12.436239295581951</v>
      </c>
      <c r="I3200" s="9">
        <f>IFERROR(VLOOKUP(A3200,'BITO-IV'!$A$1:$J$10000,4,0),"")</f>
        <v>11.870900000000001</v>
      </c>
      <c r="J3200" s="9">
        <f t="shared" si="139"/>
        <v>4.7623962427612909E-2</v>
      </c>
      <c r="L3200" s="9">
        <f>VLOOKUP(A3200,'ETH-Web'!$A$1:$G$10001,6,0)</f>
        <v>1635.3476559999999</v>
      </c>
      <c r="M3200" s="2">
        <f>M3199*(1-M$1+IF(AND(WEEKDAY($A3200)&lt;&gt;1,WEEKDAY($A3200)&lt;&gt;7),-VLOOKUP($A3200,ETF_OP_Fee!$K$5:$L$14,2,1),0))^($A3200-$A3199)*(1+2*(L3200/L3199-1))-M$3*IFERROR(VLOOKUP($A4796,Dividends!$C$10:$E$100,3,0),0)</f>
        <v>5.3081826147384108</v>
      </c>
      <c r="R3200">
        <f t="shared" si="142"/>
        <v>281.78756908675587</v>
      </c>
      <c r="S3200" t="e">
        <f t="shared" si="140"/>
        <v>#VALUE!</v>
      </c>
      <c r="T3200">
        <f t="shared" si="138"/>
        <v>245.19275429633066</v>
      </c>
      <c r="U3200">
        <f t="shared" si="136"/>
        <v>1066.8541791073906</v>
      </c>
      <c r="V3200">
        <f t="shared" si="137"/>
        <v>1088.6710718860795</v>
      </c>
      <c r="W3200">
        <f>VLOOKUP(A3200,Tbills!$B$4:$C$10000,2,1)</f>
        <v>2.964999560439578</v>
      </c>
    </row>
    <row r="3201" spans="1:23">
      <c r="A3201" s="1">
        <v>44813</v>
      </c>
      <c r="B3201">
        <f>IFERROR(VLOOKUP($A3201,'BTC-Web'!$A$2:$H$10000,2,0),"")</f>
        <v>19328.140625</v>
      </c>
      <c r="C3201">
        <f>VLOOKUP(A3201,H_SPBTFDUE!$B$2:$C$5828,2,0)</f>
        <v>116.98</v>
      </c>
      <c r="D3201" s="2">
        <f>D3200*(1-D$1+IF(AND(WEEKDAY($A3201)&lt;&gt;1,WEEKDAY($A3201)&lt;&gt;7),-VLOOKUP($A3201,ETF_OP_Fee!$G$5:$H$14,2,1),0))^($A3201-$A3200)*(1+2*(C3201/C3200-1))+IFERROR(VLOOKUP(A3201,BITXeom!$C$9:$D$100,2,0),0)-$D$3*IFERROR(VLOOKUP($A3201,Dividends!$C$10:$E$100,2,0),0)</f>
        <v>10.269345097750138</v>
      </c>
      <c r="G3201" s="66">
        <f t="shared" si="141"/>
        <v>9.7683696254497812E-2</v>
      </c>
      <c r="H3201" s="2">
        <f>H3200*(1-H$1+IF(AND(WEEKDAY($A3201)&lt;&gt;1,WEEKDAY($A3201)&lt;&gt;7),-VLOOKUP($A3201,ETF_OP_Fee!$I$5:$J$14,2,1),0))^($A3201-$A3200)*(1+1*(B3201/B3200-1))</f>
        <v>12.460542036016882</v>
      </c>
      <c r="I3201" s="9">
        <f>IFERROR(VLOOKUP(A3201,'BITO-IV'!$A$1:$J$10000,4,0),"")</f>
        <v>13.154199999999999</v>
      </c>
      <c r="J3201" s="9">
        <f t="shared" si="139"/>
        <v>-5.27328126365052E-2</v>
      </c>
      <c r="L3201" s="9">
        <f>VLOOKUP(A3201,'ETH-Web'!$A$1:$G$10001,6,0)</f>
        <v>1719.0854489999999</v>
      </c>
      <c r="M3201" s="2">
        <f>M3200*(1-M$1+IF(AND(WEEKDAY($A3201)&lt;&gt;1,WEEKDAY($A3201)&lt;&gt;7),-VLOOKUP($A3201,ETF_OP_Fee!$K$5:$L$14,2,1),0))^($A3201-$A3200)*(1+2*(L3201/L3200-1))-M$3*IFERROR(VLOOKUP($A4797,Dividends!$C$10:$E$100,3,0),0)</f>
        <v>5.8516416999082024</v>
      </c>
      <c r="R3201">
        <f t="shared" si="142"/>
        <v>282.34558348589104</v>
      </c>
      <c r="S3201" t="e">
        <f t="shared" si="140"/>
        <v>#VALUE!</v>
      </c>
      <c r="T3201">
        <f t="shared" si="138"/>
        <v>271.66744078030655</v>
      </c>
      <c r="U3201">
        <f t="shared" si="136"/>
        <v>1121.4823274913203</v>
      </c>
      <c r="V3201">
        <f t="shared" si="137"/>
        <v>1200.1307234691444</v>
      </c>
      <c r="W3201">
        <f>VLOOKUP(A3201,Tbills!$B$4:$C$10000,2,1)</f>
        <v>2.964999560439578</v>
      </c>
    </row>
    <row r="3202" spans="1:23">
      <c r="A3202" s="1">
        <v>44816</v>
      </c>
      <c r="B3202">
        <f>IFERROR(VLOOKUP($A3202,'BTC-Web'!$A$2:$H$10000,2,0),"")</f>
        <v>21770.148438</v>
      </c>
      <c r="C3202">
        <f>VLOOKUP(A3202,H_SPBTFDUE!$B$2:$C$5828,2,0)</f>
        <v>123.11</v>
      </c>
      <c r="D3202" s="2">
        <f>D3201*(1-D$1+IF(AND(WEEKDAY($A3202)&lt;&gt;1,WEEKDAY($A3202)&lt;&gt;7),-VLOOKUP($A3202,ETF_OP_Fee!$G$5:$H$14,2,1),0))^($A3202-$A3201)*(1+2*(C3202/C3201-1))+IFERROR(VLOOKUP(A3202,BITXeom!$C$9:$D$100,2,0),0)-$D$3*IFERROR(VLOOKUP($A3202,Dividends!$C$10:$E$100,2,0),0)</f>
        <v>11.34151342894598</v>
      </c>
      <c r="G3202" s="66">
        <f t="shared" si="141"/>
        <v>8.7440945799409586E-2</v>
      </c>
      <c r="H3202" s="2">
        <f>H3201*(1-H$1+IF(AND(WEEKDAY($A3202)&lt;&gt;1,WEEKDAY($A3202)&lt;&gt;7),-VLOOKUP($A3202,ETF_OP_Fee!$I$5:$J$14,2,1),0))^($A3202-$A3201)*(1+1*(B3202/B3201-1))</f>
        <v>14.033769433268759</v>
      </c>
      <c r="I3202" s="9">
        <f>IFERROR(VLOOKUP(A3202,'BITO-IV'!$A$1:$J$10000,4,0),"")</f>
        <v>13.841100000000001</v>
      </c>
      <c r="J3202" s="9">
        <f t="shared" si="139"/>
        <v>1.3920095459808657E-2</v>
      </c>
      <c r="L3202" s="9">
        <f>VLOOKUP(A3202,'ETH-Web'!$A$1:$G$10001,6,0)</f>
        <v>1713.765259</v>
      </c>
      <c r="M3202" s="2">
        <f>M3201*(1-M$1+IF(AND(WEEKDAY($A3202)&lt;&gt;1,WEEKDAY($A3202)&lt;&gt;7),-VLOOKUP($A3202,ETF_OP_Fee!$K$5:$L$14,2,1),0))^($A3202-$A3201)*(1+2*(L3202/L3201-1))-M$3*IFERROR(VLOOKUP($A4798,Dividends!$C$10:$E$100,3,0),0)</f>
        <v>5.8149733315518546</v>
      </c>
      <c r="R3202">
        <f t="shared" si="142"/>
        <v>318.01844691419041</v>
      </c>
      <c r="S3202" t="e">
        <f t="shared" si="140"/>
        <v>#VALUE!</v>
      </c>
      <c r="T3202">
        <f t="shared" si="138"/>
        <v>285.90339061774267</v>
      </c>
      <c r="U3202">
        <f t="shared" ref="U3202:U3265" si="143">IF($A3202&gt;=$R$2,L3202*U$4,"")</f>
        <v>1118.0115872396552</v>
      </c>
      <c r="V3202">
        <f t="shared" ref="V3202:V3265" si="144">IF($A3202&gt;=$R$2,M3202*V$4,"")</f>
        <v>1192.6102979713517</v>
      </c>
      <c r="W3202">
        <f>VLOOKUP(A3202,Tbills!$B$4:$C$10000,2,1)</f>
        <v>2.964999560439578</v>
      </c>
    </row>
    <row r="3203" spans="1:23">
      <c r="A3203" s="1">
        <v>44817</v>
      </c>
      <c r="B3203">
        <f>IFERROR(VLOOKUP($A3203,'BTC-Web'!$A$2:$H$10000,2,0),"")</f>
        <v>22371.480468999998</v>
      </c>
      <c r="C3203">
        <f>VLOOKUP(A3203,H_SPBTFDUE!$B$2:$C$5828,2,0)</f>
        <v>111</v>
      </c>
      <c r="D3203" s="2">
        <f>D3202*(1-D$1+IF(AND(WEEKDAY($A3203)&lt;&gt;1,WEEKDAY($A3203)&lt;&gt;7),-VLOOKUP($A3203,ETF_OP_Fee!$G$5:$H$14,2,1),0))^($A3203-$A3202)*(1+2*(C3203/C3202-1))+IFERROR(VLOOKUP(A3203,BITXeom!$C$9:$D$100,2,0),0)-$D$3*IFERROR(VLOOKUP($A3203,Dividends!$C$10:$E$100,2,0),0)</f>
        <v>9.1091467871192009</v>
      </c>
      <c r="G3203" s="66">
        <f t="shared" si="141"/>
        <v>0.10463905598505738</v>
      </c>
      <c r="H3203" s="2">
        <f>H3202*(1-H$1+IF(AND(WEEKDAY($A3203)&lt;&gt;1,WEEKDAY($A3203)&lt;&gt;7),-VLOOKUP($A3203,ETF_OP_Fee!$I$5:$J$14,2,1),0))^($A3203-$A3202)*(1+1*(B3203/B3202-1))</f>
        <v>14.421032921030243</v>
      </c>
      <c r="I3203" s="9">
        <f>IFERROR(VLOOKUP(A3203,'BITO-IV'!$A$1:$J$10000,4,0),"")</f>
        <v>12.4765</v>
      </c>
      <c r="J3203" s="9">
        <f t="shared" si="139"/>
        <v>0.15585564228992443</v>
      </c>
      <c r="L3203" s="9">
        <f>VLOOKUP(A3203,'ETH-Web'!$A$1:$G$10001,6,0)</f>
        <v>1580.7879640000001</v>
      </c>
      <c r="M3203" s="2">
        <f>M3202*(1-M$1+IF(AND(WEEKDAY($A3203)&lt;&gt;1,WEEKDAY($A3203)&lt;&gt;7),-VLOOKUP($A3203,ETF_OP_Fee!$K$5:$L$14,2,1),0))^($A3203-$A3202)*(1+2*(L3203/L3202-1))-M$3*IFERROR(VLOOKUP($A4799,Dividends!$C$10:$E$100,3,0),0)</f>
        <v>4.9124368507186951</v>
      </c>
      <c r="R3203">
        <f t="shared" si="142"/>
        <v>326.80270849710973</v>
      </c>
      <c r="S3203" t="e">
        <f t="shared" si="140"/>
        <v>#VALUE!</v>
      </c>
      <c r="T3203">
        <f t="shared" si="138"/>
        <v>257.77984208081745</v>
      </c>
      <c r="U3203">
        <f t="shared" si="143"/>
        <v>1031.2609918071535</v>
      </c>
      <c r="V3203">
        <f t="shared" si="144"/>
        <v>1007.5063877786638</v>
      </c>
      <c r="W3203">
        <f>VLOOKUP(A3203,Tbills!$B$4:$C$10000,2,1)</f>
        <v>2.964999560439578</v>
      </c>
    </row>
    <row r="3204" spans="1:23">
      <c r="A3204" s="1">
        <v>44818</v>
      </c>
      <c r="B3204">
        <f>IFERROR(VLOOKUP($A3204,'BTC-Web'!$A$2:$H$10000,2,0),"")</f>
        <v>20184.554688</v>
      </c>
      <c r="C3204">
        <f>VLOOKUP(A3204,H_SPBTFDUE!$B$2:$C$5828,2,0)</f>
        <v>109.26</v>
      </c>
      <c r="D3204" s="2">
        <f>D3203*(1-D$1+IF(AND(WEEKDAY($A3204)&lt;&gt;1,WEEKDAY($A3204)&lt;&gt;7),-VLOOKUP($A3204,ETF_OP_Fee!$G$5:$H$14,2,1),0))^($A3204-$A3203)*(1+2*(C3204/C3203-1))+IFERROR(VLOOKUP(A3204,BITXeom!$C$9:$D$100,2,0),0)-$D$3*IFERROR(VLOOKUP($A3204,Dividends!$C$10:$E$100,2,0),0)</f>
        <v>8.8224990633292215</v>
      </c>
      <c r="G3204" s="66">
        <f t="shared" si="141"/>
        <v>0.10791418482976051</v>
      </c>
      <c r="H3204" s="2">
        <f>H3203*(1-H$1+IF(AND(WEEKDAY($A3204)&lt;&gt;1,WEEKDAY($A3204)&lt;&gt;7),-VLOOKUP($A3204,ETF_OP_Fee!$I$5:$J$14,2,1),0))^($A3204-$A3203)*(1+1*(B3204/B3203-1))</f>
        <v>13.010965096617165</v>
      </c>
      <c r="I3204" s="9">
        <f>IFERROR(VLOOKUP(A3204,'BITO-IV'!$A$1:$J$10000,4,0),"")</f>
        <v>12.2818</v>
      </c>
      <c r="J3204" s="9">
        <f t="shared" si="139"/>
        <v>5.9369562817922716E-2</v>
      </c>
      <c r="L3204" s="9">
        <f>VLOOKUP(A3204,'ETH-Web'!$A$1:$G$10001,6,0)</f>
        <v>1634.755005</v>
      </c>
      <c r="M3204" s="2">
        <f>M3203*(1-M$1+IF(AND(WEEKDAY($A3204)&lt;&gt;1,WEEKDAY($A3204)&lt;&gt;7),-VLOOKUP($A3204,ETF_OP_Fee!$K$5:$L$14,2,1),0))^($A3204-$A3203)*(1+2*(L3204/L3203-1))-M$3*IFERROR(VLOOKUP($A4800,Dividends!$C$10:$E$100,3,0),0)</f>
        <v>5.2477163000880864</v>
      </c>
      <c r="R3204">
        <f t="shared" si="142"/>
        <v>294.85608478111106</v>
      </c>
      <c r="S3204" t="e">
        <f t="shared" si="140"/>
        <v>#VALUE!</v>
      </c>
      <c r="T3204">
        <f t="shared" si="138"/>
        <v>253.73896888063166</v>
      </c>
      <c r="U3204">
        <f t="shared" si="143"/>
        <v>1066.4675504943357</v>
      </c>
      <c r="V3204">
        <f t="shared" si="144"/>
        <v>1076.2698543016288</v>
      </c>
      <c r="W3204">
        <f>VLOOKUP(A3204,Tbills!$B$4:$C$10000,2,1)</f>
        <v>2.964999560439578</v>
      </c>
    </row>
    <row r="3205" spans="1:23">
      <c r="A3205" s="1">
        <v>44819</v>
      </c>
      <c r="B3205">
        <f>IFERROR(VLOOKUP($A3205,'BTC-Web'!$A$2:$H$10000,2,0),"")</f>
        <v>20242.289063</v>
      </c>
      <c r="C3205">
        <f>VLOOKUP(A3205,H_SPBTFDUE!$B$2:$C$5828,2,0)</f>
        <v>108.16</v>
      </c>
      <c r="D3205" s="2">
        <f>D3204*(1-D$1+IF(AND(WEEKDAY($A3205)&lt;&gt;1,WEEKDAY($A3205)&lt;&gt;7),-VLOOKUP($A3205,ETF_OP_Fee!$G$5:$H$14,2,1),0))^($A3205-$A3204)*(1+2*(C3205/C3204-1))+IFERROR(VLOOKUP(A3205,BITXeom!$C$9:$D$100,2,0),0)-$D$3*IFERROR(VLOOKUP($A3205,Dividends!$C$10:$E$100,2,0),0)</f>
        <v>8.6438118959882537</v>
      </c>
      <c r="G3205" s="66">
        <f t="shared" si="141"/>
        <v>0.110081468775945</v>
      </c>
      <c r="H3205" s="2">
        <f>H3204*(1-H$1+IF(AND(WEEKDAY($A3205)&lt;&gt;1,WEEKDAY($A3205)&lt;&gt;7),-VLOOKUP($A3205,ETF_OP_Fee!$I$5:$J$14,2,1),0))^($A3205-$A3204)*(1+1*(B3205/B3204-1))</f>
        <v>13.04784106783444</v>
      </c>
      <c r="I3205" s="9">
        <f>IFERROR(VLOOKUP(A3205,'BITO-IV'!$A$1:$J$10000,4,0),"")</f>
        <v>12.1601</v>
      </c>
      <c r="J3205" s="9">
        <f t="shared" si="139"/>
        <v>7.3004421660548768E-2</v>
      </c>
      <c r="L3205" s="9">
        <f>VLOOKUP(A3205,'ETH-Web'!$A$1:$G$10001,6,0)</f>
        <v>1471.693481</v>
      </c>
      <c r="M3205" s="2">
        <f>M3204*(1-M$1+IF(AND(WEEKDAY($A3205)&lt;&gt;1,WEEKDAY($A3205)&lt;&gt;7),-VLOOKUP($A3205,ETF_OP_Fee!$K$5:$L$14,2,1),0))^($A3205-$A3204)*(1+2*(L3205/L3204-1))-M$3*IFERROR(VLOOKUP($A4801,Dividends!$C$10:$E$100,3,0),0)</f>
        <v>4.2007226607748445</v>
      </c>
      <c r="R3205">
        <f t="shared" si="142"/>
        <v>295.69946884545732</v>
      </c>
      <c r="S3205" t="e">
        <f t="shared" si="140"/>
        <v>#VALUE!</v>
      </c>
      <c r="T3205">
        <f t="shared" si="138"/>
        <v>251.18439386901994</v>
      </c>
      <c r="U3205">
        <f t="shared" si="143"/>
        <v>960.09086190903088</v>
      </c>
      <c r="V3205">
        <f t="shared" si="144"/>
        <v>861.53879278836064</v>
      </c>
      <c r="W3205">
        <f>VLOOKUP(A3205,Tbills!$B$4:$C$10000,2,1)</f>
        <v>3.0750013186813296</v>
      </c>
    </row>
    <row r="3206" spans="1:23">
      <c r="A3206" s="1">
        <v>44820</v>
      </c>
      <c r="B3206">
        <f>IFERROR(VLOOKUP($A3206,'BTC-Web'!$A$2:$H$10000,2,0),"")</f>
        <v>19704.005859000001</v>
      </c>
      <c r="C3206">
        <f>VLOOKUP(A3206,H_SPBTFDUE!$B$2:$C$5828,2,0)</f>
        <v>107.27</v>
      </c>
      <c r="D3206" s="2">
        <f>D3205*(1-D$1+IF(AND(WEEKDAY($A3206)&lt;&gt;1,WEEKDAY($A3206)&lt;&gt;7),-VLOOKUP($A3206,ETF_OP_Fee!$G$5:$H$14,2,1),0))^($A3206-$A3205)*(1+2*(C3206/C3205-1))+IFERROR(VLOOKUP(A3206,BITXeom!$C$9:$D$100,2,0),0)-$D$3*IFERROR(VLOOKUP($A3206,Dividends!$C$10:$E$100,2,0),0)</f>
        <v>8.5005349685534703</v>
      </c>
      <c r="G3206" s="66">
        <f t="shared" si="141"/>
        <v>0.11188736031263694</v>
      </c>
      <c r="H3206" s="2">
        <f>H3205*(1-H$1+IF(AND(WEEKDAY($A3206)&lt;&gt;1,WEEKDAY($A3206)&lt;&gt;7),-VLOOKUP($A3206,ETF_OP_Fee!$I$5:$J$14,2,1),0))^($A3206-$A3205)*(1+1*(B3206/B3205-1))</f>
        <v>12.700542144266738</v>
      </c>
      <c r="I3206" s="9">
        <f>IFERROR(VLOOKUP(A3206,'BITO-IV'!$A$1:$J$10000,4,0),"")</f>
        <v>12.0641</v>
      </c>
      <c r="J3206" s="9">
        <f t="shared" si="139"/>
        <v>5.2755045487582031E-2</v>
      </c>
      <c r="L3206" s="9">
        <f>VLOOKUP(A3206,'ETH-Web'!$A$1:$G$10001,6,0)</f>
        <v>1432.447754</v>
      </c>
      <c r="M3206" s="2">
        <f>M3205*(1-M$1+IF(AND(WEEKDAY($A3206)&lt;&gt;1,WEEKDAY($A3206)&lt;&gt;7),-VLOOKUP($A3206,ETF_OP_Fee!$K$5:$L$14,2,1),0))^($A3206-$A3205)*(1+2*(L3206/L3205-1))-M$3*IFERROR(VLOOKUP($A4802,Dividends!$C$10:$E$100,3,0),0)</f>
        <v>3.9765784659944767</v>
      </c>
      <c r="R3206">
        <f t="shared" si="142"/>
        <v>287.83622487063576</v>
      </c>
      <c r="S3206" t="e">
        <f t="shared" si="140"/>
        <v>#VALUE!</v>
      </c>
      <c r="T3206">
        <f t="shared" si="138"/>
        <v>249.1175104505341</v>
      </c>
      <c r="U3206">
        <f t="shared" si="143"/>
        <v>934.48806869962311</v>
      </c>
      <c r="V3206">
        <f t="shared" si="144"/>
        <v>815.56838850892711</v>
      </c>
      <c r="W3206">
        <f>VLOOKUP(A3206,Tbills!$B$4:$C$10000,2,1)</f>
        <v>3.0750013186813296</v>
      </c>
    </row>
    <row r="3207" spans="1:23">
      <c r="A3207" s="1">
        <v>44823</v>
      </c>
      <c r="B3207">
        <f>IFERROR(VLOOKUP($A3207,'BTC-Web'!$A$2:$H$10000,2,0),"")</f>
        <v>19418.572265999999</v>
      </c>
      <c r="C3207">
        <f>VLOOKUP(A3207,H_SPBTFDUE!$B$2:$C$5828,2,0)</f>
        <v>106.77</v>
      </c>
      <c r="D3207" s="2">
        <f>D3206*(1-D$1+IF(AND(WEEKDAY($A3207)&lt;&gt;1,WEEKDAY($A3207)&lt;&gt;7),-VLOOKUP($A3207,ETF_OP_Fee!$G$5:$H$14,2,1),0))^($A3207-$A3206)*(1+2*(C3207/C3206-1))+IFERROR(VLOOKUP(A3207,BITXeom!$C$9:$D$100,2,0),0)-$D$3*IFERROR(VLOOKUP($A3207,Dividends!$C$10:$E$100,2,0),0)</f>
        <v>8.4182455379906163</v>
      </c>
      <c r="G3207" s="66">
        <f t="shared" si="141"/>
        <v>0.1129245803227877</v>
      </c>
      <c r="H3207" s="2">
        <f>H3206*(1-H$1+IF(AND(WEEKDAY($A3207)&lt;&gt;1,WEEKDAY($A3207)&lt;&gt;7),-VLOOKUP($A3207,ETF_OP_Fee!$I$5:$J$14,2,1),0))^($A3207-$A3206)*(1+1*(B3207/B3206-1))</f>
        <v>12.51558391639856</v>
      </c>
      <c r="I3207" s="9">
        <f>IFERROR(VLOOKUP(A3207,'BITO-IV'!$A$1:$J$10000,4,0),"")</f>
        <v>12.0061</v>
      </c>
      <c r="J3207" s="9">
        <f t="shared" si="139"/>
        <v>4.2435421693852282E-2</v>
      </c>
      <c r="L3207" s="9">
        <f>VLOOKUP(A3207,'ETH-Web'!$A$1:$G$10001,6,0)</f>
        <v>1377.5413820000001</v>
      </c>
      <c r="M3207" s="2">
        <f>M3206*(1-M$1+IF(AND(WEEKDAY($A3207)&lt;&gt;1,WEEKDAY($A3207)&lt;&gt;7),-VLOOKUP($A3207,ETF_OP_Fee!$K$5:$L$14,2,1),0))^($A3207-$A3206)*(1+2*(L3207/L3206-1))-M$3*IFERROR(VLOOKUP($A4803,Dividends!$C$10:$E$100,3,0),0)</f>
        <v>3.6714466825908656</v>
      </c>
      <c r="R3207">
        <f t="shared" si="142"/>
        <v>283.666609389992</v>
      </c>
      <c r="S3207" t="e">
        <f t="shared" si="140"/>
        <v>#VALUE!</v>
      </c>
      <c r="T3207">
        <f t="shared" si="138"/>
        <v>247.9563399907106</v>
      </c>
      <c r="U3207">
        <f t="shared" si="143"/>
        <v>898.66871725290855</v>
      </c>
      <c r="V3207">
        <f t="shared" si="144"/>
        <v>752.9879970992223</v>
      </c>
      <c r="W3207">
        <f>VLOOKUP(A3207,Tbills!$B$4:$C$10000,2,1)</f>
        <v>3.0750013186813296</v>
      </c>
    </row>
    <row r="3208" spans="1:23">
      <c r="A3208" s="1">
        <v>44824</v>
      </c>
      <c r="B3208">
        <f>IFERROR(VLOOKUP($A3208,'BTC-Web'!$A$2:$H$10000,2,0),"")</f>
        <v>19545.591797000001</v>
      </c>
      <c r="C3208">
        <f>VLOOKUP(A3208,H_SPBTFDUE!$B$2:$C$5828,2,0)</f>
        <v>103.81</v>
      </c>
      <c r="D3208" s="2">
        <f>D3207*(1-D$1+IF(AND(WEEKDAY($A3208)&lt;&gt;1,WEEKDAY($A3208)&lt;&gt;7),-VLOOKUP($A3208,ETF_OP_Fee!$G$5:$H$14,2,1),0))^($A3208-$A3207)*(1+2*(C3208/C3207-1))+IFERROR(VLOOKUP(A3208,BITXeom!$C$9:$D$100,2,0),0)-$D$3*IFERROR(VLOOKUP($A3208,Dividends!$C$10:$E$100,2,0),0)</f>
        <v>7.9505265496328388</v>
      </c>
      <c r="G3208" s="66">
        <f t="shared" si="141"/>
        <v>0.11917995068027357</v>
      </c>
      <c r="H3208" s="2">
        <f>H3207*(1-H$1+IF(AND(WEEKDAY($A3208)&lt;&gt;1,WEEKDAY($A3208)&lt;&gt;7),-VLOOKUP($A3208,ETF_OP_Fee!$I$5:$J$14,2,1),0))^($A3208-$A3207)*(1+1*(B3208/B3207-1))</f>
        <v>12.597122179802758</v>
      </c>
      <c r="I3208" s="9">
        <f>IFERROR(VLOOKUP(A3208,'BITO-IV'!$A$1:$J$10000,4,0),"")</f>
        <v>11.677199999999999</v>
      </c>
      <c r="J3208" s="9">
        <f t="shared" si="139"/>
        <v>7.8779346059222988E-2</v>
      </c>
      <c r="L3208" s="9">
        <f>VLOOKUP(A3208,'ETH-Web'!$A$1:$G$10001,6,0)</f>
        <v>1324.3881839999999</v>
      </c>
      <c r="M3208" s="2">
        <f>M3207*(1-M$1+IF(AND(WEEKDAY($A3208)&lt;&gt;1,WEEKDAY($A3208)&lt;&gt;7),-VLOOKUP($A3208,ETF_OP_Fee!$K$5:$L$14,2,1),0))^($A3208-$A3207)*(1+2*(L3208/L3207-1))-M$3*IFERROR(VLOOKUP($A4804,Dividends!$C$10:$E$100,3,0),0)</f>
        <v>3.3880298152225889</v>
      </c>
      <c r="R3208">
        <f t="shared" si="142"/>
        <v>285.52211139042305</v>
      </c>
      <c r="S3208" t="e">
        <f t="shared" si="140"/>
        <v>#VALUE!</v>
      </c>
      <c r="T3208">
        <f t="shared" si="138"/>
        <v>241.08221086855548</v>
      </c>
      <c r="U3208">
        <f t="shared" si="143"/>
        <v>863.99308653232811</v>
      </c>
      <c r="V3208">
        <f t="shared" si="144"/>
        <v>694.86118286119665</v>
      </c>
      <c r="W3208">
        <f>VLOOKUP(A3208,Tbills!$B$4:$C$10000,2,1)</f>
        <v>3.0750013186813296</v>
      </c>
    </row>
    <row r="3209" spans="1:23">
      <c r="A3209" s="1">
        <v>44825</v>
      </c>
      <c r="B3209">
        <f>IFERROR(VLOOKUP($A3209,'BTC-Web'!$A$2:$H$10000,2,0),"")</f>
        <v>18891.283202999999</v>
      </c>
      <c r="C3209">
        <f>VLOOKUP(A3209,H_SPBTFDUE!$B$2:$C$5828,2,0)</f>
        <v>103.89</v>
      </c>
      <c r="D3209" s="2">
        <f>D3208*(1-D$1+IF(AND(WEEKDAY($A3209)&lt;&gt;1,WEEKDAY($A3209)&lt;&gt;7),-VLOOKUP($A3209,ETF_OP_Fee!$G$5:$H$14,2,1),0))^($A3209-$A3208)*(1+2*(C3209/C3208-1))+IFERROR(VLOOKUP(A3209,BITXeom!$C$9:$D$100,2,0),0)-$D$3*IFERROR(VLOOKUP($A3209,Dividends!$C$10:$E$100,2,0),0)</f>
        <v>7.9618206191645715</v>
      </c>
      <c r="G3209" s="66">
        <f t="shared" si="141"/>
        <v>0.11899005743582802</v>
      </c>
      <c r="H3209" s="2">
        <f>H3208*(1-H$1+IF(AND(WEEKDAY($A3209)&lt;&gt;1,WEEKDAY($A3209)&lt;&gt;7),-VLOOKUP($A3209,ETF_OP_Fee!$I$5:$J$14,2,1),0))^($A3209-$A3208)*(1+1*(B3209/B3208-1))</f>
        <v>12.175103789245112</v>
      </c>
      <c r="I3209" s="9">
        <f>IFERROR(VLOOKUP(A3209,'BITO-IV'!$A$1:$J$10000,4,0),"")</f>
        <v>11.692500000000001</v>
      </c>
      <c r="J3209" s="9">
        <f t="shared" si="139"/>
        <v>4.1274645220877648E-2</v>
      </c>
      <c r="L3209" s="9">
        <f>VLOOKUP(A3209,'ETH-Web'!$A$1:$G$10001,6,0)</f>
        <v>1252.607788</v>
      </c>
      <c r="M3209" s="2">
        <f>M3208*(1-M$1+IF(AND(WEEKDAY($A3209)&lt;&gt;1,WEEKDAY($A3209)&lt;&gt;7),-VLOOKUP($A3209,ETF_OP_Fee!$K$5:$L$14,2,1),0))^($A3209-$A3208)*(1+2*(L3209/L3208-1))-M$3*IFERROR(VLOOKUP($A4805,Dividends!$C$10:$E$100,3,0),0)</f>
        <v>3.0206969738092306</v>
      </c>
      <c r="R3209">
        <f t="shared" si="142"/>
        <v>275.96396788675821</v>
      </c>
      <c r="S3209" t="e">
        <f t="shared" si="140"/>
        <v>#VALUE!</v>
      </c>
      <c r="T3209">
        <f t="shared" si="138"/>
        <v>241.26799814212725</v>
      </c>
      <c r="U3209">
        <f t="shared" si="143"/>
        <v>817.16560298800744</v>
      </c>
      <c r="V3209">
        <f t="shared" si="144"/>
        <v>619.52379015543579</v>
      </c>
      <c r="W3209">
        <f>VLOOKUP(A3209,Tbills!$B$4:$C$10000,2,1)</f>
        <v>3.0750013186813296</v>
      </c>
    </row>
    <row r="3210" spans="1:23">
      <c r="A3210" s="1">
        <v>44826</v>
      </c>
      <c r="B3210">
        <f>IFERROR(VLOOKUP($A3210,'BTC-Web'!$A$2:$H$10000,2,0),"")</f>
        <v>18534.650390999999</v>
      </c>
      <c r="C3210">
        <f>VLOOKUP(A3210,H_SPBTFDUE!$B$2:$C$5828,2,0)</f>
        <v>105.57</v>
      </c>
      <c r="D3210" s="2">
        <f>D3209*(1-D$1+IF(AND(WEEKDAY($A3210)&lt;&gt;1,WEEKDAY($A3210)&lt;&gt;7),-VLOOKUP($A3210,ETF_OP_Fee!$G$5:$H$14,2,1),0))^($A3210-$A3209)*(1+2*(C3210/C3209-1))+IFERROR(VLOOKUP(A3210,BITXeom!$C$9:$D$100,2,0),0)-$D$3*IFERROR(VLOOKUP($A3210,Dividends!$C$10:$E$100,2,0),0)</f>
        <v>8.218330203876576</v>
      </c>
      <c r="G3210" s="66">
        <f t="shared" si="141"/>
        <v>0.11513549888394632</v>
      </c>
      <c r="H3210" s="2">
        <f>H3209*(1-H$1+IF(AND(WEEKDAY($A3210)&lt;&gt;1,WEEKDAY($A3210)&lt;&gt;7),-VLOOKUP($A3210,ETF_OP_Fee!$I$5:$J$14,2,1),0))^($A3210-$A3209)*(1+1*(B3210/B3209-1))</f>
        <v>11.94494923435715</v>
      </c>
      <c r="I3210" s="9">
        <f>IFERROR(VLOOKUP(A3210,'BITO-IV'!$A$1:$J$10000,4,0),"")</f>
        <v>11.885400000000001</v>
      </c>
      <c r="J3210" s="9">
        <f t="shared" si="139"/>
        <v>5.0102844125692325E-3</v>
      </c>
      <c r="L3210" s="9">
        <f>VLOOKUP(A3210,'ETH-Web'!$A$1:$G$10001,6,0)</f>
        <v>1327.6801760000001</v>
      </c>
      <c r="M3210" s="2">
        <f>M3209*(1-M$1+IF(AND(WEEKDAY($A3210)&lt;&gt;1,WEEKDAY($A3210)&lt;&gt;7),-VLOOKUP($A3210,ETF_OP_Fee!$K$5:$L$14,2,1),0))^($A3210-$A3209)*(1+2*(L3210/L3209-1))-M$3*IFERROR(VLOOKUP($A4806,Dividends!$C$10:$E$100,3,0),0)</f>
        <v>3.3826879737859539</v>
      </c>
      <c r="R3210">
        <f t="shared" si="142"/>
        <v>270.75427382730425</v>
      </c>
      <c r="S3210" t="e">
        <f t="shared" si="140"/>
        <v>#VALUE!</v>
      </c>
      <c r="T3210">
        <f t="shared" si="138"/>
        <v>245.16953088713419</v>
      </c>
      <c r="U3210">
        <f t="shared" si="143"/>
        <v>866.14068824252263</v>
      </c>
      <c r="V3210">
        <f t="shared" si="144"/>
        <v>693.76560860071061</v>
      </c>
      <c r="W3210">
        <f>VLOOKUP(A3210,Tbills!$B$4:$C$10000,2,1)</f>
        <v>3.2699986813186794</v>
      </c>
    </row>
    <row r="3211" spans="1:23">
      <c r="A3211" s="1">
        <v>44827</v>
      </c>
      <c r="B3211">
        <f>IFERROR(VLOOKUP($A3211,'BTC-Web'!$A$2:$H$10000,2,0),"")</f>
        <v>19412.400390999999</v>
      </c>
      <c r="C3211">
        <f>VLOOKUP(A3211,H_SPBTFDUE!$B$2:$C$5828,2,0)</f>
        <v>102.44</v>
      </c>
      <c r="D3211" s="2">
        <f>D3210*(1-D$1+IF(AND(WEEKDAY($A3211)&lt;&gt;1,WEEKDAY($A3211)&lt;&gt;7),-VLOOKUP($A3211,ETF_OP_Fee!$G$5:$H$14,2,1),0))^($A3211-$A3210)*(1+2*(C3211/C3210-1))+IFERROR(VLOOKUP(A3211,BITXeom!$C$9:$D$100,2,0),0)-$D$3*IFERROR(VLOOKUP($A3211,Dividends!$C$10:$E$100,2,0),0)</f>
        <v>7.7300746978309958</v>
      </c>
      <c r="G3211" s="66">
        <f t="shared" si="141"/>
        <v>0.12195671233998476</v>
      </c>
      <c r="H3211" s="2">
        <f>H3210*(1-H$1+IF(AND(WEEKDAY($A3211)&lt;&gt;1,WEEKDAY($A3211)&lt;&gt;7),-VLOOKUP($A3211,ETF_OP_Fee!$I$5:$J$14,2,1),0))^($A3211-$A3210)*(1+1*(B3211/B3210-1))</f>
        <v>12.510303515822194</v>
      </c>
      <c r="I3211" s="9">
        <f>IFERROR(VLOOKUP(A3211,'BITO-IV'!$A$1:$J$10000,4,0),"")</f>
        <v>11.543699999999999</v>
      </c>
      <c r="J3211" s="9">
        <f t="shared" si="139"/>
        <v>8.3734289337231038E-2</v>
      </c>
      <c r="L3211" s="9">
        <f>VLOOKUP(A3211,'ETH-Web'!$A$1:$G$10001,6,0)</f>
        <v>1328.2595209999999</v>
      </c>
      <c r="M3211" s="2">
        <f>M3210*(1-M$1+IF(AND(WEEKDAY($A3211)&lt;&gt;1,WEEKDAY($A3211)&lt;&gt;7),-VLOOKUP($A3211,ETF_OP_Fee!$K$5:$L$14,2,1),0))^($A3211-$A3210)*(1+2*(L3211/L3210-1))-M$3*IFERROR(VLOOKUP($A4807,Dividends!$C$10:$E$100,3,0),0)</f>
        <v>3.3855529136535449</v>
      </c>
      <c r="R3211">
        <f t="shared" si="142"/>
        <v>283.57645060638799</v>
      </c>
      <c r="S3211" t="e">
        <f t="shared" si="140"/>
        <v>#VALUE!</v>
      </c>
      <c r="T3211">
        <f t="shared" si="138"/>
        <v>237.90060380863909</v>
      </c>
      <c r="U3211">
        <f t="shared" si="143"/>
        <v>866.51863640059605</v>
      </c>
      <c r="V3211">
        <f t="shared" si="144"/>
        <v>694.3531876994175</v>
      </c>
      <c r="W3211">
        <f>VLOOKUP(A3211,Tbills!$B$4:$C$10000,2,1)</f>
        <v>3.2699986813186794</v>
      </c>
    </row>
    <row r="3212" spans="1:23">
      <c r="A3212" s="1">
        <v>44830</v>
      </c>
      <c r="B3212">
        <f>IFERROR(VLOOKUP($A3212,'BTC-Web'!$A$2:$H$10000,2,0),"")</f>
        <v>18803.900390999999</v>
      </c>
      <c r="C3212">
        <f>VLOOKUP(A3212,H_SPBTFDUE!$B$2:$C$5828,2,0)</f>
        <v>104.9</v>
      </c>
      <c r="D3212" s="2">
        <f>D3211*(1-D$1+IF(AND(WEEKDAY($A3212)&lt;&gt;1,WEEKDAY($A3212)&lt;&gt;7),-VLOOKUP($A3212,ETF_OP_Fee!$G$5:$H$14,2,1),0))^($A3212-$A3211)*(1+2*(C3212/C3211-1))+IFERROR(VLOOKUP(A3212,BITXeom!$C$9:$D$100,2,0),0)-$D$3*IFERROR(VLOOKUP($A3212,Dividends!$C$10:$E$100,2,0),0)</f>
        <v>8.0984061618702778</v>
      </c>
      <c r="G3212" s="66">
        <f t="shared" si="141"/>
        <v>0.11609301302286296</v>
      </c>
      <c r="H3212" s="2">
        <f>H3211*(1-H$1+IF(AND(WEEKDAY($A3212)&lt;&gt;1,WEEKDAY($A3212)&lt;&gt;7),-VLOOKUP($A3212,ETF_OP_Fee!$I$5:$J$14,2,1),0))^($A3212-$A3211)*(1+1*(B3212/B3211-1))</f>
        <v>12.117210064847752</v>
      </c>
      <c r="I3212" s="9">
        <f>IFERROR(VLOOKUP(A3212,'BITO-IV'!$A$1:$J$10000,4,0),"")</f>
        <v>11.8133</v>
      </c>
      <c r="J3212" s="9">
        <f t="shared" si="139"/>
        <v>2.5726093881282219E-2</v>
      </c>
      <c r="L3212" s="9">
        <f>VLOOKUP(A3212,'ETH-Web'!$A$1:$G$10001,6,0)</f>
        <v>1335.3201899999999</v>
      </c>
      <c r="M3212" s="2">
        <f>M3211*(1-M$1+IF(AND(WEEKDAY($A3212)&lt;&gt;1,WEEKDAY($A3212)&lt;&gt;7),-VLOOKUP($A3212,ETF_OP_Fee!$K$5:$L$14,2,1),0))^($A3212-$A3211)*(1+2*(L3212/L3211-1))-M$3*IFERROR(VLOOKUP($A4808,Dividends!$C$10:$E$100,3,0),0)</f>
        <v>3.4212819413212436</v>
      </c>
      <c r="R3212">
        <f t="shared" si="142"/>
        <v>274.68747929328919</v>
      </c>
      <c r="S3212" t="e">
        <f t="shared" si="140"/>
        <v>#VALUE!</v>
      </c>
      <c r="T3212">
        <f t="shared" si="138"/>
        <v>243.61356247097072</v>
      </c>
      <c r="U3212">
        <f t="shared" si="143"/>
        <v>871.12481552239126</v>
      </c>
      <c r="V3212">
        <f t="shared" si="144"/>
        <v>701.6809610017981</v>
      </c>
      <c r="W3212">
        <f>VLOOKUP(A3212,Tbills!$B$4:$C$10000,2,1)</f>
        <v>3.2699986813186794</v>
      </c>
    </row>
    <row r="3213" spans="1:23">
      <c r="A3213" s="1">
        <v>44831</v>
      </c>
      <c r="B3213">
        <f>IFERROR(VLOOKUP($A3213,'BTC-Web'!$A$2:$H$10000,2,0),"")</f>
        <v>19221.839843999998</v>
      </c>
      <c r="C3213">
        <f>VLOOKUP(A3213,H_SPBTFDUE!$B$2:$C$5828,2,0)</f>
        <v>104.26</v>
      </c>
      <c r="D3213" s="2">
        <f>D3212*(1-D$1+IF(AND(WEEKDAY($A3213)&lt;&gt;1,WEEKDAY($A3213)&lt;&gt;7),-VLOOKUP($A3213,ETF_OP_Fee!$G$5:$H$14,2,1),0))^($A3213-$A3212)*(1+2*(C3213/C3212-1))+IFERROR(VLOOKUP(A3213,BITXeom!$C$9:$D$100,2,0),0)-$D$3*IFERROR(VLOOKUP($A3213,Dividends!$C$10:$E$100,2,0),0)</f>
        <v>7.9986242884599461</v>
      </c>
      <c r="G3213" s="66">
        <f t="shared" si="141"/>
        <v>0.11750354805818757</v>
      </c>
      <c r="H3213" s="2">
        <f>H3212*(1-H$1+IF(AND(WEEKDAY($A3213)&lt;&gt;1,WEEKDAY($A3213)&lt;&gt;7),-VLOOKUP($A3213,ETF_OP_Fee!$I$5:$J$14,2,1),0))^($A3213-$A3212)*(1+1*(B3213/B3212-1))</f>
        <v>12.38620734031316</v>
      </c>
      <c r="I3213" s="9">
        <f>IFERROR(VLOOKUP(A3213,'BITO-IV'!$A$1:$J$10000,4,0),"")</f>
        <v>11.735099999999999</v>
      </c>
      <c r="J3213" s="9">
        <f t="shared" si="139"/>
        <v>5.5483748780424502E-2</v>
      </c>
      <c r="L3213" s="9">
        <f>VLOOKUP(A3213,'ETH-Web'!$A$1:$G$10001,6,0)</f>
        <v>1330.127686</v>
      </c>
      <c r="M3213" s="2">
        <f>M3212*(1-M$1+IF(AND(WEEKDAY($A3213)&lt;&gt;1,WEEKDAY($A3213)&lt;&gt;7),-VLOOKUP($A3213,ETF_OP_Fee!$K$5:$L$14,2,1),0))^($A3213-$A3212)*(1+2*(L3213/L3212-1))-M$3*IFERROR(VLOOKUP($A4809,Dividends!$C$10:$E$100,3,0),0)</f>
        <v>3.3945866361243171</v>
      </c>
      <c r="R3213">
        <f t="shared" si="142"/>
        <v>280.79274109826736</v>
      </c>
      <c r="S3213" t="e">
        <f t="shared" si="140"/>
        <v>#VALUE!</v>
      </c>
      <c r="T3213">
        <f t="shared" si="138"/>
        <v>242.12726428239665</v>
      </c>
      <c r="U3213">
        <f t="shared" si="143"/>
        <v>867.73737397618117</v>
      </c>
      <c r="V3213">
        <f t="shared" si="144"/>
        <v>696.20594089936776</v>
      </c>
      <c r="W3213">
        <f>VLOOKUP(A3213,Tbills!$B$4:$C$10000,2,1)</f>
        <v>3.2699986813186794</v>
      </c>
    </row>
    <row r="3214" spans="1:23">
      <c r="A3214" s="1">
        <v>44832</v>
      </c>
      <c r="B3214">
        <f>IFERROR(VLOOKUP($A3214,'BTC-Web'!$A$2:$H$10000,2,0),"")</f>
        <v>19104.621093999998</v>
      </c>
      <c r="C3214">
        <f>VLOOKUP(A3214,H_SPBTFDUE!$B$2:$C$5828,2,0)</f>
        <v>107.06</v>
      </c>
      <c r="D3214" s="2">
        <f>D3213*(1-D$1+IF(AND(WEEKDAY($A3214)&lt;&gt;1,WEEKDAY($A3214)&lt;&gt;7),-VLOOKUP($A3214,ETF_OP_Fee!$G$5:$H$14,2,1),0))^($A3214-$A3213)*(1+2*(C3214/C3213-1))+IFERROR(VLOOKUP(A3214,BITXeom!$C$9:$D$100,2,0),0)-$D$3*IFERROR(VLOOKUP($A3214,Dividends!$C$10:$E$100,2,0),0)</f>
        <v>8.4272293820374262</v>
      </c>
      <c r="G3214" s="66">
        <f t="shared" si="141"/>
        <v>0.11118609564839471</v>
      </c>
      <c r="H3214" s="2">
        <f>H3213*(1-H$1+IF(AND(WEEKDAY($A3214)&lt;&gt;1,WEEKDAY($A3214)&lt;&gt;7),-VLOOKUP($A3214,ETF_OP_Fee!$I$5:$J$14,2,1),0))^($A3214-$A3213)*(1+1*(B3214/B3213-1))</f>
        <v>12.310353274554</v>
      </c>
      <c r="I3214" s="9">
        <f>IFERROR(VLOOKUP(A3214,'BITO-IV'!$A$1:$J$10000,4,0),"")</f>
        <v>12.051399999999999</v>
      </c>
      <c r="J3214" s="9">
        <f t="shared" si="139"/>
        <v>2.1487401841611797E-2</v>
      </c>
      <c r="L3214" s="9">
        <f>VLOOKUP(A3214,'ETH-Web'!$A$1:$G$10001,6,0)</f>
        <v>1337.410889</v>
      </c>
      <c r="M3214" s="2">
        <f>M3213*(1-M$1+IF(AND(WEEKDAY($A3214)&lt;&gt;1,WEEKDAY($A3214)&lt;&gt;7),-VLOOKUP($A3214,ETF_OP_Fee!$K$5:$L$14,2,1),0))^($A3214-$A3213)*(1+2*(L3214/L3213-1))-M$3*IFERROR(VLOOKUP($A4810,Dividends!$C$10:$E$100,3,0),0)</f>
        <v>3.4316728283037561</v>
      </c>
      <c r="R3214">
        <f t="shared" si="142"/>
        <v>279.08040896004667</v>
      </c>
      <c r="S3214" t="e">
        <f t="shared" si="140"/>
        <v>#VALUE!</v>
      </c>
      <c r="T3214">
        <f t="shared" si="138"/>
        <v>248.62981885740825</v>
      </c>
      <c r="U3214">
        <f t="shared" si="143"/>
        <v>872.48872793405633</v>
      </c>
      <c r="V3214">
        <f t="shared" si="144"/>
        <v>703.81205913653253</v>
      </c>
      <c r="W3214">
        <f>VLOOKUP(A3214,Tbills!$B$4:$C$10000,2,1)</f>
        <v>3.2699986813186794</v>
      </c>
    </row>
    <row r="3215" spans="1:23">
      <c r="A3215" s="1">
        <v>44833</v>
      </c>
      <c r="B3215">
        <f>IFERROR(VLOOKUP($A3215,'BTC-Web'!$A$2:$H$10000,2,0),"")</f>
        <v>19427.779297000001</v>
      </c>
      <c r="C3215">
        <f>VLOOKUP(A3215,H_SPBTFDUE!$B$2:$C$5828,2,0)</f>
        <v>106.24</v>
      </c>
      <c r="D3215" s="2">
        <f>D3214*(1-D$1+IF(AND(WEEKDAY($A3215)&lt;&gt;1,WEEKDAY($A3215)&lt;&gt;7),-VLOOKUP($A3215,ETF_OP_Fee!$G$5:$H$14,2,1),0))^($A3215-$A3214)*(1+2*(C3215/C3214-1))+IFERROR(VLOOKUP(A3215,BITXeom!$C$9:$D$100,2,0),0)-$D$3*IFERROR(VLOOKUP($A3215,Dividends!$C$10:$E$100,2,0),0)</f>
        <v>8.2971364359994446</v>
      </c>
      <c r="G3215" s="66">
        <f t="shared" si="141"/>
        <v>0.11288351352879279</v>
      </c>
      <c r="H3215" s="2">
        <f>H3214*(1-H$1+IF(AND(WEEKDAY($A3215)&lt;&gt;1,WEEKDAY($A3215)&lt;&gt;7),-VLOOKUP($A3215,ETF_OP_Fee!$I$5:$J$14,2,1),0))^($A3215-$A3214)*(1+1*(B3215/B3214-1))</f>
        <v>12.51825935324889</v>
      </c>
      <c r="I3215" s="9">
        <f>IFERROR(VLOOKUP(A3215,'BITO-IV'!$A$1:$J$10000,4,0),"")</f>
        <v>11.9582</v>
      </c>
      <c r="J3215" s="9">
        <f t="shared" si="139"/>
        <v>4.6834753829914977E-2</v>
      </c>
      <c r="L3215" s="9">
        <f>VLOOKUP(A3215,'ETH-Web'!$A$1:$G$10001,6,0)</f>
        <v>1335.6523440000001</v>
      </c>
      <c r="M3215" s="2">
        <f>M3214*(1-M$1+IF(AND(WEEKDAY($A3215)&lt;&gt;1,WEEKDAY($A3215)&lt;&gt;7),-VLOOKUP($A3215,ETF_OP_Fee!$K$5:$L$14,2,1),0))^($A3215-$A3214)*(1+2*(L3215/L3214-1))-M$3*IFERROR(VLOOKUP($A4811,Dividends!$C$10:$E$100,3,0),0)</f>
        <v>3.4225601552597134</v>
      </c>
      <c r="R3215">
        <f t="shared" si="142"/>
        <v>283.80110574896952</v>
      </c>
      <c r="S3215" t="e">
        <f t="shared" si="140"/>
        <v>#VALUE!</v>
      </c>
      <c r="T3215">
        <f t="shared" si="138"/>
        <v>246.72549930329768</v>
      </c>
      <c r="U3215">
        <f t="shared" si="143"/>
        <v>871.3415033206752</v>
      </c>
      <c r="V3215">
        <f t="shared" si="144"/>
        <v>701.94311372703214</v>
      </c>
      <c r="W3215">
        <f>VLOOKUP(A3215,Tbills!$B$4:$C$10000,2,1)</f>
        <v>3.2699986813186794</v>
      </c>
    </row>
    <row r="3216" spans="1:23">
      <c r="A3216" s="1">
        <v>44834</v>
      </c>
      <c r="B3216">
        <f>IFERROR(VLOOKUP($A3216,'BTC-Web'!$A$2:$H$10000,2,0),"")</f>
        <v>19573.431640999999</v>
      </c>
      <c r="C3216">
        <f>VLOOKUP(A3216,H_SPBTFDUE!$B$2:$C$5828,2,0)</f>
        <v>106.53</v>
      </c>
      <c r="D3216" s="2">
        <f>D3215*(1-D$1+IF(AND(WEEKDAY($A3216)&lt;&gt;1,WEEKDAY($A3216)&lt;&gt;7),-VLOOKUP($A3216,ETF_OP_Fee!$G$5:$H$14,2,1),0))^($A3216-$A3215)*(1+2*(C3216/C3215-1))+IFERROR(VLOOKUP(A3216,BITXeom!$C$9:$D$100,2,0),0)-$D$3*IFERROR(VLOOKUP($A3216,Dividends!$C$10:$E$100,2,0),0)</f>
        <v>8.3414276396448752</v>
      </c>
      <c r="G3216" s="66">
        <f t="shared" si="141"/>
        <v>0.11226136821915229</v>
      </c>
      <c r="H3216" s="2">
        <f>H3215*(1-H$1+IF(AND(WEEKDAY($A3216)&lt;&gt;1,WEEKDAY($A3216)&lt;&gt;7),-VLOOKUP($A3216,ETF_OP_Fee!$I$5:$J$14,2,1),0))^($A3216-$A3215)*(1+1*(B3216/B3215-1))</f>
        <v>12.611781954013807</v>
      </c>
      <c r="I3216" s="9">
        <f>IFERROR(VLOOKUP(A3216,'BITO-IV'!$A$1:$J$10000,4,0),"")</f>
        <v>11.984299999999999</v>
      </c>
      <c r="J3216" s="9">
        <f t="shared" si="139"/>
        <v>5.2358665421744055E-2</v>
      </c>
      <c r="L3216" s="9">
        <f>VLOOKUP(A3216,'ETH-Web'!$A$1:$G$10001,6,0)</f>
        <v>1327.978638</v>
      </c>
      <c r="M3216" s="2">
        <f>M3215*(1-M$1+IF(AND(WEEKDAY($A3216)&lt;&gt;1,WEEKDAY($A3216)&lt;&gt;7),-VLOOKUP($A3216,ETF_OP_Fee!$K$5:$L$14,2,1),0))^($A3216-$A3215)*(1+2*(L3216/L3215-1))-M$3*IFERROR(VLOOKUP($A4812,Dividends!$C$10:$E$100,3,0),0)</f>
        <v>3.3831458449393081</v>
      </c>
      <c r="R3216">
        <f t="shared" si="142"/>
        <v>285.92879598315454</v>
      </c>
      <c r="S3216" t="e">
        <f t="shared" si="140"/>
        <v>#VALUE!</v>
      </c>
      <c r="T3216">
        <f t="shared" si="138"/>
        <v>247.39897816999533</v>
      </c>
      <c r="U3216">
        <f t="shared" si="143"/>
        <v>866.33539634072815</v>
      </c>
      <c r="V3216">
        <f t="shared" si="144"/>
        <v>693.85951476699881</v>
      </c>
      <c r="W3216">
        <f>VLOOKUP(A3216,Tbills!$B$4:$C$10000,2,1)</f>
        <v>3.2699986813186794</v>
      </c>
    </row>
    <row r="3217" spans="1:23">
      <c r="A3217" s="1">
        <v>44837</v>
      </c>
      <c r="B3217">
        <f>IFERROR(VLOOKUP($A3217,'BTC-Web'!$A$2:$H$10000,2,0),"")</f>
        <v>19044.068359000001</v>
      </c>
      <c r="C3217">
        <f>VLOOKUP(A3217,H_SPBTFDUE!$B$2:$C$5828,2,0)</f>
        <v>107.07</v>
      </c>
      <c r="D3217" s="2">
        <f>D3216*(1-D$1+IF(AND(WEEKDAY($A3217)&lt;&gt;1,WEEKDAY($A3217)&lt;&gt;7),-VLOOKUP($A3217,ETF_OP_Fee!$G$5:$H$14,2,1),0))^($A3217-$A3216)*(1+2*(C3217/C3216-1))+IFERROR(VLOOKUP(A3217,BITXeom!$C$9:$D$100,2,0),0)-$D$3*IFERROR(VLOOKUP($A3217,Dividends!$C$10:$E$100,2,0),0)</f>
        <v>8.4229461027051009</v>
      </c>
      <c r="G3217" s="66">
        <f t="shared" si="141"/>
        <v>0.11111741992702388</v>
      </c>
      <c r="H3217" s="2">
        <f>H3216*(1-H$1+IF(AND(WEEKDAY($A3217)&lt;&gt;1,WEEKDAY($A3217)&lt;&gt;7),-VLOOKUP($A3217,ETF_OP_Fee!$I$5:$J$14,2,1),0))^($A3217-$A3216)*(1+1*(B3217/B3216-1))</f>
        <v>12.269738327006475</v>
      </c>
      <c r="I3217" s="9">
        <f>IFERROR(VLOOKUP(A3217,'BITO-IV'!$A$1:$J$10000,4,0),"")</f>
        <v>12.042199999999999</v>
      </c>
      <c r="J3217" s="9">
        <f t="shared" si="139"/>
        <v>1.889507955410763E-2</v>
      </c>
      <c r="L3217" s="9">
        <f>VLOOKUP(A3217,'ETH-Web'!$A$1:$G$10001,6,0)</f>
        <v>1323.4392089999999</v>
      </c>
      <c r="M3217" s="2">
        <f>M3216*(1-M$1+IF(AND(WEEKDAY($A3217)&lt;&gt;1,WEEKDAY($A3217)&lt;&gt;7),-VLOOKUP($A3217,ETF_OP_Fee!$K$5:$L$14,2,1),0))^($A3217-$A3216)*(1+2*(L3217/L3216-1))-M$3*IFERROR(VLOOKUP($A4813,Dividends!$C$10:$E$100,3,0),0)</f>
        <v>3.3597570428630616</v>
      </c>
      <c r="R3217">
        <f t="shared" si="142"/>
        <v>278.19585427747529</v>
      </c>
      <c r="S3217" t="e">
        <f t="shared" si="140"/>
        <v>#VALUE!</v>
      </c>
      <c r="T3217">
        <f t="shared" si="138"/>
        <v>248.6530422666047</v>
      </c>
      <c r="U3217">
        <f t="shared" si="143"/>
        <v>863.37400230219271</v>
      </c>
      <c r="V3217">
        <f t="shared" si="144"/>
        <v>689.06263529345165</v>
      </c>
      <c r="W3217">
        <f>VLOOKUP(A3217,Tbills!$B$4:$C$10000,2,1)</f>
        <v>3.2699986813186794</v>
      </c>
    </row>
    <row r="3218" spans="1:23">
      <c r="A3218" s="1">
        <v>44838</v>
      </c>
      <c r="B3218">
        <f>IFERROR(VLOOKUP($A3218,'BTC-Web'!$A$2:$H$10000,2,0),"")</f>
        <v>19623.583984000001</v>
      </c>
      <c r="C3218">
        <f>VLOOKUP(A3218,H_SPBTFDUE!$B$2:$C$5828,2,0)</f>
        <v>111.22</v>
      </c>
      <c r="D3218" s="2">
        <f>D3217*(1-D$1+IF(AND(WEEKDAY($A3218)&lt;&gt;1,WEEKDAY($A3218)&lt;&gt;7),-VLOOKUP($A3218,ETF_OP_Fee!$G$5:$H$14,2,1),0))^($A3218-$A3217)*(1+2*(C3218/C3217-1))+IFERROR(VLOOKUP(A3218,BITXeom!$C$9:$D$100,2,0),0)-$D$3*IFERROR(VLOOKUP($A3218,Dividends!$C$10:$E$100,2,0),0)</f>
        <v>9.0747935814458796</v>
      </c>
      <c r="G3218" s="66">
        <f t="shared" si="141"/>
        <v>0.10249788224984689</v>
      </c>
      <c r="H3218" s="2">
        <f>H3217*(1-H$1+IF(AND(WEEKDAY($A3218)&lt;&gt;1,WEEKDAY($A3218)&lt;&gt;7),-VLOOKUP($A3218,ETF_OP_Fee!$I$5:$J$14,2,1),0))^($A3218-$A3217)*(1+1*(B3218/B3217-1))</f>
        <v>12.642780376760584</v>
      </c>
      <c r="I3218" s="9">
        <f>IFERROR(VLOOKUP(A3218,'BITO-IV'!$A$1:$J$10000,4,0),"")</f>
        <v>12.507999999999999</v>
      </c>
      <c r="J3218" s="9">
        <f t="shared" si="139"/>
        <v>1.0775533799215253E-2</v>
      </c>
      <c r="L3218" s="9">
        <f>VLOOKUP(A3218,'ETH-Web'!$A$1:$G$10001,6,0)</f>
        <v>1362.126587</v>
      </c>
      <c r="M3218" s="2">
        <f>M3217*(1-M$1+IF(AND(WEEKDAY($A3218)&lt;&gt;1,WEEKDAY($A3218)&lt;&gt;7),-VLOOKUP($A3218,ETF_OP_Fee!$K$5:$L$14,2,1),0))^($A3218-$A3217)*(1+2*(L3218/L3217-1))-M$3*IFERROR(VLOOKUP($A4814,Dividends!$C$10:$E$100,3,0),0)</f>
        <v>3.5560933565111994</v>
      </c>
      <c r="R3218">
        <f t="shared" si="142"/>
        <v>286.66142168276298</v>
      </c>
      <c r="S3218" t="e">
        <f t="shared" si="140"/>
        <v>#VALUE!</v>
      </c>
      <c r="T3218">
        <f t="shared" si="138"/>
        <v>258.29075708313979</v>
      </c>
      <c r="U3218">
        <f t="shared" si="143"/>
        <v>888.61254454522964</v>
      </c>
      <c r="V3218">
        <f t="shared" si="144"/>
        <v>729.32983793942037</v>
      </c>
      <c r="W3218">
        <f>VLOOKUP(A3218,Tbills!$B$4:$C$10000,2,1)</f>
        <v>3.2699986813186794</v>
      </c>
    </row>
    <row r="3219" spans="1:23">
      <c r="A3219" s="1">
        <v>44839</v>
      </c>
      <c r="B3219">
        <f>IFERROR(VLOOKUP($A3219,'BTC-Web'!$A$2:$H$10000,2,0),"")</f>
        <v>20335.900390999999</v>
      </c>
      <c r="C3219">
        <f>VLOOKUP(A3219,H_SPBTFDUE!$B$2:$C$5828,2,0)</f>
        <v>110.43</v>
      </c>
      <c r="D3219" s="2">
        <f>D3218*(1-D$1+IF(AND(WEEKDAY($A3219)&lt;&gt;1,WEEKDAY($A3219)&lt;&gt;7),-VLOOKUP($A3219,ETF_OP_Fee!$G$5:$H$14,2,1),0))^($A3219-$A3218)*(1+2*(C3219/C3218-1))+IFERROR(VLOOKUP(A3219,BITXeom!$C$9:$D$100,2,0),0)-$D$3*IFERROR(VLOOKUP($A3219,Dividends!$C$10:$E$100,2,0),0)</f>
        <v>8.9447979485863218</v>
      </c>
      <c r="G3219" s="66">
        <f t="shared" si="141"/>
        <v>0.10394863965818413</v>
      </c>
      <c r="H3219" s="2">
        <f>H3218*(1-H$1+IF(AND(WEEKDAY($A3219)&lt;&gt;1,WEEKDAY($A3219)&lt;&gt;7),-VLOOKUP($A3219,ETF_OP_Fee!$I$5:$J$14,2,1),0))^($A3219-$A3218)*(1+1*(B3219/B3218-1))</f>
        <v>13.10135961465717</v>
      </c>
      <c r="I3219" s="9">
        <f>IFERROR(VLOOKUP(A3219,'BITO-IV'!$A$1:$J$10000,4,0),"")</f>
        <v>12.419600000000001</v>
      </c>
      <c r="J3219" s="9">
        <f t="shared" si="139"/>
        <v>5.4893846392570556E-2</v>
      </c>
      <c r="L3219" s="9">
        <f>VLOOKUP(A3219,'ETH-Web'!$A$1:$G$10001,6,0)</f>
        <v>1352.837158</v>
      </c>
      <c r="M3219" s="2">
        <f>M3218*(1-M$1+IF(AND(WEEKDAY($A3219)&lt;&gt;1,WEEKDAY($A3219)&lt;&gt;7),-VLOOKUP($A3219,ETF_OP_Fee!$K$5:$L$14,2,1),0))^($A3219-$A3218)*(1+2*(L3219/L3218-1))-M$3*IFERROR(VLOOKUP($A4815,Dividends!$C$10:$E$100,3,0),0)</f>
        <v>3.5074993430295982</v>
      </c>
      <c r="R3219">
        <f t="shared" si="142"/>
        <v>297.06694363456671</v>
      </c>
      <c r="S3219" t="e">
        <f t="shared" si="140"/>
        <v>#VALUE!</v>
      </c>
      <c r="T3219">
        <f t="shared" si="138"/>
        <v>256.45610775661868</v>
      </c>
      <c r="U3219">
        <f t="shared" si="143"/>
        <v>882.55238595215587</v>
      </c>
      <c r="V3219">
        <f t="shared" si="144"/>
        <v>719.36354616238657</v>
      </c>
      <c r="W3219">
        <f>VLOOKUP(A3219,Tbills!$B$4:$C$10000,2,1)</f>
        <v>3.2699986813186794</v>
      </c>
    </row>
    <row r="3220" spans="1:23">
      <c r="A3220" s="1">
        <v>44840</v>
      </c>
      <c r="B3220">
        <f>IFERROR(VLOOKUP($A3220,'BTC-Web'!$A$2:$H$10000,2,0),"")</f>
        <v>20161.039063</v>
      </c>
      <c r="C3220">
        <f>VLOOKUP(A3220,H_SPBTFDUE!$B$2:$C$5828,2,0)</f>
        <v>109.8</v>
      </c>
      <c r="D3220" s="2">
        <f>D3219*(1-D$1+IF(AND(WEEKDAY($A3220)&lt;&gt;1,WEEKDAY($A3220)&lt;&gt;7),-VLOOKUP($A3220,ETF_OP_Fee!$G$5:$H$14,2,1),0))^($A3220-$A3219)*(1+2*(C3220/C3219-1))+IFERROR(VLOOKUP(A3220,BITXeom!$C$9:$D$100,2,0),0)-$D$3*IFERROR(VLOOKUP($A3220,Dividends!$C$10:$E$100,2,0),0)</f>
        <v>8.841672340357345</v>
      </c>
      <c r="G3220" s="66">
        <f t="shared" si="141"/>
        <v>0.10512927668136568</v>
      </c>
      <c r="H3220" s="2">
        <f>H3219*(1-H$1+IF(AND(WEEKDAY($A3220)&lt;&gt;1,WEEKDAY($A3220)&lt;&gt;7),-VLOOKUP($A3220,ETF_OP_Fee!$I$5:$J$14,2,1),0))^($A3220-$A3219)*(1+1*(B3220/B3219-1))</f>
        <v>12.988367522058732</v>
      </c>
      <c r="I3220" s="9">
        <f>IFERROR(VLOOKUP(A3220,'BITO-IV'!$A$1:$J$10000,4,0),"")</f>
        <v>12.3515</v>
      </c>
      <c r="J3220" s="9">
        <f t="shared" si="139"/>
        <v>5.1561957823643478E-2</v>
      </c>
      <c r="L3220" s="9">
        <f>VLOOKUP(A3220,'ETH-Web'!$A$1:$G$10001,6,0)</f>
        <v>1351.7094729999999</v>
      </c>
      <c r="M3220" s="2">
        <f>M3219*(1-M$1+IF(AND(WEEKDAY($A3220)&lt;&gt;1,WEEKDAY($A3220)&lt;&gt;7),-VLOOKUP($A3220,ETF_OP_Fee!$K$5:$L$14,2,1),0))^($A3220-$A3219)*(1+2*(L3220/L3219-1))-M$3*IFERROR(VLOOKUP($A4816,Dividends!$C$10:$E$100,3,0),0)</f>
        <v>3.5015616682984909</v>
      </c>
      <c r="R3220">
        <f t="shared" si="142"/>
        <v>294.51256840307559</v>
      </c>
      <c r="S3220" t="e">
        <f t="shared" si="140"/>
        <v>#VALUE!</v>
      </c>
      <c r="T3220">
        <f t="shared" si="138"/>
        <v>254.99303297724103</v>
      </c>
      <c r="U3220">
        <f t="shared" si="143"/>
        <v>881.81671641390642</v>
      </c>
      <c r="V3220">
        <f t="shared" si="144"/>
        <v>718.14577066685683</v>
      </c>
      <c r="W3220">
        <f>VLOOKUP(A3220,Tbills!$B$4:$C$10000,2,1)</f>
        <v>3.3400008791208906</v>
      </c>
    </row>
    <row r="3221" spans="1:23">
      <c r="A3221" s="1">
        <v>44841</v>
      </c>
      <c r="B3221">
        <f>IFERROR(VLOOKUP($A3221,'BTC-Web'!$A$2:$H$10000,2,0),"")</f>
        <v>19957.558593999998</v>
      </c>
      <c r="C3221">
        <f>VLOOKUP(A3221,H_SPBTFDUE!$B$2:$C$5828,2,0)</f>
        <v>106.48</v>
      </c>
      <c r="D3221" s="2">
        <f>D3220*(1-D$1+IF(AND(WEEKDAY($A3221)&lt;&gt;1,WEEKDAY($A3221)&lt;&gt;7),-VLOOKUP($A3221,ETF_OP_Fee!$G$5:$H$14,2,1),0))^($A3221-$A3220)*(1+2*(C3221/C3220-1))+IFERROR(VLOOKUP(A3221,BITXeom!$C$9:$D$100,2,0),0)-$D$3*IFERROR(VLOOKUP($A3221,Dividends!$C$10:$E$100,2,0),0)</f>
        <v>8.3059832970529595</v>
      </c>
      <c r="G3221" s="66">
        <f t="shared" si="141"/>
        <v>0.11148134879923742</v>
      </c>
      <c r="H3221" s="2">
        <f>H3220*(1-H$1+IF(AND(WEEKDAY($A3221)&lt;&gt;1,WEEKDAY($A3221)&lt;&gt;7),-VLOOKUP($A3221,ETF_OP_Fee!$I$5:$J$14,2,1),0))^($A3221-$A3220)*(1+1*(B3221/B3220-1))</f>
        <v>12.856944442761243</v>
      </c>
      <c r="I3221" s="9">
        <f>IFERROR(VLOOKUP(A3221,'BITO-IV'!$A$1:$J$10000,4,0),"")</f>
        <v>11.9793</v>
      </c>
      <c r="J3221" s="9">
        <f t="shared" si="139"/>
        <v>7.3263416289870209E-2</v>
      </c>
      <c r="L3221" s="9">
        <f>VLOOKUP(A3221,'ETH-Web'!$A$1:$G$10001,6,0)</f>
        <v>1332.5169679999999</v>
      </c>
      <c r="M3221" s="2">
        <f>M3220*(1-M$1+IF(AND(WEEKDAY($A3221)&lt;&gt;1,WEEKDAY($A3221)&lt;&gt;7),-VLOOKUP($A3221,ETF_OP_Fee!$K$5:$L$14,2,1),0))^($A3221-$A3220)*(1+2*(L3221/L3220-1))-M$3*IFERROR(VLOOKUP($A4817,Dividends!$C$10:$E$100,3,0),0)</f>
        <v>3.4020388682669855</v>
      </c>
      <c r="R3221">
        <f t="shared" si="142"/>
        <v>291.54012460403385</v>
      </c>
      <c r="S3221" t="e">
        <f t="shared" si="140"/>
        <v>#VALUE!</v>
      </c>
      <c r="T3221">
        <f t="shared" si="138"/>
        <v>247.28286112401298</v>
      </c>
      <c r="U3221">
        <f t="shared" si="143"/>
        <v>869.2960734230013</v>
      </c>
      <c r="V3221">
        <f t="shared" si="144"/>
        <v>697.73434151093988</v>
      </c>
      <c r="W3221">
        <f>VLOOKUP(A3221,Tbills!$B$4:$C$10000,2,1)</f>
        <v>3.3400008791208906</v>
      </c>
    </row>
    <row r="3222" spans="1:23">
      <c r="A3222" s="1">
        <v>44844</v>
      </c>
      <c r="B3222">
        <f>IFERROR(VLOOKUP($A3222,'BTC-Web'!$A$2:$H$10000,2,0),"")</f>
        <v>19446.416015999999</v>
      </c>
      <c r="C3222">
        <f>VLOOKUP(A3222,H_SPBTFDUE!$B$2:$C$5828,2,0)</f>
        <v>104.9</v>
      </c>
      <c r="D3222" s="2">
        <f>D3221*(1-D$1+IF(AND(WEEKDAY($A3222)&lt;&gt;1,WEEKDAY($A3222)&lt;&gt;7),-VLOOKUP($A3222,ETF_OP_Fee!$G$5:$H$14,2,1),0))^($A3222-$A3221)*(1+2*(C3222/C3221-1))+IFERROR(VLOOKUP(A3222,BITXeom!$C$9:$D$100,2,0),0)-$D$3*IFERROR(VLOOKUP($A3222,Dividends!$C$10:$E$100,2,0),0)</f>
        <v>8.0565728611498688</v>
      </c>
      <c r="G3222" s="66">
        <f t="shared" si="141"/>
        <v>0.11478397036193766</v>
      </c>
      <c r="H3222" s="2">
        <f>H3221*(1-H$1+IF(AND(WEEKDAY($A3222)&lt;&gt;1,WEEKDAY($A3222)&lt;&gt;7),-VLOOKUP($A3222,ETF_OP_Fee!$I$5:$J$14,2,1),0))^($A3222-$A3221)*(1+1*(B3222/B3221-1))</f>
        <v>12.526680928089352</v>
      </c>
      <c r="I3222" s="9">
        <f>IFERROR(VLOOKUP(A3222,'BITO-IV'!$A$1:$J$10000,4,0),"")</f>
        <v>11.800599999999999</v>
      </c>
      <c r="J3222" s="9">
        <f t="shared" si="139"/>
        <v>6.152915344044807E-2</v>
      </c>
      <c r="L3222" s="9">
        <f>VLOOKUP(A3222,'ETH-Web'!$A$1:$G$10001,6,0)</f>
        <v>1291.3376459999999</v>
      </c>
      <c r="M3222" s="2">
        <f>M3221*(1-M$1+IF(AND(WEEKDAY($A3222)&lt;&gt;1,WEEKDAY($A3222)&lt;&gt;7),-VLOOKUP($A3222,ETF_OP_Fee!$K$5:$L$14,2,1),0))^($A3222-$A3221)*(1+2*(L3222/L3221-1))-M$3*IFERROR(VLOOKUP($A4818,Dividends!$C$10:$E$100,3,0),0)</f>
        <v>3.1915230542226194</v>
      </c>
      <c r="R3222">
        <f t="shared" si="142"/>
        <v>284.07335104159284</v>
      </c>
      <c r="S3222" t="e">
        <f t="shared" si="140"/>
        <v>#VALUE!</v>
      </c>
      <c r="T3222">
        <f t="shared" si="138"/>
        <v>243.61356247097072</v>
      </c>
      <c r="U3222">
        <f t="shared" si="143"/>
        <v>842.43185797173408</v>
      </c>
      <c r="V3222">
        <f t="shared" si="144"/>
        <v>654.55902265730526</v>
      </c>
      <c r="W3222">
        <f>VLOOKUP(A3222,Tbills!$B$4:$C$10000,2,1)</f>
        <v>3.3400008791208906</v>
      </c>
    </row>
    <row r="3223" spans="1:23">
      <c r="A3223" s="1">
        <v>44845</v>
      </c>
      <c r="B3223">
        <f>IFERROR(VLOOKUP($A3223,'BTC-Web'!$A$2:$H$10000,2,0),"")</f>
        <v>19139</v>
      </c>
      <c r="C3223">
        <f>VLOOKUP(A3223,H_SPBTFDUE!$B$2:$C$5828,2,0)</f>
        <v>103.66</v>
      </c>
      <c r="D3223" s="2">
        <f>D3222*(1-D$1+IF(AND(WEEKDAY($A3223)&lt;&gt;1,WEEKDAY($A3223)&lt;&gt;7),-VLOOKUP($A3223,ETF_OP_Fee!$G$5:$H$14,2,1),0))^($A3223-$A3222)*(1+2*(C3223/C3222-1))+IFERROR(VLOOKUP(A3223,BITXeom!$C$9:$D$100,2,0),0)-$D$3*IFERROR(VLOOKUP($A3223,Dividends!$C$10:$E$100,2,0),0)</f>
        <v>7.8651546405776296</v>
      </c>
      <c r="G3223" s="66">
        <f t="shared" si="141"/>
        <v>0.11749166781783953</v>
      </c>
      <c r="H3223" s="2">
        <f>H3222*(1-H$1+IF(AND(WEEKDAY($A3223)&lt;&gt;1,WEEKDAY($A3223)&lt;&gt;7),-VLOOKUP($A3223,ETF_OP_Fee!$I$5:$J$14,2,1),0))^($A3223-$A3222)*(1+1*(B3223/B3222-1))</f>
        <v>12.328333717904782</v>
      </c>
      <c r="I3223" s="9">
        <f>IFERROR(VLOOKUP(A3223,'BITO-IV'!$A$1:$J$10000,4,0),"")</f>
        <v>11.6616</v>
      </c>
      <c r="J3223" s="9">
        <f t="shared" si="139"/>
        <v>5.717343399746011E-2</v>
      </c>
      <c r="L3223" s="9">
        <f>VLOOKUP(A3223,'ETH-Web'!$A$1:$G$10001,6,0)</f>
        <v>1279.5756839999999</v>
      </c>
      <c r="M3223" s="2">
        <f>M3222*(1-M$1+IF(AND(WEEKDAY($A3223)&lt;&gt;1,WEEKDAY($A3223)&lt;&gt;7),-VLOOKUP($A3223,ETF_OP_Fee!$K$5:$L$14,2,1),0))^($A3223-$A3222)*(1+2*(L3223/L3222-1))-M$3*IFERROR(VLOOKUP($A4819,Dividends!$C$10:$E$100,3,0),0)</f>
        <v>3.1333033074566976</v>
      </c>
      <c r="R3223">
        <f t="shared" si="142"/>
        <v>279.58261620607743</v>
      </c>
      <c r="S3223" t="e">
        <f t="shared" si="140"/>
        <v>#VALUE!</v>
      </c>
      <c r="T3223">
        <f t="shared" si="138"/>
        <v>240.73385973060843</v>
      </c>
      <c r="U3223">
        <f t="shared" si="143"/>
        <v>834.75868935332846</v>
      </c>
      <c r="V3223">
        <f t="shared" si="144"/>
        <v>642.61856040933947</v>
      </c>
      <c r="W3223">
        <f>VLOOKUP(A3223,Tbills!$B$4:$C$10000,2,1)</f>
        <v>3.3400008791208906</v>
      </c>
    </row>
    <row r="3224" spans="1:23">
      <c r="A3224" s="1">
        <v>44846</v>
      </c>
      <c r="B3224">
        <f>IFERROR(VLOOKUP($A3224,'BTC-Web'!$A$2:$H$10000,2,0),"")</f>
        <v>19052.646484000001</v>
      </c>
      <c r="C3224">
        <f>VLOOKUP(A3224,H_SPBTFDUE!$B$2:$C$5828,2,0)</f>
        <v>104.69</v>
      </c>
      <c r="D3224" s="2">
        <f>D3223*(1-D$1+IF(AND(WEEKDAY($A3224)&lt;&gt;1,WEEKDAY($A3224)&lt;&gt;7),-VLOOKUP($A3224,ETF_OP_Fee!$G$5:$H$14,2,1),0))^($A3224-$A3223)*(1+2*(C3224/C3223-1))+IFERROR(VLOOKUP(A3224,BITXeom!$C$9:$D$100,2,0),0)-$D$3*IFERROR(VLOOKUP($A3224,Dividends!$C$10:$E$100,2,0),0)</f>
        <v>8.0204892194223749</v>
      </c>
      <c r="G3224" s="66">
        <f t="shared" si="141"/>
        <v>0.11515067977284342</v>
      </c>
      <c r="H3224" s="2">
        <f>H3223*(1-H$1+IF(AND(WEEKDAY($A3224)&lt;&gt;1,WEEKDAY($A3224)&lt;&gt;7),-VLOOKUP($A3224,ETF_OP_Fee!$I$5:$J$14,2,1),0))^($A3224-$A3223)*(1+1*(B3224/B3223-1))</f>
        <v>12.272389913619348</v>
      </c>
      <c r="I3224" s="9">
        <f>IFERROR(VLOOKUP(A3224,'BITO-IV'!$A$1:$J$10000,4,0),"")</f>
        <v>11.779400000000001</v>
      </c>
      <c r="J3224" s="9">
        <f t="shared" si="139"/>
        <v>4.1851869672423714E-2</v>
      </c>
      <c r="L3224" s="9">
        <f>VLOOKUP(A3224,'ETH-Web'!$A$1:$G$10001,6,0)</f>
        <v>1294.9063719999999</v>
      </c>
      <c r="M3224" s="2">
        <f>M3223*(1-M$1+IF(AND(WEEKDAY($A3224)&lt;&gt;1,WEEKDAY($A3224)&lt;&gt;7),-VLOOKUP($A3224,ETF_OP_Fee!$K$5:$L$14,2,1),0))^($A3224-$A3223)*(1+2*(L3224/L3223-1))-M$3*IFERROR(VLOOKUP($A4820,Dividends!$C$10:$E$100,3,0),0)</f>
        <v>3.2083013436745071</v>
      </c>
      <c r="R3224">
        <f t="shared" si="142"/>
        <v>278.32116357418062</v>
      </c>
      <c r="S3224" t="e">
        <f t="shared" si="140"/>
        <v>#VALUE!</v>
      </c>
      <c r="T3224">
        <f t="shared" si="138"/>
        <v>243.12587087784485</v>
      </c>
      <c r="U3224">
        <f t="shared" si="143"/>
        <v>844.75999305250446</v>
      </c>
      <c r="V3224">
        <f t="shared" si="144"/>
        <v>658.00013229646595</v>
      </c>
      <c r="W3224">
        <f>VLOOKUP(A3224,Tbills!$B$4:$C$10000,2,1)</f>
        <v>3.3400008791208906</v>
      </c>
    </row>
    <row r="3225" spans="1:23">
      <c r="A3225" s="1">
        <v>44847</v>
      </c>
      <c r="B3225">
        <f>IFERROR(VLOOKUP($A3225,'BTC-Web'!$A$2:$H$10000,2,0),"")</f>
        <v>19156.966797000001</v>
      </c>
      <c r="C3225">
        <f>VLOOKUP(A3225,H_SPBTFDUE!$B$2:$C$5828,2,0)</f>
        <v>106.07</v>
      </c>
      <c r="D3225" s="2">
        <f>D3224*(1-D$1+IF(AND(WEEKDAY($A3225)&lt;&gt;1,WEEKDAY($A3225)&lt;&gt;7),-VLOOKUP($A3225,ETF_OP_Fee!$G$5:$H$14,2,1),0))^($A3225-$A3224)*(1+2*(C3225/C3224-1))+IFERROR(VLOOKUP(A3225,BITXeom!$C$9:$D$100,2,0),0)-$D$3*IFERROR(VLOOKUP($A3225,Dividends!$C$10:$E$100,2,0),0)</f>
        <v>8.2309454410058489</v>
      </c>
      <c r="G3225" s="66">
        <f t="shared" si="141"/>
        <v>0.11210890497858969</v>
      </c>
      <c r="H3225" s="2">
        <f>H3224*(1-H$1+IF(AND(WEEKDAY($A3225)&lt;&gt;1,WEEKDAY($A3225)&lt;&gt;7),-VLOOKUP($A3225,ETF_OP_Fee!$I$5:$J$14,2,1),0))^($A3225-$A3224)*(1+1*(B3225/B3224-1))</f>
        <v>12.339264637351508</v>
      </c>
      <c r="I3225" s="9">
        <f>IFERROR(VLOOKUP(A3225,'BITO-IV'!$A$1:$J$10000,4,0),"")</f>
        <v>11.9375</v>
      </c>
      <c r="J3225" s="9">
        <f t="shared" si="139"/>
        <v>3.3655676427351455E-2</v>
      </c>
      <c r="L3225" s="9">
        <f>VLOOKUP(A3225,'ETH-Web'!$A$1:$G$10001,6,0)</f>
        <v>1288.1239009999999</v>
      </c>
      <c r="M3225" s="2">
        <f>M3224*(1-M$1+IF(AND(WEEKDAY($A3225)&lt;&gt;1,WEEKDAY($A3225)&lt;&gt;7),-VLOOKUP($A3225,ETF_OP_Fee!$K$5:$L$14,2,1),0))^($A3225-$A3224)*(1+2*(L3225/L3224-1))-M$3*IFERROR(VLOOKUP($A4821,Dividends!$C$10:$E$100,3,0),0)</f>
        <v>3.1746106513586807</v>
      </c>
      <c r="R3225">
        <f t="shared" si="142"/>
        <v>279.84507527447721</v>
      </c>
      <c r="S3225" t="e">
        <f t="shared" si="140"/>
        <v>#VALUE!</v>
      </c>
      <c r="T3225">
        <f t="shared" si="138"/>
        <v>246.33070134695768</v>
      </c>
      <c r="U3225">
        <f t="shared" si="143"/>
        <v>840.33530237313937</v>
      </c>
      <c r="V3225">
        <f t="shared" si="144"/>
        <v>651.09040729676144</v>
      </c>
      <c r="W3225">
        <f>VLOOKUP(A3225,Tbills!$B$4:$C$10000,2,1)</f>
        <v>3.5099999999999785</v>
      </c>
    </row>
    <row r="3226" spans="1:23">
      <c r="A3226" s="1">
        <v>44848</v>
      </c>
      <c r="B3226">
        <f>IFERROR(VLOOKUP($A3226,'BTC-Web'!$A$2:$H$10000,2,0),"")</f>
        <v>19382.533202999999</v>
      </c>
      <c r="C3226">
        <f>VLOOKUP(A3226,H_SPBTFDUE!$B$2:$C$5828,2,0)</f>
        <v>104.76</v>
      </c>
      <c r="D3226" s="2">
        <f>D3225*(1-D$1+IF(AND(WEEKDAY($A3226)&lt;&gt;1,WEEKDAY($A3226)&lt;&gt;7),-VLOOKUP($A3226,ETF_OP_Fee!$G$5:$H$14,2,1),0))^($A3226-$A3225)*(1+2*(C3226/C3225-1))+IFERROR(VLOOKUP(A3226,BITXeom!$C$9:$D$100,2,0),0)-$D$3*IFERROR(VLOOKUP($A3226,Dividends!$C$10:$E$100,2,0),0)</f>
        <v>8.0266678640970319</v>
      </c>
      <c r="G3226" s="66">
        <f t="shared" si="141"/>
        <v>0.11487223416780573</v>
      </c>
      <c r="H3226" s="2">
        <f>H3225*(1-H$1+IF(AND(WEEKDAY($A3226)&lt;&gt;1,WEEKDAY($A3226)&lt;&gt;7),-VLOOKUP($A3226,ETF_OP_Fee!$I$5:$J$14,2,1),0))^($A3226-$A3225)*(1+1*(B3226/B3225-1))</f>
        <v>12.484230107746145</v>
      </c>
      <c r="I3226" s="9">
        <f>IFERROR(VLOOKUP(A3226,'BITO-IV'!$A$1:$J$10000,4,0),"")</f>
        <v>11.788399999999999</v>
      </c>
      <c r="J3226" s="9">
        <f t="shared" si="139"/>
        <v>5.9026679426058326E-2</v>
      </c>
      <c r="L3226" s="9">
        <f>VLOOKUP(A3226,'ETH-Web'!$A$1:$G$10001,6,0)</f>
        <v>1297.4221190000001</v>
      </c>
      <c r="M3226" s="2">
        <f>M3225*(1-M$1+IF(AND(WEEKDAY($A3226)&lt;&gt;1,WEEKDAY($A3226)&lt;&gt;7),-VLOOKUP($A3226,ETF_OP_Fee!$K$5:$L$14,2,1),0))^($A3226-$A3225)*(1+2*(L3226/L3225-1))-M$3*IFERROR(VLOOKUP($A4822,Dividends!$C$10:$E$100,3,0),0)</f>
        <v>3.2203590534315163</v>
      </c>
      <c r="R3226">
        <f t="shared" si="142"/>
        <v>283.14015056146621</v>
      </c>
      <c r="S3226" t="e">
        <f t="shared" si="140"/>
        <v>#VALUE!</v>
      </c>
      <c r="T3226">
        <f t="shared" si="138"/>
        <v>243.28843474222015</v>
      </c>
      <c r="U3226">
        <f t="shared" si="143"/>
        <v>846.40119465919634</v>
      </c>
      <c r="V3226">
        <f t="shared" si="144"/>
        <v>660.47308410660287</v>
      </c>
      <c r="W3226">
        <f>VLOOKUP(A3226,Tbills!$B$4:$C$10000,2,1)</f>
        <v>3.5099999999999785</v>
      </c>
    </row>
    <row r="3227" spans="1:23">
      <c r="A3227" s="1">
        <v>44851</v>
      </c>
      <c r="B3227">
        <f>IFERROR(VLOOKUP($A3227,'BTC-Web'!$A$2:$H$10000,2,0),"")</f>
        <v>19268.5625</v>
      </c>
      <c r="C3227">
        <f>VLOOKUP(A3227,H_SPBTFDUE!$B$2:$C$5828,2,0)</f>
        <v>106.94</v>
      </c>
      <c r="D3227" s="2">
        <f>D3226*(1-D$1+IF(AND(WEEKDAY($A3227)&lt;&gt;1,WEEKDAY($A3227)&lt;&gt;7),-VLOOKUP($A3227,ETF_OP_Fee!$G$5:$H$14,2,1),0))^($A3227-$A3226)*(1+2*(C3227/C3226-1))+IFERROR(VLOOKUP(A3227,BITXeom!$C$9:$D$100,2,0),0)-$D$3*IFERROR(VLOOKUP($A3227,Dividends!$C$10:$E$100,2,0),0)</f>
        <v>8.3577060187792984</v>
      </c>
      <c r="G3227" s="66">
        <f t="shared" si="141"/>
        <v>0.11008539406506805</v>
      </c>
      <c r="H3227" s="2">
        <f>H3226*(1-H$1+IF(AND(WEEKDAY($A3227)&lt;&gt;1,WEEKDAY($A3227)&lt;&gt;7),-VLOOKUP($A3227,ETF_OP_Fee!$I$5:$J$14,2,1),0))^($A3227-$A3226)*(1+1*(B3227/B3226-1))</f>
        <v>12.409852889018669</v>
      </c>
      <c r="I3227" s="9">
        <f>IFERROR(VLOOKUP(A3227,'BITO-IV'!$A$1:$J$10000,4,0),"")</f>
        <v>12.0359</v>
      </c>
      <c r="J3227" s="9">
        <f t="shared" si="139"/>
        <v>3.1069790295588096E-2</v>
      </c>
      <c r="L3227" s="9">
        <f>VLOOKUP(A3227,'ETH-Web'!$A$1:$G$10001,6,0)</f>
        <v>1331.7136230000001</v>
      </c>
      <c r="M3227" s="2">
        <f>M3226*(1-M$1+IF(AND(WEEKDAY($A3227)&lt;&gt;1,WEEKDAY($A3227)&lt;&gt;7),-VLOOKUP($A3227,ETF_OP_Fee!$K$5:$L$14,2,1),0))^($A3227-$A3226)*(1+2*(L3227/L3226-1))-M$3*IFERROR(VLOOKUP($A4823,Dividends!$C$10:$E$100,3,0),0)</f>
        <v>3.3903284459816936</v>
      </c>
      <c r="R3227">
        <f t="shared" si="142"/>
        <v>281.47526591150614</v>
      </c>
      <c r="S3227" t="e">
        <f t="shared" si="140"/>
        <v>#VALUE!</v>
      </c>
      <c r="T3227">
        <f t="shared" si="138"/>
        <v>248.3511379470506</v>
      </c>
      <c r="U3227">
        <f t="shared" si="143"/>
        <v>868.77199405225076</v>
      </c>
      <c r="V3227">
        <f t="shared" si="144"/>
        <v>695.33261592859651</v>
      </c>
      <c r="W3227">
        <f>VLOOKUP(A3227,Tbills!$B$4:$C$10000,2,1)</f>
        <v>3.5099999999999785</v>
      </c>
    </row>
    <row r="3228" spans="1:23">
      <c r="A3228" s="1">
        <v>44852</v>
      </c>
      <c r="B3228">
        <f>IFERROR(VLOOKUP($A3228,'BTC-Web'!$A$2:$H$10000,2,0),"")</f>
        <v>19550.466797000001</v>
      </c>
      <c r="C3228">
        <f>VLOOKUP(A3228,H_SPBTFDUE!$B$2:$C$5828,2,0)</f>
        <v>105.18</v>
      </c>
      <c r="D3228" s="2">
        <f>D3227*(1-D$1+IF(AND(WEEKDAY($A3228)&lt;&gt;1,WEEKDAY($A3228)&lt;&gt;7),-VLOOKUP($A3228,ETF_OP_Fee!$G$5:$H$14,2,1),0))^($A3228-$A3227)*(1+2*(C3228/C3227-1))+IFERROR(VLOOKUP(A3228,BITXeom!$C$9:$D$100,2,0),0)-$D$3*IFERROR(VLOOKUP($A3228,Dividends!$C$10:$E$100,2,0),0)</f>
        <v>8.081632320635622</v>
      </c>
      <c r="G3228" s="66">
        <f t="shared" si="141"/>
        <v>0.11370319629409968</v>
      </c>
      <c r="H3228" s="2">
        <f>H3227*(1-H$1+IF(AND(WEEKDAY($A3228)&lt;&gt;1,WEEKDAY($A3228)&lt;&gt;7),-VLOOKUP($A3228,ETF_OP_Fee!$I$5:$J$14,2,1),0))^($A3228-$A3227)*(1+1*(B3228/B3227-1))</f>
        <v>12.59108468192662</v>
      </c>
      <c r="I3228" s="9">
        <f>IFERROR(VLOOKUP(A3228,'BITO-IV'!$A$1:$J$10000,4,0),"")</f>
        <v>11.8331</v>
      </c>
      <c r="J3228" s="9">
        <f t="shared" si="139"/>
        <v>6.4056306625197124E-2</v>
      </c>
      <c r="L3228" s="9">
        <f>VLOOKUP(A3228,'ETH-Web'!$A$1:$G$10001,6,0)</f>
        <v>1310.4470209999999</v>
      </c>
      <c r="M3228" s="2">
        <f>M3227*(1-M$1+IF(AND(WEEKDAY($A3228)&lt;&gt;1,WEEKDAY($A3228)&lt;&gt;7),-VLOOKUP($A3228,ETF_OP_Fee!$K$5:$L$14,2,1),0))^($A3228-$A3227)*(1+2*(L3228/L3227-1))-M$3*IFERROR(VLOOKUP($A4824,Dividends!$C$10:$E$100,3,0),0)</f>
        <v>3.2819612335564763</v>
      </c>
      <c r="R3228">
        <f t="shared" si="142"/>
        <v>285.59332541696597</v>
      </c>
      <c r="S3228" t="e">
        <f t="shared" si="140"/>
        <v>#VALUE!</v>
      </c>
      <c r="T3228">
        <f t="shared" si="138"/>
        <v>244.26381792847189</v>
      </c>
      <c r="U3228">
        <f t="shared" si="143"/>
        <v>854.89826932107735</v>
      </c>
      <c r="V3228">
        <f t="shared" si="144"/>
        <v>673.10725974346803</v>
      </c>
      <c r="W3228">
        <f>VLOOKUP(A3228,Tbills!$B$4:$C$10000,2,1)</f>
        <v>3.5099999999999785</v>
      </c>
    </row>
    <row r="3229" spans="1:23">
      <c r="A3229" s="1">
        <v>44853</v>
      </c>
      <c r="B3229">
        <f>IFERROR(VLOOKUP($A3229,'BTC-Web'!$A$2:$H$10000,2,0),"")</f>
        <v>19335.027343999998</v>
      </c>
      <c r="C3229">
        <f>VLOOKUP(A3229,H_SPBTFDUE!$B$2:$C$5828,2,0)</f>
        <v>105.29</v>
      </c>
      <c r="D3229" s="2">
        <f>D3228*(1-D$1+IF(AND(WEEKDAY($A3229)&lt;&gt;1,WEEKDAY($A3229)&lt;&gt;7),-VLOOKUP($A3229,ETF_OP_Fee!$G$5:$H$14,2,1),0))^($A3229-$A3228)*(1+2*(C3229/C3228-1))+IFERROR(VLOOKUP(A3229,BITXeom!$C$9:$D$100,2,0),0)-$D$3*IFERROR(VLOOKUP($A3229,Dividends!$C$10:$E$100,2,0),0)</f>
        <v>8.0975600244101535</v>
      </c>
      <c r="G3229" s="66">
        <f t="shared" si="141"/>
        <v>0.11345944993354999</v>
      </c>
      <c r="H3229" s="2">
        <f>H3228*(1-H$1+IF(AND(WEEKDAY($A3229)&lt;&gt;1,WEEKDAY($A3229)&lt;&gt;7),-VLOOKUP($A3229,ETF_OP_Fee!$I$5:$J$14,2,1),0))^($A3229-$A3228)*(1+1*(B3229/B3228-1))</f>
        <v>12.452011136125916</v>
      </c>
      <c r="I3229" s="9">
        <f>IFERROR(VLOOKUP(A3229,'BITO-IV'!$A$1:$J$10000,4,0),"")</f>
        <v>11.845599999999999</v>
      </c>
      <c r="J3229" s="9">
        <f t="shared" si="139"/>
        <v>5.1192943888525466E-2</v>
      </c>
      <c r="L3229" s="9">
        <f>VLOOKUP(A3229,'ETH-Web'!$A$1:$G$10001,6,0)</f>
        <v>1285.744263</v>
      </c>
      <c r="M3229" s="2">
        <f>M3228*(1-M$1+IF(AND(WEEKDAY($A3229)&lt;&gt;1,WEEKDAY($A3229)&lt;&gt;7),-VLOOKUP($A3229,ETF_OP_Fee!$K$5:$L$14,2,1),0))^($A3229-$A3228)*(1+2*(L3229/L3228-1))-M$3*IFERROR(VLOOKUP($A4825,Dividends!$C$10:$E$100,3,0),0)</f>
        <v>3.1581457941990232</v>
      </c>
      <c r="R3229">
        <f t="shared" si="142"/>
        <v>282.44618471453913</v>
      </c>
      <c r="S3229" t="e">
        <f t="shared" si="140"/>
        <v>#VALUE!</v>
      </c>
      <c r="T3229">
        <f t="shared" si="138"/>
        <v>244.51927542963307</v>
      </c>
      <c r="U3229">
        <f t="shared" si="143"/>
        <v>838.78289439692207</v>
      </c>
      <c r="V3229">
        <f t="shared" si="144"/>
        <v>647.71358042522797</v>
      </c>
      <c r="W3229">
        <f>VLOOKUP(A3229,Tbills!$B$4:$C$10000,2,1)</f>
        <v>3.5099999999999785</v>
      </c>
    </row>
    <row r="3230" spans="1:23">
      <c r="A3230" s="1">
        <v>44854</v>
      </c>
      <c r="B3230">
        <f>IFERROR(VLOOKUP($A3230,'BTC-Web'!$A$2:$H$10000,2,0),"")</f>
        <v>19138.085938</v>
      </c>
      <c r="C3230">
        <f>VLOOKUP(A3230,H_SPBTFDUE!$B$2:$C$5828,2,0)</f>
        <v>104.29</v>
      </c>
      <c r="D3230" s="2">
        <f>D3229*(1-D$1+IF(AND(WEEKDAY($A3230)&lt;&gt;1,WEEKDAY($A3230)&lt;&gt;7),-VLOOKUP($A3230,ETF_OP_Fee!$G$5:$H$14,2,1),0))^($A3230-$A3229)*(1+2*(C3230/C3229-1))+IFERROR(VLOOKUP(A3230,BITXeom!$C$9:$D$100,2,0),0)-$D$3*IFERROR(VLOOKUP($A3230,Dividends!$C$10:$E$100,2,0),0)</f>
        <v>7.9427880044127832</v>
      </c>
      <c r="G3230" s="66">
        <f t="shared" si="141"/>
        <v>0.11560872380304039</v>
      </c>
      <c r="H3230" s="2">
        <f>H3229*(1-H$1+IF(AND(WEEKDAY($A3230)&lt;&gt;1,WEEKDAY($A3230)&lt;&gt;7),-VLOOKUP($A3230,ETF_OP_Fee!$I$5:$J$14,2,1),0))^($A3230-$A3229)*(1+1*(B3230/B3229-1))</f>
        <v>12.324857495996413</v>
      </c>
      <c r="I3230" s="9">
        <f>IFERROR(VLOOKUP(A3230,'BITO-IV'!$A$1:$J$10000,4,0),"")</f>
        <v>11.7384</v>
      </c>
      <c r="J3230" s="9">
        <f t="shared" si="139"/>
        <v>4.9960599059191368E-2</v>
      </c>
      <c r="L3230" s="9">
        <f>VLOOKUP(A3230,'ETH-Web'!$A$1:$G$10001,6,0)</f>
        <v>1283.200928</v>
      </c>
      <c r="M3230" s="2">
        <f>M3229*(1-M$1+IF(AND(WEEKDAY($A3230)&lt;&gt;1,WEEKDAY($A3230)&lt;&gt;7),-VLOOKUP($A3230,ETF_OP_Fee!$K$5:$L$14,2,1),0))^($A3230-$A3229)*(1+2*(L3230/L3229-1))-M$3*IFERROR(VLOOKUP($A4826,Dividends!$C$10:$E$100,3,0),0)</f>
        <v>3.1455705055155536</v>
      </c>
      <c r="R3230">
        <f t="shared" si="142"/>
        <v>279.56926358340462</v>
      </c>
      <c r="S3230" t="e">
        <f t="shared" si="140"/>
        <v>#VALUE!</v>
      </c>
      <c r="T3230">
        <f t="shared" si="138"/>
        <v>242.19693450998605</v>
      </c>
      <c r="U3230">
        <f t="shared" si="143"/>
        <v>837.12369516569754</v>
      </c>
      <c r="V3230">
        <f t="shared" si="144"/>
        <v>645.13447680277579</v>
      </c>
      <c r="W3230">
        <f>VLOOKUP(A3230,Tbills!$B$4:$C$10000,2,1)</f>
        <v>3.8199995604395429</v>
      </c>
    </row>
    <row r="3231" spans="1:23">
      <c r="A3231" s="1">
        <v>44855</v>
      </c>
      <c r="B3231">
        <f>IFERROR(VLOOKUP($A3231,'BTC-Web'!$A$2:$H$10000,2,0),"")</f>
        <v>19053.203125</v>
      </c>
      <c r="C3231">
        <f>VLOOKUP(A3231,H_SPBTFDUE!$B$2:$C$5828,2,0)</f>
        <v>105.09</v>
      </c>
      <c r="D3231" s="2">
        <f>D3230*(1-D$1+IF(AND(WEEKDAY($A3231)&lt;&gt;1,WEEKDAY($A3231)&lt;&gt;7),-VLOOKUP($A3231,ETF_OP_Fee!$G$5:$H$14,2,1),0))^($A3231-$A3230)*(1+2*(C3231/C3230-1))+IFERROR(VLOOKUP(A3231,BITXeom!$C$9:$D$100,2,0),0)-$D$3*IFERROR(VLOOKUP($A3231,Dividends!$C$10:$E$100,2,0),0)</f>
        <v>8.0636727731600573</v>
      </c>
      <c r="G3231" s="66">
        <f t="shared" si="141"/>
        <v>0.11382905581865864</v>
      </c>
      <c r="H3231" s="2">
        <f>H3230*(1-H$1+IF(AND(WEEKDAY($A3231)&lt;&gt;1,WEEKDAY($A3231)&lt;&gt;7),-VLOOKUP($A3231,ETF_OP_Fee!$I$5:$J$14,2,1),0))^($A3231-$A3230)*(1+1*(B3231/B3230-1))</f>
        <v>12.269873913025535</v>
      </c>
      <c r="I3231" s="9">
        <f>IFERROR(VLOOKUP(A3231,'BITO-IV'!$A$1:$J$10000,4,0),"")</f>
        <v>11.837300000000001</v>
      </c>
      <c r="J3231" s="9">
        <f t="shared" si="139"/>
        <v>3.6543292222511292E-2</v>
      </c>
      <c r="L3231" s="9">
        <f>VLOOKUP(A3231,'ETH-Web'!$A$1:$G$10001,6,0)</f>
        <v>1299.9464109999999</v>
      </c>
      <c r="M3231" s="2">
        <f>M3230*(1-M$1+IF(AND(WEEKDAY($A3231)&lt;&gt;1,WEEKDAY($A3231)&lt;&gt;7),-VLOOKUP($A3231,ETF_OP_Fee!$K$5:$L$14,2,1),0))^($A3231-$A3230)*(1+2*(L3231/L3230-1))-M$3*IFERROR(VLOOKUP($A4827,Dividends!$C$10:$E$100,3,0),0)</f>
        <v>3.227585354772819</v>
      </c>
      <c r="R3231">
        <f t="shared" si="142"/>
        <v>278.32929498893935</v>
      </c>
      <c r="S3231" t="e">
        <f t="shared" si="140"/>
        <v>#VALUE!</v>
      </c>
      <c r="T3231">
        <f t="shared" ref="T3231:T3294" si="145">IF($A3231&gt;=$R$2,C3231*T$4,"")</f>
        <v>244.05480724570364</v>
      </c>
      <c r="U3231">
        <f t="shared" si="143"/>
        <v>848.04797078022875</v>
      </c>
      <c r="V3231">
        <f t="shared" si="144"/>
        <v>661.95514789339961</v>
      </c>
      <c r="W3231">
        <f>VLOOKUP(A3231,Tbills!$B$4:$C$10000,2,1)</f>
        <v>3.8199995604395429</v>
      </c>
    </row>
    <row r="3232" spans="1:23">
      <c r="A3232" s="1">
        <v>44858</v>
      </c>
      <c r="B3232">
        <f>IFERROR(VLOOKUP($A3232,'BTC-Web'!$A$2:$H$10000,2,0),"")</f>
        <v>19567.769531000002</v>
      </c>
      <c r="C3232">
        <f>VLOOKUP(A3232,H_SPBTFDUE!$B$2:$C$5828,2,0)</f>
        <v>106</v>
      </c>
      <c r="D3232" s="2">
        <f>D3231*(1-D$1+IF(AND(WEEKDAY($A3232)&lt;&gt;1,WEEKDAY($A3232)&lt;&gt;7),-VLOOKUP($A3232,ETF_OP_Fee!$G$5:$H$14,2,1),0))^($A3232-$A3231)*(1+2*(C3232/C3231-1))+IFERROR(VLOOKUP(A3232,BITXeom!$C$9:$D$100,2,0),0)-$D$3*IFERROR(VLOOKUP($A3232,Dividends!$C$10:$E$100,2,0),0)</f>
        <v>8.2003570769638223</v>
      </c>
      <c r="G3232" s="66">
        <f t="shared" si="141"/>
        <v>0.11185178322923099</v>
      </c>
      <c r="H3232" s="2">
        <f>H3231*(1-H$1+IF(AND(WEEKDAY($A3232)&lt;&gt;1,WEEKDAY($A3232)&lt;&gt;7),-VLOOKUP($A3232,ETF_OP_Fee!$I$5:$J$14,2,1),0))^($A3232-$A3231)*(1+1*(B3232/B3231-1))</f>
        <v>12.600260268396458</v>
      </c>
      <c r="I3232" s="9">
        <f>IFERROR(VLOOKUP(A3232,'BITO-IV'!$A$1:$J$10000,4,0),"")</f>
        <v>11.9306</v>
      </c>
      <c r="J3232" s="9">
        <f t="shared" si="139"/>
        <v>5.6129638777300261E-2</v>
      </c>
      <c r="L3232" s="9">
        <f>VLOOKUP(A3232,'ETH-Web'!$A$1:$G$10001,6,0)</f>
        <v>1344.9985349999999</v>
      </c>
      <c r="M3232" s="2">
        <f>M3231*(1-M$1+IF(AND(WEEKDAY($A3232)&lt;&gt;1,WEEKDAY($A3232)&lt;&gt;7),-VLOOKUP($A3232,ETF_OP_Fee!$K$5:$L$14,2,1),0))^($A3232-$A3231)*(1+2*(L3232/L3231-1))-M$3*IFERROR(VLOOKUP($A4828,Dividends!$C$10:$E$100,3,0),0)</f>
        <v>3.4510349746532487</v>
      </c>
      <c r="R3232">
        <f t="shared" si="142"/>
        <v>285.84608384944613</v>
      </c>
      <c r="S3232" t="e">
        <f t="shared" si="140"/>
        <v>#VALUE!</v>
      </c>
      <c r="T3232">
        <f t="shared" si="145"/>
        <v>246.16813748258241</v>
      </c>
      <c r="U3232">
        <f t="shared" si="143"/>
        <v>877.43869182398976</v>
      </c>
      <c r="V3232">
        <f t="shared" si="144"/>
        <v>707.78309972616682</v>
      </c>
      <c r="W3232">
        <f>VLOOKUP(A3232,Tbills!$B$4:$C$10000,2,1)</f>
        <v>3.8199995604395429</v>
      </c>
    </row>
    <row r="3233" spans="1:23">
      <c r="A3233" s="1">
        <v>44859</v>
      </c>
      <c r="B3233">
        <f>IFERROR(VLOOKUP($A3233,'BTC-Web'!$A$2:$H$10000,2,0),"")</f>
        <v>19344.964843999998</v>
      </c>
      <c r="C3233">
        <f>VLOOKUP(A3233,H_SPBTFDUE!$B$2:$C$5828,2,0)</f>
        <v>111.37</v>
      </c>
      <c r="D3233" s="2">
        <f>D3232*(1-D$1+IF(AND(WEEKDAY($A3233)&lt;&gt;1,WEEKDAY($A3233)&lt;&gt;7),-VLOOKUP($A3233,ETF_OP_Fee!$G$5:$H$14,2,1),0))^($A3233-$A3232)*(1+2*(C3233/C3232-1))+IFERROR(VLOOKUP(A3233,BITXeom!$C$9:$D$100,2,0),0)-$D$3*IFERROR(VLOOKUP($A3233,Dividends!$C$10:$E$100,2,0),0)</f>
        <v>9.0301347495215563</v>
      </c>
      <c r="G3233" s="66">
        <f t="shared" si="141"/>
        <v>0.10051305371441237</v>
      </c>
      <c r="H3233" s="2">
        <f>H3232*(1-H$1+IF(AND(WEEKDAY($A3233)&lt;&gt;1,WEEKDAY($A3233)&lt;&gt;7),-VLOOKUP($A3233,ETF_OP_Fee!$I$5:$J$14,2,1),0))^($A3233-$A3232)*(1+1*(B3233/B3232-1))</f>
        <v>12.45646558294308</v>
      </c>
      <c r="I3233" s="9">
        <f>IFERROR(VLOOKUP(A3233,'BITO-IV'!$A$1:$J$10000,4,0),"")</f>
        <v>12.5306</v>
      </c>
      <c r="J3233" s="9">
        <f t="shared" ref="J3233:J3296" si="146">H3233/I3233-1</f>
        <v>-5.9162703347740431E-3</v>
      </c>
      <c r="L3233" s="9">
        <f>VLOOKUP(A3233,'ETH-Web'!$A$1:$G$10001,6,0)</f>
        <v>1461.665405</v>
      </c>
      <c r="M3233" s="2">
        <f>M3232*(1-M$1+IF(AND(WEEKDAY($A3233)&lt;&gt;1,WEEKDAY($A3233)&lt;&gt;7),-VLOOKUP($A3233,ETF_OP_Fee!$K$5:$L$14,2,1),0))^($A3233-$A3232)*(1+2*(L3233/L3232-1))-M$3*IFERROR(VLOOKUP($A4829,Dividends!$C$10:$E$100,3,0),0)</f>
        <v>4.0496249364601375</v>
      </c>
      <c r="R3233">
        <f t="shared" si="142"/>
        <v>282.59135176864578</v>
      </c>
      <c r="S3233" t="e">
        <f t="shared" si="140"/>
        <v>#VALUE!</v>
      </c>
      <c r="T3233">
        <f t="shared" si="145"/>
        <v>258.63910822108681</v>
      </c>
      <c r="U3233">
        <f t="shared" si="143"/>
        <v>953.54883107555372</v>
      </c>
      <c r="V3233">
        <f t="shared" si="144"/>
        <v>830.54970793048301</v>
      </c>
      <c r="W3233">
        <f>VLOOKUP(A3233,Tbills!$B$4:$C$10000,2,1)</f>
        <v>3.8199995604395429</v>
      </c>
    </row>
    <row r="3234" spans="1:23">
      <c r="A3234" s="1">
        <v>44860</v>
      </c>
      <c r="B3234">
        <f>IFERROR(VLOOKUP($A3234,'BTC-Web'!$A$2:$H$10000,2,0),"")</f>
        <v>20092.236327999999</v>
      </c>
      <c r="C3234">
        <f>VLOOKUP(A3234,H_SPBTFDUE!$B$2:$C$5828,2,0)</f>
        <v>114.11</v>
      </c>
      <c r="D3234" s="2">
        <f>D3233*(1-D$1+IF(AND(WEEKDAY($A3234)&lt;&gt;1,WEEKDAY($A3234)&lt;&gt;7),-VLOOKUP($A3234,ETF_OP_Fee!$G$5:$H$14,2,1),0))^($A3234-$A3233)*(1+2*(C3234/C3233-1))+IFERROR(VLOOKUP(A3234,BITXeom!$C$9:$D$100,2,0),0)-$D$3*IFERROR(VLOOKUP($A3234,Dividends!$C$10:$E$100,2,0),0)</f>
        <v>9.4733235768708912</v>
      </c>
      <c r="G3234" s="66">
        <f t="shared" si="141"/>
        <v>9.5562041386589427E-2</v>
      </c>
      <c r="H3234" s="2">
        <f>H3233*(1-H$1+IF(AND(WEEKDAY($A3234)&lt;&gt;1,WEEKDAY($A3234)&lt;&gt;7),-VLOOKUP($A3234,ETF_OP_Fee!$I$5:$J$14,2,1),0))^($A3234-$A3233)*(1+1*(B3234/B3233-1))</f>
        <v>12.93730633427686</v>
      </c>
      <c r="I3234" s="9">
        <f>IFERROR(VLOOKUP(A3234,'BITO-IV'!$A$1:$J$10000,4,0),"")</f>
        <v>12.8337</v>
      </c>
      <c r="J3234" s="9">
        <f t="shared" si="146"/>
        <v>8.0729901958795924E-3</v>
      </c>
      <c r="L3234" s="9">
        <f>VLOOKUP(A3234,'ETH-Web'!$A$1:$G$10001,6,0)</f>
        <v>1566.56665</v>
      </c>
      <c r="M3234" s="2">
        <f>M3233*(1-M$1+IF(AND(WEEKDAY($A3234)&lt;&gt;1,WEEKDAY($A3234)&lt;&gt;7),-VLOOKUP($A3234,ETF_OP_Fee!$K$5:$L$14,2,1),0))^($A3234-$A3233)*(1+2*(L3234/L3233-1))-M$3*IFERROR(VLOOKUP($A4830,Dividends!$C$10:$E$100,3,0),0)</f>
        <v>4.6307750903076199</v>
      </c>
      <c r="R3234">
        <f t="shared" si="142"/>
        <v>293.50749767558545</v>
      </c>
      <c r="S3234" t="e">
        <f t="shared" si="140"/>
        <v>#VALUE!</v>
      </c>
      <c r="T3234">
        <f t="shared" si="145"/>
        <v>265.00232234091965</v>
      </c>
      <c r="U3234">
        <f t="shared" si="143"/>
        <v>1021.983412071962</v>
      </c>
      <c r="V3234">
        <f t="shared" si="144"/>
        <v>949.73953368350624</v>
      </c>
      <c r="W3234">
        <f>VLOOKUP(A3234,Tbills!$B$4:$C$10000,2,1)</f>
        <v>3.8199995604395429</v>
      </c>
    </row>
    <row r="3235" spans="1:23">
      <c r="A3235" s="1">
        <v>44861</v>
      </c>
      <c r="B3235">
        <f>IFERROR(VLOOKUP($A3235,'BTC-Web'!$A$2:$H$10000,2,0),"")</f>
        <v>20772.802734000001</v>
      </c>
      <c r="C3235">
        <f>VLOOKUP(A3235,H_SPBTFDUE!$B$2:$C$5828,2,0)</f>
        <v>113.72</v>
      </c>
      <c r="D3235" s="2">
        <f>D3234*(1-D$1+IF(AND(WEEKDAY($A3235)&lt;&gt;1,WEEKDAY($A3235)&lt;&gt;7),-VLOOKUP($A3235,ETF_OP_Fee!$G$5:$H$14,2,1),0))^($A3235-$A3234)*(1+2*(C3235/C3234-1))+IFERROR(VLOOKUP(A3235,BITXeom!$C$9:$D$100,2,0),0)-$D$3*IFERROR(VLOOKUP($A3235,Dividends!$C$10:$E$100,2,0),0)</f>
        <v>9.4074343990451776</v>
      </c>
      <c r="G3235" s="66">
        <f t="shared" si="141"/>
        <v>9.6210282175072812E-2</v>
      </c>
      <c r="H3235" s="2">
        <f>H3234*(1-H$1+IF(AND(WEEKDAY($A3235)&lt;&gt;1,WEEKDAY($A3235)&lt;&gt;7),-VLOOKUP($A3235,ETF_OP_Fee!$I$5:$J$14,2,1),0))^($A3235-$A3234)*(1+1*(B3235/B3234-1))</f>
        <v>13.37517204627852</v>
      </c>
      <c r="I3235" s="9">
        <f>IFERROR(VLOOKUP(A3235,'BITO-IV'!$A$1:$J$10000,4,0),"")</f>
        <v>12.7826</v>
      </c>
      <c r="J3235" s="9">
        <f t="shared" si="146"/>
        <v>4.6357708625672345E-2</v>
      </c>
      <c r="L3235" s="9">
        <f>VLOOKUP(A3235,'ETH-Web'!$A$1:$G$10001,6,0)</f>
        <v>1514.3748780000001</v>
      </c>
      <c r="M3235" s="2">
        <f>M3234*(1-M$1+IF(AND(WEEKDAY($A3235)&lt;&gt;1,WEEKDAY($A3235)&lt;&gt;7),-VLOOKUP($A3235,ETF_OP_Fee!$K$5:$L$14,2,1),0))^($A3235-$A3234)*(1+2*(L3235/L3234-1))-M$3*IFERROR(VLOOKUP($A4831,Dividends!$C$10:$E$100,3,0),0)</f>
        <v>4.3221057509659628</v>
      </c>
      <c r="R3235">
        <f t="shared" si="142"/>
        <v>303.44921543991211</v>
      </c>
      <c r="S3235" t="e">
        <f t="shared" si="140"/>
        <v>#VALUE!</v>
      </c>
      <c r="T3235">
        <f t="shared" si="145"/>
        <v>264.09660938225727</v>
      </c>
      <c r="U3235">
        <f t="shared" si="143"/>
        <v>987.93498825887889</v>
      </c>
      <c r="V3235">
        <f t="shared" si="144"/>
        <v>886.43361433053951</v>
      </c>
      <c r="W3235">
        <f>VLOOKUP(A3235,Tbills!$B$4:$C$10000,2,1)</f>
        <v>3.9999995604395586</v>
      </c>
    </row>
    <row r="3236" spans="1:23">
      <c r="A3236" s="1">
        <v>44862</v>
      </c>
      <c r="B3236">
        <f>IFERROR(VLOOKUP($A3236,'BTC-Web'!$A$2:$H$10000,2,0),"")</f>
        <v>20287.957031000002</v>
      </c>
      <c r="C3236">
        <f>VLOOKUP(A3236,H_SPBTFDUE!$B$2:$C$5828,2,0)</f>
        <v>113.5</v>
      </c>
      <c r="D3236" s="2">
        <f>D3235*(1-D$1+IF(AND(WEEKDAY($A3236)&lt;&gt;1,WEEKDAY($A3236)&lt;&gt;7),-VLOOKUP($A3236,ETF_OP_Fee!$G$5:$H$14,2,1),0))^($A3236-$A3235)*(1+2*(C3236/C3235-1))+IFERROR(VLOOKUP(A3236,BITXeom!$C$9:$D$100,2,0),0)-$D$3*IFERROR(VLOOKUP($A3236,Dividends!$C$10:$E$100,2,0),0)</f>
        <v>9.3699059434799477</v>
      </c>
      <c r="G3236" s="66">
        <f t="shared" si="141"/>
        <v>9.6577526203540404E-2</v>
      </c>
      <c r="H3236" s="2">
        <f>H3235*(1-H$1+IF(AND(WEEKDAY($A3236)&lt;&gt;1,WEEKDAY($A3236)&lt;&gt;7),-VLOOKUP($A3236,ETF_OP_Fee!$I$5:$J$14,2,1),0))^($A3236-$A3235)*(1+1*(B3236/B3235-1))</f>
        <v>13.062650070363876</v>
      </c>
      <c r="I3236" s="9">
        <f>IFERROR(VLOOKUP(A3236,'BITO-IV'!$A$1:$J$10000,4,0),"")</f>
        <v>12.752599999999999</v>
      </c>
      <c r="J3236" s="9">
        <f t="shared" si="146"/>
        <v>2.4312694694719195E-2</v>
      </c>
      <c r="L3236" s="9">
        <f>VLOOKUP(A3236,'ETH-Web'!$A$1:$G$10001,6,0)</f>
        <v>1555.477905</v>
      </c>
      <c r="M3236" s="2">
        <f>M3235*(1-M$1+IF(AND(WEEKDAY($A3236)&lt;&gt;1,WEEKDAY($A3236)&lt;&gt;7),-VLOOKUP($A3236,ETF_OP_Fee!$K$5:$L$14,2,1),0))^($A3236-$A3235)*(1+2*(L3236/L3235-1))-M$3*IFERROR(VLOOKUP($A4832,Dividends!$C$10:$E$100,3,0),0)</f>
        <v>4.5566088122951607</v>
      </c>
      <c r="R3236">
        <f t="shared" si="142"/>
        <v>296.36658677064963</v>
      </c>
      <c r="S3236" t="e">
        <f t="shared" si="140"/>
        <v>#VALUE!</v>
      </c>
      <c r="T3236">
        <f t="shared" si="145"/>
        <v>263.58569437993492</v>
      </c>
      <c r="U3236">
        <f t="shared" si="143"/>
        <v>1014.7494310276853</v>
      </c>
      <c r="V3236">
        <f t="shared" si="144"/>
        <v>934.5285495780538</v>
      </c>
      <c r="W3236">
        <f>VLOOKUP(A3236,Tbills!$B$4:$C$10000,2,1)</f>
        <v>3.9999995604395586</v>
      </c>
    </row>
    <row r="3237" spans="1:23">
      <c r="A3237" s="1">
        <v>44865</v>
      </c>
      <c r="B3237">
        <f>IFERROR(VLOOKUP($A3237,'BTC-Web'!$A$2:$H$10000,2,0),"")</f>
        <v>20633.695313</v>
      </c>
      <c r="C3237">
        <f>VLOOKUP(A3237,H_SPBTFDUE!$B$2:$C$5828,2,0)</f>
        <v>111.84</v>
      </c>
      <c r="D3237" s="2">
        <f>D3236*(1-D$1+IF(AND(WEEKDAY($A3237)&lt;&gt;1,WEEKDAY($A3237)&lt;&gt;7),-VLOOKUP($A3237,ETF_OP_Fee!$G$5:$H$14,2,1),0))^($A3237-$A3236)*(1+2*(C3237/C3236-1))+IFERROR(VLOOKUP(A3237,BITXeom!$C$9:$D$100,2,0),0)-$D$3*IFERROR(VLOOKUP($A3237,Dividends!$C$10:$E$100,2,0),0)</f>
        <v>9.0925368225162515</v>
      </c>
      <c r="G3237" s="66">
        <f t="shared" si="141"/>
        <v>9.9397497884626471E-2</v>
      </c>
      <c r="H3237" s="2">
        <f>H3236*(1-H$1+IF(AND(WEEKDAY($A3237)&lt;&gt;1,WEEKDAY($A3237)&lt;&gt;7),-VLOOKUP($A3237,ETF_OP_Fee!$I$5:$J$14,2,1),0))^($A3237-$A3236)*(1+1*(B3237/B3236-1))</f>
        <v>13.284220590428122</v>
      </c>
      <c r="I3237" s="9">
        <f>IFERROR(VLOOKUP(A3237,'BITO-IV'!$A$1:$J$10000,4,0),"")</f>
        <v>12.563000000000001</v>
      </c>
      <c r="J3237" s="9">
        <f t="shared" si="146"/>
        <v>5.7408309355099885E-2</v>
      </c>
      <c r="L3237" s="9">
        <f>VLOOKUP(A3237,'ETH-Web'!$A$1:$G$10001,6,0)</f>
        <v>1572.7144780000001</v>
      </c>
      <c r="M3237" s="2">
        <f>M3236*(1-M$1+IF(AND(WEEKDAY($A3237)&lt;&gt;1,WEEKDAY($A3237)&lt;&gt;7),-VLOOKUP($A3237,ETF_OP_Fee!$K$5:$L$14,2,1),0))^($A3237-$A3236)*(1+2*(L3237/L3236-1))-M$3*IFERROR(VLOOKUP($A4833,Dividends!$C$10:$E$100,3,0),0)</f>
        <v>4.6572344275426012</v>
      </c>
      <c r="R3237">
        <f t="shared" si="142"/>
        <v>301.41713347654621</v>
      </c>
      <c r="S3237" t="e">
        <f t="shared" si="140"/>
        <v>#VALUE!</v>
      </c>
      <c r="T3237">
        <f t="shared" si="145"/>
        <v>259.73060845332094</v>
      </c>
      <c r="U3237">
        <f t="shared" si="143"/>
        <v>1025.9940797548668</v>
      </c>
      <c r="V3237">
        <f t="shared" si="144"/>
        <v>955.166158409834</v>
      </c>
      <c r="W3237">
        <f>VLOOKUP(A3237,Tbills!$B$4:$C$10000,2,1)</f>
        <v>3.9999995604395586</v>
      </c>
    </row>
    <row r="3238" spans="1:23">
      <c r="A3238" s="1">
        <v>44866</v>
      </c>
      <c r="B3238">
        <f>IFERROR(VLOOKUP($A3238,'BTC-Web'!$A$2:$H$10000,2,0),"")</f>
        <v>20494.898438</v>
      </c>
      <c r="C3238">
        <f>VLOOKUP(A3238,H_SPBTFDUE!$B$2:$C$5828,2,0)</f>
        <v>112.39</v>
      </c>
      <c r="D3238" s="2">
        <f>D3237*(1-D$1+IF(AND(WEEKDAY($A3238)&lt;&gt;1,WEEKDAY($A3238)&lt;&gt;7),-VLOOKUP($A3238,ETF_OP_Fee!$G$5:$H$14,2,1),0))^($A3238-$A3237)*(1+2*(C3238/C3237-1))+IFERROR(VLOOKUP(A3238,BITXeom!$C$9:$D$100,2,0),0)-$D$3*IFERROR(VLOOKUP($A3238,Dividends!$C$10:$E$100,2,0),0)</f>
        <v>9.1808594126512766</v>
      </c>
      <c r="G3238" s="66">
        <f t="shared" si="141"/>
        <v>9.8414701739747729E-2</v>
      </c>
      <c r="H3238" s="2">
        <f>H3237*(1-H$1+IF(AND(WEEKDAY($A3238)&lt;&gt;1,WEEKDAY($A3238)&lt;&gt;7),-VLOOKUP($A3238,ETF_OP_Fee!$I$5:$J$14,2,1),0))^($A3238-$A3237)*(1+1*(B3238/B3237-1))</f>
        <v>13.194518069218198</v>
      </c>
      <c r="I3238" s="9">
        <f>IFERROR(VLOOKUP(A3238,'BITO-IV'!$A$1:$J$10000,4,0),"")</f>
        <v>12.624000000000001</v>
      </c>
      <c r="J3238" s="9">
        <f t="shared" si="146"/>
        <v>4.5193129690921818E-2</v>
      </c>
      <c r="L3238" s="9">
        <f>VLOOKUP(A3238,'ETH-Web'!$A$1:$G$10001,6,0)</f>
        <v>1579.7045900000001</v>
      </c>
      <c r="M3238" s="2">
        <f>M3237*(1-M$1+IF(AND(WEEKDAY($A3238)&lt;&gt;1,WEEKDAY($A3238)&lt;&gt;7),-VLOOKUP($A3238,ETF_OP_Fee!$K$5:$L$14,2,1),0))^($A3238-$A3237)*(1+2*(L3238/L3237-1))-M$3*IFERROR(VLOOKUP($A4834,Dividends!$C$10:$E$100,3,0),0)</f>
        <v>4.6985126593399809</v>
      </c>
      <c r="R3238">
        <f t="shared" si="142"/>
        <v>299.3895879708391</v>
      </c>
      <c r="S3238" t="e">
        <f t="shared" si="140"/>
        <v>#VALUE!</v>
      </c>
      <c r="T3238">
        <f t="shared" si="145"/>
        <v>261.00789595912676</v>
      </c>
      <c r="U3238">
        <f t="shared" si="143"/>
        <v>1030.5542295017833</v>
      </c>
      <c r="V3238">
        <f t="shared" si="144"/>
        <v>963.63203460852424</v>
      </c>
      <c r="W3238">
        <f>VLOOKUP(A3238,Tbills!$B$4:$C$10000,2,1)</f>
        <v>3.9999995604395586</v>
      </c>
    </row>
    <row r="3239" spans="1:23">
      <c r="A3239" s="1">
        <v>44867</v>
      </c>
      <c r="B3239">
        <f>IFERROR(VLOOKUP($A3239,'BTC-Web'!$A$2:$H$10000,2,0),"")</f>
        <v>20482.958984000001</v>
      </c>
      <c r="C3239">
        <f>VLOOKUP(A3239,H_SPBTFDUE!$B$2:$C$5828,2,0)</f>
        <v>111.21</v>
      </c>
      <c r="D3239" s="2">
        <f>D3238*(1-D$1+IF(AND(WEEKDAY($A3239)&lt;&gt;1,WEEKDAY($A3239)&lt;&gt;7),-VLOOKUP($A3239,ETF_OP_Fee!$G$5:$H$14,2,1),0))^($A3239-$A3238)*(1+2*(C3239/C3238-1))+IFERROR(VLOOKUP(A3239,BITXeom!$C$9:$D$100,2,0),0)-$D$3*IFERROR(VLOOKUP($A3239,Dividends!$C$10:$E$100,2,0),0)</f>
        <v>8.9869933914128666</v>
      </c>
      <c r="G3239" s="66">
        <f t="shared" si="141"/>
        <v>0.10047612114503233</v>
      </c>
      <c r="H3239" s="2">
        <f>H3238*(1-H$1+IF(AND(WEEKDAY($A3239)&lt;&gt;1,WEEKDAY($A3239)&lt;&gt;7),-VLOOKUP($A3239,ETF_OP_Fee!$I$5:$J$14,2,1),0))^($A3239-$A3238)*(1+1*(B3239/B3238-1))</f>
        <v>13.186488286656454</v>
      </c>
      <c r="I3239" s="9">
        <f>IFERROR(VLOOKUP(A3239,'BITO-IV'!$A$1:$J$10000,4,0),"")</f>
        <v>12.4932</v>
      </c>
      <c r="J3239" s="9">
        <f t="shared" si="146"/>
        <v>5.5493251261202525E-2</v>
      </c>
      <c r="L3239" s="9">
        <f>VLOOKUP(A3239,'ETH-Web'!$A$1:$G$10001,6,0)</f>
        <v>1519.7117920000001</v>
      </c>
      <c r="M3239" s="2">
        <f>M3238*(1-M$1+IF(AND(WEEKDAY($A3239)&lt;&gt;1,WEEKDAY($A3239)&lt;&gt;7),-VLOOKUP($A3239,ETF_OP_Fee!$K$5:$L$14,2,1),0))^($A3239-$A3238)*(1+2*(L3239/L3238-1))-M$3*IFERROR(VLOOKUP($A4835,Dividends!$C$10:$E$100,3,0),0)</f>
        <v>4.3415278943479807</v>
      </c>
      <c r="R3239">
        <f t="shared" si="142"/>
        <v>299.21517636180039</v>
      </c>
      <c r="S3239" t="e">
        <f t="shared" ref="S3239:S3302" si="147">IF($A3239&gt;=$R$2,I3239*S$4,"")</f>
        <v>#VALUE!</v>
      </c>
      <c r="T3239">
        <f t="shared" si="145"/>
        <v>258.26753367394332</v>
      </c>
      <c r="U3239">
        <f t="shared" si="143"/>
        <v>991.41663877126189</v>
      </c>
      <c r="V3239">
        <f t="shared" si="144"/>
        <v>890.41695989128164</v>
      </c>
      <c r="W3239">
        <f>VLOOKUP(A3239,Tbills!$B$4:$C$10000,2,1)</f>
        <v>3.9999995604395586</v>
      </c>
    </row>
    <row r="3240" spans="1:23">
      <c r="A3240" s="1">
        <v>44868</v>
      </c>
      <c r="B3240">
        <f>IFERROR(VLOOKUP($A3240,'BTC-Web'!$A$2:$H$10000,2,0),"")</f>
        <v>20162.689452999999</v>
      </c>
      <c r="C3240">
        <f>VLOOKUP(A3240,H_SPBTFDUE!$B$2:$C$5828,2,0)</f>
        <v>111.32</v>
      </c>
      <c r="D3240" s="2">
        <f>D3239*(1-D$1+IF(AND(WEEKDAY($A3240)&lt;&gt;1,WEEKDAY($A3240)&lt;&gt;7),-VLOOKUP($A3240,ETF_OP_Fee!$G$5:$H$14,2,1),0))^($A3240-$A3239)*(1+2*(C3240/C3239-1))+IFERROR(VLOOKUP(A3240,BITXeom!$C$9:$D$100,2,0),0)-$D$3*IFERROR(VLOOKUP($A3240,Dividends!$C$10:$E$100,2,0),0)</f>
        <v>9.0036863087909929</v>
      </c>
      <c r="G3240" s="66">
        <f t="shared" si="141"/>
        <v>0.10027212506290302</v>
      </c>
      <c r="H3240" s="2">
        <f>H3239*(1-H$1+IF(AND(WEEKDAY($A3240)&lt;&gt;1,WEEKDAY($A3240)&lt;&gt;7),-VLOOKUP($A3240,ETF_OP_Fee!$I$5:$J$14,2,1),0))^($A3240-$A3239)*(1+1*(B3240/B3239-1))</f>
        <v>12.979967809881927</v>
      </c>
      <c r="I3240" s="9">
        <f>IFERROR(VLOOKUP(A3240,'BITO-IV'!$A$1:$J$10000,4,0),"")</f>
        <v>12.505000000000001</v>
      </c>
      <c r="J3240" s="9">
        <f t="shared" si="146"/>
        <v>3.7982231897794927E-2</v>
      </c>
      <c r="L3240" s="9">
        <f>VLOOKUP(A3240,'ETH-Web'!$A$1:$G$10001,6,0)</f>
        <v>1531.5417480000001</v>
      </c>
      <c r="M3240" s="2">
        <f>M3239*(1-M$1+IF(AND(WEEKDAY($A3240)&lt;&gt;1,WEEKDAY($A3240)&lt;&gt;7),-VLOOKUP($A3240,ETF_OP_Fee!$K$5:$L$14,2,1),0))^($A3240-$A3239)*(1+2*(L3240/L3239-1))-M$3*IFERROR(VLOOKUP($A4836,Dividends!$C$10:$E$100,3,0),0)</f>
        <v>4.4090062183909549</v>
      </c>
      <c r="R3240">
        <f t="shared" si="142"/>
        <v>294.53667730918147</v>
      </c>
      <c r="S3240" t="e">
        <f t="shared" si="147"/>
        <v>#VALUE!</v>
      </c>
      <c r="T3240">
        <f t="shared" si="145"/>
        <v>258.52299117510444</v>
      </c>
      <c r="U3240">
        <f t="shared" si="143"/>
        <v>999.13416473642985</v>
      </c>
      <c r="V3240">
        <f t="shared" si="144"/>
        <v>904.25629148491805</v>
      </c>
      <c r="W3240">
        <f>VLOOKUP(A3240,Tbills!$B$4:$C$10000,2,1)</f>
        <v>4.0700017582417702</v>
      </c>
    </row>
    <row r="3241" spans="1:23">
      <c r="A3241" s="1">
        <v>44869</v>
      </c>
      <c r="B3241">
        <f>IFERROR(VLOOKUP($A3241,'BTC-Web'!$A$2:$H$10000,2,0),"")</f>
        <v>20208.769531000002</v>
      </c>
      <c r="C3241">
        <f>VLOOKUP(A3241,H_SPBTFDUE!$B$2:$C$5828,2,0)</f>
        <v>116.08</v>
      </c>
      <c r="D3241" s="2">
        <f>D3240*(1-D$1+IF(AND(WEEKDAY($A3241)&lt;&gt;1,WEEKDAY($A3241)&lt;&gt;7),-VLOOKUP($A3241,ETF_OP_Fee!$G$5:$H$14,2,1),0))^($A3241-$A3240)*(1+2*(C3241/C3240-1))+IFERROR(VLOOKUP(A3241,BITXeom!$C$9:$D$100,2,0),0)-$D$3*IFERROR(VLOOKUP($A3241,Dividends!$C$10:$E$100,2,0),0)</f>
        <v>9.7724963774030336</v>
      </c>
      <c r="G3241" s="66">
        <f t="shared" ref="G3241:G3304" si="148">G3240*(1-G$1-2*(C3241/C3240-1))</f>
        <v>9.169171110795013E-2</v>
      </c>
      <c r="H3241" s="2">
        <f>H3240*(1-H$1+IF(AND(WEEKDAY($A3241)&lt;&gt;1,WEEKDAY($A3241)&lt;&gt;7),-VLOOKUP($A3241,ETF_OP_Fee!$I$5:$J$14,2,1),0))^($A3241-$A3240)*(1+1*(B3241/B3240-1))</f>
        <v>13.009293793665719</v>
      </c>
      <c r="I3241" s="9">
        <f>IFERROR(VLOOKUP(A3241,'BITO-IV'!$A$1:$J$10000,4,0),"")</f>
        <v>13.044700000000001</v>
      </c>
      <c r="J3241" s="9">
        <f t="shared" si="146"/>
        <v>-2.7142215868729558E-3</v>
      </c>
      <c r="L3241" s="9">
        <f>VLOOKUP(A3241,'ETH-Web'!$A$1:$G$10001,6,0)</f>
        <v>1645.093384</v>
      </c>
      <c r="M3241" s="2">
        <f>M3240*(1-M$1+IF(AND(WEEKDAY($A3241)&lt;&gt;1,WEEKDAY($A3241)&lt;&gt;7),-VLOOKUP($A3241,ETF_OP_Fee!$K$5:$L$14,2,1),0))^($A3241-$A3240)*(1+2*(L3241/L3240-1))-M$3*IFERROR(VLOOKUP($A4837,Dividends!$C$10:$E$100,3,0),0)</f>
        <v>5.0626613021583546</v>
      </c>
      <c r="R3241">
        <f t="shared" ref="R3241:R3304" si="149">IF($A3241&gt;=$R$2,B3241*R$4,"")</f>
        <v>295.2098153394976</v>
      </c>
      <c r="S3241" t="e">
        <f t="shared" si="147"/>
        <v>#VALUE!</v>
      </c>
      <c r="T3241">
        <f t="shared" si="145"/>
        <v>269.5773339526242</v>
      </c>
      <c r="U3241">
        <f t="shared" si="143"/>
        <v>1073.2120141567741</v>
      </c>
      <c r="V3241">
        <f t="shared" si="144"/>
        <v>1038.3163704869116</v>
      </c>
      <c r="W3241">
        <f>VLOOKUP(A3241,Tbills!$B$4:$C$10000,2,1)</f>
        <v>4.0700017582417702</v>
      </c>
    </row>
    <row r="3242" spans="1:23">
      <c r="A3242" s="1">
        <v>44872</v>
      </c>
      <c r="B3242">
        <f>IFERROR(VLOOKUP($A3242,'BTC-Web'!$A$2:$H$10000,2,0),"")</f>
        <v>20924.621093999998</v>
      </c>
      <c r="C3242">
        <f>VLOOKUP(A3242,H_SPBTFDUE!$B$2:$C$5828,2,0)</f>
        <v>114.43</v>
      </c>
      <c r="D3242" s="2">
        <f>D3241*(1-D$1+IF(AND(WEEKDAY($A3242)&lt;&gt;1,WEEKDAY($A3242)&lt;&gt;7),-VLOOKUP($A3242,ETF_OP_Fee!$G$5:$H$14,2,1),0))^($A3242-$A3241)*(1+2*(C3242/C3241-1))+IFERROR(VLOOKUP(A3242,BITXeom!$C$9:$D$100,2,0),0)-$D$3*IFERROR(VLOOKUP($A3242,Dividends!$C$10:$E$100,2,0),0)</f>
        <v>9.4912440263482818</v>
      </c>
      <c r="G3242" s="66">
        <f t="shared" si="148"/>
        <v>9.429361150084975E-2</v>
      </c>
      <c r="H3242" s="2">
        <f>H3241*(1-H$1+IF(AND(WEEKDAY($A3242)&lt;&gt;1,WEEKDAY($A3242)&lt;&gt;7),-VLOOKUP($A3242,ETF_OP_Fee!$I$5:$J$14,2,1),0))^($A3242-$A3241)*(1+1*(B3242/B3241-1))</f>
        <v>13.469067889584871</v>
      </c>
      <c r="I3242" s="9">
        <f>IFERROR(VLOOKUP(A3242,'BITO-IV'!$A$1:$J$10000,4,0),"")</f>
        <v>12.8584</v>
      </c>
      <c r="J3242" s="9">
        <f t="shared" si="146"/>
        <v>4.7491747774596416E-2</v>
      </c>
      <c r="L3242" s="9">
        <f>VLOOKUP(A3242,'ETH-Web'!$A$1:$G$10001,6,0)</f>
        <v>1568.5913089999999</v>
      </c>
      <c r="M3242" s="2">
        <f>M3241*(1-M$1+IF(AND(WEEKDAY($A3242)&lt;&gt;1,WEEKDAY($A3242)&lt;&gt;7),-VLOOKUP($A3242,ETF_OP_Fee!$K$5:$L$14,2,1),0))^($A3242-$A3241)*(1+2*(L3242/L3241-1))-M$3*IFERROR(VLOOKUP($A4838,Dividends!$C$10:$E$100,3,0),0)</f>
        <v>4.5914468401434529</v>
      </c>
      <c r="R3242">
        <f t="shared" si="149"/>
        <v>305.66697886939721</v>
      </c>
      <c r="S3242" t="e">
        <f t="shared" si="147"/>
        <v>#VALUE!</v>
      </c>
      <c r="T3242">
        <f t="shared" si="145"/>
        <v>265.7454714352067</v>
      </c>
      <c r="U3242">
        <f t="shared" si="143"/>
        <v>1023.3042418707465</v>
      </c>
      <c r="V3242">
        <f t="shared" si="144"/>
        <v>941.67358505868913</v>
      </c>
      <c r="W3242">
        <f>VLOOKUP(A3242,Tbills!$B$4:$C$10000,2,1)</f>
        <v>4.0700017582417702</v>
      </c>
    </row>
    <row r="3243" spans="1:23">
      <c r="A3243" s="1">
        <v>44873</v>
      </c>
      <c r="B3243">
        <f>IFERROR(VLOOKUP($A3243,'BTC-Web'!$A$2:$H$10000,2,0),"")</f>
        <v>20600.671875</v>
      </c>
      <c r="C3243">
        <f>VLOOKUP(A3243,H_SPBTFDUE!$B$2:$C$5828,2,0)</f>
        <v>99.23</v>
      </c>
      <c r="D3243" s="2">
        <f>D3242*(1-D$1+IF(AND(WEEKDAY($A3243)&lt;&gt;1,WEEKDAY($A3243)&lt;&gt;7),-VLOOKUP($A3243,ETF_OP_Fee!$G$5:$H$14,2,1),0))^($A3243-$A3242)*(1+2*(C3243/C3242-1))+IFERROR(VLOOKUP(A3243,BITXeom!$C$9:$D$100,2,0),0)-$D$3*IFERROR(VLOOKUP($A3243,Dividends!$C$10:$E$100,2,0),0)</f>
        <v>6.9689163035261936</v>
      </c>
      <c r="G3243" s="66">
        <f t="shared" si="148"/>
        <v>0.11933917750152999</v>
      </c>
      <c r="H3243" s="2">
        <f>H3242*(1-H$1+IF(AND(WEEKDAY($A3243)&lt;&gt;1,WEEKDAY($A3243)&lt;&gt;7),-VLOOKUP($A3243,ETF_OP_Fee!$I$5:$J$14,2,1),0))^($A3243-$A3242)*(1+1*(B3243/B3242-1))</f>
        <v>13.260198353841636</v>
      </c>
      <c r="I3243" s="9">
        <f>IFERROR(VLOOKUP(A3243,'BITO-IV'!$A$1:$J$10000,4,0),"")</f>
        <v>11.1515</v>
      </c>
      <c r="J3243" s="9">
        <f t="shared" si="146"/>
        <v>0.18909548974054036</v>
      </c>
      <c r="L3243" s="9">
        <f>VLOOKUP(A3243,'ETH-Web'!$A$1:$G$10001,6,0)</f>
        <v>1332.8355710000001</v>
      </c>
      <c r="M3243" s="2">
        <f>M3242*(1-M$1+IF(AND(WEEKDAY($A3243)&lt;&gt;1,WEEKDAY($A3243)&lt;&gt;7),-VLOOKUP($A3243,ETF_OP_Fee!$K$5:$L$14,2,1),0))^($A3243-$A3242)*(1+2*(L3243/L3242-1))-M$3*IFERROR(VLOOKUP($A4839,Dividends!$C$10:$E$100,3,0),0)</f>
        <v>3.2111959176239537</v>
      </c>
      <c r="R3243">
        <f t="shared" si="149"/>
        <v>300.93472691443952</v>
      </c>
      <c r="S3243" t="e">
        <f t="shared" si="147"/>
        <v>#VALUE!</v>
      </c>
      <c r="T3243">
        <f t="shared" si="145"/>
        <v>230.44588945657222</v>
      </c>
      <c r="U3243">
        <f t="shared" si="143"/>
        <v>869.50392093528978</v>
      </c>
      <c r="V3243">
        <f t="shared" si="144"/>
        <v>658.59378913778255</v>
      </c>
      <c r="W3243">
        <f>VLOOKUP(A3243,Tbills!$B$4:$C$10000,2,1)</f>
        <v>4.0700017582417702</v>
      </c>
    </row>
    <row r="3244" spans="1:23">
      <c r="A3244" s="1">
        <v>44874</v>
      </c>
      <c r="B3244">
        <f>IFERROR(VLOOKUP($A3244,'BTC-Web'!$A$2:$H$10000,2,0),"")</f>
        <v>18543.761718999998</v>
      </c>
      <c r="C3244">
        <f>VLOOKUP(A3244,H_SPBTFDUE!$B$2:$C$5828,2,0)</f>
        <v>85.66</v>
      </c>
      <c r="D3244" s="2">
        <f>D3243*(1-D$1+IF(AND(WEEKDAY($A3244)&lt;&gt;1,WEEKDAY($A3244)&lt;&gt;7),-VLOOKUP($A3244,ETF_OP_Fee!$G$5:$H$14,2,1),0))^($A3244-$A3243)*(1+2*(C3244/C3243-1))+IFERROR(VLOOKUP(A3244,BITXeom!$C$9:$D$100,2,0),0)-$D$3*IFERROR(VLOOKUP($A3244,Dividends!$C$10:$E$100,2,0),0)</f>
        <v>5.0622655884138288</v>
      </c>
      <c r="G3244" s="66">
        <f t="shared" si="148"/>
        <v>0.15197294594989255</v>
      </c>
      <c r="H3244" s="2">
        <f>H3243*(1-H$1+IF(AND(WEEKDAY($A3244)&lt;&gt;1,WEEKDAY($A3244)&lt;&gt;7),-VLOOKUP($A3244,ETF_OP_Fee!$I$5:$J$14,2,1),0))^($A3244-$A3243)*(1+1*(B3244/B3243-1))</f>
        <v>11.9358999615429</v>
      </c>
      <c r="I3244" s="9">
        <f>IFERROR(VLOOKUP(A3244,'BITO-IV'!$A$1:$J$10000,4,0),"")</f>
        <v>9.6273999999999997</v>
      </c>
      <c r="J3244" s="9">
        <f t="shared" si="146"/>
        <v>0.23978436146237825</v>
      </c>
      <c r="L3244" s="9">
        <f>VLOOKUP(A3244,'ETH-Web'!$A$1:$G$10001,6,0)</f>
        <v>1100.1697999999999</v>
      </c>
      <c r="M3244" s="2">
        <f>M3243*(1-M$1+IF(AND(WEEKDAY($A3244)&lt;&gt;1,WEEKDAY($A3244)&lt;&gt;7),-VLOOKUP($A3244,ETF_OP_Fee!$K$5:$L$14,2,1),0))^($A3244-$A3243)*(1+2*(L3244/L3243-1))-M$3*IFERROR(VLOOKUP($A4840,Dividends!$C$10:$E$100,3,0),0)</f>
        <v>2.0900204909657356</v>
      </c>
      <c r="R3244">
        <f t="shared" si="149"/>
        <v>270.88737215633665</v>
      </c>
      <c r="S3244" t="e">
        <f t="shared" si="147"/>
        <v>#VALUE!</v>
      </c>
      <c r="T3244">
        <f t="shared" si="145"/>
        <v>198.93172317696235</v>
      </c>
      <c r="U3244">
        <f t="shared" si="143"/>
        <v>717.71940636073657</v>
      </c>
      <c r="V3244">
        <f t="shared" si="144"/>
        <v>428.64856266360147</v>
      </c>
      <c r="W3244">
        <f>VLOOKUP(A3244,Tbills!$B$4:$C$10000,2,1)</f>
        <v>4.0700017582417702</v>
      </c>
    </row>
    <row r="3245" spans="1:23">
      <c r="A3245" s="1">
        <v>44875</v>
      </c>
      <c r="B3245">
        <f>IFERROR(VLOOKUP($A3245,'BTC-Web'!$A$2:$H$10000,2,0),"")</f>
        <v>15883.158203000001</v>
      </c>
      <c r="C3245">
        <f>VLOOKUP(A3245,H_SPBTFDUE!$B$2:$C$5828,2,0)</f>
        <v>97.33</v>
      </c>
      <c r="D3245" s="2">
        <f>D3244*(1-D$1+IF(AND(WEEKDAY($A3245)&lt;&gt;1,WEEKDAY($A3245)&lt;&gt;7),-VLOOKUP($A3245,ETF_OP_Fee!$G$5:$H$14,2,1),0))^($A3245-$A3244)*(1+2*(C3245/C3244-1))+IFERROR(VLOOKUP(A3245,BITXeom!$C$9:$D$100,2,0),0)-$D$3*IFERROR(VLOOKUP($A3245,Dividends!$C$10:$E$100,2,0),0)</f>
        <v>6.4408175619215244</v>
      </c>
      <c r="G3245" s="66">
        <f t="shared" si="148"/>
        <v>0.11055657649018782</v>
      </c>
      <c r="H3245" s="2">
        <f>H3244*(1-H$1+IF(AND(WEEKDAY($A3245)&lt;&gt;1,WEEKDAY($A3245)&lt;&gt;7),-VLOOKUP($A3245,ETF_OP_Fee!$I$5:$J$14,2,1),0))^($A3245-$A3244)*(1+1*(B3245/B3244-1))</f>
        <v>10.223106616048119</v>
      </c>
      <c r="I3245" s="9">
        <f>IFERROR(VLOOKUP(A3245,'BITO-IV'!$A$1:$J$10000,4,0),"")</f>
        <v>10.947800000000001</v>
      </c>
      <c r="J3245" s="9">
        <f t="shared" si="146"/>
        <v>-6.6195343717631139E-2</v>
      </c>
      <c r="L3245" s="9">
        <f>VLOOKUP(A3245,'ETH-Web'!$A$1:$G$10001,6,0)</f>
        <v>1299.4646</v>
      </c>
      <c r="M3245" s="2">
        <f>M3244*(1-M$1+IF(AND(WEEKDAY($A3245)&lt;&gt;1,WEEKDAY($A3245)&lt;&gt;7),-VLOOKUP($A3245,ETF_OP_Fee!$K$5:$L$14,2,1),0))^($A3245-$A3244)*(1+2*(L3245/L3244-1))-M$3*IFERROR(VLOOKUP($A4841,Dividends!$C$10:$E$100,3,0),0)</f>
        <v>2.8471579441874941</v>
      </c>
      <c r="R3245">
        <f t="shared" si="149"/>
        <v>232.02126150842571</v>
      </c>
      <c r="S3245" t="e">
        <f t="shared" si="147"/>
        <v>#VALUE!</v>
      </c>
      <c r="T3245">
        <f t="shared" si="145"/>
        <v>226.03344170924288</v>
      </c>
      <c r="U3245">
        <f t="shared" si="143"/>
        <v>847.73365102258958</v>
      </c>
      <c r="V3245">
        <f t="shared" si="144"/>
        <v>583.93215077441641</v>
      </c>
      <c r="W3245">
        <f>VLOOKUP(A3245,Tbills!$B$4:$C$10000,2,1)</f>
        <v>4.1199982417582364</v>
      </c>
    </row>
    <row r="3246" spans="1:23">
      <c r="A3246" s="1">
        <v>44876</v>
      </c>
      <c r="B3246">
        <f>IFERROR(VLOOKUP($A3246,'BTC-Web'!$A$2:$H$10000,2,0),"")</f>
        <v>17583.251952999999</v>
      </c>
      <c r="C3246">
        <f>VLOOKUP(A3246,H_SPBTFDUE!$B$2:$C$5828,2,0)</f>
        <v>87.32</v>
      </c>
      <c r="D3246" s="2">
        <f>D3245*(1-D$1+IF(AND(WEEKDAY($A3246)&lt;&gt;1,WEEKDAY($A3246)&lt;&gt;7),-VLOOKUP($A3246,ETF_OP_Fee!$G$5:$H$14,2,1),0))^($A3246-$A3245)*(1+2*(C3246/C3245-1))+IFERROR(VLOOKUP(A3246,BITXeom!$C$9:$D$100,2,0),0)-$D$3*IFERROR(VLOOKUP($A3246,Dividends!$C$10:$E$100,2,0),0)</f>
        <v>5.115376349695345</v>
      </c>
      <c r="G3246" s="66">
        <f t="shared" si="148"/>
        <v>0.1332914221410253</v>
      </c>
      <c r="H3246" s="2">
        <f>H3245*(1-H$1+IF(AND(WEEKDAY($A3246)&lt;&gt;1,WEEKDAY($A3246)&lt;&gt;7),-VLOOKUP($A3246,ETF_OP_Fee!$I$5:$J$14,2,1),0))^($A3246-$A3245)*(1+1*(B3246/B3245-1))</f>
        <v>11.317067960177672</v>
      </c>
      <c r="I3246" s="9">
        <f>IFERROR(VLOOKUP(A3246,'BITO-IV'!$A$1:$J$10000,4,0),"")</f>
        <v>9.8482000000000003</v>
      </c>
      <c r="J3246" s="9">
        <f t="shared" si="146"/>
        <v>0.14915090678272902</v>
      </c>
      <c r="L3246" s="9">
        <f>VLOOKUP(A3246,'ETH-Web'!$A$1:$G$10001,6,0)</f>
        <v>1287.2210689999999</v>
      </c>
      <c r="M3246" s="2">
        <f>M3245*(1-M$1+IF(AND(WEEKDAY($A3246)&lt;&gt;1,WEEKDAY($A3246)&lt;&gt;7),-VLOOKUP($A3246,ETF_OP_Fee!$K$5:$L$14,2,1),0))^($A3246-$A3245)*(1+2*(L3246/L3245-1))-M$3*IFERROR(VLOOKUP($A4842,Dividends!$C$10:$E$100,3,0),0)</f>
        <v>2.7934342647257364</v>
      </c>
      <c r="R3246">
        <f t="shared" si="149"/>
        <v>256.85624026492292</v>
      </c>
      <c r="S3246" t="e">
        <f t="shared" si="147"/>
        <v>#VALUE!</v>
      </c>
      <c r="T3246">
        <f t="shared" si="145"/>
        <v>202.78680910357636</v>
      </c>
      <c r="U3246">
        <f t="shared" si="143"/>
        <v>839.7463205204441</v>
      </c>
      <c r="V3246">
        <f t="shared" si="144"/>
        <v>572.91380043678805</v>
      </c>
      <c r="W3246">
        <f>VLOOKUP(A3246,Tbills!$B$4:$C$10000,2,1)</f>
        <v>4.1199982417582364</v>
      </c>
    </row>
    <row r="3247" spans="1:23">
      <c r="A3247" s="1">
        <v>44879</v>
      </c>
      <c r="B3247">
        <f>IFERROR(VLOOKUP($A3247,'BTC-Web'!$A$2:$H$10000,2,0),"")</f>
        <v>16352.028319999999</v>
      </c>
      <c r="C3247">
        <f>VLOOKUP(A3247,H_SPBTFDUE!$B$2:$C$5828,2,0)</f>
        <v>87.32</v>
      </c>
      <c r="D3247" s="2">
        <f>D3246*(1-D$1+IF(AND(WEEKDAY($A3247)&lt;&gt;1,WEEKDAY($A3247)&lt;&gt;7),-VLOOKUP($A3247,ETF_OP_Fee!$G$5:$H$14,2,1),0))^($A3247-$A3246)*(1+2*(C3247/C3246-1))+IFERROR(VLOOKUP(A3247,BITXeom!$C$9:$D$100,2,0),0)-$D$3*IFERROR(VLOOKUP($A3247,Dividends!$C$10:$E$100,2,0),0)</f>
        <v>5.1135266283696463</v>
      </c>
      <c r="G3247" s="66">
        <f t="shared" si="148"/>
        <v>0.1332844836834344</v>
      </c>
      <c r="H3247" s="2">
        <f>H3246*(1-H$1+IF(AND(WEEKDAY($A3247)&lt;&gt;1,WEEKDAY($A3247)&lt;&gt;7),-VLOOKUP($A3247,ETF_OP_Fee!$I$5:$J$14,2,1),0))^($A3247-$A3246)*(1+1*(B3247/B3246-1))</f>
        <v>10.523796564907061</v>
      </c>
      <c r="I3247" s="9">
        <f>IFERROR(VLOOKUP(A3247,'BITO-IV'!$A$1:$J$10000,4,0),"")</f>
        <v>9.8343000000000007</v>
      </c>
      <c r="J3247" s="9">
        <f t="shared" si="146"/>
        <v>7.0111402428953751E-2</v>
      </c>
      <c r="L3247" s="9">
        <f>VLOOKUP(A3247,'ETH-Web'!$A$1:$G$10001,6,0)</f>
        <v>1241.6042480000001</v>
      </c>
      <c r="M3247" s="2">
        <f>M3246*(1-M$1+IF(AND(WEEKDAY($A3247)&lt;&gt;1,WEEKDAY($A3247)&lt;&gt;7),-VLOOKUP($A3247,ETF_OP_Fee!$K$5:$L$14,2,1),0))^($A3247-$A3246)*(1+2*(L3247/L3246-1))-M$3*IFERROR(VLOOKUP($A4843,Dividends!$C$10:$E$100,3,0),0)</f>
        <v>2.5952450795489215</v>
      </c>
      <c r="R3247">
        <f t="shared" si="149"/>
        <v>238.87051873041793</v>
      </c>
      <c r="S3247" t="e">
        <f t="shared" si="147"/>
        <v>#VALUE!</v>
      </c>
      <c r="T3247">
        <f t="shared" si="145"/>
        <v>202.78680910357636</v>
      </c>
      <c r="U3247">
        <f t="shared" si="143"/>
        <v>809.98720725612441</v>
      </c>
      <c r="V3247">
        <f t="shared" si="144"/>
        <v>532.26658681915626</v>
      </c>
      <c r="W3247">
        <f>VLOOKUP(A3247,Tbills!$B$4:$C$10000,2,1)</f>
        <v>4.1199982417582364</v>
      </c>
    </row>
    <row r="3248" spans="1:23">
      <c r="A3248" s="1">
        <v>44880</v>
      </c>
      <c r="B3248">
        <f>IFERROR(VLOOKUP($A3248,'BTC-Web'!$A$2:$H$10000,2,0),"")</f>
        <v>16617.484375</v>
      </c>
      <c r="C3248">
        <f>VLOOKUP(A3248,H_SPBTFDUE!$B$2:$C$5828,2,0)</f>
        <v>91.1</v>
      </c>
      <c r="D3248" s="2">
        <f>D3247*(1-D$1+IF(AND(WEEKDAY($A3248)&lt;&gt;1,WEEKDAY($A3248)&lt;&gt;7),-VLOOKUP($A3248,ETF_OP_Fee!$G$5:$H$14,2,1),0))^($A3248-$A3247)*(1+2*(C3248/C3247-1))+IFERROR(VLOOKUP(A3248,BITXeom!$C$9:$D$100,2,0),0)-$D$3*IFERROR(VLOOKUP($A3248,Dividends!$C$10:$E$100,2,0),0)</f>
        <v>5.5555762721436786</v>
      </c>
      <c r="G3248" s="66">
        <f t="shared" si="148"/>
        <v>0.12173802776010224</v>
      </c>
      <c r="H3248" s="2">
        <f>H3247*(1-H$1+IF(AND(WEEKDAY($A3248)&lt;&gt;1,WEEKDAY($A3248)&lt;&gt;7),-VLOOKUP($A3248,ETF_OP_Fee!$I$5:$J$14,2,1),0))^($A3248-$A3247)*(1+1*(B3248/B3247-1))</f>
        <v>10.694359740270192</v>
      </c>
      <c r="I3248" s="9">
        <f>IFERROR(VLOOKUP(A3248,'BITO-IV'!$A$1:$J$10000,4,0),"")</f>
        <v>10.258100000000001</v>
      </c>
      <c r="J3248" s="9">
        <f t="shared" si="146"/>
        <v>4.2528318135930832E-2</v>
      </c>
      <c r="L3248" s="9">
        <f>VLOOKUP(A3248,'ETH-Web'!$A$1:$G$10001,6,0)</f>
        <v>1251.736206</v>
      </c>
      <c r="M3248" s="2">
        <f>M3247*(1-M$1+IF(AND(WEEKDAY($A3248)&lt;&gt;1,WEEKDAY($A3248)&lt;&gt;7),-VLOOKUP($A3248,ETF_OP_Fee!$K$5:$L$14,2,1),0))^($A3248-$A3247)*(1+2*(L3248/L3247-1))-M$3*IFERROR(VLOOKUP($A4844,Dividends!$C$10:$E$100,3,0),0)</f>
        <v>2.6375335056631655</v>
      </c>
      <c r="R3248">
        <f t="shared" si="149"/>
        <v>242.74830222718603</v>
      </c>
      <c r="S3248" t="e">
        <f t="shared" si="147"/>
        <v>#VALUE!</v>
      </c>
      <c r="T3248">
        <f t="shared" si="145"/>
        <v>211.56525777984206</v>
      </c>
      <c r="U3248">
        <f t="shared" si="143"/>
        <v>816.59700774422356</v>
      </c>
      <c r="V3248">
        <f t="shared" si="144"/>
        <v>540.93964679609485</v>
      </c>
      <c r="W3248">
        <f>VLOOKUP(A3248,Tbills!$B$4:$C$10000,2,1)</f>
        <v>4.1199982417582364</v>
      </c>
    </row>
    <row r="3249" spans="1:23">
      <c r="A3249" s="1">
        <v>44881</v>
      </c>
      <c r="B3249">
        <f>IFERROR(VLOOKUP($A3249,'BTC-Web'!$A$2:$H$10000,2,0),"")</f>
        <v>16884.341797000001</v>
      </c>
      <c r="C3249">
        <f>VLOOKUP(A3249,H_SPBTFDUE!$B$2:$C$5828,2,0)</f>
        <v>88.77</v>
      </c>
      <c r="D3249" s="2">
        <f>D3248*(1-D$1+IF(AND(WEEKDAY($A3249)&lt;&gt;1,WEEKDAY($A3249)&lt;&gt;7),-VLOOKUP($A3249,ETF_OP_Fee!$G$5:$H$14,2,1),0))^($A3249-$A3248)*(1+2*(C3249/C3248-1))+IFERROR(VLOOKUP(A3249,BITXeom!$C$9:$D$100,2,0),0)-$D$3*IFERROR(VLOOKUP($A3249,Dividends!$C$10:$E$100,2,0),0)</f>
        <v>5.2707587590131553</v>
      </c>
      <c r="G3249" s="66">
        <f t="shared" si="148"/>
        <v>0.12795890486534284</v>
      </c>
      <c r="H3249" s="2">
        <f>H3248*(1-H$1+IF(AND(WEEKDAY($A3249)&lt;&gt;1,WEEKDAY($A3249)&lt;&gt;7),-VLOOKUP($A3249,ETF_OP_Fee!$I$5:$J$14,2,1),0))^($A3249-$A3248)*(1+1*(B3249/B3248-1))</f>
        <v>10.865815871115979</v>
      </c>
      <c r="I3249" s="9">
        <f>IFERROR(VLOOKUP(A3249,'BITO-IV'!$A$1:$J$10000,4,0),"")</f>
        <v>10.003399999999999</v>
      </c>
      <c r="J3249" s="9">
        <f t="shared" si="146"/>
        <v>8.6212274938119116E-2</v>
      </c>
      <c r="L3249" s="9">
        <f>VLOOKUP(A3249,'ETH-Web'!$A$1:$G$10001,6,0)</f>
        <v>1215.602539</v>
      </c>
      <c r="M3249" s="2">
        <f>M3248*(1-M$1+IF(AND(WEEKDAY($A3249)&lt;&gt;1,WEEKDAY($A3249)&lt;&gt;7),-VLOOKUP($A3249,ETF_OP_Fee!$K$5:$L$14,2,1),0))^($A3249-$A3248)*(1+2*(L3249/L3248-1))-M$3*IFERROR(VLOOKUP($A4845,Dividends!$C$10:$E$100,3,0),0)</f>
        <v>2.4851949938322622</v>
      </c>
      <c r="R3249">
        <f t="shared" si="149"/>
        <v>246.64655690072016</v>
      </c>
      <c r="S3249" t="e">
        <f t="shared" si="147"/>
        <v>#VALUE!</v>
      </c>
      <c r="T3249">
        <f t="shared" si="145"/>
        <v>206.15420343706452</v>
      </c>
      <c r="U3249">
        <f t="shared" si="143"/>
        <v>793.0244337389413</v>
      </c>
      <c r="V3249">
        <f t="shared" si="144"/>
        <v>509.69608511002946</v>
      </c>
      <c r="W3249">
        <f>VLOOKUP(A3249,Tbills!$B$4:$C$10000,2,1)</f>
        <v>4.1199982417582364</v>
      </c>
    </row>
    <row r="3250" spans="1:23">
      <c r="A3250" s="1">
        <v>44882</v>
      </c>
      <c r="B3250">
        <f>IFERROR(VLOOKUP($A3250,'BTC-Web'!$A$2:$H$10000,2,0),"")</f>
        <v>16670.425781000002</v>
      </c>
      <c r="C3250">
        <f>VLOOKUP(A3250,H_SPBTFDUE!$B$2:$C$5828,2,0)</f>
        <v>89.96</v>
      </c>
      <c r="D3250" s="2">
        <f>D3249*(1-D$1+IF(AND(WEEKDAY($A3250)&lt;&gt;1,WEEKDAY($A3250)&lt;&gt;7),-VLOOKUP($A3250,ETF_OP_Fee!$G$5:$H$14,2,1),0))^($A3250-$A3249)*(1+2*(C3250/C3249-1))+IFERROR(VLOOKUP(A3250,BITXeom!$C$9:$D$100,2,0),0)-$D$3*IFERROR(VLOOKUP($A3250,Dividends!$C$10:$E$100,2,0),0)</f>
        <v>5.4114199174902966</v>
      </c>
      <c r="G3250" s="66">
        <f t="shared" si="148"/>
        <v>0.12452155576757486</v>
      </c>
      <c r="H3250" s="2">
        <f>H3249*(1-H$1+IF(AND(WEEKDAY($A3250)&lt;&gt;1,WEEKDAY($A3250)&lt;&gt;7),-VLOOKUP($A3250,ETF_OP_Fee!$I$5:$J$14,2,1),0))^($A3250-$A3249)*(1+1*(B3250/B3249-1))</f>
        <v>10.727872289149751</v>
      </c>
      <c r="I3250" s="9">
        <f>IFERROR(VLOOKUP(A3250,'BITO-IV'!$A$1:$J$10000,4,0),"")</f>
        <v>10.1431</v>
      </c>
      <c r="J3250" s="9">
        <f t="shared" si="146"/>
        <v>5.7652225567109694E-2</v>
      </c>
      <c r="L3250" s="9">
        <f>VLOOKUP(A3250,'ETH-Web'!$A$1:$G$10001,6,0)</f>
        <v>1200.8085940000001</v>
      </c>
      <c r="M3250" s="2">
        <f>M3249*(1-M$1+IF(AND(WEEKDAY($A3250)&lt;&gt;1,WEEKDAY($A3250)&lt;&gt;7),-VLOOKUP($A3250,ETF_OP_Fee!$K$5:$L$14,2,1),0))^($A3250-$A3249)*(1+2*(L3250/L3249-1))-M$3*IFERROR(VLOOKUP($A4846,Dividends!$C$10:$E$100,3,0),0)</f>
        <v>2.4246426493046904</v>
      </c>
      <c r="R3250">
        <f t="shared" si="149"/>
        <v>243.52167057428403</v>
      </c>
      <c r="S3250" t="e">
        <f t="shared" si="147"/>
        <v>#VALUE!</v>
      </c>
      <c r="T3250">
        <f t="shared" si="145"/>
        <v>208.91778913144447</v>
      </c>
      <c r="U3250">
        <f t="shared" si="143"/>
        <v>783.3732858678278</v>
      </c>
      <c r="V3250">
        <f t="shared" si="144"/>
        <v>497.2772234003715</v>
      </c>
      <c r="W3250">
        <f>VLOOKUP(A3250,Tbills!$B$4:$C$10000,2,1)</f>
        <v>4.1550013186813137</v>
      </c>
    </row>
    <row r="3251" spans="1:23">
      <c r="A3251" s="1">
        <v>44883</v>
      </c>
      <c r="B3251">
        <f>IFERROR(VLOOKUP($A3251,'BTC-Web'!$A$2:$H$10000,2,0),"")</f>
        <v>16687.912109000001</v>
      </c>
      <c r="C3251">
        <f>VLOOKUP(A3251,H_SPBTFDUE!$B$2:$C$5828,2,0)</f>
        <v>89.83</v>
      </c>
      <c r="D3251" s="2">
        <f>D3250*(1-D$1+IF(AND(WEEKDAY($A3251)&lt;&gt;1,WEEKDAY($A3251)&lt;&gt;7),-VLOOKUP($A3251,ETF_OP_Fee!$G$5:$H$14,2,1),0))^($A3251-$A3250)*(1+2*(C3251/C3250-1))+IFERROR(VLOOKUP(A3251,BITXeom!$C$9:$D$100,2,0),0)-$D$3*IFERROR(VLOOKUP($A3251,Dividends!$C$10:$E$100,2,0),0)</f>
        <v>5.3951295253434015</v>
      </c>
      <c r="G3251" s="66">
        <f t="shared" si="148"/>
        <v>0.12487496271307763</v>
      </c>
      <c r="H3251" s="2">
        <f>H3250*(1-H$1+IF(AND(WEEKDAY($A3251)&lt;&gt;1,WEEKDAY($A3251)&lt;&gt;7),-VLOOKUP($A3251,ETF_OP_Fee!$I$5:$J$14,2,1),0))^($A3251-$A3250)*(1+1*(B3251/B3250-1))</f>
        <v>10.738845705224442</v>
      </c>
      <c r="I3251" s="9">
        <f>IFERROR(VLOOKUP(A3251,'BITO-IV'!$A$1:$J$10000,4,0),"")</f>
        <v>10.1409</v>
      </c>
      <c r="J3251" s="9">
        <f t="shared" si="146"/>
        <v>5.8963770989206354E-2</v>
      </c>
      <c r="L3251" s="9">
        <f>VLOOKUP(A3251,'ETH-Web'!$A$1:$G$10001,6,0)</f>
        <v>1212.300293</v>
      </c>
      <c r="M3251" s="2">
        <f>M3250*(1-M$1+IF(AND(WEEKDAY($A3251)&lt;&gt;1,WEEKDAY($A3251)&lt;&gt;7),-VLOOKUP($A3251,ETF_OP_Fee!$K$5:$L$14,2,1),0))^($A3251-$A3250)*(1+2*(L3251/L3250-1))-M$3*IFERROR(VLOOKUP($A4847,Dividends!$C$10:$E$100,3,0),0)</f>
        <v>2.4709865131251436</v>
      </c>
      <c r="R3251">
        <f t="shared" si="149"/>
        <v>243.77711094891581</v>
      </c>
      <c r="S3251" t="e">
        <f t="shared" si="147"/>
        <v>#VALUE!</v>
      </c>
      <c r="T3251">
        <f t="shared" si="145"/>
        <v>208.61588481189037</v>
      </c>
      <c r="U3251">
        <f t="shared" si="143"/>
        <v>790.87014261153797</v>
      </c>
      <c r="V3251">
        <f t="shared" si="144"/>
        <v>506.78202524359926</v>
      </c>
      <c r="W3251">
        <f>VLOOKUP(A3251,Tbills!$B$4:$C$10000,2,1)</f>
        <v>4.1550013186813137</v>
      </c>
    </row>
    <row r="3252" spans="1:23">
      <c r="A3252" s="1">
        <v>44886</v>
      </c>
      <c r="B3252">
        <f>IFERROR(VLOOKUP($A3252,'BTC-Web'!$A$2:$H$10000,2,0),"")</f>
        <v>16291.223633</v>
      </c>
      <c r="C3252">
        <f>VLOOKUP(A3252,H_SPBTFDUE!$B$2:$C$5828,2,0)</f>
        <v>84.92</v>
      </c>
      <c r="D3252" s="2">
        <f>D3251*(1-D$1+IF(AND(WEEKDAY($A3252)&lt;&gt;1,WEEKDAY($A3252)&lt;&gt;7),-VLOOKUP($A3252,ETF_OP_Fee!$G$5:$H$14,2,1),0))^($A3252-$A3251)*(1+2*(C3252/C3251-1))+IFERROR(VLOOKUP(A3252,BITXeom!$C$9:$D$100,2,0),0)-$D$3*IFERROR(VLOOKUP($A3252,Dividends!$C$10:$E$100,2,0),0)</f>
        <v>4.8036092998173023</v>
      </c>
      <c r="G3252" s="66">
        <f t="shared" si="148"/>
        <v>0.13851949358531498</v>
      </c>
      <c r="H3252" s="2">
        <f>H3251*(1-H$1+IF(AND(WEEKDAY($A3252)&lt;&gt;1,WEEKDAY($A3252)&lt;&gt;7),-VLOOKUP($A3252,ETF_OP_Fee!$I$5:$J$14,2,1),0))^($A3252-$A3251)*(1+1*(B3252/B3251-1))</f>
        <v>10.482753969494082</v>
      </c>
      <c r="I3252" s="9">
        <f>IFERROR(VLOOKUP(A3252,'BITO-IV'!$A$1:$J$10000,4,0),"")</f>
        <v>9.6069999999999993</v>
      </c>
      <c r="J3252" s="9">
        <f t="shared" si="146"/>
        <v>9.1157902518380629E-2</v>
      </c>
      <c r="L3252" s="9">
        <f>VLOOKUP(A3252,'ETH-Web'!$A$1:$G$10001,6,0)</f>
        <v>1108.3530270000001</v>
      </c>
      <c r="M3252" s="2">
        <f>M3251*(1-M$1+IF(AND(WEEKDAY($A3252)&lt;&gt;1,WEEKDAY($A3252)&lt;&gt;7),-VLOOKUP($A3252,ETF_OP_Fee!$K$5:$L$14,2,1),0))^($A3252-$A3251)*(1+2*(L3252/L3251-1))-M$3*IFERROR(VLOOKUP($A4848,Dividends!$C$10:$E$100,3,0),0)</f>
        <v>2.0470846688804252</v>
      </c>
      <c r="R3252">
        <f t="shared" si="149"/>
        <v>237.98228353165877</v>
      </c>
      <c r="S3252" t="e">
        <f t="shared" si="147"/>
        <v>#VALUE!</v>
      </c>
      <c r="T3252">
        <f t="shared" si="145"/>
        <v>197.21319089642358</v>
      </c>
      <c r="U3252">
        <f t="shared" si="143"/>
        <v>723.05791031217689</v>
      </c>
      <c r="V3252">
        <f t="shared" si="144"/>
        <v>419.84272630783238</v>
      </c>
      <c r="W3252">
        <f>VLOOKUP(A3252,Tbills!$B$4:$C$10000,2,1)</f>
        <v>4.1550013186813137</v>
      </c>
    </row>
    <row r="3253" spans="1:23">
      <c r="A3253" s="1">
        <v>44887</v>
      </c>
      <c r="B3253">
        <f>IFERROR(VLOOKUP($A3253,'BTC-Web'!$A$2:$H$10000,2,0),"")</f>
        <v>15782.300781</v>
      </c>
      <c r="C3253">
        <f>VLOOKUP(A3253,H_SPBTFDUE!$B$2:$C$5828,2,0)</f>
        <v>86.21</v>
      </c>
      <c r="D3253" s="2">
        <f>D3252*(1-D$1+IF(AND(WEEKDAY($A3253)&lt;&gt;1,WEEKDAY($A3253)&lt;&gt;7),-VLOOKUP($A3253,ETF_OP_Fee!$G$5:$H$14,2,1),0))^($A3253-$A3252)*(1+2*(C3253/C3252-1))+IFERROR(VLOOKUP(A3253,BITXeom!$C$9:$D$100,2,0),0)-$D$3*IFERROR(VLOOKUP($A3253,Dividends!$C$10:$E$100,2,0),0)</f>
        <v>4.9489536684683344</v>
      </c>
      <c r="G3253" s="66">
        <f t="shared" si="148"/>
        <v>0.13430384806102458</v>
      </c>
      <c r="H3253" s="2">
        <f>H3252*(1-H$1+IF(AND(WEEKDAY($A3253)&lt;&gt;1,WEEKDAY($A3253)&lt;&gt;7),-VLOOKUP($A3253,ETF_OP_Fee!$I$5:$J$14,2,1),0))^($A3253-$A3252)*(1+1*(B3253/B3252-1))</f>
        <v>10.155018055281291</v>
      </c>
      <c r="I3253" s="9">
        <f>IFERROR(VLOOKUP(A3253,'BITO-IV'!$A$1:$J$10000,4,0),"")</f>
        <v>9.7753999999999994</v>
      </c>
      <c r="J3253" s="9">
        <f t="shared" si="146"/>
        <v>3.8834017562584755E-2</v>
      </c>
      <c r="L3253" s="9">
        <f>VLOOKUP(A3253,'ETH-Web'!$A$1:$G$10001,6,0)</f>
        <v>1135.173462</v>
      </c>
      <c r="M3253" s="2">
        <f>M3252*(1-M$1+IF(AND(WEEKDAY($A3253)&lt;&gt;1,WEEKDAY($A3253)&lt;&gt;7),-VLOOKUP($A3253,ETF_OP_Fee!$K$5:$L$14,2,1),0))^($A3253-$A3252)*(1+2*(L3253/L3252-1))-M$3*IFERROR(VLOOKUP($A4849,Dividends!$C$10:$E$100,3,0),0)</f>
        <v>2.1461019858006583</v>
      </c>
      <c r="R3253">
        <f t="shared" si="149"/>
        <v>230.54793573871149</v>
      </c>
      <c r="S3253" t="e">
        <f t="shared" si="147"/>
        <v>#VALUE!</v>
      </c>
      <c r="T3253">
        <f t="shared" si="145"/>
        <v>200.2090106827682</v>
      </c>
      <c r="U3253">
        <f t="shared" si="143"/>
        <v>740.55479732592391</v>
      </c>
      <c r="V3253">
        <f t="shared" si="144"/>
        <v>440.15048441840111</v>
      </c>
      <c r="W3253">
        <f>VLOOKUP(A3253,Tbills!$B$4:$C$10000,2,1)</f>
        <v>4.1550013186813137</v>
      </c>
    </row>
    <row r="3254" spans="1:23">
      <c r="A3254" s="1">
        <v>44888</v>
      </c>
      <c r="B3254">
        <f>IFERROR(VLOOKUP($A3254,'BTC-Web'!$A$2:$H$10000,2,0),"")</f>
        <v>16195.588867</v>
      </c>
      <c r="C3254">
        <f>VLOOKUP(A3254,H_SPBTFDUE!$B$2:$C$5828,2,0)</f>
        <v>89.88</v>
      </c>
      <c r="D3254" s="2">
        <f>D3253*(1-D$1+IF(AND(WEEKDAY($A3254)&lt;&gt;1,WEEKDAY($A3254)&lt;&gt;7),-VLOOKUP($A3254,ETF_OP_Fee!$G$5:$H$14,2,1),0))^($A3254-$A3253)*(1+2*(C3254/C3253-1))+IFERROR(VLOOKUP(A3254,BITXeom!$C$9:$D$100,2,0),0)-$D$3*IFERROR(VLOOKUP($A3254,Dividends!$C$10:$E$100,2,0),0)</f>
        <v>5.3696648306067685</v>
      </c>
      <c r="G3254" s="66">
        <f t="shared" si="148"/>
        <v>0.12286210171368936</v>
      </c>
      <c r="H3254" s="2">
        <f>H3253*(1-H$1+IF(AND(WEEKDAY($A3254)&lt;&gt;1,WEEKDAY($A3254)&lt;&gt;7),-VLOOKUP($A3254,ETF_OP_Fee!$I$5:$J$14,2,1),0))^($A3254-$A3253)*(1+1*(B3254/B3253-1))</f>
        <v>10.42067433687664</v>
      </c>
      <c r="I3254" s="9">
        <f>IFERROR(VLOOKUP(A3254,'BITO-IV'!$A$1:$J$10000,4,0),"")</f>
        <v>10.18</v>
      </c>
      <c r="J3254" s="9">
        <f t="shared" si="146"/>
        <v>2.3641879850357705E-2</v>
      </c>
      <c r="L3254" s="9">
        <f>VLOOKUP(A3254,'ETH-Web'!$A$1:$G$10001,6,0)</f>
        <v>1183.1995850000001</v>
      </c>
      <c r="M3254" s="2">
        <f>M3253*(1-M$1+IF(AND(WEEKDAY($A3254)&lt;&gt;1,WEEKDAY($A3254)&lt;&gt;7),-VLOOKUP($A3254,ETF_OP_Fee!$K$5:$L$14,2,1),0))^($A3254-$A3253)*(1+2*(L3254/L3253-1))-M$3*IFERROR(VLOOKUP($A4850,Dividends!$C$10:$E$100,3,0),0)</f>
        <v>2.3276335962372512</v>
      </c>
      <c r="R3254">
        <f t="shared" si="149"/>
        <v>236.58525034922835</v>
      </c>
      <c r="S3254" t="e">
        <f t="shared" si="147"/>
        <v>#VALUE!</v>
      </c>
      <c r="T3254">
        <f t="shared" si="145"/>
        <v>208.73200185787272</v>
      </c>
      <c r="U3254">
        <f t="shared" si="143"/>
        <v>771.88567051419705</v>
      </c>
      <c r="V3254">
        <f t="shared" si="144"/>
        <v>477.38134613866072</v>
      </c>
      <c r="W3254">
        <f>VLOOKUP(A3254,Tbills!$B$4:$C$10000,2,1)</f>
        <v>4.1550013186813137</v>
      </c>
    </row>
    <row r="3255" spans="1:23">
      <c r="A3255" s="1">
        <v>44890</v>
      </c>
      <c r="B3255">
        <f>IFERROR(VLOOKUP($A3255,'BTC-Web'!$A$2:$H$10000,2,0),"")</f>
        <v>16602.269531000002</v>
      </c>
      <c r="C3255">
        <f>VLOOKUP(A3255,H_SPBTFDUE!$B$2:$C$5828,2,0)</f>
        <v>90.11</v>
      </c>
      <c r="D3255" s="2">
        <f>D3254*(1-D$1+IF(AND(WEEKDAY($A3255)&lt;&gt;1,WEEKDAY($A3255)&lt;&gt;7),-VLOOKUP($A3255,ETF_OP_Fee!$G$5:$H$14,2,1),0))^($A3255-$A3254)*(1+2*(C3255/C3254-1))+IFERROR(VLOOKUP(A3255,BITXeom!$C$9:$D$100,2,0),0)-$D$3*IFERROR(VLOOKUP($A3255,Dividends!$C$10:$E$100,2,0),0)</f>
        <v>5.3958452749199948</v>
      </c>
      <c r="G3255" s="66">
        <f t="shared" si="148"/>
        <v>0.12222690589868893</v>
      </c>
      <c r="H3255" s="2">
        <f>H3254*(1-H$1+IF(AND(WEEKDAY($A3255)&lt;&gt;1,WEEKDAY($A3255)&lt;&gt;7),-VLOOKUP($A3255,ETF_OP_Fee!$I$5:$J$14,2,1),0))^($A3255-$A3254)*(1+1*(B3255/B3254-1))</f>
        <v>10.681787475451539</v>
      </c>
      <c r="I3255" s="9">
        <f>IFERROR(VLOOKUP(A3255,'BITO-IV'!$A$1:$J$10000,4,0),"")</f>
        <v>10.1953</v>
      </c>
      <c r="J3255" s="9">
        <f t="shared" si="146"/>
        <v>4.7716837704779635E-2</v>
      </c>
      <c r="L3255" s="9">
        <f>VLOOKUP(A3255,'ETH-Web'!$A$1:$G$10001,6,0)</f>
        <v>1198.9259030000001</v>
      </c>
      <c r="M3255" s="2">
        <f>M3254*(1-M$1+IF(AND(WEEKDAY($A3255)&lt;&gt;1,WEEKDAY($A3255)&lt;&gt;7),-VLOOKUP($A3255,ETF_OP_Fee!$K$5:$L$14,2,1),0))^($A3255-$A3254)*(1+2*(L3255/L3254-1))-M$3*IFERROR(VLOOKUP($A4851,Dividends!$C$10:$E$100,3,0),0)</f>
        <v>2.3893853002748249</v>
      </c>
      <c r="R3255">
        <f t="shared" si="149"/>
        <v>242.52604370319384</v>
      </c>
      <c r="S3255" t="e">
        <f t="shared" si="147"/>
        <v>#VALUE!</v>
      </c>
      <c r="T3255">
        <f t="shared" si="145"/>
        <v>209.26614026939151</v>
      </c>
      <c r="U3255">
        <f t="shared" si="143"/>
        <v>782.14507194404916</v>
      </c>
      <c r="V3255">
        <f t="shared" si="144"/>
        <v>490.04618808262802</v>
      </c>
      <c r="W3255">
        <f>VLOOKUP(A3255,Tbills!$B$4:$C$10000,2,1)</f>
        <v>4.1736263736264005</v>
      </c>
    </row>
    <row r="3256" spans="1:23">
      <c r="A3256" s="1">
        <v>44893</v>
      </c>
      <c r="B3256">
        <f>IFERROR(VLOOKUP($A3256,'BTC-Web'!$A$2:$H$10000,2,0),"")</f>
        <v>16440.222656000002</v>
      </c>
      <c r="C3256">
        <f>VLOOKUP(A3256,H_SPBTFDUE!$B$2:$C$5828,2,0)</f>
        <v>88.39</v>
      </c>
      <c r="D3256" s="2">
        <f>D3255*(1-D$1+IF(AND(WEEKDAY($A3256)&lt;&gt;1,WEEKDAY($A3256)&lt;&gt;7),-VLOOKUP($A3256,ETF_OP_Fee!$G$5:$H$14,2,1),0))^($A3256-$A3255)*(1+2*(C3256/C3255-1))+IFERROR(VLOOKUP(A3256,BITXeom!$C$9:$D$100,2,0),0)-$D$3*IFERROR(VLOOKUP($A3256,Dividends!$C$10:$E$100,2,0),0)</f>
        <v>5.1879791894786349</v>
      </c>
      <c r="G3256" s="66">
        <f t="shared" si="148"/>
        <v>0.12688662437315845</v>
      </c>
      <c r="H3256" s="2">
        <f>H3255*(1-H$1+IF(AND(WEEKDAY($A3256)&lt;&gt;1,WEEKDAY($A3256)&lt;&gt;7),-VLOOKUP($A3256,ETF_OP_Fee!$I$5:$J$14,2,1),0))^($A3256-$A3255)*(1+1*(B3256/B3255-1))</f>
        <v>10.576701721442285</v>
      </c>
      <c r="I3256" s="9">
        <f>IFERROR(VLOOKUP(A3256,'BITO-IV'!$A$1:$J$10000,4,0),"")</f>
        <v>9.9974000000000007</v>
      </c>
      <c r="J3256" s="9">
        <f t="shared" si="146"/>
        <v>5.7945237906084079E-2</v>
      </c>
      <c r="L3256" s="9">
        <f>VLOOKUP(A3256,'ETH-Web'!$A$1:$G$10001,6,0)</f>
        <v>1170.086182</v>
      </c>
      <c r="M3256" s="2">
        <f>M3255*(1-M$1+IF(AND(WEEKDAY($A3256)&lt;&gt;1,WEEKDAY($A3256)&lt;&gt;7),-VLOOKUP($A3256,ETF_OP_Fee!$K$5:$L$14,2,1),0))^($A3256-$A3255)*(1+2*(L3256/L3255-1))-M$3*IFERROR(VLOOKUP($A4852,Dividends!$C$10:$E$100,3,0),0)</f>
        <v>2.2742580147804268</v>
      </c>
      <c r="R3256">
        <f t="shared" si="149"/>
        <v>240.1588620708975</v>
      </c>
      <c r="S3256" t="e">
        <f t="shared" si="147"/>
        <v>#VALUE!</v>
      </c>
      <c r="T3256">
        <f t="shared" si="145"/>
        <v>205.27171388759868</v>
      </c>
      <c r="U3256">
        <f t="shared" si="143"/>
        <v>763.3308603235073</v>
      </c>
      <c r="V3256">
        <f t="shared" si="144"/>
        <v>466.43438826351093</v>
      </c>
      <c r="W3256">
        <f>VLOOKUP(A3256,Tbills!$B$4:$C$10000,2,1)</f>
        <v>4.1736263736264005</v>
      </c>
    </row>
    <row r="3257" spans="1:23">
      <c r="A3257" s="1">
        <v>44894</v>
      </c>
      <c r="B3257">
        <f>IFERROR(VLOOKUP($A3257,'BTC-Web'!$A$2:$H$10000,2,0),"")</f>
        <v>16217.639648</v>
      </c>
      <c r="C3257">
        <f>VLOOKUP(A3257,H_SPBTFDUE!$B$2:$C$5828,2,0)</f>
        <v>89.91</v>
      </c>
      <c r="D3257" s="2">
        <f>D3256*(1-D$1+IF(AND(WEEKDAY($A3257)&lt;&gt;1,WEEKDAY($A3257)&lt;&gt;7),-VLOOKUP($A3257,ETF_OP_Fee!$G$5:$H$14,2,1),0))^($A3257-$A3256)*(1+2*(C3257/C3256-1))+IFERROR(VLOOKUP(A3257,BITXeom!$C$9:$D$100,2,0),0)-$D$3*IFERROR(VLOOKUP($A3257,Dividends!$C$10:$E$100,2,0),0)</f>
        <v>5.3657626083369818</v>
      </c>
      <c r="G3257" s="66">
        <f t="shared" si="148"/>
        <v>0.12251600372493242</v>
      </c>
      <c r="H3257" s="2">
        <f>H3256*(1-H$1+IF(AND(WEEKDAY($A3257)&lt;&gt;1,WEEKDAY($A3257)&lt;&gt;7),-VLOOKUP($A3257,ETF_OP_Fee!$I$5:$J$14,2,1),0))^($A3257-$A3256)*(1+1*(B3257/B3256-1))</f>
        <v>10.433232950354093</v>
      </c>
      <c r="I3257" s="9">
        <f>IFERROR(VLOOKUP(A3257,'BITO-IV'!$A$1:$J$10000,4,0),"")</f>
        <v>10.1699</v>
      </c>
      <c r="J3257" s="9">
        <f t="shared" si="146"/>
        <v>2.5893366734588641E-2</v>
      </c>
      <c r="L3257" s="9">
        <f>VLOOKUP(A3257,'ETH-Web'!$A$1:$G$10001,6,0)</f>
        <v>1216.901245</v>
      </c>
      <c r="M3257" s="2">
        <f>M3256*(1-M$1+IF(AND(WEEKDAY($A3257)&lt;&gt;1,WEEKDAY($A3257)&lt;&gt;7),-VLOOKUP($A3257,ETF_OP_Fee!$K$5:$L$14,2,1),0))^($A3257-$A3256)*(1+2*(L3257/L3256-1))-M$3*IFERROR(VLOOKUP($A4853,Dividends!$C$10:$E$100,3,0),0)</f>
        <v>2.4561805534585428</v>
      </c>
      <c r="R3257">
        <f t="shared" si="149"/>
        <v>236.9073682781362</v>
      </c>
      <c r="S3257" t="e">
        <f t="shared" si="147"/>
        <v>#VALUE!</v>
      </c>
      <c r="T3257">
        <f t="shared" si="145"/>
        <v>208.80167208546212</v>
      </c>
      <c r="U3257">
        <f t="shared" si="143"/>
        <v>793.87167250095524</v>
      </c>
      <c r="V3257">
        <f t="shared" si="144"/>
        <v>503.74542662775934</v>
      </c>
      <c r="W3257">
        <f>VLOOKUP(A3257,Tbills!$B$4:$C$10000,2,1)</f>
        <v>4.1736263736264005</v>
      </c>
    </row>
    <row r="3258" spans="1:23">
      <c r="A3258" s="1">
        <v>44895</v>
      </c>
      <c r="B3258">
        <f>IFERROR(VLOOKUP($A3258,'BTC-Web'!$A$2:$H$10000,2,0),"")</f>
        <v>16445.476563</v>
      </c>
      <c r="C3258">
        <f>VLOOKUP(A3258,H_SPBTFDUE!$B$2:$C$5828,2,0)</f>
        <v>94.43</v>
      </c>
      <c r="D3258" s="2">
        <f>D3257*(1-D$1+IF(AND(WEEKDAY($A3258)&lt;&gt;1,WEEKDAY($A3258)&lt;&gt;7),-VLOOKUP($A3258,ETF_OP_Fee!$G$5:$H$14,2,1),0))^($A3258-$A3257)*(1+2*(C3258/C3257-1))+IFERROR(VLOOKUP(A3258,BITXeom!$C$9:$D$100,2,0),0)-$D$3*IFERROR(VLOOKUP($A3258,Dividends!$C$10:$E$100,2,0),0)</f>
        <v>5.904551285757921</v>
      </c>
      <c r="G3258" s="66">
        <f t="shared" si="148"/>
        <v>0.11019125587952869</v>
      </c>
      <c r="H3258" s="2">
        <f>H3257*(1-H$1+IF(AND(WEEKDAY($A3258)&lt;&gt;1,WEEKDAY($A3258)&lt;&gt;7),-VLOOKUP($A3258,ETF_OP_Fee!$I$5:$J$14,2,1),0))^($A3258-$A3257)*(1+1*(B3258/B3257-1))</f>
        <v>10.579531048775753</v>
      </c>
      <c r="I3258" s="9">
        <f>IFERROR(VLOOKUP(A3258,'BITO-IV'!$A$1:$J$10000,4,0),"")</f>
        <v>10.6816</v>
      </c>
      <c r="J3258" s="9">
        <f t="shared" si="146"/>
        <v>-9.5555863563742127E-3</v>
      </c>
      <c r="L3258" s="9">
        <f>VLOOKUP(A3258,'ETH-Web'!$A$1:$G$10001,6,0)</f>
        <v>1295.6885990000001</v>
      </c>
      <c r="M3258" s="2">
        <f>M3257*(1-M$1+IF(AND(WEEKDAY($A3258)&lt;&gt;1,WEEKDAY($A3258)&lt;&gt;7),-VLOOKUP($A3258,ETF_OP_Fee!$K$5:$L$14,2,1),0))^($A3258-$A3257)*(1+2*(L3258/L3257-1))-M$3*IFERROR(VLOOKUP($A4854,Dividends!$C$10:$E$100,3,0),0)</f>
        <v>2.7741562253023937</v>
      </c>
      <c r="R3258">
        <f t="shared" si="149"/>
        <v>240.23561117295944</v>
      </c>
      <c r="S3258" t="e">
        <f t="shared" si="147"/>
        <v>#VALUE!</v>
      </c>
      <c r="T3258">
        <f t="shared" si="145"/>
        <v>219.29865304226661</v>
      </c>
      <c r="U3258">
        <f t="shared" si="143"/>
        <v>845.27029564223142</v>
      </c>
      <c r="V3258">
        <f t="shared" si="144"/>
        <v>568.96000958856064</v>
      </c>
      <c r="W3258">
        <f>VLOOKUP(A3258,Tbills!$B$4:$C$10000,2,1)</f>
        <v>4.1736263736264005</v>
      </c>
    </row>
    <row r="3259" spans="1:23">
      <c r="A3259" s="1">
        <v>44896</v>
      </c>
      <c r="B3259">
        <f>IFERROR(VLOOKUP($A3259,'BTC-Web'!$A$2:$H$10000,2,0),"")</f>
        <v>17168.001952999999</v>
      </c>
      <c r="C3259">
        <f>VLOOKUP(A3259,H_SPBTFDUE!$B$2:$C$5828,2,0)</f>
        <v>93.04</v>
      </c>
      <c r="D3259" s="2">
        <f>D3258*(1-D$1+IF(AND(WEEKDAY($A3259)&lt;&gt;1,WEEKDAY($A3259)&lt;&gt;7),-VLOOKUP($A3259,ETF_OP_Fee!$G$5:$H$14,2,1),0))^($A3259-$A3258)*(1+2*(C3259/C3258-1))+IFERROR(VLOOKUP(A3259,BITXeom!$C$9:$D$100,2,0),0)-$D$3*IFERROR(VLOOKUP($A3259,Dividends!$C$10:$E$100,2,0),0)</f>
        <v>5.7300316696278752</v>
      </c>
      <c r="G3259" s="66">
        <f t="shared" si="148"/>
        <v>0.11342952806477852</v>
      </c>
      <c r="H3259" s="2">
        <f>H3258*(1-H$1+IF(AND(WEEKDAY($A3259)&lt;&gt;1,WEEKDAY($A3259)&lt;&gt;7),-VLOOKUP($A3259,ETF_OP_Fee!$I$5:$J$14,2,1),0))^($A3259-$A3258)*(1+1*(B3259/B3258-1))</f>
        <v>11.044051029511394</v>
      </c>
      <c r="I3259" s="9">
        <f>IFERROR(VLOOKUP(A3259,'BITO-IV'!$A$1:$J$10000,4,0),"")</f>
        <v>10.5282</v>
      </c>
      <c r="J3259" s="9">
        <f t="shared" si="146"/>
        <v>4.8997077326740968E-2</v>
      </c>
      <c r="L3259" s="9">
        <f>VLOOKUP(A3259,'ETH-Web'!$A$1:$G$10001,6,0)</f>
        <v>1276.2739260000001</v>
      </c>
      <c r="M3259" s="2">
        <f>M3258*(1-M$1+IF(AND(WEEKDAY($A3259)&lt;&gt;1,WEEKDAY($A3259)&lt;&gt;7),-VLOOKUP($A3259,ETF_OP_Fee!$K$5:$L$14,2,1),0))^($A3259-$A3258)*(1+2*(L3259/L3258-1))-M$3*IFERROR(VLOOKUP($A4855,Dividends!$C$10:$E$100,3,0),0)</f>
        <v>2.6909506872623679</v>
      </c>
      <c r="R3259">
        <f t="shared" si="149"/>
        <v>250.79026600401204</v>
      </c>
      <c r="S3259" t="e">
        <f t="shared" si="147"/>
        <v>#VALUE!</v>
      </c>
      <c r="T3259">
        <f t="shared" si="145"/>
        <v>216.07059916395727</v>
      </c>
      <c r="U3259">
        <f t="shared" si="143"/>
        <v>832.60471658321001</v>
      </c>
      <c r="V3259">
        <f t="shared" si="144"/>
        <v>551.89513656904853</v>
      </c>
      <c r="W3259">
        <f>VLOOKUP(A3259,Tbills!$B$4:$C$10000,2,1)</f>
        <v>4.2850008791208625</v>
      </c>
    </row>
    <row r="3260" spans="1:23">
      <c r="A3260" s="1">
        <v>44897</v>
      </c>
      <c r="B3260">
        <f>IFERROR(VLOOKUP($A3260,'BTC-Web'!$A$2:$H$10000,2,0),"")</f>
        <v>16968.683593999998</v>
      </c>
      <c r="C3260">
        <f>VLOOKUP(A3260,H_SPBTFDUE!$B$2:$C$5828,2,0)</f>
        <v>94</v>
      </c>
      <c r="D3260" s="2">
        <f>D3259*(1-D$1+IF(AND(WEEKDAY($A3260)&lt;&gt;1,WEEKDAY($A3260)&lt;&gt;7),-VLOOKUP($A3260,ETF_OP_Fee!$G$5:$H$14,2,1),0))^($A3260-$A3259)*(1+2*(C3260/C3259-1))+IFERROR(VLOOKUP(A3260,BITXeom!$C$9:$D$100,2,0),0)-$D$3*IFERROR(VLOOKUP($A3260,Dividends!$C$10:$E$100,2,0),0)</f>
        <v>5.8475732409818342</v>
      </c>
      <c r="G3260" s="66">
        <f t="shared" si="148"/>
        <v>0.11108285939228744</v>
      </c>
      <c r="H3260" s="2">
        <f>H3259*(1-H$1+IF(AND(WEEKDAY($A3260)&lt;&gt;1,WEEKDAY($A3260)&lt;&gt;7),-VLOOKUP($A3260,ETF_OP_Fee!$I$5:$J$14,2,1),0))^($A3260-$A3259)*(1+1*(B3260/B3259-1))</f>
        <v>10.91554686539966</v>
      </c>
      <c r="I3260" s="9">
        <f>IFERROR(VLOOKUP(A3260,'BITO-IV'!$A$1:$J$10000,4,0),"")</f>
        <v>10.638199999999999</v>
      </c>
      <c r="J3260" s="9">
        <f t="shared" si="146"/>
        <v>2.6070845199343884E-2</v>
      </c>
      <c r="L3260" s="9">
        <f>VLOOKUP(A3260,'ETH-Web'!$A$1:$G$10001,6,0)</f>
        <v>1294.303345</v>
      </c>
      <c r="M3260" s="2">
        <f>M3259*(1-M$1+IF(AND(WEEKDAY($A3260)&lt;&gt;1,WEEKDAY($A3260)&lt;&gt;7),-VLOOKUP($A3260,ETF_OP_Fee!$K$5:$L$14,2,1),0))^($A3260-$A3259)*(1+2*(L3260/L3259-1))-M$3*IFERROR(VLOOKUP($A4856,Dividends!$C$10:$E$100,3,0),0)</f>
        <v>2.7669074287528099</v>
      </c>
      <c r="R3260">
        <f t="shared" si="149"/>
        <v>247.87862233051175</v>
      </c>
      <c r="S3260" t="e">
        <f t="shared" si="147"/>
        <v>#VALUE!</v>
      </c>
      <c r="T3260">
        <f t="shared" si="145"/>
        <v>218.30004644681838</v>
      </c>
      <c r="U3260">
        <f t="shared" si="143"/>
        <v>844.36659543291933</v>
      </c>
      <c r="V3260">
        <f t="shared" si="144"/>
        <v>567.47333219211839</v>
      </c>
      <c r="W3260">
        <f>VLOOKUP(A3260,Tbills!$B$4:$C$10000,2,1)</f>
        <v>4.2850008791208625</v>
      </c>
    </row>
    <row r="3261" spans="1:23">
      <c r="A3261" s="1">
        <v>44900</v>
      </c>
      <c r="B3261">
        <f>IFERROR(VLOOKUP($A3261,'BTC-Web'!$A$2:$H$10000,2,0),"")</f>
        <v>17128.894531000002</v>
      </c>
      <c r="C3261">
        <f>VLOOKUP(A3261,H_SPBTFDUE!$B$2:$C$5828,2,0)</f>
        <v>93.07</v>
      </c>
      <c r="D3261" s="2">
        <f>D3260*(1-D$1+IF(AND(WEEKDAY($A3261)&lt;&gt;1,WEEKDAY($A3261)&lt;&gt;7),-VLOOKUP($A3261,ETF_OP_Fee!$G$5:$H$14,2,1),0))^($A3261-$A3260)*(1+2*(C3261/C3260-1))+IFERROR(VLOOKUP(A3261,BITXeom!$C$9:$D$100,2,0),0)-$D$3*IFERROR(VLOOKUP($A3261,Dividends!$C$10:$E$100,2,0),0)</f>
        <v>5.7297932965705964</v>
      </c>
      <c r="G3261" s="66">
        <f t="shared" si="148"/>
        <v>0.11327509953377825</v>
      </c>
      <c r="H3261" s="2">
        <f>H3260*(1-H$1+IF(AND(WEEKDAY($A3261)&lt;&gt;1,WEEKDAY($A3261)&lt;&gt;7),-VLOOKUP($A3261,ETF_OP_Fee!$I$5:$J$14,2,1),0))^($A3261-$A3260)*(1+1*(B3261/B3260-1))</f>
        <v>11.017746381140627</v>
      </c>
      <c r="I3261" s="9">
        <f>IFERROR(VLOOKUP(A3261,'BITO-IV'!$A$1:$J$10000,4,0),"")</f>
        <v>10.5326</v>
      </c>
      <c r="J3261" s="9">
        <f t="shared" si="146"/>
        <v>4.6061407548053435E-2</v>
      </c>
      <c r="L3261" s="9">
        <f>VLOOKUP(A3261,'ETH-Web'!$A$1:$G$10001,6,0)</f>
        <v>1259.6767580000001</v>
      </c>
      <c r="M3261" s="2">
        <f>M3260*(1-M$1+IF(AND(WEEKDAY($A3261)&lt;&gt;1,WEEKDAY($A3261)&lt;&gt;7),-VLOOKUP($A3261,ETF_OP_Fee!$K$5:$L$14,2,1),0))^($A3261-$A3260)*(1+2*(L3261/L3260-1))-M$3*IFERROR(VLOOKUP($A4857,Dividends!$C$10:$E$100,3,0),0)</f>
        <v>2.6186585680361341</v>
      </c>
      <c r="R3261">
        <f t="shared" si="149"/>
        <v>250.21898457050798</v>
      </c>
      <c r="S3261" t="e">
        <f t="shared" si="147"/>
        <v>#VALUE!</v>
      </c>
      <c r="T3261">
        <f t="shared" si="145"/>
        <v>216.14026939154664</v>
      </c>
      <c r="U3261">
        <f t="shared" si="143"/>
        <v>821.77719744550109</v>
      </c>
      <c r="V3261">
        <f t="shared" si="144"/>
        <v>537.06852930267087</v>
      </c>
      <c r="W3261">
        <f>VLOOKUP(A3261,Tbills!$B$4:$C$10000,2,1)</f>
        <v>4.2850008791208625</v>
      </c>
    </row>
    <row r="3262" spans="1:23">
      <c r="A3262" s="1">
        <v>44901</v>
      </c>
      <c r="B3262">
        <f>IFERROR(VLOOKUP($A3262,'BTC-Web'!$A$2:$H$10000,2,0),"")</f>
        <v>16975.238281000002</v>
      </c>
      <c r="C3262">
        <f>VLOOKUP(A3262,H_SPBTFDUE!$B$2:$C$5828,2,0)</f>
        <v>93.69</v>
      </c>
      <c r="D3262" s="2">
        <f>D3261*(1-D$1+IF(AND(WEEKDAY($A3262)&lt;&gt;1,WEEKDAY($A3262)&lt;&gt;7),-VLOOKUP($A3262,ETF_OP_Fee!$G$5:$H$14,2,1),0))^($A3262-$A3261)*(1+2*(C3262/C3261-1))+IFERROR(VLOOKUP(A3262,BITXeom!$C$9:$D$100,2,0),0)-$D$3*IFERROR(VLOOKUP($A3262,Dividends!$C$10:$E$100,2,0),0)</f>
        <v>5.8054331630600329</v>
      </c>
      <c r="G3262" s="66">
        <f t="shared" si="148"/>
        <v>0.11176000431731141</v>
      </c>
      <c r="H3262" s="2">
        <f>H3261*(1-H$1+IF(AND(WEEKDAY($A3262)&lt;&gt;1,WEEKDAY($A3262)&lt;&gt;7),-VLOOKUP($A3262,ETF_OP_Fee!$I$5:$J$14,2,1),0))^($A3262-$A3261)*(1+1*(B3262/B3261-1))</f>
        <v>10.918626530527577</v>
      </c>
      <c r="I3262" s="9">
        <f>IFERROR(VLOOKUP(A3262,'BITO-IV'!$A$1:$J$10000,4,0),"")</f>
        <v>10.607699999999999</v>
      </c>
      <c r="J3262" s="9">
        <f t="shared" si="146"/>
        <v>2.9311399316305886E-2</v>
      </c>
      <c r="L3262" s="9">
        <f>VLOOKUP(A3262,'ETH-Web'!$A$1:$G$10001,6,0)</f>
        <v>1271.6538089999999</v>
      </c>
      <c r="M3262" s="2">
        <f>M3261*(1-M$1+IF(AND(WEEKDAY($A3262)&lt;&gt;1,WEEKDAY($A3262)&lt;&gt;7),-VLOOKUP($A3262,ETF_OP_Fee!$K$5:$L$14,2,1),0))^($A3262-$A3261)*(1+2*(L3262/L3261-1))-M$3*IFERROR(VLOOKUP($A4858,Dividends!$C$10:$E$100,3,0),0)</f>
        <v>2.6683864420446999</v>
      </c>
      <c r="R3262">
        <f t="shared" si="149"/>
        <v>247.97437323389607</v>
      </c>
      <c r="S3262" t="e">
        <f t="shared" si="147"/>
        <v>#VALUE!</v>
      </c>
      <c r="T3262">
        <f t="shared" si="145"/>
        <v>217.58012076172778</v>
      </c>
      <c r="U3262">
        <f t="shared" si="143"/>
        <v>829.5906839942794</v>
      </c>
      <c r="V3262">
        <f t="shared" si="144"/>
        <v>547.26736793139594</v>
      </c>
      <c r="W3262">
        <f>VLOOKUP(A3262,Tbills!$B$4:$C$10000,2,1)</f>
        <v>4.2850008791208625</v>
      </c>
    </row>
    <row r="3263" spans="1:23">
      <c r="A3263" s="1">
        <v>44902</v>
      </c>
      <c r="B3263">
        <f>IFERROR(VLOOKUP($A3263,'BTC-Web'!$A$2:$H$10000,2,0),"")</f>
        <v>17089.505859000001</v>
      </c>
      <c r="C3263">
        <f>VLOOKUP(A3263,H_SPBTFDUE!$B$2:$C$5828,2,0)</f>
        <v>92.43</v>
      </c>
      <c r="D3263" s="2">
        <f>D3262*(1-D$1+IF(AND(WEEKDAY($A3263)&lt;&gt;1,WEEKDAY($A3263)&lt;&gt;7),-VLOOKUP($A3263,ETF_OP_Fee!$G$5:$H$14,2,1),0))^($A3263-$A3262)*(1+2*(C3263/C3262-1))+IFERROR(VLOOKUP(A3263,BITXeom!$C$9:$D$100,2,0),0)-$D$3*IFERROR(VLOOKUP($A3263,Dividends!$C$10:$E$100,2,0),0)</f>
        <v>5.6486021741704855</v>
      </c>
      <c r="G3263" s="66">
        <f t="shared" si="148"/>
        <v>0.11476021945027765</v>
      </c>
      <c r="H3263" s="2">
        <f>H3262*(1-H$1+IF(AND(WEEKDAY($A3263)&lt;&gt;1,WEEKDAY($A3263)&lt;&gt;7),-VLOOKUP($A3263,ETF_OP_Fee!$I$5:$J$14,2,1),0))^($A3263-$A3262)*(1+1*(B3263/B3262-1))</f>
        <v>10.991838372020529</v>
      </c>
      <c r="I3263" s="9">
        <f>IFERROR(VLOOKUP(A3263,'BITO-IV'!$A$1:$J$10000,4,0),"")</f>
        <v>10.4671</v>
      </c>
      <c r="J3263" s="9">
        <f t="shared" si="146"/>
        <v>5.0132163829573528E-2</v>
      </c>
      <c r="L3263" s="9">
        <f>VLOOKUP(A3263,'ETH-Web'!$A$1:$G$10001,6,0)</f>
        <v>1232.4375</v>
      </c>
      <c r="M3263" s="2">
        <f>M3262*(1-M$1+IF(AND(WEEKDAY($A3263)&lt;&gt;1,WEEKDAY($A3263)&lt;&gt;7),-VLOOKUP($A3263,ETF_OP_Fee!$K$5:$L$14,2,1),0))^($A3263-$A3262)*(1+2*(L3263/L3262-1))-M$3*IFERROR(VLOOKUP($A4859,Dividends!$C$10:$E$100,3,0),0)</f>
        <v>2.5037421565716067</v>
      </c>
      <c r="R3263">
        <f t="shared" si="149"/>
        <v>249.64359463547254</v>
      </c>
      <c r="S3263" t="e">
        <f t="shared" si="147"/>
        <v>#VALUE!</v>
      </c>
      <c r="T3263">
        <f t="shared" si="145"/>
        <v>214.6539712029726</v>
      </c>
      <c r="U3263">
        <f t="shared" si="143"/>
        <v>804.00708224922232</v>
      </c>
      <c r="V3263">
        <f t="shared" si="144"/>
        <v>513.49997826996412</v>
      </c>
      <c r="W3263">
        <f>VLOOKUP(A3263,Tbills!$B$4:$C$10000,2,1)</f>
        <v>4.2850008791208625</v>
      </c>
    </row>
    <row r="3264" spans="1:23">
      <c r="A3264" s="1">
        <v>44903</v>
      </c>
      <c r="B3264">
        <f>IFERROR(VLOOKUP($A3264,'BTC-Web'!$A$2:$H$10000,2,0),"")</f>
        <v>16847.349609000001</v>
      </c>
      <c r="C3264">
        <f>VLOOKUP(A3264,H_SPBTFDUE!$B$2:$C$5828,2,0)</f>
        <v>94.99</v>
      </c>
      <c r="D3264" s="2">
        <f>D3263*(1-D$1+IF(AND(WEEKDAY($A3264)&lt;&gt;1,WEEKDAY($A3264)&lt;&gt;7),-VLOOKUP($A3264,ETF_OP_Fee!$G$5:$H$14,2,1),0))^($A3264-$A3263)*(1+2*(C3264/C3263-1))+IFERROR(VLOOKUP(A3264,BITXeom!$C$9:$D$100,2,0),0)-$D$3*IFERROR(VLOOKUP($A3264,Dividends!$C$10:$E$100,2,0),0)</f>
        <v>5.9607780766405609</v>
      </c>
      <c r="G3264" s="66">
        <f t="shared" si="148"/>
        <v>0.10839730174244483</v>
      </c>
      <c r="H3264" s="2">
        <f>H3263*(1-H$1+IF(AND(WEEKDAY($A3264)&lt;&gt;1,WEEKDAY($A3264)&lt;&gt;7),-VLOOKUP($A3264,ETF_OP_Fee!$I$5:$J$14,2,1),0))^($A3264-$A3263)*(1+1*(B3264/B3263-1))</f>
        <v>10.835803304463093</v>
      </c>
      <c r="I3264" s="9">
        <f>IFERROR(VLOOKUP(A3264,'BITO-IV'!$A$1:$J$10000,4,0),"")</f>
        <v>10.757</v>
      </c>
      <c r="J3264" s="9">
        <f t="shared" si="146"/>
        <v>7.3257696814255091E-3</v>
      </c>
      <c r="L3264" s="9">
        <f>VLOOKUP(A3264,'ETH-Web'!$A$1:$G$10001,6,0)</f>
        <v>1281.1163329999999</v>
      </c>
      <c r="M3264" s="2">
        <f>M3263*(1-M$1+IF(AND(WEEKDAY($A3264)&lt;&gt;1,WEEKDAY($A3264)&lt;&gt;7),-VLOOKUP($A3264,ETF_OP_Fee!$K$5:$L$14,2,1),0))^($A3264-$A3263)*(1+2*(L3264/L3263-1))-M$3*IFERROR(VLOOKUP($A4860,Dividends!$C$10:$E$100,3,0),0)</f>
        <v>2.701458265927061</v>
      </c>
      <c r="R3264">
        <f t="shared" si="149"/>
        <v>246.10617481700484</v>
      </c>
      <c r="S3264" t="e">
        <f t="shared" si="147"/>
        <v>#VALUE!</v>
      </c>
      <c r="T3264">
        <f t="shared" si="145"/>
        <v>220.5991639572689</v>
      </c>
      <c r="U3264">
        <f t="shared" si="143"/>
        <v>835.76376482957801</v>
      </c>
      <c r="V3264">
        <f t="shared" si="144"/>
        <v>554.05016735040431</v>
      </c>
      <c r="W3264">
        <f>VLOOKUP(A3264,Tbills!$B$4:$C$10000,2,1)</f>
        <v>4.2699995604395831</v>
      </c>
    </row>
    <row r="3265" spans="1:23">
      <c r="A3265" s="1">
        <v>44904</v>
      </c>
      <c r="B3265">
        <f>IFERROR(VLOOKUP($A3265,'BTC-Web'!$A$2:$H$10000,2,0),"")</f>
        <v>17232.148438</v>
      </c>
      <c r="C3265">
        <f>VLOOKUP(A3265,H_SPBTFDUE!$B$2:$C$5828,2,0)</f>
        <v>94.2</v>
      </c>
      <c r="D3265" s="2">
        <f>D3264*(1-D$1+IF(AND(WEEKDAY($A3265)&lt;&gt;1,WEEKDAY($A3265)&lt;&gt;7),-VLOOKUP($A3265,ETF_OP_Fee!$G$5:$H$14,2,1),0))^($A3265-$A3264)*(1+2*(C3265/C3264-1))+IFERROR(VLOOKUP(A3265,BITXeom!$C$9:$D$100,2,0),0)-$D$3*IFERROR(VLOOKUP($A3265,Dividends!$C$10:$E$100,2,0),0)</f>
        <v>5.8609238813719982</v>
      </c>
      <c r="G3265" s="66">
        <f t="shared" si="148"/>
        <v>0.11019466721511059</v>
      </c>
      <c r="H3265" s="2">
        <f>H3264*(1-H$1+IF(AND(WEEKDAY($A3265)&lt;&gt;1,WEEKDAY($A3265)&lt;&gt;7),-VLOOKUP($A3265,ETF_OP_Fee!$I$5:$J$14,2,1),0))^($A3265-$A3264)*(1+1*(B3265/B3264-1))</f>
        <v>11.083008032524916</v>
      </c>
      <c r="I3265" s="9">
        <f>IFERROR(VLOOKUP(A3265,'BITO-IV'!$A$1:$J$10000,4,0),"")</f>
        <v>10.666600000000001</v>
      </c>
      <c r="J3265" s="9">
        <f t="shared" si="146"/>
        <v>3.903849703981721E-2</v>
      </c>
      <c r="L3265" s="9">
        <f>VLOOKUP(A3265,'ETH-Web'!$A$1:$G$10001,6,0)</f>
        <v>1264.2847899999999</v>
      </c>
      <c r="M3265" s="2">
        <f>M3264*(1-M$1+IF(AND(WEEKDAY($A3265)&lt;&gt;1,WEEKDAY($A3265)&lt;&gt;7),-VLOOKUP($A3265,ETF_OP_Fee!$K$5:$L$14,2,1),0))^($A3265-$A3264)*(1+2*(L3265/L3264-1))-M$3*IFERROR(VLOOKUP($A4861,Dividends!$C$10:$E$100,3,0),0)</f>
        <v>2.6304060069270077</v>
      </c>
      <c r="R3265">
        <f t="shared" si="149"/>
        <v>251.7273182061503</v>
      </c>
      <c r="S3265" t="e">
        <f t="shared" si="147"/>
        <v>#VALUE!</v>
      </c>
      <c r="T3265">
        <f t="shared" si="145"/>
        <v>218.76451463074778</v>
      </c>
      <c r="U3265">
        <f t="shared" si="143"/>
        <v>824.78334612503329</v>
      </c>
      <c r="V3265">
        <f t="shared" si="144"/>
        <v>539.47784673152762</v>
      </c>
      <c r="W3265">
        <f>VLOOKUP(A3265,Tbills!$B$4:$C$10000,2,1)</f>
        <v>4.2699995604395831</v>
      </c>
    </row>
    <row r="3266" spans="1:23">
      <c r="A3266" s="1">
        <v>44907</v>
      </c>
      <c r="B3266">
        <f>IFERROR(VLOOKUP($A3266,'BTC-Web'!$A$2:$H$10000,2,0),"")</f>
        <v>17102.5</v>
      </c>
      <c r="C3266">
        <f>VLOOKUP(A3266,H_SPBTFDUE!$B$2:$C$5828,2,0)</f>
        <v>94.57</v>
      </c>
      <c r="D3266" s="2">
        <f>D3265*(1-D$1+IF(AND(WEEKDAY($A3266)&lt;&gt;1,WEEKDAY($A3266)&lt;&gt;7),-VLOOKUP($A3266,ETF_OP_Fee!$G$5:$H$14,2,1),0))^($A3266-$A3265)*(1+2*(C3266/C3265-1))+IFERROR(VLOOKUP(A3266,BITXeom!$C$9:$D$100,2,0),0)-$D$3*IFERROR(VLOOKUP($A3266,Dividends!$C$10:$E$100,2,0),0)</f>
        <v>5.9048291493021345</v>
      </c>
      <c r="G3266" s="66">
        <f t="shared" si="148"/>
        <v>0.10932328292548542</v>
      </c>
      <c r="H3266" s="2">
        <f>H3265*(1-H$1+IF(AND(WEEKDAY($A3266)&lt;&gt;1,WEEKDAY($A3266)&lt;&gt;7),-VLOOKUP($A3266,ETF_OP_Fee!$I$5:$J$14,2,1),0))^($A3266-$A3265)*(1+1*(B3266/B3265-1))</f>
        <v>10.998764645445798</v>
      </c>
      <c r="I3266" s="9">
        <f>IFERROR(VLOOKUP(A3266,'BITO-IV'!$A$1:$J$10000,4,0),"")</f>
        <v>10.712199999999999</v>
      </c>
      <c r="J3266" s="9">
        <f t="shared" si="146"/>
        <v>2.6751241149885141E-2</v>
      </c>
      <c r="L3266" s="9">
        <f>VLOOKUP(A3266,'ETH-Web'!$A$1:$G$10001,6,0)</f>
        <v>1274.619019</v>
      </c>
      <c r="M3266" s="2">
        <f>M3265*(1-M$1+IF(AND(WEEKDAY($A3266)&lt;&gt;1,WEEKDAY($A3266)&lt;&gt;7),-VLOOKUP($A3266,ETF_OP_Fee!$K$5:$L$14,2,1),0))^($A3266-$A3265)*(1+2*(L3266/L3265-1))-M$3*IFERROR(VLOOKUP($A4862,Dividends!$C$10:$E$100,3,0),0)</f>
        <v>2.6732011963212976</v>
      </c>
      <c r="R3266">
        <f t="shared" si="149"/>
        <v>249.8334131179497</v>
      </c>
      <c r="S3266" t="e">
        <f t="shared" si="147"/>
        <v>#VALUE!</v>
      </c>
      <c r="T3266">
        <f t="shared" si="145"/>
        <v>219.62378077101715</v>
      </c>
      <c r="U3266">
        <f t="shared" ref="U3266:U3329" si="150">IF($A3266&gt;=$R$2,L3266*U$4,"")</f>
        <v>831.52510244580844</v>
      </c>
      <c r="V3266">
        <f t="shared" ref="V3266:V3329" si="151">IF($A3266&gt;=$R$2,M3266*V$4,"")</f>
        <v>548.2548403074627</v>
      </c>
      <c r="W3266">
        <f>VLOOKUP(A3266,Tbills!$B$4:$C$10000,2,1)</f>
        <v>4.2699995604395831</v>
      </c>
    </row>
    <row r="3267" spans="1:23">
      <c r="A3267" s="1">
        <v>44908</v>
      </c>
      <c r="B3267">
        <f>IFERROR(VLOOKUP($A3267,'BTC-Web'!$A$2:$H$10000,2,0),"")</f>
        <v>17206.441406000002</v>
      </c>
      <c r="C3267">
        <f>VLOOKUP(A3267,H_SPBTFDUE!$B$2:$C$5828,2,0)</f>
        <v>98.04</v>
      </c>
      <c r="D3267" s="2">
        <f>D3266*(1-D$1+IF(AND(WEEKDAY($A3267)&lt;&gt;1,WEEKDAY($A3267)&lt;&gt;7),-VLOOKUP($A3267,ETF_OP_Fee!$G$5:$H$14,2,1),0))^($A3267-$A3266)*(1+2*(C3267/C3266-1))+IFERROR(VLOOKUP(A3267,BITXeom!$C$9:$D$100,2,0),0)-$D$3*IFERROR(VLOOKUP($A3267,Dividends!$C$10:$E$100,2,0),0)</f>
        <v>6.3373897705710549</v>
      </c>
      <c r="G3267" s="66">
        <f t="shared" si="148"/>
        <v>0.1012949254912443</v>
      </c>
      <c r="H3267" s="2">
        <f>H3266*(1-H$1+IF(AND(WEEKDAY($A3267)&lt;&gt;1,WEEKDAY($A3267)&lt;&gt;7),-VLOOKUP($A3267,ETF_OP_Fee!$I$5:$J$14,2,1),0))^($A3267-$A3266)*(1+1*(B3267/B3266-1))</f>
        <v>11.065322247375665</v>
      </c>
      <c r="I3267" s="9">
        <f>IFERROR(VLOOKUP(A3267,'BITO-IV'!$A$1:$J$10000,4,0),"")</f>
        <v>11.1059</v>
      </c>
      <c r="J3267" s="9">
        <f t="shared" si="146"/>
        <v>-3.6537113268024779E-3</v>
      </c>
      <c r="L3267" s="9">
        <f>VLOOKUP(A3267,'ETH-Web'!$A$1:$G$10001,6,0)</f>
        <v>1320.5491939999999</v>
      </c>
      <c r="M3267" s="2">
        <f>M3266*(1-M$1+IF(AND(WEEKDAY($A3267)&lt;&gt;1,WEEKDAY($A3267)&lt;&gt;7),-VLOOKUP($A3267,ETF_OP_Fee!$K$5:$L$14,2,1),0))^($A3267-$A3266)*(1+2*(L3267/L3266-1))-M$3*IFERROR(VLOOKUP($A4863,Dividends!$C$10:$E$100,3,0),0)</f>
        <v>2.8657819752307616</v>
      </c>
      <c r="R3267">
        <f t="shared" si="149"/>
        <v>251.35178974272731</v>
      </c>
      <c r="S3267" t="e">
        <f t="shared" si="147"/>
        <v>#VALUE!</v>
      </c>
      <c r="T3267">
        <f t="shared" si="145"/>
        <v>227.68230376219228</v>
      </c>
      <c r="U3267">
        <f t="shared" si="150"/>
        <v>861.48863892449083</v>
      </c>
      <c r="V3267">
        <f t="shared" si="151"/>
        <v>587.75180908504387</v>
      </c>
      <c r="W3267">
        <f>VLOOKUP(A3267,Tbills!$B$4:$C$10000,2,1)</f>
        <v>4.2699995604395831</v>
      </c>
    </row>
    <row r="3268" spans="1:23">
      <c r="A3268" s="1">
        <v>44909</v>
      </c>
      <c r="B3268">
        <f>IFERROR(VLOOKUP($A3268,'BTC-Web'!$A$2:$H$10000,2,0),"")</f>
        <v>17782.066406000002</v>
      </c>
      <c r="C3268">
        <f>VLOOKUP(A3268,H_SPBTFDUE!$B$2:$C$5828,2,0)</f>
        <v>98.36</v>
      </c>
      <c r="D3268" s="2">
        <f>D3267*(1-D$1+IF(AND(WEEKDAY($A3268)&lt;&gt;1,WEEKDAY($A3268)&lt;&gt;7),-VLOOKUP($A3268,ETF_OP_Fee!$G$5:$H$14,2,1),0))^($A3268-$A3267)*(1+2*(C3268/C3267-1))+IFERROR(VLOOKUP(A3268,BITXeom!$C$9:$D$100,2,0),0)-$D$3*IFERROR(VLOOKUP($A3268,Dividends!$C$10:$E$100,2,0),0)</f>
        <v>6.3779909736308271</v>
      </c>
      <c r="G3268" s="66">
        <f t="shared" si="148"/>
        <v>0.10062840462108893</v>
      </c>
      <c r="H3268" s="2">
        <f>H3267*(1-H$1+IF(AND(WEEKDAY($A3268)&lt;&gt;1,WEEKDAY($A3268)&lt;&gt;7),-VLOOKUP($A3268,ETF_OP_Fee!$I$5:$J$14,2,1),0))^($A3268-$A3267)*(1+1*(B3268/B3267-1))</f>
        <v>11.435204357569207</v>
      </c>
      <c r="I3268" s="9">
        <f>IFERROR(VLOOKUP(A3268,'BITO-IV'!$A$1:$J$10000,4,0),"")</f>
        <v>11.1401</v>
      </c>
      <c r="J3268" s="9">
        <f t="shared" si="146"/>
        <v>2.649027904320489E-2</v>
      </c>
      <c r="L3268" s="9">
        <f>VLOOKUP(A3268,'ETH-Web'!$A$1:$G$10001,6,0)</f>
        <v>1309.3287350000001</v>
      </c>
      <c r="M3268" s="2">
        <f>M3267*(1-M$1+IF(AND(WEEKDAY($A3268)&lt;&gt;1,WEEKDAY($A3268)&lt;&gt;7),-VLOOKUP($A3268,ETF_OP_Fee!$K$5:$L$14,2,1),0))^($A3268-$A3267)*(1+2*(L3268/L3267-1))-M$3*IFERROR(VLOOKUP($A4864,Dividends!$C$10:$E$100,3,0),0)</f>
        <v>2.8170094010633817</v>
      </c>
      <c r="R3268">
        <f t="shared" si="149"/>
        <v>259.76052287683166</v>
      </c>
      <c r="S3268" t="e">
        <f t="shared" si="147"/>
        <v>#VALUE!</v>
      </c>
      <c r="T3268">
        <f t="shared" si="145"/>
        <v>228.4254528564793</v>
      </c>
      <c r="U3268">
        <f t="shared" si="150"/>
        <v>854.16873142241707</v>
      </c>
      <c r="V3268">
        <f t="shared" si="151"/>
        <v>577.74889576212661</v>
      </c>
      <c r="W3268">
        <f>VLOOKUP(A3268,Tbills!$B$4:$C$10000,2,1)</f>
        <v>4.2699995604395831</v>
      </c>
    </row>
    <row r="3269" spans="1:23">
      <c r="A3269" s="1">
        <v>44910</v>
      </c>
      <c r="B3269">
        <f>IFERROR(VLOOKUP($A3269,'BTC-Web'!$A$2:$H$10000,2,0),"")</f>
        <v>17813.644531000002</v>
      </c>
      <c r="C3269">
        <f>VLOOKUP(A3269,H_SPBTFDUE!$B$2:$C$5828,2,0)</f>
        <v>96.07</v>
      </c>
      <c r="D3269" s="2">
        <f>D3268*(1-D$1+IF(AND(WEEKDAY($A3269)&lt;&gt;1,WEEKDAY($A3269)&lt;&gt;7),-VLOOKUP($A3269,ETF_OP_Fee!$G$5:$H$14,2,1),0))^($A3269-$A3268)*(1+2*(C3269/C3268-1))+IFERROR(VLOOKUP(A3269,BITXeom!$C$9:$D$100,2,0),0)-$D$3*IFERROR(VLOOKUP($A3269,Dividends!$C$10:$E$100,2,0),0)</f>
        <v>6.0802754209690093</v>
      </c>
      <c r="G3269" s="66">
        <f t="shared" si="148"/>
        <v>0.10530879161483801</v>
      </c>
      <c r="H3269" s="2">
        <f>H3268*(1-H$1+IF(AND(WEEKDAY($A3269)&lt;&gt;1,WEEKDAY($A3269)&lt;&gt;7),-VLOOKUP($A3269,ETF_OP_Fee!$I$5:$J$14,2,1),0))^($A3269-$A3268)*(1+1*(B3269/B3268-1))</f>
        <v>11.455213306713844</v>
      </c>
      <c r="I3269" s="9">
        <f>IFERROR(VLOOKUP(A3269,'BITO-IV'!$A$1:$J$10000,4,0),"")</f>
        <v>10.886200000000001</v>
      </c>
      <c r="J3269" s="9">
        <f t="shared" si="146"/>
        <v>5.2269231385960513E-2</v>
      </c>
      <c r="L3269" s="9">
        <f>VLOOKUP(A3269,'ETH-Web'!$A$1:$G$10001,6,0)</f>
        <v>1266.3538820000001</v>
      </c>
      <c r="M3269" s="2">
        <f>M3268*(1-M$1+IF(AND(WEEKDAY($A3269)&lt;&gt;1,WEEKDAY($A3269)&lt;&gt;7),-VLOOKUP($A3269,ETF_OP_Fee!$K$5:$L$14,2,1),0))^($A3269-$A3268)*(1+2*(L3269/L3268-1))-M$3*IFERROR(VLOOKUP($A4865,Dividends!$C$10:$E$100,3,0),0)</f>
        <v>2.6320215698131633</v>
      </c>
      <c r="R3269">
        <f t="shared" si="149"/>
        <v>260.22181629876502</v>
      </c>
      <c r="S3269" t="e">
        <f t="shared" si="147"/>
        <v>#VALUE!</v>
      </c>
      <c r="T3269">
        <f t="shared" si="145"/>
        <v>223.10729215048767</v>
      </c>
      <c r="U3269">
        <f t="shared" si="150"/>
        <v>826.13316274601834</v>
      </c>
      <c r="V3269">
        <f t="shared" si="151"/>
        <v>539.809187362893</v>
      </c>
      <c r="W3269">
        <f>VLOOKUP(A3269,Tbills!$B$4:$C$10000,2,1)</f>
        <v>4.2699995604395831</v>
      </c>
    </row>
    <row r="3270" spans="1:23">
      <c r="A3270" s="1">
        <v>44911</v>
      </c>
      <c r="B3270">
        <f>IFERROR(VLOOKUP($A3270,'BTC-Web'!$A$2:$H$10000,2,0),"")</f>
        <v>17364.546875</v>
      </c>
      <c r="C3270">
        <f>VLOOKUP(A3270,H_SPBTFDUE!$B$2:$C$5828,2,0)</f>
        <v>92.71</v>
      </c>
      <c r="D3270" s="2">
        <f>D3269*(1-D$1+IF(AND(WEEKDAY($A3270)&lt;&gt;1,WEEKDAY($A3270)&lt;&gt;7),-VLOOKUP($A3270,ETF_OP_Fee!$G$5:$H$14,2,1),0))^($A3270-$A3269)*(1+2*(C3270/C3269-1))+IFERROR(VLOOKUP(A3270,BITXeom!$C$9:$D$100,2,0),0)-$D$3*IFERROR(VLOOKUP($A3270,Dividends!$C$10:$E$100,2,0),0)</f>
        <v>5.6542845681991887</v>
      </c>
      <c r="G3270" s="66">
        <f t="shared" si="148"/>
        <v>0.11266955398064366</v>
      </c>
      <c r="H3270" s="2">
        <f>H3269*(1-H$1+IF(AND(WEEKDAY($A3270)&lt;&gt;1,WEEKDAY($A3270)&lt;&gt;7),-VLOOKUP($A3270,ETF_OP_Fee!$I$5:$J$14,2,1),0))^($A3270-$A3269)*(1+1*(B3270/B3269-1))</f>
        <v>11.166126665006281</v>
      </c>
      <c r="I3270" s="9">
        <f>IFERROR(VLOOKUP(A3270,'BITO-IV'!$A$1:$J$10000,4,0),"")</f>
        <v>10.501799999999999</v>
      </c>
      <c r="J3270" s="9">
        <f t="shared" si="146"/>
        <v>6.3258361900462967E-2</v>
      </c>
      <c r="L3270" s="9">
        <f>VLOOKUP(A3270,'ETH-Web'!$A$1:$G$10001,6,0)</f>
        <v>1168.259399</v>
      </c>
      <c r="M3270" s="2">
        <f>M3269*(1-M$1+IF(AND(WEEKDAY($A3270)&lt;&gt;1,WEEKDAY($A3270)&lt;&gt;7),-VLOOKUP($A3270,ETF_OP_Fee!$K$5:$L$14,2,1),0))^($A3270-$A3269)*(1+2*(L3270/L3269-1))-M$3*IFERROR(VLOOKUP($A4866,Dividends!$C$10:$E$100,3,0),0)</f>
        <v>2.2242002355007253</v>
      </c>
      <c r="R3270">
        <f t="shared" si="149"/>
        <v>253.66139529471582</v>
      </c>
      <c r="S3270" t="e">
        <f t="shared" si="147"/>
        <v>#VALUE!</v>
      </c>
      <c r="T3270">
        <f t="shared" si="145"/>
        <v>215.30422666047372</v>
      </c>
      <c r="U3270">
        <f t="shared" si="150"/>
        <v>762.13911918472138</v>
      </c>
      <c r="V3270">
        <f t="shared" si="151"/>
        <v>456.16788837457386</v>
      </c>
      <c r="W3270">
        <f>VLOOKUP(A3270,Tbills!$B$4:$C$10000,2,1)</f>
        <v>4.2699995604395831</v>
      </c>
    </row>
    <row r="3271" spans="1:23">
      <c r="A3271" s="1">
        <v>44914</v>
      </c>
      <c r="B3271">
        <f>IFERROR(VLOOKUP($A3271,'BTC-Web'!$A$2:$H$10000,2,0),"")</f>
        <v>16759.041015999999</v>
      </c>
      <c r="C3271">
        <f>VLOOKUP(A3271,H_SPBTFDUE!$B$2:$C$5828,2,0)</f>
        <v>91.1</v>
      </c>
      <c r="D3271" s="2">
        <f>D3270*(1-D$1+IF(AND(WEEKDAY($A3271)&lt;&gt;1,WEEKDAY($A3271)&lt;&gt;7),-VLOOKUP($A3271,ETF_OP_Fee!$G$5:$H$14,2,1),0))^($A3271-$A3270)*(1+2*(C3271/C3270-1))+IFERROR(VLOOKUP(A3271,BITXeom!$C$9:$D$100,2,0),0)-$D$3*IFERROR(VLOOKUP($A3271,Dividends!$C$10:$E$100,2,0),0)</f>
        <v>5.4559266054284903</v>
      </c>
      <c r="G3271" s="66">
        <f t="shared" si="148"/>
        <v>0.11657692341813863</v>
      </c>
      <c r="H3271" s="2">
        <f>H3270*(1-H$1+IF(AND(WEEKDAY($A3271)&lt;&gt;1,WEEKDAY($A3271)&lt;&gt;7),-VLOOKUP($A3271,ETF_OP_Fee!$I$5:$J$14,2,1),0))^($A3271-$A3270)*(1+1*(B3271/B3270-1))</f>
        <v>10.775919734405486</v>
      </c>
      <c r="I3271" s="9">
        <f>IFERROR(VLOOKUP(A3271,'BITO-IV'!$A$1:$J$10000,4,0),"")</f>
        <v>10.323499999999999</v>
      </c>
      <c r="J3271" s="9">
        <f t="shared" si="146"/>
        <v>4.382425867249351E-2</v>
      </c>
      <c r="L3271" s="9">
        <f>VLOOKUP(A3271,'ETH-Web'!$A$1:$G$10001,6,0)</f>
        <v>1167.6098629999999</v>
      </c>
      <c r="M3271" s="2">
        <f>M3270*(1-M$1+IF(AND(WEEKDAY($A3271)&lt;&gt;1,WEEKDAY($A3271)&lt;&gt;7),-VLOOKUP($A3271,ETF_OP_Fee!$K$5:$L$14,2,1),0))^($A3271-$A3270)*(1+2*(L3271/L3270-1))-M$3*IFERROR(VLOOKUP($A4867,Dividends!$C$10:$E$100,3,0),0)</f>
        <v>2.2215553398071513</v>
      </c>
      <c r="R3271">
        <f t="shared" si="149"/>
        <v>244.81616240964721</v>
      </c>
      <c r="S3271" t="e">
        <f t="shared" si="147"/>
        <v>#VALUE!</v>
      </c>
      <c r="T3271">
        <f t="shared" si="145"/>
        <v>211.56525777984206</v>
      </c>
      <c r="U3271">
        <f t="shared" si="150"/>
        <v>761.71538041973247</v>
      </c>
      <c r="V3271">
        <f t="shared" si="151"/>
        <v>455.62543879460742</v>
      </c>
      <c r="W3271">
        <f>VLOOKUP(A3271,Tbills!$B$4:$C$10000,2,1)</f>
        <v>4.2699995604395831</v>
      </c>
    </row>
    <row r="3272" spans="1:23">
      <c r="A3272" s="1">
        <v>44915</v>
      </c>
      <c r="B3272">
        <f>IFERROR(VLOOKUP($A3272,'BTC-Web'!$A$2:$H$10000,2,0),"")</f>
        <v>16441.787109000001</v>
      </c>
      <c r="C3272">
        <f>VLOOKUP(A3272,H_SPBTFDUE!$B$2:$C$5828,2,0)</f>
        <v>92.97</v>
      </c>
      <c r="D3272" s="2">
        <f>D3271*(1-D$1+IF(AND(WEEKDAY($A3272)&lt;&gt;1,WEEKDAY($A3272)&lt;&gt;7),-VLOOKUP($A3272,ETF_OP_Fee!$G$5:$H$14,2,1),0))^($A3272-$A3271)*(1+2*(C3272/C3271-1))+IFERROR(VLOOKUP(A3272,BITXeom!$C$9:$D$100,2,0),0)-$D$3*IFERROR(VLOOKUP($A3272,Dividends!$C$10:$E$100,2,0),0)</f>
        <v>5.6792283525852527</v>
      </c>
      <c r="G3272" s="66">
        <f t="shared" si="148"/>
        <v>0.11178493084171814</v>
      </c>
      <c r="H3272" s="2">
        <f>H3271*(1-H$1+IF(AND(WEEKDAY($A3272)&lt;&gt;1,WEEKDAY($A3272)&lt;&gt;7),-VLOOKUP($A3272,ETF_OP_Fee!$I$5:$J$14,2,1),0))^($A3272-$A3271)*(1+1*(B3272/B3271-1))</f>
        <v>10.571653031558776</v>
      </c>
      <c r="I3272" s="9">
        <f>IFERROR(VLOOKUP(A3272,'BITO-IV'!$A$1:$J$10000,4,0),"")</f>
        <v>10.5382</v>
      </c>
      <c r="J3272" s="9">
        <f t="shared" si="146"/>
        <v>3.1744540394731402E-3</v>
      </c>
      <c r="L3272" s="9">
        <f>VLOOKUP(A3272,'ETH-Web'!$A$1:$G$10001,6,0)</f>
        <v>1217.7036129999999</v>
      </c>
      <c r="M3272" s="2">
        <f>M3271*(1-M$1+IF(AND(WEEKDAY($A3272)&lt;&gt;1,WEEKDAY($A3272)&lt;&gt;7),-VLOOKUP($A3272,ETF_OP_Fee!$K$5:$L$14,2,1),0))^($A3272-$A3271)*(1+2*(L3272/L3271-1))-M$3*IFERROR(VLOOKUP($A4868,Dividends!$C$10:$E$100,3,0),0)</f>
        <v>2.4121151737042563</v>
      </c>
      <c r="R3272">
        <f t="shared" si="149"/>
        <v>240.18171560883948</v>
      </c>
      <c r="S3272" t="e">
        <f t="shared" si="147"/>
        <v>#VALUE!</v>
      </c>
      <c r="T3272">
        <f t="shared" si="145"/>
        <v>215.90803529958197</v>
      </c>
      <c r="U3272">
        <f t="shared" si="150"/>
        <v>794.39511450476482</v>
      </c>
      <c r="V3272">
        <f t="shared" si="151"/>
        <v>494.70792590633204</v>
      </c>
      <c r="W3272">
        <f>VLOOKUP(A3272,Tbills!$B$4:$C$10000,2,1)</f>
        <v>4.2699995604395831</v>
      </c>
    </row>
    <row r="3273" spans="1:23">
      <c r="A3273" s="1">
        <v>44916</v>
      </c>
      <c r="B3273">
        <f>IFERROR(VLOOKUP($A3273,'BTC-Web'!$A$2:$H$10000,2,0),"")</f>
        <v>16904.527343999998</v>
      </c>
      <c r="C3273">
        <f>VLOOKUP(A3273,H_SPBTFDUE!$B$2:$C$5828,2,0)</f>
        <v>92.26</v>
      </c>
      <c r="D3273" s="2">
        <f>D3272*(1-D$1+IF(AND(WEEKDAY($A3273)&lt;&gt;1,WEEKDAY($A3273)&lt;&gt;7),-VLOOKUP($A3273,ETF_OP_Fee!$G$5:$H$14,2,1),0))^($A3273-$A3272)*(1+2*(C3273/C3272-1))+IFERROR(VLOOKUP(A3273,BITXeom!$C$9:$D$100,2,0),0)-$D$3*IFERROR(VLOOKUP($A3273,Dividends!$C$10:$E$100,2,0),0)</f>
        <v>5.5918111087609876</v>
      </c>
      <c r="G3273" s="66">
        <f t="shared" si="148"/>
        <v>0.11348648634127907</v>
      </c>
      <c r="H3273" s="2">
        <f>H3272*(1-H$1+IF(AND(WEEKDAY($A3273)&lt;&gt;1,WEEKDAY($A3273)&lt;&gt;7),-VLOOKUP($A3273,ETF_OP_Fee!$I$5:$J$14,2,1),0))^($A3273-$A3272)*(1+1*(B3273/B3272-1))</f>
        <v>10.868900395904831</v>
      </c>
      <c r="I3273" s="9">
        <f>IFERROR(VLOOKUP(A3273,'BITO-IV'!$A$1:$J$10000,4,0),"")</f>
        <v>10.4674</v>
      </c>
      <c r="J3273" s="9">
        <f t="shared" si="146"/>
        <v>3.835722298802291E-2</v>
      </c>
      <c r="L3273" s="9">
        <f>VLOOKUP(A3273,'ETH-Web'!$A$1:$G$10001,6,0)</f>
        <v>1213.599976</v>
      </c>
      <c r="M3273" s="2">
        <f>M3272*(1-M$1+IF(AND(WEEKDAY($A3273)&lt;&gt;1,WEEKDAY($A3273)&lt;&gt;7),-VLOOKUP($A3273,ETF_OP_Fee!$K$5:$L$14,2,1),0))^($A3273-$A3272)*(1+2*(L3273/L3272-1))-M$3*IFERROR(VLOOKUP($A4869,Dividends!$C$10:$E$100,3,0),0)</f>
        <v>2.3957959116733352</v>
      </c>
      <c r="R3273">
        <f t="shared" si="149"/>
        <v>246.94142748120032</v>
      </c>
      <c r="S3273" t="e">
        <f t="shared" si="147"/>
        <v>#VALUE!</v>
      </c>
      <c r="T3273">
        <f t="shared" si="145"/>
        <v>214.2591732466326</v>
      </c>
      <c r="U3273">
        <f t="shared" si="150"/>
        <v>791.71801874049288</v>
      </c>
      <c r="V3273">
        <f t="shared" si="151"/>
        <v>491.36095957584752</v>
      </c>
      <c r="W3273">
        <f>VLOOKUP(A3273,Tbills!$B$4:$C$10000,2,1)</f>
        <v>4.2699995604395831</v>
      </c>
    </row>
    <row r="3274" spans="1:23">
      <c r="A3274" s="1">
        <v>44917</v>
      </c>
      <c r="B3274">
        <f>IFERROR(VLOOKUP($A3274,'BTC-Web'!$A$2:$H$10000,2,0),"")</f>
        <v>16818.380859000001</v>
      </c>
      <c r="C3274">
        <f>VLOOKUP(A3274,H_SPBTFDUE!$B$2:$C$5828,2,0)</f>
        <v>92.19</v>
      </c>
      <c r="D3274" s="2">
        <f>D3273*(1-D$1+IF(AND(WEEKDAY($A3274)&lt;&gt;1,WEEKDAY($A3274)&lt;&gt;7),-VLOOKUP($A3274,ETF_OP_Fee!$G$5:$H$14,2,1),0))^($A3274-$A3273)*(1+2*(C3274/C3273-1))+IFERROR(VLOOKUP(A3274,BITXeom!$C$9:$D$100,2,0),0)-$D$3*IFERROR(VLOOKUP($A3274,Dividends!$C$10:$E$100,2,0),0)</f>
        <v>5.5826527527216632</v>
      </c>
      <c r="G3274" s="66">
        <f t="shared" si="148"/>
        <v>0.11365278897174487</v>
      </c>
      <c r="H3274" s="2">
        <f>H3273*(1-H$1+IF(AND(WEEKDAY($A3274)&lt;&gt;1,WEEKDAY($A3274)&lt;&gt;7),-VLOOKUP($A3274,ETF_OP_Fee!$I$5:$J$14,2,1),0))^($A3274-$A3273)*(1+1*(B3274/B3273-1))</f>
        <v>10.813230380181647</v>
      </c>
      <c r="I3274" s="9">
        <f>IFERROR(VLOOKUP(A3274,'BITO-IV'!$A$1:$J$10000,4,0),"")</f>
        <v>10.464499999999999</v>
      </c>
      <c r="J3274" s="9">
        <f t="shared" si="146"/>
        <v>3.332508769474396E-2</v>
      </c>
      <c r="L3274" s="9">
        <f>VLOOKUP(A3274,'ETH-Web'!$A$1:$G$10001,6,0)</f>
        <v>1218.182129</v>
      </c>
      <c r="M3274" s="2">
        <f>M3273*(1-M$1+IF(AND(WEEKDAY($A3274)&lt;&gt;1,WEEKDAY($A3274)&lt;&gt;7),-VLOOKUP($A3274,ETF_OP_Fee!$K$5:$L$14,2,1),0))^($A3274-$A3273)*(1+2*(L3274/L3273-1))-M$3*IFERROR(VLOOKUP($A4870,Dividends!$C$10:$E$100,3,0),0)</f>
        <v>2.4138252152217614</v>
      </c>
      <c r="R3274">
        <f t="shared" si="149"/>
        <v>245.68299915927875</v>
      </c>
      <c r="S3274" t="e">
        <f t="shared" si="147"/>
        <v>#VALUE!</v>
      </c>
      <c r="T3274">
        <f t="shared" si="145"/>
        <v>214.0966093822573</v>
      </c>
      <c r="U3274">
        <f t="shared" si="150"/>
        <v>794.70728469836058</v>
      </c>
      <c r="V3274">
        <f t="shared" si="151"/>
        <v>495.05864344318974</v>
      </c>
      <c r="W3274">
        <f>VLOOKUP(A3274,Tbills!$B$4:$C$10000,2,1)</f>
        <v>4.2900013186813268</v>
      </c>
    </row>
    <row r="3275" spans="1:23">
      <c r="A3275" s="1">
        <v>44918</v>
      </c>
      <c r="B3275">
        <f>IFERROR(VLOOKUP($A3275,'BTC-Web'!$A$2:$H$10000,2,0),"")</f>
        <v>16829.644531000002</v>
      </c>
      <c r="C3275">
        <f>VLOOKUP(A3275,H_SPBTFDUE!$B$2:$C$5828,2,0)</f>
        <v>92.58</v>
      </c>
      <c r="D3275" s="2">
        <f>D3274*(1-D$1+IF(AND(WEEKDAY($A3275)&lt;&gt;1,WEEKDAY($A3275)&lt;&gt;7),-VLOOKUP($A3275,ETF_OP_Fee!$G$5:$H$14,2,1),0))^($A3275-$A3274)*(1+2*(C3275/C3274-1))+IFERROR(VLOOKUP(A3275,BITXeom!$C$9:$D$100,2,0),0)-$D$3*IFERROR(VLOOKUP($A3275,Dividends!$C$10:$E$100,2,0),0)</f>
        <v>5.6292077201352191</v>
      </c>
      <c r="G3275" s="66">
        <f t="shared" si="148"/>
        <v>0.11268528070243368</v>
      </c>
      <c r="H3275" s="2">
        <f>H3274*(1-H$1+IF(AND(WEEKDAY($A3275)&lt;&gt;1,WEEKDAY($A3275)&lt;&gt;7),-VLOOKUP($A3275,ETF_OP_Fee!$I$5:$J$14,2,1),0))^($A3275-$A3274)*(1+1*(B3275/B3274-1))</f>
        <v>10.820190630517372</v>
      </c>
      <c r="I3275" s="9">
        <f>IFERROR(VLOOKUP(A3275,'BITO-IV'!$A$1:$J$10000,4,0),"")</f>
        <v>10.5006</v>
      </c>
      <c r="J3275" s="9">
        <f t="shared" si="146"/>
        <v>3.0435463737059854E-2</v>
      </c>
      <c r="L3275" s="9">
        <f>VLOOKUP(A3275,'ETH-Web'!$A$1:$G$10001,6,0)</f>
        <v>1220.1594239999999</v>
      </c>
      <c r="M3275" s="2">
        <f>M3274*(1-M$1+IF(AND(WEEKDAY($A3275)&lt;&gt;1,WEEKDAY($A3275)&lt;&gt;7),-VLOOKUP($A3275,ETF_OP_Fee!$K$5:$L$14,2,1),0))^($A3275-$A3274)*(1+2*(L3275/L3274-1))-M$3*IFERROR(VLOOKUP($A4871,Dividends!$C$10:$E$100,3,0),0)</f>
        <v>2.4215988605581713</v>
      </c>
      <c r="R3275">
        <f t="shared" si="149"/>
        <v>245.84753894118205</v>
      </c>
      <c r="S3275" t="e">
        <f t="shared" si="147"/>
        <v>#VALUE!</v>
      </c>
      <c r="T3275">
        <f t="shared" si="145"/>
        <v>215.00232234091962</v>
      </c>
      <c r="U3275">
        <f t="shared" si="150"/>
        <v>795.9972155741217</v>
      </c>
      <c r="V3275">
        <f t="shared" si="151"/>
        <v>496.65296364938496</v>
      </c>
      <c r="W3275">
        <f>VLOOKUP(A3275,Tbills!$B$4:$C$10000,2,1)</f>
        <v>4.2900013186813268</v>
      </c>
    </row>
    <row r="3276" spans="1:23">
      <c r="A3276" s="1">
        <v>44922</v>
      </c>
      <c r="B3276">
        <f>IFERROR(VLOOKUP($A3276,'BTC-Web'!$A$2:$H$10000,2,0),"")</f>
        <v>16919.291015999999</v>
      </c>
      <c r="C3276">
        <f>VLOOKUP(A3276,H_SPBTFDUE!$B$2:$C$5828,2,0)</f>
        <v>91.4</v>
      </c>
      <c r="D3276" s="2">
        <f>D3275*(1-D$1+IF(AND(WEEKDAY($A3276)&lt;&gt;1,WEEKDAY($A3276)&lt;&gt;7),-VLOOKUP($A3276,ETF_OP_Fee!$G$5:$H$14,2,1),0))^($A3276-$A3275)*(1+2*(C3276/C3275-1))+IFERROR(VLOOKUP(A3276,BITXeom!$C$9:$D$100,2,0),0)-$D$3*IFERROR(VLOOKUP($A3276,Dividends!$C$10:$E$100,2,0),0)</f>
        <v>5.4830662717341028</v>
      </c>
      <c r="G3276" s="66">
        <f t="shared" si="148"/>
        <v>0.11555192798962596</v>
      </c>
      <c r="H3276" s="2">
        <f>H3275*(1-H$1+IF(AND(WEEKDAY($A3276)&lt;&gt;1,WEEKDAY($A3276)&lt;&gt;7),-VLOOKUP($A3276,ETF_OP_Fee!$I$5:$J$14,2,1),0))^($A3276-$A3275)*(1+1*(B3276/B3275-1))</f>
        <v>10.876694109345983</v>
      </c>
      <c r="I3276" s="9">
        <f>IFERROR(VLOOKUP(A3276,'BITO-IV'!$A$1:$J$10000,4,0),"")</f>
        <v>10.373699999999999</v>
      </c>
      <c r="J3276" s="9">
        <f t="shared" si="146"/>
        <v>4.8487435471045393E-2</v>
      </c>
      <c r="L3276" s="9">
        <f>VLOOKUP(A3276,'ETH-Web'!$A$1:$G$10001,6,0)</f>
        <v>1212.791626</v>
      </c>
      <c r="M3276" s="2">
        <f>M3275*(1-M$1+IF(AND(WEEKDAY($A3276)&lt;&gt;1,WEEKDAY($A3276)&lt;&gt;7),-VLOOKUP($A3276,ETF_OP_Fee!$K$5:$L$14,2,1),0))^($A3276-$A3275)*(1+2*(L3276/L3275-1))-M$3*IFERROR(VLOOKUP($A4872,Dividends!$C$10:$E$100,3,0),0)</f>
        <v>2.3921073100261343</v>
      </c>
      <c r="R3276">
        <f t="shared" si="149"/>
        <v>247.15709528216007</v>
      </c>
      <c r="S3276" t="e">
        <f t="shared" si="147"/>
        <v>#VALUE!</v>
      </c>
      <c r="T3276">
        <f t="shared" si="145"/>
        <v>212.26196005573618</v>
      </c>
      <c r="U3276">
        <f t="shared" si="150"/>
        <v>791.19067425045898</v>
      </c>
      <c r="V3276">
        <f t="shared" si="151"/>
        <v>490.60445321567272</v>
      </c>
      <c r="W3276">
        <f>VLOOKUP(A3276,Tbills!$B$4:$C$10000,2,1)</f>
        <v>4.2900013186813268</v>
      </c>
    </row>
    <row r="3277" spans="1:23">
      <c r="A3277" s="1">
        <v>44923</v>
      </c>
      <c r="B3277">
        <f>IFERROR(VLOOKUP($A3277,'BTC-Web'!$A$2:$H$10000,2,0),"")</f>
        <v>16716.400390999999</v>
      </c>
      <c r="C3277">
        <f>VLOOKUP(A3277,H_SPBTFDUE!$B$2:$C$5828,2,0)</f>
        <v>91.18</v>
      </c>
      <c r="D3277" s="2">
        <f>D3276*(1-D$1+IF(AND(WEEKDAY($A3277)&lt;&gt;1,WEEKDAY($A3277)&lt;&gt;7),-VLOOKUP($A3277,ETF_OP_Fee!$G$5:$H$14,2,1),0))^($A3277-$A3276)*(1+2*(C3277/C3276-1))+IFERROR(VLOOKUP(A3277,BITXeom!$C$9:$D$100,2,0),0)-$D$3*IFERROR(VLOOKUP($A3277,Dividends!$C$10:$E$100,2,0),0)</f>
        <v>5.4560129762574725</v>
      </c>
      <c r="G3277" s="66">
        <f t="shared" si="148"/>
        <v>0.1161021804447978</v>
      </c>
      <c r="H3277" s="2">
        <f>H3276*(1-H$1+IF(AND(WEEKDAY($A3277)&lt;&gt;1,WEEKDAY($A3277)&lt;&gt;7),-VLOOKUP($A3277,ETF_OP_Fee!$I$5:$J$14,2,1),0))^($A3277-$A3276)*(1+1*(B3277/B3276-1))</f>
        <v>10.745984640281936</v>
      </c>
      <c r="I3277" s="9">
        <f>IFERROR(VLOOKUP(A3277,'BITO-IV'!$A$1:$J$10000,4,0),"")</f>
        <v>10.3505</v>
      </c>
      <c r="J3277" s="9">
        <f t="shared" si="146"/>
        <v>3.8209230499196778E-2</v>
      </c>
      <c r="L3277" s="9">
        <f>VLOOKUP(A3277,'ETH-Web'!$A$1:$G$10001,6,0)</f>
        <v>1189.9860839999999</v>
      </c>
      <c r="M3277" s="2">
        <f>M3276*(1-M$1+IF(AND(WEEKDAY($A3277)&lt;&gt;1,WEEKDAY($A3277)&lt;&gt;7),-VLOOKUP($A3277,ETF_OP_Fee!$K$5:$L$14,2,1),0))^($A3277-$A3276)*(1+2*(L3277/L3276-1))-M$3*IFERROR(VLOOKUP($A4873,Dividends!$C$10:$E$100,3,0),0)</f>
        <v>2.3020848286540305</v>
      </c>
      <c r="R3277">
        <f t="shared" si="149"/>
        <v>244.19326792748186</v>
      </c>
      <c r="S3277" t="e">
        <f t="shared" si="147"/>
        <v>#VALUE!</v>
      </c>
      <c r="T3277">
        <f t="shared" si="145"/>
        <v>211.75104505341383</v>
      </c>
      <c r="U3277">
        <f t="shared" si="150"/>
        <v>776.31298894590418</v>
      </c>
      <c r="V3277">
        <f t="shared" si="151"/>
        <v>472.1414728696127</v>
      </c>
      <c r="W3277">
        <f>VLOOKUP(A3277,Tbills!$B$4:$C$10000,2,1)</f>
        <v>4.2900013186813268</v>
      </c>
    </row>
    <row r="3278" spans="1:23">
      <c r="A3278" s="1">
        <v>44924</v>
      </c>
      <c r="B3278">
        <f>IFERROR(VLOOKUP($A3278,'BTC-Web'!$A$2:$H$10000,2,0),"")</f>
        <v>16552.322265999999</v>
      </c>
      <c r="C3278">
        <f>VLOOKUP(A3278,H_SPBTFDUE!$B$2:$C$5828,2,0)</f>
        <v>91.13</v>
      </c>
      <c r="D3278" s="2">
        <f>D3277*(1-D$1+IF(AND(WEEKDAY($A3278)&lt;&gt;1,WEEKDAY($A3278)&lt;&gt;7),-VLOOKUP($A3278,ETF_OP_Fee!$G$5:$H$14,2,1),0))^($A3278-$A3277)*(1+2*(C3278/C3277-1))+IFERROR(VLOOKUP(A3278,BITXeom!$C$9:$D$100,2,0),0)-$D$3*IFERROR(VLOOKUP($A3278,Dividends!$C$10:$E$100,2,0),0)</f>
        <v>5.4493722038351358</v>
      </c>
      <c r="G3278" s="66">
        <f t="shared" si="148"/>
        <v>0.11622346971596068</v>
      </c>
      <c r="H3278" s="2">
        <f>H3277*(1-H$1+IF(AND(WEEKDAY($A3278)&lt;&gt;1,WEEKDAY($A3278)&lt;&gt;7),-VLOOKUP($A3278,ETF_OP_Fee!$I$5:$J$14,2,1),0))^($A3278-$A3277)*(1+1*(B3278/B3277-1))</f>
        <v>10.640231578085137</v>
      </c>
      <c r="I3278" s="9">
        <f>IFERROR(VLOOKUP(A3278,'BITO-IV'!$A$1:$J$10000,4,0),"")</f>
        <v>10.3461</v>
      </c>
      <c r="J3278" s="9">
        <f t="shared" si="146"/>
        <v>2.8429222420538913E-2</v>
      </c>
      <c r="L3278" s="9">
        <f>VLOOKUP(A3278,'ETH-Web'!$A$1:$G$10001,6,0)</f>
        <v>1201.595337</v>
      </c>
      <c r="M3278" s="2">
        <f>M3277*(1-M$1+IF(AND(WEEKDAY($A3278)&lt;&gt;1,WEEKDAY($A3278)&lt;&gt;7),-VLOOKUP($A3278,ETF_OP_Fee!$K$5:$L$14,2,1),0))^($A3278-$A3277)*(1+2*(L3278/L3277-1))-M$3*IFERROR(VLOOKUP($A4874,Dividends!$C$10:$E$100,3,0),0)</f>
        <v>2.3469416924339264</v>
      </c>
      <c r="R3278">
        <f t="shared" si="149"/>
        <v>241.796413784126</v>
      </c>
      <c r="S3278" t="e">
        <f t="shared" si="147"/>
        <v>#VALUE!</v>
      </c>
      <c r="T3278">
        <f t="shared" si="145"/>
        <v>211.63492800743145</v>
      </c>
      <c r="U3278">
        <f t="shared" si="150"/>
        <v>783.88653456718168</v>
      </c>
      <c r="V3278">
        <f t="shared" si="151"/>
        <v>481.34130142055898</v>
      </c>
      <c r="W3278">
        <f>VLOOKUP(A3278,Tbills!$B$4:$C$10000,2,1)</f>
        <v>4.3499986813186631</v>
      </c>
    </row>
    <row r="3279" spans="1:23">
      <c r="A3279" s="1">
        <v>44925</v>
      </c>
      <c r="B3279">
        <f>IFERROR(VLOOKUP($A3279,'BTC-Web'!$A$2:$H$10000,2,0),"")</f>
        <v>16641.330077999999</v>
      </c>
      <c r="C3279">
        <f>VLOOKUP(A3279,H_SPBTFDUE!$B$2:$C$5828,2,0)</f>
        <v>91.95</v>
      </c>
      <c r="D3279" s="2">
        <f>D3278*(1-D$1+IF(AND(WEEKDAY($A3279)&lt;&gt;1,WEEKDAY($A3279)&lt;&gt;7),-VLOOKUP($A3279,ETF_OP_Fee!$G$5:$H$14,2,1),0))^($A3279-$A3278)*(1+2*(C3279/C3278-1))+IFERROR(VLOOKUP(A3279,BITXeom!$C$9:$D$100,2,0),0)-$D$3*IFERROR(VLOOKUP($A3279,Dividends!$C$10:$E$100,2,0),0)</f>
        <v>5.5467718396949222</v>
      </c>
      <c r="G3279" s="66">
        <f t="shared" si="148"/>
        <v>0.11412583089431393</v>
      </c>
      <c r="H3279" s="2">
        <f>H3278*(1-H$1+IF(AND(WEEKDAY($A3279)&lt;&gt;1,WEEKDAY($A3279)&lt;&gt;7),-VLOOKUP($A3279,ETF_OP_Fee!$I$5:$J$14,2,1),0))^($A3279-$A3278)*(1+1*(B3279/B3278-1))</f>
        <v>10.697169517540106</v>
      </c>
      <c r="I3279" s="9">
        <f>IFERROR(VLOOKUP(A3279,'BITO-IV'!$A$1:$J$10000,4,0),"")</f>
        <v>10.4361</v>
      </c>
      <c r="J3279" s="9">
        <f t="shared" si="146"/>
        <v>2.5016003827110334E-2</v>
      </c>
      <c r="L3279" s="9">
        <f>VLOOKUP(A3279,'ETH-Web'!$A$1:$G$10001,6,0)</f>
        <v>1199.232788</v>
      </c>
      <c r="M3279" s="2">
        <f>M3278*(1-M$1+IF(AND(WEEKDAY($A3279)&lt;&gt;1,WEEKDAY($A3279)&lt;&gt;7),-VLOOKUP($A3279,ETF_OP_Fee!$K$5:$L$14,2,1),0))^($A3279-$A3278)*(1+2*(L3279/L3278-1))-M$3*IFERROR(VLOOKUP($A4875,Dividends!$C$10:$E$100,3,0),0)</f>
        <v>2.3376524832232608</v>
      </c>
      <c r="R3279">
        <f t="shared" si="149"/>
        <v>243.09664038644269</v>
      </c>
      <c r="S3279" t="e">
        <f t="shared" si="147"/>
        <v>#VALUE!</v>
      </c>
      <c r="T3279">
        <f t="shared" si="145"/>
        <v>213.53924756154203</v>
      </c>
      <c r="U3279">
        <f t="shared" si="150"/>
        <v>782.34527496727435</v>
      </c>
      <c r="V3279">
        <f t="shared" si="151"/>
        <v>479.4361496798727</v>
      </c>
      <c r="W3279">
        <f>VLOOKUP(A3279,Tbills!$B$4:$C$10000,2,1)</f>
        <v>4.3499986813186631</v>
      </c>
    </row>
    <row r="3280" spans="1:23">
      <c r="A3280" s="25">
        <v>44929</v>
      </c>
      <c r="B3280">
        <f>IFERROR(VLOOKUP($A3280,'BTC-Web'!$A$2:$H$10000,2,0),"")</f>
        <v>16688.847656000002</v>
      </c>
      <c r="C3280">
        <f>VLOOKUP(A3280,H_SPBTFDUE!$B$2:$C$5828,2,0)</f>
        <v>92.4</v>
      </c>
      <c r="D3280" s="2">
        <f>D3279*(1-D$1+IF(AND(WEEKDAY($A3280)&lt;&gt;1,WEEKDAY($A3280)&lt;&gt;7),-VLOOKUP($A3280,ETF_OP_Fee!$G$5:$H$14,2,1),0))^($A3280-$A3279)*(1+2*(C3280/C3279-1))+IFERROR(VLOOKUP(A3280,BITXeom!$C$9:$D$100,2,0),0)-$D$3*IFERROR(VLOOKUP($A3280,Dividends!$C$10:$E$100,2,0),0)</f>
        <v>5.5983629459867883</v>
      </c>
      <c r="G3280" s="66">
        <f t="shared" si="148"/>
        <v>0.1130028346565836</v>
      </c>
      <c r="H3280" s="2">
        <f>H3279*(1-H$1+IF(AND(WEEKDAY($A3280)&lt;&gt;1,WEEKDAY($A3280)&lt;&gt;7),-VLOOKUP($A3280,ETF_OP_Fee!$I$5:$J$14,2,1),0))^($A3280-$A3279)*(1+1*(B3280/B3279-1))</f>
        <v>10.726597352277741</v>
      </c>
      <c r="I3280" s="9">
        <f>IFERROR(VLOOKUP(A3280,'BITO-IV'!$A$1:$J$10000,4,0),"")</f>
        <v>10.4872</v>
      </c>
      <c r="J3280" s="9">
        <f t="shared" si="146"/>
        <v>2.2827575737827122E-2</v>
      </c>
      <c r="L3280" s="9">
        <f>VLOOKUP(A3280,'ETH-Web'!$A$1:$G$10001,6,0)</f>
        <v>1214.7788089999999</v>
      </c>
      <c r="M3280" s="2">
        <f>M3279*(1-M$1+IF(AND(WEEKDAY($A3280)&lt;&gt;1,WEEKDAY($A3280)&lt;&gt;7),-VLOOKUP($A3280,ETF_OP_Fee!$K$5:$L$14,2,1),0))^($A3280-$A3279)*(1+2*(L3280/L3279-1))-M$3*IFERROR(VLOOKUP($A4876,Dividends!$C$10:$E$100,3,0),0)</f>
        <v>2.3980128457447969</v>
      </c>
      <c r="R3280">
        <f t="shared" si="149"/>
        <v>243.79077742458557</v>
      </c>
      <c r="S3280" t="e">
        <f t="shared" si="147"/>
        <v>#VALUE!</v>
      </c>
      <c r="T3280">
        <f t="shared" si="145"/>
        <v>214.58430097538317</v>
      </c>
      <c r="U3280">
        <f t="shared" si="150"/>
        <v>792.48705577546548</v>
      </c>
      <c r="V3280">
        <f t="shared" si="151"/>
        <v>491.81563722487522</v>
      </c>
      <c r="W3280">
        <f>VLOOKUP(A3280,Tbills!$B$4:$C$10000,2,1)</f>
        <v>4.3499986813186631</v>
      </c>
    </row>
    <row r="3281" spans="1:23">
      <c r="A3281" s="25">
        <v>44930</v>
      </c>
      <c r="B3281">
        <f>IFERROR(VLOOKUP($A3281,'BTC-Web'!$A$2:$H$10000,2,0),"")</f>
        <v>16680.205077999999</v>
      </c>
      <c r="C3281">
        <f>VLOOKUP(A3281,H_SPBTFDUE!$B$2:$C$5828,2,0)</f>
        <v>93.33</v>
      </c>
      <c r="D3281" s="2">
        <f>D3280*(1-D$1+IF(AND(WEEKDAY($A3281)&lt;&gt;1,WEEKDAY($A3281)&lt;&gt;7),-VLOOKUP($A3281,ETF_OP_Fee!$G$5:$H$14,2,1),0))^($A3281-$A3280)*(1+2*(C3281/C3280-1))+IFERROR(VLOOKUP(A3281,BITXeom!$C$9:$D$100,2,0),0)-$D$3*IFERROR(VLOOKUP($A3281,Dividends!$C$10:$E$100,2,0),0)</f>
        <v>5.7103688088111273</v>
      </c>
      <c r="G3281" s="66">
        <f t="shared" si="148"/>
        <v>0.11072221993130114</v>
      </c>
      <c r="H3281" s="2">
        <f>H3280*(1-H$1+IF(AND(WEEKDAY($A3281)&lt;&gt;1,WEEKDAY($A3281)&lt;&gt;7),-VLOOKUP($A3281,ETF_OP_Fee!$I$5:$J$14,2,1),0))^($A3281-$A3280)*(1+1*(B3281/B3280-1))</f>
        <v>10.720763377026655</v>
      </c>
      <c r="I3281" s="9">
        <f>IFERROR(VLOOKUP(A3281,'BITO-IV'!$A$1:$J$10000,4,0),"")</f>
        <v>10.594099999999999</v>
      </c>
      <c r="J3281" s="9">
        <f t="shared" si="146"/>
        <v>1.1956029962588266E-2</v>
      </c>
      <c r="L3281" s="9">
        <f>VLOOKUP(A3281,'ETH-Web'!$A$1:$G$10001,6,0)</f>
        <v>1256.526611</v>
      </c>
      <c r="M3281" s="2">
        <f>M3280*(1-M$1+IF(AND(WEEKDAY($A3281)&lt;&gt;1,WEEKDAY($A3281)&lt;&gt;7),-VLOOKUP($A3281,ETF_OP_Fee!$K$5:$L$14,2,1),0))^($A3281-$A3280)*(1+2*(L3281/L3280-1))-M$3*IFERROR(VLOOKUP($A4877,Dividends!$C$10:$E$100,3,0),0)</f>
        <v>2.5627698796043465</v>
      </c>
      <c r="R3281">
        <f t="shared" si="149"/>
        <v>243.66452659810531</v>
      </c>
      <c r="S3281" t="e">
        <f t="shared" si="147"/>
        <v>#VALUE!</v>
      </c>
      <c r="T3281">
        <f t="shared" si="145"/>
        <v>216.74407803065486</v>
      </c>
      <c r="U3281">
        <f t="shared" si="150"/>
        <v>819.7221313686199</v>
      </c>
      <c r="V3281">
        <f t="shared" si="151"/>
        <v>525.6061507905971</v>
      </c>
      <c r="W3281">
        <f>VLOOKUP(A3281,Tbills!$B$4:$C$10000,2,1)</f>
        <v>4.3499986813186631</v>
      </c>
    </row>
    <row r="3282" spans="1:23">
      <c r="A3282" s="25">
        <v>44931</v>
      </c>
      <c r="B3282">
        <f>IFERROR(VLOOKUP($A3282,'BTC-Web'!$A$2:$H$10000,2,0),"")</f>
        <v>16863.472656000002</v>
      </c>
      <c r="C3282">
        <f>VLOOKUP(A3282,H_SPBTFDUE!$B$2:$C$5828,2,0)</f>
        <v>93.66</v>
      </c>
      <c r="D3282" s="2">
        <f>D3281*(1-D$1+IF(AND(WEEKDAY($A3282)&lt;&gt;1,WEEKDAY($A3282)&lt;&gt;7),-VLOOKUP($A3282,ETF_OP_Fee!$G$5:$H$14,2,1),0))^($A3282-$A3281)*(1+2*(C3282/C3281-1))+IFERROR(VLOOKUP(A3282,BITXeom!$C$9:$D$100,2,0),0)-$D$3*IFERROR(VLOOKUP($A3282,Dividends!$C$10:$E$100,2,0),0)</f>
        <v>5.7500574749879023</v>
      </c>
      <c r="G3282" s="66">
        <f t="shared" si="148"/>
        <v>0.10993346407537125</v>
      </c>
      <c r="H3282" s="2">
        <f>H3281*(1-H$1+IF(AND(WEEKDAY($A3282)&lt;&gt;1,WEEKDAY($A3282)&lt;&gt;7),-VLOOKUP($A3282,ETF_OP_Fee!$I$5:$J$14,2,1),0))^($A3282-$A3281)*(1+1*(B3282/B3281-1))</f>
        <v>10.838271696278134</v>
      </c>
      <c r="I3282" s="9">
        <f>IFERROR(VLOOKUP(A3282,'BITO-IV'!$A$1:$J$10000,4,0),"")</f>
        <v>10.6335</v>
      </c>
      <c r="J3282" s="9">
        <f t="shared" si="146"/>
        <v>1.9257224458375299E-2</v>
      </c>
      <c r="L3282" s="9">
        <f>VLOOKUP(A3282,'ETH-Web'!$A$1:$G$10001,6,0)</f>
        <v>1250.4385990000001</v>
      </c>
      <c r="M3282" s="2">
        <f>M3281*(1-M$1+IF(AND(WEEKDAY($A3282)&lt;&gt;1,WEEKDAY($A3282)&lt;&gt;7),-VLOOKUP($A3282,ETF_OP_Fee!$K$5:$L$14,2,1),0))^($A3282-$A3281)*(1+2*(L3282/L3281-1))-M$3*IFERROR(VLOOKUP($A4878,Dividends!$C$10:$E$100,3,0),0)</f>
        <v>2.5378707055231291</v>
      </c>
      <c r="R3282">
        <f t="shared" si="149"/>
        <v>246.341700375366</v>
      </c>
      <c r="S3282" t="e">
        <f t="shared" si="147"/>
        <v>#VALUE!</v>
      </c>
      <c r="T3282">
        <f t="shared" si="145"/>
        <v>217.51045053413839</v>
      </c>
      <c r="U3282">
        <f t="shared" si="150"/>
        <v>815.7504859384718</v>
      </c>
      <c r="V3282">
        <f t="shared" si="151"/>
        <v>520.49950459858155</v>
      </c>
      <c r="W3282">
        <f>VLOOKUP(A3282,Tbills!$B$4:$C$10000,2,1)</f>
        <v>4.4100000000000037</v>
      </c>
    </row>
    <row r="3283" spans="1:23">
      <c r="A3283" s="25">
        <v>44932</v>
      </c>
      <c r="B3283">
        <f>IFERROR(VLOOKUP($A3283,'BTC-Web'!$A$2:$H$10000,2,0),"")</f>
        <v>16836.472656000002</v>
      </c>
      <c r="C3283">
        <f>VLOOKUP(A3283,H_SPBTFDUE!$B$2:$C$5828,2,0)</f>
        <v>93.96</v>
      </c>
      <c r="D3283" s="2">
        <f>D3282*(1-D$1+IF(AND(WEEKDAY($A3283)&lt;&gt;1,WEEKDAY($A3283)&lt;&gt;7),-VLOOKUP($A3283,ETF_OP_Fee!$G$5:$H$14,2,1),0))^($A3283-$A3282)*(1+2*(C3283/C3282-1))+IFERROR(VLOOKUP(A3283,BITXeom!$C$9:$D$100,2,0),0)-$D$3*IFERROR(VLOOKUP($A3283,Dividends!$C$10:$E$100,2,0),0)</f>
        <v>5.7861956070437577</v>
      </c>
      <c r="G3283" s="66">
        <f t="shared" si="148"/>
        <v>0.10922349126116519</v>
      </c>
      <c r="H3283" s="2">
        <f>H3282*(1-H$1+IF(AND(WEEKDAY($A3283)&lt;&gt;1,WEEKDAY($A3283)&lt;&gt;7),-VLOOKUP($A3283,ETF_OP_Fee!$I$5:$J$14,2,1),0))^($A3283-$A3282)*(1+1*(B3283/B3282-1))</f>
        <v>10.820636967289524</v>
      </c>
      <c r="I3283" s="9">
        <f>IFERROR(VLOOKUP(A3283,'BITO-IV'!$A$1:$J$10000,4,0),"")</f>
        <v>10.6701</v>
      </c>
      <c r="J3283" s="9">
        <f t="shared" si="146"/>
        <v>1.4108299574467242E-2</v>
      </c>
      <c r="L3283" s="9">
        <f>VLOOKUP(A3283,'ETH-Web'!$A$1:$G$10001,6,0)</f>
        <v>1269.3790280000001</v>
      </c>
      <c r="M3283" s="2">
        <f>M3282*(1-M$1+IF(AND(WEEKDAY($A3283)&lt;&gt;1,WEEKDAY($A3283)&lt;&gt;7),-VLOOKUP($A3283,ETF_OP_Fee!$K$5:$L$14,2,1),0))^($A3283-$A3282)*(1+2*(L3283/L3282-1))-M$3*IFERROR(VLOOKUP($A4879,Dividends!$C$10:$E$100,3,0),0)</f>
        <v>2.6146857660958656</v>
      </c>
      <c r="R3283">
        <f t="shared" si="149"/>
        <v>245.94728422835914</v>
      </c>
      <c r="S3283" t="e">
        <f t="shared" si="147"/>
        <v>#VALUE!</v>
      </c>
      <c r="T3283">
        <f t="shared" si="145"/>
        <v>218.20715281003248</v>
      </c>
      <c r="U3283">
        <f t="shared" si="150"/>
        <v>828.10668173488216</v>
      </c>
      <c r="V3283">
        <f t="shared" si="151"/>
        <v>536.25373545313482</v>
      </c>
      <c r="W3283">
        <f>VLOOKUP(A3283,Tbills!$B$4:$C$10000,2,1)</f>
        <v>4.4100000000000037</v>
      </c>
    </row>
    <row r="3284" spans="1:23">
      <c r="A3284" s="25">
        <v>44935</v>
      </c>
      <c r="B3284">
        <f>IFERROR(VLOOKUP($A3284,'BTC-Web'!$A$2:$H$10000,2,0),"")</f>
        <v>17093.992188</v>
      </c>
      <c r="C3284">
        <f>VLOOKUP(A3284,H_SPBTFDUE!$B$2:$C$5828,2,0)</f>
        <v>95.83</v>
      </c>
      <c r="D3284" s="2">
        <f>D3283*(1-D$1+IF(AND(WEEKDAY($A3284)&lt;&gt;1,WEEKDAY($A3284)&lt;&gt;7),-VLOOKUP($A3284,ETF_OP_Fee!$G$5:$H$14,2,1),0))^($A3284-$A3283)*(1+2*(C3284/C3283-1))+IFERROR(VLOOKUP(A3284,BITXeom!$C$9:$D$100,2,0),0)-$D$3*IFERROR(VLOOKUP($A3284,Dividends!$C$10:$E$100,2,0),0)</f>
        <v>6.0143347605514217</v>
      </c>
      <c r="G3284" s="66">
        <f t="shared" si="148"/>
        <v>0.10487025502347282</v>
      </c>
      <c r="H3284" s="2">
        <f>H3283*(1-H$1+IF(AND(WEEKDAY($A3284)&lt;&gt;1,WEEKDAY($A3284)&lt;&gt;7),-VLOOKUP($A3284,ETF_OP_Fee!$I$5:$J$14,2,1),0))^($A3284-$A3283)*(1+1*(B3284/B3283-1))</f>
        <v>10.98528446219682</v>
      </c>
      <c r="I3284" s="9">
        <f>IFERROR(VLOOKUP(A3284,'BITO-IV'!$A$1:$J$10000,4,0),"")</f>
        <v>10.8817</v>
      </c>
      <c r="J3284" s="9">
        <f t="shared" si="146"/>
        <v>9.5191433504708822E-3</v>
      </c>
      <c r="L3284" s="9">
        <f>VLOOKUP(A3284,'ETH-Web'!$A$1:$G$10001,6,0)</f>
        <v>1321.5389399999999</v>
      </c>
      <c r="M3284" s="2">
        <f>M3283*(1-M$1+IF(AND(WEEKDAY($A3284)&lt;&gt;1,WEEKDAY($A3284)&lt;&gt;7),-VLOOKUP($A3284,ETF_OP_Fee!$K$5:$L$14,2,1),0))^($A3284-$A3283)*(1+2*(L3284/L3283-1))-M$3*IFERROR(VLOOKUP($A4880,Dividends!$C$10:$E$100,3,0),0)</f>
        <v>2.8293466808632624</v>
      </c>
      <c r="R3284">
        <f t="shared" si="149"/>
        <v>249.70913095393124</v>
      </c>
      <c r="S3284" t="e">
        <f t="shared" si="147"/>
        <v>#VALUE!</v>
      </c>
      <c r="T3284">
        <f t="shared" si="145"/>
        <v>222.54993032977239</v>
      </c>
      <c r="U3284">
        <f t="shared" si="150"/>
        <v>862.1343209924479</v>
      </c>
      <c r="V3284">
        <f t="shared" si="151"/>
        <v>580.27918542974317</v>
      </c>
      <c r="W3284">
        <f>VLOOKUP(A3284,Tbills!$B$4:$C$10000,2,1)</f>
        <v>4.4100000000000037</v>
      </c>
    </row>
    <row r="3285" spans="1:23">
      <c r="A3285" s="25">
        <v>44936</v>
      </c>
      <c r="B3285">
        <f>IFERROR(VLOOKUP($A3285,'BTC-Web'!$A$2:$H$10000,2,0),"")</f>
        <v>17192.949218999998</v>
      </c>
      <c r="C3285">
        <f>VLOOKUP(A3285,H_SPBTFDUE!$B$2:$C$5828,2,0)</f>
        <v>97.54</v>
      </c>
      <c r="D3285" s="2">
        <f>D3284*(1-D$1+IF(AND(WEEKDAY($A3285)&lt;&gt;1,WEEKDAY($A3285)&lt;&gt;7),-VLOOKUP($A3285,ETF_OP_Fee!$G$5:$H$14,2,1),0))^($A3285-$A3284)*(1+2*(C3285/C3284-1))+IFERROR(VLOOKUP(A3285,BITXeom!$C$9:$D$100,2,0),0)-$D$3*IFERROR(VLOOKUP($A3285,Dividends!$C$10:$E$100,2,0),0)</f>
        <v>6.2282246392234715</v>
      </c>
      <c r="G3285" s="66">
        <f t="shared" si="148"/>
        <v>0.10112216561400084</v>
      </c>
      <c r="H3285" s="2">
        <f>H3284*(1-H$1+IF(AND(WEEKDAY($A3285)&lt;&gt;1,WEEKDAY($A3285)&lt;&gt;7),-VLOOKUP($A3285,ETF_OP_Fee!$I$5:$J$14,2,1),0))^($A3285-$A3284)*(1+1*(B3285/B3284-1))</f>
        <v>11.048590642711989</v>
      </c>
      <c r="I3285" s="9">
        <f>IFERROR(VLOOKUP(A3285,'BITO-IV'!$A$1:$J$10000,4,0),"")</f>
        <v>11.075699999999999</v>
      </c>
      <c r="J3285" s="9">
        <f t="shared" si="146"/>
        <v>-2.4476427935038458E-3</v>
      </c>
      <c r="L3285" s="9">
        <f>VLOOKUP(A3285,'ETH-Web'!$A$1:$G$10001,6,0)</f>
        <v>1336.5860600000001</v>
      </c>
      <c r="M3285" s="2">
        <f>M3284*(1-M$1+IF(AND(WEEKDAY($A3285)&lt;&gt;1,WEEKDAY($A3285)&lt;&gt;7),-VLOOKUP($A3285,ETF_OP_Fee!$K$5:$L$14,2,1),0))^($A3285-$A3284)*(1+2*(L3285/L3284-1))-M$3*IFERROR(VLOOKUP($A4881,Dividends!$C$10:$E$100,3,0),0)</f>
        <v>2.8937023712146699</v>
      </c>
      <c r="R3285">
        <f t="shared" si="149"/>
        <v>251.15469580157037</v>
      </c>
      <c r="S3285" t="e">
        <f t="shared" si="147"/>
        <v>#VALUE!</v>
      </c>
      <c r="T3285">
        <f t="shared" si="145"/>
        <v>226.52113330236878</v>
      </c>
      <c r="U3285">
        <f t="shared" si="150"/>
        <v>871.95063301431833</v>
      </c>
      <c r="V3285">
        <f t="shared" si="151"/>
        <v>593.47808672645147</v>
      </c>
      <c r="W3285">
        <f>VLOOKUP(A3285,Tbills!$B$4:$C$10000,2,1)</f>
        <v>4.4100000000000037</v>
      </c>
    </row>
    <row r="3286" spans="1:23">
      <c r="A3286" s="25">
        <v>44937</v>
      </c>
      <c r="B3286">
        <f>IFERROR(VLOOKUP($A3286,'BTC-Web'!$A$2:$H$10000,2,0),"")</f>
        <v>17446.359375</v>
      </c>
      <c r="C3286">
        <f>VLOOKUP(A3286,H_SPBTFDUE!$B$2:$C$5828,2,0)</f>
        <v>97.99</v>
      </c>
      <c r="D3286" s="2">
        <f>D3285*(1-D$1+IF(AND(WEEKDAY($A3286)&lt;&gt;1,WEEKDAY($A3286)&lt;&gt;7),-VLOOKUP($A3286,ETF_OP_Fee!$G$5:$H$14,2,1),0))^($A3286-$A3285)*(1+2*(C3286/C3285-1))+IFERROR(VLOOKUP(A3286,BITXeom!$C$9:$D$100,2,0),0)-$D$3*IFERROR(VLOOKUP($A3286,Dividends!$C$10:$E$100,2,0),0)</f>
        <v>6.284934639782751</v>
      </c>
      <c r="G3286" s="66">
        <f t="shared" si="148"/>
        <v>0.10018384913635361</v>
      </c>
      <c r="H3286" s="2">
        <f>H3285*(1-H$1+IF(AND(WEEKDAY($A3286)&lt;&gt;1,WEEKDAY($A3286)&lt;&gt;7),-VLOOKUP($A3286,ETF_OP_Fee!$I$5:$J$14,2,1),0))^($A3286-$A3285)*(1+1*(B3286/B3285-1))</f>
        <v>11.211146121819226</v>
      </c>
      <c r="I3286" s="9">
        <f>IFERROR(VLOOKUP(A3286,'BITO-IV'!$A$1:$J$10000,4,0),"")</f>
        <v>11.1274</v>
      </c>
      <c r="J3286" s="9">
        <f t="shared" si="146"/>
        <v>7.5261176752186021E-3</v>
      </c>
      <c r="L3286" s="9">
        <f>VLOOKUP(A3286,'ETH-Web'!$A$1:$G$10001,6,0)</f>
        <v>1387.9327390000001</v>
      </c>
      <c r="M3286" s="2">
        <f>M3285*(1-M$1+IF(AND(WEEKDAY($A3286)&lt;&gt;1,WEEKDAY($A3286)&lt;&gt;7),-VLOOKUP($A3286,ETF_OP_Fee!$K$5:$L$14,2,1),0))^($A3286-$A3285)*(1+2*(L3286/L3285-1))-M$3*IFERROR(VLOOKUP($A4882,Dividends!$C$10:$E$100,3,0),0)</f>
        <v>3.1159527472945374</v>
      </c>
      <c r="R3286">
        <f t="shared" si="149"/>
        <v>254.85651274016018</v>
      </c>
      <c r="S3286" t="e">
        <f t="shared" si="147"/>
        <v>#VALUE!</v>
      </c>
      <c r="T3286">
        <f t="shared" si="145"/>
        <v>227.5661867162099</v>
      </c>
      <c r="U3286">
        <f t="shared" si="150"/>
        <v>905.44774225188814</v>
      </c>
      <c r="V3286">
        <f t="shared" si="151"/>
        <v>639.06008205610487</v>
      </c>
      <c r="W3286">
        <f>VLOOKUP(A3286,Tbills!$B$4:$C$10000,2,1)</f>
        <v>4.4100000000000037</v>
      </c>
    </row>
    <row r="3287" spans="1:23">
      <c r="A3287" s="25">
        <v>44938</v>
      </c>
      <c r="B3287">
        <f>IFERROR(VLOOKUP($A3287,'BTC-Web'!$A$2:$H$10000,2,0),"")</f>
        <v>18117.59375</v>
      </c>
      <c r="C3287">
        <f>VLOOKUP(A3287,H_SPBTFDUE!$B$2:$C$5828,2,0)</f>
        <v>106.7</v>
      </c>
      <c r="D3287" s="2">
        <f>D3286*(1-D$1+IF(AND(WEEKDAY($A3287)&lt;&gt;1,WEEKDAY($A3287)&lt;&gt;7),-VLOOKUP($A3287,ETF_OP_Fee!$G$5:$H$14,2,1),0))^($A3287-$A3286)*(1+2*(C3287/C3286-1))+IFERROR(VLOOKUP(A3287,BITXeom!$C$9:$D$100,2,0),0)-$D$3*IFERROR(VLOOKUP($A3287,Dividends!$C$10:$E$100,2,0),0)</f>
        <v>7.4013355241512295</v>
      </c>
      <c r="G3287" s="66">
        <f t="shared" si="148"/>
        <v>8.2368626412876414E-2</v>
      </c>
      <c r="H3287" s="2">
        <f>H3286*(1-H$1+IF(AND(WEEKDAY($A3287)&lt;&gt;1,WEEKDAY($A3287)&lt;&gt;7),-VLOOKUP($A3287,ETF_OP_Fee!$I$5:$J$14,2,1),0))^($A3287-$A3286)*(1+1*(B3287/B3286-1))</f>
        <v>11.642182754723937</v>
      </c>
      <c r="I3287" s="9">
        <f>IFERROR(VLOOKUP(A3287,'BITO-IV'!$A$1:$J$10000,4,0),"")</f>
        <v>12.1098</v>
      </c>
      <c r="J3287" s="9">
        <f t="shared" si="146"/>
        <v>-3.8614778549279305E-2</v>
      </c>
      <c r="L3287" s="9">
        <f>VLOOKUP(A3287,'ETH-Web'!$A$1:$G$10001,6,0)</f>
        <v>1417.9384769999999</v>
      </c>
      <c r="M3287" s="2">
        <f>M3286*(1-M$1+IF(AND(WEEKDAY($A3287)&lt;&gt;1,WEEKDAY($A3287)&lt;&gt;7),-VLOOKUP($A3287,ETF_OP_Fee!$K$5:$L$14,2,1),0))^($A3287-$A3286)*(1+2*(L3287/L3286-1))-M$3*IFERROR(VLOOKUP($A4883,Dividends!$C$10:$E$100,3,0),0)</f>
        <v>3.2505966863493541</v>
      </c>
      <c r="R3287">
        <f t="shared" si="149"/>
        <v>264.66190814482871</v>
      </c>
      <c r="S3287" t="e">
        <f t="shared" si="147"/>
        <v>#VALUE!</v>
      </c>
      <c r="T3287">
        <f t="shared" si="145"/>
        <v>247.79377612633533</v>
      </c>
      <c r="U3287">
        <f t="shared" si="150"/>
        <v>925.0226301144487</v>
      </c>
      <c r="V3287">
        <f t="shared" si="151"/>
        <v>666.67461081153567</v>
      </c>
      <c r="W3287">
        <f>VLOOKUP(A3287,Tbills!$B$4:$C$10000,2,1)</f>
        <v>4.5600013186812944</v>
      </c>
    </row>
    <row r="3288" spans="1:23">
      <c r="A3288" s="25">
        <v>44939</v>
      </c>
      <c r="B3288">
        <f>IFERROR(VLOOKUP($A3288,'BTC-Web'!$A$2:$H$10000,2,0),"")</f>
        <v>18868.90625</v>
      </c>
      <c r="C3288">
        <f>VLOOKUP(A3288,H_SPBTFDUE!$B$2:$C$5828,2,0)</f>
        <v>108.88</v>
      </c>
      <c r="D3288" s="2">
        <f>D3287*(1-D$1+IF(AND(WEEKDAY($A3288)&lt;&gt;1,WEEKDAY($A3288)&lt;&gt;7),-VLOOKUP($A3288,ETF_OP_Fee!$G$5:$H$14,2,1),0))^($A3288-$A3287)*(1+2*(C3288/C3287-1))+IFERROR(VLOOKUP(A3288,BITXeom!$C$9:$D$100,2,0),0)-$D$3*IFERROR(VLOOKUP($A3288,Dividends!$C$10:$E$100,2,0),0)</f>
        <v>7.7028419290223562</v>
      </c>
      <c r="G3288" s="66">
        <f t="shared" si="148"/>
        <v>7.8998572928140623E-2</v>
      </c>
      <c r="H3288" s="2">
        <f>H3287*(1-H$1+IF(AND(WEEKDAY($A3288)&lt;&gt;1,WEEKDAY($A3288)&lt;&gt;7),-VLOOKUP($A3288,ETF_OP_Fee!$I$5:$J$14,2,1),0))^($A3288-$A3287)*(1+1*(B3288/B3287-1))</f>
        <v>12.124652997538595</v>
      </c>
      <c r="I3288" s="9">
        <f>IFERROR(VLOOKUP(A3288,'BITO-IV'!$A$1:$J$10000,4,0),"")</f>
        <v>12.359500000000001</v>
      </c>
      <c r="J3288" s="9">
        <f t="shared" si="146"/>
        <v>-1.9001335204612335E-2</v>
      </c>
      <c r="L3288" s="9">
        <f>VLOOKUP(A3288,'ETH-Web'!$A$1:$G$10001,6,0)</f>
        <v>1451.6148679999999</v>
      </c>
      <c r="M3288" s="2">
        <f>M3287*(1-M$1+IF(AND(WEEKDAY($A3288)&lt;&gt;1,WEEKDAY($A3288)&lt;&gt;7),-VLOOKUP($A3288,ETF_OP_Fee!$K$5:$L$14,2,1),0))^($A3288-$A3287)*(1+2*(L3288/L3287-1))-M$3*IFERROR(VLOOKUP($A4884,Dividends!$C$10:$E$100,3,0),0)</f>
        <v>3.4049139531892942</v>
      </c>
      <c r="R3288">
        <f t="shared" si="149"/>
        <v>275.63708523549849</v>
      </c>
      <c r="S3288" t="e">
        <f t="shared" si="147"/>
        <v>#VALUE!</v>
      </c>
      <c r="T3288">
        <f t="shared" si="145"/>
        <v>252.85647933116579</v>
      </c>
      <c r="U3288">
        <f t="shared" si="150"/>
        <v>946.99214732614826</v>
      </c>
      <c r="V3288">
        <f t="shared" si="151"/>
        <v>698.3240012893059</v>
      </c>
      <c r="W3288">
        <f>VLOOKUP(A3288,Tbills!$B$4:$C$10000,2,1)</f>
        <v>4.5600013186812944</v>
      </c>
    </row>
    <row r="3289" spans="1:23">
      <c r="A3289" s="25">
        <v>44943</v>
      </c>
      <c r="B3289">
        <f>IFERROR(VLOOKUP($A3289,'BTC-Web'!$A$2:$H$10000,2,0),"")</f>
        <v>21175.833984000001</v>
      </c>
      <c r="C3289">
        <f>VLOOKUP(A3289,H_SPBTFDUE!$B$2:$C$5828,2,0)</f>
        <v>119.78</v>
      </c>
      <c r="D3289" s="2">
        <f>D3288*(1-D$1+IF(AND(WEEKDAY($A3289)&lt;&gt;1,WEEKDAY($A3289)&lt;&gt;7),-VLOOKUP($A3289,ETF_OP_Fee!$G$5:$H$14,2,1),0))^($A3289-$A3288)*(1+2*(C3289/C3288-1))+IFERROR(VLOOKUP(A3289,BITXeom!$C$9:$D$100,2,0),0)-$D$3*IFERROR(VLOOKUP($A3289,Dividends!$C$10:$E$100,2,0),0)</f>
        <v>9.240651113499263</v>
      </c>
      <c r="G3289" s="66">
        <f t="shared" si="148"/>
        <v>6.3177332736173528E-2</v>
      </c>
      <c r="H3289" s="2">
        <f>H3288*(1-H$1+IF(AND(WEEKDAY($A3289)&lt;&gt;1,WEEKDAY($A3289)&lt;&gt;7),-VLOOKUP($A3289,ETF_OP_Fee!$I$5:$J$14,2,1),0))^($A3289-$A3288)*(1+1*(B3289/B3288-1))</f>
        <v>13.605606309779501</v>
      </c>
      <c r="I3289" s="9">
        <f>IFERROR(VLOOKUP(A3289,'BITO-IV'!$A$1:$J$10000,4,0),"")</f>
        <v>13.588900000000001</v>
      </c>
      <c r="J3289" s="9">
        <f t="shared" si="146"/>
        <v>1.2294085451729497E-3</v>
      </c>
      <c r="L3289" s="9">
        <f>VLOOKUP(A3289,'ETH-Web'!$A$1:$G$10001,6,0)</f>
        <v>1567.8460689999999</v>
      </c>
      <c r="M3289" s="2">
        <f>M3288*(1-M$1+IF(AND(WEEKDAY($A3289)&lt;&gt;1,WEEKDAY($A3289)&lt;&gt;7),-VLOOKUP($A3289,ETF_OP_Fee!$K$5:$L$14,2,1),0))^($A3289-$A3288)*(1+2*(L3289/L3288-1))-M$3*IFERROR(VLOOKUP($A4885,Dividends!$C$10:$E$100,3,0),0)</f>
        <v>3.9497718363864647</v>
      </c>
      <c r="R3289">
        <f t="shared" si="149"/>
        <v>309.3366981342956</v>
      </c>
      <c r="S3289" t="e">
        <f t="shared" si="147"/>
        <v>#VALUE!</v>
      </c>
      <c r="T3289">
        <f t="shared" si="145"/>
        <v>278.16999535531812</v>
      </c>
      <c r="U3289">
        <f t="shared" si="150"/>
        <v>1022.8180685451415</v>
      </c>
      <c r="V3289">
        <f t="shared" si="151"/>
        <v>810.07053654958077</v>
      </c>
      <c r="W3289">
        <f>VLOOKUP(A3289,Tbills!$B$4:$C$10000,2,1)</f>
        <v>4.5600013186812944</v>
      </c>
    </row>
    <row r="3290" spans="1:23">
      <c r="A3290" s="25">
        <v>44944</v>
      </c>
      <c r="B3290">
        <f>IFERROR(VLOOKUP($A3290,'BTC-Web'!$A$2:$H$10000,2,0),"")</f>
        <v>21161.050781000002</v>
      </c>
      <c r="C3290">
        <f>VLOOKUP(A3290,H_SPBTFDUE!$B$2:$C$5828,2,0)</f>
        <v>115.89</v>
      </c>
      <c r="D3290" s="2">
        <f>D3289*(1-D$1+IF(AND(WEEKDAY($A3290)&lt;&gt;1,WEEKDAY($A3290)&lt;&gt;7),-VLOOKUP($A3290,ETF_OP_Fee!$G$5:$H$14,2,1),0))^($A3290-$A3289)*(1+2*(C3290/C3289-1))+IFERROR(VLOOKUP(A3290,BITXeom!$C$9:$D$100,2,0),0)-$D$3*IFERROR(VLOOKUP($A3290,Dividends!$C$10:$E$100,2,0),0)</f>
        <v>8.6394069399186755</v>
      </c>
      <c r="G3290" s="66">
        <f t="shared" si="148"/>
        <v>6.7277564245848215E-2</v>
      </c>
      <c r="H3290" s="2">
        <f>H3289*(1-H$1+IF(AND(WEEKDAY($A3290)&lt;&gt;1,WEEKDAY($A3290)&lt;&gt;7),-VLOOKUP($A3290,ETF_OP_Fee!$I$5:$J$14,2,1),0))^($A3290-$A3289)*(1+1*(B3290/B3289-1))</f>
        <v>13.59575413771555</v>
      </c>
      <c r="I3290" s="9">
        <f>IFERROR(VLOOKUP(A3290,'BITO-IV'!$A$1:$J$10000,4,0),"")</f>
        <v>13.151999999999999</v>
      </c>
      <c r="J3290" s="9">
        <f t="shared" si="146"/>
        <v>3.3740430179102221E-2</v>
      </c>
      <c r="L3290" s="9">
        <f>VLOOKUP(A3290,'ETH-Web'!$A$1:$G$10001,6,0)</f>
        <v>1515.5069579999999</v>
      </c>
      <c r="M3290" s="2">
        <f>M3289*(1-M$1+IF(AND(WEEKDAY($A3290)&lt;&gt;1,WEEKDAY($A3290)&lt;&gt;7),-VLOOKUP($A3290,ETF_OP_Fee!$K$5:$L$14,2,1),0))^($A3290-$A3289)*(1+2*(L3290/L3289-1))-M$3*IFERROR(VLOOKUP($A4886,Dividends!$C$10:$E$100,3,0),0)</f>
        <v>3.6859679241456802</v>
      </c>
      <c r="R3290">
        <f t="shared" si="149"/>
        <v>309.12074502438156</v>
      </c>
      <c r="S3290" t="e">
        <f t="shared" si="147"/>
        <v>#VALUE!</v>
      </c>
      <c r="T3290">
        <f t="shared" si="145"/>
        <v>269.13608917789128</v>
      </c>
      <c r="U3290">
        <f t="shared" si="150"/>
        <v>988.6735249698055</v>
      </c>
      <c r="V3290">
        <f t="shared" si="151"/>
        <v>755.96620202470888</v>
      </c>
      <c r="W3290">
        <f>VLOOKUP(A3290,Tbills!$B$4:$C$10000,2,1)</f>
        <v>4.5600013186812944</v>
      </c>
    </row>
    <row r="3291" spans="1:23">
      <c r="A3291" s="25">
        <v>44945</v>
      </c>
      <c r="B3291">
        <f>IFERROR(VLOOKUP($A3291,'BTC-Web'!$A$2:$H$10000,2,0),"")</f>
        <v>20686.746093999998</v>
      </c>
      <c r="C3291">
        <f>VLOOKUP(A3291,H_SPBTFDUE!$B$2:$C$5828,2,0)</f>
        <v>118.28</v>
      </c>
      <c r="D3291" s="2">
        <f>D3290*(1-D$1+IF(AND(WEEKDAY($A3291)&lt;&gt;1,WEEKDAY($A3291)&lt;&gt;7),-VLOOKUP($A3291,ETF_OP_Fee!$G$5:$H$14,2,1),0))^($A3291-$A3290)*(1+2*(C3291/C3290-1))+IFERROR(VLOOKUP(A3291,BITXeom!$C$9:$D$100,2,0),0)-$D$3*IFERROR(VLOOKUP($A3291,Dividends!$C$10:$E$100,2,0),0)</f>
        <v>8.9946635786471045</v>
      </c>
      <c r="G3291" s="66">
        <f t="shared" si="148"/>
        <v>6.4499131095820034E-2</v>
      </c>
      <c r="H3291" s="2">
        <f>H3290*(1-H$1+IF(AND(WEEKDAY($A3291)&lt;&gt;1,WEEKDAY($A3291)&lt;&gt;7),-VLOOKUP($A3291,ETF_OP_Fee!$I$5:$J$14,2,1),0))^($A3291-$A3290)*(1+1*(B3291/B3290-1))</f>
        <v>13.290672398962505</v>
      </c>
      <c r="I3291" s="9">
        <f>IFERROR(VLOOKUP(A3291,'BITO-IV'!$A$1:$J$10000,4,0),"")</f>
        <v>13.413399999999999</v>
      </c>
      <c r="J3291" s="9">
        <f t="shared" si="146"/>
        <v>-9.1496265702577517E-3</v>
      </c>
      <c r="L3291" s="9">
        <f>VLOOKUP(A3291,'ETH-Web'!$A$1:$G$10001,6,0)</f>
        <v>1552.556519</v>
      </c>
      <c r="M3291" s="2">
        <f>M3290*(1-M$1+IF(AND(WEEKDAY($A3291)&lt;&gt;1,WEEKDAY($A3291)&lt;&gt;7),-VLOOKUP($A3291,ETF_OP_Fee!$K$5:$L$14,2,1),0))^($A3291-$A3290)*(1+2*(L3291/L3290-1))-M$3*IFERROR(VLOOKUP($A4887,Dividends!$C$10:$E$100,3,0),0)</f>
        <v>3.8660898893000883</v>
      </c>
      <c r="R3291">
        <f t="shared" si="149"/>
        <v>302.19209957423965</v>
      </c>
      <c r="S3291" t="e">
        <f t="shared" si="147"/>
        <v>#VALUE!</v>
      </c>
      <c r="T3291">
        <f t="shared" si="145"/>
        <v>274.68648397584764</v>
      </c>
      <c r="U3291">
        <f t="shared" si="150"/>
        <v>1012.8436021041223</v>
      </c>
      <c r="V3291">
        <f t="shared" si="151"/>
        <v>792.90795537177985</v>
      </c>
      <c r="W3291">
        <f>VLOOKUP(A3291,Tbills!$B$4:$C$10000,2,1)</f>
        <v>4.5600013186812944</v>
      </c>
    </row>
    <row r="3292" spans="1:23">
      <c r="A3292" s="25">
        <v>44946</v>
      </c>
      <c r="B3292">
        <f>IFERROR(VLOOKUP($A3292,'BTC-Web'!$A$2:$H$10000,2,0),"")</f>
        <v>21085.373047000001</v>
      </c>
      <c r="C3292">
        <f>VLOOKUP(A3292,H_SPBTFDUE!$B$2:$C$5828,2,0)</f>
        <v>125.07</v>
      </c>
      <c r="D3292" s="2">
        <f>D3291*(1-D$1+IF(AND(WEEKDAY($A3292)&lt;&gt;1,WEEKDAY($A3292)&lt;&gt;7),-VLOOKUP($A3292,ETF_OP_Fee!$G$5:$H$14,2,1),0))^($A3292-$A3291)*(1+2*(C3292/C3291-1))+IFERROR(VLOOKUP(A3292,BITXeom!$C$9:$D$100,2,0),0)-$D$3*IFERROR(VLOOKUP($A3292,Dividends!$C$10:$E$100,2,0),0)</f>
        <v>10.026152901900099</v>
      </c>
      <c r="G3292" s="66">
        <f t="shared" si="148"/>
        <v>5.709047938731443E-2</v>
      </c>
      <c r="H3292" s="2">
        <f>H3291*(1-H$1+IF(AND(WEEKDAY($A3292)&lt;&gt;1,WEEKDAY($A3292)&lt;&gt;7),-VLOOKUP($A3292,ETF_OP_Fee!$I$5:$J$14,2,1),0))^($A3292-$A3291)*(1+1*(B3292/B3291-1))</f>
        <v>13.546426799943633</v>
      </c>
      <c r="I3292" s="9">
        <f>IFERROR(VLOOKUP(A3292,'BITO-IV'!$A$1:$J$10000,4,0),"")</f>
        <v>14.1751</v>
      </c>
      <c r="J3292" s="9">
        <f t="shared" si="146"/>
        <v>-4.4350530158966617E-2</v>
      </c>
      <c r="L3292" s="9">
        <f>VLOOKUP(A3292,'ETH-Web'!$A$1:$G$10001,6,0)</f>
        <v>1659.75415</v>
      </c>
      <c r="M3292" s="2">
        <f>M3291*(1-M$1+IF(AND(WEEKDAY($A3292)&lt;&gt;1,WEEKDAY($A3292)&lt;&gt;7),-VLOOKUP($A3292,ETF_OP_Fee!$K$5:$L$14,2,1),0))^($A3292-$A3291)*(1+2*(L3292/L3291-1))-M$3*IFERROR(VLOOKUP($A4888,Dividends!$C$10:$E$100,3,0),0)</f>
        <v>4.3998517317450316</v>
      </c>
      <c r="R3292">
        <f t="shared" si="149"/>
        <v>308.01524427406713</v>
      </c>
      <c r="S3292" t="e">
        <f t="shared" si="147"/>
        <v>#VALUE!</v>
      </c>
      <c r="T3292">
        <f t="shared" si="145"/>
        <v>290.45517882025075</v>
      </c>
      <c r="U3292">
        <f t="shared" si="150"/>
        <v>1082.7762798458648</v>
      </c>
      <c r="V3292">
        <f t="shared" si="151"/>
        <v>902.37877039856505</v>
      </c>
      <c r="W3292">
        <f>VLOOKUP(A3292,Tbills!$B$4:$C$10000,2,1)</f>
        <v>4.5600013186812944</v>
      </c>
    </row>
    <row r="3293" spans="1:23">
      <c r="A3293" s="25">
        <v>44949</v>
      </c>
      <c r="B3293">
        <f>IFERROR(VLOOKUP($A3293,'BTC-Web'!$A$2:$H$10000,2,0),"")</f>
        <v>22721.087890999999</v>
      </c>
      <c r="C3293">
        <f>VLOOKUP(A3293,H_SPBTFDUE!$B$2:$C$5828,2,0)</f>
        <v>129.62</v>
      </c>
      <c r="D3293" s="2">
        <f>D3292*(1-D$1+IF(AND(WEEKDAY($A3293)&lt;&gt;1,WEEKDAY($A3293)&lt;&gt;7),-VLOOKUP($A3293,ETF_OP_Fee!$G$5:$H$14,2,1),0))^($A3293-$A3292)*(1+2*(C3293/C3292-1))+IFERROR(VLOOKUP(A3293,BITXeom!$C$9:$D$100,2,0),0)-$D$3*IFERROR(VLOOKUP($A3293,Dividends!$C$10:$E$100,2,0),0)</f>
        <v>10.751759070693421</v>
      </c>
      <c r="G3293" s="66">
        <f t="shared" si="148"/>
        <v>5.2933646816757288E-2</v>
      </c>
      <c r="H3293" s="2">
        <f>H3292*(1-H$1+IF(AND(WEEKDAY($A3293)&lt;&gt;1,WEEKDAY($A3293)&lt;&gt;7),-VLOOKUP($A3293,ETF_OP_Fee!$I$5:$J$14,2,1),0))^($A3293-$A3292)*(1+1*(B3293/B3292-1))</f>
        <v>14.596162040245973</v>
      </c>
      <c r="I3293" s="9">
        <f>IFERROR(VLOOKUP(A3293,'BITO-IV'!$A$1:$J$10000,4,0),"")</f>
        <v>14.6462</v>
      </c>
      <c r="J3293" s="9">
        <f t="shared" si="146"/>
        <v>-3.4164465700337043E-3</v>
      </c>
      <c r="L3293" s="9">
        <f>VLOOKUP(A3293,'ETH-Web'!$A$1:$G$10001,6,0)</f>
        <v>1628.2510990000001</v>
      </c>
      <c r="M3293" s="2">
        <f>M3292*(1-M$1+IF(AND(WEEKDAY($A3293)&lt;&gt;1,WEEKDAY($A3293)&lt;&gt;7),-VLOOKUP($A3293,ETF_OP_Fee!$K$5:$L$14,2,1),0))^($A3293-$A3292)*(1+2*(L3293/L3292-1))-M$3*IFERROR(VLOOKUP($A4889,Dividends!$C$10:$E$100,3,0),0)</f>
        <v>4.2325014759443205</v>
      </c>
      <c r="R3293">
        <f t="shared" si="149"/>
        <v>331.90977562119264</v>
      </c>
      <c r="S3293" t="e">
        <f t="shared" si="147"/>
        <v>#VALUE!</v>
      </c>
      <c r="T3293">
        <f t="shared" si="145"/>
        <v>301.02183000464464</v>
      </c>
      <c r="U3293">
        <f t="shared" si="150"/>
        <v>1062.2245876777358</v>
      </c>
      <c r="V3293">
        <f t="shared" si="151"/>
        <v>868.05640517753568</v>
      </c>
      <c r="W3293">
        <f>VLOOKUP(A3293,Tbills!$B$4:$C$10000,2,1)</f>
        <v>4.5600013186812944</v>
      </c>
    </row>
    <row r="3294" spans="1:23">
      <c r="A3294" s="25">
        <v>44950</v>
      </c>
      <c r="B3294">
        <f>IFERROR(VLOOKUP($A3294,'BTC-Web'!$A$2:$H$10000,2,0),"")</f>
        <v>22929.626952999999</v>
      </c>
      <c r="C3294">
        <f>VLOOKUP(A3294,H_SPBTFDUE!$B$2:$C$5828,2,0)</f>
        <v>129.46</v>
      </c>
      <c r="D3294" s="2">
        <f>D3293*(1-D$1+IF(AND(WEEKDAY($A3294)&lt;&gt;1,WEEKDAY($A3294)&lt;&gt;7),-VLOOKUP($A3294,ETF_OP_Fee!$G$5:$H$14,2,1),0))^($A3294-$A3293)*(1+2*(C3294/C3293-1))+IFERROR(VLOOKUP(A3294,BITXeom!$C$9:$D$100,2,0),0)-$D$3*IFERROR(VLOOKUP($A3294,Dividends!$C$10:$E$100,2,0),0)</f>
        <v>10.723922710940846</v>
      </c>
      <c r="G3294" s="66">
        <f t="shared" si="148"/>
        <v>5.3061571562462641E-2</v>
      </c>
      <c r="H3294" s="2">
        <f>H3293*(1-H$1+IF(AND(WEEKDAY($A3294)&lt;&gt;1,WEEKDAY($A3294)&lt;&gt;7),-VLOOKUP($A3294,ETF_OP_Fee!$I$5:$J$14,2,1),0))^($A3294-$A3293)*(1+1*(B3294/B3293-1))</f>
        <v>14.729745387464204</v>
      </c>
      <c r="I3294" s="9">
        <f>IFERROR(VLOOKUP(A3294,'BITO-IV'!$A$1:$J$10000,4,0),"")</f>
        <v>14.6281</v>
      </c>
      <c r="J3294" s="9">
        <f t="shared" si="146"/>
        <v>6.9486390894377692E-3</v>
      </c>
      <c r="L3294" s="9">
        <f>VLOOKUP(A3294,'ETH-Web'!$A$1:$G$10001,6,0)</f>
        <v>1556.6042480000001</v>
      </c>
      <c r="M3294" s="2">
        <f>M3293*(1-M$1+IF(AND(WEEKDAY($A3294)&lt;&gt;1,WEEKDAY($A3294)&lt;&gt;7),-VLOOKUP($A3294,ETF_OP_Fee!$K$5:$L$14,2,1),0))^($A3294-$A3293)*(1+2*(L3294/L3293-1))-M$3*IFERROR(VLOOKUP($A4890,Dividends!$C$10:$E$100,3,0),0)</f>
        <v>3.8599221679813112</v>
      </c>
      <c r="R3294">
        <f t="shared" si="149"/>
        <v>334.95611537432086</v>
      </c>
      <c r="S3294" t="e">
        <f t="shared" si="147"/>
        <v>#VALUE!</v>
      </c>
      <c r="T3294">
        <f t="shared" si="145"/>
        <v>300.65025545750115</v>
      </c>
      <c r="U3294">
        <f t="shared" si="150"/>
        <v>1015.4842250834017</v>
      </c>
      <c r="V3294">
        <f t="shared" si="151"/>
        <v>791.64299893253371</v>
      </c>
      <c r="W3294">
        <f>VLOOKUP(A3294,Tbills!$B$4:$C$10000,2,1)</f>
        <v>4.5600013186812944</v>
      </c>
    </row>
    <row r="3295" spans="1:23">
      <c r="A3295" s="25">
        <v>44951</v>
      </c>
      <c r="B3295">
        <f>IFERROR(VLOOKUP($A3295,'BTC-Web'!$A$2:$H$10000,2,0),"")</f>
        <v>22639.267577999999</v>
      </c>
      <c r="C3295">
        <f>VLOOKUP(A3295,H_SPBTFDUE!$B$2:$C$5828,2,0)</f>
        <v>128.63</v>
      </c>
      <c r="D3295" s="2">
        <f>D3294*(1-D$1+IF(AND(WEEKDAY($A3295)&lt;&gt;1,WEEKDAY($A3295)&lt;&gt;7),-VLOOKUP($A3295,ETF_OP_Fee!$G$5:$H$14,2,1),0))^($A3295-$A3294)*(1+2*(C3295/C3294-1))+IFERROR(VLOOKUP(A3295,BITXeom!$C$9:$D$100,2,0),0)-$D$3*IFERROR(VLOOKUP($A3295,Dividends!$C$10:$E$100,2,0),0)</f>
        <v>10.585139111780851</v>
      </c>
      <c r="G3295" s="66">
        <f t="shared" si="148"/>
        <v>5.3739191106229517E-2</v>
      </c>
      <c r="H3295" s="2">
        <f>H3294*(1-H$1+IF(AND(WEEKDAY($A3295)&lt;&gt;1,WEEKDAY($A3295)&lt;&gt;7),-VLOOKUP($A3295,ETF_OP_Fee!$I$5:$J$14,2,1),0))^($A3295-$A3294)*(1+1*(B3295/B3294-1))</f>
        <v>14.542843130117998</v>
      </c>
      <c r="I3295" s="9">
        <f>IFERROR(VLOOKUP(A3295,'BITO-IV'!$A$1:$J$10000,4,0),"")</f>
        <v>14.540699999999999</v>
      </c>
      <c r="J3295" s="9">
        <f t="shared" si="146"/>
        <v>1.4738837318684084E-4</v>
      </c>
      <c r="L3295" s="9">
        <f>VLOOKUP(A3295,'ETH-Web'!$A$1:$G$10001,6,0)</f>
        <v>1611.7110600000001</v>
      </c>
      <c r="M3295" s="2">
        <f>M3294*(1-M$1+IF(AND(WEEKDAY($A3295)&lt;&gt;1,WEEKDAY($A3295)&lt;&gt;7),-VLOOKUP($A3295,ETF_OP_Fee!$K$5:$L$14,2,1),0))^($A3295-$A3294)*(1+2*(L3295/L3294-1))-M$3*IFERROR(VLOOKUP($A4891,Dividends!$C$10:$E$100,3,0),0)</f>
        <v>4.1331131983811247</v>
      </c>
      <c r="R3295">
        <f t="shared" si="149"/>
        <v>330.71454404340176</v>
      </c>
      <c r="S3295" t="e">
        <f t="shared" si="147"/>
        <v>#VALUE!</v>
      </c>
      <c r="T3295">
        <f t="shared" ref="T3295:T3358" si="152">IF($A3295&gt;=$R$2,C3295*T$4,"")</f>
        <v>298.72271249419413</v>
      </c>
      <c r="U3295">
        <f t="shared" si="150"/>
        <v>1051.434337870603</v>
      </c>
      <c r="V3295">
        <f t="shared" si="151"/>
        <v>847.6725656375753</v>
      </c>
      <c r="W3295">
        <f>VLOOKUP(A3295,Tbills!$B$4:$C$10000,2,1)</f>
        <v>4.5600013186812944</v>
      </c>
    </row>
    <row r="3296" spans="1:23">
      <c r="A3296" s="25">
        <v>44952</v>
      </c>
      <c r="B3296">
        <f>IFERROR(VLOOKUP($A3296,'BTC-Web'!$A$2:$H$10000,2,0),"")</f>
        <v>23108.955077999999</v>
      </c>
      <c r="C3296">
        <f>VLOOKUP(A3296,H_SPBTFDUE!$B$2:$C$5828,2,0)</f>
        <v>129.91</v>
      </c>
      <c r="D3296" s="2">
        <f>D3295*(1-D$1+IF(AND(WEEKDAY($A3296)&lt;&gt;1,WEEKDAY($A3296)&lt;&gt;7),-VLOOKUP($A3296,ETF_OP_Fee!$G$5:$H$14,2,1),0))^($A3296-$A3295)*(1+2*(C3296/C3295-1))+IFERROR(VLOOKUP(A3296,BITXeom!$C$9:$D$100,2,0),0)-$D$3*IFERROR(VLOOKUP($A3296,Dividends!$C$10:$E$100,2,0),0)</f>
        <v>10.794503610623655</v>
      </c>
      <c r="G3296" s="66">
        <f t="shared" si="148"/>
        <v>5.2666873944218727E-2</v>
      </c>
      <c r="H3296" s="2">
        <f>H3295*(1-H$1+IF(AND(WEEKDAY($A3296)&lt;&gt;1,WEEKDAY($A3296)&lt;&gt;7),-VLOOKUP($A3296,ETF_OP_Fee!$I$5:$J$14,2,1),0))^($A3296-$A3295)*(1+1*(B3296/B3295-1))</f>
        <v>14.844171103037411</v>
      </c>
      <c r="I3296" s="9">
        <f>IFERROR(VLOOKUP(A3296,'BITO-IV'!$A$1:$J$10000,4,0),"")</f>
        <v>14.6881</v>
      </c>
      <c r="J3296" s="9">
        <f t="shared" si="146"/>
        <v>1.062568358313265E-2</v>
      </c>
      <c r="L3296" s="9">
        <f>VLOOKUP(A3296,'ETH-Web'!$A$1:$G$10001,6,0)</f>
        <v>1603.105957</v>
      </c>
      <c r="M3296" s="2">
        <f>M3295*(1-M$1+IF(AND(WEEKDAY($A3296)&lt;&gt;1,WEEKDAY($A3296)&lt;&gt;7),-VLOOKUP($A3296,ETF_OP_Fee!$K$5:$L$14,2,1),0))^($A3296-$A3295)*(1+2*(L3296/L3295-1))-M$3*IFERROR(VLOOKUP($A4892,Dividends!$C$10:$E$100,3,0),0)</f>
        <v>4.0888735992948453</v>
      </c>
      <c r="R3296">
        <f t="shared" si="149"/>
        <v>337.5757416007084</v>
      </c>
      <c r="S3296" t="e">
        <f t="shared" si="147"/>
        <v>#VALUE!</v>
      </c>
      <c r="T3296">
        <f t="shared" si="152"/>
        <v>301.69530887134226</v>
      </c>
      <c r="U3296">
        <f t="shared" si="150"/>
        <v>1045.820614046487</v>
      </c>
      <c r="V3296">
        <f t="shared" si="151"/>
        <v>838.59933375151593</v>
      </c>
      <c r="W3296">
        <f>VLOOKUP(A3296,Tbills!$B$4:$C$10000,2,1)</f>
        <v>4.574998681318684</v>
      </c>
    </row>
    <row r="3297" spans="1:23">
      <c r="A3297" s="25">
        <v>44953</v>
      </c>
      <c r="B3297">
        <f>IFERROR(VLOOKUP($A3297,'BTC-Web'!$A$2:$H$10000,2,0),"")</f>
        <v>23030.716797000001</v>
      </c>
      <c r="C3297">
        <f>VLOOKUP(A3297,H_SPBTFDUE!$B$2:$C$5828,2,0)</f>
        <v>129.80000000000001</v>
      </c>
      <c r="D3297" s="2">
        <f>D3296*(1-D$1+IF(AND(WEEKDAY($A3297)&lt;&gt;1,WEEKDAY($A3297)&lt;&gt;7),-VLOOKUP($A3297,ETF_OP_Fee!$G$5:$H$14,2,1),0))^($A3297-$A3296)*(1+2*(C3297/C3296-1))+IFERROR(VLOOKUP(A3297,BITXeom!$C$9:$D$100,2,0),0)-$D$3*IFERROR(VLOOKUP($A3297,Dividends!$C$10:$E$100,2,0),0)</f>
        <v>10.774924281972387</v>
      </c>
      <c r="G3297" s="66">
        <f t="shared" si="148"/>
        <v>5.275332268395598E-2</v>
      </c>
      <c r="H3297" s="2">
        <f>H3296*(1-H$1+IF(AND(WEEKDAY($A3297)&lt;&gt;1,WEEKDAY($A3297)&lt;&gt;7),-VLOOKUP($A3297,ETF_OP_Fee!$I$5:$J$14,2,1),0))^($A3297-$A3296)*(1+1*(B3297/B3296-1))</f>
        <v>14.793529243126626</v>
      </c>
      <c r="I3297" s="9">
        <f>IFERROR(VLOOKUP(A3297,'BITO-IV'!$A$1:$J$10000,4,0),"")</f>
        <v>14.659800000000001</v>
      </c>
      <c r="J3297" s="9">
        <f t="shared" ref="J3297:J3360" si="153">H3297/I3297-1</f>
        <v>9.1221737763560462E-3</v>
      </c>
      <c r="L3297" s="9">
        <f>VLOOKUP(A3297,'ETH-Web'!$A$1:$G$10001,6,0)</f>
        <v>1598.1564940000001</v>
      </c>
      <c r="M3297" s="2">
        <f>M3296*(1-M$1+IF(AND(WEEKDAY($A3297)&lt;&gt;1,WEEKDAY($A3297)&lt;&gt;7),-VLOOKUP($A3297,ETF_OP_Fee!$K$5:$L$14,2,1),0))^($A3297-$A3296)*(1+2*(L3297/L3296-1))-M$3*IFERROR(VLOOKUP($A4893,Dividends!$C$10:$E$100,3,0),0)</f>
        <v>4.0635207985733608</v>
      </c>
      <c r="R3297">
        <f t="shared" si="149"/>
        <v>336.4328363658766</v>
      </c>
      <c r="S3297" t="e">
        <f t="shared" si="147"/>
        <v>#VALUE!</v>
      </c>
      <c r="T3297">
        <f t="shared" si="152"/>
        <v>301.43985137018115</v>
      </c>
      <c r="U3297">
        <f t="shared" si="150"/>
        <v>1042.5917255184029</v>
      </c>
      <c r="V3297">
        <f t="shared" si="151"/>
        <v>833.39965191311467</v>
      </c>
      <c r="W3297">
        <f>VLOOKUP(A3297,Tbills!$B$4:$C$10000,2,1)</f>
        <v>4.574998681318684</v>
      </c>
    </row>
    <row r="3298" spans="1:23">
      <c r="A3298" s="25">
        <v>44956</v>
      </c>
      <c r="B3298">
        <f>IFERROR(VLOOKUP($A3298,'BTC-Web'!$A$2:$H$10000,2,0),"")</f>
        <v>23774.648438</v>
      </c>
      <c r="C3298">
        <f>VLOOKUP(A3298,H_SPBTFDUE!$B$2:$C$5828,2,0)</f>
        <v>127.05</v>
      </c>
      <c r="D3298" s="2">
        <f>D3297*(1-D$1+IF(AND(WEEKDAY($A3298)&lt;&gt;1,WEEKDAY($A3298)&lt;&gt;7),-VLOOKUP($A3298,ETF_OP_Fee!$G$5:$H$14,2,1),0))^($A3298-$A3297)*(1+2*(C3298/C3297-1))+IFERROR(VLOOKUP(A3298,BITXeom!$C$9:$D$100,2,0),0)-$D$3*IFERROR(VLOOKUP($A3298,Dividends!$C$10:$E$100,2,0),0)</f>
        <v>10.314628572391461</v>
      </c>
      <c r="G3298" s="66">
        <f t="shared" si="148"/>
        <v>5.4985886903801878E-2</v>
      </c>
      <c r="H3298" s="2">
        <f>H3297*(1-H$1+IF(AND(WEEKDAY($A3298)&lt;&gt;1,WEEKDAY($A3298)&lt;&gt;7),-VLOOKUP($A3298,ETF_OP_Fee!$I$5:$J$14,2,1),0))^($A3298-$A3297)*(1+1*(B3298/B3297-1))</f>
        <v>15.270193210434371</v>
      </c>
      <c r="I3298" s="9">
        <f>IFERROR(VLOOKUP(A3298,'BITO-IV'!$A$1:$J$10000,4,0),"")</f>
        <v>14.3521</v>
      </c>
      <c r="J3298" s="9">
        <f t="shared" si="153"/>
        <v>6.3969259581132532E-2</v>
      </c>
      <c r="L3298" s="9">
        <f>VLOOKUP(A3298,'ETH-Web'!$A$1:$G$10001,6,0)</f>
        <v>1567.326538</v>
      </c>
      <c r="M3298" s="2">
        <f>M3297*(1-M$1+IF(AND(WEEKDAY($A3298)&lt;&gt;1,WEEKDAY($A3298)&lt;&gt;7),-VLOOKUP($A3298,ETF_OP_Fee!$K$5:$L$14,2,1),0))^($A3298-$A3297)*(1+2*(L3298/L3297-1))-M$3*IFERROR(VLOOKUP($A4894,Dividends!$C$10:$E$100,3,0),0)</f>
        <v>3.9064406224324855</v>
      </c>
      <c r="R3298">
        <f t="shared" si="149"/>
        <v>347.3001938280878</v>
      </c>
      <c r="S3298" t="e">
        <f t="shared" si="147"/>
        <v>#VALUE!</v>
      </c>
      <c r="T3298">
        <f t="shared" si="152"/>
        <v>295.05341384115184</v>
      </c>
      <c r="U3298">
        <f t="shared" si="150"/>
        <v>1022.4791413350817</v>
      </c>
      <c r="V3298">
        <f t="shared" si="151"/>
        <v>801.18360809116189</v>
      </c>
      <c r="W3298">
        <f>VLOOKUP(A3298,Tbills!$B$4:$C$10000,2,1)</f>
        <v>4.574998681318684</v>
      </c>
    </row>
    <row r="3299" spans="1:23">
      <c r="A3299" s="25">
        <v>44957</v>
      </c>
      <c r="B3299">
        <f>IFERROR(VLOOKUP($A3299,'BTC-Web'!$A$2:$H$10000,2,0),"")</f>
        <v>22840.796875</v>
      </c>
      <c r="C3299">
        <f>VLOOKUP(A3299,H_SPBTFDUE!$B$2:$C$5828,2,0)</f>
        <v>129.43</v>
      </c>
      <c r="D3299" s="2">
        <f>D3298*(1-D$1+IF(AND(WEEKDAY($A3299)&lt;&gt;1,WEEKDAY($A3299)&lt;&gt;7),-VLOOKUP($A3299,ETF_OP_Fee!$G$5:$H$14,2,1),0))^($A3299-$A3298)*(1+2*(C3299/C3298-1))+IFERROR(VLOOKUP(A3299,BITXeom!$C$9:$D$100,2,0),0)-$D$3*IFERROR(VLOOKUP($A3299,Dividends!$C$10:$E$100,2,0),0)</f>
        <v>10.699781964685929</v>
      </c>
      <c r="G3299" s="66">
        <f t="shared" si="148"/>
        <v>5.2922947319270768E-2</v>
      </c>
      <c r="H3299" s="2">
        <f>H3298*(1-H$1+IF(AND(WEEKDAY($A3299)&lt;&gt;1,WEEKDAY($A3299)&lt;&gt;7),-VLOOKUP($A3299,ETF_OP_Fee!$I$5:$J$14,2,1),0))^($A3299-$A3298)*(1+1*(B3299/B3298-1))</f>
        <v>14.670008868793651</v>
      </c>
      <c r="I3299" s="9">
        <f>IFERROR(VLOOKUP(A3299,'BITO-IV'!$A$1:$J$10000,4,0),"")</f>
        <v>14.621700000000001</v>
      </c>
      <c r="J3299" s="9">
        <f t="shared" si="153"/>
        <v>3.3039160148033986E-3</v>
      </c>
      <c r="L3299" s="9">
        <f>VLOOKUP(A3299,'ETH-Web'!$A$1:$G$10001,6,0)</f>
        <v>1586.5354</v>
      </c>
      <c r="M3299" s="2">
        <f>M3298*(1-M$1+IF(AND(WEEKDAY($A3299)&lt;&gt;1,WEEKDAY($A3299)&lt;&gt;7),-VLOOKUP($A3299,ETF_OP_Fee!$K$5:$L$14,2,1),0))^($A3299-$A3298)*(1+2*(L3299/L3298-1))-M$3*IFERROR(VLOOKUP($A4895,Dividends!$C$10:$E$100,3,0),0)</f>
        <v>4.0020907689491647</v>
      </c>
      <c r="R3299">
        <f t="shared" si="149"/>
        <v>333.65848511124392</v>
      </c>
      <c r="S3299" t="e">
        <f t="shared" si="147"/>
        <v>#VALUE!</v>
      </c>
      <c r="T3299">
        <f t="shared" si="152"/>
        <v>300.58058522991172</v>
      </c>
      <c r="U3299">
        <f t="shared" si="150"/>
        <v>1035.0104551663696</v>
      </c>
      <c r="V3299">
        <f t="shared" si="151"/>
        <v>820.80078313808804</v>
      </c>
      <c r="W3299">
        <f>VLOOKUP(A3299,Tbills!$B$4:$C$10000,2,1)</f>
        <v>4.574998681318684</v>
      </c>
    </row>
    <row r="3300" spans="1:23">
      <c r="A3300" s="25">
        <v>44958</v>
      </c>
      <c r="B3300">
        <f>IFERROR(VLOOKUP($A3300,'BTC-Web'!$A$2:$H$10000,2,0),"")</f>
        <v>23137.835938</v>
      </c>
      <c r="C3300">
        <f>VLOOKUP(A3300,H_SPBTFDUE!$B$2:$C$5828,2,0)</f>
        <v>132.25</v>
      </c>
      <c r="D3300" s="2">
        <f>D3299*(1-D$1+IF(AND(WEEKDAY($A3300)&lt;&gt;1,WEEKDAY($A3300)&lt;&gt;7),-VLOOKUP($A3300,ETF_OP_Fee!$G$5:$H$14,2,1),0))^($A3300-$A3299)*(1+2*(C3300/C3299-1))+IFERROR(VLOOKUP(A3300,BITXeom!$C$9:$D$100,2,0),0)-$D$3*IFERROR(VLOOKUP($A3300,Dividends!$C$10:$E$100,2,0),0)</f>
        <v>11.164686175716673</v>
      </c>
      <c r="G3300" s="66">
        <f t="shared" si="148"/>
        <v>5.0614039116374618E-2</v>
      </c>
      <c r="H3300" s="2">
        <f>H3299*(1-H$1+IF(AND(WEEKDAY($A3300)&lt;&gt;1,WEEKDAY($A3300)&lt;&gt;7),-VLOOKUP($A3300,ETF_OP_Fee!$I$5:$J$14,2,1),0))^($A3300-$A3299)*(1+1*(B3300/B3299-1))</f>
        <v>14.86040201375066</v>
      </c>
      <c r="I3300" s="9">
        <f>IFERROR(VLOOKUP(A3300,'BITO-IV'!$A$1:$J$10000,4,0),"")</f>
        <v>14.7888</v>
      </c>
      <c r="J3300" s="9">
        <f t="shared" si="153"/>
        <v>4.8416378442239782E-3</v>
      </c>
      <c r="L3300" s="9">
        <f>VLOOKUP(A3300,'ETH-Web'!$A$1:$G$10001,6,0)</f>
        <v>1641.792725</v>
      </c>
      <c r="M3300" s="2">
        <f>M3299*(1-M$1+IF(AND(WEEKDAY($A3300)&lt;&gt;1,WEEKDAY($A3300)&lt;&gt;7),-VLOOKUP($A3300,ETF_OP_Fee!$K$5:$L$14,2,1),0))^($A3300-$A3299)*(1+2*(L3300/L3299-1))-M$3*IFERROR(VLOOKUP($A4896,Dividends!$C$10:$E$100,3,0),0)</f>
        <v>4.2807575732445455</v>
      </c>
      <c r="R3300">
        <f t="shared" si="149"/>
        <v>337.99763336083595</v>
      </c>
      <c r="S3300" t="e">
        <f t="shared" si="147"/>
        <v>#VALUE!</v>
      </c>
      <c r="T3300">
        <f t="shared" si="152"/>
        <v>307.1295866233163</v>
      </c>
      <c r="U3300">
        <f t="shared" si="150"/>
        <v>1071.0587583429178</v>
      </c>
      <c r="V3300">
        <f t="shared" si="151"/>
        <v>877.95339271278158</v>
      </c>
      <c r="W3300">
        <f>VLOOKUP(A3300,Tbills!$B$4:$C$10000,2,1)</f>
        <v>4.574998681318684</v>
      </c>
    </row>
    <row r="3301" spans="1:23">
      <c r="A3301" s="25">
        <v>44959</v>
      </c>
      <c r="B3301">
        <f>IFERROR(VLOOKUP($A3301,'BTC-Web'!$A$2:$H$10000,2,0),"")</f>
        <v>23720.824218999998</v>
      </c>
      <c r="C3301">
        <f>VLOOKUP(A3301,H_SPBTFDUE!$B$2:$C$5828,2,0)</f>
        <v>133.69</v>
      </c>
      <c r="D3301" s="2">
        <f>D3300*(1-D$1+IF(AND(WEEKDAY($A3301)&lt;&gt;1,WEEKDAY($A3301)&lt;&gt;7),-VLOOKUP($A3301,ETF_OP_Fee!$G$5:$H$14,2,1),0))^($A3301-$A3300)*(1+2*(C3301/C3300-1))+IFERROR(VLOOKUP(A3301,BITXeom!$C$9:$D$100,2,0),0)-$D$3*IFERROR(VLOOKUP($A3301,Dividends!$C$10:$E$100,2,0),0)</f>
        <v>11.406443660969794</v>
      </c>
      <c r="G3301" s="66">
        <f t="shared" si="148"/>
        <v>4.9509185640528787E-2</v>
      </c>
      <c r="H3301" s="2">
        <f>H3300*(1-H$1+IF(AND(WEEKDAY($A3301)&lt;&gt;1,WEEKDAY($A3301)&lt;&gt;7),-VLOOKUP($A3301,ETF_OP_Fee!$I$5:$J$14,2,1),0))^($A3301-$A3300)*(1+1*(B3301/B3300-1))</f>
        <v>15.234432911238665</v>
      </c>
      <c r="I3301" s="9">
        <f>IFERROR(VLOOKUP(A3301,'BITO-IV'!$A$1:$J$10000,4,0),"")</f>
        <v>14.954000000000001</v>
      </c>
      <c r="J3301" s="9">
        <f t="shared" si="153"/>
        <v>1.8753036728545114E-2</v>
      </c>
      <c r="L3301" s="9">
        <f>VLOOKUP(A3301,'ETH-Web'!$A$1:$G$10001,6,0)</f>
        <v>1643.241577</v>
      </c>
      <c r="M3301" s="2">
        <f>M3300*(1-M$1+IF(AND(WEEKDAY($A3301)&lt;&gt;1,WEEKDAY($A3301)&lt;&gt;7),-VLOOKUP($A3301,ETF_OP_Fee!$K$5:$L$14,2,1),0))^($A3301-$A3300)*(1+2*(L3301/L3300-1))-M$3*IFERROR(VLOOKUP($A4897,Dividends!$C$10:$E$100,3,0),0)</f>
        <v>4.2882025147584937</v>
      </c>
      <c r="R3301">
        <f t="shared" si="149"/>
        <v>346.51392934387917</v>
      </c>
      <c r="S3301" t="e">
        <f t="shared" si="147"/>
        <v>#VALUE!</v>
      </c>
      <c r="T3301">
        <f t="shared" si="152"/>
        <v>310.47375754760793</v>
      </c>
      <c r="U3301">
        <f t="shared" si="150"/>
        <v>1072.0039480739435</v>
      </c>
      <c r="V3301">
        <f t="shared" si="151"/>
        <v>879.48029806747206</v>
      </c>
      <c r="W3301">
        <f>VLOOKUP(A3301,Tbills!$B$4:$C$10000,2,1)</f>
        <v>4.5950004395604269</v>
      </c>
    </row>
    <row r="3302" spans="1:23">
      <c r="A3302" s="25">
        <v>44960</v>
      </c>
      <c r="B3302">
        <f>IFERROR(VLOOKUP($A3302,'BTC-Web'!$A$2:$H$10000,2,0),"")</f>
        <v>23469.412109000001</v>
      </c>
      <c r="C3302">
        <f>VLOOKUP(A3302,H_SPBTFDUE!$B$2:$C$5828,2,0)</f>
        <v>130.72999999999999</v>
      </c>
      <c r="D3302" s="2">
        <f>D3301*(1-D$1+IF(AND(WEEKDAY($A3302)&lt;&gt;1,WEEKDAY($A3302)&lt;&gt;7),-VLOOKUP($A3302,ETF_OP_Fee!$G$5:$H$14,2,1),0))^($A3302-$A3301)*(1+2*(C3302/C3301-1))+IFERROR(VLOOKUP(A3302,BITXeom!$C$9:$D$100,2,0),0)-$D$3*IFERROR(VLOOKUP($A3302,Dividends!$C$10:$E$100,2,0),0)</f>
        <v>10.900034556281433</v>
      </c>
      <c r="G3302" s="66">
        <f t="shared" si="148"/>
        <v>5.1698951774091034E-2</v>
      </c>
      <c r="H3302" s="2">
        <f>H3301*(1-H$1+IF(AND(WEEKDAY($A3302)&lt;&gt;1,WEEKDAY($A3302)&lt;&gt;7),-VLOOKUP($A3302,ETF_OP_Fee!$I$5:$J$14,2,1),0))^($A3302-$A3301)*(1+1*(B3302/B3301-1))</f>
        <v>15.072573997487828</v>
      </c>
      <c r="I3302" s="9">
        <f>IFERROR(VLOOKUP(A3302,'BITO-IV'!$A$1:$J$10000,4,0),"")</f>
        <v>14.6244</v>
      </c>
      <c r="J3302" s="9">
        <f t="shared" si="153"/>
        <v>3.0645633153348451E-2</v>
      </c>
      <c r="L3302" s="9">
        <f>VLOOKUP(A3302,'ETH-Web'!$A$1:$G$10001,6,0)</f>
        <v>1664.7456050000001</v>
      </c>
      <c r="M3302" s="2">
        <f>M3301*(1-M$1+IF(AND(WEEKDAY($A3302)&lt;&gt;1,WEEKDAY($A3302)&lt;&gt;7),-VLOOKUP($A3302,ETF_OP_Fee!$K$5:$L$14,2,1),0))^($A3302-$A3301)*(1+2*(L3302/L3301-1))-M$3*IFERROR(VLOOKUP($A4898,Dividends!$C$10:$E$100,3,0),0)</f>
        <v>4.4003229929501124</v>
      </c>
      <c r="R3302">
        <f t="shared" si="149"/>
        <v>342.84129987213612</v>
      </c>
      <c r="S3302" t="e">
        <f t="shared" si="147"/>
        <v>#VALUE!</v>
      </c>
      <c r="T3302">
        <f t="shared" si="152"/>
        <v>303.59962842545281</v>
      </c>
      <c r="U3302">
        <f t="shared" si="150"/>
        <v>1086.0325627573538</v>
      </c>
      <c r="V3302">
        <f t="shared" si="151"/>
        <v>902.47542277066862</v>
      </c>
      <c r="W3302">
        <f>VLOOKUP(A3302,Tbills!$B$4:$C$10000,2,1)</f>
        <v>4.5950004395604269</v>
      </c>
    </row>
    <row r="3303" spans="1:23">
      <c r="A3303" s="25">
        <v>44963</v>
      </c>
      <c r="B3303">
        <f>IFERROR(VLOOKUP($A3303,'BTC-Web'!$A$2:$H$10000,2,0),"")</f>
        <v>22954.021484000001</v>
      </c>
      <c r="C3303">
        <f>VLOOKUP(A3303,H_SPBTFDUE!$B$2:$C$5828,2,0)</f>
        <v>128.66999999999999</v>
      </c>
      <c r="D3303" s="2">
        <f>D3302*(1-D$1+IF(AND(WEEKDAY($A3303)&lt;&gt;1,WEEKDAY($A3303)&lt;&gt;7),-VLOOKUP($A3303,ETF_OP_Fee!$G$5:$H$14,2,1),0))^($A3303-$A3302)*(1+2*(C3303/C3302-1))+IFERROR(VLOOKUP(A3303,BITXeom!$C$9:$D$100,2,0),0)-$D$3*IFERROR(VLOOKUP($A3303,Dividends!$C$10:$E$100,2,0),0)</f>
        <v>10.552699055583497</v>
      </c>
      <c r="G3303" s="66">
        <f t="shared" si="148"/>
        <v>5.3325570481110002E-2</v>
      </c>
      <c r="H3303" s="2">
        <f>H3302*(1-H$1+IF(AND(WEEKDAY($A3303)&lt;&gt;1,WEEKDAY($A3303)&lt;&gt;7),-VLOOKUP($A3303,ETF_OP_Fee!$I$5:$J$14,2,1),0))^($A3303-$A3302)*(1+1*(B3303/B3302-1))</f>
        <v>14.740427748036845</v>
      </c>
      <c r="I3303" s="9">
        <f>IFERROR(VLOOKUP(A3303,'BITO-IV'!$A$1:$J$10000,4,0),"")</f>
        <v>14.3971</v>
      </c>
      <c r="J3303" s="9">
        <f t="shared" si="153"/>
        <v>2.3847007247073781E-2</v>
      </c>
      <c r="L3303" s="9">
        <f>VLOOKUP(A3303,'ETH-Web'!$A$1:$G$10001,6,0)</f>
        <v>1616.2470699999999</v>
      </c>
      <c r="M3303" s="2">
        <f>M3302*(1-M$1+IF(AND(WEEKDAY($A3303)&lt;&gt;1,WEEKDAY($A3303)&lt;&gt;7),-VLOOKUP($A3303,ETF_OP_Fee!$K$5:$L$14,2,1),0))^($A3303-$A3302)*(1+2*(L3303/L3302-1))-M$3*IFERROR(VLOOKUP($A4899,Dividends!$C$10:$E$100,3,0),0)</f>
        <v>4.1436162564491079</v>
      </c>
      <c r="R3303">
        <f t="shared" si="149"/>
        <v>335.31247081598974</v>
      </c>
      <c r="S3303" t="e">
        <f t="shared" ref="S3303:S3366" si="154">IF($A3303&gt;=$R$2,I3303*S$4,"")</f>
        <v>#VALUE!</v>
      </c>
      <c r="T3303">
        <f t="shared" si="152"/>
        <v>298.81560613097997</v>
      </c>
      <c r="U3303">
        <f t="shared" si="150"/>
        <v>1054.3935014510305</v>
      </c>
      <c r="V3303">
        <f t="shared" si="151"/>
        <v>849.82666927621142</v>
      </c>
      <c r="W3303">
        <f>VLOOKUP(A3303,Tbills!$B$4:$C$10000,2,1)</f>
        <v>4.5950004395604269</v>
      </c>
    </row>
    <row r="3304" spans="1:23">
      <c r="A3304" s="25">
        <v>44964</v>
      </c>
      <c r="B3304">
        <f>IFERROR(VLOOKUP($A3304,'BTC-Web'!$A$2:$H$10000,2,0),"")</f>
        <v>22757.267577999999</v>
      </c>
      <c r="C3304">
        <f>VLOOKUP(A3304,H_SPBTFDUE!$B$2:$C$5828,2,0)</f>
        <v>129.75</v>
      </c>
      <c r="D3304" s="2">
        <f>D3303*(1-D$1+IF(AND(WEEKDAY($A3304)&lt;&gt;1,WEEKDAY($A3304)&lt;&gt;7),-VLOOKUP($A3304,ETF_OP_Fee!$G$5:$H$14,2,1),0))^($A3304-$A3303)*(1+2*(C3304/C3303-1))+IFERROR(VLOOKUP(A3304,BITXeom!$C$9:$D$100,2,0),0)-$D$3*IFERROR(VLOOKUP($A3304,Dividends!$C$10:$E$100,2,0),0)</f>
        <v>10.72855512387873</v>
      </c>
      <c r="G3304" s="66">
        <f t="shared" si="148"/>
        <v>5.2427611352592204E-2</v>
      </c>
      <c r="H3304" s="2">
        <f>H3303*(1-H$1+IF(AND(WEEKDAY($A3304)&lt;&gt;1,WEEKDAY($A3304)&lt;&gt;7),-VLOOKUP($A3304,ETF_OP_Fee!$I$5:$J$14,2,1),0))^($A3304-$A3303)*(1+1*(B3304/B3303-1))</f>
        <v>14.613697550613836</v>
      </c>
      <c r="I3304" s="9">
        <f>IFERROR(VLOOKUP(A3304,'BITO-IV'!$A$1:$J$10000,4,0),"")</f>
        <v>14.517799999999999</v>
      </c>
      <c r="J3304" s="9">
        <f t="shared" si="153"/>
        <v>6.6055153407427181E-3</v>
      </c>
      <c r="L3304" s="9">
        <f>VLOOKUP(A3304,'ETH-Web'!$A$1:$G$10001,6,0)</f>
        <v>1672.0035399999999</v>
      </c>
      <c r="M3304" s="2">
        <f>M3303*(1-M$1+IF(AND(WEEKDAY($A3304)&lt;&gt;1,WEEKDAY($A3304)&lt;&gt;7),-VLOOKUP($A3304,ETF_OP_Fee!$K$5:$L$14,2,1),0))^($A3304-$A3303)*(1+2*(L3304/L3303-1))-M$3*IFERROR(VLOOKUP($A4900,Dividends!$C$10:$E$100,3,0),0)</f>
        <v>4.4293909169583134</v>
      </c>
      <c r="R3304">
        <f t="shared" si="149"/>
        <v>332.4382886858761</v>
      </c>
      <c r="S3304" t="e">
        <f t="shared" si="154"/>
        <v>#VALUE!</v>
      </c>
      <c r="T3304">
        <f t="shared" si="152"/>
        <v>301.32373432419877</v>
      </c>
      <c r="U3304">
        <f t="shared" si="150"/>
        <v>1090.7674325925418</v>
      </c>
      <c r="V3304">
        <f t="shared" si="151"/>
        <v>908.43705037173243</v>
      </c>
      <c r="W3304">
        <f>VLOOKUP(A3304,Tbills!$B$4:$C$10000,2,1)</f>
        <v>4.5950004395604269</v>
      </c>
    </row>
    <row r="3305" spans="1:23">
      <c r="A3305" s="25">
        <v>44965</v>
      </c>
      <c r="B3305">
        <f>IFERROR(VLOOKUP($A3305,'BTC-Web'!$A$2:$H$10000,2,0),"")</f>
        <v>23263.416015999999</v>
      </c>
      <c r="C3305">
        <f>VLOOKUP(A3305,H_SPBTFDUE!$B$2:$C$5828,2,0)</f>
        <v>127.39</v>
      </c>
      <c r="D3305" s="2">
        <f>D3304*(1-D$1+IF(AND(WEEKDAY($A3305)&lt;&gt;1,WEEKDAY($A3305)&lt;&gt;7),-VLOOKUP($A3305,ETF_OP_Fee!$G$5:$H$14,2,1),0))^($A3305-$A3304)*(1+2*(C3305/C3304-1))+IFERROR(VLOOKUP(A3305,BITXeom!$C$9:$D$100,2,0),0)-$D$3*IFERROR(VLOOKUP($A3305,Dividends!$C$10:$E$100,2,0),0)</f>
        <v>10.337029249942184</v>
      </c>
      <c r="G3305" s="66">
        <f t="shared" ref="G3305:G3368" si="155">G3304*(1-G$1-2*(C3305/C3304-1))</f>
        <v>5.4332075504820873E-2</v>
      </c>
      <c r="H3305" s="2">
        <f>H3304*(1-H$1+IF(AND(WEEKDAY($A3305)&lt;&gt;1,WEEKDAY($A3305)&lt;&gt;7),-VLOOKUP($A3305,ETF_OP_Fee!$I$5:$J$14,2,1),0))^($A3305-$A3304)*(1+1*(B3305/B3304-1))</f>
        <v>14.93833458234721</v>
      </c>
      <c r="I3305" s="9">
        <f>IFERROR(VLOOKUP(A3305,'BITO-IV'!$A$1:$J$10000,4,0),"")</f>
        <v>14.255699999999999</v>
      </c>
      <c r="J3305" s="9">
        <f t="shared" si="153"/>
        <v>4.788502720646548E-2</v>
      </c>
      <c r="L3305" s="9">
        <f>VLOOKUP(A3305,'ETH-Web'!$A$1:$G$10001,6,0)</f>
        <v>1650.716797</v>
      </c>
      <c r="M3305" s="2">
        <f>M3304*(1-M$1+IF(AND(WEEKDAY($A3305)&lt;&gt;1,WEEKDAY($A3305)&lt;&gt;7),-VLOOKUP($A3305,ETF_OP_Fee!$K$5:$L$14,2,1),0))^($A3305-$A3304)*(1+2*(L3305/L3304-1))-M$3*IFERROR(VLOOKUP($A4901,Dividends!$C$10:$E$100,3,0),0)</f>
        <v>4.3164961293595088</v>
      </c>
      <c r="R3305">
        <f t="shared" ref="R3305:R3368" si="156">IF($A3305&gt;=$R$2,B3305*R$4,"")</f>
        <v>339.83210782400556</v>
      </c>
      <c r="S3305" t="e">
        <f t="shared" si="154"/>
        <v>#VALUE!</v>
      </c>
      <c r="T3305">
        <f t="shared" si="152"/>
        <v>295.84300975383184</v>
      </c>
      <c r="U3305">
        <f t="shared" si="150"/>
        <v>1076.8805684472859</v>
      </c>
      <c r="V3305">
        <f t="shared" si="151"/>
        <v>885.283120232952</v>
      </c>
      <c r="W3305">
        <f>VLOOKUP(A3305,Tbills!$B$4:$C$10000,2,1)</f>
        <v>4.5950004395604269</v>
      </c>
    </row>
    <row r="3306" spans="1:23">
      <c r="A3306" s="25">
        <v>44966</v>
      </c>
      <c r="B3306">
        <f>IFERROR(VLOOKUP($A3306,'BTC-Web'!$A$2:$H$10000,2,0),"")</f>
        <v>22946.566406000002</v>
      </c>
      <c r="C3306">
        <f>VLOOKUP(A3306,H_SPBTFDUE!$B$2:$C$5828,2,0)</f>
        <v>122.45</v>
      </c>
      <c r="D3306" s="2">
        <f>D3305*(1-D$1+IF(AND(WEEKDAY($A3306)&lt;&gt;1,WEEKDAY($A3306)&lt;&gt;7),-VLOOKUP($A3306,ETF_OP_Fee!$G$5:$H$14,2,1),0))^($A3306-$A3305)*(1+2*(C3306/C3305-1))+IFERROR(VLOOKUP(A3306,BITXeom!$C$9:$D$100,2,0),0)-$D$3*IFERROR(VLOOKUP($A3306,Dividends!$C$10:$E$100,2,0),0)</f>
        <v>9.5341696919102414</v>
      </c>
      <c r="G3306" s="66">
        <f t="shared" si="155"/>
        <v>5.854308591265299E-2</v>
      </c>
      <c r="H3306" s="2">
        <f>H3305*(1-H$1+IF(AND(WEEKDAY($A3306)&lt;&gt;1,WEEKDAY($A3306)&lt;&gt;7),-VLOOKUP($A3306,ETF_OP_Fee!$I$5:$J$14,2,1),0))^($A3306-$A3305)*(1+1*(B3306/B3305-1))</f>
        <v>14.734489745235507</v>
      </c>
      <c r="I3306" s="9">
        <f>IFERROR(VLOOKUP(A3306,'BITO-IV'!$A$1:$J$10000,4,0),"")</f>
        <v>13.705299999999999</v>
      </c>
      <c r="J3306" s="9">
        <f t="shared" si="153"/>
        <v>7.5094287993368036E-2</v>
      </c>
      <c r="L3306" s="9">
        <f>VLOOKUP(A3306,'ETH-Web'!$A$1:$G$10001,6,0)</f>
        <v>1546.438232</v>
      </c>
      <c r="M3306" s="2">
        <f>M3305*(1-M$1+IF(AND(WEEKDAY($A3306)&lt;&gt;1,WEEKDAY($A3306)&lt;&gt;7),-VLOOKUP($A3306,ETF_OP_Fee!$K$5:$L$14,2,1),0))^($A3306-$A3305)*(1+2*(L3306/L3305-1))-M$3*IFERROR(VLOOKUP($A4902,Dividends!$C$10:$E$100,3,0),0)</f>
        <v>3.7710383239543446</v>
      </c>
      <c r="R3306">
        <f t="shared" si="156"/>
        <v>335.20356699597511</v>
      </c>
      <c r="S3306" t="e">
        <f t="shared" si="154"/>
        <v>#VALUE!</v>
      </c>
      <c r="T3306">
        <f t="shared" si="152"/>
        <v>284.37064561077563</v>
      </c>
      <c r="U3306">
        <f t="shared" si="150"/>
        <v>1008.8522061272607</v>
      </c>
      <c r="V3306">
        <f t="shared" si="151"/>
        <v>773.41354513011186</v>
      </c>
      <c r="W3306">
        <f>VLOOKUP(A3306,Tbills!$B$4:$C$10000,2,1)</f>
        <v>4.5900000000000194</v>
      </c>
    </row>
    <row r="3307" spans="1:23">
      <c r="A3307" s="25">
        <v>44967</v>
      </c>
      <c r="B3307">
        <f>IFERROR(VLOOKUP($A3307,'BTC-Web'!$A$2:$H$10000,2,0),"")</f>
        <v>21819.005859000001</v>
      </c>
      <c r="C3307">
        <f>VLOOKUP(A3307,H_SPBTFDUE!$B$2:$C$5828,2,0)</f>
        <v>121.02</v>
      </c>
      <c r="D3307" s="2">
        <f>D3306*(1-D$1+IF(AND(WEEKDAY($A3307)&lt;&gt;1,WEEKDAY($A3307)&lt;&gt;7),-VLOOKUP($A3307,ETF_OP_Fee!$G$5:$H$14,2,1),0))^($A3307-$A3306)*(1+2*(C3307/C3306-1))+IFERROR(VLOOKUP(A3307,BITXeom!$C$9:$D$100,2,0),0)-$D$3*IFERROR(VLOOKUP($A3307,Dividends!$C$10:$E$100,2,0),0)</f>
        <v>9.3103626437790563</v>
      </c>
      <c r="G3307" s="66">
        <f t="shared" si="155"/>
        <v>5.9907398412978853E-2</v>
      </c>
      <c r="H3307" s="2">
        <f>H3306*(1-H$1+IF(AND(WEEKDAY($A3307)&lt;&gt;1,WEEKDAY($A3307)&lt;&gt;7),-VLOOKUP($A3307,ETF_OP_Fee!$I$5:$J$14,2,1),0))^($A3307-$A3306)*(1+1*(B3307/B3306-1))</f>
        <v>14.010093919704714</v>
      </c>
      <c r="I3307" s="9">
        <f>IFERROR(VLOOKUP(A3307,'BITO-IV'!$A$1:$J$10000,4,0),"")</f>
        <v>13.5525</v>
      </c>
      <c r="J3307" s="9">
        <f t="shared" si="153"/>
        <v>3.3764539362089119E-2</v>
      </c>
      <c r="L3307" s="9">
        <f>VLOOKUP(A3307,'ETH-Web'!$A$1:$G$10001,6,0)</f>
        <v>1514.8691409999999</v>
      </c>
      <c r="M3307" s="2">
        <f>M3306*(1-M$1+IF(AND(WEEKDAY($A3307)&lt;&gt;1,WEEKDAY($A3307)&lt;&gt;7),-VLOOKUP($A3307,ETF_OP_Fee!$K$5:$L$14,2,1),0))^($A3307-$A3306)*(1+2*(L3307/L3306-1))-M$3*IFERROR(VLOOKUP($A4903,Dividends!$C$10:$E$100,3,0),0)</f>
        <v>3.6169807269728258</v>
      </c>
      <c r="R3307">
        <f t="shared" si="156"/>
        <v>318.73215638617233</v>
      </c>
      <c r="S3307" t="e">
        <f t="shared" si="154"/>
        <v>#VALUE!</v>
      </c>
      <c r="T3307">
        <f t="shared" si="152"/>
        <v>281.04969809568041</v>
      </c>
      <c r="U3307">
        <f t="shared" si="150"/>
        <v>988.25743134625134</v>
      </c>
      <c r="V3307">
        <f t="shared" si="151"/>
        <v>741.81741112138604</v>
      </c>
      <c r="W3307">
        <f>VLOOKUP(A3307,Tbills!$B$4:$C$10000,2,1)</f>
        <v>4.5900000000000194</v>
      </c>
    </row>
    <row r="3308" spans="1:23">
      <c r="A3308" s="25">
        <v>44970</v>
      </c>
      <c r="B3308">
        <f>IFERROR(VLOOKUP($A3308,'BTC-Web'!$A$2:$H$10000,2,0),"")</f>
        <v>21787</v>
      </c>
      <c r="C3308">
        <f>VLOOKUP(A3308,H_SPBTFDUE!$B$2:$C$5828,2,0)</f>
        <v>120.68</v>
      </c>
      <c r="D3308" s="2">
        <f>D3307*(1-D$1+IF(AND(WEEKDAY($A3308)&lt;&gt;1,WEEKDAY($A3308)&lt;&gt;7),-VLOOKUP($A3308,ETF_OP_Fee!$G$5:$H$14,2,1),0))^($A3308-$A3307)*(1+2*(C3308/C3307-1))+IFERROR(VLOOKUP(A3308,BITXeom!$C$9:$D$100,2,0),0)-$D$3*IFERROR(VLOOKUP($A3308,Dividends!$C$10:$E$100,2,0),0)</f>
        <v>9.2547008789640444</v>
      </c>
      <c r="G3308" s="66">
        <f t="shared" si="155"/>
        <v>6.0240893984011799E-2</v>
      </c>
      <c r="H3308" s="2">
        <f>H3307*(1-H$1+IF(AND(WEEKDAY($A3308)&lt;&gt;1,WEEKDAY($A3308)&lt;&gt;7),-VLOOKUP($A3308,ETF_OP_Fee!$I$5:$J$14,2,1),0))^($A3308-$A3307)*(1+1*(B3308/B3307-1))</f>
        <v>13.988450490172957</v>
      </c>
      <c r="I3308" s="9">
        <f>IFERROR(VLOOKUP(A3308,'BITO-IV'!$A$1:$J$10000,4,0),"")</f>
        <v>13.5129</v>
      </c>
      <c r="J3308" s="9">
        <f t="shared" si="153"/>
        <v>3.5192334004762627E-2</v>
      </c>
      <c r="L3308" s="9">
        <f>VLOOKUP(A3308,'ETH-Web'!$A$1:$G$10001,6,0)</f>
        <v>1507.165894</v>
      </c>
      <c r="M3308" s="2">
        <f>M3307*(1-M$1+IF(AND(WEEKDAY($A3308)&lt;&gt;1,WEEKDAY($A3308)&lt;&gt;7),-VLOOKUP($A3308,ETF_OP_Fee!$K$5:$L$14,2,1),0))^($A3308-$A3307)*(1+2*(L3308/L3307-1))-M$3*IFERROR(VLOOKUP($A4904,Dividends!$C$10:$E$100,3,0),0)</f>
        <v>3.5799187770144738</v>
      </c>
      <c r="R3308">
        <f t="shared" si="156"/>
        <v>318.26461462363807</v>
      </c>
      <c r="S3308" t="e">
        <f t="shared" si="154"/>
        <v>#VALUE!</v>
      </c>
      <c r="T3308">
        <f t="shared" si="152"/>
        <v>280.26010218300047</v>
      </c>
      <c r="U3308">
        <f t="shared" si="150"/>
        <v>983.23205266026116</v>
      </c>
      <c r="V3308">
        <f t="shared" si="151"/>
        <v>734.21626479395593</v>
      </c>
      <c r="W3308">
        <f>VLOOKUP(A3308,Tbills!$B$4:$C$10000,2,1)</f>
        <v>4.5900000000000194</v>
      </c>
    </row>
    <row r="3309" spans="1:23">
      <c r="A3309" s="24">
        <v>44971</v>
      </c>
      <c r="B3309">
        <f>IFERROR(VLOOKUP($A3309,'BTC-Web'!$A$2:$H$10000,2,0),"")</f>
        <v>21801.822265999999</v>
      </c>
      <c r="C3309">
        <f>VLOOKUP(A3309,H_SPBTFDUE!$B$2:$C$5828,2,0)</f>
        <v>124.12</v>
      </c>
      <c r="D3309" s="2">
        <f>D3308*(1-D$1+IF(AND(WEEKDAY($A3309)&lt;&gt;1,WEEKDAY($A3309)&lt;&gt;7),-VLOOKUP($A3309,ETF_OP_Fee!$G$5:$H$14,2,1),0))^($A3309-$A3308)*(1+2*(C3309/C3308-1))+IFERROR(VLOOKUP(A3309,BITXeom!$C$9:$D$100,2,0),0)-$D$3*IFERROR(VLOOKUP($A3309,Dividends!$C$10:$E$100,2,0),0)</f>
        <v>9.7811346842708033</v>
      </c>
      <c r="G3309" s="66">
        <f t="shared" si="155"/>
        <v>5.6803408217890053E-2</v>
      </c>
      <c r="H3309" s="2">
        <f>H3308*(1-H$1+IF(AND(WEEKDAY($A3309)&lt;&gt;1,WEEKDAY($A3309)&lt;&gt;7),-VLOOKUP($A3309,ETF_OP_Fee!$I$5:$J$14,2,1),0))^($A3309-$A3308)*(1+1*(B3309/B3308-1))</f>
        <v>13.997602868295395</v>
      </c>
      <c r="I3309" s="9">
        <f>IFERROR(VLOOKUP(A3309,'BITO-IV'!$A$1:$J$10000,4,0),"")</f>
        <v>13.9009</v>
      </c>
      <c r="J3309" s="9">
        <f t="shared" si="153"/>
        <v>6.9565904578405835E-3</v>
      </c>
      <c r="L3309" s="9">
        <f>VLOOKUP(A3309,'ETH-Web'!$A$1:$G$10001,6,0)</f>
        <v>1556.8751219999999</v>
      </c>
      <c r="M3309" s="2">
        <f>M3308*(1-M$1+IF(AND(WEEKDAY($A3309)&lt;&gt;1,WEEKDAY($A3309)&lt;&gt;7),-VLOOKUP($A3309,ETF_OP_Fee!$K$5:$L$14,2,1),0))^($A3309-$A3308)*(1+2*(L3309/L3308-1))-M$3*IFERROR(VLOOKUP($A4905,Dividends!$C$10:$E$100,3,0),0)</f>
        <v>3.8159657042423292</v>
      </c>
      <c r="R3309">
        <f t="shared" si="156"/>
        <v>318.48113836606882</v>
      </c>
      <c r="S3309" t="e">
        <f t="shared" si="154"/>
        <v>#VALUE!</v>
      </c>
      <c r="T3309">
        <f t="shared" si="152"/>
        <v>288.24895494658614</v>
      </c>
      <c r="U3309">
        <f t="shared" si="150"/>
        <v>1015.6609355570744</v>
      </c>
      <c r="V3309">
        <f t="shared" si="151"/>
        <v>782.62783612291787</v>
      </c>
      <c r="W3309">
        <f>VLOOKUP(A3309,Tbills!$B$4:$C$10000,2,1)</f>
        <v>4.5900000000000194</v>
      </c>
    </row>
    <row r="3310" spans="1:23">
      <c r="A3310" s="24">
        <v>44972</v>
      </c>
      <c r="B3310">
        <f>IFERROR(VLOOKUP($A3310,'BTC-Web'!$A$2:$H$10000,2,0),"")</f>
        <v>22220.585938</v>
      </c>
      <c r="C3310">
        <f>VLOOKUP(A3310,H_SPBTFDUE!$B$2:$C$5828,2,0)</f>
        <v>134.82</v>
      </c>
      <c r="D3310" s="2">
        <f>D3309*(1-D$1+IF(AND(WEEKDAY($A3310)&lt;&gt;1,WEEKDAY($A3310)&lt;&gt;7),-VLOOKUP($A3310,ETF_OP_Fee!$G$5:$H$14,2,1),0))^($A3310-$A3309)*(1+2*(C3310/C3309-1))+IFERROR(VLOOKUP(A3310,BITXeom!$C$9:$D$100,2,0),0)-$D$3*IFERROR(VLOOKUP($A3310,Dividends!$C$10:$E$100,2,0),0)</f>
        <v>11.466154827993668</v>
      </c>
      <c r="G3310" s="66">
        <f t="shared" si="155"/>
        <v>4.7006760256097214E-2</v>
      </c>
      <c r="H3310" s="2">
        <f>H3309*(1-H$1+IF(AND(WEEKDAY($A3310)&lt;&gt;1,WEEKDAY($A3310)&lt;&gt;7),-VLOOKUP($A3310,ETF_OP_Fee!$I$5:$J$14,2,1),0))^($A3310-$A3309)*(1+1*(B3310/B3309-1))</f>
        <v>14.26609382630007</v>
      </c>
      <c r="I3310" s="9">
        <f>IFERROR(VLOOKUP(A3310,'BITO-IV'!$A$1:$J$10000,4,0),"")</f>
        <v>15.0962</v>
      </c>
      <c r="J3310" s="9">
        <f t="shared" si="153"/>
        <v>-5.4987756766598839E-2</v>
      </c>
      <c r="L3310" s="9">
        <f>VLOOKUP(A3310,'ETH-Web'!$A$1:$G$10001,6,0)</f>
        <v>1673.7459719999999</v>
      </c>
      <c r="M3310" s="2">
        <f>M3309*(1-M$1+IF(AND(WEEKDAY($A3310)&lt;&gt;1,WEEKDAY($A3310)&lt;&gt;7),-VLOOKUP($A3310,ETF_OP_Fee!$K$5:$L$14,2,1),0))^($A3310-$A3309)*(1+2*(L3310/L3309-1))-M$3*IFERROR(VLOOKUP($A4906,Dividends!$C$10:$E$100,3,0),0)</f>
        <v>4.3887633081351893</v>
      </c>
      <c r="R3310">
        <f t="shared" si="156"/>
        <v>324.59844036668659</v>
      </c>
      <c r="S3310" t="e">
        <f t="shared" si="154"/>
        <v>#VALUE!</v>
      </c>
      <c r="T3310">
        <f t="shared" si="152"/>
        <v>313.09800278680905</v>
      </c>
      <c r="U3310">
        <f t="shared" si="150"/>
        <v>1091.9041455441825</v>
      </c>
      <c r="V3310">
        <f t="shared" si="151"/>
        <v>900.1046123876223</v>
      </c>
      <c r="W3310">
        <f>VLOOKUP(A3310,Tbills!$B$4:$C$10000,2,1)</f>
        <v>4.5900000000000194</v>
      </c>
    </row>
    <row r="3311" spans="1:23">
      <c r="A3311" s="24">
        <v>44973</v>
      </c>
      <c r="B3311">
        <f>IFERROR(VLOOKUP($A3311,'BTC-Web'!$A$2:$H$10000,2,0),"")</f>
        <v>24307.349609000001</v>
      </c>
      <c r="C3311">
        <f>VLOOKUP(A3311,H_SPBTFDUE!$B$2:$C$5828,2,0)</f>
        <v>137.36000000000001</v>
      </c>
      <c r="D3311" s="2">
        <f>D3310*(1-D$1+IF(AND(WEEKDAY($A3311)&lt;&gt;1,WEEKDAY($A3311)&lt;&gt;7),-VLOOKUP($A3311,ETF_OP_Fee!$G$5:$H$14,2,1),0))^($A3311-$A3310)*(1+2*(C3311/C3310-1))+IFERROR(VLOOKUP(A3311,BITXeom!$C$9:$D$100,2,0),0)-$D$3*IFERROR(VLOOKUP($A3311,Dividends!$C$10:$E$100,2,0),0)</f>
        <v>11.896763741743852</v>
      </c>
      <c r="G3311" s="66">
        <f t="shared" si="155"/>
        <v>4.5233104738871946E-2</v>
      </c>
      <c r="H3311" s="2">
        <f>H3310*(1-H$1+IF(AND(WEEKDAY($A3311)&lt;&gt;1,WEEKDAY($A3311)&lt;&gt;7),-VLOOKUP($A3311,ETF_OP_Fee!$I$5:$J$14,2,1),0))^($A3311-$A3310)*(1+1*(B3311/B3310-1))</f>
        <v>15.605434780768197</v>
      </c>
      <c r="I3311" s="9">
        <f>IFERROR(VLOOKUP(A3311,'BITO-IV'!$A$1:$J$10000,4,0),"")</f>
        <v>15.356</v>
      </c>
      <c r="J3311" s="9">
        <f t="shared" si="153"/>
        <v>1.6243473610848991E-2</v>
      </c>
      <c r="L3311" s="9">
        <f>VLOOKUP(A3311,'ETH-Web'!$A$1:$G$10001,6,0)</f>
        <v>1640.0676269999999</v>
      </c>
      <c r="M3311" s="2">
        <f>M3310*(1-M$1+IF(AND(WEEKDAY($A3311)&lt;&gt;1,WEEKDAY($A3311)&lt;&gt;7),-VLOOKUP($A3311,ETF_OP_Fee!$K$5:$L$14,2,1),0))^($A3311-$A3310)*(1+2*(L3311/L3310-1))-M$3*IFERROR(VLOOKUP($A4907,Dividends!$C$10:$E$100,3,0),0)</f>
        <v>4.2120374860408871</v>
      </c>
      <c r="R3311">
        <f t="shared" si="156"/>
        <v>355.08189543445286</v>
      </c>
      <c r="S3311" t="e">
        <f t="shared" si="154"/>
        <v>#VALUE!</v>
      </c>
      <c r="T3311">
        <f t="shared" si="152"/>
        <v>318.99674872271248</v>
      </c>
      <c r="U3311">
        <f t="shared" si="150"/>
        <v>1069.9333535986009</v>
      </c>
      <c r="V3311">
        <f t="shared" si="151"/>
        <v>863.85938419310708</v>
      </c>
      <c r="W3311">
        <f>VLOOKUP(A3311,Tbills!$B$4:$C$10000,2,1)</f>
        <v>4.6800000000000272</v>
      </c>
    </row>
    <row r="3312" spans="1:23">
      <c r="A3312" s="24">
        <v>44974</v>
      </c>
      <c r="B3312">
        <f>IFERROR(VLOOKUP($A3312,'BTC-Web'!$A$2:$H$10000,2,0),"")</f>
        <v>23621.283202999999</v>
      </c>
      <c r="C3312">
        <f>VLOOKUP(A3312,H_SPBTFDUE!$B$2:$C$5828,2,0)</f>
        <v>138.80000000000001</v>
      </c>
      <c r="D3312" s="2">
        <f>D3311*(1-D$1+IF(AND(WEEKDAY($A3312)&lt;&gt;1,WEEKDAY($A3312)&lt;&gt;7),-VLOOKUP($A3312,ETF_OP_Fee!$G$5:$H$14,2,1),0))^($A3312-$A3311)*(1+2*(C3312/C3311-1))+IFERROR(VLOOKUP(A3312,BITXeom!$C$9:$D$100,2,0),0)-$D$3*IFERROR(VLOOKUP($A3312,Dividends!$C$10:$E$100,2,0),0)</f>
        <v>12.1447366386979</v>
      </c>
      <c r="G3312" s="66">
        <f t="shared" si="155"/>
        <v>4.4282356562545484E-2</v>
      </c>
      <c r="H3312" s="2">
        <f>H3311*(1-H$1+IF(AND(WEEKDAY($A3312)&lt;&gt;1,WEEKDAY($A3312)&lt;&gt;7),-VLOOKUP($A3312,ETF_OP_Fee!$I$5:$J$14,2,1),0))^($A3312-$A3311)*(1+1*(B3312/B3311-1))</f>
        <v>15.164582159814973</v>
      </c>
      <c r="I3312" s="9">
        <f>IFERROR(VLOOKUP(A3312,'BITO-IV'!$A$1:$J$10000,4,0),"")</f>
        <v>15.507999999999999</v>
      </c>
      <c r="J3312" s="9">
        <f t="shared" si="153"/>
        <v>-2.2144560238910649E-2</v>
      </c>
      <c r="L3312" s="9">
        <f>VLOOKUP(A3312,'ETH-Web'!$A$1:$G$10001,6,0)</f>
        <v>1694.7833250000001</v>
      </c>
      <c r="M3312" s="2">
        <f>M3311*(1-M$1+IF(AND(WEEKDAY($A3312)&lt;&gt;1,WEEKDAY($A3312)&lt;&gt;7),-VLOOKUP($A3312,ETF_OP_Fee!$K$5:$L$14,2,1),0))^($A3312-$A3311)*(1+2*(L3312/L3311-1))-M$3*IFERROR(VLOOKUP($A4908,Dividends!$C$10:$E$100,3,0),0)</f>
        <v>4.4929645397046141</v>
      </c>
      <c r="R3312">
        <f t="shared" si="156"/>
        <v>345.05983364018039</v>
      </c>
      <c r="S3312" t="e">
        <f t="shared" si="154"/>
        <v>#VALUE!</v>
      </c>
      <c r="T3312">
        <f t="shared" si="152"/>
        <v>322.34091964700417</v>
      </c>
      <c r="U3312">
        <f t="shared" si="150"/>
        <v>1105.6283147647532</v>
      </c>
      <c r="V3312">
        <f t="shared" si="151"/>
        <v>921.47555508080734</v>
      </c>
      <c r="W3312">
        <f>VLOOKUP(A3312,Tbills!$B$4:$C$10000,2,1)</f>
        <v>4.6800000000000272</v>
      </c>
    </row>
    <row r="3313" spans="1:23">
      <c r="A3313" s="24">
        <v>44978</v>
      </c>
      <c r="B3313">
        <f>IFERROR(VLOOKUP($A3313,'BTC-Web'!$A$2:$H$10000,2,0),"")</f>
        <v>24833.048827999999</v>
      </c>
      <c r="C3313">
        <f>VLOOKUP(A3313,H_SPBTFDUE!$B$2:$C$5828,2,0)</f>
        <v>136.72</v>
      </c>
      <c r="D3313" s="2">
        <f>D3312*(1-D$1+IF(AND(WEEKDAY($A3313)&lt;&gt;1,WEEKDAY($A3313)&lt;&gt;7),-VLOOKUP($A3313,ETF_OP_Fee!$G$5:$H$14,2,1),0))^($A3313-$A3312)*(1+2*(C3313/C3312-1))+IFERROR(VLOOKUP(A3313,BITXeom!$C$9:$D$100,2,0),0)-$D$3*IFERROR(VLOOKUP($A3313,Dividends!$C$10:$E$100,2,0),0)</f>
        <v>11.775064980852527</v>
      </c>
      <c r="G3313" s="66">
        <f t="shared" si="155"/>
        <v>4.5607246001845993E-2</v>
      </c>
      <c r="H3313" s="2">
        <f>H3312*(1-H$1+IF(AND(WEEKDAY($A3313)&lt;&gt;1,WEEKDAY($A3313)&lt;&gt;7),-VLOOKUP($A3313,ETF_OP_Fee!$I$5:$J$14,2,1),0))^($A3313-$A3312)*(1+1*(B3313/B3312-1))</f>
        <v>15.940861537623212</v>
      </c>
      <c r="I3313" s="9">
        <f>IFERROR(VLOOKUP(A3313,'BITO-IV'!$A$1:$J$10000,4,0),"")</f>
        <v>15.2722</v>
      </c>
      <c r="J3313" s="9">
        <f t="shared" si="153"/>
        <v>4.3782921754770943E-2</v>
      </c>
      <c r="L3313" s="9">
        <f>VLOOKUP(A3313,'ETH-Web'!$A$1:$G$10001,6,0)</f>
        <v>1658.0363769999999</v>
      </c>
      <c r="M3313" s="2">
        <f>M3312*(1-M$1+IF(AND(WEEKDAY($A3313)&lt;&gt;1,WEEKDAY($A3313)&lt;&gt;7),-VLOOKUP($A3313,ETF_OP_Fee!$K$5:$L$14,2,1),0))^($A3313-$A3312)*(1+2*(L3313/L3312-1))-M$3*IFERROR(VLOOKUP($A4909,Dividends!$C$10:$E$100,3,0),0)</f>
        <v>4.2976853985254531</v>
      </c>
      <c r="R3313">
        <f t="shared" si="156"/>
        <v>362.7613124878784</v>
      </c>
      <c r="S3313" t="e">
        <f t="shared" si="154"/>
        <v>#VALUE!</v>
      </c>
      <c r="T3313">
        <f t="shared" si="152"/>
        <v>317.51045053413839</v>
      </c>
      <c r="U3313">
        <f t="shared" si="150"/>
        <v>1081.6556537226768</v>
      </c>
      <c r="V3313">
        <f t="shared" si="151"/>
        <v>881.42517110301583</v>
      </c>
      <c r="W3313">
        <f>VLOOKUP(A3313,Tbills!$B$4:$C$10000,2,1)</f>
        <v>4.6800000000000272</v>
      </c>
    </row>
    <row r="3314" spans="1:23">
      <c r="A3314" s="24">
        <v>44979</v>
      </c>
      <c r="B3314">
        <f>IFERROR(VLOOKUP($A3314,'BTC-Web'!$A$2:$H$10000,2,0),"")</f>
        <v>24437.417968999998</v>
      </c>
      <c r="C3314">
        <f>VLOOKUP(A3314,H_SPBTFDUE!$B$2:$C$5828,2,0)</f>
        <v>132.79</v>
      </c>
      <c r="D3314" s="2">
        <f>D3313*(1-D$1+IF(AND(WEEKDAY($A3314)&lt;&gt;1,WEEKDAY($A3314)&lt;&gt;7),-VLOOKUP($A3314,ETF_OP_Fee!$G$5:$H$14,2,1),0))^($A3314-$A3313)*(1+2*(C3314/C3313-1))+IFERROR(VLOOKUP(A3314,BITXeom!$C$9:$D$100,2,0),0)-$D$3*IFERROR(VLOOKUP($A3314,Dividends!$C$10:$E$100,2,0),0)</f>
        <v>11.09678146453683</v>
      </c>
      <c r="G3314" s="66">
        <f t="shared" si="155"/>
        <v>4.8226821557203647E-2</v>
      </c>
      <c r="H3314" s="2">
        <f>H3313*(1-H$1+IF(AND(WEEKDAY($A3314)&lt;&gt;1,WEEKDAY($A3314)&lt;&gt;7),-VLOOKUP($A3314,ETF_OP_Fee!$I$5:$J$14,2,1),0))^($A3314-$A3313)*(1+1*(B3314/B3313-1))</f>
        <v>15.686489396261063</v>
      </c>
      <c r="I3314" s="9">
        <f>IFERROR(VLOOKUP(A3314,'BITO-IV'!$A$1:$J$10000,4,0),"")</f>
        <v>14.835900000000001</v>
      </c>
      <c r="J3314" s="9">
        <f t="shared" si="153"/>
        <v>5.7333184792365932E-2</v>
      </c>
      <c r="L3314" s="9">
        <f>VLOOKUP(A3314,'ETH-Web'!$A$1:$G$10001,6,0)</f>
        <v>1643.231689</v>
      </c>
      <c r="M3314" s="2">
        <f>M3313*(1-M$1+IF(AND(WEEKDAY($A3314)&lt;&gt;1,WEEKDAY($A3314)&lt;&gt;7),-VLOOKUP($A3314,ETF_OP_Fee!$K$5:$L$14,2,1),0))^($A3314-$A3313)*(1+2*(L3314/L3313-1))-M$3*IFERROR(VLOOKUP($A4910,Dividends!$C$10:$E$100,3,0),0)</f>
        <v>4.2208282082046953</v>
      </c>
      <c r="R3314">
        <f t="shared" si="156"/>
        <v>356.98193474551579</v>
      </c>
      <c r="S3314" t="e">
        <f t="shared" si="154"/>
        <v>#VALUE!</v>
      </c>
      <c r="T3314">
        <f t="shared" si="152"/>
        <v>308.38365071992564</v>
      </c>
      <c r="U3314">
        <f t="shared" si="150"/>
        <v>1071.9974974246982</v>
      </c>
      <c r="V3314">
        <f t="shared" si="151"/>
        <v>865.66229973225097</v>
      </c>
      <c r="W3314">
        <f>VLOOKUP(A3314,Tbills!$B$4:$C$10000,2,1)</f>
        <v>4.6800000000000272</v>
      </c>
    </row>
    <row r="3315" spans="1:23">
      <c r="A3315" s="24">
        <v>44980</v>
      </c>
      <c r="B3315">
        <f>IFERROR(VLOOKUP($A3315,'BTC-Web'!$A$2:$H$10000,2,0),"")</f>
        <v>24190.71875</v>
      </c>
      <c r="C3315">
        <f>VLOOKUP(A3315,H_SPBTFDUE!$B$2:$C$5828,2,0)</f>
        <v>133.79</v>
      </c>
      <c r="D3315" s="2">
        <f>D3314*(1-D$1+IF(AND(WEEKDAY($A3315)&lt;&gt;1,WEEKDAY($A3315)&lt;&gt;7),-VLOOKUP($A3315,ETF_OP_Fee!$G$5:$H$14,2,1),0))^($A3315-$A3314)*(1+2*(C3315/C3314-1))+IFERROR(VLOOKUP(A3315,BITXeom!$C$9:$D$100,2,0),0)-$D$3*IFERROR(VLOOKUP($A3315,Dividends!$C$10:$E$100,2,0),0)</f>
        <v>11.262556410898185</v>
      </c>
      <c r="G3315" s="66">
        <f t="shared" si="155"/>
        <v>4.7497948870392236E-2</v>
      </c>
      <c r="H3315" s="2">
        <f>H3314*(1-H$1+IF(AND(WEEKDAY($A3315)&lt;&gt;1,WEEKDAY($A3315)&lt;&gt;7),-VLOOKUP($A3315,ETF_OP_Fee!$I$5:$J$14,2,1),0))^($A3315-$A3314)*(1+1*(B3315/B3314-1))</f>
        <v>15.527727892161829</v>
      </c>
      <c r="I3315" s="9">
        <f>IFERROR(VLOOKUP(A3315,'BITO-IV'!$A$1:$J$10000,4,0),"")</f>
        <v>14.933</v>
      </c>
      <c r="J3315" s="9">
        <f t="shared" si="153"/>
        <v>3.9826417475512521E-2</v>
      </c>
      <c r="L3315" s="9">
        <f>VLOOKUP(A3315,'ETH-Web'!$A$1:$G$10001,6,0)</f>
        <v>1651.0738530000001</v>
      </c>
      <c r="M3315" s="2">
        <f>M3314*(1-M$1+IF(AND(WEEKDAY($A3315)&lt;&gt;1,WEEKDAY($A3315)&lt;&gt;7),-VLOOKUP($A3315,ETF_OP_Fee!$K$5:$L$14,2,1),0))^($A3315-$A3314)*(1+2*(L3315/L3314-1))-M$3*IFERROR(VLOOKUP($A4911,Dividends!$C$10:$E$100,3,0),0)</f>
        <v>4.2610054571124465</v>
      </c>
      <c r="R3315">
        <f t="shared" si="156"/>
        <v>353.37815121116103</v>
      </c>
      <c r="S3315" t="e">
        <f t="shared" si="154"/>
        <v>#VALUE!</v>
      </c>
      <c r="T3315">
        <f t="shared" si="152"/>
        <v>310.70599163957263</v>
      </c>
      <c r="U3315">
        <f t="shared" si="150"/>
        <v>1077.1135016002931</v>
      </c>
      <c r="V3315">
        <f t="shared" si="151"/>
        <v>873.90237205236861</v>
      </c>
      <c r="W3315">
        <f>VLOOKUP(A3315,Tbills!$B$4:$C$10000,2,1)</f>
        <v>4.7199995604395673</v>
      </c>
    </row>
    <row r="3316" spans="1:23">
      <c r="A3316" s="24">
        <v>44981</v>
      </c>
      <c r="B3316">
        <f>IFERROR(VLOOKUP($A3316,'BTC-Web'!$A$2:$H$10000,2,0),"")</f>
        <v>23946.007813</v>
      </c>
      <c r="C3316">
        <f>VLOOKUP(A3316,H_SPBTFDUE!$B$2:$C$5828,2,0)</f>
        <v>129.22</v>
      </c>
      <c r="D3316" s="2">
        <f>D3315*(1-D$1+IF(AND(WEEKDAY($A3316)&lt;&gt;1,WEEKDAY($A3316)&lt;&gt;7),-VLOOKUP($A3316,ETF_OP_Fee!$G$5:$H$14,2,1),0))^($A3316-$A3315)*(1+2*(C3316/C3315-1))+IFERROR(VLOOKUP(A3316,BITXeom!$C$9:$D$100,2,0),0)-$D$3*IFERROR(VLOOKUP($A3316,Dividends!$C$10:$E$100,2,0),0)</f>
        <v>10.491878481587817</v>
      </c>
      <c r="G3316" s="66">
        <f t="shared" si="155"/>
        <v>5.0740347087297424E-2</v>
      </c>
      <c r="H3316" s="2">
        <f>H3315*(1-H$1+IF(AND(WEEKDAY($A3316)&lt;&gt;1,WEEKDAY($A3316)&lt;&gt;7),-VLOOKUP($A3316,ETF_OP_Fee!$I$5:$J$14,2,1),0))^($A3316-$A3315)*(1+1*(B3316/B3315-1))</f>
        <v>15.370250862528527</v>
      </c>
      <c r="I3316" s="9">
        <f>IFERROR(VLOOKUP(A3316,'BITO-IV'!$A$1:$J$10000,4,0),"")</f>
        <v>14.4223</v>
      </c>
      <c r="J3316" s="9">
        <f t="shared" si="153"/>
        <v>6.5728133690779345E-2</v>
      </c>
      <c r="L3316" s="9">
        <f>VLOOKUP(A3316,'ETH-Web'!$A$1:$G$10001,6,0)</f>
        <v>1608.373169</v>
      </c>
      <c r="M3316" s="2">
        <f>M3315*(1-M$1+IF(AND(WEEKDAY($A3316)&lt;&gt;1,WEEKDAY($A3316)&lt;&gt;7),-VLOOKUP($A3316,ETF_OP_Fee!$K$5:$L$14,2,1),0))^($A3316-$A3315)*(1+2*(L3316/L3315-1))-M$3*IFERROR(VLOOKUP($A4912,Dividends!$C$10:$E$100,3,0),0)</f>
        <v>4.0405019924989594</v>
      </c>
      <c r="R3316">
        <f t="shared" si="156"/>
        <v>349.80341251108786</v>
      </c>
      <c r="S3316" t="e">
        <f t="shared" si="154"/>
        <v>#VALUE!</v>
      </c>
      <c r="T3316">
        <f t="shared" si="152"/>
        <v>300.09289363678585</v>
      </c>
      <c r="U3316">
        <f t="shared" si="150"/>
        <v>1049.2567929616109</v>
      </c>
      <c r="V3316">
        <f t="shared" si="151"/>
        <v>828.67865602782308</v>
      </c>
      <c r="W3316">
        <f>VLOOKUP(A3316,Tbills!$B$4:$C$10000,2,1)</f>
        <v>4.7199995604395673</v>
      </c>
    </row>
    <row r="3317" spans="1:23">
      <c r="A3317" s="24">
        <v>44984</v>
      </c>
      <c r="B3317">
        <f>IFERROR(VLOOKUP($A3317,'BTC-Web'!$A$2:$H$10000,2,0),"")</f>
        <v>23561.451172000001</v>
      </c>
      <c r="C3317">
        <f>VLOOKUP(A3317,H_SPBTFDUE!$B$2:$C$5828,2,0)</f>
        <v>129.76</v>
      </c>
      <c r="D3317" s="2">
        <f>D3316*(1-D$1+IF(AND(WEEKDAY($A3317)&lt;&gt;1,WEEKDAY($A3317)&lt;&gt;7),-VLOOKUP($A3317,ETF_OP_Fee!$G$5:$H$14,2,1),0))^($A3317-$A3316)*(1+2*(C3317/C3316-1))+IFERROR(VLOOKUP(A3317,BITXeom!$C$9:$D$100,2,0),0)-$D$3*IFERROR(VLOOKUP($A3317,Dividends!$C$10:$E$100,2,0),0)</f>
        <v>10.575742342032878</v>
      </c>
      <c r="G3317" s="66">
        <f t="shared" si="155"/>
        <v>5.031362613975391E-2</v>
      </c>
      <c r="H3317" s="2">
        <f>H3316*(1-H$1+IF(AND(WEEKDAY($A3317)&lt;&gt;1,WEEKDAY($A3317)&lt;&gt;7),-VLOOKUP($A3317,ETF_OP_Fee!$I$5:$J$14,2,1),0))^($A3317-$A3316)*(1+1*(B3317/B3316-1))</f>
        <v>15.122234221876381</v>
      </c>
      <c r="I3317" s="9">
        <f>IFERROR(VLOOKUP(A3317,'BITO-IV'!$A$1:$J$10000,4,0),"")</f>
        <v>14.479799999999999</v>
      </c>
      <c r="J3317" s="9">
        <f t="shared" si="153"/>
        <v>4.4367617085621536E-2</v>
      </c>
      <c r="L3317" s="9">
        <f>VLOOKUP(A3317,'ETH-Web'!$A$1:$G$10001,6,0)</f>
        <v>1634.3264160000001</v>
      </c>
      <c r="M3317" s="2">
        <f>M3316*(1-M$1+IF(AND(WEEKDAY($A3317)&lt;&gt;1,WEEKDAY($A3317)&lt;&gt;7),-VLOOKUP($A3317,ETF_OP_Fee!$K$5:$L$14,2,1),0))^($A3317-$A3316)*(1+2*(L3317/L3316-1))-M$3*IFERROR(VLOOKUP($A4913,Dividends!$C$10:$E$100,3,0),0)</f>
        <v>4.1705775370462002</v>
      </c>
      <c r="R3317">
        <f t="shared" si="156"/>
        <v>344.18580700556504</v>
      </c>
      <c r="S3317" t="e">
        <f t="shared" si="154"/>
        <v>#VALUE!</v>
      </c>
      <c r="T3317">
        <f t="shared" si="152"/>
        <v>301.34695773339519</v>
      </c>
      <c r="U3317">
        <f t="shared" si="150"/>
        <v>1066.1879512518799</v>
      </c>
      <c r="V3317">
        <f t="shared" si="151"/>
        <v>855.35623907012928</v>
      </c>
      <c r="W3317">
        <f>VLOOKUP(A3317,Tbills!$B$4:$C$10000,2,1)</f>
        <v>4.7199995604395673</v>
      </c>
    </row>
    <row r="3318" spans="1:23">
      <c r="A3318" s="24">
        <v>44985</v>
      </c>
      <c r="B3318">
        <f>IFERROR(VLOOKUP($A3318,'BTC-Web'!$A$2:$H$10000,2,0),"")</f>
        <v>23521.837890999999</v>
      </c>
      <c r="C3318">
        <f>VLOOKUP(A3318,H_SPBTFDUE!$B$2:$C$5828,2,0)</f>
        <v>129.57</v>
      </c>
      <c r="D3318" s="2">
        <f>D3317*(1-D$1+IF(AND(WEEKDAY($A3318)&lt;&gt;1,WEEKDAY($A3318)&lt;&gt;7),-VLOOKUP($A3318,ETF_OP_Fee!$G$5:$H$14,2,1),0))^($A3318-$A3317)*(1+2*(C3318/C3317-1))+IFERROR(VLOOKUP(A3318,BITXeom!$C$9:$D$100,2,0),0)-$D$3*IFERROR(VLOOKUP($A3318,Dividends!$C$10:$E$100,2,0),0)</f>
        <v>10.54350030609751</v>
      </c>
      <c r="G3318" s="66">
        <f t="shared" si="155"/>
        <v>5.0458349690907442E-2</v>
      </c>
      <c r="H3318" s="2">
        <f>H3317*(1-H$1+IF(AND(WEEKDAY($A3318)&lt;&gt;1,WEEKDAY($A3318)&lt;&gt;7),-VLOOKUP($A3318,ETF_OP_Fee!$I$5:$J$14,2,1),0))^($A3318-$A3317)*(1+1*(B3318/B3317-1))</f>
        <v>15.096416655474853</v>
      </c>
      <c r="I3318" s="9">
        <f>IFERROR(VLOOKUP(A3318,'BITO-IV'!$A$1:$J$10000,4,0),"")</f>
        <v>14.4613</v>
      </c>
      <c r="J3318" s="9">
        <f t="shared" si="153"/>
        <v>4.3918365255879666E-2</v>
      </c>
      <c r="L3318" s="9">
        <f>VLOOKUP(A3318,'ETH-Web'!$A$1:$G$10001,6,0)</f>
        <v>1605.8951420000001</v>
      </c>
      <c r="M3318" s="2">
        <f>M3317*(1-M$1+IF(AND(WEEKDAY($A3318)&lt;&gt;1,WEEKDAY($A3318)&lt;&gt;7),-VLOOKUP($A3318,ETF_OP_Fee!$K$5:$L$14,2,1),0))^($A3318-$A3317)*(1+2*(L3318/L3317-1))-M$3*IFERROR(VLOOKUP($A4914,Dividends!$C$10:$E$100,3,0),0)</f>
        <v>4.0253684202007953</v>
      </c>
      <c r="R3318">
        <f t="shared" si="156"/>
        <v>343.60713598103467</v>
      </c>
      <c r="S3318" t="e">
        <f t="shared" si="154"/>
        <v>#VALUE!</v>
      </c>
      <c r="T3318">
        <f t="shared" si="152"/>
        <v>300.90571295866226</v>
      </c>
      <c r="U3318">
        <f t="shared" si="150"/>
        <v>1047.6401988073396</v>
      </c>
      <c r="V3318">
        <f t="shared" si="151"/>
        <v>825.57486635608825</v>
      </c>
      <c r="W3318">
        <f>VLOOKUP(A3318,Tbills!$B$4:$C$10000,2,1)</f>
        <v>4.7199995604395673</v>
      </c>
    </row>
    <row r="3319" spans="1:23">
      <c r="A3319" s="24">
        <v>44986</v>
      </c>
      <c r="B3319">
        <f>IFERROR(VLOOKUP($A3319,'BTC-Web'!$A$2:$H$10000,2,0),"")</f>
        <v>23150.929688</v>
      </c>
      <c r="C3319">
        <f>VLOOKUP(A3319,H_SPBTFDUE!$B$2:$C$5828,2,0)</f>
        <v>130.25</v>
      </c>
      <c r="D3319" s="2">
        <f>D3318*(1-D$1+IF(AND(WEEKDAY($A3319)&lt;&gt;1,WEEKDAY($A3319)&lt;&gt;7),-VLOOKUP($A3319,ETF_OP_Fee!$G$5:$H$14,2,1),0))^($A3319-$A3318)*(1+2*(C3319/C3318-1))+IFERROR(VLOOKUP(A3319,BITXeom!$C$9:$D$100,2,0),0)-$D$3*IFERROR(VLOOKUP($A3319,Dividends!$C$10:$E$100,2,0),0)</f>
        <v>10.652883255392672</v>
      </c>
      <c r="G3319" s="66">
        <f t="shared" si="155"/>
        <v>4.9926099293320765E-2</v>
      </c>
      <c r="H3319" s="2">
        <f>H3318*(1-H$1+IF(AND(WEEKDAY($A3319)&lt;&gt;1,WEEKDAY($A3319)&lt;&gt;7),-VLOOKUP($A3319,ETF_OP_Fee!$I$5:$J$14,2,1),0))^($A3319-$A3318)*(1+1*(B3319/B3318-1))</f>
        <v>14.846581253313333</v>
      </c>
      <c r="I3319" s="9">
        <f>IFERROR(VLOOKUP(A3319,'BITO-IV'!$A$1:$J$10000,4,0),"")</f>
        <v>14.4366</v>
      </c>
      <c r="J3319" s="9">
        <f t="shared" si="153"/>
        <v>2.8398740237544295E-2</v>
      </c>
      <c r="L3319" s="9">
        <f>VLOOKUP(A3319,'ETH-Web'!$A$1:$G$10001,6,0)</f>
        <v>1663.433716</v>
      </c>
      <c r="M3319" s="2">
        <f>M3318*(1-M$1+IF(AND(WEEKDAY($A3319)&lt;&gt;1,WEEKDAY($A3319)&lt;&gt;7),-VLOOKUP($A3319,ETF_OP_Fee!$K$5:$L$14,2,1),0))^($A3319-$A3318)*(1+2*(L3319/L3318-1))-M$3*IFERROR(VLOOKUP($A4915,Dividends!$C$10:$E$100,3,0),0)</f>
        <v>4.3137119721941541</v>
      </c>
      <c r="R3319">
        <f t="shared" si="156"/>
        <v>338.18890693212751</v>
      </c>
      <c r="S3319" t="e">
        <f t="shared" si="154"/>
        <v>#VALUE!</v>
      </c>
      <c r="T3319">
        <f t="shared" si="152"/>
        <v>302.48490478402226</v>
      </c>
      <c r="U3319">
        <f t="shared" si="150"/>
        <v>1085.1767237820509</v>
      </c>
      <c r="V3319">
        <f t="shared" si="151"/>
        <v>884.71210910061257</v>
      </c>
      <c r="W3319">
        <f>VLOOKUP(A3319,Tbills!$B$4:$C$10000,2,1)</f>
        <v>4.7199995604395673</v>
      </c>
    </row>
    <row r="3320" spans="1:23">
      <c r="A3320" s="24">
        <v>44987</v>
      </c>
      <c r="B3320">
        <f>IFERROR(VLOOKUP($A3320,'BTC-Web'!$A$2:$H$10000,2,0),"")</f>
        <v>23647.019531000002</v>
      </c>
      <c r="C3320">
        <f>VLOOKUP(A3320,H_SPBTFDUE!$B$2:$C$5828,2,0)</f>
        <v>130.56</v>
      </c>
      <c r="D3320" s="2">
        <f>D3319*(1-D$1+IF(AND(WEEKDAY($A3320)&lt;&gt;1,WEEKDAY($A3320)&lt;&gt;7),-VLOOKUP($A3320,ETF_OP_Fee!$G$5:$H$14,2,1),0))^($A3320-$A3319)*(1+2*(C3320/C3319-1))+IFERROR(VLOOKUP(A3320,BITXeom!$C$9:$D$100,2,0),0)-$D$3*IFERROR(VLOOKUP($A3320,Dividends!$C$10:$E$100,2,0),0)</f>
        <v>10.702301501570538</v>
      </c>
      <c r="G3320" s="66">
        <f t="shared" si="155"/>
        <v>4.9685848334746797E-2</v>
      </c>
      <c r="H3320" s="2">
        <f>H3319*(1-H$1+IF(AND(WEEKDAY($A3320)&lt;&gt;1,WEEKDAY($A3320)&lt;&gt;7),-VLOOKUP($A3320,ETF_OP_Fee!$I$5:$J$14,2,1),0))^($A3320-$A3319)*(1+1*(B3320/B3319-1))</f>
        <v>15.152693404348387</v>
      </c>
      <c r="I3320" s="9">
        <f>IFERROR(VLOOKUP(A3320,'BITO-IV'!$A$1:$J$10000,4,0),"")</f>
        <v>14.4709</v>
      </c>
      <c r="J3320" s="9">
        <f t="shared" si="153"/>
        <v>4.7114789290810366E-2</v>
      </c>
      <c r="L3320" s="9">
        <f>VLOOKUP(A3320,'ETH-Web'!$A$1:$G$10001,6,0)</f>
        <v>1647.319336</v>
      </c>
      <c r="M3320" s="2">
        <f>M3319*(1-M$1+IF(AND(WEEKDAY($A3320)&lt;&gt;1,WEEKDAY($A3320)&lt;&gt;7),-VLOOKUP($A3320,ETF_OP_Fee!$K$5:$L$14,2,1),0))^($A3320-$A3319)*(1+2*(L3320/L3319-1))-M$3*IFERROR(VLOOKUP($A4916,Dividends!$C$10:$E$100,3,0),0)</f>
        <v>4.2300255579176413</v>
      </c>
      <c r="R3320">
        <f t="shared" si="156"/>
        <v>345.43579005973095</v>
      </c>
      <c r="S3320" t="e">
        <f t="shared" si="154"/>
        <v>#VALUE!</v>
      </c>
      <c r="T3320">
        <f t="shared" si="152"/>
        <v>303.20483046911284</v>
      </c>
      <c r="U3320">
        <f t="shared" si="150"/>
        <v>1074.6641617689224</v>
      </c>
      <c r="V3320">
        <f t="shared" si="151"/>
        <v>867.54861173340612</v>
      </c>
      <c r="W3320">
        <f>VLOOKUP(A3320,Tbills!$B$4:$C$10000,2,1)</f>
        <v>4.7499982417582371</v>
      </c>
    </row>
    <row r="3321" spans="1:23">
      <c r="A3321" s="24">
        <v>44988</v>
      </c>
      <c r="B3321">
        <f>IFERROR(VLOOKUP($A3321,'BTC-Web'!$A$2:$H$10000,2,0),"")</f>
        <v>23476.632813</v>
      </c>
      <c r="C3321">
        <f>VLOOKUP(A3321,H_SPBTFDUE!$B$2:$C$5828,2,0)</f>
        <v>123.55</v>
      </c>
      <c r="D3321" s="2">
        <f>D3320*(1-D$1+IF(AND(WEEKDAY($A3321)&lt;&gt;1,WEEKDAY($A3321)&lt;&gt;7),-VLOOKUP($A3321,ETF_OP_Fee!$G$5:$H$14,2,1),0))^($A3321-$A3320)*(1+2*(C3321/C3320-1))+IFERROR(VLOOKUP(A3321,BITXeom!$C$9:$D$100,2,0),0)-$D$3*IFERROR(VLOOKUP($A3321,Dividends!$C$10:$E$100,2,0),0)</f>
        <v>9.5518984683241932</v>
      </c>
      <c r="G3321" s="66">
        <f t="shared" si="155"/>
        <v>5.5018706139704714E-2</v>
      </c>
      <c r="H3321" s="2">
        <f>H3320*(1-H$1+IF(AND(WEEKDAY($A3321)&lt;&gt;1,WEEKDAY($A3321)&lt;&gt;7),-VLOOKUP($A3321,ETF_OP_Fee!$I$5:$J$14,2,1),0))^($A3321-$A3320)*(1+1*(B3321/B3320-1))</f>
        <v>15.031580105741332</v>
      </c>
      <c r="I3321" s="9">
        <f>IFERROR(VLOOKUP(A3321,'BITO-IV'!$A$1:$J$10000,4,0),"")</f>
        <v>13.698</v>
      </c>
      <c r="J3321" s="9">
        <f t="shared" si="153"/>
        <v>9.7355826087117237E-2</v>
      </c>
      <c r="L3321" s="9">
        <f>VLOOKUP(A3321,'ETH-Web'!$A$1:$G$10001,6,0)</f>
        <v>1569.1676030000001</v>
      </c>
      <c r="M3321" s="2">
        <f>M3320*(1-M$1+IF(AND(WEEKDAY($A3321)&lt;&gt;1,WEEKDAY($A3321)&lt;&gt;7),-VLOOKUP($A3321,ETF_OP_Fee!$K$5:$L$14,2,1),0))^($A3321-$A3320)*(1+2*(L3321/L3320-1))-M$3*IFERROR(VLOOKUP($A4917,Dividends!$C$10:$E$100,3,0),0)</f>
        <v>3.8285672193457523</v>
      </c>
      <c r="R3321">
        <f t="shared" si="156"/>
        <v>342.94677995548267</v>
      </c>
      <c r="S3321" t="e">
        <f t="shared" si="154"/>
        <v>#VALUE!</v>
      </c>
      <c r="T3321">
        <f t="shared" si="152"/>
        <v>286.92522062238731</v>
      </c>
      <c r="U3321">
        <f t="shared" si="150"/>
        <v>1023.6801996434189</v>
      </c>
      <c r="V3321">
        <f t="shared" si="151"/>
        <v>785.21231860039359</v>
      </c>
      <c r="W3321">
        <f>VLOOKUP(A3321,Tbills!$B$4:$C$10000,2,1)</f>
        <v>4.7499982417582371</v>
      </c>
    </row>
    <row r="3322" spans="1:23">
      <c r="A3322" s="24">
        <v>44991</v>
      </c>
      <c r="B3322">
        <f>IFERROR(VLOOKUP($A3322,'BTC-Web'!$A$2:$H$10000,2,0),"")</f>
        <v>22436.816406000002</v>
      </c>
      <c r="C3322">
        <f>VLOOKUP(A3322,H_SPBTFDUE!$B$2:$C$5828,2,0)</f>
        <v>123.91</v>
      </c>
      <c r="D3322" s="2">
        <f>D3321*(1-D$1+IF(AND(WEEKDAY($A3322)&lt;&gt;1,WEEKDAY($A3322)&lt;&gt;7),-VLOOKUP($A3322,ETF_OP_Fee!$G$5:$H$14,2,1),0))^($A3322-$A3321)*(1+2*(C3322/C3321-1))+IFERROR(VLOOKUP(A3322,BITXeom!$C$9:$D$100,2,0),0)-$D$3*IFERROR(VLOOKUP($A3322,Dividends!$C$10:$E$100,2,0),0)</f>
        <v>9.6040890162381185</v>
      </c>
      <c r="G3322" s="66">
        <f t="shared" si="155"/>
        <v>5.4695215131455789E-2</v>
      </c>
      <c r="H3322" s="2">
        <f>H3321*(1-H$1+IF(AND(WEEKDAY($A3322)&lt;&gt;1,WEEKDAY($A3322)&lt;&gt;7),-VLOOKUP($A3322,ETF_OP_Fee!$I$5:$J$14,2,1),0))^($A3322-$A3321)*(1+1*(B3322/B3321-1))</f>
        <v>14.331652508497452</v>
      </c>
      <c r="I3322" s="9">
        <f>IFERROR(VLOOKUP(A3322,'BITO-IV'!$A$1:$J$10000,4,0),"")</f>
        <v>13.7438</v>
      </c>
      <c r="J3322" s="9">
        <f t="shared" si="153"/>
        <v>4.2772196080956615E-2</v>
      </c>
      <c r="L3322" s="9">
        <f>VLOOKUP(A3322,'ETH-Web'!$A$1:$G$10001,6,0)</f>
        <v>1567.398682</v>
      </c>
      <c r="M3322" s="2">
        <f>M3321*(1-M$1+IF(AND(WEEKDAY($A3322)&lt;&gt;1,WEEKDAY($A3322)&lt;&gt;7),-VLOOKUP($A3322,ETF_OP_Fee!$K$5:$L$14,2,1),0))^($A3322-$A3321)*(1+2*(L3322/L3321-1))-M$3*IFERROR(VLOOKUP($A4918,Dividends!$C$10:$E$100,3,0),0)</f>
        <v>3.8196402180398614</v>
      </c>
      <c r="R3322">
        <f t="shared" si="156"/>
        <v>327.75713622054025</v>
      </c>
      <c r="S3322" t="e">
        <f t="shared" si="154"/>
        <v>#VALUE!</v>
      </c>
      <c r="T3322">
        <f t="shared" si="152"/>
        <v>287.76126335346027</v>
      </c>
      <c r="U3322">
        <f t="shared" si="150"/>
        <v>1022.5262060235076</v>
      </c>
      <c r="V3322">
        <f t="shared" si="151"/>
        <v>783.38145316380724</v>
      </c>
      <c r="W3322">
        <f>VLOOKUP(A3322,Tbills!$B$4:$C$10000,2,1)</f>
        <v>4.7499982417582371</v>
      </c>
    </row>
    <row r="3323" spans="1:23">
      <c r="A3323" s="24">
        <v>44992</v>
      </c>
      <c r="B3323">
        <f>IFERROR(VLOOKUP($A3323,'BTC-Web'!$A$2:$H$10000,2,0),"")</f>
        <v>22428.322265999999</v>
      </c>
      <c r="C3323">
        <f>VLOOKUP(A3323,H_SPBTFDUE!$B$2:$C$5828,2,0)</f>
        <v>122.13</v>
      </c>
      <c r="D3323" s="2">
        <f>D3322*(1-D$1+IF(AND(WEEKDAY($A3323)&lt;&gt;1,WEEKDAY($A3323)&lt;&gt;7),-VLOOKUP($A3323,ETF_OP_Fee!$G$5:$H$14,2,1),0))^($A3323-$A3322)*(1+2*(C3323/C3322-1))+IFERROR(VLOOKUP(A3323,BITXeom!$C$9:$D$100,2,0),0)-$D$3*IFERROR(VLOOKUP($A3323,Dividends!$C$10:$E$100,2,0),0)</f>
        <v>9.3270339561541569</v>
      </c>
      <c r="G3323" s="66">
        <f t="shared" si="155"/>
        <v>5.6263790514688689E-2</v>
      </c>
      <c r="H3323" s="2">
        <f>H3322*(1-H$1+IF(AND(WEEKDAY($A3323)&lt;&gt;1,WEEKDAY($A3323)&lt;&gt;7),-VLOOKUP($A3323,ETF_OP_Fee!$I$5:$J$14,2,1),0))^($A3323-$A3322)*(1+1*(B3323/B3322-1))</f>
        <v>14.314863968455676</v>
      </c>
      <c r="I3323" s="9">
        <f>IFERROR(VLOOKUP(A3323,'BITO-IV'!$A$1:$J$10000,4,0),"")</f>
        <v>13.545500000000001</v>
      </c>
      <c r="J3323" s="9">
        <f t="shared" si="153"/>
        <v>5.6798491636017578E-2</v>
      </c>
      <c r="L3323" s="9">
        <f>VLOOKUP(A3323,'ETH-Web'!$A$1:$G$10001,6,0)</f>
        <v>1561.9331050000001</v>
      </c>
      <c r="M3323" s="2">
        <f>M3322*(1-M$1+IF(AND(WEEKDAY($A3323)&lt;&gt;1,WEEKDAY($A3323)&lt;&gt;7),-VLOOKUP($A3323,ETF_OP_Fee!$K$5:$L$14,2,1),0))^($A3323-$A3322)*(1+2*(L3323/L3322-1))-M$3*IFERROR(VLOOKUP($A4919,Dividends!$C$10:$E$100,3,0),0)</f>
        <v>3.7929040826851477</v>
      </c>
      <c r="R3323">
        <f t="shared" si="156"/>
        <v>327.63305377717222</v>
      </c>
      <c r="S3323" t="e">
        <f t="shared" si="154"/>
        <v>#VALUE!</v>
      </c>
      <c r="T3323">
        <f t="shared" si="152"/>
        <v>283.62749651648858</v>
      </c>
      <c r="U3323">
        <f t="shared" si="150"/>
        <v>1018.9606194387287</v>
      </c>
      <c r="V3323">
        <f t="shared" si="151"/>
        <v>777.89805908201913</v>
      </c>
      <c r="W3323">
        <f>VLOOKUP(A3323,Tbills!$B$4:$C$10000,2,1)</f>
        <v>4.7499982417582371</v>
      </c>
    </row>
    <row r="3324" spans="1:23">
      <c r="A3324" s="24">
        <v>44993</v>
      </c>
      <c r="B3324">
        <f>IFERROR(VLOOKUP($A3324,'BTC-Web'!$A$2:$H$10000,2,0),"")</f>
        <v>22216.441406000002</v>
      </c>
      <c r="C3324">
        <f>VLOOKUP(A3324,H_SPBTFDUE!$B$2:$C$5828,2,0)</f>
        <v>122.39</v>
      </c>
      <c r="D3324" s="2">
        <f>D3323*(1-D$1+IF(AND(WEEKDAY($A3324)&lt;&gt;1,WEEKDAY($A3324)&lt;&gt;7),-VLOOKUP($A3324,ETF_OP_Fee!$G$5:$H$14,2,1),0))^($A3324-$A3323)*(1+2*(C3324/C3323-1))+IFERROR(VLOOKUP(A3324,BITXeom!$C$9:$D$100,2,0),0)-$D$3*IFERROR(VLOOKUP($A3324,Dividends!$C$10:$E$100,2,0),0)</f>
        <v>9.3656170687689499</v>
      </c>
      <c r="G3324" s="66">
        <f t="shared" si="155"/>
        <v>5.6021304103338034E-2</v>
      </c>
      <c r="H3324" s="2">
        <f>H3323*(1-H$1+IF(AND(WEEKDAY($A3324)&lt;&gt;1,WEEKDAY($A3324)&lt;&gt;7),-VLOOKUP($A3324,ETF_OP_Fee!$I$5:$J$14,2,1),0))^($A3324-$A3323)*(1+1*(B3324/B3323-1))</f>
        <v>14.168384545563592</v>
      </c>
      <c r="I3324" s="9">
        <f>IFERROR(VLOOKUP(A3324,'BITO-IV'!$A$1:$J$10000,4,0),"")</f>
        <v>13.574199999999999</v>
      </c>
      <c r="J3324" s="9">
        <f t="shared" si="153"/>
        <v>4.3773080223040273E-2</v>
      </c>
      <c r="L3324" s="9">
        <f>VLOOKUP(A3324,'ETH-Web'!$A$1:$G$10001,6,0)</f>
        <v>1534.0882570000001</v>
      </c>
      <c r="M3324" s="2">
        <f>M3323*(1-M$1+IF(AND(WEEKDAY($A3324)&lt;&gt;1,WEEKDAY($A3324)&lt;&gt;7),-VLOOKUP($A3324,ETF_OP_Fee!$K$5:$L$14,2,1),0))^($A3324-$A3323)*(1+2*(L3324/L3323-1))-M$3*IFERROR(VLOOKUP($A4920,Dividends!$C$10:$E$100,3,0),0)</f>
        <v>3.6575763884917021</v>
      </c>
      <c r="R3324">
        <f t="shared" si="156"/>
        <v>324.5378970206649</v>
      </c>
      <c r="S3324" t="e">
        <f t="shared" si="154"/>
        <v>#VALUE!</v>
      </c>
      <c r="T3324">
        <f t="shared" si="152"/>
        <v>284.23130515559683</v>
      </c>
      <c r="U3324">
        <f t="shared" si="150"/>
        <v>1000.7954345947484</v>
      </c>
      <c r="V3324">
        <f t="shared" si="151"/>
        <v>750.14329693717707</v>
      </c>
      <c r="W3324">
        <f>VLOOKUP(A3324,Tbills!$B$4:$C$10000,2,1)</f>
        <v>4.7499982417582371</v>
      </c>
    </row>
    <row r="3325" spans="1:23">
      <c r="A3325" s="24">
        <v>44994</v>
      </c>
      <c r="B3325">
        <f>IFERROR(VLOOKUP($A3325,'BTC-Web'!$A$2:$H$10000,2,0),"")</f>
        <v>21720.080077999999</v>
      </c>
      <c r="C3325">
        <f>VLOOKUP(A3325,H_SPBTFDUE!$B$2:$C$5828,2,0)</f>
        <v>111.01</v>
      </c>
      <c r="D3325" s="2">
        <f>D3324*(1-D$1+IF(AND(WEEKDAY($A3325)&lt;&gt;1,WEEKDAY($A3325)&lt;&gt;7),-VLOOKUP($A3325,ETF_OP_Fee!$G$5:$H$14,2,1),0))^($A3325-$A3324)*(1+2*(C3325/C3324-1))+IFERROR(VLOOKUP(A3325,BITXeom!$C$9:$D$100,2,0),0)-$D$3*IFERROR(VLOOKUP($A3325,Dividends!$C$10:$E$100,2,0),0)</f>
        <v>7.6230406545004419</v>
      </c>
      <c r="G3325" s="66">
        <f t="shared" si="155"/>
        <v>6.6436272404922683E-2</v>
      </c>
      <c r="H3325" s="2">
        <f>H3324*(1-H$1+IF(AND(WEEKDAY($A3325)&lt;&gt;1,WEEKDAY($A3325)&lt;&gt;7),-VLOOKUP($A3325,ETF_OP_Fee!$I$5:$J$14,2,1),0))^($A3325-$A3324)*(1+1*(B3325/B3324-1))</f>
        <v>13.840846890202265</v>
      </c>
      <c r="I3325" s="9">
        <f>IFERROR(VLOOKUP(A3325,'BITO-IV'!$A$1:$J$10000,4,0),"")</f>
        <v>12.3141</v>
      </c>
      <c r="J3325" s="9">
        <f t="shared" si="153"/>
        <v>0.12398363584852046</v>
      </c>
      <c r="L3325" s="9">
        <f>VLOOKUP(A3325,'ETH-Web'!$A$1:$G$10001,6,0)</f>
        <v>1438.6607670000001</v>
      </c>
      <c r="M3325" s="2">
        <f>M3324*(1-M$1+IF(AND(WEEKDAY($A3325)&lt;&gt;1,WEEKDAY($A3325)&lt;&gt;7),-VLOOKUP($A3325,ETF_OP_Fee!$K$5:$L$14,2,1),0))^($A3325-$A3324)*(1+2*(L3325/L3324-1))-M$3*IFERROR(VLOOKUP($A4921,Dividends!$C$10:$E$100,3,0),0)</f>
        <v>3.2024570749155874</v>
      </c>
      <c r="R3325">
        <f t="shared" si="156"/>
        <v>317.28704803870329</v>
      </c>
      <c r="S3325" t="e">
        <f t="shared" si="154"/>
        <v>#VALUE!</v>
      </c>
      <c r="T3325">
        <f t="shared" si="152"/>
        <v>257.80306549001392</v>
      </c>
      <c r="U3325">
        <f t="shared" si="150"/>
        <v>938.54126121778859</v>
      </c>
      <c r="V3325">
        <f t="shared" si="151"/>
        <v>656.80151371154807</v>
      </c>
      <c r="W3325">
        <f>VLOOKUP(A3325,Tbills!$B$4:$C$10000,2,1)</f>
        <v>4.7649995604395725</v>
      </c>
    </row>
    <row r="3326" spans="1:23">
      <c r="A3326" s="24">
        <v>44995</v>
      </c>
      <c r="B3326">
        <f>IFERROR(VLOOKUP($A3326,'BTC-Web'!$A$2:$H$10000,2,0),"")</f>
        <v>20367.001952999999</v>
      </c>
      <c r="C3326">
        <f>VLOOKUP(A3326,H_SPBTFDUE!$B$2:$C$5828,2,0)</f>
        <v>110.32</v>
      </c>
      <c r="D3326" s="2">
        <f>D3325*(1-D$1+IF(AND(WEEKDAY($A3326)&lt;&gt;1,WEEKDAY($A3326)&lt;&gt;7),-VLOOKUP($A3326,ETF_OP_Fee!$G$5:$H$14,2,1),0))^($A3326-$A3325)*(1+2*(C3326/C3325-1))+IFERROR(VLOOKUP(A3326,BITXeom!$C$9:$D$100,2,0),0)-$D$3*IFERROR(VLOOKUP($A3326,Dividends!$C$10:$E$100,2,0),0)</f>
        <v>7.527368735733706</v>
      </c>
      <c r="G3326" s="66">
        <f t="shared" si="155"/>
        <v>6.7258704141640632E-2</v>
      </c>
      <c r="H3326" s="2">
        <f>H3325*(1-H$1+IF(AND(WEEKDAY($A3326)&lt;&gt;1,WEEKDAY($A3326)&lt;&gt;7),-VLOOKUP($A3326,ETF_OP_Fee!$I$5:$J$14,2,1),0))^($A3326-$A3325)*(1+1*(B3326/B3325-1))</f>
        <v>12.968320935567716</v>
      </c>
      <c r="I3326" s="9">
        <f>IFERROR(VLOOKUP(A3326,'BITO-IV'!$A$1:$J$10000,4,0),"")</f>
        <v>12.2441</v>
      </c>
      <c r="J3326" s="9">
        <f t="shared" si="153"/>
        <v>5.9148564252800684E-2</v>
      </c>
      <c r="L3326" s="9">
        <f>VLOOKUP(A3326,'ETH-Web'!$A$1:$G$10001,6,0)</f>
        <v>1429.158081</v>
      </c>
      <c r="M3326" s="2">
        <f>M3325*(1-M$1+IF(AND(WEEKDAY($A3326)&lt;&gt;1,WEEKDAY($A3326)&lt;&gt;7),-VLOOKUP($A3326,ETF_OP_Fee!$K$5:$L$14,2,1),0))^($A3326-$A3325)*(1+2*(L3326/L3325-1))-M$3*IFERROR(VLOOKUP($A4922,Dividends!$C$10:$E$100,3,0),0)</f>
        <v>3.1600697558080628</v>
      </c>
      <c r="R3326">
        <f t="shared" si="156"/>
        <v>297.52127542160133</v>
      </c>
      <c r="S3326" t="e">
        <f t="shared" si="154"/>
        <v>#VALUE!</v>
      </c>
      <c r="T3326">
        <f t="shared" si="152"/>
        <v>256.20065025545745</v>
      </c>
      <c r="U3326">
        <f t="shared" si="150"/>
        <v>932.34197983890272</v>
      </c>
      <c r="V3326">
        <f t="shared" si="151"/>
        <v>648.1081714744065</v>
      </c>
      <c r="W3326">
        <f>VLOOKUP(A3326,Tbills!$B$4:$C$10000,2,1)</f>
        <v>4.7649995604395725</v>
      </c>
    </row>
    <row r="3327" spans="1:23">
      <c r="A3327" s="24">
        <v>44998</v>
      </c>
      <c r="B3327">
        <f>IFERROR(VLOOKUP($A3327,'BTC-Web'!$A$2:$H$10000,2,0),"")</f>
        <v>22156.40625</v>
      </c>
      <c r="C3327">
        <f>VLOOKUP(A3327,H_SPBTFDUE!$B$2:$C$5828,2,0)</f>
        <v>134.82</v>
      </c>
      <c r="D3327" s="2">
        <f>D3326*(1-D$1+IF(AND(WEEKDAY($A3327)&lt;&gt;1,WEEKDAY($A3327)&lt;&gt;7),-VLOOKUP($A3327,ETF_OP_Fee!$G$5:$H$14,2,1),0))^($A3327-$A3326)*(1+2*(C3327/C3326-1))+IFERROR(VLOOKUP(A3327,BITXeom!$C$9:$D$100,2,0),0)-$D$3*IFERROR(VLOOKUP($A3327,Dividends!$C$10:$E$100,2,0),0)</f>
        <v>10.866812310832177</v>
      </c>
      <c r="G3327" s="66">
        <f t="shared" si="155"/>
        <v>3.7381413092989639E-2</v>
      </c>
      <c r="H3327" s="2">
        <f>H3326*(1-H$1+IF(AND(WEEKDAY($A3327)&lt;&gt;1,WEEKDAY($A3327)&lt;&gt;7),-VLOOKUP($A3327,ETF_OP_Fee!$I$5:$J$14,2,1),0))^($A3327-$A3326)*(1+1*(B3327/B3326-1))</f>
        <v>14.074149870356665</v>
      </c>
      <c r="I3327" s="9">
        <f>IFERROR(VLOOKUP(A3327,'BITO-IV'!$A$1:$J$10000,4,0),"")</f>
        <v>14.9649</v>
      </c>
      <c r="J3327" s="9">
        <f t="shared" si="153"/>
        <v>-5.9522624918531664E-2</v>
      </c>
      <c r="L3327" s="9">
        <f>VLOOKUP(A3327,'ETH-Web'!$A$1:$G$10001,6,0)</f>
        <v>1680.3089600000001</v>
      </c>
      <c r="M3327" s="2">
        <f>M3326*(1-M$1+IF(AND(WEEKDAY($A3327)&lt;&gt;1,WEEKDAY($A3327)&lt;&gt;7),-VLOOKUP($A3327,ETF_OP_Fee!$K$5:$L$14,2,1),0))^($A3327-$A3326)*(1+2*(L3327/L3326-1))-M$3*IFERROR(VLOOKUP($A4923,Dividends!$C$10:$E$100,3,0),0)</f>
        <v>4.2703997222467676</v>
      </c>
      <c r="R3327">
        <f t="shared" si="156"/>
        <v>323.66090313494357</v>
      </c>
      <c r="S3327" t="e">
        <f t="shared" si="154"/>
        <v>#VALUE!</v>
      </c>
      <c r="T3327">
        <f t="shared" si="152"/>
        <v>313.09800278680905</v>
      </c>
      <c r="U3327">
        <f t="shared" si="150"/>
        <v>1096.1856517728691</v>
      </c>
      <c r="V3327">
        <f t="shared" si="151"/>
        <v>875.82907002710795</v>
      </c>
      <c r="W3327">
        <f>VLOOKUP(A3327,Tbills!$B$4:$C$10000,2,1)</f>
        <v>4.7649995604395725</v>
      </c>
    </row>
    <row r="3328" spans="1:23">
      <c r="A3328" s="24">
        <v>44999</v>
      </c>
      <c r="B3328">
        <f>IFERROR(VLOOKUP($A3328,'BTC-Web'!$A$2:$H$10000,2,0),"")</f>
        <v>24201.765625</v>
      </c>
      <c r="C3328">
        <f>VLOOKUP(A3328,H_SPBTFDUE!$B$2:$C$5828,2,0)</f>
        <v>139.4</v>
      </c>
      <c r="D3328" s="2">
        <f>D3327*(1-D$1+IF(AND(WEEKDAY($A3328)&lt;&gt;1,WEEKDAY($A3328)&lt;&gt;7),-VLOOKUP($A3328,ETF_OP_Fee!$G$5:$H$14,2,1),0))^($A3328-$A3327)*(1+2*(C3328/C3327-1))+IFERROR(VLOOKUP(A3328,BITXeom!$C$9:$D$100,2,0),0)-$D$3*IFERROR(VLOOKUP($A3328,Dividends!$C$10:$E$100,2,0),0)</f>
        <v>11.603731098948037</v>
      </c>
      <c r="G3328" s="66">
        <f t="shared" si="155"/>
        <v>3.4839682728703775E-2</v>
      </c>
      <c r="H3328" s="2">
        <f>H3327*(1-H$1+IF(AND(WEEKDAY($A3328)&lt;&gt;1,WEEKDAY($A3328)&lt;&gt;7),-VLOOKUP($A3328,ETF_OP_Fee!$I$5:$J$14,2,1),0))^($A3328-$A3327)*(1+1*(B3328/B3327-1))</f>
        <v>15.361205706408851</v>
      </c>
      <c r="I3328" s="9">
        <f>IFERROR(VLOOKUP(A3328,'BITO-IV'!$A$1:$J$10000,4,0),"")</f>
        <v>15.4748</v>
      </c>
      <c r="J3328" s="9">
        <f t="shared" si="153"/>
        <v>-7.3405984950466463E-3</v>
      </c>
      <c r="L3328" s="9">
        <f>VLOOKUP(A3328,'ETH-Web'!$A$1:$G$10001,6,0)</f>
        <v>1703.5070800000001</v>
      </c>
      <c r="M3328" s="2">
        <f>M3327*(1-M$1+IF(AND(WEEKDAY($A3328)&lt;&gt;1,WEEKDAY($A3328)&lt;&gt;7),-VLOOKUP($A3328,ETF_OP_Fee!$K$5:$L$14,2,1),0))^($A3328-$A3327)*(1+2*(L3328/L3327-1))-M$3*IFERROR(VLOOKUP($A4924,Dividends!$C$10:$E$100,3,0),0)</f>
        <v>4.3881998390958783</v>
      </c>
      <c r="R3328">
        <f t="shared" si="156"/>
        <v>353.53952402130795</v>
      </c>
      <c r="S3328" t="e">
        <f t="shared" si="154"/>
        <v>#VALUE!</v>
      </c>
      <c r="T3328">
        <f t="shared" si="152"/>
        <v>323.73432419879236</v>
      </c>
      <c r="U3328">
        <f t="shared" si="150"/>
        <v>1111.3194437703271</v>
      </c>
      <c r="V3328">
        <f t="shared" si="151"/>
        <v>899.98904883460932</v>
      </c>
      <c r="W3328">
        <f>VLOOKUP(A3328,Tbills!$B$4:$C$10000,2,1)</f>
        <v>4.7649995604395725</v>
      </c>
    </row>
    <row r="3329" spans="1:23">
      <c r="A3329" s="24">
        <v>45000</v>
      </c>
      <c r="B3329">
        <f>IFERROR(VLOOKUP($A3329,'BTC-Web'!$A$2:$H$10000,2,0),"")</f>
        <v>24770.925781000002</v>
      </c>
      <c r="C3329">
        <f>VLOOKUP(A3329,H_SPBTFDUE!$B$2:$C$5828,2,0)</f>
        <v>135.31</v>
      </c>
      <c r="D3329" s="2">
        <f>D3328*(1-D$1+IF(AND(WEEKDAY($A3329)&lt;&gt;1,WEEKDAY($A3329)&lt;&gt;7),-VLOOKUP($A3329,ETF_OP_Fee!$G$5:$H$14,2,1),0))^($A3329-$A3328)*(1+2*(C3329/C3328-1))+IFERROR(VLOOKUP(A3329,BITXeom!$C$9:$D$100,2,0),0)-$D$3*IFERROR(VLOOKUP($A3329,Dividends!$C$10:$E$100,2,0),0)</f>
        <v>10.921506768209635</v>
      </c>
      <c r="G3329" s="66">
        <f t="shared" si="155"/>
        <v>3.6882263738106422E-2</v>
      </c>
      <c r="H3329" s="2">
        <f>H3328*(1-H$1+IF(AND(WEEKDAY($A3329)&lt;&gt;1,WEEKDAY($A3329)&lt;&gt;7),-VLOOKUP($A3329,ETF_OP_Fee!$I$5:$J$14,2,1),0))^($A3329-$A3328)*(1+1*(B3329/B3328-1))</f>
        <v>15.709989492663198</v>
      </c>
      <c r="I3329" s="9">
        <f>IFERROR(VLOOKUP(A3329,'BITO-IV'!$A$1:$J$10000,4,0),"")</f>
        <v>15.0207</v>
      </c>
      <c r="J3329" s="9">
        <f t="shared" si="153"/>
        <v>4.5889305602481834E-2</v>
      </c>
      <c r="L3329" s="9">
        <f>VLOOKUP(A3329,'ETH-Web'!$A$1:$G$10001,6,0)</f>
        <v>1656.1805420000001</v>
      </c>
      <c r="M3329" s="2">
        <f>M3328*(1-M$1+IF(AND(WEEKDAY($A3329)&lt;&gt;1,WEEKDAY($A3329)&lt;&gt;7),-VLOOKUP($A3329,ETF_OP_Fee!$K$5:$L$14,2,1),0))^($A3329-$A3328)*(1+2*(L3329/L3328-1))-M$3*IFERROR(VLOOKUP($A4925,Dividends!$C$10:$E$100,3,0),0)</f>
        <v>4.1442686947927871</v>
      </c>
      <c r="R3329">
        <f t="shared" si="156"/>
        <v>361.85381867906119</v>
      </c>
      <c r="S3329" t="e">
        <f t="shared" si="154"/>
        <v>#VALUE!</v>
      </c>
      <c r="T3329">
        <f t="shared" si="152"/>
        <v>314.23594983743612</v>
      </c>
      <c r="U3329">
        <f t="shared" si="150"/>
        <v>1080.444959887504</v>
      </c>
      <c r="V3329">
        <f t="shared" si="151"/>
        <v>849.96047981034428</v>
      </c>
      <c r="W3329">
        <f>VLOOKUP(A3329,Tbills!$B$4:$C$10000,2,1)</f>
        <v>4.7649995604395725</v>
      </c>
    </row>
    <row r="3330" spans="1:23">
      <c r="A3330" s="24">
        <v>45001</v>
      </c>
      <c r="B3330">
        <f>IFERROR(VLOOKUP($A3330,'BTC-Web'!$A$2:$H$10000,2,0),"")</f>
        <v>24373.457031000002</v>
      </c>
      <c r="C3330">
        <f>VLOOKUP(A3330,H_SPBTFDUE!$B$2:$C$5828,2,0)</f>
        <v>138.82</v>
      </c>
      <c r="D3330" s="2">
        <f>D3329*(1-D$1+IF(AND(WEEKDAY($A3330)&lt;&gt;1,WEEKDAY($A3330)&lt;&gt;7),-VLOOKUP($A3330,ETF_OP_Fee!$G$5:$H$14,2,1),0))^($A3330-$A3329)*(1+2*(C3330/C3329-1))+IFERROR(VLOOKUP(A3330,BITXeom!$C$9:$D$100,2,0),0)-$D$3*IFERROR(VLOOKUP($A3330,Dividends!$C$10:$E$100,2,0),0)</f>
        <v>11.486739129365448</v>
      </c>
      <c r="G3330" s="66">
        <f t="shared" si="155"/>
        <v>3.4966860050801442E-2</v>
      </c>
      <c r="H3330" s="2">
        <f>H3329*(1-H$1+IF(AND(WEEKDAY($A3330)&lt;&gt;1,WEEKDAY($A3330)&lt;&gt;7),-VLOOKUP($A3330,ETF_OP_Fee!$I$5:$J$14,2,1),0))^($A3330-$A3329)*(1+1*(B3330/B3329-1))</f>
        <v>15.445650053025824</v>
      </c>
      <c r="I3330" s="9">
        <f>IFERROR(VLOOKUP(A3330,'BITO-IV'!$A$1:$J$10000,4,0),"")</f>
        <v>15.3985</v>
      </c>
      <c r="J3330" s="9">
        <f t="shared" si="153"/>
        <v>3.0619900007029521E-3</v>
      </c>
      <c r="L3330" s="9">
        <f>VLOOKUP(A3330,'ETH-Web'!$A$1:$G$10001,6,0)</f>
        <v>1677.2154539999999</v>
      </c>
      <c r="M3330" s="2">
        <f>M3329*(1-M$1+IF(AND(WEEKDAY($A3330)&lt;&gt;1,WEEKDAY($A3330)&lt;&gt;7),-VLOOKUP($A3330,ETF_OP_Fee!$K$5:$L$14,2,1),0))^($A3330-$A3329)*(1+2*(L3330/L3329-1))-M$3*IFERROR(VLOOKUP($A4926,Dividends!$C$10:$E$100,3,0),0)</f>
        <v>4.2494307815514514</v>
      </c>
      <c r="R3330">
        <f t="shared" si="156"/>
        <v>356.04759301496387</v>
      </c>
      <c r="S3330" t="e">
        <f t="shared" si="154"/>
        <v>#VALUE!</v>
      </c>
      <c r="T3330">
        <f t="shared" si="152"/>
        <v>322.38736646539706</v>
      </c>
      <c r="U3330">
        <f t="shared" ref="U3330:U3393" si="157">IF($A3330&gt;=$R$2,L3330*U$4,"")</f>
        <v>1094.1675366692791</v>
      </c>
      <c r="V3330">
        <f t="shared" ref="V3330:V3393" si="158">IF($A3330&gt;=$R$2,M3330*V$4,"")</f>
        <v>871.52848717230904</v>
      </c>
      <c r="W3330">
        <f>VLOOKUP(A3330,Tbills!$B$4:$C$10000,2,1)</f>
        <v>4.7499982417582371</v>
      </c>
    </row>
    <row r="3331" spans="1:23">
      <c r="A3331" s="24">
        <v>45002</v>
      </c>
      <c r="B3331">
        <f>IFERROR(VLOOKUP($A3331,'BTC-Web'!$A$2:$H$10000,2,0),"")</f>
        <v>25055.123047000001</v>
      </c>
      <c r="C3331">
        <f>VLOOKUP(A3331,H_SPBTFDUE!$B$2:$C$5828,2,0)</f>
        <v>149.6</v>
      </c>
      <c r="D3331" s="2">
        <f>D3330*(1-D$1+IF(AND(WEEKDAY($A3331)&lt;&gt;1,WEEKDAY($A3331)&lt;&gt;7),-VLOOKUP($A3331,ETF_OP_Fee!$G$5:$H$14,2,1),0))^($A3331-$A3330)*(1+2*(C3331/C3330-1))+IFERROR(VLOOKUP(A3331,BITXeom!$C$9:$D$100,2,0),0)-$D$3*IFERROR(VLOOKUP($A3331,Dividends!$C$10:$E$100,2,0),0)</f>
        <v>13.269133719440298</v>
      </c>
      <c r="G3331" s="66">
        <f t="shared" si="155"/>
        <v>2.9534370626741711E-2</v>
      </c>
      <c r="H3331" s="2">
        <f>H3330*(1-H$1+IF(AND(WEEKDAY($A3331)&lt;&gt;1,WEEKDAY($A3331)&lt;&gt;7),-VLOOKUP($A3331,ETF_OP_Fee!$I$5:$J$14,2,1),0))^($A3331-$A3330)*(1+1*(B3331/B3330-1))</f>
        <v>15.865033779665641</v>
      </c>
      <c r="I3331" s="9">
        <f>IFERROR(VLOOKUP(A3331,'BITO-IV'!$A$1:$J$10000,4,0),"")</f>
        <v>16.5853</v>
      </c>
      <c r="J3331" s="9">
        <f t="shared" si="153"/>
        <v>-4.3427988660703076E-2</v>
      </c>
      <c r="L3331" s="9">
        <f>VLOOKUP(A3331,'ETH-Web'!$A$1:$G$10001,6,0)</f>
        <v>1792.485107</v>
      </c>
      <c r="M3331" s="2">
        <f>M3330*(1-M$1+IF(AND(WEEKDAY($A3331)&lt;&gt;1,WEEKDAY($A3331)&lt;&gt;7),-VLOOKUP($A3331,ETF_OP_Fee!$K$5:$L$14,2,1),0))^($A3331-$A3330)*(1+2*(L3331/L3330-1))-M$3*IFERROR(VLOOKUP($A4927,Dividends!$C$10:$E$100,3,0),0)</f>
        <v>4.8334058702771605</v>
      </c>
      <c r="R3331">
        <f t="shared" si="156"/>
        <v>366.00537388815752</v>
      </c>
      <c r="S3331" t="e">
        <f t="shared" si="154"/>
        <v>#VALUE!</v>
      </c>
      <c r="T3331">
        <f t="shared" si="152"/>
        <v>347.42220157919178</v>
      </c>
      <c r="U3331">
        <f t="shared" si="157"/>
        <v>1169.3661713914539</v>
      </c>
      <c r="V3331">
        <f t="shared" si="158"/>
        <v>991.29768728094484</v>
      </c>
      <c r="W3331">
        <f>VLOOKUP(A3331,Tbills!$B$4:$C$10000,2,1)</f>
        <v>4.7499982417582371</v>
      </c>
    </row>
    <row r="3332" spans="1:23">
      <c r="A3332" s="24">
        <v>45005</v>
      </c>
      <c r="B3332">
        <f>IFERROR(VLOOKUP($A3332,'BTC-Web'!$A$2:$H$10000,2,0),"")</f>
        <v>28041.601563</v>
      </c>
      <c r="C3332">
        <f>VLOOKUP(A3332,H_SPBTFDUE!$B$2:$C$5828,2,0)</f>
        <v>154.72</v>
      </c>
      <c r="D3332" s="2">
        <f>D3331*(1-D$1+IF(AND(WEEKDAY($A3332)&lt;&gt;1,WEEKDAY($A3332)&lt;&gt;7),-VLOOKUP($A3332,ETF_OP_Fee!$G$5:$H$14,2,1),0))^($A3332-$A3331)*(1+2*(C3332/C3331-1))+IFERROR(VLOOKUP(A3332,BITXeom!$C$9:$D$100,2,0),0)-$D$3*IFERROR(VLOOKUP($A3332,Dividends!$C$10:$E$100,2,0),0)</f>
        <v>14.172268729282829</v>
      </c>
      <c r="G3332" s="66">
        <f t="shared" si="155"/>
        <v>2.7511229242418601E-2</v>
      </c>
      <c r="H3332" s="2">
        <f>H3331*(1-H$1+IF(AND(WEEKDAY($A3332)&lt;&gt;1,WEEKDAY($A3332)&lt;&gt;7),-VLOOKUP($A3332,ETF_OP_Fee!$I$5:$J$14,2,1),0))^($A3332-$A3331)*(1+1*(B3332/B3331-1))</f>
        <v>17.713871198366991</v>
      </c>
      <c r="I3332" s="9">
        <f>IFERROR(VLOOKUP(A3332,'BITO-IV'!$A$1:$J$10000,4,0),"")</f>
        <v>17.158799999999999</v>
      </c>
      <c r="J3332" s="9">
        <f t="shared" si="153"/>
        <v>3.2349068604272668E-2</v>
      </c>
      <c r="L3332" s="9">
        <f>VLOOKUP(A3332,'ETH-Web'!$A$1:$G$10001,6,0)</f>
        <v>1735.321289</v>
      </c>
      <c r="M3332" s="2">
        <f>M3331*(1-M$1+IF(AND(WEEKDAY($A3332)&lt;&gt;1,WEEKDAY($A3332)&lt;&gt;7),-VLOOKUP($A3332,ETF_OP_Fee!$K$5:$L$14,2,1),0))^($A3332-$A3331)*(1+2*(L3332/L3331-1))-M$3*IFERROR(VLOOKUP($A4928,Dividends!$C$10:$E$100,3,0),0)</f>
        <v>4.524773724067594</v>
      </c>
      <c r="R3332">
        <f t="shared" si="156"/>
        <v>409.63186831035949</v>
      </c>
      <c r="S3332" t="e">
        <f t="shared" si="154"/>
        <v>#VALUE!</v>
      </c>
      <c r="T3332">
        <f t="shared" si="152"/>
        <v>359.31258708778444</v>
      </c>
      <c r="U3332">
        <f t="shared" si="157"/>
        <v>1132.0741265450372</v>
      </c>
      <c r="V3332">
        <f t="shared" si="158"/>
        <v>927.99939597884202</v>
      </c>
      <c r="W3332">
        <f>VLOOKUP(A3332,Tbills!$B$4:$C$10000,2,1)</f>
        <v>4.7499982417582371</v>
      </c>
    </row>
    <row r="3333" spans="1:23">
      <c r="A3333" s="24">
        <v>45006</v>
      </c>
      <c r="B3333">
        <f>IFERROR(VLOOKUP($A3333,'BTC-Web'!$A$2:$H$10000,2,0),"")</f>
        <v>27768.392577999999</v>
      </c>
      <c r="C3333">
        <f>VLOOKUP(A3333,H_SPBTFDUE!$B$2:$C$5828,2,0)</f>
        <v>156.88</v>
      </c>
      <c r="D3333" s="2">
        <f>D3332*(1-D$1+IF(AND(WEEKDAY($A3333)&lt;&gt;1,WEEKDAY($A3333)&lt;&gt;7),-VLOOKUP($A3333,ETF_OP_Fee!$G$5:$H$14,2,1),0))^($A3333-$A3332)*(1+2*(C3333/C3332-1))+IFERROR(VLOOKUP(A3333,BITXeom!$C$9:$D$100,2,0),0)-$D$3*IFERROR(VLOOKUP($A3333,Dividends!$C$10:$E$100,2,0),0)</f>
        <v>14.566222264384864</v>
      </c>
      <c r="G3333" s="66">
        <f t="shared" si="155"/>
        <v>2.6741644938473603E-2</v>
      </c>
      <c r="H3333" s="2">
        <f>H3332*(1-H$1+IF(AND(WEEKDAY($A3333)&lt;&gt;1,WEEKDAY($A3333)&lt;&gt;7),-VLOOKUP($A3333,ETF_OP_Fee!$I$5:$J$14,2,1),0))^($A3333-$A3332)*(1+1*(B3333/B3332-1))</f>
        <v>17.527372283101826</v>
      </c>
      <c r="I3333" s="9">
        <f>IFERROR(VLOOKUP(A3333,'BITO-IV'!$A$1:$J$10000,4,0),"")</f>
        <v>17.389900000000001</v>
      </c>
      <c r="J3333" s="9">
        <f t="shared" si="153"/>
        <v>7.9052946308963978E-3</v>
      </c>
      <c r="L3333" s="9">
        <f>VLOOKUP(A3333,'ETH-Web'!$A$1:$G$10001,6,0)</f>
        <v>1806.7607419999999</v>
      </c>
      <c r="M3333" s="2">
        <f>M3332*(1-M$1+IF(AND(WEEKDAY($A3333)&lt;&gt;1,WEEKDAY($A3333)&lt;&gt;7),-VLOOKUP($A3333,ETF_OP_Fee!$K$5:$L$14,2,1),0))^($A3333-$A3332)*(1+2*(L3333/L3332-1))-M$3*IFERROR(VLOOKUP($A4929,Dividends!$C$10:$E$100,3,0),0)</f>
        <v>4.8971980468655314</v>
      </c>
      <c r="R3333">
        <f t="shared" si="156"/>
        <v>405.64082996993903</v>
      </c>
      <c r="S3333" t="e">
        <f t="shared" si="154"/>
        <v>#VALUE!</v>
      </c>
      <c r="T3333">
        <f t="shared" si="152"/>
        <v>364.32884347422197</v>
      </c>
      <c r="U3333">
        <f t="shared" si="157"/>
        <v>1178.6791885980911</v>
      </c>
      <c r="V3333">
        <f t="shared" si="158"/>
        <v>1004.3810158521172</v>
      </c>
      <c r="W3333">
        <f>VLOOKUP(A3333,Tbills!$B$4:$C$10000,2,1)</f>
        <v>4.7499982417582371</v>
      </c>
    </row>
    <row r="3334" spans="1:23">
      <c r="A3334" s="24">
        <v>45007</v>
      </c>
      <c r="B3334">
        <f>IFERROR(VLOOKUP($A3334,'BTC-Web'!$A$2:$H$10000,2,0),"")</f>
        <v>28158.720702999999</v>
      </c>
      <c r="C3334">
        <f>VLOOKUP(A3334,H_SPBTFDUE!$B$2:$C$5828,2,0)</f>
        <v>148.47</v>
      </c>
      <c r="D3334" s="2">
        <f>D3333*(1-D$1+IF(AND(WEEKDAY($A3334)&lt;&gt;1,WEEKDAY($A3334)&lt;&gt;7),-VLOOKUP($A3334,ETF_OP_Fee!$G$5:$H$14,2,1),0))^($A3334-$A3333)*(1+2*(C3334/C3333-1))+IFERROR(VLOOKUP(A3334,BITXeom!$C$9:$D$100,2,0),0)-$D$3*IFERROR(VLOOKUP($A3334,Dividends!$C$10:$E$100,2,0),0)</f>
        <v>13.002926791504217</v>
      </c>
      <c r="G3334" s="66">
        <f t="shared" si="155"/>
        <v>2.9607377256602979E-2</v>
      </c>
      <c r="H3334" s="2">
        <f>H3333*(1-H$1+IF(AND(WEEKDAY($A3334)&lt;&gt;1,WEEKDAY($A3334)&lt;&gt;7),-VLOOKUP($A3334,ETF_OP_Fee!$I$5:$J$14,2,1),0))^($A3334-$A3333)*(1+1*(B3334/B3333-1))</f>
        <v>17.759649614425992</v>
      </c>
      <c r="I3334" s="9">
        <f>IFERROR(VLOOKUP(A3334,'BITO-IV'!$A$1:$J$10000,4,0),"")</f>
        <v>16.460799999999999</v>
      </c>
      <c r="J3334" s="9">
        <f t="shared" si="153"/>
        <v>7.8905619072341171E-2</v>
      </c>
      <c r="L3334" s="9">
        <f>VLOOKUP(A3334,'ETH-Web'!$A$1:$G$10001,6,0)</f>
        <v>1737.7170410000001</v>
      </c>
      <c r="M3334" s="2">
        <f>M3333*(1-M$1+IF(AND(WEEKDAY($A3334)&lt;&gt;1,WEEKDAY($A3334)&lt;&gt;7),-VLOOKUP($A3334,ETF_OP_Fee!$K$5:$L$14,2,1),0))^($A3334-$A3333)*(1+2*(L3334/L3333-1))-M$3*IFERROR(VLOOKUP($A4930,Dividends!$C$10:$E$100,3,0),0)</f>
        <v>4.5227977225196341</v>
      </c>
      <c r="R3334">
        <f t="shared" si="156"/>
        <v>411.34274534515782</v>
      </c>
      <c r="S3334" t="e">
        <f t="shared" si="154"/>
        <v>#VALUE!</v>
      </c>
      <c r="T3334">
        <f t="shared" si="152"/>
        <v>344.79795633999066</v>
      </c>
      <c r="U3334">
        <f t="shared" si="157"/>
        <v>1133.6370468353666</v>
      </c>
      <c r="V3334">
        <f t="shared" si="158"/>
        <v>927.59413190271675</v>
      </c>
      <c r="W3334">
        <f>VLOOKUP(A3334,Tbills!$B$4:$C$10000,2,1)</f>
        <v>4.7499982417582371</v>
      </c>
    </row>
    <row r="3335" spans="1:23">
      <c r="A3335" s="24">
        <v>45008</v>
      </c>
      <c r="B3335">
        <f>IFERROR(VLOOKUP($A3335,'BTC-Web'!$A$2:$H$10000,2,0),"")</f>
        <v>27301.957031000002</v>
      </c>
      <c r="C3335">
        <f>VLOOKUP(A3335,H_SPBTFDUE!$B$2:$C$5828,2,0)</f>
        <v>158.24</v>
      </c>
      <c r="D3335" s="2">
        <f>D3334*(1-D$1+IF(AND(WEEKDAY($A3335)&lt;&gt;1,WEEKDAY($A3335)&lt;&gt;7),-VLOOKUP($A3335,ETF_OP_Fee!$G$5:$H$14,2,1),0))^($A3335-$A3334)*(1+2*(C3335/C3334-1))+IFERROR(VLOOKUP(A3335,BITXeom!$C$9:$D$100,2,0),0)-$D$3*IFERROR(VLOOKUP($A3335,Dividends!$C$10:$E$100,2,0),0)</f>
        <v>14.712456244224368</v>
      </c>
      <c r="G3335" s="66">
        <f t="shared" si="155"/>
        <v>2.5709236390166375E-2</v>
      </c>
      <c r="H3335" s="2">
        <f>H3334*(1-H$1+IF(AND(WEEKDAY($A3335)&lt;&gt;1,WEEKDAY($A3335)&lt;&gt;7),-VLOOKUP($A3335,ETF_OP_Fee!$I$5:$J$14,2,1),0))^($A3335-$A3334)*(1+1*(B3335/B3334-1))</f>
        <v>17.205632964134676</v>
      </c>
      <c r="I3335" s="9">
        <f>IFERROR(VLOOKUP(A3335,'BITO-IV'!$A$1:$J$10000,4,0),"")</f>
        <v>17.54</v>
      </c>
      <c r="J3335" s="9">
        <f t="shared" si="153"/>
        <v>-1.9063114929607994E-2</v>
      </c>
      <c r="L3335" s="9">
        <f>VLOOKUP(A3335,'ETH-Web'!$A$1:$G$10001,6,0)</f>
        <v>1816.4051509999999</v>
      </c>
      <c r="M3335" s="2">
        <f>M3334*(1-M$1+IF(AND(WEEKDAY($A3335)&lt;&gt;1,WEEKDAY($A3335)&lt;&gt;7),-VLOOKUP($A3335,ETF_OP_Fee!$K$5:$L$14,2,1),0))^($A3335-$A3334)*(1+2*(L3335/L3334-1))-M$3*IFERROR(VLOOKUP($A4931,Dividends!$C$10:$E$100,3,0),0)</f>
        <v>4.9322775496854954</v>
      </c>
      <c r="R3335">
        <f t="shared" si="156"/>
        <v>398.8271369597623</v>
      </c>
      <c r="S3335" t="e">
        <f t="shared" si="154"/>
        <v>#VALUE!</v>
      </c>
      <c r="T3335">
        <f t="shared" si="152"/>
        <v>367.48722712494191</v>
      </c>
      <c r="U3335">
        <f t="shared" si="157"/>
        <v>1184.970926020969</v>
      </c>
      <c r="V3335">
        <f t="shared" si="158"/>
        <v>1011.575576157975</v>
      </c>
      <c r="W3335">
        <f>VLOOKUP(A3335,Tbills!$B$4:$C$10000,2,1)</f>
        <v>4.6749995604395638</v>
      </c>
    </row>
    <row r="3336" spans="1:23">
      <c r="A3336" s="24">
        <v>45009</v>
      </c>
      <c r="B3336">
        <f>IFERROR(VLOOKUP($A3336,'BTC-Web'!$A$2:$H$10000,2,0),"")</f>
        <v>28324.111327999999</v>
      </c>
      <c r="C3336">
        <f>VLOOKUP(A3336,H_SPBTFDUE!$B$2:$C$5828,2,0)</f>
        <v>154.68</v>
      </c>
      <c r="D3336" s="2">
        <f>D3335*(1-D$1+IF(AND(WEEKDAY($A3336)&lt;&gt;1,WEEKDAY($A3336)&lt;&gt;7),-VLOOKUP($A3336,ETF_OP_Fee!$G$5:$H$14,2,1),0))^($A3336-$A3335)*(1+2*(C3336/C3335-1))+IFERROR(VLOOKUP(A3336,BITXeom!$C$9:$D$100,2,0),0)-$D$3*IFERROR(VLOOKUP($A3336,Dividends!$C$10:$E$100,2,0),0)</f>
        <v>14.048776338401659</v>
      </c>
      <c r="G3336" s="66">
        <f t="shared" si="155"/>
        <v>2.6864683762789256E-2</v>
      </c>
      <c r="H3336" s="2">
        <f>H3335*(1-H$1+IF(AND(WEEKDAY($A3336)&lt;&gt;1,WEEKDAY($A3336)&lt;&gt;7),-VLOOKUP($A3336,ETF_OP_Fee!$I$5:$J$14,2,1),0))^($A3336-$A3335)*(1+1*(B3336/B3335-1))</f>
        <v>17.835634767391628</v>
      </c>
      <c r="I3336" s="9">
        <f>IFERROR(VLOOKUP(A3336,'BITO-IV'!$A$1:$J$10000,4,0),"")</f>
        <v>17.150200000000002</v>
      </c>
      <c r="J3336" s="9">
        <f t="shared" si="153"/>
        <v>3.9966575747899524E-2</v>
      </c>
      <c r="L3336" s="9">
        <f>VLOOKUP(A3336,'ETH-Web'!$A$1:$G$10001,6,0)</f>
        <v>1752.0447999999999</v>
      </c>
      <c r="M3336" s="2">
        <f>M3335*(1-M$1+IF(AND(WEEKDAY($A3336)&lt;&gt;1,WEEKDAY($A3336)&lt;&gt;7),-VLOOKUP($A3336,ETF_OP_Fee!$K$5:$L$14,2,1),0))^($A3336-$A3335)*(1+2*(L3336/L3335-1))-M$3*IFERROR(VLOOKUP($A4932,Dividends!$C$10:$E$100,3,0),0)</f>
        <v>4.5826305542940462</v>
      </c>
      <c r="R3336">
        <f t="shared" si="156"/>
        <v>413.75877249565985</v>
      </c>
      <c r="S3336" t="e">
        <f t="shared" si="154"/>
        <v>#VALUE!</v>
      </c>
      <c r="T3336">
        <f t="shared" si="152"/>
        <v>359.21969345099859</v>
      </c>
      <c r="U3336">
        <f t="shared" si="157"/>
        <v>1142.9840682532965</v>
      </c>
      <c r="V3336">
        <f t="shared" si="158"/>
        <v>939.86542658669566</v>
      </c>
      <c r="W3336">
        <f>VLOOKUP(A3336,Tbills!$B$4:$C$10000,2,1)</f>
        <v>4.6749995604395638</v>
      </c>
    </row>
    <row r="3337" spans="1:23">
      <c r="A3337" s="24">
        <v>45012</v>
      </c>
      <c r="B3337">
        <f>IFERROR(VLOOKUP($A3337,'BTC-Web'!$A$2:$H$10000,2,0),"")</f>
        <v>27994.068359000001</v>
      </c>
      <c r="C3337">
        <f>VLOOKUP(A3337,H_SPBTFDUE!$B$2:$C$5828,2,0)</f>
        <v>149.79</v>
      </c>
      <c r="D3337" s="2">
        <f>D3336*(1-D$1+IF(AND(WEEKDAY($A3337)&lt;&gt;1,WEEKDAY($A3337)&lt;&gt;7),-VLOOKUP($A3337,ETF_OP_Fee!$G$5:$H$14,2,1),0))^($A3337-$A3336)*(1+2*(C3337/C3336-1))+IFERROR(VLOOKUP(A3337,BITXeom!$C$9:$D$100,2,0),0)-$D$3*IFERROR(VLOOKUP($A3337,Dividends!$C$10:$E$100,2,0),0)</f>
        <v>13.155751186350232</v>
      </c>
      <c r="G3337" s="66">
        <f t="shared" si="155"/>
        <v>2.8561866961538503E-2</v>
      </c>
      <c r="H3337" s="2">
        <f>H3336*(1-H$1+IF(AND(WEEKDAY($A3337)&lt;&gt;1,WEEKDAY($A3337)&lt;&gt;7),-VLOOKUP($A3337,ETF_OP_Fee!$I$5:$J$14,2,1),0))^($A3337-$A3336)*(1+1*(B3337/B3336-1))</f>
        <v>17.585896124254731</v>
      </c>
      <c r="I3337" s="9">
        <f>IFERROR(VLOOKUP(A3337,'BITO-IV'!$A$1:$J$10000,4,0),"")</f>
        <v>16.588699999999999</v>
      </c>
      <c r="J3337" s="9">
        <f t="shared" si="153"/>
        <v>6.0112975956809755E-2</v>
      </c>
      <c r="L3337" s="9">
        <f>VLOOKUP(A3337,'ETH-Web'!$A$1:$G$10001,6,0)</f>
        <v>1715.4608149999999</v>
      </c>
      <c r="M3337" s="2">
        <f>M3336*(1-M$1+IF(AND(WEEKDAY($A3337)&lt;&gt;1,WEEKDAY($A3337)&lt;&gt;7),-VLOOKUP($A3337,ETF_OP_Fee!$K$5:$L$14,2,1),0))^($A3337-$A3336)*(1+2*(L3337/L3336-1))-M$3*IFERROR(VLOOKUP($A4933,Dividends!$C$10:$E$100,3,0),0)</f>
        <v>4.3909138956583273</v>
      </c>
      <c r="R3337">
        <f t="shared" si="156"/>
        <v>408.93750300752356</v>
      </c>
      <c r="S3337" t="e">
        <f t="shared" si="154"/>
        <v>#VALUE!</v>
      </c>
      <c r="T3337">
        <f t="shared" si="152"/>
        <v>347.8634463539247</v>
      </c>
      <c r="U3337">
        <f t="shared" si="157"/>
        <v>1119.1177196255574</v>
      </c>
      <c r="V3337">
        <f t="shared" si="158"/>
        <v>900.54568282432865</v>
      </c>
      <c r="W3337">
        <f>VLOOKUP(A3337,Tbills!$B$4:$C$10000,2,1)</f>
        <v>4.6749995604395638</v>
      </c>
    </row>
    <row r="3338" spans="1:23">
      <c r="A3338" s="24">
        <v>45013</v>
      </c>
      <c r="B3338">
        <f>IFERROR(VLOOKUP($A3338,'BTC-Web'!$A$2:$H$10000,2,0),"")</f>
        <v>27132.888672000001</v>
      </c>
      <c r="C3338">
        <f>VLOOKUP(A3338,H_SPBTFDUE!$B$2:$C$5828,2,0)</f>
        <v>152.18</v>
      </c>
      <c r="D3338" s="2">
        <f>D3337*(1-D$1+IF(AND(WEEKDAY($A3338)&lt;&gt;1,WEEKDAY($A3338)&lt;&gt;7),-VLOOKUP($A3338,ETF_OP_Fee!$G$5:$H$14,2,1),0))^($A3338-$A3337)*(1+2*(C3338/C3337-1))+IFERROR(VLOOKUP(A3338,BITXeom!$C$9:$D$100,2,0),0)-$D$3*IFERROR(VLOOKUP($A3338,Dividends!$C$10:$E$100,2,0),0)</f>
        <v>13.573932361978702</v>
      </c>
      <c r="G3338" s="66">
        <f t="shared" si="155"/>
        <v>2.7648932659053153E-2</v>
      </c>
      <c r="H3338" s="2">
        <f>H3337*(1-H$1+IF(AND(WEEKDAY($A3338)&lt;&gt;1,WEEKDAY($A3338)&lt;&gt;7),-VLOOKUP($A3338,ETF_OP_Fee!$I$5:$J$14,2,1),0))^($A3338-$A3337)*(1+1*(B3338/B3337-1))</f>
        <v>17.031383180393522</v>
      </c>
      <c r="I3338" s="9">
        <f>IFERROR(VLOOKUP(A3338,'BITO-IV'!$A$1:$J$10000,4,0),"")</f>
        <v>16.8672</v>
      </c>
      <c r="J3338" s="9">
        <f t="shared" si="153"/>
        <v>9.7338728652960338E-3</v>
      </c>
      <c r="L3338" s="9">
        <f>VLOOKUP(A3338,'ETH-Web'!$A$1:$G$10001,6,0)</f>
        <v>1772.7856449999999</v>
      </c>
      <c r="M3338" s="2">
        <f>M3337*(1-M$1+IF(AND(WEEKDAY($A3338)&lt;&gt;1,WEEKDAY($A3338)&lt;&gt;7),-VLOOKUP($A3338,ETF_OP_Fee!$K$5:$L$14,2,1),0))^($A3338-$A3337)*(1+2*(L3338/L3337-1))-M$3*IFERROR(VLOOKUP($A4934,Dividends!$C$10:$E$100,3,0),0)</f>
        <v>4.6842518897269496</v>
      </c>
      <c r="R3338">
        <f t="shared" si="156"/>
        <v>396.3573854509641</v>
      </c>
      <c r="S3338" t="e">
        <f t="shared" si="154"/>
        <v>#VALUE!</v>
      </c>
      <c r="T3338">
        <f t="shared" si="152"/>
        <v>353.41384115188106</v>
      </c>
      <c r="U3338">
        <f t="shared" si="157"/>
        <v>1156.5148041095435</v>
      </c>
      <c r="V3338">
        <f t="shared" si="158"/>
        <v>960.70725065376121</v>
      </c>
      <c r="W3338">
        <f>VLOOKUP(A3338,Tbills!$B$4:$C$10000,2,1)</f>
        <v>4.6749995604395638</v>
      </c>
    </row>
    <row r="3339" spans="1:23">
      <c r="A3339" s="24">
        <v>45014</v>
      </c>
      <c r="B3339">
        <f>IFERROR(VLOOKUP($A3339,'BTC-Web'!$A$2:$H$10000,2,0),"")</f>
        <v>27267.03125</v>
      </c>
      <c r="C3339">
        <f>VLOOKUP(A3339,H_SPBTFDUE!$B$2:$C$5828,2,0)</f>
        <v>157.72999999999999</v>
      </c>
      <c r="D3339" s="2">
        <f>D3338*(1-D$1+IF(AND(WEEKDAY($A3339)&lt;&gt;1,WEEKDAY($A3339)&lt;&gt;7),-VLOOKUP($A3339,ETF_OP_Fee!$G$5:$H$14,2,1),0))^($A3339-$A3338)*(1+2*(C3339/C3338-1))+IFERROR(VLOOKUP(A3339,BITXeom!$C$9:$D$100,2,0),0)-$D$3*IFERROR(VLOOKUP($A3339,Dividends!$C$10:$E$100,2,0),0)</f>
        <v>14.562258505871206</v>
      </c>
      <c r="G3339" s="66">
        <f t="shared" si="155"/>
        <v>2.5630781922902152E-2</v>
      </c>
      <c r="H3339" s="2">
        <f>H3338*(1-H$1+IF(AND(WEEKDAY($A3339)&lt;&gt;1,WEEKDAY($A3339)&lt;&gt;7),-VLOOKUP($A3339,ETF_OP_Fee!$I$5:$J$14,2,1),0))^($A3339-$A3338)*(1+1*(B3339/B3338-1))</f>
        <v>17.102009579720001</v>
      </c>
      <c r="I3339" s="9">
        <f>IFERROR(VLOOKUP(A3339,'BITO-IV'!$A$1:$J$10000,4,0),"")</f>
        <v>17.4786</v>
      </c>
      <c r="J3339" s="9">
        <f t="shared" si="153"/>
        <v>-2.1545800022885087E-2</v>
      </c>
      <c r="L3339" s="9">
        <f>VLOOKUP(A3339,'ETH-Web'!$A$1:$G$10001,6,0)</f>
        <v>1793.001831</v>
      </c>
      <c r="M3339" s="2">
        <f>M3338*(1-M$1+IF(AND(WEEKDAY($A3339)&lt;&gt;1,WEEKDAY($A3339)&lt;&gt;7),-VLOOKUP($A3339,ETF_OP_Fee!$K$5:$L$14,2,1),0))^($A3339-$A3338)*(1+2*(L3339/L3338-1))-M$3*IFERROR(VLOOKUP($A4935,Dividends!$C$10:$E$100,3,0),0)</f>
        <v>4.790963424179874</v>
      </c>
      <c r="R3339">
        <f t="shared" si="156"/>
        <v>398.31694096075393</v>
      </c>
      <c r="S3339" t="e">
        <f t="shared" si="154"/>
        <v>#VALUE!</v>
      </c>
      <c r="T3339">
        <f t="shared" si="152"/>
        <v>366.30283325592188</v>
      </c>
      <c r="U3339">
        <f t="shared" si="157"/>
        <v>1169.7032673947549</v>
      </c>
      <c r="V3339">
        <f t="shared" si="158"/>
        <v>982.59303888435284</v>
      </c>
      <c r="W3339">
        <f>VLOOKUP(A3339,Tbills!$B$4:$C$10000,2,1)</f>
        <v>4.6749995604395638</v>
      </c>
    </row>
    <row r="3340" spans="1:23">
      <c r="A3340" s="24">
        <v>45015</v>
      </c>
      <c r="B3340">
        <f>IFERROR(VLOOKUP($A3340,'BTC-Web'!$A$2:$H$10000,2,0),"")</f>
        <v>28350.140625</v>
      </c>
      <c r="C3340">
        <f>VLOOKUP(A3340,H_SPBTFDUE!$B$2:$C$5828,2,0)</f>
        <v>155.31</v>
      </c>
      <c r="D3340" s="2">
        <f>D3339*(1-D$1+IF(AND(WEEKDAY($A3340)&lt;&gt;1,WEEKDAY($A3340)&lt;&gt;7),-VLOOKUP($A3340,ETF_OP_Fee!$G$5:$H$14,2,1),0))^($A3340-$A3339)*(1+2*(C3340/C3339-1))+IFERROR(VLOOKUP(A3340,BITXeom!$C$9:$D$100,2,0),0)-$D$3*IFERROR(VLOOKUP($A3340,Dividends!$C$10:$E$100,2,0),0)</f>
        <v>14.113708946681674</v>
      </c>
      <c r="G3340" s="66">
        <f t="shared" si="155"/>
        <v>2.6415937190375476E-2</v>
      </c>
      <c r="H3340" s="2">
        <f>H3339*(1-H$1+IF(AND(WEEKDAY($A3340)&lt;&gt;1,WEEKDAY($A3340)&lt;&gt;7),-VLOOKUP($A3340,ETF_OP_Fee!$I$5:$J$14,2,1),0))^($A3340-$A3339)*(1+1*(B3340/B3339-1))</f>
        <v>17.767237564808571</v>
      </c>
      <c r="I3340" s="9">
        <f>IFERROR(VLOOKUP(A3340,'BITO-IV'!$A$1:$J$10000,4,0),"")</f>
        <v>17.203900000000001</v>
      </c>
      <c r="J3340" s="9">
        <f t="shared" si="153"/>
        <v>3.2744759316699623E-2</v>
      </c>
      <c r="L3340" s="9">
        <f>VLOOKUP(A3340,'ETH-Web'!$A$1:$G$10001,6,0)</f>
        <v>1792.737183</v>
      </c>
      <c r="M3340" s="2">
        <f>M3339*(1-M$1+IF(AND(WEEKDAY($A3340)&lt;&gt;1,WEEKDAY($A3340)&lt;&gt;7),-VLOOKUP($A3340,ETF_OP_Fee!$K$5:$L$14,2,1),0))^($A3340-$A3339)*(1+2*(L3340/L3339-1))-M$3*IFERROR(VLOOKUP($A4936,Dividends!$C$10:$E$100,3,0),0)</f>
        <v>4.7894257795158568</v>
      </c>
      <c r="R3340">
        <f t="shared" si="156"/>
        <v>414.13900860795752</v>
      </c>
      <c r="S3340" t="e">
        <f t="shared" si="154"/>
        <v>#VALUE!</v>
      </c>
      <c r="T3340">
        <f t="shared" si="152"/>
        <v>360.68276823037621</v>
      </c>
      <c r="U3340">
        <f t="shared" si="157"/>
        <v>1169.5306185859486</v>
      </c>
      <c r="V3340">
        <f t="shared" si="158"/>
        <v>982.27767873455184</v>
      </c>
      <c r="W3340">
        <f>VLOOKUP(A3340,Tbills!$B$4:$C$10000,2,1)</f>
        <v>4.6749995604395638</v>
      </c>
    </row>
    <row r="3341" spans="1:23">
      <c r="A3341" s="24">
        <v>45016</v>
      </c>
      <c r="B3341">
        <f>IFERROR(VLOOKUP($A3341,'BTC-Web'!$A$2:$H$10000,2,0),"")</f>
        <v>28032.261718999998</v>
      </c>
      <c r="C3341">
        <f>VLOOKUP(A3341,H_SPBTFDUE!$B$2:$C$5828,2,0)</f>
        <v>158.16</v>
      </c>
      <c r="D3341" s="2">
        <f>D3340*(1-D$1+IF(AND(WEEKDAY($A3341)&lt;&gt;1,WEEKDAY($A3341)&lt;&gt;7),-VLOOKUP($A3341,ETF_OP_Fee!$G$5:$H$14,2,1),0))^($A3341-$A3340)*(1+2*(C3341/C3340-1))+IFERROR(VLOOKUP(A3341,BITXeom!$C$9:$D$100,2,0),0)-$D$3*IFERROR(VLOOKUP($A3341,Dividends!$C$10:$E$100,2,0),0)</f>
        <v>14.62992942202548</v>
      </c>
      <c r="G3341" s="66">
        <f t="shared" si="155"/>
        <v>2.54450762988228E-2</v>
      </c>
      <c r="H3341" s="2">
        <f>H3340*(1-H$1+IF(AND(WEEKDAY($A3341)&lt;&gt;1,WEEKDAY($A3341)&lt;&gt;7),-VLOOKUP($A3341,ETF_OP_Fee!$I$5:$J$14,2,1),0))^($A3341-$A3340)*(1+1*(B3341/B3340-1))</f>
        <v>17.554086474626494</v>
      </c>
      <c r="I3341" s="9">
        <f>IFERROR(VLOOKUP(A3341,'BITO-IV'!$A$1:$J$10000,4,0),"")</f>
        <v>17.513200000000001</v>
      </c>
      <c r="J3341" s="9">
        <f t="shared" si="153"/>
        <v>2.3346090164271249E-3</v>
      </c>
      <c r="L3341" s="9">
        <f>VLOOKUP(A3341,'ETH-Web'!$A$1:$G$10001,6,0)</f>
        <v>1822.022095</v>
      </c>
      <c r="M3341" s="2">
        <f>M3340*(1-M$1+IF(AND(WEEKDAY($A3341)&lt;&gt;1,WEEKDAY($A3341)&lt;&gt;7),-VLOOKUP($A3341,ETF_OP_Fee!$K$5:$L$14,2,1),0))^($A3341-$A3340)*(1+2*(L3341/L3340-1))-M$3*IFERROR(VLOOKUP($A4937,Dividends!$C$10:$E$100,3,0),0)</f>
        <v>4.945771885235664</v>
      </c>
      <c r="R3341">
        <f t="shared" si="156"/>
        <v>409.4954318183548</v>
      </c>
      <c r="S3341" t="e">
        <f t="shared" si="154"/>
        <v>#VALUE!</v>
      </c>
      <c r="T3341">
        <f t="shared" si="152"/>
        <v>367.30143985137016</v>
      </c>
      <c r="U3341">
        <f t="shared" si="157"/>
        <v>1188.635260120343</v>
      </c>
      <c r="V3341">
        <f t="shared" si="158"/>
        <v>1014.3431698551102</v>
      </c>
      <c r="W3341">
        <f>VLOOKUP(A3341,Tbills!$B$4:$C$10000,2,1)</f>
        <v>4.6749995604395638</v>
      </c>
    </row>
    <row r="3342" spans="1:23">
      <c r="A3342" s="24">
        <v>45019</v>
      </c>
      <c r="B3342">
        <f>IFERROR(VLOOKUP($A3342,'BTC-Web'!$A$2:$H$10000,2,0),"")</f>
        <v>28183.080077999999</v>
      </c>
      <c r="C3342">
        <f>VLOOKUP(A3342,H_SPBTFDUE!$B$2:$C$5828,2,0)</f>
        <v>155.55000000000001</v>
      </c>
      <c r="D3342" s="2">
        <f>D3341*(1-D$1+IF(AND(WEEKDAY($A3342)&lt;&gt;1,WEEKDAY($A3342)&lt;&gt;7),-VLOOKUP($A3342,ETF_OP_Fee!$G$5:$H$14,2,1),0))^($A3342-$A3341)*(1+2*(C3342/C3341-1))+IFERROR(VLOOKUP(A3342,BITXeom!$C$9:$D$100,2,0),0)-$D$3*IFERROR(VLOOKUP($A3342,Dividends!$C$10:$E$100,2,0),0)</f>
        <v>14.141959564712204</v>
      </c>
      <c r="G3342" s="66">
        <f t="shared" si="155"/>
        <v>2.6283555113410871E-2</v>
      </c>
      <c r="H3342" s="2">
        <f>H3341*(1-H$1+IF(AND(WEEKDAY($A3342)&lt;&gt;1,WEEKDAY($A3342)&lt;&gt;7),-VLOOKUP($A3342,ETF_OP_Fee!$I$5:$J$14,2,1),0))^($A3342-$A3341)*(1+1*(B3342/B3341-1))</f>
        <v>17.606569926566131</v>
      </c>
      <c r="I3342" s="9">
        <f>IFERROR(VLOOKUP(A3342,'BITO-IV'!$A$1:$J$10000,4,0),"")</f>
        <v>16.766200000000001</v>
      </c>
      <c r="J3342" s="9">
        <f t="shared" si="153"/>
        <v>5.0122861862922363E-2</v>
      </c>
      <c r="L3342" s="9">
        <f>VLOOKUP(A3342,'ETH-Web'!$A$1:$G$10001,6,0)</f>
        <v>1810.2971190000001</v>
      </c>
      <c r="M3342" s="2">
        <f>M3341*(1-M$1+IF(AND(WEEKDAY($A3342)&lt;&gt;1,WEEKDAY($A3342)&lt;&gt;7),-VLOOKUP($A3342,ETF_OP_Fee!$K$5:$L$14,2,1),0))^($A3342-$A3341)*(1+2*(L3342/L3341-1))-M$3*IFERROR(VLOOKUP($A4938,Dividends!$C$10:$E$100,3,0),0)</f>
        <v>4.8817411847433148</v>
      </c>
      <c r="R3342">
        <f t="shared" si="156"/>
        <v>411.69858722778724</v>
      </c>
      <c r="S3342" t="e">
        <f t="shared" si="154"/>
        <v>#VALUE!</v>
      </c>
      <c r="T3342">
        <f t="shared" si="152"/>
        <v>361.24013005109151</v>
      </c>
      <c r="U3342">
        <f t="shared" si="157"/>
        <v>1180.9862201136878</v>
      </c>
      <c r="V3342">
        <f t="shared" si="158"/>
        <v>1001.2109217020278</v>
      </c>
      <c r="W3342">
        <f>VLOOKUP(A3342,Tbills!$B$4:$C$10000,2,1)</f>
        <v>4.6749995604395638</v>
      </c>
    </row>
    <row r="3343" spans="1:23">
      <c r="A3343" s="24">
        <v>45020</v>
      </c>
      <c r="B3343">
        <f>IFERROR(VLOOKUP($A3343,'BTC-Web'!$A$2:$H$10000,2,0),"")</f>
        <v>27795.273438</v>
      </c>
      <c r="C3343">
        <f>VLOOKUP(A3343,H_SPBTFDUE!$B$2:$C$5828,2,0)</f>
        <v>156.15</v>
      </c>
      <c r="D3343" s="2">
        <f>D3342*(1-D$1+IF(AND(WEEKDAY($A3343)&lt;&gt;1,WEEKDAY($A3343)&lt;&gt;7),-VLOOKUP($A3343,ETF_OP_Fee!$G$5:$H$14,2,1),0))^($A3343-$A3342)*(1+2*(C3343/C3342-1))+IFERROR(VLOOKUP(A3343,BITXeom!$C$9:$D$100,2,0),0)-$D$3*IFERROR(VLOOKUP($A3343,Dividends!$C$10:$E$100,2,0),0)</f>
        <v>14.249340641919041</v>
      </c>
      <c r="G3343" s="66">
        <f t="shared" si="155"/>
        <v>2.6079420832971885E-2</v>
      </c>
      <c r="H3343" s="2">
        <f>H3342*(1-H$1+IF(AND(WEEKDAY($A3343)&lt;&gt;1,WEEKDAY($A3343)&lt;&gt;7),-VLOOKUP($A3343,ETF_OP_Fee!$I$5:$J$14,2,1),0))^($A3343-$A3342)*(1+1*(B3343/B3342-1))</f>
        <v>17.35052635958786</v>
      </c>
      <c r="I3343" s="9">
        <f>IFERROR(VLOOKUP(A3343,'BITO-IV'!$A$1:$J$10000,4,0),"")</f>
        <v>16.833600000000001</v>
      </c>
      <c r="J3343" s="9">
        <f t="shared" si="153"/>
        <v>3.070801014565272E-2</v>
      </c>
      <c r="L3343" s="9">
        <f>VLOOKUP(A3343,'ETH-Web'!$A$1:$G$10001,6,0)</f>
        <v>1871.0051269999999</v>
      </c>
      <c r="M3343" s="2">
        <f>M3342*(1-M$1+IF(AND(WEEKDAY($A3343)&lt;&gt;1,WEEKDAY($A3343)&lt;&gt;7),-VLOOKUP($A3343,ETF_OP_Fee!$K$5:$L$14,2,1),0))^($A3343-$A3342)*(1+2*(L3343/L3342-1))-M$3*IFERROR(VLOOKUP($A4939,Dividends!$C$10:$E$100,3,0),0)</f>
        <v>5.2090237626137963</v>
      </c>
      <c r="R3343">
        <f t="shared" si="156"/>
        <v>406.03350571917719</v>
      </c>
      <c r="S3343" t="e">
        <f t="shared" si="154"/>
        <v>#VALUE!</v>
      </c>
      <c r="T3343">
        <f t="shared" si="152"/>
        <v>362.63353460287971</v>
      </c>
      <c r="U3343">
        <f t="shared" si="157"/>
        <v>1220.5903934541147</v>
      </c>
      <c r="V3343">
        <f t="shared" si="158"/>
        <v>1068.3342858965084</v>
      </c>
      <c r="W3343">
        <f>VLOOKUP(A3343,Tbills!$B$4:$C$10000,2,1)</f>
        <v>4.6749995604395638</v>
      </c>
    </row>
    <row r="3344" spans="1:23">
      <c r="A3344" s="24">
        <v>45021</v>
      </c>
      <c r="B3344">
        <f>IFERROR(VLOOKUP($A3344,'BTC-Web'!$A$2:$H$10000,2,0),"")</f>
        <v>28169.726563</v>
      </c>
      <c r="C3344">
        <f>VLOOKUP(A3344,H_SPBTFDUE!$B$2:$C$5828,2,0)</f>
        <v>156.21</v>
      </c>
      <c r="D3344" s="2">
        <f>D3343*(1-D$1+IF(AND(WEEKDAY($A3344)&lt;&gt;1,WEEKDAY($A3344)&lt;&gt;7),-VLOOKUP($A3344,ETF_OP_Fee!$G$5:$H$14,2,1),0))^($A3344-$A3343)*(1+2*(C3344/C3343-1))+IFERROR(VLOOKUP(A3344,BITXeom!$C$9:$D$100,2,0),0)-$D$3*IFERROR(VLOOKUP($A3344,Dividends!$C$10:$E$100,2,0),0)</f>
        <v>14.258572095057849</v>
      </c>
      <c r="G3344" s="66">
        <f t="shared" si="155"/>
        <v>2.6058021452113434E-2</v>
      </c>
      <c r="H3344" s="2">
        <f>H3343*(1-H$1+IF(AND(WEEKDAY($A3344)&lt;&gt;1,WEEKDAY($A3344)&lt;&gt;7),-VLOOKUP($A3344,ETF_OP_Fee!$I$5:$J$14,2,1),0))^($A3344-$A3343)*(1+1*(B3344/B3343-1))</f>
        <v>17.570322679675499</v>
      </c>
      <c r="I3344" s="9">
        <f>IFERROR(VLOOKUP(A3344,'BITO-IV'!$A$1:$J$10000,4,0),"")</f>
        <v>16.842700000000001</v>
      </c>
      <c r="J3344" s="9">
        <f t="shared" si="153"/>
        <v>4.3201071067910712E-2</v>
      </c>
      <c r="L3344" s="9">
        <f>VLOOKUP(A3344,'ETH-Web'!$A$1:$G$10001,6,0)</f>
        <v>1909.114014</v>
      </c>
      <c r="M3344" s="2">
        <f>M3343*(1-M$1+IF(AND(WEEKDAY($A3344)&lt;&gt;1,WEEKDAY($A3344)&lt;&gt;7),-VLOOKUP($A3344,ETF_OP_Fee!$K$5:$L$14,2,1),0))^($A3344-$A3343)*(1+2*(L3344/L3343-1))-M$3*IFERROR(VLOOKUP($A4940,Dividends!$C$10:$E$100,3,0),0)</f>
        <v>5.4210803571310544</v>
      </c>
      <c r="R3344">
        <f t="shared" si="156"/>
        <v>411.50351900796142</v>
      </c>
      <c r="S3344" t="e">
        <f t="shared" si="154"/>
        <v>#VALUE!</v>
      </c>
      <c r="T3344">
        <f t="shared" si="152"/>
        <v>362.7728750580585</v>
      </c>
      <c r="U3344">
        <f t="shared" si="157"/>
        <v>1245.4515446643265</v>
      </c>
      <c r="V3344">
        <f t="shared" si="158"/>
        <v>1111.8256080323788</v>
      </c>
      <c r="W3344">
        <f>VLOOKUP(A3344,Tbills!$B$4:$C$10000,2,1)</f>
        <v>4.6749995604395638</v>
      </c>
    </row>
    <row r="3345" spans="1:23">
      <c r="A3345" s="24">
        <v>45022</v>
      </c>
      <c r="B3345">
        <f>IFERROR(VLOOKUP($A3345,'BTC-Web'!$A$2:$H$10000,2,0),"")</f>
        <v>28175.226563</v>
      </c>
      <c r="C3345">
        <f>VLOOKUP(A3345,H_SPBTFDUE!$B$2:$C$5828,2,0)</f>
        <v>154.85</v>
      </c>
      <c r="D3345" s="2">
        <f>D3344*(1-D$1+IF(AND(WEEKDAY($A3345)&lt;&gt;1,WEEKDAY($A3345)&lt;&gt;7),-VLOOKUP($A3345,ETF_OP_Fee!$G$5:$H$14,2,1),0))^($A3345-$A3344)*(1+2*(C3345/C3344-1))+IFERROR(VLOOKUP(A3345,BITXeom!$C$9:$D$100,2,0),0)-$D$3*IFERROR(VLOOKUP($A3345,Dividends!$C$10:$E$100,2,0),0)</f>
        <v>14.008606400859192</v>
      </c>
      <c r="G3345" s="66">
        <f t="shared" si="155"/>
        <v>2.651039920055304E-2</v>
      </c>
      <c r="H3345" s="2">
        <f>H3344*(1-H$1+IF(AND(WEEKDAY($A3345)&lt;&gt;1,WEEKDAY($A3345)&lt;&gt;7),-VLOOKUP($A3345,ETF_OP_Fee!$I$5:$J$14,2,1),0))^($A3345-$A3344)*(1+1*(B3345/B3344-1))</f>
        <v>17.559814564024503</v>
      </c>
      <c r="I3345" s="9">
        <f>IFERROR(VLOOKUP(A3345,'BITO-IV'!$A$1:$J$10000,4,0),"")</f>
        <v>16.700399999999998</v>
      </c>
      <c r="J3345" s="9">
        <f t="shared" si="153"/>
        <v>5.1460717349554708E-2</v>
      </c>
      <c r="L3345" s="9">
        <f>VLOOKUP(A3345,'ETH-Web'!$A$1:$G$10001,6,0)</f>
        <v>1872.922607</v>
      </c>
      <c r="M3345" s="2">
        <f>M3344*(1-M$1+IF(AND(WEEKDAY($A3345)&lt;&gt;1,WEEKDAY($A3345)&lt;&gt;7),-VLOOKUP($A3345,ETF_OP_Fee!$K$5:$L$14,2,1),0))^($A3345-$A3344)*(1+2*(L3345/L3344-1))-M$3*IFERROR(VLOOKUP($A4941,Dividends!$C$10:$E$100,3,0),0)</f>
        <v>5.2154093092650102</v>
      </c>
      <c r="R3345">
        <f t="shared" si="156"/>
        <v>411.58386303790729</v>
      </c>
      <c r="S3345" t="e">
        <f t="shared" si="154"/>
        <v>#VALUE!</v>
      </c>
      <c r="T3345">
        <f t="shared" si="152"/>
        <v>359.61449140733856</v>
      </c>
      <c r="U3345">
        <f t="shared" si="157"/>
        <v>1221.8413027294907</v>
      </c>
      <c r="V3345">
        <f t="shared" si="158"/>
        <v>1069.6439167856292</v>
      </c>
      <c r="W3345">
        <f>VLOOKUP(A3345,Tbills!$B$4:$C$10000,2,1)</f>
        <v>4.780000879120907</v>
      </c>
    </row>
    <row r="3346" spans="1:23">
      <c r="A3346" s="24">
        <v>45026</v>
      </c>
      <c r="B3346">
        <f>IFERROR(VLOOKUP($A3346,'BTC-Web'!$A$2:$H$10000,2,0),"")</f>
        <v>28336.027343999998</v>
      </c>
      <c r="C3346">
        <f>VLOOKUP(A3346,H_SPBTFDUE!$B$2:$C$5828,2,0)</f>
        <v>161.94</v>
      </c>
      <c r="D3346" s="2">
        <f>D3345*(1-D$1+IF(AND(WEEKDAY($A3346)&lt;&gt;1,WEEKDAY($A3346)&lt;&gt;7),-VLOOKUP($A3346,ETF_OP_Fee!$G$5:$H$14,2,1),0))^($A3346-$A3345)*(1+2*(C3346/C3345-1))+IFERROR(VLOOKUP(A3346,BITXeom!$C$9:$D$100,2,0),0)-$D$3*IFERROR(VLOOKUP($A3346,Dividends!$C$10:$E$100,2,0),0)</f>
        <v>15.284037304746647</v>
      </c>
      <c r="G3346" s="66">
        <f t="shared" si="155"/>
        <v>2.4081395954578179E-2</v>
      </c>
      <c r="H3346" s="2">
        <f>H3345*(1-H$1+IF(AND(WEEKDAY($A3346)&lt;&gt;1,WEEKDAY($A3346)&lt;&gt;7),-VLOOKUP($A3346,ETF_OP_Fee!$I$5:$J$14,2,1),0))^($A3346-$A3345)*(1+1*(B3346/B3345-1))</f>
        <v>17.604069753276658</v>
      </c>
      <c r="I3346" s="9">
        <f>IFERROR(VLOOKUP(A3346,'BITO-IV'!$A$1:$J$10000,4,0),"")</f>
        <v>17.473400000000002</v>
      </c>
      <c r="J3346" s="9">
        <f t="shared" si="153"/>
        <v>7.4782099234640409E-3</v>
      </c>
      <c r="L3346" s="9">
        <f>VLOOKUP(A3346,'ETH-Web'!$A$1:$G$10001,6,0)</f>
        <v>1911.2075199999999</v>
      </c>
      <c r="M3346" s="2">
        <f>M3345*(1-M$1+IF(AND(WEEKDAY($A3346)&lt;&gt;1,WEEKDAY($A3346)&lt;&gt;7),-VLOOKUP($A3346,ETF_OP_Fee!$K$5:$L$14,2,1),0))^($A3346-$A3345)*(1+2*(L3346/L3345-1))-M$3*IFERROR(VLOOKUP($A4942,Dividends!$C$10:$E$100,3,0),0)</f>
        <v>5.428069266873309</v>
      </c>
      <c r="R3346">
        <f t="shared" si="156"/>
        <v>413.93284172226697</v>
      </c>
      <c r="S3346" t="e">
        <f t="shared" si="154"/>
        <v>#VALUE!</v>
      </c>
      <c r="T3346">
        <f t="shared" si="152"/>
        <v>376.07988852763583</v>
      </c>
      <c r="U3346">
        <f t="shared" si="157"/>
        <v>1246.8172882827503</v>
      </c>
      <c r="V3346">
        <f t="shared" si="158"/>
        <v>1113.2589844650754</v>
      </c>
      <c r="W3346">
        <f>VLOOKUP(A3346,Tbills!$B$4:$C$10000,2,1)</f>
        <v>4.780000879120907</v>
      </c>
    </row>
    <row r="3347" spans="1:23">
      <c r="A3347" s="24">
        <v>45027</v>
      </c>
      <c r="B3347">
        <f>IFERROR(VLOOKUP($A3347,'BTC-Web'!$A$2:$H$10000,2,0),"")</f>
        <v>29653.679688</v>
      </c>
      <c r="C3347">
        <f>VLOOKUP(A3347,H_SPBTFDUE!$B$2:$C$5828,2,0)</f>
        <v>166.91</v>
      </c>
      <c r="D3347" s="2">
        <f>D3346*(1-D$1+IF(AND(WEEKDAY($A3347)&lt;&gt;1,WEEKDAY($A3347)&lt;&gt;7),-VLOOKUP($A3347,ETF_OP_Fee!$G$5:$H$14,2,1),0))^($A3347-$A3346)*(1+2*(C3347/C3346-1))+IFERROR(VLOOKUP(A3347,BITXeom!$C$9:$D$100,2,0),0)-$D$3*IFERROR(VLOOKUP($A3347,Dividends!$C$10:$E$100,2,0),0)</f>
        <v>16.220227553642246</v>
      </c>
      <c r="G3347" s="66">
        <f t="shared" si="155"/>
        <v>2.2602008057711898E-2</v>
      </c>
      <c r="H3347" s="2">
        <f>H3346*(1-H$1+IF(AND(WEEKDAY($A3347)&lt;&gt;1,WEEKDAY($A3347)&lt;&gt;7),-VLOOKUP($A3347,ETF_OP_Fee!$I$5:$J$14,2,1),0))^($A3347-$A3346)*(1+1*(B3347/B3346-1))</f>
        <v>18.408063857954303</v>
      </c>
      <c r="I3347" s="9">
        <f>IFERROR(VLOOKUP(A3347,'BITO-IV'!$A$1:$J$10000,4,0),"")</f>
        <v>18.011399999999998</v>
      </c>
      <c r="J3347" s="9">
        <f t="shared" si="153"/>
        <v>2.2022933139806078E-2</v>
      </c>
      <c r="L3347" s="9">
        <f>VLOOKUP(A3347,'ETH-Web'!$A$1:$G$10001,6,0)</f>
        <v>1892.189697</v>
      </c>
      <c r="M3347" s="2">
        <f>M3346*(1-M$1+IF(AND(WEEKDAY($A3347)&lt;&gt;1,WEEKDAY($A3347)&lt;&gt;7),-VLOOKUP($A3347,ETF_OP_Fee!$K$5:$L$14,2,1),0))^($A3347-$A3346)*(1+2*(L3347/L3346-1))-M$3*IFERROR(VLOOKUP($A4943,Dividends!$C$10:$E$100,3,0),0)</f>
        <v>5.319906248361213</v>
      </c>
      <c r="R3347">
        <f t="shared" si="156"/>
        <v>433.18111433763823</v>
      </c>
      <c r="S3347" t="e">
        <f t="shared" si="154"/>
        <v>#VALUE!</v>
      </c>
      <c r="T3347">
        <f t="shared" si="152"/>
        <v>387.62192289828141</v>
      </c>
      <c r="U3347">
        <f t="shared" si="157"/>
        <v>1234.4106028476169</v>
      </c>
      <c r="V3347">
        <f t="shared" si="158"/>
        <v>1091.0755070212044</v>
      </c>
      <c r="W3347">
        <f>VLOOKUP(A3347,Tbills!$B$4:$C$10000,2,1)</f>
        <v>4.780000879120907</v>
      </c>
    </row>
    <row r="3348" spans="1:23">
      <c r="A3348" s="24">
        <v>45028</v>
      </c>
      <c r="B3348">
        <f>IFERROR(VLOOKUP($A3348,'BTC-Web'!$A$2:$H$10000,2,0),"")</f>
        <v>30231.582031000002</v>
      </c>
      <c r="C3348">
        <f>VLOOKUP(A3348,H_SPBTFDUE!$B$2:$C$5828,2,0)</f>
        <v>164.64</v>
      </c>
      <c r="D3348" s="2">
        <f>D3347*(1-D$1+IF(AND(WEEKDAY($A3348)&lt;&gt;1,WEEKDAY($A3348)&lt;&gt;7),-VLOOKUP($A3348,ETF_OP_Fee!$G$5:$H$14,2,1),0))^($A3348-$A3347)*(1+2*(C3348/C3347-1))+IFERROR(VLOOKUP(A3348,BITXeom!$C$9:$D$100,2,0),0)-$D$3*IFERROR(VLOOKUP($A3348,Dividends!$C$10:$E$100,2,0),0)</f>
        <v>15.777130569598715</v>
      </c>
      <c r="G3348" s="66">
        <f t="shared" si="155"/>
        <v>2.3215612633884952E-2</v>
      </c>
      <c r="H3348" s="2">
        <f>H3347*(1-H$1+IF(AND(WEEKDAY($A3348)&lt;&gt;1,WEEKDAY($A3348)&lt;&gt;7),-VLOOKUP($A3348,ETF_OP_Fee!$I$5:$J$14,2,1),0))^($A3348-$A3347)*(1+1*(B3348/B3347-1))</f>
        <v>18.751922397744053</v>
      </c>
      <c r="I3348" s="9">
        <f>IFERROR(VLOOKUP(A3348,'BITO-IV'!$A$1:$J$10000,4,0),"")</f>
        <v>17.768000000000001</v>
      </c>
      <c r="J3348" s="9">
        <f t="shared" si="153"/>
        <v>5.5376091723550847E-2</v>
      </c>
      <c r="L3348" s="9">
        <f>VLOOKUP(A3348,'ETH-Web'!$A$1:$G$10001,6,0)</f>
        <v>1920.682129</v>
      </c>
      <c r="M3348" s="2">
        <f>M3347*(1-M$1+IF(AND(WEEKDAY($A3348)&lt;&gt;1,WEEKDAY($A3348)&lt;&gt;7),-VLOOKUP($A3348,ETF_OP_Fee!$K$5:$L$14,2,1),0))^($A3348-$A3347)*(1+2*(L3348/L3347-1))-M$3*IFERROR(VLOOKUP($A4944,Dividends!$C$10:$E$100,3,0),0)</f>
        <v>5.4799785108338916</v>
      </c>
      <c r="R3348">
        <f t="shared" si="156"/>
        <v>441.62311491068607</v>
      </c>
      <c r="S3348" t="e">
        <f t="shared" si="154"/>
        <v>#VALUE!</v>
      </c>
      <c r="T3348">
        <f t="shared" si="152"/>
        <v>382.3502090106827</v>
      </c>
      <c r="U3348">
        <f t="shared" si="157"/>
        <v>1252.9982530274472</v>
      </c>
      <c r="V3348">
        <f t="shared" si="158"/>
        <v>1123.905206791047</v>
      </c>
      <c r="W3348">
        <f>VLOOKUP(A3348,Tbills!$B$4:$C$10000,2,1)</f>
        <v>4.780000879120907</v>
      </c>
    </row>
    <row r="3349" spans="1:23">
      <c r="A3349" s="24">
        <v>45029</v>
      </c>
      <c r="B3349">
        <f>IFERROR(VLOOKUP($A3349,'BTC-Web'!$A$2:$H$10000,2,0),"")</f>
        <v>29892.740234000001</v>
      </c>
      <c r="C3349">
        <f>VLOOKUP(A3349,H_SPBTFDUE!$B$2:$C$5828,2,0)</f>
        <v>167.98</v>
      </c>
      <c r="D3349" s="2">
        <f>D3348*(1-D$1+IF(AND(WEEKDAY($A3349)&lt;&gt;1,WEEKDAY($A3349)&lt;&gt;7),-VLOOKUP($A3349,ETF_OP_Fee!$G$5:$H$14,2,1),0))^($A3349-$A3348)*(1+2*(C3349/C3348-1))+IFERROR(VLOOKUP(A3349,BITXeom!$C$9:$D$100,2,0),0)-$D$3*IFERROR(VLOOKUP($A3349,Dividends!$C$10:$E$100,2,0),0)</f>
        <v>16.415282893346863</v>
      </c>
      <c r="G3349" s="66">
        <f t="shared" si="155"/>
        <v>2.2272468457554109E-2</v>
      </c>
      <c r="H3349" s="2">
        <f>H3348*(1-H$1+IF(AND(WEEKDAY($A3349)&lt;&gt;1,WEEKDAY($A3349)&lt;&gt;7),-VLOOKUP($A3349,ETF_OP_Fee!$I$5:$J$14,2,1),0))^($A3349-$A3348)*(1+1*(B3349/B3348-1))</f>
        <v>18.527040590597618</v>
      </c>
      <c r="I3349" s="9">
        <f>IFERROR(VLOOKUP(A3349,'BITO-IV'!$A$1:$J$10000,4,0),"")</f>
        <v>18.1309</v>
      </c>
      <c r="J3349" s="9">
        <f t="shared" si="153"/>
        <v>2.1848920384405446E-2</v>
      </c>
      <c r="L3349" s="9">
        <f>VLOOKUP(A3349,'ETH-Web'!$A$1:$G$10001,6,0)</f>
        <v>2012.634644</v>
      </c>
      <c r="M3349" s="2">
        <f>M3348*(1-M$1+IF(AND(WEEKDAY($A3349)&lt;&gt;1,WEEKDAY($A3349)&lt;&gt;7),-VLOOKUP($A3349,ETF_OP_Fee!$K$5:$L$14,2,1),0))^($A3349-$A3348)*(1+2*(L3349/L3348-1))-M$3*IFERROR(VLOOKUP($A4945,Dividends!$C$10:$E$100,3,0),0)</f>
        <v>6.004531002157627</v>
      </c>
      <c r="R3349">
        <f t="shared" si="156"/>
        <v>436.67331209521876</v>
      </c>
      <c r="S3349" t="e">
        <f t="shared" si="154"/>
        <v>#VALUE!</v>
      </c>
      <c r="T3349">
        <f t="shared" si="152"/>
        <v>390.10682768230367</v>
      </c>
      <c r="U3349">
        <f t="shared" si="157"/>
        <v>1312.9854518027423</v>
      </c>
      <c r="V3349">
        <f t="shared" si="158"/>
        <v>1231.4872484119091</v>
      </c>
      <c r="W3349">
        <f>VLOOKUP(A3349,Tbills!$B$4:$C$10000,2,1)</f>
        <v>4.9799986813186647</v>
      </c>
    </row>
    <row r="3350" spans="1:23">
      <c r="A3350" s="24">
        <v>45030</v>
      </c>
      <c r="B3350">
        <f>IFERROR(VLOOKUP($A3350,'BTC-Web'!$A$2:$H$10000,2,0),"")</f>
        <v>30409.5625</v>
      </c>
      <c r="C3350">
        <f>VLOOKUP(A3350,H_SPBTFDUE!$B$2:$C$5828,2,0)</f>
        <v>167.61</v>
      </c>
      <c r="D3350" s="2">
        <f>D3349*(1-D$1+IF(AND(WEEKDAY($A3350)&lt;&gt;1,WEEKDAY($A3350)&lt;&gt;7),-VLOOKUP($A3350,ETF_OP_Fee!$G$5:$H$14,2,1),0))^($A3350-$A3349)*(1+2*(C3350/C3349-1))+IFERROR(VLOOKUP(A3350,BITXeom!$C$9:$D$100,2,0),0)-$D$3*IFERROR(VLOOKUP($A3350,Dividends!$C$10:$E$100,2,0),0)</f>
        <v>16.340998760474221</v>
      </c>
      <c r="G3350" s="66">
        <f t="shared" si="155"/>
        <v>2.2369425669919681E-2</v>
      </c>
      <c r="H3350" s="2">
        <f>H3349*(1-H$1+IF(AND(WEEKDAY($A3350)&lt;&gt;1,WEEKDAY($A3350)&lt;&gt;7),-VLOOKUP($A3350,ETF_OP_Fee!$I$5:$J$14,2,1),0))^($A3350-$A3349)*(1+1*(B3350/B3349-1))</f>
        <v>18.832409940093449</v>
      </c>
      <c r="I3350" s="9">
        <f>IFERROR(VLOOKUP(A3350,'BITO-IV'!$A$1:$J$10000,4,0),"")</f>
        <v>18.0945</v>
      </c>
      <c r="J3350" s="9">
        <f t="shared" si="153"/>
        <v>4.0780896962803626E-2</v>
      </c>
      <c r="L3350" s="9">
        <f>VLOOKUP(A3350,'ETH-Web'!$A$1:$G$10001,6,0)</f>
        <v>2101.6354980000001</v>
      </c>
      <c r="M3350" s="2">
        <f>M3349*(1-M$1+IF(AND(WEEKDAY($A3350)&lt;&gt;1,WEEKDAY($A3350)&lt;&gt;7),-VLOOKUP($A3350,ETF_OP_Fee!$K$5:$L$14,2,1),0))^($A3350-$A3349)*(1+2*(L3350/L3349-1))-M$3*IFERROR(VLOOKUP($A4946,Dividends!$C$10:$E$100,3,0),0)</f>
        <v>6.5354162392552215</v>
      </c>
      <c r="R3350">
        <f t="shared" si="156"/>
        <v>444.22305457088794</v>
      </c>
      <c r="S3350" t="e">
        <f t="shared" si="154"/>
        <v>#VALUE!</v>
      </c>
      <c r="T3350">
        <f t="shared" si="152"/>
        <v>389.24756154203436</v>
      </c>
      <c r="U3350">
        <f t="shared" si="157"/>
        <v>1371.047071107761</v>
      </c>
      <c r="V3350">
        <f t="shared" si="158"/>
        <v>1340.3680918318028</v>
      </c>
      <c r="W3350">
        <f>VLOOKUP(A3350,Tbills!$B$4:$C$10000,2,1)</f>
        <v>4.9799986813186647</v>
      </c>
    </row>
    <row r="3351" spans="1:23">
      <c r="A3351" s="25">
        <v>45033</v>
      </c>
      <c r="B3351">
        <f>IFERROR(VLOOKUP($A3351,'BTC-Web'!$A$2:$H$10000,2,0),"")</f>
        <v>30317.146484000001</v>
      </c>
      <c r="C3351">
        <f>VLOOKUP(A3351,H_SPBTFDUE!$B$2:$C$5828,2,0)</f>
        <v>162.55000000000001</v>
      </c>
      <c r="D3351" s="2">
        <f>D3350*(1-D$1+IF(AND(WEEKDAY($A3351)&lt;&gt;1,WEEKDAY($A3351)&lt;&gt;7),-VLOOKUP($A3351,ETF_OP_Fee!$G$5:$H$14,2,1),0))^($A3351-$A3350)*(1+2*(C3351/C3350-1))+IFERROR(VLOOKUP(A3351,BITXeom!$C$9:$D$100,2,0),0)-$D$3*IFERROR(VLOOKUP($A3351,Dividends!$C$10:$E$100,2,0),0)</f>
        <v>15.348805564656459</v>
      </c>
      <c r="G3351" s="66">
        <f t="shared" si="155"/>
        <v>2.3718888212045035E-2</v>
      </c>
      <c r="H3351" s="2">
        <f>H3350*(1-H$1+IF(AND(WEEKDAY($A3351)&lt;&gt;1,WEEKDAY($A3351)&lt;&gt;7),-VLOOKUP($A3351,ETF_OP_Fee!$I$5:$J$14,2,1),0))^($A3351-$A3350)*(1+1*(B3351/B3350-1))</f>
        <v>18.730538196685085</v>
      </c>
      <c r="I3351" s="9">
        <f>IFERROR(VLOOKUP(A3351,'BITO-IV'!$A$1:$J$10000,4,0),"")</f>
        <v>17.5501</v>
      </c>
      <c r="J3351" s="9">
        <f t="shared" si="153"/>
        <v>6.7261052454691717E-2</v>
      </c>
      <c r="L3351" s="9">
        <f>VLOOKUP(A3351,'ETH-Web'!$A$1:$G$10001,6,0)</f>
        <v>2076.2429200000001</v>
      </c>
      <c r="M3351" s="2">
        <f>M3350*(1-M$1+IF(AND(WEEKDAY($A3351)&lt;&gt;1,WEEKDAY($A3351)&lt;&gt;7),-VLOOKUP($A3351,ETF_OP_Fee!$K$5:$L$14,2,1),0))^($A3351-$A3350)*(1+2*(L3351/L3350-1))-M$3*IFERROR(VLOOKUP($A4947,Dividends!$C$10:$E$100,3,0),0)</f>
        <v>6.3769978842424679</v>
      </c>
      <c r="R3351">
        <f t="shared" si="156"/>
        <v>442.87304090598263</v>
      </c>
      <c r="S3351" t="e">
        <f t="shared" si="154"/>
        <v>#VALUE!</v>
      </c>
      <c r="T3351">
        <f t="shared" si="152"/>
        <v>377.4965164886205</v>
      </c>
      <c r="U3351">
        <f t="shared" si="157"/>
        <v>1354.4816772857087</v>
      </c>
      <c r="V3351">
        <f t="shared" si="158"/>
        <v>1307.8775968968121</v>
      </c>
      <c r="W3351">
        <f>VLOOKUP(A3351,Tbills!$B$4:$C$10000,2,1)</f>
        <v>4.9799986813186647</v>
      </c>
    </row>
    <row r="3352" spans="1:23">
      <c r="A3352" s="25">
        <v>45034</v>
      </c>
      <c r="B3352">
        <f>IFERROR(VLOOKUP($A3352,'BTC-Web'!$A$2:$H$10000,2,0),"")</f>
        <v>29449.091797000001</v>
      </c>
      <c r="C3352">
        <f>VLOOKUP(A3352,H_SPBTFDUE!$B$2:$C$5828,2,0)</f>
        <v>166.87</v>
      </c>
      <c r="D3352" s="2">
        <f>D3351*(1-D$1+IF(AND(WEEKDAY($A3352)&lt;&gt;1,WEEKDAY($A3352)&lt;&gt;7),-VLOOKUP($A3352,ETF_OP_Fee!$G$5:$H$14,2,1),0))^($A3352-$A3351)*(1+2*(C3352/C3351-1))+IFERROR(VLOOKUP(A3352,BITXeom!$C$9:$D$100,2,0),0)-$D$3*IFERROR(VLOOKUP($A3352,Dividends!$C$10:$E$100,2,0),0)</f>
        <v>16.162690110185</v>
      </c>
      <c r="G3352" s="66">
        <f t="shared" si="155"/>
        <v>2.2456926405295528E-2</v>
      </c>
      <c r="H3352" s="2">
        <f>H3351*(1-H$1+IF(AND(WEEKDAY($A3352)&lt;&gt;1,WEEKDAY($A3352)&lt;&gt;7),-VLOOKUP($A3352,ETF_OP_Fee!$I$5:$J$14,2,1),0))^($A3352-$A3351)*(1+1*(B3352/B3351-1))</f>
        <v>18.179805914294267</v>
      </c>
      <c r="I3352" s="9">
        <f>IFERROR(VLOOKUP(A3352,'BITO-IV'!$A$1:$J$10000,4,0),"")</f>
        <v>18.015499999999999</v>
      </c>
      <c r="J3352" s="9">
        <f t="shared" si="153"/>
        <v>9.1202527986604665E-3</v>
      </c>
      <c r="L3352" s="9">
        <f>VLOOKUP(A3352,'ETH-Web'!$A$1:$G$10001,6,0)</f>
        <v>2104.5373540000001</v>
      </c>
      <c r="M3352" s="2">
        <f>M3351*(1-M$1+IF(AND(WEEKDAY($A3352)&lt;&gt;1,WEEKDAY($A3352)&lt;&gt;7),-VLOOKUP($A3352,ETF_OP_Fee!$K$5:$L$14,2,1),0))^($A3352-$A3351)*(1+2*(L3352/L3351-1))-M$3*IFERROR(VLOOKUP($A4948,Dividends!$C$10:$E$100,3,0),0)</f>
        <v>6.5506369194743632</v>
      </c>
      <c r="R3352">
        <f t="shared" si="156"/>
        <v>430.19249331199092</v>
      </c>
      <c r="S3352" t="e">
        <f t="shared" si="154"/>
        <v>#VALUE!</v>
      </c>
      <c r="T3352">
        <f t="shared" si="152"/>
        <v>387.52902926149557</v>
      </c>
      <c r="U3352">
        <f t="shared" si="157"/>
        <v>1372.9401592162187</v>
      </c>
      <c r="V3352">
        <f t="shared" si="158"/>
        <v>1343.4897467279625</v>
      </c>
      <c r="W3352">
        <f>VLOOKUP(A3352,Tbills!$B$4:$C$10000,2,1)</f>
        <v>4.9799986813186647</v>
      </c>
    </row>
    <row r="3353" spans="1:23">
      <c r="A3353" s="25">
        <v>45035</v>
      </c>
      <c r="B3353">
        <f>IFERROR(VLOOKUP($A3353,'BTC-Web'!$A$2:$H$10000,2,0),"")</f>
        <v>30394.1875</v>
      </c>
      <c r="C3353">
        <f>VLOOKUP(A3353,H_SPBTFDUE!$B$2:$C$5828,2,0)</f>
        <v>161.06</v>
      </c>
      <c r="D3353" s="2">
        <f>D3352*(1-D$1+IF(AND(WEEKDAY($A3353)&lt;&gt;1,WEEKDAY($A3353)&lt;&gt;7),-VLOOKUP($A3353,ETF_OP_Fee!$G$5:$H$14,2,1),0))^($A3353-$A3352)*(1+2*(C3353/C3352-1))+IFERROR(VLOOKUP(A3353,BITXeom!$C$9:$D$100,2,0),0)-$D$3*IFERROR(VLOOKUP($A3353,Dividends!$C$10:$E$100,2,0),0)</f>
        <v>15.035387749468303</v>
      </c>
      <c r="G3353" s="66">
        <f t="shared" si="155"/>
        <v>2.4019546500897868E-2</v>
      </c>
      <c r="H3353" s="2">
        <f>H3352*(1-H$1+IF(AND(WEEKDAY($A3353)&lt;&gt;1,WEEKDAY($A3353)&lt;&gt;7),-VLOOKUP($A3353,ETF_OP_Fee!$I$5:$J$14,2,1),0))^($A3353-$A3352)*(1+1*(B3353/B3352-1))</f>
        <v>18.748359704785628</v>
      </c>
      <c r="I3353" s="9">
        <f>IFERROR(VLOOKUP(A3353,'BITO-IV'!$A$1:$J$10000,4,0),"")</f>
        <v>17.388300000000001</v>
      </c>
      <c r="J3353" s="9">
        <f t="shared" si="153"/>
        <v>7.82169450024226E-2</v>
      </c>
      <c r="L3353" s="9">
        <f>VLOOKUP(A3353,'ETH-Web'!$A$1:$G$10001,6,0)</f>
        <v>1936.403442</v>
      </c>
      <c r="M3353" s="2">
        <f>M3352*(1-M$1+IF(AND(WEEKDAY($A3353)&lt;&gt;1,WEEKDAY($A3353)&lt;&gt;7),-VLOOKUP($A3353,ETF_OP_Fee!$K$5:$L$14,2,1),0))^($A3353-$A3352)*(1+2*(L3353/L3352-1))-M$3*IFERROR(VLOOKUP($A4949,Dividends!$C$10:$E$100,3,0),0)</f>
        <v>5.5038193241640858</v>
      </c>
      <c r="R3353">
        <f t="shared" si="156"/>
        <v>443.9984564871757</v>
      </c>
      <c r="S3353" t="e">
        <f t="shared" si="154"/>
        <v>#VALUE!</v>
      </c>
      <c r="T3353">
        <f t="shared" si="152"/>
        <v>374.03622851834643</v>
      </c>
      <c r="U3353">
        <f t="shared" si="157"/>
        <v>1263.2543893380162</v>
      </c>
      <c r="V3353">
        <f t="shared" si="158"/>
        <v>1128.7947906065613</v>
      </c>
      <c r="W3353">
        <f>VLOOKUP(A3353,Tbills!$B$4:$C$10000,2,1)</f>
        <v>4.9799986813186647</v>
      </c>
    </row>
    <row r="3354" spans="1:23">
      <c r="A3354" s="25">
        <v>45036</v>
      </c>
      <c r="B3354">
        <f>IFERROR(VLOOKUP($A3354,'BTC-Web'!$A$2:$H$10000,2,0),"")</f>
        <v>28823.683593999998</v>
      </c>
      <c r="C3354">
        <f>VLOOKUP(A3354,H_SPBTFDUE!$B$2:$C$5828,2,0)</f>
        <v>154.63999999999999</v>
      </c>
      <c r="D3354" s="2">
        <f>D3353*(1-D$1+IF(AND(WEEKDAY($A3354)&lt;&gt;1,WEEKDAY($A3354)&lt;&gt;7),-VLOOKUP($A3354,ETF_OP_Fee!$G$5:$H$14,2,1),0))^($A3354-$A3353)*(1+2*(C3354/C3353-1))+IFERROR(VLOOKUP(A3354,BITXeom!$C$9:$D$100,2,0),0)-$D$3*IFERROR(VLOOKUP($A3354,Dividends!$C$10:$E$100,2,0),0)</f>
        <v>13.835070940549372</v>
      </c>
      <c r="G3354" s="66">
        <f t="shared" si="155"/>
        <v>2.5933178678408143E-2</v>
      </c>
      <c r="H3354" s="2">
        <f>H3353*(1-H$1+IF(AND(WEEKDAY($A3354)&lt;&gt;1,WEEKDAY($A3354)&lt;&gt;7),-VLOOKUP($A3354,ETF_OP_Fee!$I$5:$J$14,2,1),0))^($A3354-$A3353)*(1+1*(B3354/B3353-1))</f>
        <v>17.765507696321002</v>
      </c>
      <c r="I3354" s="9">
        <f>IFERROR(VLOOKUP(A3354,'BITO-IV'!$A$1:$J$10000,4,0),"")</f>
        <v>16.6966</v>
      </c>
      <c r="J3354" s="9">
        <f t="shared" si="153"/>
        <v>6.4019482788172599E-2</v>
      </c>
      <c r="L3354" s="9">
        <f>VLOOKUP(A3354,'ETH-Web'!$A$1:$G$10001,6,0)</f>
        <v>1943.0976559999999</v>
      </c>
      <c r="M3354" s="2">
        <f>M3353*(1-M$1+IF(AND(WEEKDAY($A3354)&lt;&gt;1,WEEKDAY($A3354)&lt;&gt;7),-VLOOKUP($A3354,ETF_OP_Fee!$K$5:$L$14,2,1),0))^($A3354-$A3353)*(1+2*(L3354/L3353-1))-M$3*IFERROR(VLOOKUP($A4950,Dividends!$C$10:$E$100,3,0),0)</f>
        <v>5.54173039133756</v>
      </c>
      <c r="R3354">
        <f t="shared" si="156"/>
        <v>421.05652687740803</v>
      </c>
      <c r="S3354" t="e">
        <f t="shared" si="154"/>
        <v>#VALUE!</v>
      </c>
      <c r="T3354">
        <f t="shared" si="152"/>
        <v>359.12679981421263</v>
      </c>
      <c r="U3354">
        <f t="shared" si="157"/>
        <v>1267.6215036672147</v>
      </c>
      <c r="V3354">
        <f t="shared" si="158"/>
        <v>1136.5700849269745</v>
      </c>
      <c r="W3354">
        <f>VLOOKUP(A3354,Tbills!$B$4:$C$10000,2,1)</f>
        <v>5.0799995604395436</v>
      </c>
    </row>
    <row r="3355" spans="1:23">
      <c r="A3355" s="25">
        <v>45037</v>
      </c>
      <c r="B3355">
        <f>IFERROR(VLOOKUP($A3355,'BTC-Web'!$A$2:$H$10000,2,0),"")</f>
        <v>28249.230468999998</v>
      </c>
      <c r="C3355">
        <f>VLOOKUP(A3355,H_SPBTFDUE!$B$2:$C$5828,2,0)</f>
        <v>150.21</v>
      </c>
      <c r="D3355" s="2">
        <f>D3354*(1-D$1+IF(AND(WEEKDAY($A3355)&lt;&gt;1,WEEKDAY($A3355)&lt;&gt;7),-VLOOKUP($A3355,ETF_OP_Fee!$G$5:$H$14,2,1),0))^($A3355-$A3354)*(1+2*(C3355/C3354-1))+IFERROR(VLOOKUP(A3355,BITXeom!$C$9:$D$100,2,0),0)-$D$3*IFERROR(VLOOKUP($A3355,Dividends!$C$10:$E$100,2,0),0)</f>
        <v>13.040827155835469</v>
      </c>
      <c r="G3355" s="66">
        <f t="shared" si="155"/>
        <v>2.7417653635707785E-2</v>
      </c>
      <c r="H3355" s="2">
        <f>H3354*(1-H$1+IF(AND(WEEKDAY($A3355)&lt;&gt;1,WEEKDAY($A3355)&lt;&gt;7),-VLOOKUP($A3355,ETF_OP_Fee!$I$5:$J$14,2,1),0))^($A3355-$A3354)*(1+1*(B3355/B3354-1))</f>
        <v>17.397633010720437</v>
      </c>
      <c r="I3355" s="9">
        <f>IFERROR(VLOOKUP(A3355,'BITO-IV'!$A$1:$J$10000,4,0),"")</f>
        <v>16.2271</v>
      </c>
      <c r="J3355" s="9">
        <f t="shared" si="153"/>
        <v>7.2134454752878607E-2</v>
      </c>
      <c r="L3355" s="9">
        <f>VLOOKUP(A3355,'ETH-Web'!$A$1:$G$10001,6,0)</f>
        <v>1849.9998780000001</v>
      </c>
      <c r="M3355" s="2">
        <f>M3354*(1-M$1+IF(AND(WEEKDAY($A3355)&lt;&gt;1,WEEKDAY($A3355)&lt;&gt;7),-VLOOKUP($A3355,ETF_OP_Fee!$K$5:$L$14,2,1),0))^($A3355-$A3354)*(1+2*(L3355/L3354-1))-M$3*IFERROR(VLOOKUP($A4951,Dividends!$C$10:$E$100,3,0),0)</f>
        <v>5.0105701016187059</v>
      </c>
      <c r="R3355">
        <f t="shared" si="156"/>
        <v>412.66491249968419</v>
      </c>
      <c r="S3355" t="e">
        <f t="shared" si="154"/>
        <v>#VALUE!</v>
      </c>
      <c r="T3355">
        <f t="shared" si="152"/>
        <v>348.8388295401765</v>
      </c>
      <c r="U3355">
        <f t="shared" si="157"/>
        <v>1206.887167967704</v>
      </c>
      <c r="V3355">
        <f t="shared" si="158"/>
        <v>1027.6328301411304</v>
      </c>
      <c r="W3355">
        <f>VLOOKUP(A3355,Tbills!$B$4:$C$10000,2,1)</f>
        <v>5.0799995604395436</v>
      </c>
    </row>
    <row r="3356" spans="1:23">
      <c r="A3356" s="25">
        <v>45040</v>
      </c>
      <c r="B3356">
        <f>IFERROR(VLOOKUP($A3356,'BTC-Web'!$A$2:$H$10000,2,0),"")</f>
        <v>27591.730468999998</v>
      </c>
      <c r="C3356">
        <f>VLOOKUP(A3356,H_SPBTFDUE!$B$2:$C$5828,2,0)</f>
        <v>150.75</v>
      </c>
      <c r="D3356" s="2">
        <f>D3355*(1-D$1+IF(AND(WEEKDAY($A3356)&lt;&gt;1,WEEKDAY($A3356)&lt;&gt;7),-VLOOKUP($A3356,ETF_OP_Fee!$G$5:$H$14,2,1),0))^($A3356-$A3355)*(1+2*(C3356/C3355-1))+IFERROR(VLOOKUP(A3356,BITXeom!$C$9:$D$100,2,0),0)-$D$3*IFERROR(VLOOKUP($A3356,Dividends!$C$10:$E$100,2,0),0)</f>
        <v>13.1298403727293</v>
      </c>
      <c r="G3356" s="66">
        <f t="shared" si="155"/>
        <v>2.7219095292776104E-2</v>
      </c>
      <c r="H3356" s="2">
        <f>H3355*(1-H$1+IF(AND(WEEKDAY($A3356)&lt;&gt;1,WEEKDAY($A3356)&lt;&gt;7),-VLOOKUP($A3356,ETF_OP_Fee!$I$5:$J$14,2,1),0))^($A3356-$A3355)*(1+1*(B3356/B3355-1))</f>
        <v>16.952302356902834</v>
      </c>
      <c r="I3356" s="9">
        <f>IFERROR(VLOOKUP(A3356,'BITO-IV'!$A$1:$J$10000,4,0),"")</f>
        <v>16.283300000000001</v>
      </c>
      <c r="J3356" s="9">
        <f t="shared" si="153"/>
        <v>4.1085182788675123E-2</v>
      </c>
      <c r="L3356" s="9">
        <f>VLOOKUP(A3356,'ETH-Web'!$A$1:$G$10001,6,0)</f>
        <v>1842.7574460000001</v>
      </c>
      <c r="M3356" s="2">
        <f>M3355*(1-M$1+IF(AND(WEEKDAY($A3356)&lt;&gt;1,WEEKDAY($A3356)&lt;&gt;7),-VLOOKUP($A3356,ETF_OP_Fee!$K$5:$L$14,2,1),0))^($A3356-$A3355)*(1+2*(L3356/L3355-1))-M$3*IFERROR(VLOOKUP($A4952,Dividends!$C$10:$E$100,3,0),0)</f>
        <v>4.9709549805625155</v>
      </c>
      <c r="R3356">
        <f t="shared" si="156"/>
        <v>403.06014891979515</v>
      </c>
      <c r="S3356" t="e">
        <f t="shared" si="154"/>
        <v>#VALUE!</v>
      </c>
      <c r="T3356">
        <f t="shared" si="152"/>
        <v>350.09289363678585</v>
      </c>
      <c r="U3356">
        <f t="shared" si="157"/>
        <v>1202.1624118476504</v>
      </c>
      <c r="V3356">
        <f t="shared" si="158"/>
        <v>1019.508046305813</v>
      </c>
      <c r="W3356">
        <f>VLOOKUP(A3356,Tbills!$B$4:$C$10000,2,1)</f>
        <v>5.0799995604395436</v>
      </c>
    </row>
    <row r="3357" spans="1:23">
      <c r="A3357" s="25">
        <v>45041</v>
      </c>
      <c r="B3357">
        <f>IFERROR(VLOOKUP($A3357,'BTC-Web'!$A$2:$H$10000,2,0),"")</f>
        <v>27514.873047000001</v>
      </c>
      <c r="C3357">
        <f>VLOOKUP(A3357,H_SPBTFDUE!$B$2:$C$5828,2,0)</f>
        <v>152.02000000000001</v>
      </c>
      <c r="D3357" s="2">
        <f>D3356*(1-D$1+IF(AND(WEEKDAY($A3357)&lt;&gt;1,WEEKDAY($A3357)&lt;&gt;7),-VLOOKUP($A3357,ETF_OP_Fee!$G$5:$H$14,2,1),0))^($A3357-$A3356)*(1+2*(C3357/C3356-1))+IFERROR(VLOOKUP(A3357,BITXeom!$C$9:$D$100,2,0),0)-$D$3*IFERROR(VLOOKUP($A3357,Dividends!$C$10:$E$100,2,0),0)</f>
        <v>13.349456763604245</v>
      </c>
      <c r="G3357" s="66">
        <f t="shared" si="155"/>
        <v>2.6759061479384151E-2</v>
      </c>
      <c r="H3357" s="2">
        <f>H3356*(1-H$1+IF(AND(WEEKDAY($A3357)&lt;&gt;1,WEEKDAY($A3357)&lt;&gt;7),-VLOOKUP($A3357,ETF_OP_Fee!$I$5:$J$14,2,1),0))^($A3357-$A3356)*(1+1*(B3357/B3356-1))</f>
        <v>16.891673038340318</v>
      </c>
      <c r="I3357" s="9">
        <f>IFERROR(VLOOKUP(A3357,'BITO-IV'!$A$1:$J$10000,4,0),"")</f>
        <v>16.410900000000002</v>
      </c>
      <c r="J3357" s="9">
        <f t="shared" si="153"/>
        <v>2.9295958073007444E-2</v>
      </c>
      <c r="L3357" s="9">
        <f>VLOOKUP(A3357,'ETH-Web'!$A$1:$G$10001,6,0)</f>
        <v>1866.7536620000001</v>
      </c>
      <c r="M3357" s="2">
        <f>M3356*(1-M$1+IF(AND(WEEKDAY($A3357)&lt;&gt;1,WEEKDAY($A3357)&lt;&gt;7),-VLOOKUP($A3357,ETF_OP_Fee!$K$5:$L$14,2,1),0))^($A3357-$A3356)*(1+2*(L3357/L3356-1))-M$3*IFERROR(VLOOKUP($A4953,Dividends!$C$10:$E$100,3,0),0)</f>
        <v>5.100286253797516</v>
      </c>
      <c r="R3357">
        <f t="shared" si="156"/>
        <v>401.93741528075373</v>
      </c>
      <c r="S3357" t="e">
        <f t="shared" si="154"/>
        <v>#VALUE!</v>
      </c>
      <c r="T3357">
        <f t="shared" si="152"/>
        <v>353.04226660473756</v>
      </c>
      <c r="U3357">
        <f t="shared" si="157"/>
        <v>1217.8168589179338</v>
      </c>
      <c r="V3357">
        <f t="shared" si="158"/>
        <v>1046.0329845153999</v>
      </c>
      <c r="W3357">
        <f>VLOOKUP(A3357,Tbills!$B$4:$C$10000,2,1)</f>
        <v>5.0799995604395436</v>
      </c>
    </row>
    <row r="3358" spans="1:23">
      <c r="A3358" s="25">
        <v>45042</v>
      </c>
      <c r="B3358">
        <f>IFERROR(VLOOKUP($A3358,'BTC-Web'!$A$2:$H$10000,2,0),"")</f>
        <v>28300.058593999998</v>
      </c>
      <c r="C3358">
        <f>VLOOKUP(A3358,H_SPBTFDUE!$B$2:$C$5828,2,0)</f>
        <v>153.79</v>
      </c>
      <c r="D3358" s="2">
        <f>D3357*(1-D$1+IF(AND(WEEKDAY($A3358)&lt;&gt;1,WEEKDAY($A3358)&lt;&gt;7),-VLOOKUP($A3358,ETF_OP_Fee!$G$5:$H$14,2,1),0))^($A3358-$A3357)*(1+2*(C3358/C3357-1))+IFERROR(VLOOKUP(A3358,BITXeom!$C$9:$D$100,2,0),0)-$D$3*IFERROR(VLOOKUP($A3358,Dividends!$C$10:$E$100,2,0),0)</f>
        <v>13.658670959618656</v>
      </c>
      <c r="G3358" s="66">
        <f t="shared" si="155"/>
        <v>2.6134546073597463E-2</v>
      </c>
      <c r="H3358" s="2">
        <f>H3357*(1-H$1+IF(AND(WEEKDAY($A3358)&lt;&gt;1,WEEKDAY($A3358)&lt;&gt;7),-VLOOKUP($A3358,ETF_OP_Fee!$I$5:$J$14,2,1),0))^($A3358-$A3357)*(1+1*(B3358/B3357-1))</f>
        <v>17.359926824486923</v>
      </c>
      <c r="I3358" s="9">
        <f>IFERROR(VLOOKUP(A3358,'BITO-IV'!$A$1:$J$10000,4,0),"")</f>
        <v>16.597300000000001</v>
      </c>
      <c r="J3358" s="9">
        <f t="shared" si="153"/>
        <v>4.5948848576992773E-2</v>
      </c>
      <c r="L3358" s="9">
        <f>VLOOKUP(A3358,'ETH-Web'!$A$1:$G$10001,6,0)</f>
        <v>1866.5642089999999</v>
      </c>
      <c r="M3358" s="2">
        <f>M3357*(1-M$1+IF(AND(WEEKDAY($A3358)&lt;&gt;1,WEEKDAY($A3358)&lt;&gt;7),-VLOOKUP($A3358,ETF_OP_Fee!$K$5:$L$14,2,1),0))^($A3358-$A3357)*(1+2*(L3358/L3357-1))-M$3*IFERROR(VLOOKUP($A4954,Dividends!$C$10:$E$100,3,0),0)</f>
        <v>5.0991196954406046</v>
      </c>
      <c r="R3358">
        <f t="shared" si="156"/>
        <v>413.40741002642795</v>
      </c>
      <c r="S3358" t="e">
        <f t="shared" si="154"/>
        <v>#VALUE!</v>
      </c>
      <c r="T3358">
        <f t="shared" si="152"/>
        <v>357.15281003251272</v>
      </c>
      <c r="U3358">
        <f t="shared" si="157"/>
        <v>1217.6932651829545</v>
      </c>
      <c r="V3358">
        <f t="shared" si="158"/>
        <v>1045.7937315678259</v>
      </c>
      <c r="W3358">
        <f>VLOOKUP(A3358,Tbills!$B$4:$C$10000,2,1)</f>
        <v>5.0799995604395436</v>
      </c>
    </row>
    <row r="3359" spans="1:23">
      <c r="A3359" s="25">
        <v>45043</v>
      </c>
      <c r="B3359">
        <f>IFERROR(VLOOKUP($A3359,'BTC-Web'!$A$2:$H$10000,2,0),"")</f>
        <v>28428.464843999998</v>
      </c>
      <c r="C3359">
        <f>VLOOKUP(A3359,H_SPBTFDUE!$B$2:$C$5828,2,0)</f>
        <v>163.83000000000001</v>
      </c>
      <c r="D3359" s="2">
        <f>D3358*(1-D$1+IF(AND(WEEKDAY($A3359)&lt;&gt;1,WEEKDAY($A3359)&lt;&gt;7),-VLOOKUP($A3359,ETF_OP_Fee!$G$5:$H$14,2,1),0))^($A3359-$A3358)*(1+2*(C3359/C3358-1))+IFERROR(VLOOKUP(A3359,BITXeom!$C$9:$D$100,2,0),0)-$D$3*IFERROR(VLOOKUP($A3359,Dividends!$C$10:$E$100,2,0),0)</f>
        <v>15.440190119618341</v>
      </c>
      <c r="G3359" s="66">
        <f t="shared" si="155"/>
        <v>2.2720859192490537E-2</v>
      </c>
      <c r="H3359" s="2">
        <f>H3358*(1-H$1+IF(AND(WEEKDAY($A3359)&lt;&gt;1,WEEKDAY($A3359)&lt;&gt;7),-VLOOKUP($A3359,ETF_OP_Fee!$I$5:$J$14,2,1),0))^($A3359-$A3358)*(1+1*(B3359/B3358-1))</f>
        <v>17.42486274994496</v>
      </c>
      <c r="I3359" s="9">
        <f>IFERROR(VLOOKUP(A3359,'BITO-IV'!$A$1:$J$10000,4,0),"")</f>
        <v>17.678000000000001</v>
      </c>
      <c r="J3359" s="9">
        <f t="shared" si="153"/>
        <v>-1.4319337597864079E-2</v>
      </c>
      <c r="L3359" s="9">
        <f>VLOOKUP(A3359,'ETH-Web'!$A$1:$G$10001,6,0)</f>
        <v>1908.7863769999999</v>
      </c>
      <c r="M3359" s="2">
        <f>M3358*(1-M$1+IF(AND(WEEKDAY($A3359)&lt;&gt;1,WEEKDAY($A3359)&lt;&gt;7),-VLOOKUP($A3359,ETF_OP_Fee!$K$5:$L$14,2,1),0))^($A3359-$A3358)*(1+2*(L3359/L3358-1))-M$3*IFERROR(VLOOKUP($A4955,Dividends!$C$10:$E$100,3,0),0)</f>
        <v>5.3296692627949396</v>
      </c>
      <c r="R3359">
        <f t="shared" si="156"/>
        <v>415.28316922556121</v>
      </c>
      <c r="S3359" t="e">
        <f t="shared" si="154"/>
        <v>#VALUE!</v>
      </c>
      <c r="T3359">
        <f t="shared" ref="T3359:T3422" si="159">IF($A3359&gt;=$R$2,C3359*T$4,"")</f>
        <v>380.46911286576869</v>
      </c>
      <c r="U3359">
        <f t="shared" si="157"/>
        <v>1245.2378036280411</v>
      </c>
      <c r="V3359">
        <f t="shared" si="158"/>
        <v>1093.0778328942617</v>
      </c>
      <c r="W3359">
        <f>VLOOKUP(A3359,Tbills!$B$4:$C$10000,2,1)</f>
        <v>5.0649982417582642</v>
      </c>
    </row>
    <row r="3360" spans="1:23">
      <c r="A3360" s="25">
        <v>45044</v>
      </c>
      <c r="B3360">
        <f>IFERROR(VLOOKUP($A3360,'BTC-Web'!$A$2:$H$10000,2,0),"")</f>
        <v>29481.013672000001</v>
      </c>
      <c r="C3360">
        <f>VLOOKUP(A3360,H_SPBTFDUE!$B$2:$C$5828,2,0)</f>
        <v>161.28</v>
      </c>
      <c r="D3360" s="2">
        <f>D3359*(1-D$1+IF(AND(WEEKDAY($A3360)&lt;&gt;1,WEEKDAY($A3360)&lt;&gt;7),-VLOOKUP($A3360,ETF_OP_Fee!$G$5:$H$14,2,1),0))^($A3360-$A3359)*(1+2*(C3360/C3359-1))+IFERROR(VLOOKUP(A3360,BITXeom!$C$9:$D$100,2,0),0)-$D$3*IFERROR(VLOOKUP($A3360,Dividends!$C$10:$E$100,2,0),0)</f>
        <v>14.957736288871841</v>
      </c>
      <c r="G3360" s="66">
        <f t="shared" si="155"/>
        <v>2.3426972940168381E-2</v>
      </c>
      <c r="H3360" s="2">
        <f>H3359*(1-H$1+IF(AND(WEEKDAY($A3360)&lt;&gt;1,WEEKDAY($A3360)&lt;&gt;7),-VLOOKUP($A3360,ETF_OP_Fee!$I$5:$J$14,2,1),0))^($A3360-$A3359)*(1+1*(B3360/B3359-1))</f>
        <v>18.055676808369373</v>
      </c>
      <c r="I3360" s="9">
        <f>IFERROR(VLOOKUP(A3360,'BITO-IV'!$A$1:$J$10000,4,0),"")</f>
        <v>17.3965</v>
      </c>
      <c r="J3360" s="9">
        <f t="shared" si="153"/>
        <v>3.7891346441489615E-2</v>
      </c>
      <c r="L3360" s="9">
        <f>VLOOKUP(A3360,'ETH-Web'!$A$1:$G$10001,6,0)</f>
        <v>1892.512817</v>
      </c>
      <c r="M3360" s="2">
        <f>M3359*(1-M$1+IF(AND(WEEKDAY($A3360)&lt;&gt;1,WEEKDAY($A3360)&lt;&gt;7),-VLOOKUP($A3360,ETF_OP_Fee!$K$5:$L$14,2,1),0))^($A3360-$A3359)*(1+2*(L3360/L3359-1))-M$3*IFERROR(VLOOKUP($A4956,Dividends!$C$10:$E$100,3,0),0)</f>
        <v>5.2386570287576948</v>
      </c>
      <c r="R3360">
        <f t="shared" si="156"/>
        <v>430.6588082357959</v>
      </c>
      <c r="S3360" t="e">
        <f t="shared" si="154"/>
        <v>#VALUE!</v>
      </c>
      <c r="T3360">
        <f t="shared" si="159"/>
        <v>374.54714352066878</v>
      </c>
      <c r="U3360">
        <f t="shared" si="157"/>
        <v>1234.6213971219038</v>
      </c>
      <c r="V3360">
        <f t="shared" si="158"/>
        <v>1074.4118612095335</v>
      </c>
      <c r="W3360">
        <f>VLOOKUP(A3360,Tbills!$B$4:$C$10000,2,1)</f>
        <v>5.0649982417582642</v>
      </c>
    </row>
    <row r="3361" spans="1:23">
      <c r="A3361" s="25">
        <v>45047</v>
      </c>
      <c r="B3361">
        <f>IFERROR(VLOOKUP($A3361,'BTC-Web'!$A$2:$H$10000,2,0),"")</f>
        <v>29227.103515999999</v>
      </c>
      <c r="C3361">
        <f>VLOOKUP(A3361,H_SPBTFDUE!$B$2:$C$5828,2,0)</f>
        <v>152.74</v>
      </c>
      <c r="D3361" s="2">
        <f>D3360*(1-D$1+IF(AND(WEEKDAY($A3361)&lt;&gt;1,WEEKDAY($A3361)&lt;&gt;7),-VLOOKUP($A3361,ETF_OP_Fee!$G$5:$H$14,2,1),0))^($A3361-$A3360)*(1+2*(C3361/C3360-1))+IFERROR(VLOOKUP(A3361,BITXeom!$C$9:$D$100,2,0),0)-$D$3*IFERROR(VLOOKUP($A3361,Dividends!$C$10:$E$100,2,0),0)</f>
        <v>13.3688345441364</v>
      </c>
      <c r="G3361" s="66">
        <f t="shared" si="155"/>
        <v>2.5906734963194403E-2</v>
      </c>
      <c r="H3361" s="2">
        <f>H3360*(1-H$1+IF(AND(WEEKDAY($A3361)&lt;&gt;1,WEEKDAY($A3361)&lt;&gt;7),-VLOOKUP($A3361,ETF_OP_Fee!$I$5:$J$14,2,1),0))^($A3361-$A3360)*(1+1*(B3361/B3360-1))</f>
        <v>17.857610453928054</v>
      </c>
      <c r="I3361" s="9">
        <f>IFERROR(VLOOKUP(A3361,'BITO-IV'!$A$1:$J$10000,4,0),"")</f>
        <v>16.079699999999999</v>
      </c>
      <c r="J3361" s="9">
        <f t="shared" ref="J3361:J3424" si="160">H3361/I3361-1</f>
        <v>0.11056863336555134</v>
      </c>
      <c r="L3361" s="9">
        <f>VLOOKUP(A3361,'ETH-Web'!$A$1:$G$10001,6,0)</f>
        <v>1831.9548339999999</v>
      </c>
      <c r="M3361" s="2">
        <f>M3360*(1-M$1+IF(AND(WEEKDAY($A3361)&lt;&gt;1,WEEKDAY($A3361)&lt;&gt;7),-VLOOKUP($A3361,ETF_OP_Fee!$K$5:$L$14,2,1),0))^($A3361-$A3360)*(1+2*(L3361/L3360-1))-M$3*IFERROR(VLOOKUP($A4957,Dividends!$C$10:$E$100,3,0),0)</f>
        <v>4.9030175880578497</v>
      </c>
      <c r="R3361">
        <f t="shared" si="156"/>
        <v>426.94968729448374</v>
      </c>
      <c r="S3361" t="e">
        <f t="shared" si="154"/>
        <v>#VALUE!</v>
      </c>
      <c r="T3361">
        <f t="shared" si="159"/>
        <v>354.71435206688341</v>
      </c>
      <c r="U3361">
        <f t="shared" si="157"/>
        <v>1195.1150958135388</v>
      </c>
      <c r="V3361">
        <f t="shared" si="158"/>
        <v>1005.5745629863352</v>
      </c>
      <c r="W3361">
        <f>VLOOKUP(A3361,Tbills!$B$4:$C$10000,2,1)</f>
        <v>5.0649982417582642</v>
      </c>
    </row>
    <row r="3362" spans="1:23">
      <c r="A3362" s="25">
        <v>45048</v>
      </c>
      <c r="B3362">
        <f>IFERROR(VLOOKUP($A3362,'BTC-Web'!$A$2:$H$10000,2,0),"")</f>
        <v>28087.175781000002</v>
      </c>
      <c r="C3362">
        <f>VLOOKUP(A3362,H_SPBTFDUE!$B$2:$C$5828,2,0)</f>
        <v>157.9</v>
      </c>
      <c r="D3362" s="2">
        <f>D3361*(1-D$1+IF(AND(WEEKDAY($A3362)&lt;&gt;1,WEEKDAY($A3362)&lt;&gt;7),-VLOOKUP($A3362,ETF_OP_Fee!$G$5:$H$14,2,1),0))^($A3362-$A3361)*(1+2*(C3362/C3361-1))+IFERROR(VLOOKUP(A3362,BITXeom!$C$9:$D$100,2,0),0)-$D$3*IFERROR(VLOOKUP($A3362,Dividends!$C$10:$E$100,2,0),0)</f>
        <v>14.270390046023918</v>
      </c>
      <c r="G3362" s="66">
        <f t="shared" si="155"/>
        <v>2.4154977169780077E-2</v>
      </c>
      <c r="H3362" s="2">
        <f>H3361*(1-H$1+IF(AND(WEEKDAY($A3362)&lt;&gt;1,WEEKDAY($A3362)&lt;&gt;7),-VLOOKUP($A3362,ETF_OP_Fee!$I$5:$J$14,2,1),0))^($A3362-$A3361)*(1+1*(B3362/B3361-1))</f>
        <v>17.147509095745708</v>
      </c>
      <c r="I3362" s="9">
        <f>IFERROR(VLOOKUP(A3362,'BITO-IV'!$A$1:$J$10000,4,0),"")</f>
        <v>16.628900000000002</v>
      </c>
      <c r="J3362" s="9">
        <f t="shared" si="160"/>
        <v>3.1187215976144378E-2</v>
      </c>
      <c r="L3362" s="9">
        <f>VLOOKUP(A3362,'ETH-Web'!$A$1:$G$10001,6,0)</f>
        <v>1870.789307</v>
      </c>
      <c r="M3362" s="2">
        <f>M3361*(1-M$1+IF(AND(WEEKDAY($A3362)&lt;&gt;1,WEEKDAY($A3362)&lt;&gt;7),-VLOOKUP($A3362,ETF_OP_Fee!$K$5:$L$14,2,1),0))^($A3362-$A3361)*(1+2*(L3362/L3361-1))-M$3*IFERROR(VLOOKUP($A4958,Dividends!$C$10:$E$100,3,0),0)</f>
        <v>5.1107580159287869</v>
      </c>
      <c r="R3362">
        <f t="shared" si="156"/>
        <v>410.29761673504134</v>
      </c>
      <c r="S3362" t="e">
        <f t="shared" si="154"/>
        <v>#VALUE!</v>
      </c>
      <c r="T3362">
        <f t="shared" si="159"/>
        <v>366.69763121226191</v>
      </c>
      <c r="U3362">
        <f t="shared" si="157"/>
        <v>1220.4495986401862</v>
      </c>
      <c r="V3362">
        <f t="shared" si="158"/>
        <v>1048.1806695766359</v>
      </c>
      <c r="W3362">
        <f>VLOOKUP(A3362,Tbills!$B$4:$C$10000,2,1)</f>
        <v>5.0649982417582642</v>
      </c>
    </row>
    <row r="3363" spans="1:23">
      <c r="A3363" s="25">
        <v>45049</v>
      </c>
      <c r="B3363">
        <f>IFERROR(VLOOKUP($A3363,'BTC-Web'!$A$2:$H$10000,2,0),"")</f>
        <v>28680.494140999999</v>
      </c>
      <c r="C3363">
        <f>VLOOKUP(A3363,H_SPBTFDUE!$B$2:$C$5828,2,0)</f>
        <v>155.44999999999999</v>
      </c>
      <c r="D3363" s="2">
        <f>D3362*(1-D$1+IF(AND(WEEKDAY($A3363)&lt;&gt;1,WEEKDAY($A3363)&lt;&gt;7),-VLOOKUP($A3363,ETF_OP_Fee!$G$5:$H$14,2,1),0))^($A3363-$A3362)*(1+2*(C3363/C3362-1))+IFERROR(VLOOKUP(A3363,BITXeom!$C$9:$D$100,2,0),0)-$D$3*IFERROR(VLOOKUP($A3363,Dividends!$C$10:$E$100,2,0),0)</f>
        <v>13.825880153980165</v>
      </c>
      <c r="G3363" s="66">
        <f t="shared" si="155"/>
        <v>2.4903304259426631E-2</v>
      </c>
      <c r="H3363" s="2">
        <f>H3362*(1-H$1+IF(AND(WEEKDAY($A3363)&lt;&gt;1,WEEKDAY($A3363)&lt;&gt;7),-VLOOKUP($A3363,ETF_OP_Fee!$I$5:$J$14,2,1),0))^($A3363-$A3362)*(1+1*(B3363/B3362-1))</f>
        <v>17.495848185096371</v>
      </c>
      <c r="I3363" s="9">
        <f>IFERROR(VLOOKUP(A3363,'BITO-IV'!$A$1:$J$10000,4,0),"")</f>
        <v>16.374099999999999</v>
      </c>
      <c r="J3363" s="9">
        <f t="shared" si="160"/>
        <v>6.8507471256213925E-2</v>
      </c>
      <c r="L3363" s="9">
        <f>VLOOKUP(A3363,'ETH-Web'!$A$1:$G$10001,6,0)</f>
        <v>1904.6518550000001</v>
      </c>
      <c r="M3363" s="2">
        <f>M3362*(1-M$1+IF(AND(WEEKDAY($A3363)&lt;&gt;1,WEEKDAY($A3363)&lt;&gt;7),-VLOOKUP($A3363,ETF_OP_Fee!$K$5:$L$14,2,1),0))^($A3363-$A3362)*(1+2*(L3363/L3362-1))-M$3*IFERROR(VLOOKUP($A4959,Dividends!$C$10:$E$100,3,0),0)</f>
        <v>5.2956379645308198</v>
      </c>
      <c r="R3363">
        <f t="shared" si="156"/>
        <v>418.96481456836068</v>
      </c>
      <c r="S3363" t="e">
        <f t="shared" si="154"/>
        <v>#VALUE!</v>
      </c>
      <c r="T3363">
        <f t="shared" si="159"/>
        <v>361.00789595912676</v>
      </c>
      <c r="U3363">
        <f t="shared" si="157"/>
        <v>1242.54055937045</v>
      </c>
      <c r="V3363">
        <f t="shared" si="158"/>
        <v>1086.0982520004156</v>
      </c>
      <c r="W3363">
        <f>VLOOKUP(A3363,Tbills!$B$4:$C$10000,2,1)</f>
        <v>5.0649982417582642</v>
      </c>
    </row>
    <row r="3364" spans="1:23">
      <c r="A3364" s="25">
        <v>45050</v>
      </c>
      <c r="B3364">
        <f>IFERROR(VLOOKUP($A3364,'BTC-Web'!$A$2:$H$10000,2,0),"")</f>
        <v>29031.304688</v>
      </c>
      <c r="C3364">
        <f>VLOOKUP(A3364,H_SPBTFDUE!$B$2:$C$5828,2,0)</f>
        <v>158.72999999999999</v>
      </c>
      <c r="D3364" s="2">
        <f>D3363*(1-D$1+IF(AND(WEEKDAY($A3364)&lt;&gt;1,WEEKDAY($A3364)&lt;&gt;7),-VLOOKUP($A3364,ETF_OP_Fee!$G$5:$H$14,2,1),0))^($A3364-$A3363)*(1+2*(C3364/C3363-1))+IFERROR(VLOOKUP(A3364,BITXeom!$C$9:$D$100,2,0),0)-$D$3*IFERROR(VLOOKUP($A3364,Dividends!$C$10:$E$100,2,0),0)</f>
        <v>14.4075961703809</v>
      </c>
      <c r="G3364" s="66">
        <f t="shared" si="155"/>
        <v>2.3851086881278932E-2</v>
      </c>
      <c r="H3364" s="2">
        <f>H3363*(1-H$1+IF(AND(WEEKDAY($A3364)&lt;&gt;1,WEEKDAY($A3364)&lt;&gt;7),-VLOOKUP($A3364,ETF_OP_Fee!$I$5:$J$14,2,1),0))^($A3364-$A3363)*(1+1*(B3364/B3363-1))</f>
        <v>17.695805171834646</v>
      </c>
      <c r="I3364" s="9">
        <f>IFERROR(VLOOKUP(A3364,'BITO-IV'!$A$1:$J$10000,4,0),"")</f>
        <v>16.723700000000001</v>
      </c>
      <c r="J3364" s="9">
        <f t="shared" si="160"/>
        <v>5.8127398352915138E-2</v>
      </c>
      <c r="L3364" s="9">
        <f>VLOOKUP(A3364,'ETH-Web'!$A$1:$G$10001,6,0)</f>
        <v>1877.7041019999999</v>
      </c>
      <c r="M3364" s="2">
        <f>M3363*(1-M$1+IF(AND(WEEKDAY($A3364)&lt;&gt;1,WEEKDAY($A3364)&lt;&gt;7),-VLOOKUP($A3364,ETF_OP_Fee!$K$5:$L$14,2,1),0))^($A3364-$A3363)*(1+2*(L3364/L3363-1))-M$3*IFERROR(VLOOKUP($A4960,Dividends!$C$10:$E$100,3,0),0)</f>
        <v>5.1456559640946518</v>
      </c>
      <c r="R3364">
        <f t="shared" si="156"/>
        <v>424.08945694899421</v>
      </c>
      <c r="S3364" t="e">
        <f t="shared" si="154"/>
        <v>#VALUE!</v>
      </c>
      <c r="T3364">
        <f t="shared" si="159"/>
        <v>368.62517417556893</v>
      </c>
      <c r="U3364">
        <f t="shared" si="157"/>
        <v>1224.9606137239543</v>
      </c>
      <c r="V3364">
        <f t="shared" si="158"/>
        <v>1055.3379942946797</v>
      </c>
      <c r="W3364">
        <f>VLOOKUP(A3364,Tbills!$B$4:$C$10000,2,1)</f>
        <v>5.1199991208791404</v>
      </c>
    </row>
    <row r="3365" spans="1:23">
      <c r="A3365" s="25">
        <v>45051</v>
      </c>
      <c r="B3365">
        <f>IFERROR(VLOOKUP($A3365,'BTC-Web'!$A$2:$H$10000,2,0),"")</f>
        <v>28851.480468999998</v>
      </c>
      <c r="C3365">
        <f>VLOOKUP(A3365,H_SPBTFDUE!$B$2:$C$5828,2,0)</f>
        <v>162.88</v>
      </c>
      <c r="D3365" s="2">
        <f>D3364*(1-D$1+IF(AND(WEEKDAY($A3365)&lt;&gt;1,WEEKDAY($A3365)&lt;&gt;7),-VLOOKUP($A3365,ETF_OP_Fee!$G$5:$H$14,2,1),0))^($A3365-$A3364)*(1+2*(C3365/C3364-1))+IFERROR(VLOOKUP(A3365,BITXeom!$C$9:$D$100,2,0),0)-$D$3*IFERROR(VLOOKUP($A3365,Dividends!$C$10:$E$100,2,0),0)</f>
        <v>15.159142503707885</v>
      </c>
      <c r="G3365" s="66">
        <f t="shared" si="155"/>
        <v>2.2602670737655577E-2</v>
      </c>
      <c r="H3365" s="2">
        <f>H3364*(1-H$1+IF(AND(WEEKDAY($A3365)&lt;&gt;1,WEEKDAY($A3365)&lt;&gt;7),-VLOOKUP($A3365,ETF_OP_Fee!$I$5:$J$14,2,1),0))^($A3365-$A3364)*(1+1*(B3365/B3364-1))</f>
        <v>17.572246220352174</v>
      </c>
      <c r="I3365" s="9">
        <f>IFERROR(VLOOKUP(A3365,'BITO-IV'!$A$1:$J$10000,4,0),"")</f>
        <v>17.170000000000002</v>
      </c>
      <c r="J3365" s="9">
        <f t="shared" si="160"/>
        <v>2.342726967688824E-2</v>
      </c>
      <c r="L3365" s="9">
        <f>VLOOKUP(A3365,'ETH-Web'!$A$1:$G$10001,6,0)</f>
        <v>1995.060913</v>
      </c>
      <c r="M3365" s="2">
        <f>M3364*(1-M$1+IF(AND(WEEKDAY($A3365)&lt;&gt;1,WEEKDAY($A3365)&lt;&gt;7),-VLOOKUP($A3365,ETF_OP_Fee!$K$5:$L$14,2,1),0))^($A3365-$A3364)*(1+2*(L3365/L3364-1))-M$3*IFERROR(VLOOKUP($A4961,Dividends!$C$10:$E$100,3,0),0)</f>
        <v>5.7887155461046902</v>
      </c>
      <c r="R3365">
        <f t="shared" si="156"/>
        <v>421.46258377875364</v>
      </c>
      <c r="S3365" t="e">
        <f t="shared" si="154"/>
        <v>#VALUE!</v>
      </c>
      <c r="T3365">
        <f t="shared" si="159"/>
        <v>378.26288899210397</v>
      </c>
      <c r="U3365">
        <f t="shared" si="157"/>
        <v>1301.5208508103653</v>
      </c>
      <c r="V3365">
        <f t="shared" si="158"/>
        <v>1187.225010104889</v>
      </c>
      <c r="W3365">
        <f>VLOOKUP(A3365,Tbills!$B$4:$C$10000,2,1)</f>
        <v>5.1199991208791404</v>
      </c>
    </row>
    <row r="3366" spans="1:23">
      <c r="A3366" s="25">
        <v>45054</v>
      </c>
      <c r="B3366">
        <f>IFERROR(VLOOKUP($A3366,'BTC-Web'!$A$2:$H$10000,2,0),"")</f>
        <v>28450.457031000002</v>
      </c>
      <c r="C3366">
        <f>VLOOKUP(A3366,H_SPBTFDUE!$B$2:$C$5828,2,0)</f>
        <v>149.72</v>
      </c>
      <c r="D3366" s="2">
        <f>D3365*(1-D$1+IF(AND(WEEKDAY($A3366)&lt;&gt;1,WEEKDAY($A3366)&lt;&gt;7),-VLOOKUP($A3366,ETF_OP_Fee!$G$5:$H$14,2,1),0))^($A3366-$A3365)*(1+2*(C3366/C3365-1))+IFERROR(VLOOKUP(A3366,BITXeom!$C$9:$D$100,2,0),0)-$D$3*IFERROR(VLOOKUP($A3366,Dividends!$C$10:$E$100,2,0),0)</f>
        <v>12.704960338245186</v>
      </c>
      <c r="G3366" s="66">
        <f t="shared" si="155"/>
        <v>2.6253890364935164E-2</v>
      </c>
      <c r="H3366" s="2">
        <f>H3365*(1-H$1+IF(AND(WEEKDAY($A3366)&lt;&gt;1,WEEKDAY($A3366)&lt;&gt;7),-VLOOKUP($A3366,ETF_OP_Fee!$I$5:$J$14,2,1),0))^($A3366-$A3365)*(1+1*(B3366/B3365-1))</f>
        <v>17.2868009422832</v>
      </c>
      <c r="I3366" s="9">
        <f>IFERROR(VLOOKUP(A3366,'BITO-IV'!$A$1:$J$10000,4,0),"")</f>
        <v>15.784700000000001</v>
      </c>
      <c r="J3366" s="9">
        <f t="shared" si="160"/>
        <v>9.5161830271287995E-2</v>
      </c>
      <c r="L3366" s="9">
        <f>VLOOKUP(A3366,'ETH-Web'!$A$1:$G$10001,6,0)</f>
        <v>1849.042725</v>
      </c>
      <c r="M3366" s="2">
        <f>M3365*(1-M$1+IF(AND(WEEKDAY($A3366)&lt;&gt;1,WEEKDAY($A3366)&lt;&gt;7),-VLOOKUP($A3366,ETF_OP_Fee!$K$5:$L$14,2,1),0))^($A3366-$A3365)*(1+2*(L3366/L3365-1))-M$3*IFERROR(VLOOKUP($A4962,Dividends!$C$10:$E$100,3,0),0)</f>
        <v>4.9409834613326709</v>
      </c>
      <c r="R3366">
        <f t="shared" si="156"/>
        <v>415.60443121299812</v>
      </c>
      <c r="S3366" t="e">
        <f t="shared" si="154"/>
        <v>#VALUE!</v>
      </c>
      <c r="T3366">
        <f t="shared" si="159"/>
        <v>347.70088248954943</v>
      </c>
      <c r="U3366">
        <f t="shared" si="157"/>
        <v>1206.2627486435629</v>
      </c>
      <c r="V3366">
        <f t="shared" si="158"/>
        <v>1013.3610976542326</v>
      </c>
      <c r="W3366">
        <f>VLOOKUP(A3366,Tbills!$B$4:$C$10000,2,1)</f>
        <v>5.1199991208791404</v>
      </c>
    </row>
    <row r="3367" spans="1:23">
      <c r="A3367" s="25">
        <v>45055</v>
      </c>
      <c r="B3367">
        <f>IFERROR(VLOOKUP($A3367,'BTC-Web'!$A$2:$H$10000,2,0),"")</f>
        <v>27695.068359000001</v>
      </c>
      <c r="C3367">
        <f>VLOOKUP(A3367,H_SPBTFDUE!$B$2:$C$5828,2,0)</f>
        <v>151.94</v>
      </c>
      <c r="D3367" s="2">
        <f>D3366*(1-D$1+IF(AND(WEEKDAY($A3367)&lt;&gt;1,WEEKDAY($A3367)&lt;&gt;7),-VLOOKUP($A3367,ETF_OP_Fee!$G$5:$H$14,2,1),0))^($A3367-$A3366)*(1+2*(C3367/C3366-1))+IFERROR(VLOOKUP(A3367,BITXeom!$C$9:$D$100,2,0),0)-$D$3*IFERROR(VLOOKUP($A3367,Dividends!$C$10:$E$100,2,0),0)</f>
        <v>13.080153492772675</v>
      </c>
      <c r="G3367" s="66">
        <f t="shared" si="155"/>
        <v>2.5473955241430521E-2</v>
      </c>
      <c r="H3367" s="2">
        <f>H3366*(1-H$1+IF(AND(WEEKDAY($A3367)&lt;&gt;1,WEEKDAY($A3367)&lt;&gt;7),-VLOOKUP($A3367,ETF_OP_Fee!$I$5:$J$14,2,1),0))^($A3367-$A3366)*(1+1*(B3367/B3366-1))</f>
        <v>16.814471737617975</v>
      </c>
      <c r="I3367" s="9">
        <f>IFERROR(VLOOKUP(A3367,'BITO-IV'!$A$1:$J$10000,4,0),"")</f>
        <v>16.018999999999998</v>
      </c>
      <c r="J3367" s="9">
        <f t="shared" si="160"/>
        <v>4.9658014708656939E-2</v>
      </c>
      <c r="L3367" s="9">
        <f>VLOOKUP(A3367,'ETH-Web'!$A$1:$G$10001,6,0)</f>
        <v>1848.603149</v>
      </c>
      <c r="M3367" s="2">
        <f>M3366*(1-M$1+IF(AND(WEEKDAY($A3367)&lt;&gt;1,WEEKDAY($A3367)&lt;&gt;7),-VLOOKUP($A3367,ETF_OP_Fee!$K$5:$L$14,2,1),0))^($A3367-$A3366)*(1+2*(L3367/L3366-1))-M$3*IFERROR(VLOOKUP($A4963,Dividends!$C$10:$E$100,3,0),0)</f>
        <v>4.9385070181690685</v>
      </c>
      <c r="R3367">
        <f t="shared" si="156"/>
        <v>404.56970937955879</v>
      </c>
      <c r="S3367" t="e">
        <f t="shared" ref="S3367:S3430" si="161">IF($A3367&gt;=$R$2,I3367*S$4,"")</f>
        <v>#VALUE!</v>
      </c>
      <c r="T3367">
        <f t="shared" si="159"/>
        <v>352.85647933116576</v>
      </c>
      <c r="U3367">
        <f t="shared" si="157"/>
        <v>1205.9759817955996</v>
      </c>
      <c r="V3367">
        <f t="shared" si="158"/>
        <v>1012.8531965081984</v>
      </c>
      <c r="W3367">
        <f>VLOOKUP(A3367,Tbills!$B$4:$C$10000,2,1)</f>
        <v>5.1199991208791404</v>
      </c>
    </row>
    <row r="3368" spans="1:23">
      <c r="A3368" s="25">
        <v>45056</v>
      </c>
      <c r="B3368">
        <f>IFERROR(VLOOKUP($A3368,'BTC-Web'!$A$2:$H$10000,2,0),"")</f>
        <v>27654.636718999998</v>
      </c>
      <c r="C3368">
        <f>VLOOKUP(A3368,H_SPBTFDUE!$B$2:$C$5828,2,0)</f>
        <v>151.96</v>
      </c>
      <c r="D3368" s="2">
        <f>D3367*(1-D$1+IF(AND(WEEKDAY($A3368)&lt;&gt;1,WEEKDAY($A3368)&lt;&gt;7),-VLOOKUP($A3368,ETF_OP_Fee!$G$5:$H$14,2,1),0))^($A3368-$A3367)*(1+2*(C3368/C3367-1))+IFERROR(VLOOKUP(A3368,BITXeom!$C$9:$D$100,2,0),0)-$D$3*IFERROR(VLOOKUP($A3368,Dividends!$C$10:$E$100,2,0),0)</f>
        <v>13.082019796972963</v>
      </c>
      <c r="G3368" s="66">
        <f t="shared" si="155"/>
        <v>2.5465922880261397E-2</v>
      </c>
      <c r="H3368" s="2">
        <f>H3367*(1-H$1+IF(AND(WEEKDAY($A3368)&lt;&gt;1,WEEKDAY($A3368)&lt;&gt;7),-VLOOKUP($A3368,ETF_OP_Fee!$I$5:$J$14,2,1),0))^($A3368-$A3367)*(1+1*(B3368/B3367-1))</f>
        <v>16.776607587150163</v>
      </c>
      <c r="I3368" s="9">
        <f>IFERROR(VLOOKUP(A3368,'BITO-IV'!$A$1:$J$10000,4,0),"")</f>
        <v>16.0227</v>
      </c>
      <c r="J3368" s="9">
        <f t="shared" si="160"/>
        <v>4.7052468507190692E-2</v>
      </c>
      <c r="L3368" s="9">
        <f>VLOOKUP(A3368,'ETH-Web'!$A$1:$G$10001,6,0)</f>
        <v>1842.4014890000001</v>
      </c>
      <c r="M3368" s="2">
        <f>M3367*(1-M$1+IF(AND(WEEKDAY($A3368)&lt;&gt;1,WEEKDAY($A3368)&lt;&gt;7),-VLOOKUP($A3368,ETF_OP_Fee!$K$5:$L$14,2,1),0))^($A3368-$A3367)*(1+2*(L3368/L3367-1))-M$3*IFERROR(VLOOKUP($A4964,Dividends!$C$10:$E$100,3,0),0)</f>
        <v>4.9052454621856718</v>
      </c>
      <c r="R3368">
        <f t="shared" si="156"/>
        <v>403.97908376230072</v>
      </c>
      <c r="S3368" t="e">
        <f t="shared" si="161"/>
        <v>#VALUE!</v>
      </c>
      <c r="T3368">
        <f t="shared" si="159"/>
        <v>352.90292614955877</v>
      </c>
      <c r="U3368">
        <f t="shared" si="157"/>
        <v>1201.9301956509053</v>
      </c>
      <c r="V3368">
        <f t="shared" si="158"/>
        <v>1006.0314843642902</v>
      </c>
      <c r="W3368">
        <f>VLOOKUP(A3368,Tbills!$B$4:$C$10000,2,1)</f>
        <v>5.1199991208791404</v>
      </c>
    </row>
    <row r="3369" spans="1:23">
      <c r="A3369" s="25">
        <v>45057</v>
      </c>
      <c r="B3369">
        <f>IFERROR(VLOOKUP($A3369,'BTC-Web'!$A$2:$H$10000,2,0),"")</f>
        <v>27621.085938</v>
      </c>
      <c r="C3369">
        <f>VLOOKUP(A3369,H_SPBTFDUE!$B$2:$C$5828,2,0)</f>
        <v>146.91999999999999</v>
      </c>
      <c r="D3369" s="2">
        <f>D3368*(1-D$1+IF(AND(WEEKDAY($A3369)&lt;&gt;1,WEEKDAY($A3369)&lt;&gt;7),-VLOOKUP($A3369,ETF_OP_Fee!$G$5:$H$14,2,1),0))^($A3369-$A3368)*(1+2*(C3369/C3368-1))+IFERROR(VLOOKUP(A3369,BITXeom!$C$9:$D$100,2,0),0)-$D$3*IFERROR(VLOOKUP($A3369,Dividends!$C$10:$E$100,2,0),0)</f>
        <v>12.21277456258089</v>
      </c>
      <c r="G3369" s="66">
        <f t="shared" ref="G3369:G3432" si="162">G3368*(1-G$1-2*(C3369/C3368-1))</f>
        <v>2.7153834573495045E-2</v>
      </c>
      <c r="H3369" s="2">
        <f>H3368*(1-H$1+IF(AND(WEEKDAY($A3369)&lt;&gt;1,WEEKDAY($A3369)&lt;&gt;7),-VLOOKUP($A3369,ETF_OP_Fee!$I$5:$J$14,2,1),0))^($A3369-$A3368)*(1+1*(B3369/B3368-1))</f>
        <v>16.742963865801329</v>
      </c>
      <c r="I3369" s="9">
        <f>IFERROR(VLOOKUP(A3369,'BITO-IV'!$A$1:$J$10000,4,0),"")</f>
        <v>15.4902</v>
      </c>
      <c r="J3369" s="9">
        <f t="shared" si="160"/>
        <v>8.0874608836640549E-2</v>
      </c>
      <c r="L3369" s="9">
        <f>VLOOKUP(A3369,'ETH-Web'!$A$1:$G$10001,6,0)</f>
        <v>1796.490601</v>
      </c>
      <c r="M3369" s="2">
        <f>M3368*(1-M$1+IF(AND(WEEKDAY($A3369)&lt;&gt;1,WEEKDAY($A3369)&lt;&gt;7),-VLOOKUP($A3369,ETF_OP_Fee!$K$5:$L$14,2,1),0))^($A3369-$A3368)*(1+2*(L3369/L3368-1))-M$3*IFERROR(VLOOKUP($A4965,Dividends!$C$10:$E$100,3,0),0)</f>
        <v>4.6606573536766724</v>
      </c>
      <c r="R3369">
        <f t="shared" ref="R3369:R3432" si="163">IF($A3369&gt;=$R$2,B3369*R$4,"")</f>
        <v>403.48897377077884</v>
      </c>
      <c r="S3369" t="e">
        <f t="shared" si="161"/>
        <v>#VALUE!</v>
      </c>
      <c r="T3369">
        <f t="shared" si="159"/>
        <v>341.1983279145378</v>
      </c>
      <c r="U3369">
        <f t="shared" si="157"/>
        <v>1171.9792414610572</v>
      </c>
      <c r="V3369">
        <f t="shared" si="158"/>
        <v>955.86817658325162</v>
      </c>
      <c r="W3369">
        <f>VLOOKUP(A3369,Tbills!$B$4:$C$10000,2,1)</f>
        <v>5.1400008791208833</v>
      </c>
    </row>
    <row r="3370" spans="1:23">
      <c r="A3370" s="25">
        <v>45058</v>
      </c>
      <c r="B3370">
        <f>IFERROR(VLOOKUP($A3370,'BTC-Web'!$A$2:$H$10000,2,0),"")</f>
        <v>26987.662109000001</v>
      </c>
      <c r="C3370">
        <f>VLOOKUP(A3370,H_SPBTFDUE!$B$2:$C$5828,2,0)</f>
        <v>144.94</v>
      </c>
      <c r="D3370" s="2">
        <f>D3369*(1-D$1+IF(AND(WEEKDAY($A3370)&lt;&gt;1,WEEKDAY($A3370)&lt;&gt;7),-VLOOKUP($A3370,ETF_OP_Fee!$G$5:$H$14,2,1),0))^($A3370-$A3369)*(1+2*(C3370/C3369-1))+IFERROR(VLOOKUP(A3370,BITXeom!$C$9:$D$100,2,0),0)-$D$3*IFERROR(VLOOKUP($A3370,Dividends!$C$10:$E$100,2,0),0)</f>
        <v>11.882165683350763</v>
      </c>
      <c r="G3370" s="66">
        <f t="shared" si="162"/>
        <v>2.7884310447167691E-2</v>
      </c>
      <c r="H3370" s="2">
        <f>H3369*(1-H$1+IF(AND(WEEKDAY($A3370)&lt;&gt;1,WEEKDAY($A3370)&lt;&gt;7),-VLOOKUP($A3370,ETF_OP_Fee!$I$5:$J$14,2,1),0))^($A3370-$A3369)*(1+1*(B3370/B3369-1))</f>
        <v>16.346028706197139</v>
      </c>
      <c r="I3370" s="9">
        <f>IFERROR(VLOOKUP(A3370,'BITO-IV'!$A$1:$J$10000,4,0),"")</f>
        <v>15.2844</v>
      </c>
      <c r="J3370" s="9">
        <f t="shared" si="160"/>
        <v>6.9458317382241841E-2</v>
      </c>
      <c r="L3370" s="9">
        <f>VLOOKUP(A3370,'ETH-Web'!$A$1:$G$10001,6,0)</f>
        <v>1808.019775</v>
      </c>
      <c r="M3370" s="2">
        <f>M3369*(1-M$1+IF(AND(WEEKDAY($A3370)&lt;&gt;1,WEEKDAY($A3370)&lt;&gt;7),-VLOOKUP($A3370,ETF_OP_Fee!$K$5:$L$14,2,1),0))^($A3370-$A3369)*(1+2*(L3370/L3369-1))-M$3*IFERROR(VLOOKUP($A4966,Dividends!$C$10:$E$100,3,0),0)</f>
        <v>4.7203563370683206</v>
      </c>
      <c r="R3370">
        <f t="shared" si="163"/>
        <v>394.23591502794534</v>
      </c>
      <c r="S3370" t="e">
        <f t="shared" si="161"/>
        <v>#VALUE!</v>
      </c>
      <c r="T3370">
        <f t="shared" si="159"/>
        <v>336.60009289363677</v>
      </c>
      <c r="U3370">
        <f t="shared" si="157"/>
        <v>1179.5005458261739</v>
      </c>
      <c r="V3370">
        <f t="shared" si="158"/>
        <v>968.11201990149777</v>
      </c>
      <c r="W3370">
        <f>VLOOKUP(A3370,Tbills!$B$4:$C$10000,2,1)</f>
        <v>5.1400008791208833</v>
      </c>
    </row>
    <row r="3371" spans="1:23">
      <c r="A3371" s="25">
        <v>45061</v>
      </c>
      <c r="B3371">
        <f>IFERROR(VLOOKUP($A3371,'BTC-Web'!$A$2:$H$10000,2,0),"")</f>
        <v>26931.384765999999</v>
      </c>
      <c r="C3371">
        <f>VLOOKUP(A3371,H_SPBTFDUE!$B$2:$C$5828,2,0)</f>
        <v>150.37</v>
      </c>
      <c r="D3371" s="2">
        <f>D3370*(1-D$1+IF(AND(WEEKDAY($A3371)&lt;&gt;1,WEEKDAY($A3371)&lt;&gt;7),-VLOOKUP($A3371,ETF_OP_Fee!$G$5:$H$14,2,1),0))^($A3371-$A3370)*(1+2*(C3371/C3370-1))+IFERROR(VLOOKUP(A3371,BITXeom!$C$9:$D$100,2,0),0)-$D$3*IFERROR(VLOOKUP($A3371,Dividends!$C$10:$E$100,2,0),0)</f>
        <v>12.767848793452725</v>
      </c>
      <c r="G3371" s="66">
        <f t="shared" si="162"/>
        <v>2.57935556961475E-2</v>
      </c>
      <c r="H3371" s="2">
        <f>H3370*(1-H$1+IF(AND(WEEKDAY($A3371)&lt;&gt;1,WEEKDAY($A3371)&lt;&gt;7),-VLOOKUP($A3371,ETF_OP_Fee!$I$5:$J$14,2,1),0))^($A3371-$A3370)*(1+1*(B3371/B3370-1))</f>
        <v>16.273159642037982</v>
      </c>
      <c r="I3371" s="9">
        <f>IFERROR(VLOOKUP(A3371,'BITO-IV'!$A$1:$J$10000,4,0),"")</f>
        <v>15.856400000000001</v>
      </c>
      <c r="J3371" s="9">
        <f t="shared" si="160"/>
        <v>2.6283370881031054E-2</v>
      </c>
      <c r="L3371" s="9">
        <f>VLOOKUP(A3371,'ETH-Web'!$A$1:$G$10001,6,0)</f>
        <v>1817.549927</v>
      </c>
      <c r="M3371" s="2">
        <f>M3370*(1-M$1+IF(AND(WEEKDAY($A3371)&lt;&gt;1,WEEKDAY($A3371)&lt;&gt;7),-VLOOKUP($A3371,ETF_OP_Fee!$K$5:$L$14,2,1),0))^($A3371-$A3370)*(1+2*(L3371/L3370-1))-M$3*IFERROR(VLOOKUP($A4967,Dividends!$C$10:$E$100,3,0),0)</f>
        <v>4.7697502188873866</v>
      </c>
      <c r="R3371">
        <f t="shared" si="163"/>
        <v>393.41381529498813</v>
      </c>
      <c r="S3371" t="e">
        <f t="shared" si="161"/>
        <v>#VALUE!</v>
      </c>
      <c r="T3371">
        <f t="shared" si="159"/>
        <v>349.21040408732</v>
      </c>
      <c r="U3371">
        <f t="shared" si="157"/>
        <v>1185.7177452402714</v>
      </c>
      <c r="V3371">
        <f t="shared" si="158"/>
        <v>978.24235907168224</v>
      </c>
      <c r="W3371">
        <f>VLOOKUP(A3371,Tbills!$B$4:$C$10000,2,1)</f>
        <v>5.1400008791208833</v>
      </c>
    </row>
    <row r="3372" spans="1:23">
      <c r="A3372" s="25">
        <v>45062</v>
      </c>
      <c r="B3372">
        <f>IFERROR(VLOOKUP($A3372,'BTC-Web'!$A$2:$H$10000,2,0),"")</f>
        <v>27171.513672000001</v>
      </c>
      <c r="C3372">
        <f>VLOOKUP(A3372,H_SPBTFDUE!$B$2:$C$5828,2,0)</f>
        <v>147.63999999999999</v>
      </c>
      <c r="D3372" s="2">
        <f>D3371*(1-D$1+IF(AND(WEEKDAY($A3372)&lt;&gt;1,WEEKDAY($A3372)&lt;&gt;7),-VLOOKUP($A3372,ETF_OP_Fee!$G$5:$H$14,2,1),0))^($A3372-$A3371)*(1+2*(C3372/C3371-1))+IFERROR(VLOOKUP(A3372,BITXeom!$C$9:$D$100,2,0),0)-$D$3*IFERROR(VLOOKUP($A3372,Dividends!$C$10:$E$100,2,0),0)</f>
        <v>12.302759407999071</v>
      </c>
      <c r="G3372" s="66">
        <f t="shared" si="162"/>
        <v>2.6728788226397942E-2</v>
      </c>
      <c r="H3372" s="2">
        <f>H3371*(1-H$1+IF(AND(WEEKDAY($A3372)&lt;&gt;1,WEEKDAY($A3372)&lt;&gt;7),-VLOOKUP($A3372,ETF_OP_Fee!$I$5:$J$14,2,1),0))^($A3372-$A3371)*(1+1*(B3372/B3371-1))</f>
        <v>16.405234226616471</v>
      </c>
      <c r="I3372" s="9">
        <f>IFERROR(VLOOKUP(A3372,'BITO-IV'!$A$1:$J$10000,4,0),"")</f>
        <v>15.5665</v>
      </c>
      <c r="J3372" s="9">
        <f t="shared" si="160"/>
        <v>5.3880719918830255E-2</v>
      </c>
      <c r="L3372" s="9">
        <f>VLOOKUP(A3372,'ETH-Web'!$A$1:$G$10001,6,0)</f>
        <v>1824.1214600000001</v>
      </c>
      <c r="M3372" s="2">
        <f>M3371*(1-M$1+IF(AND(WEEKDAY($A3372)&lt;&gt;1,WEEKDAY($A3372)&lt;&gt;7),-VLOOKUP($A3372,ETF_OP_Fee!$K$5:$L$14,2,1),0))^($A3372-$A3371)*(1+2*(L3372/L3371-1))-M$3*IFERROR(VLOOKUP($A4968,Dividends!$C$10:$E$100,3,0),0)</f>
        <v>4.8041175082969767</v>
      </c>
      <c r="R3372">
        <f t="shared" si="163"/>
        <v>396.92161966126559</v>
      </c>
      <c r="S3372" t="e">
        <f t="shared" si="161"/>
        <v>#VALUE!</v>
      </c>
      <c r="T3372">
        <f t="shared" si="159"/>
        <v>342.87041337668364</v>
      </c>
      <c r="U3372">
        <f t="shared" si="157"/>
        <v>1190.0048259832986</v>
      </c>
      <c r="V3372">
        <f t="shared" si="158"/>
        <v>985.29084939593633</v>
      </c>
      <c r="W3372">
        <f>VLOOKUP(A3372,Tbills!$B$4:$C$10000,2,1)</f>
        <v>5.1400008791208833</v>
      </c>
    </row>
    <row r="3373" spans="1:23">
      <c r="A3373" s="25">
        <v>45063</v>
      </c>
      <c r="B3373">
        <f>IFERROR(VLOOKUP($A3373,'BTC-Web'!$A$2:$H$10000,2,0),"")</f>
        <v>27035.470702999999</v>
      </c>
      <c r="C3373">
        <f>VLOOKUP(A3373,H_SPBTFDUE!$B$2:$C$5828,2,0)</f>
        <v>150.18</v>
      </c>
      <c r="D3373" s="2">
        <f>D3372*(1-D$1+IF(AND(WEEKDAY($A3373)&lt;&gt;1,WEEKDAY($A3373)&lt;&gt;7),-VLOOKUP($A3373,ETF_OP_Fee!$G$5:$H$14,2,1),0))^($A3373-$A3372)*(1+2*(C3373/C3372-1))+IFERROR(VLOOKUP(A3373,BITXeom!$C$9:$D$100,2,0),0)-$D$3*IFERROR(VLOOKUP($A3373,Dividends!$C$10:$E$100,2,0),0)</f>
        <v>12.724538891748386</v>
      </c>
      <c r="G3373" s="66">
        <f t="shared" si="162"/>
        <v>2.5807712198129096E-2</v>
      </c>
      <c r="H3373" s="2">
        <f>H3372*(1-H$1+IF(AND(WEEKDAY($A3373)&lt;&gt;1,WEEKDAY($A3373)&lt;&gt;7),-VLOOKUP($A3373,ETF_OP_Fee!$I$5:$J$14,2,1),0))^($A3373-$A3372)*(1+1*(B3373/B3372-1))</f>
        <v>16.310149442028205</v>
      </c>
      <c r="I3373" s="9">
        <f>IFERROR(VLOOKUP(A3373,'BITO-IV'!$A$1:$J$10000,4,0),"")</f>
        <v>15.835100000000001</v>
      </c>
      <c r="J3373" s="9">
        <f t="shared" si="160"/>
        <v>2.9999775311062349E-2</v>
      </c>
      <c r="L3373" s="9">
        <f>VLOOKUP(A3373,'ETH-Web'!$A$1:$G$10001,6,0)</f>
        <v>1821.8596190000001</v>
      </c>
      <c r="M3373" s="2">
        <f>M3372*(1-M$1+IF(AND(WEEKDAY($A3373)&lt;&gt;1,WEEKDAY($A3373)&lt;&gt;7),-VLOOKUP($A3373,ETF_OP_Fee!$K$5:$L$14,2,1),0))^($A3373-$A3372)*(1+2*(L3373/L3372-1))-M$3*IFERROR(VLOOKUP($A4969,Dividends!$C$10:$E$100,3,0),0)</f>
        <v>4.7920802478807962</v>
      </c>
      <c r="R3373">
        <f t="shared" si="163"/>
        <v>394.93430322940065</v>
      </c>
      <c r="S3373" t="e">
        <f t="shared" si="161"/>
        <v>#VALUE!</v>
      </c>
      <c r="T3373">
        <f t="shared" si="159"/>
        <v>348.76915931258708</v>
      </c>
      <c r="U3373">
        <f t="shared" si="157"/>
        <v>1188.5292654109194</v>
      </c>
      <c r="V3373">
        <f t="shared" si="158"/>
        <v>982.8220916023613</v>
      </c>
      <c r="W3373">
        <f>VLOOKUP(A3373,Tbills!$B$4:$C$10000,2,1)</f>
        <v>5.1400008791208833</v>
      </c>
    </row>
    <row r="3374" spans="1:23">
      <c r="A3374" s="25">
        <v>45064</v>
      </c>
      <c r="B3374">
        <f>IFERROR(VLOOKUP($A3374,'BTC-Web'!$A$2:$H$10000,2,0),"")</f>
        <v>27401.650390999999</v>
      </c>
      <c r="C3374">
        <f>VLOOKUP(A3374,H_SPBTFDUE!$B$2:$C$5828,2,0)</f>
        <v>146.66</v>
      </c>
      <c r="D3374" s="2">
        <f>D3373*(1-D$1+IF(AND(WEEKDAY($A3374)&lt;&gt;1,WEEKDAY($A3374)&lt;&gt;7),-VLOOKUP($A3374,ETF_OP_Fee!$G$5:$H$14,2,1),0))^($A3374-$A3373)*(1+2*(C3374/C3373-1))+IFERROR(VLOOKUP(A3374,BITXeom!$C$9:$D$100,2,0),0)-$D$3*IFERROR(VLOOKUP($A3374,Dividends!$C$10:$E$100,2,0),0)</f>
        <v>12.126587642049794</v>
      </c>
      <c r="G3374" s="66">
        <f t="shared" si="162"/>
        <v>2.701615899388601E-2</v>
      </c>
      <c r="H3374" s="2">
        <f>H3373*(1-H$1+IF(AND(WEEKDAY($A3374)&lt;&gt;1,WEEKDAY($A3374)&lt;&gt;7),-VLOOKUP($A3374,ETF_OP_Fee!$I$5:$J$14,2,1),0))^($A3374-$A3373)*(1+1*(B3374/B3373-1))</f>
        <v>16.517949284523585</v>
      </c>
      <c r="I3374" s="9">
        <f>IFERROR(VLOOKUP(A3374,'BITO-IV'!$A$1:$J$10000,4,0),"")</f>
        <v>15.4627</v>
      </c>
      <c r="J3374" s="9">
        <f t="shared" si="160"/>
        <v>6.8244826875227815E-2</v>
      </c>
      <c r="L3374" s="9">
        <f>VLOOKUP(A3374,'ETH-Web'!$A$1:$G$10001,6,0)</f>
        <v>1801.7285159999999</v>
      </c>
      <c r="M3374" s="2">
        <f>M3373*(1-M$1+IF(AND(WEEKDAY($A3374)&lt;&gt;1,WEEKDAY($A3374)&lt;&gt;7),-VLOOKUP($A3374,ETF_OP_Fee!$K$5:$L$14,2,1),0))^($A3374-$A3373)*(1+2*(L3374/L3373-1))-M$3*IFERROR(VLOOKUP($A4970,Dividends!$C$10:$E$100,3,0),0)</f>
        <v>4.6860569344239735</v>
      </c>
      <c r="R3374">
        <f t="shared" si="163"/>
        <v>400.28345810544249</v>
      </c>
      <c r="S3374" t="e">
        <f t="shared" si="161"/>
        <v>#VALUE!</v>
      </c>
      <c r="T3374">
        <f t="shared" si="159"/>
        <v>340.5945192754296</v>
      </c>
      <c r="U3374">
        <f t="shared" si="157"/>
        <v>1175.3963078487802</v>
      </c>
      <c r="V3374">
        <f t="shared" si="158"/>
        <v>961.07745267726636</v>
      </c>
      <c r="W3374">
        <f>VLOOKUP(A3374,Tbills!$B$4:$C$10000,2,1)</f>
        <v>5.0600017582417474</v>
      </c>
    </row>
    <row r="3375" spans="1:23">
      <c r="A3375" s="25">
        <v>45065</v>
      </c>
      <c r="B3375">
        <f>IFERROR(VLOOKUP($A3375,'BTC-Web'!$A$2:$H$10000,2,0),"")</f>
        <v>26826.753906000002</v>
      </c>
      <c r="C3375">
        <f>VLOOKUP(A3375,H_SPBTFDUE!$B$2:$C$5828,2,0)</f>
        <v>147.27000000000001</v>
      </c>
      <c r="D3375" s="2">
        <f>D3374*(1-D$1+IF(AND(WEEKDAY($A3375)&lt;&gt;1,WEEKDAY($A3375)&lt;&gt;7),-VLOOKUP($A3375,ETF_OP_Fee!$G$5:$H$14,2,1),0))^($A3375-$A3374)*(1+2*(C3375/C3374-1))+IFERROR(VLOOKUP(A3375,BITXeom!$C$9:$D$100,2,0),0)-$D$3*IFERROR(VLOOKUP($A3375,Dividends!$C$10:$E$100,2,0),0)</f>
        <v>12.225989392565154</v>
      </c>
      <c r="G3375" s="66">
        <f t="shared" si="162"/>
        <v>2.6790017135489071E-2</v>
      </c>
      <c r="H3375" s="2">
        <f>H3374*(1-H$1+IF(AND(WEEKDAY($A3375)&lt;&gt;1,WEEKDAY($A3375)&lt;&gt;7),-VLOOKUP($A3375,ETF_OP_Fee!$I$5:$J$14,2,1),0))^($A3375-$A3374)*(1+1*(B3375/B3374-1))</f>
        <v>16.158570410543973</v>
      </c>
      <c r="I3375" s="9">
        <f>IFERROR(VLOOKUP(A3375,'BITO-IV'!$A$1:$J$10000,4,0),"")</f>
        <v>15.5261</v>
      </c>
      <c r="J3375" s="9">
        <f t="shared" si="160"/>
        <v>4.0735948534659228E-2</v>
      </c>
      <c r="L3375" s="9">
        <f>VLOOKUP(A3375,'ETH-Web'!$A$1:$G$10001,6,0)</f>
        <v>1812.5894780000001</v>
      </c>
      <c r="M3375" s="2">
        <f>M3374*(1-M$1+IF(AND(WEEKDAY($A3375)&lt;&gt;1,WEEKDAY($A3375)&lt;&gt;7),-VLOOKUP($A3375,ETF_OP_Fee!$K$5:$L$14,2,1),0))^($A3375-$A3374)*(1+2*(L3375/L3374-1))-M$3*IFERROR(VLOOKUP($A4971,Dividends!$C$10:$E$100,3,0),0)</f>
        <v>4.7424306411258206</v>
      </c>
      <c r="R3375">
        <f t="shared" si="163"/>
        <v>391.88536712242473</v>
      </c>
      <c r="S3375" t="e">
        <f t="shared" si="161"/>
        <v>#VALUE!</v>
      </c>
      <c r="T3375">
        <f t="shared" si="159"/>
        <v>342.01114723641427</v>
      </c>
      <c r="U3375">
        <f t="shared" si="157"/>
        <v>1182.4816897590515</v>
      </c>
      <c r="V3375">
        <f t="shared" si="158"/>
        <v>972.63930503910638</v>
      </c>
      <c r="W3375">
        <f>VLOOKUP(A3375,Tbills!$B$4:$C$10000,2,1)</f>
        <v>5.0600017582417474</v>
      </c>
    </row>
    <row r="3376" spans="1:23">
      <c r="A3376" s="25">
        <v>45068</v>
      </c>
      <c r="B3376">
        <f>IFERROR(VLOOKUP($A3376,'BTC-Web'!$A$2:$H$10000,2,0),"")</f>
        <v>26749.892577999999</v>
      </c>
      <c r="C3376">
        <f>VLOOKUP(A3376,H_SPBTFDUE!$B$2:$C$5828,2,0)</f>
        <v>147.30000000000001</v>
      </c>
      <c r="D3376" s="2">
        <f>D3375*(1-D$1+IF(AND(WEEKDAY($A3376)&lt;&gt;1,WEEKDAY($A3376)&lt;&gt;7),-VLOOKUP($A3376,ETF_OP_Fee!$G$5:$H$14,2,1),0))^($A3376-$A3375)*(1+2*(C3376/C3375-1))+IFERROR(VLOOKUP(A3376,BITXeom!$C$9:$D$100,2,0),0)-$D$3*IFERROR(VLOOKUP($A3376,Dividends!$C$10:$E$100,2,0),0)</f>
        <v>12.226547721576654</v>
      </c>
      <c r="G3376" s="66">
        <f t="shared" si="162"/>
        <v>2.67777079331031E-2</v>
      </c>
      <c r="H3376" s="2">
        <f>H3375*(1-H$1+IF(AND(WEEKDAY($A3376)&lt;&gt;1,WEEKDAY($A3376)&lt;&gt;7),-VLOOKUP($A3376,ETF_OP_Fee!$I$5:$J$14,2,1),0))^($A3376-$A3375)*(1+1*(B3376/B3375-1))</f>
        <v>16.073966508667407</v>
      </c>
      <c r="I3376" s="9">
        <f>IFERROR(VLOOKUP(A3376,'BITO-IV'!$A$1:$J$10000,4,0),"")</f>
        <v>15.523400000000001</v>
      </c>
      <c r="J3376" s="9">
        <f t="shared" si="160"/>
        <v>3.5466876371633038E-2</v>
      </c>
      <c r="L3376" s="9">
        <f>VLOOKUP(A3376,'ETH-Web'!$A$1:$G$10001,6,0)</f>
        <v>1817.5347899999999</v>
      </c>
      <c r="M3376" s="2">
        <f>M3375*(1-M$1+IF(AND(WEEKDAY($A3376)&lt;&gt;1,WEEKDAY($A3376)&lt;&gt;7),-VLOOKUP($A3376,ETF_OP_Fee!$K$5:$L$14,2,1),0))^($A3376-$A3375)*(1+2*(L3376/L3375-1))-M$3*IFERROR(VLOOKUP($A4972,Dividends!$C$10:$E$100,3,0),0)</f>
        <v>4.7679399230948416</v>
      </c>
      <c r="R3376">
        <f t="shared" si="163"/>
        <v>390.76257642451395</v>
      </c>
      <c r="S3376" t="e">
        <f t="shared" si="161"/>
        <v>#VALUE!</v>
      </c>
      <c r="T3376">
        <f t="shared" si="159"/>
        <v>342.0808174640037</v>
      </c>
      <c r="U3376">
        <f t="shared" si="157"/>
        <v>1185.7078702931003</v>
      </c>
      <c r="V3376">
        <f t="shared" si="158"/>
        <v>977.8710800852682</v>
      </c>
      <c r="W3376">
        <f>VLOOKUP(A3376,Tbills!$B$4:$C$10000,2,1)</f>
        <v>5.0600017582417474</v>
      </c>
    </row>
    <row r="3377" spans="1:23">
      <c r="A3377" s="25">
        <v>45069</v>
      </c>
      <c r="B3377">
        <f>IFERROR(VLOOKUP($A3377,'BTC-Web'!$A$2:$H$10000,2,0),"")</f>
        <v>26855.960938</v>
      </c>
      <c r="C3377">
        <f>VLOOKUP(A3377,H_SPBTFDUE!$B$2:$C$5828,2,0)</f>
        <v>149.16999999999999</v>
      </c>
      <c r="D3377" s="2">
        <f>D3376*(1-D$1+IF(AND(WEEKDAY($A3377)&lt;&gt;1,WEEKDAY($A3377)&lt;&gt;7),-VLOOKUP($A3377,ETF_OP_Fee!$G$5:$H$14,2,1),0))^($A3377-$A3376)*(1+2*(C3377/C3376-1))+IFERROR(VLOOKUP(A3377,BITXeom!$C$9:$D$100,2,0),0)-$D$3*IFERROR(VLOOKUP($A3377,Dividends!$C$10:$E$100,2,0),0)</f>
        <v>12.535472859780079</v>
      </c>
      <c r="G3377" s="66">
        <f t="shared" si="162"/>
        <v>2.6096418385712705E-2</v>
      </c>
      <c r="H3377" s="2">
        <f>H3376*(1-H$1+IF(AND(WEEKDAY($A3377)&lt;&gt;1,WEEKDAY($A3377)&lt;&gt;7),-VLOOKUP($A3377,ETF_OP_Fee!$I$5:$J$14,2,1),0))^($A3377-$A3376)*(1+1*(B3377/B3376-1))</f>
        <v>16.124903181916753</v>
      </c>
      <c r="I3377" s="9">
        <f>IFERROR(VLOOKUP(A3377,'BITO-IV'!$A$1:$J$10000,4,0),"")</f>
        <v>15.7204</v>
      </c>
      <c r="J3377" s="9">
        <f t="shared" si="160"/>
        <v>2.5731099839492177E-2</v>
      </c>
      <c r="L3377" s="9">
        <f>VLOOKUP(A3377,'ETH-Web'!$A$1:$G$10001,6,0)</f>
        <v>1854.380615</v>
      </c>
      <c r="M3377" s="2">
        <f>M3376*(1-M$1+IF(AND(WEEKDAY($A3377)&lt;&gt;1,WEEKDAY($A3377)&lt;&gt;7),-VLOOKUP($A3377,ETF_OP_Fee!$K$5:$L$14,2,1),0))^($A3377-$A3376)*(1+2*(L3377/L3376-1))-M$3*IFERROR(VLOOKUP($A4973,Dividends!$C$10:$E$100,3,0),0)</f>
        <v>4.9611274960606497</v>
      </c>
      <c r="R3377">
        <f t="shared" si="163"/>
        <v>392.3120236049042</v>
      </c>
      <c r="S3377" t="e">
        <f t="shared" si="161"/>
        <v>#VALUE!</v>
      </c>
      <c r="T3377">
        <f t="shared" si="159"/>
        <v>346.42359498374356</v>
      </c>
      <c r="U3377">
        <f t="shared" si="157"/>
        <v>1209.7450358705155</v>
      </c>
      <c r="V3377">
        <f t="shared" si="158"/>
        <v>1017.4924980733758</v>
      </c>
      <c r="W3377">
        <f>VLOOKUP(A3377,Tbills!$B$4:$C$10000,2,1)</f>
        <v>5.0600017582417474</v>
      </c>
    </row>
    <row r="3378" spans="1:23">
      <c r="A3378" s="25">
        <v>45070</v>
      </c>
      <c r="B3378">
        <f>IFERROR(VLOOKUP($A3378,'BTC-Web'!$A$2:$H$10000,2,0),"")</f>
        <v>27224.603515999999</v>
      </c>
      <c r="C3378">
        <f>VLOOKUP(A3378,H_SPBTFDUE!$B$2:$C$5828,2,0)</f>
        <v>143.51</v>
      </c>
      <c r="D3378" s="2">
        <f>D3377*(1-D$1+IF(AND(WEEKDAY($A3378)&lt;&gt;1,WEEKDAY($A3378)&lt;&gt;7),-VLOOKUP($A3378,ETF_OP_Fee!$G$5:$H$14,2,1),0))^($A3378-$A3377)*(1+2*(C3378/C3377-1))+IFERROR(VLOOKUP(A3378,BITXeom!$C$9:$D$100,2,0),0)-$D$3*IFERROR(VLOOKUP($A3378,Dividends!$C$10:$E$100,2,0),0)</f>
        <v>11.582802340089426</v>
      </c>
      <c r="G3378" s="66">
        <f t="shared" si="162"/>
        <v>2.8075427684365363E-2</v>
      </c>
      <c r="H3378" s="2">
        <f>H3377*(1-H$1+IF(AND(WEEKDAY($A3378)&lt;&gt;1,WEEKDAY($A3378)&lt;&gt;7),-VLOOKUP($A3378,ETF_OP_Fee!$I$5:$J$14,2,1),0))^($A3378-$A3377)*(1+1*(B3378/B3377-1))</f>
        <v>16.333279170550636</v>
      </c>
      <c r="I3378" s="9">
        <f>IFERROR(VLOOKUP(A3378,'BITO-IV'!$A$1:$J$10000,4,0),"")</f>
        <v>15.1333</v>
      </c>
      <c r="J3378" s="9">
        <f t="shared" si="160"/>
        <v>7.9293952445972593E-2</v>
      </c>
      <c r="L3378" s="9">
        <f>VLOOKUP(A3378,'ETH-Web'!$A$1:$G$10001,6,0)</f>
        <v>1800.099976</v>
      </c>
      <c r="M3378" s="2">
        <f>M3377*(1-M$1+IF(AND(WEEKDAY($A3378)&lt;&gt;1,WEEKDAY($A3378)&lt;&gt;7),-VLOOKUP($A3378,ETF_OP_Fee!$K$5:$L$14,2,1),0))^($A3378-$A3377)*(1+2*(L3378/L3377-1))-M$3*IFERROR(VLOOKUP($A4974,Dividends!$C$10:$E$100,3,0),0)</f>
        <v>4.6705671907334851</v>
      </c>
      <c r="R3378">
        <f t="shared" si="163"/>
        <v>397.69715639147574</v>
      </c>
      <c r="S3378" t="e">
        <f t="shared" si="161"/>
        <v>#VALUE!</v>
      </c>
      <c r="T3378">
        <f t="shared" si="159"/>
        <v>333.2791453785415</v>
      </c>
      <c r="U3378">
        <f t="shared" si="157"/>
        <v>1174.333894790328</v>
      </c>
      <c r="V3378">
        <f t="shared" si="158"/>
        <v>957.90061474785091</v>
      </c>
      <c r="W3378">
        <f>VLOOKUP(A3378,Tbills!$B$4:$C$10000,2,1)</f>
        <v>5.0600017582417474</v>
      </c>
    </row>
    <row r="3379" spans="1:23">
      <c r="A3379" s="25">
        <v>45071</v>
      </c>
      <c r="B3379">
        <f>IFERROR(VLOOKUP($A3379,'BTC-Web'!$A$2:$H$10000,2,0),"")</f>
        <v>26329.460938</v>
      </c>
      <c r="C3379">
        <f>VLOOKUP(A3379,H_SPBTFDUE!$B$2:$C$5828,2,0)</f>
        <v>144.43</v>
      </c>
      <c r="D3379" s="2">
        <f>D3378*(1-D$1+IF(AND(WEEKDAY($A3379)&lt;&gt;1,WEEKDAY($A3379)&lt;&gt;7),-VLOOKUP($A3379,ETF_OP_Fee!$G$5:$H$14,2,1),0))^($A3379-$A3378)*(1+2*(C3379/C3378-1))+IFERROR(VLOOKUP(A3379,BITXeom!$C$9:$D$100,2,0),0)-$D$3*IFERROR(VLOOKUP($A3379,Dividends!$C$10:$E$100,2,0),0)</f>
        <v>11.729895968188815</v>
      </c>
      <c r="G3379" s="66">
        <f t="shared" si="162"/>
        <v>2.7713999761902176E-2</v>
      </c>
      <c r="H3379" s="2">
        <f>H3378*(1-H$1+IF(AND(WEEKDAY($A3379)&lt;&gt;1,WEEKDAY($A3379)&lt;&gt;7),-VLOOKUP($A3379,ETF_OP_Fee!$I$5:$J$14,2,1),0))^($A3379-$A3378)*(1+1*(B3379/B3378-1))</f>
        <v>15.783713582191483</v>
      </c>
      <c r="I3379" s="9">
        <f>IFERROR(VLOOKUP(A3379,'BITO-IV'!$A$1:$J$10000,4,0),"")</f>
        <v>15.238099999999999</v>
      </c>
      <c r="J3379" s="9">
        <f t="shared" si="160"/>
        <v>3.5805880141978497E-2</v>
      </c>
      <c r="L3379" s="9">
        <f>VLOOKUP(A3379,'ETH-Web'!$A$1:$G$10001,6,0)</f>
        <v>1805.9537350000001</v>
      </c>
      <c r="M3379" s="2">
        <f>M3378*(1-M$1+IF(AND(WEEKDAY($A3379)&lt;&gt;1,WEEKDAY($A3379)&lt;&gt;7),-VLOOKUP($A3379,ETF_OP_Fee!$K$5:$L$14,2,1),0))^($A3379-$A3378)*(1+2*(L3379/L3378-1))-M$3*IFERROR(VLOOKUP($A4975,Dividends!$C$10:$E$100,3,0),0)</f>
        <v>4.7008226322975162</v>
      </c>
      <c r="R3379">
        <f t="shared" si="163"/>
        <v>384.6209087382706</v>
      </c>
      <c r="S3379" t="e">
        <f t="shared" si="161"/>
        <v>#VALUE!</v>
      </c>
      <c r="T3379">
        <f t="shared" si="159"/>
        <v>335.4156990246168</v>
      </c>
      <c r="U3379">
        <f t="shared" si="157"/>
        <v>1178.1527202429618</v>
      </c>
      <c r="V3379">
        <f t="shared" si="158"/>
        <v>964.10579388137319</v>
      </c>
      <c r="W3379">
        <f>VLOOKUP(A3379,Tbills!$B$4:$C$10000,2,1)</f>
        <v>5.2499986813186883</v>
      </c>
    </row>
    <row r="3380" spans="1:23">
      <c r="A3380" s="25">
        <v>45072</v>
      </c>
      <c r="B3380">
        <f>IFERROR(VLOOKUP($A3380,'BTC-Web'!$A$2:$H$10000,2,0),"")</f>
        <v>26474.181640999999</v>
      </c>
      <c r="C3380">
        <f>VLOOKUP(A3380,H_SPBTFDUE!$B$2:$C$5828,2,0)</f>
        <v>146.33000000000001</v>
      </c>
      <c r="D3380" s="2">
        <f>D3379*(1-D$1+IF(AND(WEEKDAY($A3380)&lt;&gt;1,WEEKDAY($A3380)&lt;&gt;7),-VLOOKUP($A3380,ETF_OP_Fee!$G$5:$H$14,2,1),0))^($A3380-$A3379)*(1+2*(C3380/C3379-1))+IFERROR(VLOOKUP(A3380,BITXeom!$C$9:$D$100,2,0),0)-$D$3*IFERROR(VLOOKUP($A3380,Dividends!$C$10:$E$100,2,0),0)</f>
        <v>12.037062105812216</v>
      </c>
      <c r="G3380" s="66">
        <f t="shared" si="162"/>
        <v>2.6983392820558168E-2</v>
      </c>
      <c r="H3380" s="2">
        <f>H3379*(1-H$1+IF(AND(WEEKDAY($A3380)&lt;&gt;1,WEEKDAY($A3380)&lt;&gt;7),-VLOOKUP($A3380,ETF_OP_Fee!$I$5:$J$14,2,1),0))^($A3380-$A3379)*(1+1*(B3380/B3379-1))</f>
        <v>15.85788158247259</v>
      </c>
      <c r="I3380" s="9">
        <f>IFERROR(VLOOKUP(A3380,'BITO-IV'!$A$1:$J$10000,4,0),"")</f>
        <v>15.4396</v>
      </c>
      <c r="J3380" s="9">
        <f t="shared" si="160"/>
        <v>2.7091477918637086E-2</v>
      </c>
      <c r="L3380" s="9">
        <f>VLOOKUP(A3380,'ETH-Web'!$A$1:$G$10001,6,0)</f>
        <v>1828.689697</v>
      </c>
      <c r="M3380" s="2">
        <f>M3379*(1-M$1+IF(AND(WEEKDAY($A3380)&lt;&gt;1,WEEKDAY($A3380)&lt;&gt;7),-VLOOKUP($A3380,ETF_OP_Fee!$K$5:$L$14,2,1),0))^($A3380-$A3379)*(1+2*(L3380/L3379-1))-M$3*IFERROR(VLOOKUP($A4976,Dividends!$C$10:$E$100,3,0),0)</f>
        <v>4.8190600530689993</v>
      </c>
      <c r="R3380">
        <f t="shared" si="163"/>
        <v>386.73498955565515</v>
      </c>
      <c r="S3380" t="e">
        <f t="shared" si="161"/>
        <v>#VALUE!</v>
      </c>
      <c r="T3380">
        <f t="shared" si="159"/>
        <v>339.82814677194614</v>
      </c>
      <c r="U3380">
        <f t="shared" si="157"/>
        <v>1192.9850135395786</v>
      </c>
      <c r="V3380">
        <f t="shared" si="158"/>
        <v>988.35546066015627</v>
      </c>
      <c r="W3380">
        <f>VLOOKUP(A3380,Tbills!$B$4:$C$10000,2,1)</f>
        <v>5.2499986813186883</v>
      </c>
    </row>
    <row r="3381" spans="1:23">
      <c r="A3381" s="25">
        <v>45076</v>
      </c>
      <c r="B3381">
        <f>IFERROR(VLOOKUP($A3381,'BTC-Web'!$A$2:$H$10000,2,0),"")</f>
        <v>27745.123047000001</v>
      </c>
      <c r="C3381">
        <f>VLOOKUP(A3381,H_SPBTFDUE!$B$2:$C$5828,2,0)</f>
        <v>152.61000000000001</v>
      </c>
      <c r="D3381" s="2">
        <f>D3380*(1-D$1+IF(AND(WEEKDAY($A3381)&lt;&gt;1,WEEKDAY($A3381)&lt;&gt;7),-VLOOKUP($A3381,ETF_OP_Fee!$G$5:$H$14,2,1),0))^($A3381-$A3380)*(1+2*(C3381/C3380-1))+IFERROR(VLOOKUP(A3381,BITXeom!$C$9:$D$100,2,0),0)-$D$3*IFERROR(VLOOKUP($A3381,Dividends!$C$10:$E$100,2,0),0)</f>
        <v>13.063942730697315</v>
      </c>
      <c r="G3381" s="66">
        <f t="shared" si="162"/>
        <v>2.4665912118483502E-2</v>
      </c>
      <c r="H3381" s="2">
        <f>H3380*(1-H$1+IF(AND(WEEKDAY($A3381)&lt;&gt;1,WEEKDAY($A3381)&lt;&gt;7),-VLOOKUP($A3381,ETF_OP_Fee!$I$5:$J$14,2,1),0))^($A3381-$A3380)*(1+1*(B3381/B3380-1))</f>
        <v>16.566504807052961</v>
      </c>
      <c r="I3381" s="9">
        <f>IFERROR(VLOOKUP(A3381,'BITO-IV'!$A$1:$J$10000,4,0),"")</f>
        <v>16.101400000000002</v>
      </c>
      <c r="J3381" s="9">
        <f t="shared" si="160"/>
        <v>2.888598550765531E-2</v>
      </c>
      <c r="L3381" s="9">
        <f>VLOOKUP(A3381,'ETH-Web'!$A$1:$G$10001,6,0)</f>
        <v>1901.026611</v>
      </c>
      <c r="M3381" s="2">
        <f>M3380*(1-M$1+IF(AND(WEEKDAY($A3381)&lt;&gt;1,WEEKDAY($A3381)&lt;&gt;7),-VLOOKUP($A3381,ETF_OP_Fee!$K$5:$L$14,2,1),0))^($A3381-$A3380)*(1+2*(L3381/L3380-1))-M$3*IFERROR(VLOOKUP($A4977,Dividends!$C$10:$E$100,3,0),0)</f>
        <v>5.199776513028457</v>
      </c>
      <c r="R3381">
        <f t="shared" si="163"/>
        <v>405.30090853439549</v>
      </c>
      <c r="S3381" t="e">
        <f t="shared" si="161"/>
        <v>#VALUE!</v>
      </c>
      <c r="T3381">
        <f t="shared" si="159"/>
        <v>354.41244774732928</v>
      </c>
      <c r="U3381">
        <f t="shared" si="157"/>
        <v>1240.1755535580808</v>
      </c>
      <c r="V3381">
        <f t="shared" si="158"/>
        <v>1066.4377397810606</v>
      </c>
      <c r="W3381">
        <f>VLOOKUP(A3381,Tbills!$B$4:$C$10000,2,1)</f>
        <v>5.2499986813186883</v>
      </c>
    </row>
    <row r="3382" spans="1:23">
      <c r="A3382" s="25">
        <v>45077</v>
      </c>
      <c r="B3382">
        <f>IFERROR(VLOOKUP($A3382,'BTC-Web'!$A$2:$H$10000,2,0),"")</f>
        <v>27700.529297000001</v>
      </c>
      <c r="C3382">
        <f>VLOOKUP(A3382,H_SPBTFDUE!$B$2:$C$5828,2,0)</f>
        <v>147.19999999999999</v>
      </c>
      <c r="D3382" s="2">
        <f>D3381*(1-D$1+IF(AND(WEEKDAY($A3382)&lt;&gt;1,WEEKDAY($A3382)&lt;&gt;7),-VLOOKUP($A3382,ETF_OP_Fee!$G$5:$H$14,2,1),0))^($A3382-$A3381)*(1+2*(C3382/C3381-1))+IFERROR(VLOOKUP(A3382,BITXeom!$C$9:$D$100,2,0),0)-$D$3*IFERROR(VLOOKUP($A3382,Dividends!$C$10:$E$100,2,0),0)</f>
        <v>12.136250209251859</v>
      </c>
      <c r="G3382" s="66">
        <f t="shared" si="162"/>
        <v>2.6413433388968975E-2</v>
      </c>
      <c r="H3382" s="2">
        <f>H3381*(1-H$1+IF(AND(WEEKDAY($A3382)&lt;&gt;1,WEEKDAY($A3382)&lt;&gt;7),-VLOOKUP($A3382,ETF_OP_Fee!$I$5:$J$14,2,1),0))^($A3382-$A3381)*(1+1*(B3382/B3381-1))</f>
        <v>16.526759437170369</v>
      </c>
      <c r="I3382" s="9">
        <f>IFERROR(VLOOKUP(A3382,'BITO-IV'!$A$1:$J$10000,4,0),"")</f>
        <v>15.532299999999999</v>
      </c>
      <c r="J3382" s="9">
        <f t="shared" si="160"/>
        <v>6.4025252999901472E-2</v>
      </c>
      <c r="L3382" s="9">
        <f>VLOOKUP(A3382,'ETH-Web'!$A$1:$G$10001,6,0)</f>
        <v>1874.1304929999999</v>
      </c>
      <c r="M3382" s="2">
        <f>M3381*(1-M$1+IF(AND(WEEKDAY($A3382)&lt;&gt;1,WEEKDAY($A3382)&lt;&gt;7),-VLOOKUP($A3382,ETF_OP_Fee!$K$5:$L$14,2,1),0))^($A3382-$A3381)*(1+2*(L3382/L3381-1))-M$3*IFERROR(VLOOKUP($A4978,Dividends!$C$10:$E$100,3,0),0)</f>
        <v>5.0525113613135488</v>
      </c>
      <c r="R3382">
        <f t="shared" si="163"/>
        <v>404.64948279159597</v>
      </c>
      <c r="S3382" t="e">
        <f t="shared" si="161"/>
        <v>#VALUE!</v>
      </c>
      <c r="T3382">
        <f t="shared" si="159"/>
        <v>341.84858337203895</v>
      </c>
      <c r="U3382">
        <f t="shared" si="157"/>
        <v>1222.6292931132218</v>
      </c>
      <c r="V3382">
        <f t="shared" si="158"/>
        <v>1036.2346887172578</v>
      </c>
      <c r="W3382">
        <f>VLOOKUP(A3382,Tbills!$B$4:$C$10000,2,1)</f>
        <v>5.2499986813186883</v>
      </c>
    </row>
    <row r="3383" spans="1:23">
      <c r="A3383" s="25">
        <v>45078</v>
      </c>
      <c r="B3383">
        <f>IFERROR(VLOOKUP($A3383,'BTC-Web'!$A$2:$H$10000,2,0),"")</f>
        <v>27218.412109000001</v>
      </c>
      <c r="C3383">
        <f>VLOOKUP(A3383,H_SPBTFDUE!$B$2:$C$5828,2,0)</f>
        <v>146.38</v>
      </c>
      <c r="D3383" s="2">
        <f>D3382*(1-D$1+IF(AND(WEEKDAY($A3383)&lt;&gt;1,WEEKDAY($A3383)&lt;&gt;7),-VLOOKUP($A3383,ETF_OP_Fee!$G$5:$H$14,2,1),0))^($A3383-$A3382)*(1+2*(C3383/C3382-1))+IFERROR(VLOOKUP(A3383,BITXeom!$C$9:$D$100,2,0),0)-$D$3*IFERROR(VLOOKUP($A3383,Dividends!$C$10:$E$100,2,0),0)</f>
        <v>11.999589851732537</v>
      </c>
      <c r="G3383" s="66">
        <f t="shared" si="162"/>
        <v>2.6706338543378859E-2</v>
      </c>
      <c r="H3383" s="2">
        <f>H3382*(1-H$1+IF(AND(WEEKDAY($A3383)&lt;&gt;1,WEEKDAY($A3383)&lt;&gt;7),-VLOOKUP($A3383,ETF_OP_Fee!$I$5:$J$14,2,1),0))^($A3383-$A3382)*(1+1*(B3383/B3382-1))</f>
        <v>16.226237401126287</v>
      </c>
      <c r="I3383" s="9">
        <f>IFERROR(VLOOKUP(A3383,'BITO-IV'!$A$1:$J$10000,4,0),"")</f>
        <v>15.020300000000001</v>
      </c>
      <c r="J3383" s="9">
        <f t="shared" si="160"/>
        <v>8.02871714364084E-2</v>
      </c>
      <c r="L3383" s="9">
        <f>VLOOKUP(A3383,'ETH-Web'!$A$1:$G$10001,6,0)</f>
        <v>1862.2014160000001</v>
      </c>
      <c r="M3383" s="2">
        <f>M3382*(1-M$1+IF(AND(WEEKDAY($A3383)&lt;&gt;1,WEEKDAY($A3383)&lt;&gt;7),-VLOOKUP($A3383,ETF_OP_Fee!$K$5:$L$14,2,1),0))^($A3383-$A3382)*(1+2*(L3383/L3382-1))-M$3*IFERROR(VLOOKUP($A4979,Dividends!$C$10:$E$100,3,0),0)</f>
        <v>4.9880631539696854</v>
      </c>
      <c r="R3383">
        <f t="shared" si="163"/>
        <v>397.60671228430942</v>
      </c>
      <c r="S3383" t="e">
        <f t="shared" si="161"/>
        <v>#VALUE!</v>
      </c>
      <c r="T3383">
        <f t="shared" si="159"/>
        <v>339.9442638179284</v>
      </c>
      <c r="U3383">
        <f t="shared" si="157"/>
        <v>1214.847103434073</v>
      </c>
      <c r="V3383">
        <f t="shared" si="158"/>
        <v>1023.0168128334534</v>
      </c>
      <c r="W3383">
        <f>VLOOKUP(A3383,Tbills!$B$4:$C$10000,2,1)</f>
        <v>5.2999991208791002</v>
      </c>
    </row>
    <row r="3384" spans="1:23">
      <c r="A3384" s="25">
        <v>45079</v>
      </c>
      <c r="B3384">
        <f>IFERROR(VLOOKUP($A3384,'BTC-Web'!$A$2:$H$10000,2,0),"")</f>
        <v>26824.556640999999</v>
      </c>
      <c r="C3384">
        <f>VLOOKUP(A3384,H_SPBTFDUE!$B$2:$C$5828,2,0)</f>
        <v>148.87</v>
      </c>
      <c r="D3384" s="2">
        <f>D3383*(1-D$1+IF(AND(WEEKDAY($A3384)&lt;&gt;1,WEEKDAY($A3384)&lt;&gt;7),-VLOOKUP($A3384,ETF_OP_Fee!$G$5:$H$14,2,1),0))^($A3384-$A3383)*(1+2*(C3384/C3383-1))+IFERROR(VLOOKUP(A3384,BITXeom!$C$9:$D$100,2,0),0)-$D$3*IFERROR(VLOOKUP($A3384,Dividends!$C$10:$E$100,2,0),0)</f>
        <v>12.40633265335444</v>
      </c>
      <c r="G3384" s="66">
        <f t="shared" si="162"/>
        <v>2.5796370908508767E-2</v>
      </c>
      <c r="H3384" s="2">
        <f>H3383*(1-H$1+IF(AND(WEEKDAY($A3384)&lt;&gt;1,WEEKDAY($A3384)&lt;&gt;7),-VLOOKUP($A3384,ETF_OP_Fee!$I$5:$J$14,2,1),0))^($A3384-$A3383)*(1+1*(B3384/B3383-1))</f>
        <v>15.978757116313485</v>
      </c>
      <c r="I3384" s="9">
        <f>IFERROR(VLOOKUP(A3384,'BITO-IV'!$A$1:$J$10000,4,0),"")</f>
        <v>15.279500000000001</v>
      </c>
      <c r="J3384" s="9">
        <f t="shared" si="160"/>
        <v>4.5764397808402357E-2</v>
      </c>
      <c r="L3384" s="9">
        <f>VLOOKUP(A3384,'ETH-Web'!$A$1:$G$10001,6,0)</f>
        <v>1907.256592</v>
      </c>
      <c r="M3384" s="2">
        <f>M3383*(1-M$1+IF(AND(WEEKDAY($A3384)&lt;&gt;1,WEEKDAY($A3384)&lt;&gt;7),-VLOOKUP($A3384,ETF_OP_Fee!$K$5:$L$14,2,1),0))^($A3384-$A3383)*(1+2*(L3384/L3383-1))-M$3*IFERROR(VLOOKUP($A4980,Dividends!$C$10:$E$100,3,0),0)</f>
        <v>5.2292966367400471</v>
      </c>
      <c r="R3384">
        <f t="shared" si="163"/>
        <v>391.85326946334123</v>
      </c>
      <c r="S3384" t="e">
        <f t="shared" si="161"/>
        <v>#VALUE!</v>
      </c>
      <c r="T3384">
        <f t="shared" si="159"/>
        <v>345.72689270784952</v>
      </c>
      <c r="U3384">
        <f t="shared" si="157"/>
        <v>1244.2398155156066</v>
      </c>
      <c r="V3384">
        <f t="shared" si="158"/>
        <v>1072.4921103737518</v>
      </c>
      <c r="W3384">
        <f>VLOOKUP(A3384,Tbills!$B$4:$C$10000,2,1)</f>
        <v>5.2999991208791002</v>
      </c>
    </row>
    <row r="3385" spans="1:23">
      <c r="A3385" s="25">
        <v>45082</v>
      </c>
      <c r="B3385">
        <f>IFERROR(VLOOKUP($A3385,'BTC-Web'!$A$2:$H$10000,2,0),"")</f>
        <v>27123.109375</v>
      </c>
      <c r="C3385">
        <f>VLOOKUP(A3385,H_SPBTFDUE!$B$2:$C$5828,2,0)</f>
        <v>139.41999999999999</v>
      </c>
      <c r="D3385" s="2">
        <f>D3384*(1-D$1+IF(AND(WEEKDAY($A3385)&lt;&gt;1,WEEKDAY($A3385)&lt;&gt;7),-VLOOKUP($A3385,ETF_OP_Fee!$G$5:$H$14,2,1),0))^($A3385-$A3384)*(1+2*(C3385/C3384-1))+IFERROR(VLOOKUP(A3385,BITXeom!$C$9:$D$100,2,0),0)-$D$3*IFERROR(VLOOKUP($A3385,Dividends!$C$10:$E$100,2,0),0)</f>
        <v>10.827352671894111</v>
      </c>
      <c r="G3385" s="66">
        <f t="shared" si="162"/>
        <v>2.9070042594172587E-2</v>
      </c>
      <c r="H3385" s="2">
        <f>H3384*(1-H$1+IF(AND(WEEKDAY($A3385)&lt;&gt;1,WEEKDAY($A3385)&lt;&gt;7),-VLOOKUP($A3385,ETF_OP_Fee!$I$5:$J$14,2,1),0))^($A3385-$A3384)*(1+1*(B3385/B3384-1))</f>
        <v>16.118184587481867</v>
      </c>
      <c r="I3385" s="9">
        <f>IFERROR(VLOOKUP(A3385,'BITO-IV'!$A$1:$J$10000,4,0),"")</f>
        <v>14.3117</v>
      </c>
      <c r="J3385" s="9">
        <f t="shared" si="160"/>
        <v>0.12622431908731091</v>
      </c>
      <c r="L3385" s="9">
        <f>VLOOKUP(A3385,'ETH-Web'!$A$1:$G$10001,6,0)</f>
        <v>1811.8283690000001</v>
      </c>
      <c r="M3385" s="2">
        <f>M3384*(1-M$1+IF(AND(WEEKDAY($A3385)&lt;&gt;1,WEEKDAY($A3385)&lt;&gt;7),-VLOOKUP($A3385,ETF_OP_Fee!$K$5:$L$14,2,1),0))^($A3385-$A3384)*(1+2*(L3385/L3384-1))-M$3*IFERROR(VLOOKUP($A4981,Dividends!$C$10:$E$100,3,0),0)</f>
        <v>4.7056448050206479</v>
      </c>
      <c r="R3385">
        <f t="shared" si="163"/>
        <v>396.21452942714279</v>
      </c>
      <c r="S3385" t="e">
        <f t="shared" si="161"/>
        <v>#VALUE!</v>
      </c>
      <c r="T3385">
        <f t="shared" si="159"/>
        <v>323.78077101718526</v>
      </c>
      <c r="U3385">
        <f t="shared" si="157"/>
        <v>1181.9851639503481</v>
      </c>
      <c r="V3385">
        <f t="shared" si="158"/>
        <v>965.09478772885973</v>
      </c>
      <c r="W3385">
        <f>VLOOKUP(A3385,Tbills!$B$4:$C$10000,2,1)</f>
        <v>5.2999991208791002</v>
      </c>
    </row>
    <row r="3386" spans="1:23">
      <c r="A3386" s="25">
        <v>45083</v>
      </c>
      <c r="B3386">
        <f>IFERROR(VLOOKUP($A3386,'BTC-Web'!$A$2:$H$10000,2,0),"")</f>
        <v>25732.109375</v>
      </c>
      <c r="C3386">
        <f>VLOOKUP(A3386,H_SPBTFDUE!$B$2:$C$5828,2,0)</f>
        <v>148.18</v>
      </c>
      <c r="D3386" s="2">
        <f>D3385*(1-D$1+IF(AND(WEEKDAY($A3386)&lt;&gt;1,WEEKDAY($A3386)&lt;&gt;7),-VLOOKUP($A3386,ETF_OP_Fee!$G$5:$H$14,2,1),0))^($A3386-$A3385)*(1+2*(C3386/C3385-1))+IFERROR(VLOOKUP(A3386,BITXeom!$C$9:$D$100,2,0),0)-$D$3*IFERROR(VLOOKUP($A3386,Dividends!$C$10:$E$100,2,0),0)</f>
        <v>12.18648606990863</v>
      </c>
      <c r="G3386" s="66">
        <f t="shared" si="162"/>
        <v>2.5415487139526894E-2</v>
      </c>
      <c r="H3386" s="2">
        <f>H3385*(1-H$1+IF(AND(WEEKDAY($A3386)&lt;&gt;1,WEEKDAY($A3386)&lt;&gt;7),-VLOOKUP($A3386,ETF_OP_Fee!$I$5:$J$14,2,1),0))^($A3386-$A3385)*(1+1*(B3386/B3385-1))</f>
        <v>15.279440121619409</v>
      </c>
      <c r="I3386" s="9">
        <f>IFERROR(VLOOKUP(A3386,'BITO-IV'!$A$1:$J$10000,4,0),"")</f>
        <v>15.213699999999999</v>
      </c>
      <c r="J3386" s="9">
        <f t="shared" si="160"/>
        <v>4.3211133136191737E-3</v>
      </c>
      <c r="L3386" s="9">
        <f>VLOOKUP(A3386,'ETH-Web'!$A$1:$G$10001,6,0)</f>
        <v>1884.4948730000001</v>
      </c>
      <c r="M3386" s="2">
        <f>M3385*(1-M$1+IF(AND(WEEKDAY($A3386)&lt;&gt;1,WEEKDAY($A3386)&lt;&gt;7),-VLOOKUP($A3386,ETF_OP_Fee!$K$5:$L$14,2,1),0))^($A3386-$A3385)*(1+2*(L3386/L3385-1))-M$3*IFERROR(VLOOKUP($A4982,Dividends!$C$10:$E$100,3,0),0)</f>
        <v>5.0829699116995455</v>
      </c>
      <c r="R3386">
        <f t="shared" si="163"/>
        <v>375.89479385356771</v>
      </c>
      <c r="S3386" t="e">
        <f t="shared" si="161"/>
        <v>#VALUE!</v>
      </c>
      <c r="T3386">
        <f t="shared" si="159"/>
        <v>344.12447747329304</v>
      </c>
      <c r="U3386">
        <f t="shared" si="157"/>
        <v>1229.3907190866464</v>
      </c>
      <c r="V3386">
        <f t="shared" si="158"/>
        <v>1042.4815240474422</v>
      </c>
      <c r="W3386">
        <f>VLOOKUP(A3386,Tbills!$B$4:$C$10000,2,1)</f>
        <v>5.2999991208791002</v>
      </c>
    </row>
    <row r="3387" spans="1:23">
      <c r="A3387" s="25">
        <v>45084</v>
      </c>
      <c r="B3387">
        <f>IFERROR(VLOOKUP($A3387,'BTC-Web'!$A$2:$H$10000,2,0),"")</f>
        <v>27235.650390999999</v>
      </c>
      <c r="C3387">
        <f>VLOOKUP(A3387,H_SPBTFDUE!$B$2:$C$5828,2,0)</f>
        <v>144.61000000000001</v>
      </c>
      <c r="D3387" s="2">
        <f>D3386*(1-D$1+IF(AND(WEEKDAY($A3387)&lt;&gt;1,WEEKDAY($A3387)&lt;&gt;7),-VLOOKUP($A3387,ETF_OP_Fee!$G$5:$H$14,2,1),0))^($A3387-$A3386)*(1+2*(C3387/C3386-1))+IFERROR(VLOOKUP(A3387,BITXeom!$C$9:$D$100,2,0),0)-$D$3*IFERROR(VLOOKUP($A3387,Dividends!$C$10:$E$100,2,0),0)</f>
        <v>11.597886352153623</v>
      </c>
      <c r="G3387" s="66">
        <f t="shared" si="162"/>
        <v>2.6638800247492933E-2</v>
      </c>
      <c r="H3387" s="2">
        <f>H3386*(1-H$1+IF(AND(WEEKDAY($A3387)&lt;&gt;1,WEEKDAY($A3387)&lt;&gt;7),-VLOOKUP($A3387,ETF_OP_Fee!$I$5:$J$14,2,1),0))^($A3387-$A3386)*(1+1*(B3387/B3386-1))</f>
        <v>16.159399028776953</v>
      </c>
      <c r="I3387" s="9">
        <f>IFERROR(VLOOKUP(A3387,'BITO-IV'!$A$1:$J$10000,4,0),"")</f>
        <v>14.856299999999999</v>
      </c>
      <c r="J3387" s="9">
        <f t="shared" si="160"/>
        <v>8.7713564533359767E-2</v>
      </c>
      <c r="L3387" s="9">
        <f>VLOOKUP(A3387,'ETH-Web'!$A$1:$G$10001,6,0)</f>
        <v>1832.395996</v>
      </c>
      <c r="M3387" s="2">
        <f>M3386*(1-M$1+IF(AND(WEEKDAY($A3387)&lt;&gt;1,WEEKDAY($A3387)&lt;&gt;7),-VLOOKUP($A3387,ETF_OP_Fee!$K$5:$L$14,2,1),0))^($A3387-$A3386)*(1+2*(L3387/L3386-1))-M$3*IFERROR(VLOOKUP($A4983,Dividends!$C$10:$E$100,3,0),0)</f>
        <v>4.8017979627356748</v>
      </c>
      <c r="R3387">
        <f t="shared" si="163"/>
        <v>397.85852920162262</v>
      </c>
      <c r="S3387" t="e">
        <f t="shared" si="161"/>
        <v>#VALUE!</v>
      </c>
      <c r="T3387">
        <f t="shared" si="159"/>
        <v>335.83372039015325</v>
      </c>
      <c r="U3387">
        <f t="shared" si="157"/>
        <v>1195.4028973226777</v>
      </c>
      <c r="V3387">
        <f t="shared" si="158"/>
        <v>984.81512684910842</v>
      </c>
      <c r="W3387">
        <f>VLOOKUP(A3387,Tbills!$B$4:$C$10000,2,1)</f>
        <v>5.2999991208791002</v>
      </c>
    </row>
    <row r="3388" spans="1:23">
      <c r="A3388" s="25">
        <v>45085</v>
      </c>
      <c r="B3388">
        <f>IFERROR(VLOOKUP($A3388,'BTC-Web'!$A$2:$H$10000,2,0),"")</f>
        <v>26347.654297000001</v>
      </c>
      <c r="C3388">
        <f>VLOOKUP(A3388,H_SPBTFDUE!$B$2:$C$5828,2,0)</f>
        <v>144.83000000000001</v>
      </c>
      <c r="D3388" s="2">
        <f>D3387*(1-D$1+IF(AND(WEEKDAY($A3388)&lt;&gt;1,WEEKDAY($A3388)&lt;&gt;7),-VLOOKUP($A3388,ETF_OP_Fee!$G$5:$H$14,2,1),0))^($A3388-$A3387)*(1+2*(C3388/C3387-1))+IFERROR(VLOOKUP(A3388,BITXeom!$C$9:$D$100,2,0),0)-$D$3*IFERROR(VLOOKUP($A3388,Dividends!$C$10:$E$100,2,0),0)</f>
        <v>11.63177249689776</v>
      </c>
      <c r="G3388" s="66">
        <f t="shared" si="162"/>
        <v>2.6556360585579045E-2</v>
      </c>
      <c r="H3388" s="2">
        <f>H3387*(1-H$1+IF(AND(WEEKDAY($A3388)&lt;&gt;1,WEEKDAY($A3388)&lt;&gt;7),-VLOOKUP($A3388,ETF_OP_Fee!$I$5:$J$14,2,1),0))^($A3388-$A3387)*(1+1*(B3388/B3387-1))</f>
        <v>15.620136090839448</v>
      </c>
      <c r="I3388" s="9">
        <f>IFERROR(VLOOKUP(A3388,'BITO-IV'!$A$1:$J$10000,4,0),"")</f>
        <v>14.879099999999999</v>
      </c>
      <c r="J3388" s="9">
        <f t="shared" si="160"/>
        <v>4.9803824884532499E-2</v>
      </c>
      <c r="L3388" s="9">
        <f>VLOOKUP(A3388,'ETH-Web'!$A$1:$G$10001,6,0)</f>
        <v>1846.30188</v>
      </c>
      <c r="M3388" s="2">
        <f>M3387*(1-M$1+IF(AND(WEEKDAY($A3388)&lt;&gt;1,WEEKDAY($A3388)&lt;&gt;7),-VLOOKUP($A3388,ETF_OP_Fee!$K$5:$L$14,2,1),0))^($A3388-$A3387)*(1+2*(L3388/L3387-1))-M$3*IFERROR(VLOOKUP($A4984,Dividends!$C$10:$E$100,3,0),0)</f>
        <v>4.8745532256922708</v>
      </c>
      <c r="R3388">
        <f t="shared" si="163"/>
        <v>384.8866774256</v>
      </c>
      <c r="S3388" t="e">
        <f t="shared" si="161"/>
        <v>#VALUE!</v>
      </c>
      <c r="T3388">
        <f t="shared" si="159"/>
        <v>336.3446353924756</v>
      </c>
      <c r="U3388">
        <f t="shared" si="157"/>
        <v>1204.4746995203031</v>
      </c>
      <c r="V3388">
        <f t="shared" si="158"/>
        <v>999.73672165038568</v>
      </c>
      <c r="W3388">
        <f>VLOOKUP(A3388,Tbills!$B$4:$C$10000,2,1)</f>
        <v>5.2200000000000202</v>
      </c>
    </row>
    <row r="3389" spans="1:23">
      <c r="A3389" s="25">
        <v>45086</v>
      </c>
      <c r="B3389">
        <f>IFERROR(VLOOKUP($A3389,'BTC-Web'!$A$2:$H$10000,2,0),"")</f>
        <v>26505.923827999999</v>
      </c>
      <c r="C3389">
        <f>VLOOKUP(A3389,H_SPBTFDUE!$B$2:$C$5828,2,0)</f>
        <v>143.88999999999999</v>
      </c>
      <c r="D3389" s="2">
        <f>D3388*(1-D$1+IF(AND(WEEKDAY($A3389)&lt;&gt;1,WEEKDAY($A3389)&lt;&gt;7),-VLOOKUP($A3389,ETF_OP_Fee!$G$5:$H$14,2,1),0))^($A3389-$A3388)*(1+2*(C3389/C3388-1))+IFERROR(VLOOKUP(A3389,BITXeom!$C$9:$D$100,2,0),0)-$D$3*IFERROR(VLOOKUP($A3389,Dividends!$C$10:$E$100,2,0),0)</f>
        <v>11.479399543628553</v>
      </c>
      <c r="G3389" s="66">
        <f t="shared" si="162"/>
        <v>2.6899699306506587E-2</v>
      </c>
      <c r="H3389" s="2">
        <f>H3388*(1-H$1+IF(AND(WEEKDAY($A3389)&lt;&gt;1,WEEKDAY($A3389)&lt;&gt;7),-VLOOKUP($A3389,ETF_OP_Fee!$I$5:$J$14,2,1),0))^($A3389-$A3388)*(1+1*(B3389/B3388-1))</f>
        <v>15.701502214541536</v>
      </c>
      <c r="I3389" s="9">
        <f>IFERROR(VLOOKUP(A3389,'BITO-IV'!$A$1:$J$10000,4,0),"")</f>
        <v>14.7865</v>
      </c>
      <c r="J3389" s="9">
        <f t="shared" si="160"/>
        <v>6.18809193887353E-2</v>
      </c>
      <c r="L3389" s="9">
        <f>VLOOKUP(A3389,'ETH-Web'!$A$1:$G$10001,6,0)</f>
        <v>1840.22522</v>
      </c>
      <c r="M3389" s="2">
        <f>M3388*(1-M$1+IF(AND(WEEKDAY($A3389)&lt;&gt;1,WEEKDAY($A3389)&lt;&gt;7),-VLOOKUP($A3389,ETF_OP_Fee!$K$5:$L$14,2,1),0))^($A3389-$A3388)*(1+2*(L3389/L3388-1))-M$3*IFERROR(VLOOKUP($A4985,Dividends!$C$10:$E$100,3,0),0)</f>
        <v>4.8423416689948775</v>
      </c>
      <c r="R3389">
        <f t="shared" si="163"/>
        <v>387.19867959617778</v>
      </c>
      <c r="S3389" t="e">
        <f t="shared" si="161"/>
        <v>#VALUE!</v>
      </c>
      <c r="T3389">
        <f t="shared" si="159"/>
        <v>334.16163492800735</v>
      </c>
      <c r="U3389">
        <f t="shared" si="157"/>
        <v>1200.5104598112546</v>
      </c>
      <c r="V3389">
        <f t="shared" si="158"/>
        <v>993.13035700507317</v>
      </c>
      <c r="W3389">
        <f>VLOOKUP(A3389,Tbills!$B$4:$C$10000,2,1)</f>
        <v>5.2200000000000202</v>
      </c>
    </row>
    <row r="3390" spans="1:23">
      <c r="A3390" s="25">
        <v>45089</v>
      </c>
      <c r="B3390">
        <f>IFERROR(VLOOKUP($A3390,'BTC-Web'!$A$2:$H$10000,2,0),"")</f>
        <v>25934.285156000002</v>
      </c>
      <c r="C3390">
        <f>VLOOKUP(A3390,H_SPBTFDUE!$B$2:$C$5828,2,0)</f>
        <v>140.69999999999999</v>
      </c>
      <c r="D3390" s="2">
        <f>D3389*(1-D$1+IF(AND(WEEKDAY($A3390)&lt;&gt;1,WEEKDAY($A3390)&lt;&gt;7),-VLOOKUP($A3390,ETF_OP_Fee!$G$5:$H$14,2,1),0))^($A3390-$A3389)*(1+2*(C3390/C3389-1))+IFERROR(VLOOKUP(A3390,BITXeom!$C$9:$D$100,2,0),0)-$D$3*IFERROR(VLOOKUP($A3390,Dividends!$C$10:$E$100,2,0),0)</f>
        <v>10.966442654858737</v>
      </c>
      <c r="G3390" s="66">
        <f t="shared" si="162"/>
        <v>2.8091016273674826E-2</v>
      </c>
      <c r="H3390" s="2">
        <f>H3389*(1-H$1+IF(AND(WEEKDAY($A3390)&lt;&gt;1,WEEKDAY($A3390)&lt;&gt;7),-VLOOKUP($A3390,ETF_OP_Fee!$I$5:$J$14,2,1),0))^($A3390-$A3389)*(1+1*(B3390/B3389-1))</f>
        <v>15.326350315349531</v>
      </c>
      <c r="I3390" s="9">
        <f>IFERROR(VLOOKUP(A3390,'BITO-IV'!$A$1:$J$10000,4,0),"")</f>
        <v>14.4587</v>
      </c>
      <c r="J3390" s="9">
        <f t="shared" si="160"/>
        <v>6.000887461179305E-2</v>
      </c>
      <c r="L3390" s="9">
        <f>VLOOKUP(A3390,'ETH-Web'!$A$1:$G$10001,6,0)</f>
        <v>1742.528687</v>
      </c>
      <c r="M3390" s="2">
        <f>M3389*(1-M$1+IF(AND(WEEKDAY($A3390)&lt;&gt;1,WEEKDAY($A3390)&lt;&gt;7),-VLOOKUP($A3390,ETF_OP_Fee!$K$5:$L$14,2,1),0))^($A3390-$A3389)*(1+2*(L3390/L3389-1))-M$3*IFERROR(VLOOKUP($A4986,Dividends!$C$10:$E$100,3,0),0)</f>
        <v>4.3278528309701603</v>
      </c>
      <c r="R3390">
        <f t="shared" si="163"/>
        <v>378.84817876320182</v>
      </c>
      <c r="S3390" t="e">
        <f t="shared" si="161"/>
        <v>#VALUE!</v>
      </c>
      <c r="T3390">
        <f t="shared" si="159"/>
        <v>326.75336739433345</v>
      </c>
      <c r="U3390">
        <f t="shared" si="157"/>
        <v>1136.7760274824795</v>
      </c>
      <c r="V3390">
        <f t="shared" si="158"/>
        <v>887.61230018264507</v>
      </c>
      <c r="W3390">
        <f>VLOOKUP(A3390,Tbills!$B$4:$C$10000,2,1)</f>
        <v>5.2200000000000202</v>
      </c>
    </row>
    <row r="3391" spans="1:23">
      <c r="A3391" s="25">
        <v>45090</v>
      </c>
      <c r="B3391">
        <f>IFERROR(VLOOKUP($A3391,'BTC-Web'!$A$2:$H$10000,2,0),"")</f>
        <v>25902.941406000002</v>
      </c>
      <c r="C3391">
        <f>VLOOKUP(A3391,H_SPBTFDUE!$B$2:$C$5828,2,0)</f>
        <v>140.97999999999999</v>
      </c>
      <c r="D3391" s="2">
        <f>D3390*(1-D$1+IF(AND(WEEKDAY($A3391)&lt;&gt;1,WEEKDAY($A3391)&lt;&gt;7),-VLOOKUP($A3391,ETF_OP_Fee!$G$5:$H$14,2,1),0))^($A3391-$A3390)*(1+2*(C3391/C3390-1))+IFERROR(VLOOKUP(A3391,BITXeom!$C$9:$D$100,2,0),0)-$D$3*IFERROR(VLOOKUP($A3391,Dividends!$C$10:$E$100,2,0),0)</f>
        <v>11.008762944064729</v>
      </c>
      <c r="G3391" s="66">
        <f t="shared" si="162"/>
        <v>2.7977748961699606E-2</v>
      </c>
      <c r="H3391" s="2">
        <f>H3390*(1-H$1+IF(AND(WEEKDAY($A3391)&lt;&gt;1,WEEKDAY($A3391)&lt;&gt;7),-VLOOKUP($A3391,ETF_OP_Fee!$I$5:$J$14,2,1),0))^($A3391-$A3390)*(1+1*(B3391/B3390-1))</f>
        <v>15.295685727143915</v>
      </c>
      <c r="I3391" s="9">
        <f>IFERROR(VLOOKUP(A3391,'BITO-IV'!$A$1:$J$10000,4,0),"")</f>
        <v>14.4871</v>
      </c>
      <c r="J3391" s="9">
        <f t="shared" si="160"/>
        <v>5.5814188287781175E-2</v>
      </c>
      <c r="L3391" s="9">
        <f>VLOOKUP(A3391,'ETH-Web'!$A$1:$G$10001,6,0)</f>
        <v>1739.0375979999999</v>
      </c>
      <c r="M3391" s="2">
        <f>M3390*(1-M$1+IF(AND(WEEKDAY($A3391)&lt;&gt;1,WEEKDAY($A3391)&lt;&gt;7),-VLOOKUP($A3391,ETF_OP_Fee!$K$5:$L$14,2,1),0))^($A3391-$A3390)*(1+2*(L3391/L3390-1))-M$3*IFERROR(VLOOKUP($A4987,Dividends!$C$10:$E$100,3,0),0)</f>
        <v>4.3104004481698182</v>
      </c>
      <c r="R3391">
        <f t="shared" si="163"/>
        <v>378.39030909254456</v>
      </c>
      <c r="S3391" t="e">
        <f t="shared" si="161"/>
        <v>#VALUE!</v>
      </c>
      <c r="T3391">
        <f t="shared" si="159"/>
        <v>327.4036228518346</v>
      </c>
      <c r="U3391">
        <f t="shared" si="157"/>
        <v>1134.4985405667028</v>
      </c>
      <c r="V3391">
        <f t="shared" si="158"/>
        <v>884.03293871955964</v>
      </c>
      <c r="W3391">
        <f>VLOOKUP(A3391,Tbills!$B$4:$C$10000,2,1)</f>
        <v>5.2200000000000202</v>
      </c>
    </row>
    <row r="3392" spans="1:23">
      <c r="A3392" s="25">
        <v>45091</v>
      </c>
      <c r="B3392">
        <f>IFERROR(VLOOKUP($A3392,'BTC-Web'!$A$2:$H$10000,2,0),"")</f>
        <v>25920.257813</v>
      </c>
      <c r="C3392">
        <f>VLOOKUP(A3392,H_SPBTFDUE!$B$2:$C$5828,2,0)</f>
        <v>140.76</v>
      </c>
      <c r="D3392" s="2">
        <f>D3391*(1-D$1+IF(AND(WEEKDAY($A3392)&lt;&gt;1,WEEKDAY($A3392)&lt;&gt;7),-VLOOKUP($A3392,ETF_OP_Fee!$G$5:$H$14,2,1),0))^($A3392-$A3391)*(1+2*(C3392/C3391-1))+IFERROR(VLOOKUP(A3392,BITXeom!$C$9:$D$100,2,0),0)-$D$3*IFERROR(VLOOKUP($A3392,Dividends!$C$10:$E$100,2,0),0)</f>
        <v>10.973081542121779</v>
      </c>
      <c r="G3392" s="66">
        <f t="shared" si="162"/>
        <v>2.8063611422037418E-2</v>
      </c>
      <c r="H3392" s="2">
        <f>H3391*(1-H$1+IF(AND(WEEKDAY($A3392)&lt;&gt;1,WEEKDAY($A3392)&lt;&gt;7),-VLOOKUP($A3392,ETF_OP_Fee!$I$5:$J$14,2,1),0))^($A3392-$A3391)*(1+1*(B3392/B3391-1))</f>
        <v>15.29377117084872</v>
      </c>
      <c r="I3392" s="9">
        <f>IFERROR(VLOOKUP(A3392,'BITO-IV'!$A$1:$J$10000,4,0),"")</f>
        <v>14.4678</v>
      </c>
      <c r="J3392" s="9">
        <f t="shared" si="160"/>
        <v>5.7090308882395302E-2</v>
      </c>
      <c r="L3392" s="9">
        <f>VLOOKUP(A3392,'ETH-Web'!$A$1:$G$10001,6,0)</f>
        <v>1650.5192870000001</v>
      </c>
      <c r="M3392" s="2">
        <f>M3391*(1-M$1+IF(AND(WEEKDAY($A3392)&lt;&gt;1,WEEKDAY($A3392)&lt;&gt;7),-VLOOKUP($A3392,ETF_OP_Fee!$K$5:$L$14,2,1),0))^($A3392-$A3391)*(1+2*(L3392/L3391-1))-M$3*IFERROR(VLOOKUP($A4988,Dividends!$C$10:$E$100,3,0),0)</f>
        <v>3.8714955448907067</v>
      </c>
      <c r="R3392">
        <f t="shared" si="163"/>
        <v>378.64326726028315</v>
      </c>
      <c r="S3392" t="e">
        <f t="shared" si="161"/>
        <v>#VALUE!</v>
      </c>
      <c r="T3392">
        <f t="shared" si="159"/>
        <v>326.89270784951225</v>
      </c>
      <c r="U3392">
        <f t="shared" si="157"/>
        <v>1076.7517185552506</v>
      </c>
      <c r="V3392">
        <f t="shared" si="158"/>
        <v>794.01661746824686</v>
      </c>
      <c r="W3392">
        <f>VLOOKUP(A3392,Tbills!$B$4:$C$10000,2,1)</f>
        <v>5.2200000000000202</v>
      </c>
    </row>
    <row r="3393" spans="1:23">
      <c r="A3393" s="25">
        <v>45092</v>
      </c>
      <c r="B3393">
        <f>IFERROR(VLOOKUP($A3393,'BTC-Web'!$A$2:$H$10000,2,0),"")</f>
        <v>25121.673827999999</v>
      </c>
      <c r="C3393">
        <f>VLOOKUP(A3393,H_SPBTFDUE!$B$2:$C$5828,2,0)</f>
        <v>138.44999999999999</v>
      </c>
      <c r="D3393" s="2">
        <f>D3392*(1-D$1+IF(AND(WEEKDAY($A3393)&lt;&gt;1,WEEKDAY($A3393)&lt;&gt;7),-VLOOKUP($A3393,ETF_OP_Fee!$G$5:$H$14,2,1),0))^($A3393-$A3392)*(1+2*(C3393/C3392-1))+IFERROR(VLOOKUP(A3393,BITXeom!$C$9:$D$100,2,0),0)-$D$3*IFERROR(VLOOKUP($A3393,Dividends!$C$10:$E$100,2,0),0)</f>
        <v>10.611645620517915</v>
      </c>
      <c r="G3393" s="66">
        <f t="shared" si="162"/>
        <v>2.8983249502128088E-2</v>
      </c>
      <c r="H3393" s="2">
        <f>H3392*(1-H$1+IF(AND(WEEKDAY($A3393)&lt;&gt;1,WEEKDAY($A3393)&lt;&gt;7),-VLOOKUP($A3393,ETF_OP_Fee!$I$5:$J$14,2,1),0))^($A3393-$A3392)*(1+1*(B3393/B3392-1))</f>
        <v>14.810824844451197</v>
      </c>
      <c r="I3393" s="9">
        <f>IFERROR(VLOOKUP(A3393,'BITO-IV'!$A$1:$J$10000,4,0),"")</f>
        <v>14.230700000000001</v>
      </c>
      <c r="J3393" s="9">
        <f t="shared" si="160"/>
        <v>4.0765727929841677E-2</v>
      </c>
      <c r="L3393" s="9">
        <f>VLOOKUP(A3393,'ETH-Web'!$A$1:$G$10001,6,0)</f>
        <v>1665.519775</v>
      </c>
      <c r="M3393" s="2">
        <f>M3392*(1-M$1+IF(AND(WEEKDAY($A3393)&lt;&gt;1,WEEKDAY($A3393)&lt;&gt;7),-VLOOKUP($A3393,ETF_OP_Fee!$K$5:$L$14,2,1),0))^($A3393-$A3392)*(1+2*(L3393/L3392-1))-M$3*IFERROR(VLOOKUP($A4989,Dividends!$C$10:$E$100,3,0),0)</f>
        <v>3.9417649993562209</v>
      </c>
      <c r="R3393">
        <f t="shared" si="163"/>
        <v>366.97754805935438</v>
      </c>
      <c r="S3393" t="e">
        <f t="shared" si="161"/>
        <v>#VALUE!</v>
      </c>
      <c r="T3393">
        <f t="shared" si="159"/>
        <v>321.5281003251277</v>
      </c>
      <c r="U3393">
        <f t="shared" si="157"/>
        <v>1086.5376091900248</v>
      </c>
      <c r="V3393">
        <f t="shared" si="158"/>
        <v>808.42839036042562</v>
      </c>
      <c r="W3393">
        <f>VLOOKUP(A3393,Tbills!$B$4:$C$10000,2,1)</f>
        <v>5.1500017582417543</v>
      </c>
    </row>
    <row r="3394" spans="1:23">
      <c r="A3394" s="25">
        <v>45093</v>
      </c>
      <c r="B3394">
        <f>IFERROR(VLOOKUP($A3394,'BTC-Web'!$A$2:$H$10000,2,0),"")</f>
        <v>25575.283202999999</v>
      </c>
      <c r="C3394">
        <f>VLOOKUP(A3394,H_SPBTFDUE!$B$2:$C$5828,2,0)</f>
        <v>143.63999999999999</v>
      </c>
      <c r="D3394" s="2">
        <f>D3393*(1-D$1+IF(AND(WEEKDAY($A3394)&lt;&gt;1,WEEKDAY($A3394)&lt;&gt;7),-VLOOKUP($A3394,ETF_OP_Fee!$G$5:$H$14,2,1),0))^($A3394-$A3393)*(1+2*(C3394/C3393-1))+IFERROR(VLOOKUP(A3394,BITXeom!$C$9:$D$100,2,0),0)-$D$3*IFERROR(VLOOKUP($A3394,Dividends!$C$10:$E$100,2,0),0)</f>
        <v>11.405856501037114</v>
      </c>
      <c r="G3394" s="66">
        <f t="shared" si="162"/>
        <v>2.6808782100797495E-2</v>
      </c>
      <c r="H3394" s="2">
        <f>H3393*(1-H$1+IF(AND(WEEKDAY($A3394)&lt;&gt;1,WEEKDAY($A3394)&lt;&gt;7),-VLOOKUP($A3394,ETF_OP_Fee!$I$5:$J$14,2,1),0))^($A3394-$A3393)*(1+1*(B3394/B3393-1))</f>
        <v>15.066297098097625</v>
      </c>
      <c r="I3394" s="9">
        <f>IFERROR(VLOOKUP(A3394,'BITO-IV'!$A$1:$J$10000,4,0),"")</f>
        <v>14.773199999999999</v>
      </c>
      <c r="J3394" s="9">
        <f t="shared" si="160"/>
        <v>1.9839784075056599E-2</v>
      </c>
      <c r="L3394" s="9">
        <f>VLOOKUP(A3394,'ETH-Web'!$A$1:$G$10001,6,0)</f>
        <v>1716.668823</v>
      </c>
      <c r="M3394" s="2">
        <f>M3393*(1-M$1+IF(AND(WEEKDAY($A3394)&lt;&gt;1,WEEKDAY($A3394)&lt;&gt;7),-VLOOKUP($A3394,ETF_OP_Fee!$K$5:$L$14,2,1),0))^($A3394-$A3393)*(1+2*(L3394/L3393-1))-M$3*IFERROR(VLOOKUP($A4990,Dividends!$C$10:$E$100,3,0),0)</f>
        <v>4.1837648856333312</v>
      </c>
      <c r="R3394">
        <f t="shared" si="163"/>
        <v>373.60387627912053</v>
      </c>
      <c r="S3394" t="e">
        <f t="shared" si="161"/>
        <v>#VALUE!</v>
      </c>
      <c r="T3394">
        <f t="shared" si="159"/>
        <v>333.58104969809563</v>
      </c>
      <c r="U3394">
        <f t="shared" ref="U3394:U3457" si="164">IF($A3394&gt;=$R$2,L3394*U$4,"")</f>
        <v>1119.9057895986098</v>
      </c>
      <c r="V3394">
        <f t="shared" ref="V3394:V3457" si="165">IF($A3394&gt;=$R$2,M3394*V$4,"")</f>
        <v>858.06087189150685</v>
      </c>
      <c r="W3394">
        <f>VLOOKUP(A3394,Tbills!$B$4:$C$10000,2,1)</f>
        <v>5.1500017582417543</v>
      </c>
    </row>
    <row r="3395" spans="1:23">
      <c r="A3395" s="25">
        <v>45097</v>
      </c>
      <c r="B3395">
        <f>IFERROR(VLOOKUP($A3395,'BTC-Web'!$A$2:$H$10000,2,0),"")</f>
        <v>26841.664063</v>
      </c>
      <c r="C3395">
        <f>VLOOKUP(A3395,H_SPBTFDUE!$B$2:$C$5828,2,0)</f>
        <v>153.19999999999999</v>
      </c>
      <c r="D3395" s="2">
        <f>D3394*(1-D$1+IF(AND(WEEKDAY($A3395)&lt;&gt;1,WEEKDAY($A3395)&lt;&gt;7),-VLOOKUP($A3395,ETF_OP_Fee!$G$5:$H$14,2,1),0))^($A3395-$A3394)*(1+2*(C3395/C3394-1))+IFERROR(VLOOKUP(A3395,BITXeom!$C$9:$D$100,2,0),0)-$D$3*IFERROR(VLOOKUP($A3395,Dividends!$C$10:$E$100,2,0),0)</f>
        <v>12.917865614318963</v>
      </c>
      <c r="G3395" s="66">
        <f t="shared" si="162"/>
        <v>2.3238854733276641E-2</v>
      </c>
      <c r="H3395" s="2">
        <f>H3394*(1-H$1+IF(AND(WEEKDAY($A3395)&lt;&gt;1,WEEKDAY($A3395)&lt;&gt;7),-VLOOKUP($A3395,ETF_OP_Fee!$I$5:$J$14,2,1),0))^($A3395-$A3394)*(1+1*(B3395/B3394-1))</f>
        <v>15.762210452630761</v>
      </c>
      <c r="I3395" s="9">
        <f>IFERROR(VLOOKUP(A3395,'BITO-IV'!$A$1:$J$10000,4,0),"")</f>
        <v>15.7486</v>
      </c>
      <c r="J3395" s="9">
        <f t="shared" si="160"/>
        <v>8.6423254325862509E-4</v>
      </c>
      <c r="L3395" s="9">
        <f>VLOOKUP(A3395,'ETH-Web'!$A$1:$G$10001,6,0)</f>
        <v>1792.119995</v>
      </c>
      <c r="M3395" s="2">
        <f>M3394*(1-M$1+IF(AND(WEEKDAY($A3395)&lt;&gt;1,WEEKDAY($A3395)&lt;&gt;7),-VLOOKUP($A3395,ETF_OP_Fee!$K$5:$L$14,2,1),0))^($A3395-$A3394)*(1+2*(L3395/L3394-1))-M$3*IFERROR(VLOOKUP($A4991,Dividends!$C$10:$E$100,3,0),0)</f>
        <v>4.5510664031390702</v>
      </c>
      <c r="R3395">
        <f t="shared" si="163"/>
        <v>392.10317477706201</v>
      </c>
      <c r="S3395" t="e">
        <f t="shared" si="161"/>
        <v>#VALUE!</v>
      </c>
      <c r="T3395">
        <f t="shared" si="159"/>
        <v>355.782628889921</v>
      </c>
      <c r="U3395">
        <f t="shared" si="164"/>
        <v>1169.1279827337621</v>
      </c>
      <c r="V3395">
        <f t="shared" si="165"/>
        <v>933.39184028323064</v>
      </c>
      <c r="W3395">
        <f>VLOOKUP(A3395,Tbills!$B$4:$C$10000,2,1)</f>
        <v>5.1500017582417543</v>
      </c>
    </row>
    <row r="3396" spans="1:23">
      <c r="A3396" s="25">
        <v>45098</v>
      </c>
      <c r="B3396">
        <f>IFERROR(VLOOKUP($A3396,'BTC-Web'!$A$2:$H$10000,2,0),"")</f>
        <v>28311.310547000001</v>
      </c>
      <c r="C3396">
        <f>VLOOKUP(A3396,H_SPBTFDUE!$B$2:$C$5828,2,0)</f>
        <v>164.54</v>
      </c>
      <c r="D3396" s="2">
        <f>D3395*(1-D$1+IF(AND(WEEKDAY($A3396)&lt;&gt;1,WEEKDAY($A3396)&lt;&gt;7),-VLOOKUP($A3396,ETF_OP_Fee!$G$5:$H$14,2,1),0))^($A3396-$A3395)*(1+2*(C3396/C3395-1))+IFERROR(VLOOKUP(A3396,BITXeom!$C$9:$D$100,2,0),0)-$D$3*IFERROR(VLOOKUP($A3396,Dividends!$C$10:$E$100,2,0),0)</f>
        <v>14.828461618887591</v>
      </c>
      <c r="G3396" s="66">
        <f t="shared" si="162"/>
        <v>1.9797323725168903E-2</v>
      </c>
      <c r="H3396" s="2">
        <f>H3395*(1-H$1+IF(AND(WEEKDAY($A3396)&lt;&gt;1,WEEKDAY($A3396)&lt;&gt;7),-VLOOKUP($A3396,ETF_OP_Fee!$I$5:$J$14,2,1),0))^($A3396-$A3395)*(1+1*(B3396/B3395-1))</f>
        <v>16.612043553480326</v>
      </c>
      <c r="I3396" s="9">
        <f>IFERROR(VLOOKUP(A3396,'BITO-IV'!$A$1:$J$10000,4,0),"")</f>
        <v>16.913</v>
      </c>
      <c r="J3396" s="9">
        <f t="shared" si="160"/>
        <v>-1.7794385769507093E-2</v>
      </c>
      <c r="L3396" s="9">
        <f>VLOOKUP(A3396,'ETH-Web'!$A$1:$G$10001,6,0)</f>
        <v>1891.007202</v>
      </c>
      <c r="M3396" s="2">
        <f>M3395*(1-M$1+IF(AND(WEEKDAY($A3396)&lt;&gt;1,WEEKDAY($A3396)&lt;&gt;7),-VLOOKUP($A3396,ETF_OP_Fee!$K$5:$L$14,2,1),0))^($A3396-$A3395)*(1+2*(L3396/L3395-1))-M$3*IFERROR(VLOOKUP($A4992,Dividends!$C$10:$E$100,3,0),0)</f>
        <v>5.0531819237550737</v>
      </c>
      <c r="R3396">
        <f t="shared" si="163"/>
        <v>413.57177861711551</v>
      </c>
      <c r="S3396" t="e">
        <f t="shared" si="161"/>
        <v>#VALUE!</v>
      </c>
      <c r="T3396">
        <f t="shared" si="159"/>
        <v>382.11797491871801</v>
      </c>
      <c r="U3396">
        <f t="shared" si="164"/>
        <v>1233.6391768282656</v>
      </c>
      <c r="V3396">
        <f t="shared" si="165"/>
        <v>1036.3722163769041</v>
      </c>
      <c r="W3396">
        <f>VLOOKUP(A3396,Tbills!$B$4:$C$10000,2,1)</f>
        <v>5.1500017582417543</v>
      </c>
    </row>
    <row r="3397" spans="1:23">
      <c r="A3397" s="25">
        <v>45099</v>
      </c>
      <c r="B3397">
        <f>IFERROR(VLOOKUP($A3397,'BTC-Web'!$A$2:$H$10000,2,0),"")</f>
        <v>29995.935547000001</v>
      </c>
      <c r="C3397">
        <f>VLOOKUP(A3397,H_SPBTFDUE!$B$2:$C$5828,2,0)</f>
        <v>165.14</v>
      </c>
      <c r="D3397" s="2">
        <f>D3396*(1-D$1+IF(AND(WEEKDAY($A3397)&lt;&gt;1,WEEKDAY($A3397)&lt;&gt;7),-VLOOKUP($A3397,ETF_OP_Fee!$G$5:$H$14,2,1),0))^($A3397-$A3396)*(1+2*(C3397/C3396-1))+IFERROR(VLOOKUP(A3397,BITXeom!$C$9:$D$100,2,0),0)-$D$3*IFERROR(VLOOKUP($A3397,Dividends!$C$10:$E$100,2,0),0)</f>
        <v>14.934805893636277</v>
      </c>
      <c r="G3397" s="66">
        <f t="shared" si="162"/>
        <v>1.9651910120900749E-2</v>
      </c>
      <c r="H3397" s="2">
        <f>H3396*(1-H$1+IF(AND(WEEKDAY($A3397)&lt;&gt;1,WEEKDAY($A3397)&lt;&gt;7),-VLOOKUP($A3397,ETF_OP_Fee!$I$5:$J$14,2,1),0))^($A3397-$A3396)*(1+1*(B3397/B3396-1))</f>
        <v>17.586560143464428</v>
      </c>
      <c r="I3397" s="9">
        <f>IFERROR(VLOOKUP(A3397,'BITO-IV'!$A$1:$J$10000,4,0),"")</f>
        <v>16.975100000000001</v>
      </c>
      <c r="J3397" s="9">
        <f t="shared" si="160"/>
        <v>3.6021003909516125E-2</v>
      </c>
      <c r="L3397" s="9">
        <f>VLOOKUP(A3397,'ETH-Web'!$A$1:$G$10001,6,0)</f>
        <v>1872.9429929999999</v>
      </c>
      <c r="M3397" s="2">
        <f>M3396*(1-M$1+IF(AND(WEEKDAY($A3397)&lt;&gt;1,WEEKDAY($A3397)&lt;&gt;7),-VLOOKUP($A3397,ETF_OP_Fee!$K$5:$L$14,2,1),0))^($A3397-$A3396)*(1+2*(L3397/L3396-1))-M$3*IFERROR(VLOOKUP($A4993,Dividends!$C$10:$E$100,3,0),0)</f>
        <v>4.956511294232306</v>
      </c>
      <c r="R3397">
        <f t="shared" si="163"/>
        <v>438.18078978939008</v>
      </c>
      <c r="S3397" t="e">
        <f t="shared" si="161"/>
        <v>#VALUE!</v>
      </c>
      <c r="T3397">
        <f t="shared" si="159"/>
        <v>383.5113794705062</v>
      </c>
      <c r="U3397">
        <f t="shared" si="164"/>
        <v>1221.8546019745872</v>
      </c>
      <c r="V3397">
        <f t="shared" si="165"/>
        <v>1016.5457474136392</v>
      </c>
      <c r="W3397">
        <f>VLOOKUP(A3397,Tbills!$B$4:$C$10000,2,1)</f>
        <v>5.1300000000000123</v>
      </c>
    </row>
    <row r="3398" spans="1:23">
      <c r="A3398" s="25">
        <v>45100</v>
      </c>
      <c r="B3398">
        <f>IFERROR(VLOOKUP($A3398,'BTC-Web'!$A$2:$H$10000,2,0),"")</f>
        <v>29896.382813</v>
      </c>
      <c r="C3398">
        <f>VLOOKUP(A3398,H_SPBTFDUE!$B$2:$C$5828,2,0)</f>
        <v>169.42</v>
      </c>
      <c r="D3398" s="2">
        <f>D3397*(1-D$1+IF(AND(WEEKDAY($A3398)&lt;&gt;1,WEEKDAY($A3398)&lt;&gt;7),-VLOOKUP($A3398,ETF_OP_Fee!$G$5:$H$14,2,1),0))^($A3398-$A3397)*(1+2*(C3398/C3397-1))+IFERROR(VLOOKUP(A3398,BITXeom!$C$9:$D$100,2,0),0)-$D$3*IFERROR(VLOOKUP($A3398,Dividends!$C$10:$E$100,2,0),0)</f>
        <v>15.707054990701174</v>
      </c>
      <c r="G3398" s="66">
        <f t="shared" si="162"/>
        <v>1.8632234179788893E-2</v>
      </c>
      <c r="H3398" s="2">
        <f>H3397*(1-H$1+IF(AND(WEEKDAY($A3398)&lt;&gt;1,WEEKDAY($A3398)&lt;&gt;7),-VLOOKUP($A3398,ETF_OP_Fee!$I$5:$J$14,2,1),0))^($A3398-$A3397)*(1+1*(B3398/B3397-1))</f>
        <v>17.514290066319152</v>
      </c>
      <c r="I3398" s="9">
        <f>IFERROR(VLOOKUP(A3398,'BITO-IV'!$A$1:$J$10000,4,0),"")</f>
        <v>17.4071</v>
      </c>
      <c r="J3398" s="9">
        <f t="shared" si="160"/>
        <v>6.1578359588416731E-3</v>
      </c>
      <c r="L3398" s="9">
        <f>VLOOKUP(A3398,'ETH-Web'!$A$1:$G$10001,6,0)</f>
        <v>1892.862061</v>
      </c>
      <c r="M3398" s="2">
        <f>M3397*(1-M$1+IF(AND(WEEKDAY($A3398)&lt;&gt;1,WEEKDAY($A3398)&lt;&gt;7),-VLOOKUP($A3398,ETF_OP_Fee!$K$5:$L$14,2,1),0))^($A3398-$A3397)*(1+2*(L3398/L3397-1))-M$3*IFERROR(VLOOKUP($A4994,Dividends!$C$10:$E$100,3,0),0)</f>
        <v>5.0618076170362194</v>
      </c>
      <c r="R3398">
        <f t="shared" si="163"/>
        <v>436.72652290908349</v>
      </c>
      <c r="S3398" t="e">
        <f t="shared" si="161"/>
        <v>#VALUE!</v>
      </c>
      <c r="T3398">
        <f t="shared" si="159"/>
        <v>393.45099860659536</v>
      </c>
      <c r="U3398">
        <f t="shared" si="164"/>
        <v>1234.8492339488691</v>
      </c>
      <c r="V3398">
        <f t="shared" si="165"/>
        <v>1038.1412856481973</v>
      </c>
      <c r="W3398">
        <f>VLOOKUP(A3398,Tbills!$B$4:$C$10000,2,1)</f>
        <v>5.1300000000000123</v>
      </c>
    </row>
    <row r="3399" spans="1:23">
      <c r="A3399" s="25">
        <v>45103</v>
      </c>
      <c r="B3399">
        <f>IFERROR(VLOOKUP($A3399,'BTC-Web'!$A$2:$H$10000,2,0),"")</f>
        <v>30480.523438</v>
      </c>
      <c r="C3399">
        <f>VLOOKUP(A3399,H_SPBTFDUE!$B$2:$C$5828,2,0)</f>
        <v>165.3</v>
      </c>
      <c r="D3399" s="2">
        <f>D3398*(1-D$1+IF(AND(WEEKDAY($A3399)&lt;&gt;1,WEEKDAY($A3399)&lt;&gt;7),-VLOOKUP($A3399,ETF_OP_Fee!$G$5:$H$14,2,1),0))^($A3399-$A3398)*(1+2*(C3399/C3398-1))+IFERROR(VLOOKUP(A3399,BITXeom!$C$9:$D$100,2,0),0)-$D$3*IFERROR(VLOOKUP($A3399,Dividends!$C$10:$E$100,2,0),0)</f>
        <v>14.937714988804546</v>
      </c>
      <c r="G3399" s="66">
        <f t="shared" si="162"/>
        <v>1.9537471398954891E-2</v>
      </c>
      <c r="H3399" s="2">
        <f>H3398*(1-H$1+IF(AND(WEEKDAY($A3399)&lt;&gt;1,WEEKDAY($A3399)&lt;&gt;7),-VLOOKUP($A3399,ETF_OP_Fee!$I$5:$J$14,2,1),0))^($A3399-$A3398)*(1+1*(B3399/B3398-1))</f>
        <v>17.814043976495086</v>
      </c>
      <c r="I3399" s="9">
        <f>IFERROR(VLOOKUP(A3399,'BITO-IV'!$A$1:$J$10000,4,0),"")</f>
        <v>16.970800000000001</v>
      </c>
      <c r="J3399" s="9">
        <f t="shared" si="160"/>
        <v>4.9687933184946242E-2</v>
      </c>
      <c r="L3399" s="9">
        <f>VLOOKUP(A3399,'ETH-Web'!$A$1:$G$10001,6,0)</f>
        <v>1859.432861</v>
      </c>
      <c r="M3399" s="2">
        <f>M3398*(1-M$1+IF(AND(WEEKDAY($A3399)&lt;&gt;1,WEEKDAY($A3399)&lt;&gt;7),-VLOOKUP($A3399,ETF_OP_Fee!$K$5:$L$14,2,1),0))^($A3399-$A3398)*(1+2*(L3399/L3398-1))-M$3*IFERROR(VLOOKUP($A4995,Dividends!$C$10:$E$100,3,0),0)</f>
        <v>4.8826406009275489</v>
      </c>
      <c r="R3399">
        <f t="shared" si="163"/>
        <v>445.25965233955282</v>
      </c>
      <c r="S3399" t="e">
        <f t="shared" si="161"/>
        <v>#VALUE!</v>
      </c>
      <c r="T3399">
        <f t="shared" si="159"/>
        <v>383.88295401764975</v>
      </c>
      <c r="U3399">
        <f t="shared" si="164"/>
        <v>1213.0409770969593</v>
      </c>
      <c r="V3399">
        <f t="shared" si="165"/>
        <v>1001.3953856612449</v>
      </c>
      <c r="W3399">
        <f>VLOOKUP(A3399,Tbills!$B$4:$C$10000,2,1)</f>
        <v>5.1300000000000123</v>
      </c>
    </row>
    <row r="3400" spans="1:23">
      <c r="A3400" s="25">
        <v>45104</v>
      </c>
      <c r="B3400">
        <f>IFERROR(VLOOKUP($A3400,'BTC-Web'!$A$2:$H$10000,2,0),"")</f>
        <v>30274.320313</v>
      </c>
      <c r="C3400">
        <f>VLOOKUP(A3400,H_SPBTFDUE!$B$2:$C$5828,2,0)</f>
        <v>167.66</v>
      </c>
      <c r="D3400" s="2">
        <f>D3399*(1-D$1+IF(AND(WEEKDAY($A3400)&lt;&gt;1,WEEKDAY($A3400)&lt;&gt;7),-VLOOKUP($A3400,ETF_OP_Fee!$G$5:$H$14,2,1),0))^($A3400-$A3399)*(1+2*(C3400/C3399-1))+IFERROR(VLOOKUP(A3400,BITXeom!$C$9:$D$100,2,0),0)-$D$3*IFERROR(VLOOKUP($A3400,Dividends!$C$10:$E$100,2,0),0)</f>
        <v>15.362396524731864</v>
      </c>
      <c r="G3400" s="66">
        <f t="shared" si="162"/>
        <v>1.8978578608552354E-2</v>
      </c>
      <c r="H3400" s="2">
        <f>H3399*(1-H$1+IF(AND(WEEKDAY($A3400)&lt;&gt;1,WEEKDAY($A3400)&lt;&gt;7),-VLOOKUP($A3400,ETF_OP_Fee!$I$5:$J$14,2,1),0))^($A3400-$A3399)*(1+1*(B3400/B3399-1))</f>
        <v>17.679496939827544</v>
      </c>
      <c r="I3400" s="9">
        <f>IFERROR(VLOOKUP(A3400,'BITO-IV'!$A$1:$J$10000,4,0),"")</f>
        <v>17.203600000000002</v>
      </c>
      <c r="J3400" s="9">
        <f t="shared" si="160"/>
        <v>2.766263687992887E-2</v>
      </c>
      <c r="L3400" s="9">
        <f>VLOOKUP(A3400,'ETH-Web'!$A$1:$G$10001,6,0)</f>
        <v>1889.7033690000001</v>
      </c>
      <c r="M3400" s="2">
        <f>M3399*(1-M$1+IF(AND(WEEKDAY($A3400)&lt;&gt;1,WEEKDAY($A3400)&lt;&gt;7),-VLOOKUP($A3400,ETF_OP_Fee!$K$5:$L$14,2,1),0))^($A3400-$A3399)*(1+2*(L3400/L3399-1))-M$3*IFERROR(VLOOKUP($A4996,Dividends!$C$10:$E$100,3,0),0)</f>
        <v>5.0414839785866095</v>
      </c>
      <c r="R3400">
        <f t="shared" si="163"/>
        <v>442.24743596683908</v>
      </c>
      <c r="S3400" t="e">
        <f t="shared" si="161"/>
        <v>#VALUE!</v>
      </c>
      <c r="T3400">
        <f t="shared" si="159"/>
        <v>389.36367858801668</v>
      </c>
      <c r="U3400">
        <f t="shared" si="164"/>
        <v>1232.7885933576474</v>
      </c>
      <c r="V3400">
        <f t="shared" si="165"/>
        <v>1033.9730497638234</v>
      </c>
      <c r="W3400">
        <f>VLOOKUP(A3400,Tbills!$B$4:$C$10000,2,1)</f>
        <v>5.1300000000000123</v>
      </c>
    </row>
    <row r="3401" spans="1:23">
      <c r="A3401" s="25">
        <v>45105</v>
      </c>
      <c r="B3401">
        <f>IFERROR(VLOOKUP($A3401,'BTC-Web'!$A$2:$H$10000,2,0),"")</f>
        <v>30696.560547000001</v>
      </c>
      <c r="C3401">
        <f>VLOOKUP(A3401,H_SPBTFDUE!$B$2:$C$5828,2,0)</f>
        <v>164.62</v>
      </c>
      <c r="D3401" s="2">
        <f>D3400*(1-D$1+IF(AND(WEEKDAY($A3401)&lt;&gt;1,WEEKDAY($A3401)&lt;&gt;7),-VLOOKUP($A3401,ETF_OP_Fee!$G$5:$H$14,2,1),0))^($A3401-$A3400)*(1+2*(C3401/C3400-1))+IFERROR(VLOOKUP(A3401,BITXeom!$C$9:$D$100,2,0),0)-$D$3*IFERROR(VLOOKUP($A3401,Dividends!$C$10:$E$100,2,0),0)</f>
        <v>14.803511866886726</v>
      </c>
      <c r="E3401" s="9">
        <v>15.46</v>
      </c>
      <c r="F3401" s="44">
        <f t="shared" ref="F3401:F3402" si="166">IFERROR(D3401/E3401-1,"")</f>
        <v>-4.2463656734364474E-2</v>
      </c>
      <c r="G3401" s="66">
        <f t="shared" si="162"/>
        <v>1.9665827339705885E-2</v>
      </c>
      <c r="H3401" s="2">
        <f>H3400*(1-H$1+IF(AND(WEEKDAY($A3401)&lt;&gt;1,WEEKDAY($A3401)&lt;&gt;7),-VLOOKUP($A3401,ETF_OP_Fee!$I$5:$J$14,2,1),0))^($A3401-$A3400)*(1+1*(B3401/B3400-1))</f>
        <v>17.911857309114335</v>
      </c>
      <c r="I3401" s="9">
        <f>IFERROR(VLOOKUP(A3401,'BITO-IV'!$A$1:$J$10000,4,0),"")</f>
        <v>16.8902</v>
      </c>
      <c r="J3401" s="9">
        <f t="shared" si="160"/>
        <v>6.0488171194795548E-2</v>
      </c>
      <c r="L3401" s="9">
        <f>VLOOKUP(A3401,'ETH-Web'!$A$1:$G$10001,6,0)</f>
        <v>1827.9711910000001</v>
      </c>
      <c r="M3401" s="2">
        <f>M3400*(1-M$1+IF(AND(WEEKDAY($A3401)&lt;&gt;1,WEEKDAY($A3401)&lt;&gt;7),-VLOOKUP($A3401,ETF_OP_Fee!$K$5:$L$14,2,1),0))^($A3401-$A3400)*(1+2*(L3401/L3400-1))-M$3*IFERROR(VLOOKUP($A4997,Dividends!$C$10:$E$100,3,0),0)</f>
        <v>4.7119757058061085</v>
      </c>
      <c r="R3401">
        <f t="shared" si="163"/>
        <v>448.41552360408167</v>
      </c>
      <c r="S3401" t="e">
        <f t="shared" si="161"/>
        <v>#VALUE!</v>
      </c>
      <c r="T3401">
        <f t="shared" si="159"/>
        <v>382.30376219228981</v>
      </c>
      <c r="U3401">
        <f t="shared" si="164"/>
        <v>1192.5162807132581</v>
      </c>
      <c r="V3401">
        <f t="shared" si="165"/>
        <v>966.39321113369419</v>
      </c>
      <c r="W3401">
        <f>VLOOKUP(A3401,Tbills!$B$4:$C$10000,2,1)</f>
        <v>5.1300000000000123</v>
      </c>
    </row>
    <row r="3402" spans="1:23">
      <c r="A3402" s="25">
        <v>45106</v>
      </c>
      <c r="B3402">
        <f>IFERROR(VLOOKUP($A3402,'BTC-Web'!$A$2:$H$10000,2,0),"")</f>
        <v>30086.1875</v>
      </c>
      <c r="C3402">
        <f>VLOOKUP(A3402,H_SPBTFDUE!$B$2:$C$5828,2,0)</f>
        <v>167.65</v>
      </c>
      <c r="D3402" s="2">
        <f>D3401*(1-D$1+IF(AND(WEEKDAY($A3402)&lt;&gt;1,WEEKDAY($A3402)&lt;&gt;7),-VLOOKUP($A3402,ETF_OP_Fee!$G$5:$H$14,2,1),0))^($A3402-$A3401)*(1+2*(C3402/C3401-1))+IFERROR(VLOOKUP(A3402,BITXeom!$C$9:$D$100,2,0),0)-$D$3*IFERROR(VLOOKUP($A3402,Dividends!$C$10:$E$100,2,0),0)</f>
        <v>15.346609290234937</v>
      </c>
      <c r="E3402" s="9">
        <v>14.88</v>
      </c>
      <c r="F3402" s="44">
        <f t="shared" si="166"/>
        <v>3.1358151225466147E-2</v>
      </c>
      <c r="G3402" s="66">
        <f t="shared" si="162"/>
        <v>1.8940864180481035E-2</v>
      </c>
      <c r="H3402" s="2">
        <f>H3401*(1-H$1+IF(AND(WEEKDAY($A3402)&lt;&gt;1,WEEKDAY($A3402)&lt;&gt;7),-VLOOKUP($A3402,ETF_OP_Fee!$I$5:$J$14,2,1),0))^($A3402-$A3401)*(1+1*(B3402/B3401-1))</f>
        <v>17.541772086982327</v>
      </c>
      <c r="I3402" s="9">
        <f>IFERROR(VLOOKUP(A3402,'BITO-IV'!$A$1:$J$10000,4,0),"")</f>
        <v>17.191299999999998</v>
      </c>
      <c r="J3402" s="9">
        <f t="shared" si="160"/>
        <v>2.0386595951576103E-2</v>
      </c>
      <c r="L3402" s="9">
        <f>VLOOKUP(A3402,'ETH-Web'!$A$1:$G$10001,6,0)</f>
        <v>1852.2272949999999</v>
      </c>
      <c r="M3402" s="2">
        <f>M3401*(1-M$1+IF(AND(WEEKDAY($A3402)&lt;&gt;1,WEEKDAY($A3402)&lt;&gt;7),-VLOOKUP($A3402,ETF_OP_Fee!$K$5:$L$14,2,1),0))^($A3402-$A3401)*(1+2*(L3402/L3401-1))-M$3*IFERROR(VLOOKUP($A4998,Dividends!$C$10:$E$100,3,0),0)</f>
        <v>4.8369014356599802</v>
      </c>
      <c r="R3402">
        <f t="shared" si="163"/>
        <v>439.49919081020869</v>
      </c>
      <c r="S3402" t="e">
        <f t="shared" si="161"/>
        <v>#VALUE!</v>
      </c>
      <c r="T3402">
        <f t="shared" si="159"/>
        <v>389.34045517882021</v>
      </c>
      <c r="U3402">
        <f t="shared" si="164"/>
        <v>1208.3402713040778</v>
      </c>
      <c r="V3402">
        <f t="shared" si="165"/>
        <v>992.01460325546236</v>
      </c>
      <c r="W3402">
        <f>VLOOKUP(A3402,Tbills!$B$4:$C$10000,2,1)</f>
        <v>5.1800004395604233</v>
      </c>
    </row>
    <row r="3403" spans="1:23">
      <c r="A3403" s="25">
        <v>45107</v>
      </c>
      <c r="B3403">
        <f>IFERROR(VLOOKUP($A3403,'BTC-Web'!$A$2:$H$10000,2,0),"")</f>
        <v>30441.353515999999</v>
      </c>
      <c r="C3403">
        <f>VLOOKUP(A3403,H_SPBTFDUE!$B$2:$C$5828,2,0)</f>
        <v>165.7</v>
      </c>
      <c r="D3403" s="2">
        <f>D3402*(1-D$1+IF(AND(WEEKDAY($A3403)&lt;&gt;1,WEEKDAY($A3403)&lt;&gt;7),-VLOOKUP($A3403,ETF_OP_Fee!$G$5:$H$14,2,1),0))^($A3403-$A3402)*(1+2*(C3403/C3402-1))+IFERROR(VLOOKUP(A3403,BITXeom!$C$9:$D$100,2,0),0)-$D$3*IFERROR(VLOOKUP($A3403,Dividends!$C$10:$E$100,2,0),0)</f>
        <v>14.987797992324079</v>
      </c>
      <c r="E3403" s="9">
        <v>15.04</v>
      </c>
      <c r="F3403" s="44">
        <f>IFERROR(D3403/E3403-1,"")</f>
        <v>-3.4708781699415159E-3</v>
      </c>
      <c r="G3403" s="66">
        <f t="shared" si="162"/>
        <v>1.9380494801665871E-2</v>
      </c>
      <c r="H3403" s="2">
        <f>H3402*(1-H$1+IF(AND(WEEKDAY($A3403)&lt;&gt;1,WEEKDAY($A3403)&lt;&gt;7),-VLOOKUP($A3403,ETF_OP_Fee!$I$5:$J$14,2,1),0))^($A3403-$A3402)*(1+1*(B3403/B3402-1))</f>
        <v>17.734774360179976</v>
      </c>
      <c r="I3403" s="9">
        <f>IFERROR(VLOOKUP(A3403,'BITO-IV'!$A$1:$J$10000,4,0),"")</f>
        <v>16.991499999999998</v>
      </c>
      <c r="J3403" s="9">
        <f t="shared" si="160"/>
        <v>4.3743893133624256E-2</v>
      </c>
      <c r="L3403" s="9">
        <f>VLOOKUP(A3403,'ETH-Web'!$A$1:$G$10001,6,0)</f>
        <v>1933.1889650000001</v>
      </c>
      <c r="M3403" s="2">
        <f>M3402*(1-M$1+IF(AND(WEEKDAY($A3403)&lt;&gt;1,WEEKDAY($A3403)&lt;&gt;7),-VLOOKUP($A3403,ETF_OP_Fee!$K$5:$L$14,2,1),0))^($A3403-$A3402)*(1+2*(L3403/L3402-1))-M$3*IFERROR(VLOOKUP($A4999,Dividends!$C$10:$E$100,3,0),0)</f>
        <v>5.2596121588925051</v>
      </c>
      <c r="R3403">
        <f t="shared" si="163"/>
        <v>444.68745790570841</v>
      </c>
      <c r="S3403" t="e">
        <f t="shared" si="161"/>
        <v>#VALUE!</v>
      </c>
      <c r="T3403">
        <f t="shared" si="159"/>
        <v>384.81189038550855</v>
      </c>
      <c r="U3403">
        <f t="shared" si="164"/>
        <v>1261.1573562034941</v>
      </c>
      <c r="V3403">
        <f t="shared" si="165"/>
        <v>1078.709611615112</v>
      </c>
      <c r="W3403">
        <f>VLOOKUP(A3403,Tbills!$B$4:$C$10000,2,1)</f>
        <v>5.1800004395604233</v>
      </c>
    </row>
    <row r="3404" spans="1:23">
      <c r="A3404" s="25">
        <v>45110</v>
      </c>
      <c r="B3404">
        <f>IFERROR(VLOOKUP($A3404,'BTC-Web'!$A$2:$H$10000,2,0),"")</f>
        <v>30624.515625</v>
      </c>
      <c r="C3404">
        <f>VLOOKUP(A3404,H_SPBTFDUE!$B$2:$C$5828,2,0)</f>
        <v>171.22</v>
      </c>
      <c r="D3404" s="2">
        <f>D3403*(1-D$1+IF(AND(WEEKDAY($A3404)&lt;&gt;1,WEEKDAY($A3404)&lt;&gt;7),-VLOOKUP($A3404,ETF_OP_Fee!$G$5:$H$14,2,1),0))^($A3404-$A3403)*(1+2*(C3404/C3403-1))+IFERROR(VLOOKUP(A3404,BITXeom!$C$9:$D$100,2,0),0)-$D$3*IFERROR(VLOOKUP($A3404,Dividends!$C$10:$E$100,2,0),0)</f>
        <v>15.980600836347666</v>
      </c>
      <c r="E3404" s="9">
        <v>15.79</v>
      </c>
      <c r="F3404" s="44">
        <f t="shared" ref="F3404:F3467" si="167">IFERROR(D3404/E3404-1,"")</f>
        <v>1.207098393588768E-2</v>
      </c>
      <c r="G3404" s="66">
        <f t="shared" si="162"/>
        <v>1.8088232709510928E-2</v>
      </c>
      <c r="H3404" s="2">
        <f>H3403*(1-H$1+IF(AND(WEEKDAY($A3404)&lt;&gt;1,WEEKDAY($A3404)&lt;&gt;7),-VLOOKUP($A3404,ETF_OP_Fee!$I$5:$J$14,2,1),0))^($A3404-$A3403)*(1+1*(B3404/B3403-1))</f>
        <v>17.799063160256328</v>
      </c>
      <c r="I3404" s="9">
        <f>IFERROR(VLOOKUP(A3404,'BITO-IV'!$A$1:$J$10000,4,0),"")</f>
        <v>16.876100000000001</v>
      </c>
      <c r="J3404" s="9">
        <f t="shared" si="160"/>
        <v>5.4690548186863364E-2</v>
      </c>
      <c r="L3404" s="9">
        <f>VLOOKUP(A3404,'ETH-Web'!$A$1:$G$10001,6,0)</f>
        <v>1955.3891599999999</v>
      </c>
      <c r="M3404" s="2">
        <f>M3403*(1-M$1+IF(AND(WEEKDAY($A3404)&lt;&gt;1,WEEKDAY($A3404)&lt;&gt;7),-VLOOKUP($A3404,ETF_OP_Fee!$K$5:$L$14,2,1),0))^($A3404-$A3403)*(1+2*(L3404/L3403-1))-M$3*IFERROR(VLOOKUP($A5000,Dividends!$C$10:$E$100,3,0),0)</f>
        <v>5.3799962727214234</v>
      </c>
      <c r="R3404">
        <f t="shared" si="163"/>
        <v>447.36309099124281</v>
      </c>
      <c r="S3404" t="e">
        <f t="shared" si="161"/>
        <v>#VALUE!</v>
      </c>
      <c r="T3404">
        <f t="shared" si="159"/>
        <v>397.63121226196</v>
      </c>
      <c r="U3404">
        <f t="shared" si="164"/>
        <v>1275.640130386618</v>
      </c>
      <c r="V3404">
        <f t="shared" si="165"/>
        <v>1103.3995501029653</v>
      </c>
      <c r="W3404">
        <f>VLOOKUP(A3404,Tbills!$B$4:$C$10000,2,1)</f>
        <v>5.1800004395604233</v>
      </c>
    </row>
    <row r="3405" spans="1:23">
      <c r="A3405" s="25">
        <v>45112</v>
      </c>
      <c r="B3405">
        <f>IFERROR(VLOOKUP($A3405,'BTC-Web'!$A$2:$H$10000,2,0),"")</f>
        <v>30778.724609000001</v>
      </c>
      <c r="C3405">
        <f>VLOOKUP(A3405,H_SPBTFDUE!$B$2:$C$5828,2,0)</f>
        <v>165.7</v>
      </c>
      <c r="D3405" s="2">
        <f>D3404*(1-D$1+IF(AND(WEEKDAY($A3405)&lt;&gt;1,WEEKDAY($A3405)&lt;&gt;7),-VLOOKUP($A3405,ETF_OP_Fee!$G$5:$H$14,2,1),0))^($A3405-$A3404)*(1+2*(C3405/C3404-1))+IFERROR(VLOOKUP(A3405,BITXeom!$C$9:$D$100,2,0),0)-$D$3*IFERROR(VLOOKUP($A3405,Dividends!$C$10:$E$100,2,0),0)</f>
        <v>14.946592270178289</v>
      </c>
      <c r="E3405" s="9">
        <v>15.04</v>
      </c>
      <c r="F3405" s="44">
        <f t="shared" si="167"/>
        <v>-6.2106203338903043E-3</v>
      </c>
      <c r="G3405" s="66">
        <f t="shared" si="162"/>
        <v>1.9253592316543132E-2</v>
      </c>
      <c r="H3405" s="2">
        <f>H3404*(1-H$1+IF(AND(WEEKDAY($A3405)&lt;&gt;1,WEEKDAY($A3405)&lt;&gt;7),-VLOOKUP($A3405,ETF_OP_Fee!$I$5:$J$14,2,1),0))^($A3405-$A3404)*(1+1*(B3405/B3404-1))</f>
        <v>17.860324298780149</v>
      </c>
      <c r="I3405" s="9">
        <f>IFERROR(VLOOKUP(A3405,'BITO-IV'!$A$1:$J$10000,4,0),"")</f>
        <v>16.340499999999999</v>
      </c>
      <c r="J3405" s="9">
        <f t="shared" si="160"/>
        <v>9.3009656912588445E-2</v>
      </c>
      <c r="L3405" s="9">
        <f>VLOOKUP(A3405,'ETH-Web'!$A$1:$G$10001,6,0)</f>
        <v>1910.588013</v>
      </c>
      <c r="M3405" s="2">
        <f>M3404*(1-M$1+IF(AND(WEEKDAY($A3405)&lt;&gt;1,WEEKDAY($A3405)&lt;&gt;7),-VLOOKUP($A3405,ETF_OP_Fee!$K$5:$L$14,2,1),0))^($A3405-$A3404)*(1+2*(L3405/L3404-1))-M$3*IFERROR(VLOOKUP($A5001,Dividends!$C$10:$E$100,3,0),0)</f>
        <v>5.1332029320794614</v>
      </c>
      <c r="R3405">
        <f t="shared" si="163"/>
        <v>449.61577666913621</v>
      </c>
      <c r="S3405" t="e">
        <f t="shared" si="161"/>
        <v>#VALUE!</v>
      </c>
      <c r="T3405">
        <f t="shared" si="159"/>
        <v>384.81189038550855</v>
      </c>
      <c r="U3405">
        <f t="shared" si="164"/>
        <v>1246.4131395810896</v>
      </c>
      <c r="V3405">
        <f t="shared" si="165"/>
        <v>1052.7839646585162</v>
      </c>
      <c r="W3405">
        <f>VLOOKUP(A3405,Tbills!$B$4:$C$10000,2,1)</f>
        <v>5.1800004395604233</v>
      </c>
    </row>
    <row r="3406" spans="1:23">
      <c r="A3406" s="25">
        <v>45113</v>
      </c>
      <c r="B3406">
        <f>IFERROR(VLOOKUP($A3406,'BTC-Web'!$A$2:$H$10000,2,0),"")</f>
        <v>30507.150390999999</v>
      </c>
      <c r="C3406">
        <f>VLOOKUP(A3406,H_SPBTFDUE!$B$2:$C$5828,2,0)</f>
        <v>164.76</v>
      </c>
      <c r="D3406" s="2">
        <f>D3405*(1-D$1+IF(AND(WEEKDAY($A3406)&lt;&gt;1,WEEKDAY($A3406)&lt;&gt;7),-VLOOKUP($A3406,ETF_OP_Fee!$G$5:$H$14,2,1),0))^($A3406-$A3405)*(1+2*(C3406/C3405-1))+IFERROR(VLOOKUP(A3406,BITXeom!$C$9:$D$100,2,0),0)-$D$3*IFERROR(VLOOKUP($A3406,Dividends!$C$10:$E$100,2,0),0)</f>
        <v>14.775229800479675</v>
      </c>
      <c r="E3406" s="9">
        <v>14.87</v>
      </c>
      <c r="F3406" s="44">
        <f t="shared" si="167"/>
        <v>-6.3732481183809142E-3</v>
      </c>
      <c r="G3406" s="66">
        <f t="shared" si="162"/>
        <v>1.9471037591680108E-2</v>
      </c>
      <c r="H3406" s="2">
        <f>H3405*(1-H$1+IF(AND(WEEKDAY($A3406)&lt;&gt;1,WEEKDAY($A3406)&lt;&gt;7),-VLOOKUP($A3406,ETF_OP_Fee!$I$5:$J$14,2,1),0))^($A3406-$A3405)*(1+1*(B3406/B3405-1))</f>
        <v>17.688693869597394</v>
      </c>
      <c r="I3406" s="9">
        <f>IFERROR(VLOOKUP(A3406,'BITO-IV'!$A$1:$J$10000,4,0),"")</f>
        <v>16.251899999999999</v>
      </c>
      <c r="J3406" s="9">
        <f t="shared" si="160"/>
        <v>8.8407747377069468E-2</v>
      </c>
      <c r="L3406" s="9">
        <f>VLOOKUP(A3406,'ETH-Web'!$A$1:$G$10001,6,0)</f>
        <v>1848.636475</v>
      </c>
      <c r="M3406" s="2">
        <f>M3405*(1-M$1+IF(AND(WEEKDAY($A3406)&lt;&gt;1,WEEKDAY($A3406)&lt;&gt;7),-VLOOKUP($A3406,ETF_OP_Fee!$K$5:$L$14,2,1),0))^($A3406-$A3405)*(1+2*(L3406/L3405-1))-M$3*IFERROR(VLOOKUP($A5002,Dividends!$C$10:$E$100,3,0),0)</f>
        <v>4.8001872196036048</v>
      </c>
      <c r="R3406">
        <f t="shared" si="163"/>
        <v>445.64861901395255</v>
      </c>
      <c r="S3406" t="e">
        <f t="shared" si="161"/>
        <v>#VALUE!</v>
      </c>
      <c r="T3406">
        <f t="shared" si="159"/>
        <v>382.62888992104035</v>
      </c>
      <c r="U3406">
        <f t="shared" si="164"/>
        <v>1205.9977227277143</v>
      </c>
      <c r="V3406">
        <f t="shared" si="165"/>
        <v>984.48477471554486</v>
      </c>
      <c r="W3406">
        <f>VLOOKUP(A3406,Tbills!$B$4:$C$10000,2,1)</f>
        <v>5.2300008791208912</v>
      </c>
    </row>
    <row r="3407" spans="1:23">
      <c r="A3407" s="25">
        <v>45114</v>
      </c>
      <c r="B3407">
        <f>IFERROR(VLOOKUP($A3407,'BTC-Web'!$A$2:$H$10000,2,0),"")</f>
        <v>29907.998047000001</v>
      </c>
      <c r="C3407">
        <f>VLOOKUP(A3407,H_SPBTFDUE!$B$2:$C$5828,2,0)</f>
        <v>164.05</v>
      </c>
      <c r="D3407" s="2">
        <f>D3406*(1-D$1+IF(AND(WEEKDAY($A3407)&lt;&gt;1,WEEKDAY($A3407)&lt;&gt;7),-VLOOKUP($A3407,ETF_OP_Fee!$G$5:$H$14,2,1),0))^($A3407-$A3406)*(1+2*(C3407/C3406-1))+IFERROR(VLOOKUP(A3407,BITXeom!$C$9:$D$100,2,0),0)-$D$3*IFERROR(VLOOKUP($A3407,Dividends!$C$10:$E$100,2,0),0)</f>
        <v>14.646122280181904</v>
      </c>
      <c r="E3407" s="9">
        <v>14.75</v>
      </c>
      <c r="F3407" s="44">
        <f t="shared" si="167"/>
        <v>-7.0425572758030519E-3</v>
      </c>
      <c r="G3407" s="66">
        <f t="shared" si="162"/>
        <v>1.963783705206331E-2</v>
      </c>
      <c r="H3407" s="2">
        <f>H3406*(1-H$1+IF(AND(WEEKDAY($A3407)&lt;&gt;1,WEEKDAY($A3407)&lt;&gt;7),-VLOOKUP($A3407,ETF_OP_Fee!$I$5:$J$14,2,1),0))^($A3407-$A3406)*(1+1*(B3407/B3406-1))</f>
        <v>17.327538354453122</v>
      </c>
      <c r="I3407" s="9">
        <f>IFERROR(VLOOKUP(A3407,'BITO-IV'!$A$1:$J$10000,4,0),"")</f>
        <v>16.1876</v>
      </c>
      <c r="J3407" s="9">
        <f t="shared" si="160"/>
        <v>7.0420467175685175E-2</v>
      </c>
      <c r="L3407" s="9">
        <f>VLOOKUP(A3407,'ETH-Web'!$A$1:$G$10001,6,0)</f>
        <v>1870.602539</v>
      </c>
      <c r="M3407" s="2">
        <f>M3406*(1-M$1+IF(AND(WEEKDAY($A3407)&lt;&gt;1,WEEKDAY($A3407)&lt;&gt;7),-VLOOKUP($A3407,ETF_OP_Fee!$K$5:$L$14,2,1),0))^($A3407-$A3406)*(1+2*(L3407/L3406-1))-M$3*IFERROR(VLOOKUP($A5003,Dividends!$C$10:$E$100,3,0),0)</f>
        <v>4.9141352458862935</v>
      </c>
      <c r="R3407">
        <f t="shared" si="163"/>
        <v>436.8961983105969</v>
      </c>
      <c r="S3407" t="e">
        <f t="shared" si="161"/>
        <v>#VALUE!</v>
      </c>
      <c r="T3407">
        <f t="shared" si="159"/>
        <v>380.98002786809104</v>
      </c>
      <c r="U3407">
        <f t="shared" si="164"/>
        <v>1220.3277565226447</v>
      </c>
      <c r="V3407">
        <f t="shared" si="165"/>
        <v>1007.8547167307352</v>
      </c>
      <c r="W3407">
        <f>VLOOKUP(A3407,Tbills!$B$4:$C$10000,2,1)</f>
        <v>5.2300008791208912</v>
      </c>
    </row>
    <row r="3408" spans="1:23">
      <c r="A3408" s="25">
        <v>45117</v>
      </c>
      <c r="B3408">
        <f>IFERROR(VLOOKUP($A3408,'BTC-Web'!$A$2:$H$10000,2,0),"")</f>
        <v>30172.423827999999</v>
      </c>
      <c r="C3408">
        <f>VLOOKUP(A3408,H_SPBTFDUE!$B$2:$C$5828,2,0)</f>
        <v>167.66</v>
      </c>
      <c r="D3408" s="2">
        <f>D3407*(1-D$1+IF(AND(WEEKDAY($A3408)&lt;&gt;1,WEEKDAY($A3408)&lt;&gt;7),-VLOOKUP($A3408,ETF_OP_Fee!$G$5:$H$14,2,1),0))^($A3408-$A3407)*(1+2*(C3408/C3407-1))+IFERROR(VLOOKUP(A3408,BITXeom!$C$9:$D$100,2,0),0)-$D$3*IFERROR(VLOOKUP($A3408,Dividends!$C$10:$E$100,2,0),0)</f>
        <v>15.28518323634874</v>
      </c>
      <c r="E3408" s="9">
        <v>15.4</v>
      </c>
      <c r="F3408" s="44">
        <f t="shared" si="167"/>
        <v>-7.4556340033286039E-3</v>
      </c>
      <c r="G3408" s="66">
        <f t="shared" si="162"/>
        <v>1.8772534506656561E-2</v>
      </c>
      <c r="H3408" s="2">
        <f>H3407*(1-H$1+IF(AND(WEEKDAY($A3408)&lt;&gt;1,WEEKDAY($A3408)&lt;&gt;7),-VLOOKUP($A3408,ETF_OP_Fee!$I$5:$J$14,2,1),0))^($A3408-$A3407)*(1+1*(B3408/B3407-1))</f>
        <v>17.439174841758629</v>
      </c>
      <c r="I3408" s="9">
        <f>IFERROR(VLOOKUP(A3408,'BITO-IV'!$A$1:$J$10000,4,0),"")</f>
        <v>16.541699999999999</v>
      </c>
      <c r="J3408" s="9">
        <f t="shared" si="160"/>
        <v>5.4255296720326696E-2</v>
      </c>
      <c r="L3408" s="9">
        <f>VLOOKUP(A3408,'ETH-Web'!$A$1:$G$10001,6,0)</f>
        <v>1880.5563959999999</v>
      </c>
      <c r="M3408" s="2">
        <f>M3407*(1-M$1+IF(AND(WEEKDAY($A3408)&lt;&gt;1,WEEKDAY($A3408)&lt;&gt;7),-VLOOKUP($A3408,ETF_OP_Fee!$K$5:$L$14,2,1),0))^($A3408-$A3407)*(1+2*(L3408/L3407-1))-M$3*IFERROR(VLOOKUP($A5004,Dividends!$C$10:$E$100,3,0),0)</f>
        <v>4.966049776265189</v>
      </c>
      <c r="R3408">
        <f t="shared" si="163"/>
        <v>440.75893155916344</v>
      </c>
      <c r="S3408" t="e">
        <f t="shared" si="161"/>
        <v>#VALUE!</v>
      </c>
      <c r="T3408">
        <f t="shared" si="159"/>
        <v>389.36367858801668</v>
      </c>
      <c r="U3408">
        <f t="shared" si="164"/>
        <v>1226.8213689968643</v>
      </c>
      <c r="V3408">
        <f t="shared" si="165"/>
        <v>1018.5020232640729</v>
      </c>
      <c r="W3408">
        <f>VLOOKUP(A3408,Tbills!$B$4:$C$10000,2,1)</f>
        <v>5.2499986813186883</v>
      </c>
    </row>
    <row r="3409" spans="1:27">
      <c r="A3409" s="25">
        <v>45118</v>
      </c>
      <c r="B3409">
        <f>IFERROR(VLOOKUP($A3409,'BTC-Web'!$A$2:$H$10000,2,0),"")</f>
        <v>30417.632813</v>
      </c>
      <c r="C3409">
        <f>VLOOKUP(A3409,H_SPBTFDUE!$B$2:$C$5828,2,0)</f>
        <v>166.12</v>
      </c>
      <c r="D3409" s="2">
        <f>D3408*(1-D$1+IF(AND(WEEKDAY($A3409)&lt;&gt;1,WEEKDAY($A3409)&lt;&gt;7),-VLOOKUP($A3409,ETF_OP_Fee!$G$5:$H$14,2,1),0))^($A3409-$A3408)*(1+2*(C3409/C3408-1))+IFERROR(VLOOKUP(A3409,BITXeom!$C$9:$D$100,2,0),0)-$D$3*IFERROR(VLOOKUP($A3409,Dividends!$C$10:$E$100,2,0),0)</f>
        <v>15.002577850131479</v>
      </c>
      <c r="E3409" s="9">
        <v>15.06</v>
      </c>
      <c r="F3409" s="44">
        <f t="shared" si="167"/>
        <v>-3.8128917575379617E-3</v>
      </c>
      <c r="G3409" s="66">
        <f t="shared" si="162"/>
        <v>1.9116418371961444E-2</v>
      </c>
      <c r="H3409" s="2">
        <f>H3408*(1-H$1+IF(AND(WEEKDAY($A3409)&lt;&gt;1,WEEKDAY($A3409)&lt;&gt;7),-VLOOKUP($A3409,ETF_OP_Fee!$I$5:$J$14,2,1),0))^($A3409-$A3408)*(1+1*(B3409/B3408-1))</f>
        <v>17.566957380127874</v>
      </c>
      <c r="I3409" s="9">
        <f>IFERROR(VLOOKUP(A3409,'BITO-IV'!$A$1:$J$10000,4,0),"")</f>
        <v>16.392399999999999</v>
      </c>
      <c r="J3409" s="9">
        <f t="shared" si="160"/>
        <v>7.1652557290444063E-2</v>
      </c>
      <c r="L3409" s="9">
        <f>VLOOKUP(A3409,'ETH-Web'!$A$1:$G$10001,6,0)</f>
        <v>1878.3360600000001</v>
      </c>
      <c r="M3409" s="2">
        <f>M3408*(1-M$1+IF(AND(WEEKDAY($A3409)&lt;&gt;1,WEEKDAY($A3409)&lt;&gt;7),-VLOOKUP($A3409,ETF_OP_Fee!$K$5:$L$14,2,1),0))^($A3409-$A3408)*(1+2*(L3409/L3408-1))-M$3*IFERROR(VLOOKUP($A5005,Dividends!$C$10:$E$100,3,0),0)</f>
        <v>4.9541955506160891</v>
      </c>
      <c r="R3409">
        <f t="shared" si="163"/>
        <v>444.34094574713237</v>
      </c>
      <c r="S3409" t="e">
        <f t="shared" si="161"/>
        <v>#VALUE!</v>
      </c>
      <c r="T3409">
        <f t="shared" si="159"/>
        <v>385.78727357176029</v>
      </c>
      <c r="U3409">
        <f t="shared" si="164"/>
        <v>1225.3728851029771</v>
      </c>
      <c r="V3409">
        <f t="shared" si="165"/>
        <v>1016.0708046191166</v>
      </c>
      <c r="W3409">
        <f>VLOOKUP(A3409,Tbills!$B$4:$C$10000,2,1)</f>
        <v>5.2499986813186883</v>
      </c>
    </row>
    <row r="3410" spans="1:27">
      <c r="A3410" s="25">
        <v>45119</v>
      </c>
      <c r="B3410">
        <f>IFERROR(VLOOKUP($A3410,'BTC-Web'!$A$2:$H$10000,2,0),"")</f>
        <v>30622.246093999998</v>
      </c>
      <c r="C3410">
        <f>VLOOKUP(A3410,H_SPBTFDUE!$B$2:$C$5828,2,0)</f>
        <v>164.22</v>
      </c>
      <c r="D3410" s="2">
        <f>D3409*(1-D$1+IF(AND(WEEKDAY($A3410)&lt;&gt;1,WEEKDAY($A3410)&lt;&gt;7),-VLOOKUP($A3410,ETF_OP_Fee!$G$5:$H$14,2,1),0))^($A3410-$A3409)*(1+2*(C3410/C3409-1))+IFERROR(VLOOKUP(A3410,BITXeom!$C$9:$D$100,2,0),0)-$D$3*IFERROR(VLOOKUP($A3410,Dividends!$C$10:$E$100,2,0),0)</f>
        <v>14.657626270495298</v>
      </c>
      <c r="E3410" s="9">
        <v>14.75</v>
      </c>
      <c r="F3410" s="44">
        <f t="shared" si="167"/>
        <v>-6.2626257291323872E-3</v>
      </c>
      <c r="G3410" s="66">
        <f t="shared" si="162"/>
        <v>1.955271191636954E-2</v>
      </c>
      <c r="H3410" s="2">
        <f>H3409*(1-H$1+IF(AND(WEEKDAY($A3410)&lt;&gt;1,WEEKDAY($A3410)&lt;&gt;7),-VLOOKUP($A3410,ETF_OP_Fee!$I$5:$J$14,2,1),0))^($A3410-$A3409)*(1+1*(B3410/B3409-1))</f>
        <v>17.671099788941685</v>
      </c>
      <c r="I3410" s="9">
        <f>IFERROR(VLOOKUP(A3410,'BITO-IV'!$A$1:$J$10000,4,0),"")</f>
        <v>16.2058</v>
      </c>
      <c r="J3410" s="9">
        <f t="shared" si="160"/>
        <v>9.0418232295948586E-2</v>
      </c>
      <c r="L3410" s="9">
        <f>VLOOKUP(A3410,'ETH-Web'!$A$1:$G$10001,6,0)</f>
        <v>1872.1137699999999</v>
      </c>
      <c r="M3410" s="2">
        <f>M3409*(1-M$1+IF(AND(WEEKDAY($A3410)&lt;&gt;1,WEEKDAY($A3410)&lt;&gt;7),-VLOOKUP($A3410,ETF_OP_Fee!$K$5:$L$14,2,1),0))^($A3410-$A3409)*(1+2*(L3410/L3409-1))-M$3*IFERROR(VLOOKUP($A5006,Dividends!$C$10:$E$100,3,0),0)</f>
        <v>4.9212456708709569</v>
      </c>
      <c r="R3410">
        <f t="shared" si="163"/>
        <v>447.32993767003791</v>
      </c>
      <c r="S3410" t="e">
        <f t="shared" si="161"/>
        <v>#VALUE!</v>
      </c>
      <c r="T3410">
        <f t="shared" si="159"/>
        <v>381.37482582443101</v>
      </c>
      <c r="U3410">
        <f t="shared" si="164"/>
        <v>1221.3136405345435</v>
      </c>
      <c r="V3410">
        <f t="shared" si="165"/>
        <v>1009.313015088468</v>
      </c>
      <c r="W3410">
        <f>VLOOKUP(A3410,Tbills!$B$4:$C$10000,2,1)</f>
        <v>5.2499986813186883</v>
      </c>
    </row>
    <row r="3411" spans="1:27">
      <c r="A3411" s="25">
        <v>45120</v>
      </c>
      <c r="B3411">
        <f>IFERROR(VLOOKUP($A3411,'BTC-Web'!$A$2:$H$10000,2,0),"")</f>
        <v>30387.488281000002</v>
      </c>
      <c r="C3411">
        <f>VLOOKUP(A3411,H_SPBTFDUE!$B$2:$C$5828,2,0)</f>
        <v>172.56</v>
      </c>
      <c r="D3411" s="2">
        <f>D3410*(1-D$1+IF(AND(WEEKDAY($A3411)&lt;&gt;1,WEEKDAY($A3411)&lt;&gt;7),-VLOOKUP($A3411,ETF_OP_Fee!$G$5:$H$14,2,1),0))^($A3411-$A3410)*(1+2*(C3411/C3410-1))+IFERROR(VLOOKUP(A3411,BITXeom!$C$9:$D$100,2,0),0)-$D$3*IFERROR(VLOOKUP($A3411,Dividends!$C$10:$E$100,2,0),0)</f>
        <v>16.144470537507093</v>
      </c>
      <c r="E3411" s="9">
        <v>16.209</v>
      </c>
      <c r="F3411" s="44">
        <f t="shared" si="167"/>
        <v>-3.9810884380842015E-3</v>
      </c>
      <c r="G3411" s="66">
        <f t="shared" si="162"/>
        <v>1.7565704366025139E-2</v>
      </c>
      <c r="H3411" s="2">
        <f>H3410*(1-H$1+IF(AND(WEEKDAY($A3411)&lt;&gt;1,WEEKDAY($A3411)&lt;&gt;7),-VLOOKUP($A3411,ETF_OP_Fee!$I$5:$J$14,2,1),0))^($A3411-$A3410)*(1+1*(B3411/B3410-1))</f>
        <v>17.521720313367123</v>
      </c>
      <c r="I3411" s="9">
        <f>IFERROR(VLOOKUP(A3411,'BITO-IV'!$A$1:$J$10000,4,0),"")</f>
        <v>17.029499999999999</v>
      </c>
      <c r="J3411" s="9">
        <f t="shared" si="160"/>
        <v>2.8903979175379346E-2</v>
      </c>
      <c r="L3411" s="9">
        <f>VLOOKUP(A3411,'ETH-Web'!$A$1:$G$10001,6,0)</f>
        <v>2006.511475</v>
      </c>
      <c r="M3411" s="2">
        <f>M3410*(1-M$1+IF(AND(WEEKDAY($A3411)&lt;&gt;1,WEEKDAY($A3411)&lt;&gt;7),-VLOOKUP($A3411,ETF_OP_Fee!$K$5:$L$14,2,1),0))^($A3411-$A3410)*(1+2*(L3411/L3410-1))-M$3*IFERROR(VLOOKUP($A5007,Dividends!$C$10:$E$100,3,0),0)</f>
        <v>5.6276861300288585</v>
      </c>
      <c r="R3411">
        <f t="shared" si="163"/>
        <v>443.90059425954854</v>
      </c>
      <c r="S3411" t="e">
        <f t="shared" si="161"/>
        <v>#VALUE!</v>
      </c>
      <c r="T3411">
        <f t="shared" si="159"/>
        <v>400.74314909428699</v>
      </c>
      <c r="U3411">
        <f t="shared" si="164"/>
        <v>1308.9908709482902</v>
      </c>
      <c r="V3411">
        <f t="shared" si="165"/>
        <v>1154.199004835644</v>
      </c>
      <c r="W3411">
        <f>VLOOKUP(A3411,Tbills!$B$4:$C$10000,2,1)</f>
        <v>5.2499986813186883</v>
      </c>
    </row>
    <row r="3412" spans="1:27">
      <c r="A3412" s="25">
        <v>45121</v>
      </c>
      <c r="B3412">
        <f>IFERROR(VLOOKUP($A3412,'BTC-Web'!$A$2:$H$10000,2,0),"")</f>
        <v>31474.720702999999</v>
      </c>
      <c r="C3412">
        <f>VLOOKUP(A3412,H_SPBTFDUE!$B$2:$C$5828,2,0)</f>
        <v>163.41</v>
      </c>
      <c r="D3412" s="2">
        <f>D3411*(1-D$1+IF(AND(WEEKDAY($A3412)&lt;&gt;1,WEEKDAY($A3412)&lt;&gt;7),-VLOOKUP($A3412,ETF_OP_Fee!$G$5:$H$14,2,1),0))^($A3412-$A3411)*(1+2*(C3412/C3411-1))+IFERROR(VLOOKUP(A3412,BITXeom!$C$9:$D$100,2,0),0)-$D$3*IFERROR(VLOOKUP($A3412,Dividends!$C$10:$E$100,2,0),0)</f>
        <v>14.430608524367587</v>
      </c>
      <c r="E3412" s="9">
        <v>14.54</v>
      </c>
      <c r="F3412" s="44">
        <f t="shared" si="167"/>
        <v>-7.5234852566995469E-3</v>
      </c>
      <c r="G3412" s="66">
        <f t="shared" si="162"/>
        <v>1.9427634156447889E-2</v>
      </c>
      <c r="H3412" s="2">
        <f>H3411*(1-H$1+IF(AND(WEEKDAY($A3412)&lt;&gt;1,WEEKDAY($A3412)&lt;&gt;7),-VLOOKUP($A3412,ETF_OP_Fee!$I$5:$J$14,2,1),0))^($A3412-$A3411)*(1+1*(B3412/B3411-1))</f>
        <v>18.134234469741706</v>
      </c>
      <c r="I3412" s="9">
        <f>IFERROR(VLOOKUP(A3412,'BITO-IV'!$A$1:$J$10000,4,0),"")</f>
        <v>16.1295</v>
      </c>
      <c r="J3412" s="9">
        <f t="shared" si="160"/>
        <v>0.12428993271593702</v>
      </c>
      <c r="L3412" s="9">
        <f>VLOOKUP(A3412,'ETH-Web'!$A$1:$G$10001,6,0)</f>
        <v>1939.3470460000001</v>
      </c>
      <c r="M3412" s="2">
        <f>M3411*(1-M$1+IF(AND(WEEKDAY($A3412)&lt;&gt;1,WEEKDAY($A3412)&lt;&gt;7),-VLOOKUP($A3412,ETF_OP_Fee!$K$5:$L$14,2,1),0))^($A3412-$A3411)*(1+2*(L3412/L3411-1))-M$3*IFERROR(VLOOKUP($A5008,Dividends!$C$10:$E$100,3,0),0)</f>
        <v>5.2507971862178735</v>
      </c>
      <c r="R3412">
        <f t="shared" si="163"/>
        <v>459.78289139977682</v>
      </c>
      <c r="S3412" t="e">
        <f t="shared" si="161"/>
        <v>#VALUE!</v>
      </c>
      <c r="T3412">
        <f t="shared" si="159"/>
        <v>379.49372967951689</v>
      </c>
      <c r="U3412">
        <f t="shared" si="164"/>
        <v>1265.1747126512366</v>
      </c>
      <c r="V3412">
        <f t="shared" si="165"/>
        <v>1076.9017224660663</v>
      </c>
      <c r="W3412">
        <f>VLOOKUP(A3412,Tbills!$B$4:$C$10000,2,1)</f>
        <v>5.2499986813186883</v>
      </c>
    </row>
    <row r="3413" spans="1:27">
      <c r="A3413" s="25">
        <v>45124</v>
      </c>
      <c r="B3413">
        <f>IFERROR(VLOOKUP($A3413,'BTC-Web'!$A$2:$H$10000,2,0),"")</f>
        <v>30249.626952999999</v>
      </c>
      <c r="C3413">
        <f>VLOOKUP(A3413,H_SPBTFDUE!$B$2:$C$5828,2,0)</f>
        <v>161.97999999999999</v>
      </c>
      <c r="D3413" s="2">
        <f>D3412*(1-D$1+IF(AND(WEEKDAY($A3413)&lt;&gt;1,WEEKDAY($A3413)&lt;&gt;7),-VLOOKUP($A3413,ETF_OP_Fee!$G$5:$H$14,2,1),0))^($A3413-$A3412)*(1+2*(C3413/C3412-1))+IFERROR(VLOOKUP(A3413,BITXeom!$C$9:$D$100,2,0),0)-$D$3*IFERROR(VLOOKUP($A3413,Dividends!$C$10:$E$100,2,0),0)</f>
        <v>14.172917390492968</v>
      </c>
      <c r="E3413" s="9">
        <v>14.24</v>
      </c>
      <c r="F3413" s="44">
        <f t="shared" si="167"/>
        <v>-4.7108574092017408E-3</v>
      </c>
      <c r="G3413" s="66">
        <f t="shared" si="162"/>
        <v>1.9766645091572218E-2</v>
      </c>
      <c r="H3413" s="2">
        <f>H3412*(1-H$1+IF(AND(WEEKDAY($A3413)&lt;&gt;1,WEEKDAY($A3413)&lt;&gt;7),-VLOOKUP($A3413,ETF_OP_Fee!$I$5:$J$14,2,1),0))^($A3413-$A3412)*(1+1*(B3413/B3412-1))</f>
        <v>17.386956675846303</v>
      </c>
      <c r="I3413" s="9">
        <f>IFERROR(VLOOKUP(A3413,'BITO-IV'!$A$1:$J$10000,4,0),"")</f>
        <v>15.991899999999999</v>
      </c>
      <c r="J3413" s="9">
        <f t="shared" si="160"/>
        <v>8.7235205062957011E-2</v>
      </c>
      <c r="L3413" s="9">
        <f>VLOOKUP(A3413,'ETH-Web'!$A$1:$G$10001,6,0)</f>
        <v>1911.6461179999999</v>
      </c>
      <c r="M3413" s="2">
        <f>M3412*(1-M$1+IF(AND(WEEKDAY($A3413)&lt;&gt;1,WEEKDAY($A3413)&lt;&gt;7),-VLOOKUP($A3413,ETF_OP_Fee!$K$5:$L$14,2,1),0))^($A3413-$A3412)*(1+2*(L3413/L3412-1))-M$3*IFERROR(VLOOKUP($A5009,Dividends!$C$10:$E$100,3,0),0)</f>
        <v>5.1004021521331495</v>
      </c>
      <c r="R3413">
        <f t="shared" si="163"/>
        <v>441.88671522951114</v>
      </c>
      <c r="S3413" t="e">
        <f t="shared" si="161"/>
        <v>#VALUE!</v>
      </c>
      <c r="T3413">
        <f t="shared" si="159"/>
        <v>376.17278216442168</v>
      </c>
      <c r="U3413">
        <f t="shared" si="164"/>
        <v>1247.1034171114011</v>
      </c>
      <c r="V3413">
        <f t="shared" si="165"/>
        <v>1046.0567544522014</v>
      </c>
      <c r="W3413">
        <f>VLOOKUP(A3413,Tbills!$B$4:$C$10000,2,1)</f>
        <v>5.2499986813186883</v>
      </c>
    </row>
    <row r="3414" spans="1:27">
      <c r="A3414" s="25">
        <v>45125</v>
      </c>
      <c r="B3414">
        <f>IFERROR(VLOOKUP($A3414,'BTC-Web'!$A$2:$H$10000,2,0),"")</f>
        <v>30147.070313</v>
      </c>
      <c r="C3414">
        <f>VLOOKUP(A3414,H_SPBTFDUE!$B$2:$C$5828,2,0)</f>
        <v>160.81</v>
      </c>
      <c r="D3414" s="2">
        <f>D3413*(1-D$1+IF(AND(WEEKDAY($A3414)&lt;&gt;1,WEEKDAY($A3414)&lt;&gt;7),-VLOOKUP($A3414,ETF_OP_Fee!$G$5:$H$14,2,1),0))^($A3414-$A3413)*(1+2*(C3414/C3413-1))+IFERROR(VLOOKUP(A3414,BITXeom!$C$9:$D$100,2,0),0)-$D$3*IFERROR(VLOOKUP($A3414,Dividends!$C$10:$E$100,2,0),0)</f>
        <v>13.966488360989283</v>
      </c>
      <c r="E3414" s="9">
        <v>14.05</v>
      </c>
      <c r="F3414" s="44">
        <f t="shared" si="167"/>
        <v>-5.9438888975600346E-3</v>
      </c>
      <c r="G3414" s="66">
        <f t="shared" si="162"/>
        <v>2.0051169603315509E-2</v>
      </c>
      <c r="H3414" s="2">
        <f>H3413*(1-H$1+IF(AND(WEEKDAY($A3414)&lt;&gt;1,WEEKDAY($A3414)&lt;&gt;7),-VLOOKUP($A3414,ETF_OP_Fee!$I$5:$J$14,2,1),0))^($A3414-$A3413)*(1+1*(B3414/B3413-1))</f>
        <v>17.314265190178858</v>
      </c>
      <c r="I3414" s="9">
        <f>IFERROR(VLOOKUP(A3414,'BITO-IV'!$A$1:$J$10000,4,0),"")</f>
        <v>15.879300000000001</v>
      </c>
      <c r="J3414" s="9">
        <f t="shared" si="160"/>
        <v>9.0367030673824233E-2</v>
      </c>
      <c r="L3414" s="9">
        <f>VLOOKUP(A3414,'ETH-Web'!$A$1:$G$10001,6,0)</f>
        <v>1897.5992429999999</v>
      </c>
      <c r="M3414" s="2">
        <f>M3413*(1-M$1+IF(AND(WEEKDAY($A3414)&lt;&gt;1,WEEKDAY($A3414)&lt;&gt;7),-VLOOKUP($A3414,ETF_OP_Fee!$K$5:$L$14,2,1),0))^($A3414-$A3413)*(1+2*(L3414/L3413-1))-M$3*IFERROR(VLOOKUP($A5010,Dividends!$C$10:$E$100,3,0),0)</f>
        <v>5.0253166896461829</v>
      </c>
      <c r="R3414">
        <f t="shared" si="163"/>
        <v>440.38856727400122</v>
      </c>
      <c r="S3414" t="e">
        <f t="shared" si="161"/>
        <v>#VALUE!</v>
      </c>
      <c r="T3414">
        <f t="shared" si="159"/>
        <v>373.45564328843471</v>
      </c>
      <c r="U3414">
        <f t="shared" si="164"/>
        <v>1237.9396364057104</v>
      </c>
      <c r="V3414">
        <f t="shared" si="165"/>
        <v>1030.6572520496686</v>
      </c>
      <c r="W3414">
        <f>VLOOKUP(A3414,Tbills!$B$4:$C$10000,2,1)</f>
        <v>5.2499986813186883</v>
      </c>
    </row>
    <row r="3415" spans="1:27">
      <c r="A3415" s="25">
        <v>45126</v>
      </c>
      <c r="B3415">
        <f>IFERROR(VLOOKUP($A3415,'BTC-Web'!$A$2:$H$10000,2,0),"")</f>
        <v>29862.046875</v>
      </c>
      <c r="C3415">
        <f>VLOOKUP(A3415,H_SPBTFDUE!$B$2:$C$5828,2,0)</f>
        <v>162.53</v>
      </c>
      <c r="D3415" s="2">
        <f>D3414*(1-D$1+IF(AND(WEEKDAY($A3415)&lt;&gt;1,WEEKDAY($A3415)&lt;&gt;7),-VLOOKUP($A3415,ETF_OP_Fee!$G$5:$H$14,2,1),0))^($A3415-$A3414)*(1+2*(C3415/C3414-1))+IFERROR(VLOOKUP(A3415,BITXeom!$C$9:$D$100,2,0),0)-$D$3*IFERROR(VLOOKUP($A3415,Dividends!$C$10:$E$100,2,0),0)</f>
        <v>14.263535705633618</v>
      </c>
      <c r="E3415" s="9">
        <v>14.36</v>
      </c>
      <c r="F3415" s="44">
        <f t="shared" si="167"/>
        <v>-6.7175692455697655E-3</v>
      </c>
      <c r="G3415" s="66">
        <f t="shared" si="162"/>
        <v>1.9621197148848829E-2</v>
      </c>
      <c r="H3415" s="2">
        <f>H3414*(1-H$1+IF(AND(WEEKDAY($A3415)&lt;&gt;1,WEEKDAY($A3415)&lt;&gt;7),-VLOOKUP($A3415,ETF_OP_Fee!$I$5:$J$14,2,1),0))^($A3415-$A3414)*(1+1*(B3415/B3414-1))</f>
        <v>17.136965655309254</v>
      </c>
      <c r="I3415" s="9">
        <f>IFERROR(VLOOKUP(A3415,'BITO-IV'!$A$1:$J$10000,4,0),"")</f>
        <v>16.0503</v>
      </c>
      <c r="J3415" s="9">
        <f t="shared" si="160"/>
        <v>6.7703759762076432E-2</v>
      </c>
      <c r="L3415" s="9">
        <f>VLOOKUP(A3415,'ETH-Web'!$A$1:$G$10001,6,0)</f>
        <v>1889.0079350000001</v>
      </c>
      <c r="M3415" s="2">
        <f>M3414*(1-M$1+IF(AND(WEEKDAY($A3415)&lt;&gt;1,WEEKDAY($A3415)&lt;&gt;7),-VLOOKUP($A3415,ETF_OP_Fee!$K$5:$L$14,2,1),0))^($A3415-$A3414)*(1+2*(L3415/L3414-1))-M$3*IFERROR(VLOOKUP($A5011,Dividends!$C$10:$E$100,3,0),0)</f>
        <v>4.9796845841680497</v>
      </c>
      <c r="R3415">
        <f t="shared" si="163"/>
        <v>436.22494333983065</v>
      </c>
      <c r="S3415" t="e">
        <f t="shared" si="161"/>
        <v>#VALUE!</v>
      </c>
      <c r="T3415">
        <f t="shared" si="159"/>
        <v>377.45006967022755</v>
      </c>
      <c r="U3415">
        <f t="shared" si="164"/>
        <v>1232.3349120462324</v>
      </c>
      <c r="V3415">
        <f t="shared" si="165"/>
        <v>1021.2984268567741</v>
      </c>
      <c r="W3415">
        <f>VLOOKUP(A3415,Tbills!$B$4:$C$10000,2,1)</f>
        <v>5.2499986813186883</v>
      </c>
    </row>
    <row r="3416" spans="1:27">
      <c r="A3416" s="25">
        <v>45127</v>
      </c>
      <c r="B3416">
        <f>IFERROR(VLOOKUP($A3416,'BTC-Web'!$A$2:$H$10000,2,0),"")</f>
        <v>29915.25</v>
      </c>
      <c r="C3416">
        <f>VLOOKUP(A3416,H_SPBTFDUE!$B$2:$C$5828,2,0)</f>
        <v>160.88999999999999</v>
      </c>
      <c r="D3416" s="2">
        <f>D3415*(1-D$1+IF(AND(WEEKDAY($A3416)&lt;&gt;1,WEEKDAY($A3416)&lt;&gt;7),-VLOOKUP($A3416,ETF_OP_Fee!$G$5:$H$14,2,1),0))^($A3416-$A3415)*(1+2*(C3416/C3415-1))+IFERROR(VLOOKUP(A3416,BITXeom!$C$9:$D$100,2,0),0)-$D$3*IFERROR(VLOOKUP($A3416,Dividends!$C$10:$E$100,2,0),0)</f>
        <v>13.974000124990987</v>
      </c>
      <c r="E3416" s="9">
        <v>14.06</v>
      </c>
      <c r="F3416" s="44">
        <f t="shared" si="167"/>
        <v>-6.116634068919935E-3</v>
      </c>
      <c r="G3416" s="66">
        <f t="shared" si="162"/>
        <v>2.0016148986550832E-2</v>
      </c>
      <c r="H3416" s="2">
        <f>H3415*(1-H$1+IF(AND(WEEKDAY($A3416)&lt;&gt;1,WEEKDAY($A3416)&lt;&gt;7),-VLOOKUP($A3416,ETF_OP_Fee!$I$5:$J$14,2,1),0))^($A3416-$A3415)*(1+1*(B3416/B3415-1))</f>
        <v>17.153880978803148</v>
      </c>
      <c r="I3416" s="9">
        <f>IFERROR(VLOOKUP(A3416,'BITO-IV'!$A$1:$J$10000,4,0),"")</f>
        <v>15.882300000000001</v>
      </c>
      <c r="J3416" s="9">
        <f t="shared" si="160"/>
        <v>8.0062772948700678E-2</v>
      </c>
      <c r="L3416" s="9">
        <f>VLOOKUP(A3416,'ETH-Web'!$A$1:$G$10001,6,0)</f>
        <v>1890.969116</v>
      </c>
      <c r="M3416" s="2">
        <f>M3415*(1-M$1+IF(AND(WEEKDAY($A3416)&lt;&gt;1,WEEKDAY($A3416)&lt;&gt;7),-VLOOKUP($A3416,ETF_OP_Fee!$K$5:$L$14,2,1),0))^($A3416-$A3415)*(1+2*(L3416/L3415-1))-M$3*IFERROR(VLOOKUP($A5012,Dividends!$C$10:$E$100,3,0),0)</f>
        <v>4.9898959593580106</v>
      </c>
      <c r="R3416">
        <f t="shared" si="163"/>
        <v>437.0021348795056</v>
      </c>
      <c r="S3416" t="e">
        <f t="shared" si="161"/>
        <v>#VALUE!</v>
      </c>
      <c r="T3416">
        <f t="shared" si="159"/>
        <v>373.64143056200646</v>
      </c>
      <c r="U3416">
        <f t="shared" si="164"/>
        <v>1233.6143306078816</v>
      </c>
      <c r="V3416">
        <f t="shared" si="165"/>
        <v>1023.3927083802882</v>
      </c>
      <c r="W3416">
        <f>VLOOKUP(A3416,Tbills!$B$4:$C$10000,2,1)</f>
        <v>5.2499986813186883</v>
      </c>
      <c r="AA3416" s="18">
        <f>VLOOKUP($A3416,ETF_OP_Fee!$I$5:$J$14,2,1)</f>
        <v>7.6712328767123295E-4</v>
      </c>
    </row>
    <row r="3417" spans="1:27">
      <c r="A3417" s="25">
        <v>45128</v>
      </c>
      <c r="B3417">
        <f>IFERROR(VLOOKUP($A3417,'BTC-Web'!$A$2:$H$10000,2,0),"")</f>
        <v>29805.111327999999</v>
      </c>
      <c r="C3417">
        <f>VLOOKUP(A3417,H_SPBTFDUE!$B$2:$C$5828,2,0)</f>
        <v>161.55000000000001</v>
      </c>
      <c r="D3417" s="2">
        <f>D3416*(1-D$1+IF(AND(WEEKDAY($A3417)&lt;&gt;1,WEEKDAY($A3417)&lt;&gt;7),-VLOOKUP($A3417,ETF_OP_Fee!$G$5:$H$14,2,1),0))^($A3417-$A3416)*(1+2*(C3417/C3416-1))+IFERROR(VLOOKUP(A3417,BITXeom!$C$9:$D$100,2,0),0)-$D$3*IFERROR(VLOOKUP($A3417,Dividends!$C$10:$E$100,2,0),0)</f>
        <v>14.08694954023119</v>
      </c>
      <c r="E3417" s="9">
        <v>14.17</v>
      </c>
      <c r="F3417" s="44">
        <f t="shared" si="167"/>
        <v>-5.8610063351312025E-3</v>
      </c>
      <c r="G3417" s="66">
        <f t="shared" si="162"/>
        <v>1.9850887293286074E-2</v>
      </c>
      <c r="H3417" s="2">
        <f>H3416*(1-H$1+IF(AND(WEEKDAY($A3417)&lt;&gt;1,WEEKDAY($A3417)&lt;&gt;7),-VLOOKUP($A3417,ETF_OP_Fee!$I$5:$J$14,2,1),0))^($A3417-$A3416)*(1+1*(B3417/B3416-1))</f>
        <v>17.077170188676472</v>
      </c>
      <c r="I3417" s="9">
        <f>IFERROR(VLOOKUP(A3417,'BITO-IV'!$A$1:$J$10000,4,0),"")</f>
        <v>15.950200000000001</v>
      </c>
      <c r="J3417" s="9">
        <f t="shared" si="160"/>
        <v>7.0655552198497285E-2</v>
      </c>
      <c r="L3417" s="9">
        <f>VLOOKUP(A3417,'ETH-Web'!$A$1:$G$10001,6,0)</f>
        <v>1892.080078</v>
      </c>
      <c r="M3417" s="2">
        <f>M3416*(1-M$1+IF(AND(WEEKDAY($A3417)&lt;&gt;1,WEEKDAY($A3417)&lt;&gt;7),-VLOOKUP($A3417,ETF_OP_Fee!$K$5:$L$14,2,1),0))^($A3417-$A3416)*(1+2*(L3417/L3416-1))-M$3*IFERROR(VLOOKUP($A5013,Dividends!$C$10:$E$100,3,0),0)</f>
        <v>4.9956305223225481</v>
      </c>
      <c r="R3417">
        <f t="shared" si="163"/>
        <v>435.39322855925775</v>
      </c>
      <c r="S3417" t="e">
        <f t="shared" si="161"/>
        <v>#VALUE!</v>
      </c>
      <c r="T3417">
        <f t="shared" si="159"/>
        <v>375.17417556897351</v>
      </c>
      <c r="U3417">
        <f t="shared" si="164"/>
        <v>1234.3390905377846</v>
      </c>
      <c r="V3417">
        <f t="shared" si="165"/>
        <v>1024.568827075238</v>
      </c>
      <c r="W3417">
        <f>VLOOKUP(A3417,Tbills!$B$4:$C$10000,2,1)</f>
        <v>5.2499986813186883</v>
      </c>
    </row>
    <row r="3418" spans="1:27">
      <c r="A3418" s="25">
        <v>45131</v>
      </c>
      <c r="B3418">
        <f>IFERROR(VLOOKUP($A3418,'BTC-Web'!$A$2:$H$10000,2,0),"")</f>
        <v>30081.662109000001</v>
      </c>
      <c r="C3418">
        <f>VLOOKUP(A3418,H_SPBTFDUE!$B$2:$C$5828,2,0)</f>
        <v>157.15</v>
      </c>
      <c r="D3418" s="2">
        <f>D3417*(1-D$1+IF(AND(WEEKDAY($A3418)&lt;&gt;1,WEEKDAY($A3418)&lt;&gt;7),-VLOOKUP($A3418,ETF_OP_Fee!$G$5:$H$14,2,1),0))^($A3418-$A3417)*(1+2*(C3418/C3417-1))+IFERROR(VLOOKUP(A3418,BITXeom!$C$9:$D$100,2,0),0)-$D$3*IFERROR(VLOOKUP($A3418,Dividends!$C$10:$E$100,2,0),0)</f>
        <v>13.314784633512922</v>
      </c>
      <c r="E3418" s="9">
        <v>13.4</v>
      </c>
      <c r="F3418" s="44">
        <f t="shared" si="167"/>
        <v>-6.3593557079909546E-3</v>
      </c>
      <c r="G3418" s="66">
        <f t="shared" si="162"/>
        <v>2.0931177439345992E-2</v>
      </c>
      <c r="H3418" s="2">
        <f>H3417*(1-H$1+IF(AND(WEEKDAY($A3418)&lt;&gt;1,WEEKDAY($A3418)&lt;&gt;7),-VLOOKUP($A3418,ETF_OP_Fee!$I$5:$J$14,2,1),0))^($A3418-$A3417)*(1+1*(B3418/B3417-1))</f>
        <v>17.194644216863576</v>
      </c>
      <c r="I3418" s="9">
        <f>IFERROR(VLOOKUP(A3418,'BITO-IV'!$A$1:$J$10000,4,0),"")</f>
        <v>15.524699999999999</v>
      </c>
      <c r="J3418" s="9">
        <f t="shared" si="160"/>
        <v>0.10756692347443608</v>
      </c>
      <c r="L3418" s="9">
        <f>VLOOKUP(A3418,'ETH-Web'!$A$1:$G$10001,6,0)</f>
        <v>1850.0020750000001</v>
      </c>
      <c r="M3418" s="2">
        <f>M3417*(1-M$1+IF(AND(WEEKDAY($A3418)&lt;&gt;1,WEEKDAY($A3418)&lt;&gt;7),-VLOOKUP($A3418,ETF_OP_Fee!$K$5:$L$14,2,1),0))^($A3418-$A3417)*(1+2*(L3418/L3417-1))-M$3*IFERROR(VLOOKUP($A5014,Dividends!$C$10:$E$100,3,0),0)</f>
        <v>4.7730659002696818</v>
      </c>
      <c r="R3418">
        <f t="shared" si="163"/>
        <v>439.43308387384133</v>
      </c>
      <c r="S3418" t="e">
        <f t="shared" si="161"/>
        <v>#VALUE!</v>
      </c>
      <c r="T3418">
        <f t="shared" si="159"/>
        <v>364.9558755225267</v>
      </c>
      <c r="U3418">
        <f t="shared" si="164"/>
        <v>1206.888601227857</v>
      </c>
      <c r="V3418">
        <f t="shared" si="165"/>
        <v>978.92238209773143</v>
      </c>
      <c r="W3418">
        <f>VLOOKUP(A3418,Tbills!$B$4:$C$10000,2,1)</f>
        <v>5.2700004395604312</v>
      </c>
    </row>
    <row r="3419" spans="1:27">
      <c r="A3419" s="25">
        <v>45132</v>
      </c>
      <c r="B3419">
        <f>IFERROR(VLOOKUP($A3419,'BTC-Web'!$A$2:$H$10000,2,0),"")</f>
        <v>29178.970702999999</v>
      </c>
      <c r="C3419">
        <f>VLOOKUP(A3419,H_SPBTFDUE!$B$2:$C$5828,2,0)</f>
        <v>157.74</v>
      </c>
      <c r="D3419" s="2">
        <f>D3418*(1-D$1+IF(AND(WEEKDAY($A3419)&lt;&gt;1,WEEKDAY($A3419)&lt;&gt;7),-VLOOKUP($A3419,ETF_OP_Fee!$G$5:$H$14,2,1),0))^($A3419-$A3418)*(1+2*(C3419/C3418-1))+IFERROR(VLOOKUP(A3419,BITXeom!$C$9:$D$100,2,0),0)-$D$3*IFERROR(VLOOKUP($A3419,Dividends!$C$10:$E$100,2,0),0)</f>
        <v>13.413144895337792</v>
      </c>
      <c r="E3419" s="9">
        <v>13.48</v>
      </c>
      <c r="F3419" s="44">
        <f t="shared" si="167"/>
        <v>-4.9595774971964435E-3</v>
      </c>
      <c r="G3419" s="66">
        <f t="shared" si="162"/>
        <v>2.0772920900932142E-2</v>
      </c>
      <c r="H3419" s="2">
        <f>H3418*(1-H$1+IF(AND(WEEKDAY($A3419)&lt;&gt;1,WEEKDAY($A3419)&lt;&gt;7),-VLOOKUP($A3419,ETF_OP_Fee!$I$5:$J$14,2,1),0))^($A3419-$A3418)*(1+1*(B3419/B3418-1))</f>
        <v>16.665438128789116</v>
      </c>
      <c r="I3419" s="9">
        <f>IFERROR(VLOOKUP(A3419,'BITO-IV'!$A$1:$J$10000,4,0),"")</f>
        <v>15.5787</v>
      </c>
      <c r="J3419" s="9">
        <f t="shared" si="160"/>
        <v>6.975794699102722E-2</v>
      </c>
      <c r="L3419" s="9">
        <f>VLOOKUP(A3419,'ETH-Web'!$A$1:$G$10001,6,0)</f>
        <v>1857.741943</v>
      </c>
      <c r="M3419" s="2">
        <f>M3418*(1-M$1+IF(AND(WEEKDAY($A3419)&lt;&gt;1,WEEKDAY($A3419)&lt;&gt;7),-VLOOKUP($A3419,ETF_OP_Fee!$K$5:$L$14,2,1),0))^($A3419-$A3418)*(1+2*(L3419/L3418-1))-M$3*IFERROR(VLOOKUP($A5015,Dividends!$C$10:$E$100,3,0),0)</f>
        <v>4.8128801744305312</v>
      </c>
      <c r="R3419">
        <f t="shared" si="163"/>
        <v>426.24656290011109</v>
      </c>
      <c r="S3419" t="e">
        <f t="shared" si="161"/>
        <v>#VALUE!</v>
      </c>
      <c r="T3419">
        <f t="shared" si="159"/>
        <v>366.32605666511841</v>
      </c>
      <c r="U3419">
        <f t="shared" si="164"/>
        <v>1211.9378704100054</v>
      </c>
      <c r="V3419">
        <f t="shared" si="165"/>
        <v>987.08801083980029</v>
      </c>
      <c r="W3419">
        <f>VLOOKUP(A3419,Tbills!$B$4:$C$10000,2,1)</f>
        <v>5.2700004395604312</v>
      </c>
    </row>
    <row r="3420" spans="1:27">
      <c r="A3420" s="25">
        <v>45133</v>
      </c>
      <c r="B3420">
        <f>IFERROR(VLOOKUP($A3420,'BTC-Web'!$A$2:$H$10000,2,0),"")</f>
        <v>29225.759765999999</v>
      </c>
      <c r="C3420">
        <f>VLOOKUP(A3420,H_SPBTFDUE!$B$2:$C$5828,2,0)</f>
        <v>158.41</v>
      </c>
      <c r="D3420" s="2">
        <f>D3419*(1-D$1+IF(AND(WEEKDAY($A3420)&lt;&gt;1,WEEKDAY($A3420)&lt;&gt;7),-VLOOKUP($A3420,ETF_OP_Fee!$G$5:$H$14,2,1),0))^($A3420-$A3419)*(1+2*(C3420/C3419-1))+IFERROR(VLOOKUP(A3420,BITXeom!$C$9:$D$100,2,0),0)-$D$3*IFERROR(VLOOKUP($A3420,Dividends!$C$10:$E$100,2,0),0)</f>
        <v>13.525458787842572</v>
      </c>
      <c r="E3420" s="9">
        <v>13.62</v>
      </c>
      <c r="F3420" s="44">
        <f t="shared" si="167"/>
        <v>-6.9413518470945457E-3</v>
      </c>
      <c r="G3420" s="66">
        <f t="shared" si="162"/>
        <v>2.0595373778947788E-2</v>
      </c>
      <c r="H3420" s="2">
        <f>H3419*(1-H$1+IF(AND(WEEKDAY($A3420)&lt;&gt;1,WEEKDAY($A3420)&lt;&gt;7),-VLOOKUP($A3420,ETF_OP_Fee!$I$5:$J$14,2,1),0))^($A3420-$A3419)*(1+1*(B3420/B3419-1))</f>
        <v>16.678922092758889</v>
      </c>
      <c r="I3420" s="9">
        <f>IFERROR(VLOOKUP(A3420,'BITO-IV'!$A$1:$J$10000,4,0),"")</f>
        <v>15.652200000000001</v>
      </c>
      <c r="J3420" s="9">
        <f t="shared" si="160"/>
        <v>6.5596024377332807E-2</v>
      </c>
      <c r="L3420" s="9">
        <f>VLOOKUP(A3420,'ETH-Web'!$A$1:$G$10001,6,0)</f>
        <v>1872.1599120000001</v>
      </c>
      <c r="M3420" s="2">
        <f>M3419*(1-M$1+IF(AND(WEEKDAY($A3420)&lt;&gt;1,WEEKDAY($A3420)&lt;&gt;7),-VLOOKUP($A3420,ETF_OP_Fee!$K$5:$L$14,2,1),0))^($A3420-$A3419)*(1+2*(L3420/L3419-1))-M$3*IFERROR(VLOOKUP($A5016,Dividends!$C$10:$E$100,3,0),0)</f>
        <v>4.887460003454108</v>
      </c>
      <c r="R3420">
        <f t="shared" si="163"/>
        <v>426.93005778716741</v>
      </c>
      <c r="S3420" t="e">
        <f t="shared" si="161"/>
        <v>#VALUE!</v>
      </c>
      <c r="T3420">
        <f t="shared" si="159"/>
        <v>367.88202508128188</v>
      </c>
      <c r="U3420">
        <f t="shared" si="164"/>
        <v>1221.3437422596121</v>
      </c>
      <c r="V3420">
        <f t="shared" si="165"/>
        <v>1002.3838113608189</v>
      </c>
      <c r="W3420">
        <f>VLOOKUP(A3420,Tbills!$B$4:$C$10000,2,1)</f>
        <v>5.2700004395604312</v>
      </c>
    </row>
    <row r="3421" spans="1:27">
      <c r="A3421" s="25">
        <v>45134</v>
      </c>
      <c r="B3421">
        <f>IFERROR(VLOOKUP($A3421,'BTC-Web'!$A$2:$H$10000,2,0),"")</f>
        <v>29353.798827999999</v>
      </c>
      <c r="C3421">
        <f>VLOOKUP(A3421,H_SPBTFDUE!$B$2:$C$5828,2,0)</f>
        <v>156.78</v>
      </c>
      <c r="D3421" s="2">
        <f>D3420*(1-D$1+IF(AND(WEEKDAY($A3421)&lt;&gt;1,WEEKDAY($A3421)&lt;&gt;7),-VLOOKUP($A3421,ETF_OP_Fee!$G$5:$H$14,2,1),0))^($A3421-$A3420)*(1+2*(C3421/C3420-1))+IFERROR(VLOOKUP(A3421,BITXeom!$C$9:$D$100,2,0),0)-$D$3*IFERROR(VLOOKUP($A3421,Dividends!$C$10:$E$100,2,0),0)</f>
        <v>13.245514576685729</v>
      </c>
      <c r="E3421" s="9">
        <v>13.32</v>
      </c>
      <c r="F3421" s="44">
        <f t="shared" si="167"/>
        <v>-5.5919987473177502E-3</v>
      </c>
      <c r="G3421" s="66">
        <f t="shared" si="162"/>
        <v>2.1018144368349895E-2</v>
      </c>
      <c r="H3421" s="2">
        <f>H3420*(1-H$1+IF(AND(WEEKDAY($A3421)&lt;&gt;1,WEEKDAY($A3421)&lt;&gt;7),-VLOOKUP($A3421,ETF_OP_Fee!$I$5:$J$14,2,1),0))^($A3421-$A3420)*(1+1*(B3421/B3420-1))</f>
        <v>16.738706171228252</v>
      </c>
      <c r="I3421" s="9">
        <f>IFERROR(VLOOKUP(A3421,'BITO-IV'!$A$1:$J$10000,4,0),"")</f>
        <v>15.4862</v>
      </c>
      <c r="J3421" s="9">
        <f t="shared" si="160"/>
        <v>8.0878858030262624E-2</v>
      </c>
      <c r="L3421" s="9">
        <f>VLOOKUP(A3421,'ETH-Web'!$A$1:$G$10001,6,0)</f>
        <v>1860.357178</v>
      </c>
      <c r="M3421" s="2">
        <f>M3420*(1-M$1+IF(AND(WEEKDAY($A3421)&lt;&gt;1,WEEKDAY($A3421)&lt;&gt;7),-VLOOKUP($A3421,ETF_OP_Fee!$K$5:$L$14,2,1),0))^($A3421-$A3420)*(1+2*(L3421/L3420-1))-M$3*IFERROR(VLOOKUP($A5017,Dividends!$C$10:$E$100,3,0),0)</f>
        <v>4.8257112952575643</v>
      </c>
      <c r="R3421">
        <f t="shared" si="163"/>
        <v>428.80045310199745</v>
      </c>
      <c r="S3421" t="e">
        <f t="shared" si="161"/>
        <v>#VALUE!</v>
      </c>
      <c r="T3421">
        <f t="shared" si="159"/>
        <v>364.09660938225727</v>
      </c>
      <c r="U3421">
        <f t="shared" si="164"/>
        <v>1213.6439751510134</v>
      </c>
      <c r="V3421">
        <f t="shared" si="165"/>
        <v>989.71958384286177</v>
      </c>
      <c r="W3421">
        <f>VLOOKUP(A3421,Tbills!$B$4:$C$10000,2,1)</f>
        <v>5.2700004395604312</v>
      </c>
    </row>
    <row r="3422" spans="1:27">
      <c r="A3422" s="25">
        <v>45135</v>
      </c>
      <c r="B3422">
        <f>IFERROR(VLOOKUP($A3422,'BTC-Web'!$A$2:$H$10000,2,0),"")</f>
        <v>29212.164063</v>
      </c>
      <c r="C3422">
        <f>VLOOKUP(A3422,H_SPBTFDUE!$B$2:$C$5828,2,0)</f>
        <v>157.97</v>
      </c>
      <c r="D3422" s="2">
        <f>D3421*(1-D$1+IF(AND(WEEKDAY($A3422)&lt;&gt;1,WEEKDAY($A3422)&lt;&gt;7),-VLOOKUP($A3422,ETF_OP_Fee!$G$5:$H$14,2,1),0))^($A3422-$A3421)*(1+2*(C3422/C3421-1))+IFERROR(VLOOKUP(A3422,BITXeom!$C$9:$D$100,2,0),0)-$D$3*IFERROR(VLOOKUP($A3422,Dividends!$C$10:$E$100,2,0),0)</f>
        <v>13.444967254364524</v>
      </c>
      <c r="E3422" s="9">
        <v>13.54</v>
      </c>
      <c r="F3422" s="44">
        <f t="shared" si="167"/>
        <v>-7.0186665905077605E-3</v>
      </c>
      <c r="G3422" s="66">
        <f t="shared" si="162"/>
        <v>2.0697984170365585E-2</v>
      </c>
      <c r="H3422" s="2">
        <f>H3421*(1-H$1+IF(AND(WEEKDAY($A3422)&lt;&gt;1,WEEKDAY($A3422)&lt;&gt;7),-VLOOKUP($A3422,ETF_OP_Fee!$I$5:$J$14,2,1),0))^($A3422-$A3421)*(1+1*(B3422/B3421-1))</f>
        <v>16.644728125660684</v>
      </c>
      <c r="I3422" s="9">
        <f>IFERROR(VLOOKUP(A3422,'BITO-IV'!$A$1:$J$10000,4,0),"")</f>
        <v>15.601699999999999</v>
      </c>
      <c r="J3422" s="9">
        <f t="shared" si="160"/>
        <v>6.6853491969508738E-2</v>
      </c>
      <c r="L3422" s="9">
        <f>VLOOKUP(A3422,'ETH-Web'!$A$1:$G$10001,6,0)</f>
        <v>1874.7448730000001</v>
      </c>
      <c r="M3422" s="2">
        <f>M3421*(1-M$1+IF(AND(WEEKDAY($A3422)&lt;&gt;1,WEEKDAY($A3422)&lt;&gt;7),-VLOOKUP($A3422,ETF_OP_Fee!$K$5:$L$14,2,1),0))^($A3422-$A3421)*(1+2*(L3422/L3421-1))-M$3*IFERROR(VLOOKUP($A5018,Dividends!$C$10:$E$100,3,0),0)</f>
        <v>4.9002276018311912</v>
      </c>
      <c r="R3422">
        <f t="shared" si="163"/>
        <v>426.73145168371894</v>
      </c>
      <c r="S3422" t="e">
        <f t="shared" si="161"/>
        <v>#VALUE!</v>
      </c>
      <c r="T3422">
        <f t="shared" si="159"/>
        <v>366.86019507663724</v>
      </c>
      <c r="U3422">
        <f t="shared" si="164"/>
        <v>1223.0300971062784</v>
      </c>
      <c r="V3422">
        <f t="shared" si="165"/>
        <v>1005.0023563543534</v>
      </c>
      <c r="W3422">
        <f>VLOOKUP(A3422,Tbills!$B$4:$C$10000,2,1)</f>
        <v>5.2700004395604312</v>
      </c>
    </row>
    <row r="3423" spans="1:27">
      <c r="A3423" s="25">
        <v>45138</v>
      </c>
      <c r="B3423">
        <f>IFERROR(VLOOKUP($A3423,'BTC-Web'!$A$2:$H$10000,2,0),"")</f>
        <v>29278.314452999999</v>
      </c>
      <c r="C3423">
        <f>VLOOKUP(A3423,H_SPBTFDUE!$B$2:$C$5828,2,0)</f>
        <v>156.63999999999999</v>
      </c>
      <c r="D3423" s="2">
        <f>D3422*(1-D$1+IF(AND(WEEKDAY($A3423)&lt;&gt;1,WEEKDAY($A3423)&lt;&gt;7),-VLOOKUP($A3423,ETF_OP_Fee!$G$5:$H$14,2,1),0))^($A3423-$A3422)*(1+2*(C3423/C3422-1))+IFERROR(VLOOKUP(A3423,BITXeom!$C$9:$D$100,2,0),0)-$D$3*IFERROR(VLOOKUP($A3423,Dividends!$C$10:$E$100,2,0),0)</f>
        <v>13.213792448682746</v>
      </c>
      <c r="E3423" s="9">
        <v>13.33</v>
      </c>
      <c r="F3423" s="44">
        <f t="shared" si="167"/>
        <v>-8.7177457852404272E-3</v>
      </c>
      <c r="G3423" s="66">
        <f t="shared" si="162"/>
        <v>2.1045432650359266E-2</v>
      </c>
      <c r="H3423" s="2">
        <f>H3422*(1-H$1+IF(AND(WEEKDAY($A3423)&lt;&gt;1,WEEKDAY($A3423)&lt;&gt;7),-VLOOKUP($A3423,ETF_OP_Fee!$I$5:$J$14,2,1),0))^($A3423-$A3422)*(1+1*(B3423/B3422-1))</f>
        <v>16.642756253716875</v>
      </c>
      <c r="I3423" s="9">
        <f>IFERROR(VLOOKUP(A3423,'BITO-IV'!$A$1:$J$10000,4,0),"")</f>
        <v>15.4735</v>
      </c>
      <c r="J3423" s="9">
        <f t="shared" si="160"/>
        <v>7.5565079246251665E-2</v>
      </c>
      <c r="L3423" s="9">
        <f>VLOOKUP(A3423,'ETH-Web'!$A$1:$G$10001,6,0)</f>
        <v>1856.1623540000001</v>
      </c>
      <c r="M3423" s="2">
        <f>M3422*(1-M$1+IF(AND(WEEKDAY($A3423)&lt;&gt;1,WEEKDAY($A3423)&lt;&gt;7),-VLOOKUP($A3423,ETF_OP_Fee!$K$5:$L$14,2,1),0))^($A3423-$A3422)*(1+2*(L3423/L3422-1))-M$3*IFERROR(VLOOKUP($A5019,Dividends!$C$10:$E$100,3,0),0)</f>
        <v>4.8027141617489644</v>
      </c>
      <c r="R3423">
        <f t="shared" si="163"/>
        <v>427.69777694100782</v>
      </c>
      <c r="S3423" t="e">
        <f t="shared" si="161"/>
        <v>#VALUE!</v>
      </c>
      <c r="T3423">
        <f t="shared" ref="T3423:T3486" si="168">IF($A3423&gt;=$R$2,C3423*T$4,"")</f>
        <v>363.77148165350667</v>
      </c>
      <c r="U3423">
        <f t="shared" si="164"/>
        <v>1210.9073915881236</v>
      </c>
      <c r="V3423">
        <f t="shared" si="165"/>
        <v>985.00303284900554</v>
      </c>
      <c r="W3423">
        <f>VLOOKUP(A3423,Tbills!$B$4:$C$10000,2,1)</f>
        <v>5.2800013186813031</v>
      </c>
    </row>
    <row r="3424" spans="1:27">
      <c r="A3424" s="25">
        <v>45139</v>
      </c>
      <c r="B3424">
        <f>IFERROR(VLOOKUP($A3424,'BTC-Web'!$A$2:$H$10000,2,0),"")</f>
        <v>29230.873047000001</v>
      </c>
      <c r="C3424">
        <f>VLOOKUP(A3424,H_SPBTFDUE!$B$2:$C$5828,2,0)</f>
        <v>157.47</v>
      </c>
      <c r="D3424" s="2">
        <f>D3423*(1-D$1+IF(AND(WEEKDAY($A3424)&lt;&gt;1,WEEKDAY($A3424)&lt;&gt;7),-VLOOKUP($A3424,ETF_OP_Fee!$G$5:$H$14,2,1),0))^($A3424-$A3423)*(1+2*(C3424/C3423-1))+IFERROR(VLOOKUP(A3424,BITXeom!$C$9:$D$100,2,0),0)-$D$3*IFERROR(VLOOKUP($A3424,Dividends!$C$10:$E$100,2,0),0)</f>
        <v>13.352216478960594</v>
      </c>
      <c r="E3424" s="9">
        <v>13.44</v>
      </c>
      <c r="F3424" s="44">
        <f t="shared" si="167"/>
        <v>-6.531511982098559E-3</v>
      </c>
      <c r="G3424" s="66">
        <f t="shared" si="162"/>
        <v>2.0821307141073692E-2</v>
      </c>
      <c r="H3424" s="2">
        <f>H3423*(1-H$1+IF(AND(WEEKDAY($A3424)&lt;&gt;1,WEEKDAY($A3424)&lt;&gt;7),-VLOOKUP($A3424,ETF_OP_Fee!$I$5:$J$14,2,1),0))^($A3424-$A3423)*(1+1*(B3424/B3423-1))</f>
        <v>16.602610174818548</v>
      </c>
      <c r="I3424" s="9">
        <f>IFERROR(VLOOKUP(A3424,'BITO-IV'!$A$1:$J$10000,4,0),"")</f>
        <v>15.1698</v>
      </c>
      <c r="J3424" s="9">
        <f t="shared" si="160"/>
        <v>9.4451487482929641E-2</v>
      </c>
      <c r="L3424" s="9">
        <f>VLOOKUP(A3424,'ETH-Web'!$A$1:$G$10001,6,0)</f>
        <v>1871.7921140000001</v>
      </c>
      <c r="M3424" s="2">
        <f>M3423*(1-M$1+IF(AND(WEEKDAY($A3424)&lt;&gt;1,WEEKDAY($A3424)&lt;&gt;7),-VLOOKUP($A3424,ETF_OP_Fee!$K$5:$L$14,2,1),0))^($A3424-$A3423)*(1+2*(L3424/L3423-1))-M$3*IFERROR(VLOOKUP($A5020,Dividends!$C$10:$E$100,3,0),0)</f>
        <v>4.8834706164695785</v>
      </c>
      <c r="R3424">
        <f t="shared" si="163"/>
        <v>427.00475262385572</v>
      </c>
      <c r="S3424" t="e">
        <f t="shared" si="161"/>
        <v>#VALUE!</v>
      </c>
      <c r="T3424">
        <f t="shared" si="168"/>
        <v>365.69902461681369</v>
      </c>
      <c r="U3424">
        <f t="shared" si="164"/>
        <v>1221.1038013321111</v>
      </c>
      <c r="V3424">
        <f t="shared" si="165"/>
        <v>1001.5656160348786</v>
      </c>
      <c r="W3424">
        <f>VLOOKUP(A3424,Tbills!$B$4:$C$10000,2,1)</f>
        <v>5.2800013186813031</v>
      </c>
    </row>
    <row r="3425" spans="1:23">
      <c r="A3425" s="25">
        <v>45140</v>
      </c>
      <c r="B3425">
        <f>IFERROR(VLOOKUP($A3425,'BTC-Web'!$A$2:$H$10000,2,0),"")</f>
        <v>29704.146484000001</v>
      </c>
      <c r="C3425">
        <f>VLOOKUP(A3425,H_SPBTFDUE!$B$2:$C$5828,2,0)</f>
        <v>156.61000000000001</v>
      </c>
      <c r="D3425" s="2">
        <f>D3424*(1-D$1+IF(AND(WEEKDAY($A3425)&lt;&gt;1,WEEKDAY($A3425)&lt;&gt;7),-VLOOKUP($A3425,ETF_OP_Fee!$G$5:$H$14,2,1),0))^($A3425-$A3424)*(1+2*(C3425/C3424-1))+IFERROR(VLOOKUP(A3425,BITXeom!$C$9:$D$100,2,0),0)-$D$3*IFERROR(VLOOKUP($A3425,Dividends!$C$10:$E$100,2,0),0)</f>
        <v>13.204782016644717</v>
      </c>
      <c r="E3425" s="9">
        <v>13.29</v>
      </c>
      <c r="F3425" s="44">
        <f t="shared" si="167"/>
        <v>-6.4121883638286192E-3</v>
      </c>
      <c r="G3425" s="66">
        <f t="shared" si="162"/>
        <v>2.1047648505155069E-2</v>
      </c>
      <c r="H3425" s="2">
        <f>H3424*(1-H$1+IF(AND(WEEKDAY($A3425)&lt;&gt;1,WEEKDAY($A3425)&lt;&gt;7),-VLOOKUP($A3425,ETF_OP_Fee!$I$5:$J$14,2,1),0))^($A3425-$A3424)*(1+1*(B3425/B3424-1))</f>
        <v>16.858039396131758</v>
      </c>
      <c r="I3425" s="9">
        <f>IFERROR(VLOOKUP(A3425,'BITO-IV'!$A$1:$J$10000,4,0),"")</f>
        <v>15.0908</v>
      </c>
      <c r="J3425" s="9">
        <f t="shared" ref="J3425:J3488" si="169">H3425/I3425-1</f>
        <v>0.11710707160201972</v>
      </c>
      <c r="L3425" s="9">
        <f>VLOOKUP(A3425,'ETH-Web'!$A$1:$G$10001,6,0)</f>
        <v>1839.0897219999999</v>
      </c>
      <c r="M3425" s="2">
        <f>M3424*(1-M$1+IF(AND(WEEKDAY($A3425)&lt;&gt;1,WEEKDAY($A3425)&lt;&gt;7),-VLOOKUP($A3425,ETF_OP_Fee!$K$5:$L$14,2,1),0))^($A3425-$A3424)*(1+2*(L3425/L3424-1))-M$3*IFERROR(VLOOKUP($A5021,Dividends!$C$10:$E$100,3,0),0)</f>
        <v>4.7127093867763454</v>
      </c>
      <c r="R3425">
        <f t="shared" si="163"/>
        <v>433.91833356838271</v>
      </c>
      <c r="S3425" t="e">
        <f t="shared" si="161"/>
        <v>#VALUE!</v>
      </c>
      <c r="T3425">
        <f t="shared" si="168"/>
        <v>363.7018114259173</v>
      </c>
      <c r="U3425">
        <f t="shared" si="164"/>
        <v>1199.7696932945917</v>
      </c>
      <c r="V3425">
        <f t="shared" si="165"/>
        <v>966.54368396145128</v>
      </c>
      <c r="W3425">
        <f>VLOOKUP(A3425,Tbills!$B$4:$C$10000,2,1)</f>
        <v>5.2800013186813031</v>
      </c>
    </row>
    <row r="3426" spans="1:23">
      <c r="A3426" s="25">
        <v>45141</v>
      </c>
      <c r="B3426">
        <f>IFERROR(VLOOKUP($A3426,'BTC-Web'!$A$2:$H$10000,2,0),"")</f>
        <v>29161.8125</v>
      </c>
      <c r="C3426">
        <f>VLOOKUP(A3426,H_SPBTFDUE!$B$2:$C$5828,2,0)</f>
        <v>157.30000000000001</v>
      </c>
      <c r="D3426" s="2">
        <f>D3425*(1-D$1+IF(AND(WEEKDAY($A3426)&lt;&gt;1,WEEKDAY($A3426)&lt;&gt;7),-VLOOKUP($A3426,ETF_OP_Fee!$G$5:$H$14,2,1),0))^($A3426-$A3425)*(1+2*(C3426/C3425-1))+IFERROR(VLOOKUP(A3426,BITXeom!$C$9:$D$100,2,0),0)-$D$3*IFERROR(VLOOKUP($A3426,Dividends!$C$10:$E$100,2,0),0)</f>
        <v>13.319532730044257</v>
      </c>
      <c r="E3426" s="9">
        <v>13.4</v>
      </c>
      <c r="F3426" s="44">
        <f t="shared" si="167"/>
        <v>-6.0050201459510566E-3</v>
      </c>
      <c r="G3426" s="66">
        <f t="shared" si="162"/>
        <v>2.0861087355095339E-2</v>
      </c>
      <c r="H3426" s="2">
        <f>H3425*(1-H$1+IF(AND(WEEKDAY($A3426)&lt;&gt;1,WEEKDAY($A3426)&lt;&gt;7),-VLOOKUP($A3426,ETF_OP_Fee!$I$5:$J$14,2,1),0))^($A3426-$A3425)*(1+1*(B3426/B3425-1))</f>
        <v>16.537120925643556</v>
      </c>
      <c r="I3426" s="9">
        <f>IFERROR(VLOOKUP(A3426,'BITO-IV'!$A$1:$J$10000,4,0),"")</f>
        <v>15.157500000000001</v>
      </c>
      <c r="J3426" s="9">
        <f t="shared" si="169"/>
        <v>9.1019028576187155E-2</v>
      </c>
      <c r="L3426" s="9">
        <f>VLOOKUP(A3426,'ETH-Web'!$A$1:$G$10001,6,0)</f>
        <v>1835.136475</v>
      </c>
      <c r="M3426" s="2">
        <f>M3425*(1-M$1+IF(AND(WEEKDAY($A3426)&lt;&gt;1,WEEKDAY($A3426)&lt;&gt;7),-VLOOKUP($A3426,ETF_OP_Fee!$K$5:$L$14,2,1),0))^($A3426-$A3425)*(1+2*(L3426/L3425-1))-M$3*IFERROR(VLOOKUP($A5022,Dividends!$C$10:$E$100,3,0),0)</f>
        <v>4.6923279688217976</v>
      </c>
      <c r="R3426">
        <f t="shared" si="163"/>
        <v>425.99591577726585</v>
      </c>
      <c r="S3426" t="e">
        <f t="shared" si="161"/>
        <v>#VALUE!</v>
      </c>
      <c r="T3426">
        <f t="shared" si="168"/>
        <v>365.30422666047377</v>
      </c>
      <c r="U3426">
        <f t="shared" si="164"/>
        <v>1197.1907076779737</v>
      </c>
      <c r="V3426">
        <f t="shared" si="165"/>
        <v>962.36359790534459</v>
      </c>
      <c r="W3426">
        <f>VLOOKUP(A3426,Tbills!$B$4:$C$10000,2,1)</f>
        <v>5.2800013186813031</v>
      </c>
    </row>
    <row r="3427" spans="1:23">
      <c r="A3427" s="25">
        <v>45142</v>
      </c>
      <c r="B3427">
        <f>IFERROR(VLOOKUP($A3427,'BTC-Web'!$A$2:$H$10000,2,0),"")</f>
        <v>29174.382813</v>
      </c>
      <c r="C3427">
        <f>VLOOKUP(A3427,H_SPBTFDUE!$B$2:$C$5828,2,0)</f>
        <v>155.57</v>
      </c>
      <c r="D3427" s="2">
        <f>D3426*(1-D$1+IF(AND(WEEKDAY($A3427)&lt;&gt;1,WEEKDAY($A3427)&lt;&gt;7),-VLOOKUP($A3427,ETF_OP_Fee!$G$5:$H$14,2,1),0))^($A3427-$A3426)*(1+2*(C3427/C3426-1))+IFERROR(VLOOKUP(A3427,BITXeom!$C$9:$D$100,2,0),0)-$D$3*IFERROR(VLOOKUP($A3427,Dividends!$C$10:$E$100,2,0),0)</f>
        <v>13.02498349127981</v>
      </c>
      <c r="E3427" s="9">
        <v>13.14</v>
      </c>
      <c r="F3427" s="44">
        <f t="shared" si="167"/>
        <v>-8.7531589589185943E-3</v>
      </c>
      <c r="G3427" s="66">
        <f t="shared" si="162"/>
        <v>2.1318865785439099E-2</v>
      </c>
      <c r="H3427" s="2">
        <f>H3426*(1-H$1+IF(AND(WEEKDAY($A3427)&lt;&gt;1,WEEKDAY($A3427)&lt;&gt;7),-VLOOKUP($A3427,ETF_OP_Fee!$I$5:$J$14,2,1),0))^($A3427-$A3426)*(1+1*(B3427/B3426-1))</f>
        <v>16.531127233431366</v>
      </c>
      <c r="I3427" s="9">
        <f>IFERROR(VLOOKUP(A3427,'BITO-IV'!$A$1:$J$10000,4,0),"")</f>
        <v>15.007099999999999</v>
      </c>
      <c r="J3427" s="9">
        <f t="shared" si="169"/>
        <v>0.10155374678861118</v>
      </c>
      <c r="L3427" s="9">
        <f>VLOOKUP(A3427,'ETH-Web'!$A$1:$G$10001,6,0)</f>
        <v>1827.7128909999999</v>
      </c>
      <c r="M3427" s="2">
        <f>M3426*(1-M$1+IF(AND(WEEKDAY($A3427)&lt;&gt;1,WEEKDAY($A3427)&lt;&gt;7),-VLOOKUP($A3427,ETF_OP_Fee!$K$5:$L$14,2,1),0))^($A3427-$A3426)*(1+2*(L3427/L3426-1))-M$3*IFERROR(VLOOKUP($A5023,Dividends!$C$10:$E$100,3,0),0)</f>
        <v>4.6542448328947907</v>
      </c>
      <c r="R3427">
        <f t="shared" si="163"/>
        <v>426.17954297801145</v>
      </c>
      <c r="S3427" t="e">
        <f t="shared" si="161"/>
        <v>#VALUE!</v>
      </c>
      <c r="T3427">
        <f t="shared" si="168"/>
        <v>361.28657686948441</v>
      </c>
      <c r="U3427">
        <f t="shared" si="164"/>
        <v>1192.3477731586395</v>
      </c>
      <c r="V3427">
        <f t="shared" si="165"/>
        <v>954.55301348887747</v>
      </c>
      <c r="W3427">
        <f>VLOOKUP(A3427,Tbills!$B$4:$C$10000,2,1)</f>
        <v>5.2800013186813031</v>
      </c>
    </row>
    <row r="3428" spans="1:23">
      <c r="A3428" s="25">
        <v>45145</v>
      </c>
      <c r="B3428">
        <f>IFERROR(VLOOKUP($A3428,'BTC-Web'!$A$2:$H$10000,2,0),"")</f>
        <v>29038.513672000001</v>
      </c>
      <c r="C3428">
        <f>VLOOKUP(A3428,H_SPBTFDUE!$B$2:$C$5828,2,0)</f>
        <v>156.43</v>
      </c>
      <c r="D3428" s="2">
        <f>D3427*(1-D$1+IF(AND(WEEKDAY($A3428)&lt;&gt;1,WEEKDAY($A3428)&lt;&gt;7),-VLOOKUP($A3428,ETF_OP_Fee!$G$5:$H$14,2,1),0))^($A3428-$A3427)*(1+2*(C3428/C3427-1))+IFERROR(VLOOKUP(A3428,BITXeom!$C$9:$D$100,2,0),0)-$D$3*IFERROR(VLOOKUP($A3428,Dividends!$C$10:$E$100,2,0),0)</f>
        <v>13.164227312805012</v>
      </c>
      <c r="E3428" s="9">
        <v>13.25</v>
      </c>
      <c r="F3428" s="44">
        <f t="shared" si="167"/>
        <v>-6.4734103543386823E-3</v>
      </c>
      <c r="G3428" s="66">
        <f t="shared" si="162"/>
        <v>2.1082052178506162E-2</v>
      </c>
      <c r="H3428" s="2">
        <f>H3427*(1-H$1+IF(AND(WEEKDAY($A3428)&lt;&gt;1,WEEKDAY($A3428)&lt;&gt;7),-VLOOKUP($A3428,ETF_OP_Fee!$I$5:$J$14,2,1),0))^($A3428-$A3427)*(1+1*(B3428/B3427-1))</f>
        <v>16.415018693666802</v>
      </c>
      <c r="I3428" s="9">
        <f>IFERROR(VLOOKUP(A3428,'BITO-IV'!$A$1:$J$10000,4,0),"")</f>
        <v>15.090199999999999</v>
      </c>
      <c r="J3428" s="9">
        <f t="shared" si="169"/>
        <v>8.7793315772276337E-2</v>
      </c>
      <c r="L3428" s="9">
        <f>VLOOKUP(A3428,'ETH-Web'!$A$1:$G$10001,6,0)</f>
        <v>1826.9388429999999</v>
      </c>
      <c r="M3428" s="2">
        <f>M3427*(1-M$1+IF(AND(WEEKDAY($A3428)&lt;&gt;1,WEEKDAY($A3428)&lt;&gt;7),-VLOOKUP($A3428,ETF_OP_Fee!$K$5:$L$14,2,1),0))^($A3428-$A3427)*(1+2*(L3428/L3427-1))-M$3*IFERROR(VLOOKUP($A5024,Dividends!$C$10:$E$100,3,0),0)</f>
        <v>4.649943354087994</v>
      </c>
      <c r="R3428">
        <f t="shared" si="163"/>
        <v>424.19476582651697</v>
      </c>
      <c r="S3428" t="e">
        <f t="shared" si="161"/>
        <v>#VALUE!</v>
      </c>
      <c r="T3428">
        <f t="shared" si="168"/>
        <v>363.28379006038085</v>
      </c>
      <c r="U3428">
        <f t="shared" si="164"/>
        <v>1191.8428063152896</v>
      </c>
      <c r="V3428">
        <f t="shared" si="165"/>
        <v>953.67081031630983</v>
      </c>
      <c r="W3428">
        <f>VLOOKUP(A3428,Tbills!$B$4:$C$10000,2,1)</f>
        <v>5.2899982417582283</v>
      </c>
    </row>
    <row r="3429" spans="1:23">
      <c r="A3429" s="25">
        <v>45146</v>
      </c>
      <c r="B3429">
        <f>IFERROR(VLOOKUP($A3429,'BTC-Web'!$A$2:$H$10000,2,0),"")</f>
        <v>29180.019531000002</v>
      </c>
      <c r="C3429">
        <f>VLOOKUP(A3429,H_SPBTFDUE!$B$2:$C$5828,2,0)</f>
        <v>160.82</v>
      </c>
      <c r="D3429" s="2">
        <f>D3428*(1-D$1+IF(AND(WEEKDAY($A3429)&lt;&gt;1,WEEKDAY($A3429)&lt;&gt;7),-VLOOKUP($A3429,ETF_OP_Fee!$G$5:$H$14,2,1),0))^($A3429-$A3428)*(1+2*(C3429/C3428-1))+IFERROR(VLOOKUP(A3429,BITXeom!$C$9:$D$100,2,0),0)-$D$3*IFERROR(VLOOKUP($A3429,Dividends!$C$10:$E$100,2,0),0)</f>
        <v>13.901424401994447</v>
      </c>
      <c r="E3429" s="9">
        <v>13.99</v>
      </c>
      <c r="F3429" s="44">
        <f t="shared" si="167"/>
        <v>-6.3313508224126513E-3</v>
      </c>
      <c r="G3429" s="66">
        <f t="shared" si="162"/>
        <v>1.9897675218625087E-2</v>
      </c>
      <c r="H3429" s="2">
        <f>H3428*(1-H$1+IF(AND(WEEKDAY($A3429)&lt;&gt;1,WEEKDAY($A3429)&lt;&gt;7),-VLOOKUP($A3429,ETF_OP_Fee!$I$5:$J$14,2,1),0))^($A3429-$A3428)*(1+1*(B3429/B3428-1))</f>
        <v>16.481926719577828</v>
      </c>
      <c r="I3429" s="9">
        <f>IFERROR(VLOOKUP(A3429,'BITO-IV'!$A$1:$J$10000,4,0),"")</f>
        <v>15.514799999999999</v>
      </c>
      <c r="J3429" s="9">
        <f t="shared" si="169"/>
        <v>6.2335751642162984E-2</v>
      </c>
      <c r="L3429" s="9">
        <f>VLOOKUP(A3429,'ETH-Web'!$A$1:$G$10001,6,0)</f>
        <v>1855.8073730000001</v>
      </c>
      <c r="M3429" s="2">
        <f>M3428*(1-M$1+IF(AND(WEEKDAY($A3429)&lt;&gt;1,WEEKDAY($A3429)&lt;&gt;7),-VLOOKUP($A3429,ETF_OP_Fee!$K$5:$L$14,2,1),0))^($A3429-$A3428)*(1+2*(L3429/L3428-1))-M$3*IFERROR(VLOOKUP($A5025,Dividends!$C$10:$E$100,3,0),0)</f>
        <v>4.7967727708553092</v>
      </c>
      <c r="R3429">
        <f t="shared" si="163"/>
        <v>426.26188418524566</v>
      </c>
      <c r="S3429" t="e">
        <f t="shared" si="161"/>
        <v>#VALUE!</v>
      </c>
      <c r="T3429">
        <f t="shared" si="168"/>
        <v>373.47886669763113</v>
      </c>
      <c r="U3429">
        <f t="shared" si="164"/>
        <v>1210.6758121059479</v>
      </c>
      <c r="V3429">
        <f t="shared" si="165"/>
        <v>983.78449519456797</v>
      </c>
      <c r="W3429">
        <f>VLOOKUP(A3429,Tbills!$B$4:$C$10000,2,1)</f>
        <v>5.2899982417582283</v>
      </c>
    </row>
    <row r="3430" spans="1:23">
      <c r="A3430" s="25">
        <v>45147</v>
      </c>
      <c r="B3430">
        <f>IFERROR(VLOOKUP($A3430,'BTC-Web'!$A$2:$H$10000,2,0),"")</f>
        <v>29766.695313</v>
      </c>
      <c r="C3430">
        <f>VLOOKUP(A3430,H_SPBTFDUE!$B$2:$C$5828,2,0)</f>
        <v>157.81</v>
      </c>
      <c r="D3430" s="2">
        <f>D3429*(1-D$1+IF(AND(WEEKDAY($A3430)&lt;&gt;1,WEEKDAY($A3430)&lt;&gt;7),-VLOOKUP($A3430,ETF_OP_Fee!$G$5:$H$14,2,1),0))^($A3430-$A3429)*(1+2*(C3430/C3429-1))+IFERROR(VLOOKUP(A3430,BITXeom!$C$9:$D$100,2,0),0)-$D$3*IFERROR(VLOOKUP($A3430,Dividends!$C$10:$E$100,2,0),0)</f>
        <v>13.379437168409222</v>
      </c>
      <c r="E3430" s="9">
        <v>13.47</v>
      </c>
      <c r="F3430" s="44">
        <f t="shared" si="167"/>
        <v>-6.7232985590778283E-3</v>
      </c>
      <c r="G3430" s="66">
        <f t="shared" si="162"/>
        <v>2.0641472211424667E-2</v>
      </c>
      <c r="H3430" s="2">
        <f>H3429*(1-H$1+IF(AND(WEEKDAY($A3430)&lt;&gt;1,WEEKDAY($A3430)&lt;&gt;7),-VLOOKUP($A3430,ETF_OP_Fee!$I$5:$J$14,2,1),0))^($A3430-$A3429)*(1+1*(B3430/B3429-1))</f>
        <v>16.799966863590608</v>
      </c>
      <c r="I3430" s="9">
        <f>IFERROR(VLOOKUP(A3430,'BITO-IV'!$A$1:$J$10000,4,0),"")</f>
        <v>15.2258</v>
      </c>
      <c r="J3430" s="9">
        <f t="shared" si="169"/>
        <v>0.10338812171384149</v>
      </c>
      <c r="L3430" s="9">
        <f>VLOOKUP(A3430,'ETH-Web'!$A$1:$G$10001,6,0)</f>
        <v>1854.297607</v>
      </c>
      <c r="M3430" s="2">
        <f>M3429*(1-M$1+IF(AND(WEEKDAY($A3430)&lt;&gt;1,WEEKDAY($A3430)&lt;&gt;7),-VLOOKUP($A3430,ETF_OP_Fee!$K$5:$L$14,2,1),0))^($A3430-$A3429)*(1+2*(L3430/L3429-1))-M$3*IFERROR(VLOOKUP($A5026,Dividends!$C$10:$E$100,3,0),0)</f>
        <v>4.7888447444140745</v>
      </c>
      <c r="R3430">
        <f t="shared" si="163"/>
        <v>434.83204720297419</v>
      </c>
      <c r="S3430" t="e">
        <f t="shared" si="161"/>
        <v>#VALUE!</v>
      </c>
      <c r="T3430">
        <f t="shared" si="168"/>
        <v>366.48862052949369</v>
      </c>
      <c r="U3430">
        <f t="shared" si="164"/>
        <v>1209.6908838182749</v>
      </c>
      <c r="V3430">
        <f t="shared" si="165"/>
        <v>982.15851250517142</v>
      </c>
      <c r="W3430">
        <f>VLOOKUP(A3430,Tbills!$B$4:$C$10000,2,1)</f>
        <v>5.2899982417582283</v>
      </c>
    </row>
    <row r="3431" spans="1:23">
      <c r="A3431" s="25">
        <v>45148</v>
      </c>
      <c r="B3431">
        <f>IFERROR(VLOOKUP($A3431,'BTC-Web'!$A$2:$H$10000,2,0),"")</f>
        <v>29563.972656000002</v>
      </c>
      <c r="C3431">
        <f>VLOOKUP(A3431,H_SPBTFDUE!$B$2:$C$5828,2,0)</f>
        <v>157.72</v>
      </c>
      <c r="D3431" s="2">
        <f>D3430*(1-D$1+IF(AND(WEEKDAY($A3431)&lt;&gt;1,WEEKDAY($A3431)&lt;&gt;7),-VLOOKUP($A3431,ETF_OP_Fee!$G$5:$H$14,2,1),0))^($A3431-$A3430)*(1+2*(C3431/C3430-1))+IFERROR(VLOOKUP(A3431,BITXeom!$C$9:$D$100,2,0),0)-$D$3*IFERROR(VLOOKUP($A3431,Dividends!$C$10:$E$100,2,0),0)</f>
        <v>13.362565396095505</v>
      </c>
      <c r="E3431" s="9">
        <v>13.48</v>
      </c>
      <c r="F3431" s="44">
        <f t="shared" si="167"/>
        <v>-8.7117658682860366E-3</v>
      </c>
      <c r="G3431" s="66">
        <f t="shared" si="162"/>
        <v>2.0663941637384733E-2</v>
      </c>
      <c r="H3431" s="2">
        <f>H3430*(1-H$1+IF(AND(WEEKDAY($A3431)&lt;&gt;1,WEEKDAY($A3431)&lt;&gt;7),-VLOOKUP($A3431,ETF_OP_Fee!$I$5:$J$14,2,1),0))^($A3431-$A3430)*(1+1*(B3431/B3430-1))</f>
        <v>16.672318462790606</v>
      </c>
      <c r="I3431" s="9">
        <f>IFERROR(VLOOKUP(A3431,'BITO-IV'!$A$1:$J$10000,4,0),"")</f>
        <v>15.218</v>
      </c>
      <c r="J3431" s="9">
        <f t="shared" si="169"/>
        <v>9.55656763563284E-2</v>
      </c>
      <c r="L3431" s="9">
        <f>VLOOKUP(A3431,'ETH-Web'!$A$1:$G$10001,6,0)</f>
        <v>1850.753418</v>
      </c>
      <c r="M3431" s="2">
        <f>M3430*(1-M$1+IF(AND(WEEKDAY($A3431)&lt;&gt;1,WEEKDAY($A3431)&lt;&gt;7),-VLOOKUP($A3431,ETF_OP_Fee!$K$5:$L$14,2,1),0))^($A3431-$A3430)*(1+2*(L3431/L3430-1))-M$3*IFERROR(VLOOKUP($A5027,Dividends!$C$10:$E$100,3,0),0)</f>
        <v>4.7704156873139141</v>
      </c>
      <c r="R3431">
        <f t="shared" si="163"/>
        <v>431.87067352575451</v>
      </c>
      <c r="S3431" t="e">
        <f t="shared" ref="S3431:S3494" si="170">IF($A3431&gt;=$R$2,I3431*S$4,"")</f>
        <v>#VALUE!</v>
      </c>
      <c r="T3431">
        <f t="shared" si="168"/>
        <v>366.27960984672546</v>
      </c>
      <c r="U3431">
        <f t="shared" si="164"/>
        <v>1207.3787559766361</v>
      </c>
      <c r="V3431">
        <f t="shared" si="165"/>
        <v>978.37884198453503</v>
      </c>
      <c r="W3431">
        <f>VLOOKUP(A3431,Tbills!$B$4:$C$10000,2,1)</f>
        <v>5.2899982417582283</v>
      </c>
    </row>
    <row r="3432" spans="1:23">
      <c r="A3432" s="25">
        <v>45149</v>
      </c>
      <c r="B3432">
        <f>IFERROR(VLOOKUP($A3432,'BTC-Web'!$A$2:$H$10000,2,0),"")</f>
        <v>29424.902343999998</v>
      </c>
      <c r="C3432">
        <f>VLOOKUP(A3432,H_SPBTFDUE!$B$2:$C$5828,2,0)</f>
        <v>157.55000000000001</v>
      </c>
      <c r="D3432" s="2">
        <f>D3431*(1-D$1+IF(AND(WEEKDAY($A3432)&lt;&gt;1,WEEKDAY($A3432)&lt;&gt;7),-VLOOKUP($A3432,ETF_OP_Fee!$G$5:$H$14,2,1),0))^($A3432-$A3431)*(1+2*(C3432/C3431-1))+IFERROR(VLOOKUP(A3432,BITXeom!$C$9:$D$100,2,0),0)-$D$3*IFERROR(VLOOKUP($A3432,Dividends!$C$10:$E$100,2,0),0)</f>
        <v>13.332152102735241</v>
      </c>
      <c r="E3432" s="9">
        <v>13.44</v>
      </c>
      <c r="F3432" s="44">
        <f t="shared" si="167"/>
        <v>-8.0243971179135842E-3</v>
      </c>
      <c r="G3432" s="66">
        <f t="shared" si="162"/>
        <v>2.0707411631662322E-2</v>
      </c>
      <c r="H3432" s="2">
        <f>H3431*(1-H$1+IF(AND(WEEKDAY($A3432)&lt;&gt;1,WEEKDAY($A3432)&lt;&gt;7),-VLOOKUP($A3432,ETF_OP_Fee!$I$5:$J$14,2,1),0))^($A3432-$A3431)*(1+1*(B3432/B3431-1))</f>
        <v>16.580729639806616</v>
      </c>
      <c r="I3432" s="9">
        <f>IFERROR(VLOOKUP(A3432,'BITO-IV'!$A$1:$J$10000,4,0),"")</f>
        <v>15.2051</v>
      </c>
      <c r="J3432" s="9">
        <f t="shared" si="169"/>
        <v>9.0471594386529297E-2</v>
      </c>
      <c r="L3432" s="9">
        <f>VLOOKUP(A3432,'ETH-Web'!$A$1:$G$10001,6,0)</f>
        <v>1847.1243899999999</v>
      </c>
      <c r="M3432" s="2">
        <f>M3431*(1-M$1+IF(AND(WEEKDAY($A3432)&lt;&gt;1,WEEKDAY($A3432)&lt;&gt;7),-VLOOKUP($A3432,ETF_OP_Fee!$K$5:$L$14,2,1),0))^($A3432-$A3431)*(1+2*(L3432/L3431-1))-M$3*IFERROR(VLOOKUP($A5028,Dividends!$C$10:$E$100,3,0),0)</f>
        <v>4.7515852879536489</v>
      </c>
      <c r="R3432">
        <f t="shared" si="163"/>
        <v>429.83913365086261</v>
      </c>
      <c r="S3432" t="e">
        <f t="shared" si="170"/>
        <v>#VALUE!</v>
      </c>
      <c r="T3432">
        <f t="shared" si="168"/>
        <v>365.88481189038549</v>
      </c>
      <c r="U3432">
        <f t="shared" si="164"/>
        <v>1205.011281590567</v>
      </c>
      <c r="V3432">
        <f t="shared" si="165"/>
        <v>974.51685897764617</v>
      </c>
      <c r="W3432">
        <f>VLOOKUP(A3432,Tbills!$B$4:$C$10000,2,1)</f>
        <v>5.2899982417582283</v>
      </c>
    </row>
    <row r="3433" spans="1:23">
      <c r="A3433" s="25">
        <v>45152</v>
      </c>
      <c r="B3433">
        <f>IFERROR(VLOOKUP($A3433,'BTC-Web'!$A$2:$H$10000,2,0),"")</f>
        <v>29283.263672000001</v>
      </c>
      <c r="C3433">
        <f>VLOOKUP(A3433,H_SPBTFDUE!$B$2:$C$5828,2,0)</f>
        <v>157.18</v>
      </c>
      <c r="D3433" s="2">
        <f>D3432*(1-D$1+IF(AND(WEEKDAY($A3433)&lt;&gt;1,WEEKDAY($A3433)&lt;&gt;7),-VLOOKUP($A3433,ETF_OP_Fee!$G$5:$H$14,2,1),0))^($A3433-$A3432)*(1+2*(C3433/C3432-1))+IFERROR(VLOOKUP(A3433,BITXeom!$C$9:$D$100,2,0),0)-$D$3*IFERROR(VLOOKUP($A3433,Dividends!$C$10:$E$100,2,0),0)</f>
        <v>13.264733763394597</v>
      </c>
      <c r="E3433" s="9">
        <v>13.38</v>
      </c>
      <c r="F3433" s="44">
        <f t="shared" si="167"/>
        <v>-8.614815889790961E-3</v>
      </c>
      <c r="G3433" s="66">
        <f t="shared" ref="G3433:G3496" si="171">G3432*(1-G$1-2*(C3433/C3432-1))</f>
        <v>2.080359480082998E-2</v>
      </c>
      <c r="H3433" s="2">
        <f>H3432*(1-H$1+IF(AND(WEEKDAY($A3433)&lt;&gt;1,WEEKDAY($A3433)&lt;&gt;7),-VLOOKUP($A3433,ETF_OP_Fee!$I$5:$J$14,2,1),0))^($A3433-$A3432)*(1+1*(B3433/B3432-1))</f>
        <v>16.461685216433338</v>
      </c>
      <c r="I3433" s="9">
        <f>IFERROR(VLOOKUP(A3433,'BITO-IV'!$A$1:$J$10000,4,0),"")</f>
        <v>15.1699</v>
      </c>
      <c r="J3433" s="9">
        <f t="shared" si="169"/>
        <v>8.5154497816949171E-2</v>
      </c>
      <c r="L3433" s="9">
        <f>VLOOKUP(A3433,'ETH-Web'!$A$1:$G$10001,6,0)</f>
        <v>1844.1857910000001</v>
      </c>
      <c r="M3433" s="2">
        <f>M3432*(1-M$1+IF(AND(WEEKDAY($A3433)&lt;&gt;1,WEEKDAY($A3433)&lt;&gt;7),-VLOOKUP($A3433,ETF_OP_Fee!$K$5:$L$14,2,1),0))^($A3433-$A3432)*(1+2*(L3433/L3432-1))-M$3*IFERROR(VLOOKUP($A5029,Dividends!$C$10:$E$100,3,0),0)</f>
        <v>4.7361007172821132</v>
      </c>
      <c r="R3433">
        <f t="shared" ref="R3433:R3496" si="172">IF($A3433&gt;=$R$2,B3433*R$4,"")</f>
        <v>427.77007515910685</v>
      </c>
      <c r="S3433" t="e">
        <f t="shared" si="170"/>
        <v>#VALUE!</v>
      </c>
      <c r="T3433">
        <f t="shared" si="168"/>
        <v>365.02554575011612</v>
      </c>
      <c r="U3433">
        <f t="shared" si="164"/>
        <v>1203.09422339663</v>
      </c>
      <c r="V3433">
        <f t="shared" si="165"/>
        <v>971.34108199818229</v>
      </c>
      <c r="W3433">
        <f>VLOOKUP(A3433,Tbills!$B$4:$C$10000,2,1)</f>
        <v>5.2949986813186927</v>
      </c>
    </row>
    <row r="3434" spans="1:23">
      <c r="A3434" s="25">
        <v>45153</v>
      </c>
      <c r="B3434">
        <f>IFERROR(VLOOKUP($A3434,'BTC-Web'!$A$2:$H$10000,2,0),"")</f>
        <v>29408.048827999999</v>
      </c>
      <c r="C3434">
        <f>VLOOKUP(A3434,H_SPBTFDUE!$B$2:$C$5828,2,0)</f>
        <v>156.29</v>
      </c>
      <c r="D3434" s="2">
        <f>D3433*(1-D$1+IF(AND(WEEKDAY($A3434)&lt;&gt;1,WEEKDAY($A3434)&lt;&gt;7),-VLOOKUP($A3434,ETF_OP_Fee!$G$5:$H$14,2,1),0))^($A3434-$A3433)*(1+2*(C3434/C3433-1))+IFERROR(VLOOKUP(A3434,BITXeom!$C$9:$D$100,2,0),0)-$D$3*IFERROR(VLOOKUP($A3434,Dividends!$C$10:$E$100,2,0),0)</f>
        <v>13.112935084458169</v>
      </c>
      <c r="E3434" s="9">
        <v>13.22</v>
      </c>
      <c r="F3434" s="44">
        <f t="shared" si="167"/>
        <v>-8.0987076809252434E-3</v>
      </c>
      <c r="G3434" s="66">
        <f t="shared" si="171"/>
        <v>2.1038104180539731E-2</v>
      </c>
      <c r="H3434" s="2">
        <f>H3433*(1-H$1+IF(AND(WEEKDAY($A3434)&lt;&gt;1,WEEKDAY($A3434)&lt;&gt;7),-VLOOKUP($A3434,ETF_OP_Fee!$I$5:$J$14,2,1),0))^($A3434-$A3433)*(1+1*(B3434/B3433-1))</f>
        <v>16.518721376649875</v>
      </c>
      <c r="I3434" s="9">
        <f>IFERROR(VLOOKUP(A3434,'BITO-IV'!$A$1:$J$10000,4,0),"")</f>
        <v>15.0846</v>
      </c>
      <c r="J3434" s="9">
        <f t="shared" si="169"/>
        <v>9.5071886337713574E-2</v>
      </c>
      <c r="L3434" s="9">
        <f>VLOOKUP(A3434,'ETH-Web'!$A$1:$G$10001,6,0)</f>
        <v>1826.9327390000001</v>
      </c>
      <c r="M3434" s="2">
        <f>M3433*(1-M$1+IF(AND(WEEKDAY($A3434)&lt;&gt;1,WEEKDAY($A3434)&lt;&gt;7),-VLOOKUP($A3434,ETF_OP_Fee!$K$5:$L$14,2,1),0))^($A3434-$A3433)*(1+2*(L3434/L3433-1))-M$3*IFERROR(VLOOKUP($A5030,Dividends!$C$10:$E$100,3,0),0)</f>
        <v>4.6473650200403753</v>
      </c>
      <c r="R3434">
        <f t="shared" si="172"/>
        <v>429.59293739737234</v>
      </c>
      <c r="S3434" t="e">
        <f t="shared" si="170"/>
        <v>#VALUE!</v>
      </c>
      <c r="T3434">
        <f t="shared" si="168"/>
        <v>362.95866233163025</v>
      </c>
      <c r="U3434">
        <f t="shared" si="164"/>
        <v>1191.8388242397443</v>
      </c>
      <c r="V3434">
        <f t="shared" si="165"/>
        <v>953.14201206368227</v>
      </c>
      <c r="W3434">
        <f>VLOOKUP(A3434,Tbills!$B$4:$C$10000,2,1)</f>
        <v>5.2949986813186927</v>
      </c>
    </row>
    <row r="3435" spans="1:23">
      <c r="A3435" s="25">
        <v>45154</v>
      </c>
      <c r="B3435">
        <f>IFERROR(VLOOKUP($A3435,'BTC-Web'!$A$2:$H$10000,2,0),"")</f>
        <v>29169.074218999998</v>
      </c>
      <c r="C3435">
        <f>VLOOKUP(A3435,H_SPBTFDUE!$B$2:$C$5828,2,0)</f>
        <v>155.77000000000001</v>
      </c>
      <c r="D3435" s="2">
        <f>D3434*(1-D$1+IF(AND(WEEKDAY($A3435)&lt;&gt;1,WEEKDAY($A3435)&lt;&gt;7),-VLOOKUP($A3435,ETF_OP_Fee!$G$5:$H$14,2,1),0))^($A3435-$A3434)*(1+2*(C3435/C3434-1))+IFERROR(VLOOKUP(A3435,BITXeom!$C$9:$D$100,2,0),0)-$D$3*IFERROR(VLOOKUP($A3435,Dividends!$C$10:$E$100,2,0),0)</f>
        <v>13.024107507734847</v>
      </c>
      <c r="E3435" s="9">
        <v>13.14</v>
      </c>
      <c r="F3435" s="44">
        <f t="shared" si="167"/>
        <v>-8.819824373299312E-3</v>
      </c>
      <c r="G3435" s="66">
        <f t="shared" si="171"/>
        <v>2.1177002829366725E-2</v>
      </c>
      <c r="H3435" s="2">
        <f>H3434*(1-H$1+IF(AND(WEEKDAY($A3435)&lt;&gt;1,WEEKDAY($A3435)&lt;&gt;7),-VLOOKUP($A3435,ETF_OP_Fee!$I$5:$J$14,2,1),0))^($A3435-$A3434)*(1+1*(B3435/B3434-1))</f>
        <v>16.371492180653696</v>
      </c>
      <c r="I3435" s="9">
        <f>IFERROR(VLOOKUP(A3435,'BITO-IV'!$A$1:$J$10000,4,0),"")</f>
        <v>15.0357</v>
      </c>
      <c r="J3435" s="9">
        <f t="shared" si="169"/>
        <v>8.884136958396982E-2</v>
      </c>
      <c r="L3435" s="9">
        <f>VLOOKUP(A3435,'ETH-Web'!$A$1:$G$10001,6,0)</f>
        <v>1805.659058</v>
      </c>
      <c r="M3435" s="2">
        <f>M3434*(1-M$1+IF(AND(WEEKDAY($A3435)&lt;&gt;1,WEEKDAY($A3435)&lt;&gt;7),-VLOOKUP($A3435,ETF_OP_Fee!$K$5:$L$14,2,1),0))^($A3435-$A3434)*(1+2*(L3435/L3434-1))-M$3*IFERROR(VLOOKUP($A5031,Dividends!$C$10:$E$100,3,0),0)</f>
        <v>4.5390158275386359</v>
      </c>
      <c r="R3435">
        <f t="shared" si="172"/>
        <v>426.10199500795568</v>
      </c>
      <c r="S3435" t="e">
        <f t="shared" si="170"/>
        <v>#VALUE!</v>
      </c>
      <c r="T3435">
        <f t="shared" si="168"/>
        <v>361.7510450534138</v>
      </c>
      <c r="U3435">
        <f t="shared" si="164"/>
        <v>1177.9604813708274</v>
      </c>
      <c r="V3435">
        <f t="shared" si="165"/>
        <v>930.92035163863432</v>
      </c>
      <c r="W3435">
        <f>VLOOKUP(A3435,Tbills!$B$4:$C$10000,2,1)</f>
        <v>5.2949986813186927</v>
      </c>
    </row>
    <row r="3436" spans="1:23">
      <c r="A3436" s="25">
        <v>45155</v>
      </c>
      <c r="B3436">
        <f>IFERROR(VLOOKUP($A3436,'BTC-Web'!$A$2:$H$10000,2,0),"")</f>
        <v>28699.802734000001</v>
      </c>
      <c r="C3436">
        <f>VLOOKUP(A3436,H_SPBTFDUE!$B$2:$C$5828,2,0)</f>
        <v>149.03</v>
      </c>
      <c r="D3436" s="2">
        <f>D3435*(1-D$1+IF(AND(WEEKDAY($A3436)&lt;&gt;1,WEEKDAY($A3436)&lt;&gt;7),-VLOOKUP($A3436,ETF_OP_Fee!$G$5:$H$14,2,1),0))^($A3436-$A3435)*(1+2*(C3436/C3435-1))+IFERROR(VLOOKUP(A3436,BITXeom!$C$9:$D$100,2,0),0)-$D$3*IFERROR(VLOOKUP($A3436,Dividends!$C$10:$E$100,2,0),0)</f>
        <v>11.895595158198129</v>
      </c>
      <c r="E3436" s="9">
        <v>12</v>
      </c>
      <c r="F3436" s="44">
        <f t="shared" si="167"/>
        <v>-8.7004034834893273E-3</v>
      </c>
      <c r="G3436" s="66">
        <f t="shared" si="171"/>
        <v>2.300851263752551E-2</v>
      </c>
      <c r="H3436" s="2">
        <f>H3435*(1-H$1+IF(AND(WEEKDAY($A3436)&lt;&gt;1,WEEKDAY($A3436)&lt;&gt;7),-VLOOKUP($A3436,ETF_OP_Fee!$I$5:$J$14,2,1),0))^($A3436-$A3435)*(1+1*(B3436/B3435-1))</f>
        <v>16.095331783718333</v>
      </c>
      <c r="I3436" s="9">
        <f>IFERROR(VLOOKUP(A3436,'BITO-IV'!$A$1:$J$10000,4,0),"")</f>
        <v>14.382400000000001</v>
      </c>
      <c r="J3436" s="9">
        <f t="shared" si="169"/>
        <v>0.11909916173366986</v>
      </c>
      <c r="L3436" s="9">
        <f>VLOOKUP(A3436,'ETH-Web'!$A$1:$G$10001,6,0)</f>
        <v>1684.9334719999999</v>
      </c>
      <c r="M3436" s="2">
        <f>M3435*(1-M$1+IF(AND(WEEKDAY($A3436)&lt;&gt;1,WEEKDAY($A3436)&lt;&gt;7),-VLOOKUP($A3436,ETF_OP_Fee!$K$5:$L$14,2,1),0))^($A3436-$A3435)*(1+2*(L3436/L3435-1))-M$3*IFERROR(VLOOKUP($A5032,Dividends!$C$10:$E$100,3,0),0)</f>
        <v>3.9319612815398601</v>
      </c>
      <c r="R3436">
        <f t="shared" si="172"/>
        <v>419.24687460003418</v>
      </c>
      <c r="S3436" t="e">
        <f t="shared" si="170"/>
        <v>#VALUE!</v>
      </c>
      <c r="T3436">
        <f t="shared" si="168"/>
        <v>346.09846725499301</v>
      </c>
      <c r="U3436">
        <f t="shared" si="164"/>
        <v>1099.2025515344767</v>
      </c>
      <c r="V3436">
        <f t="shared" si="165"/>
        <v>806.41771650870612</v>
      </c>
      <c r="W3436">
        <f>VLOOKUP(A3436,Tbills!$B$4:$C$10000,2,1)</f>
        <v>5.2949986813186927</v>
      </c>
    </row>
    <row r="3437" spans="1:23">
      <c r="A3437" s="25">
        <v>45156</v>
      </c>
      <c r="B3437">
        <f>IFERROR(VLOOKUP($A3437,'BTC-Web'!$A$2:$H$10000,2,0),"")</f>
        <v>26636.078125</v>
      </c>
      <c r="C3437">
        <f>VLOOKUP(A3437,H_SPBTFDUE!$B$2:$C$5828,2,0)</f>
        <v>139.16</v>
      </c>
      <c r="D3437" s="2">
        <f>D3436*(1-D$1+IF(AND(WEEKDAY($A3437)&lt;&gt;1,WEEKDAY($A3437)&lt;&gt;7),-VLOOKUP($A3437,ETF_OP_Fee!$G$5:$H$14,2,1),0))^($A3437-$A3436)*(1+2*(C3437/C3436-1))+IFERROR(VLOOKUP(A3437,BITXeom!$C$9:$D$100,2,0),0)-$D$3*IFERROR(VLOOKUP($A3437,Dividends!$C$10:$E$100,2,0),0)</f>
        <v>10.318701586889135</v>
      </c>
      <c r="E3437" s="9">
        <v>10.43</v>
      </c>
      <c r="F3437" s="44">
        <f t="shared" si="167"/>
        <v>-1.0670988792988001E-2</v>
      </c>
      <c r="G3437" s="66">
        <f t="shared" si="171"/>
        <v>2.6054943193302295E-2</v>
      </c>
      <c r="H3437" s="2">
        <f>H3436*(1-H$1+IF(AND(WEEKDAY($A3437)&lt;&gt;1,WEEKDAY($A3437)&lt;&gt;7),-VLOOKUP($A3437,ETF_OP_Fee!$I$5:$J$14,2,1),0))^($A3437-$A3436)*(1+1*(B3437/B3436-1))</f>
        <v>14.926112280696733</v>
      </c>
      <c r="I3437" s="9">
        <f>IFERROR(VLOOKUP(A3437,'BITO-IV'!$A$1:$J$10000,4,0),"")</f>
        <v>13.4373</v>
      </c>
      <c r="J3437" s="9">
        <f t="shared" si="169"/>
        <v>0.11079698158832008</v>
      </c>
      <c r="L3437" s="9">
        <f>VLOOKUP(A3437,'ETH-Web'!$A$1:$G$10001,6,0)</f>
        <v>1660.945068</v>
      </c>
      <c r="M3437" s="2">
        <f>M3436*(1-M$1+IF(AND(WEEKDAY($A3437)&lt;&gt;1,WEEKDAY($A3437)&lt;&gt;7),-VLOOKUP($A3437,ETF_OP_Fee!$K$5:$L$14,2,1),0))^($A3437-$A3436)*(1+2*(L3437/L3436-1))-M$3*IFERROR(VLOOKUP($A5033,Dividends!$C$10:$E$100,3,0),0)</f>
        <v>3.8199042091145481</v>
      </c>
      <c r="R3437">
        <f t="shared" si="172"/>
        <v>389.09997427540463</v>
      </c>
      <c r="S3437" t="e">
        <f t="shared" si="170"/>
        <v>#VALUE!</v>
      </c>
      <c r="T3437">
        <f t="shared" si="168"/>
        <v>323.17696237807706</v>
      </c>
      <c r="U3437">
        <f t="shared" si="164"/>
        <v>1083.5532007902357</v>
      </c>
      <c r="V3437">
        <f t="shared" si="165"/>
        <v>783.43559588403878</v>
      </c>
      <c r="W3437">
        <f>VLOOKUP(A3437,Tbills!$B$4:$C$10000,2,1)</f>
        <v>5.2949986813186927</v>
      </c>
    </row>
    <row r="3438" spans="1:23">
      <c r="A3438" s="25">
        <v>45159</v>
      </c>
      <c r="B3438">
        <f>IFERROR(VLOOKUP($A3438,'BTC-Web'!$A$2:$H$10000,2,0),"")</f>
        <v>26188.691406000002</v>
      </c>
      <c r="C3438">
        <f>VLOOKUP(A3438,H_SPBTFDUE!$B$2:$C$5828,2,0)</f>
        <v>139.34</v>
      </c>
      <c r="D3438" s="2">
        <f>D3437*(1-D$1+IF(AND(WEEKDAY($A3438)&lt;&gt;1,WEEKDAY($A3438)&lt;&gt;7),-VLOOKUP($A3438,ETF_OP_Fee!$G$5:$H$14,2,1),0))^($A3438-$A3437)*(1+2*(C3438/C3437-1))+IFERROR(VLOOKUP(A3438,BITXeom!$C$9:$D$100,2,0),0)-$D$3*IFERROR(VLOOKUP($A3438,Dividends!$C$10:$E$100,2,0),0)</f>
        <v>10.34165465724139</v>
      </c>
      <c r="E3438" s="9">
        <v>10.43</v>
      </c>
      <c r="F3438" s="44">
        <f t="shared" si="167"/>
        <v>-8.4703109068656746E-3</v>
      </c>
      <c r="G3438" s="66">
        <f t="shared" si="171"/>
        <v>2.5986184066179467E-2</v>
      </c>
      <c r="H3438" s="2">
        <f>H3437*(1-H$1+IF(AND(WEEKDAY($A3438)&lt;&gt;1,WEEKDAY($A3438)&lt;&gt;7),-VLOOKUP($A3438,ETF_OP_Fee!$I$5:$J$14,2,1),0))^($A3438-$A3437)*(1+1*(B3438/B3437-1))</f>
        <v>14.640517547970521</v>
      </c>
      <c r="I3438" s="9">
        <f>IFERROR(VLOOKUP(A3438,'BITO-IV'!$A$1:$J$10000,4,0),"")</f>
        <v>13.4575</v>
      </c>
      <c r="J3438" s="9">
        <f t="shared" si="169"/>
        <v>8.7907675866284452E-2</v>
      </c>
      <c r="L3438" s="9">
        <f>VLOOKUP(A3438,'ETH-Web'!$A$1:$G$10001,6,0)</f>
        <v>1667.269043</v>
      </c>
      <c r="M3438" s="2">
        <f>M3437*(1-M$1+IF(AND(WEEKDAY($A3438)&lt;&gt;1,WEEKDAY($A3438)&lt;&gt;7),-VLOOKUP($A3438,ETF_OP_Fee!$K$5:$L$14,2,1),0))^($A3438-$A3437)*(1+2*(L3438/L3437-1))-M$3*IFERROR(VLOOKUP($A5034,Dividends!$C$10:$E$100,3,0),0)</f>
        <v>3.8486950757449963</v>
      </c>
      <c r="R3438">
        <f t="shared" si="172"/>
        <v>382.56454664836701</v>
      </c>
      <c r="S3438" t="e">
        <f t="shared" si="170"/>
        <v>#VALUE!</v>
      </c>
      <c r="T3438">
        <f t="shared" si="168"/>
        <v>323.59498374361351</v>
      </c>
      <c r="U3438">
        <f t="shared" si="164"/>
        <v>1087.6787817531381</v>
      </c>
      <c r="V3438">
        <f t="shared" si="165"/>
        <v>789.34040095763817</v>
      </c>
      <c r="W3438">
        <f>VLOOKUP(A3438,Tbills!$B$4:$C$10000,2,1)</f>
        <v>5.358240000000003</v>
      </c>
    </row>
    <row r="3439" spans="1:23">
      <c r="A3439" s="25">
        <v>45160</v>
      </c>
      <c r="B3439">
        <f>IFERROR(VLOOKUP($A3439,'BTC-Web'!$A$2:$H$10000,2,0),"")</f>
        <v>26130.748047000001</v>
      </c>
      <c r="C3439">
        <f>VLOOKUP(A3439,H_SPBTFDUE!$B$2:$C$5828,2,0)</f>
        <v>137.51</v>
      </c>
      <c r="D3439" s="2">
        <f>D3438*(1-D$1+IF(AND(WEEKDAY($A3439)&lt;&gt;1,WEEKDAY($A3439)&lt;&gt;7),-VLOOKUP($A3439,ETF_OP_Fee!$G$5:$H$14,2,1),0))^($A3439-$A3438)*(1+2*(C3439/C3438-1))+IFERROR(VLOOKUP(A3439,BITXeom!$C$9:$D$100,2,0),0)-$D$3*IFERROR(VLOOKUP($A3439,Dividends!$C$10:$E$100,2,0),0)</f>
        <v>10.068799744205567</v>
      </c>
      <c r="E3439" s="9">
        <v>10.15</v>
      </c>
      <c r="F3439" s="44">
        <f t="shared" si="167"/>
        <v>-8.0000252014220674E-3</v>
      </c>
      <c r="G3439" s="66">
        <f t="shared" si="171"/>
        <v>2.6667402292831949E-2</v>
      </c>
      <c r="H3439" s="2">
        <f>H3438*(1-H$1+IF(AND(WEEKDAY($A3439)&lt;&gt;1,WEEKDAY($A3439)&lt;&gt;7),-VLOOKUP($A3439,ETF_OP_Fee!$I$5:$J$14,2,1),0))^($A3439-$A3438)*(1+1*(B3439/B3438-1))</f>
        <v>14.596538467073044</v>
      </c>
      <c r="I3439" s="9">
        <f>IFERROR(VLOOKUP(A3439,'BITO-IV'!$A$1:$J$10000,4,0),"")</f>
        <v>13.2826</v>
      </c>
      <c r="J3439" s="9">
        <f t="shared" si="169"/>
        <v>9.8921782412558112E-2</v>
      </c>
      <c r="L3439" s="9">
        <f>VLOOKUP(A3439,'ETH-Web'!$A$1:$G$10001,6,0)</f>
        <v>1633.892578</v>
      </c>
      <c r="M3439" s="2">
        <f>M3438*(1-M$1+IF(AND(WEEKDAY($A3439)&lt;&gt;1,WEEKDAY($A3439)&lt;&gt;7),-VLOOKUP($A3439,ETF_OP_Fee!$K$5:$L$14,2,1),0))^($A3439-$A3438)*(1+2*(L3439/L3438-1))-M$3*IFERROR(VLOOKUP($A5035,Dividends!$C$10:$E$100,3,0),0)</f>
        <v>3.6945086158312055</v>
      </c>
      <c r="R3439">
        <f t="shared" si="172"/>
        <v>381.71810974461096</v>
      </c>
      <c r="S3439" t="e">
        <f t="shared" si="170"/>
        <v>#VALUE!</v>
      </c>
      <c r="T3439">
        <f t="shared" si="168"/>
        <v>319.3450998606595</v>
      </c>
      <c r="U3439">
        <f t="shared" si="164"/>
        <v>1065.9049277114984</v>
      </c>
      <c r="V3439">
        <f t="shared" si="165"/>
        <v>757.71783806415363</v>
      </c>
      <c r="W3439">
        <f>VLOOKUP(A3439,Tbills!$B$4:$C$10000,2,1)</f>
        <v>5.358240000000003</v>
      </c>
    </row>
    <row r="3440" spans="1:23">
      <c r="A3440" s="25">
        <v>45161</v>
      </c>
      <c r="B3440">
        <f>IFERROR(VLOOKUP($A3440,'BTC-Web'!$A$2:$H$10000,2,0),"")</f>
        <v>26040.474609000001</v>
      </c>
      <c r="C3440">
        <f>VLOOKUP(A3440,H_SPBTFDUE!$B$2:$C$5828,2,0)</f>
        <v>141.81</v>
      </c>
      <c r="D3440" s="2">
        <f>D3439*(1-D$1+IF(AND(WEEKDAY($A3440)&lt;&gt;1,WEEKDAY($A3440)&lt;&gt;7),-VLOOKUP($A3440,ETF_OP_Fee!$G$5:$H$14,2,1),0))^($A3440-$A3439)*(1+2*(C3440/C3439-1))+IFERROR(VLOOKUP(A3440,BITXeom!$C$9:$D$100,2,0),0)-$D$3*IFERROR(VLOOKUP($A3440,Dividends!$C$10:$E$100,2,0),0)</f>
        <v>10.697221920117332</v>
      </c>
      <c r="E3440" s="9">
        <v>10.75</v>
      </c>
      <c r="F3440" s="44">
        <f t="shared" si="167"/>
        <v>-4.9095888262946641E-3</v>
      </c>
      <c r="G3440" s="66">
        <f t="shared" si="171"/>
        <v>2.4998210623533752E-2</v>
      </c>
      <c r="H3440" s="2">
        <f>H3439*(1-H$1+IF(AND(WEEKDAY($A3440)&lt;&gt;1,WEEKDAY($A3440)&lt;&gt;7),-VLOOKUP($A3440,ETF_OP_Fee!$I$5:$J$14,2,1),0))^($A3440-$A3439)*(1+1*(B3440/B3439-1))</f>
        <v>14.534574802320291</v>
      </c>
      <c r="I3440" s="9">
        <f>IFERROR(VLOOKUP(A3440,'BITO-IV'!$A$1:$J$10000,4,0),"")</f>
        <v>13.708399999999999</v>
      </c>
      <c r="J3440" s="9">
        <f t="shared" si="169"/>
        <v>6.0267777590403915E-2</v>
      </c>
      <c r="L3440" s="9">
        <f>VLOOKUP(A3440,'ETH-Web'!$A$1:$G$10001,6,0)</f>
        <v>1679.274414</v>
      </c>
      <c r="M3440" s="2">
        <f>M3439*(1-M$1+IF(AND(WEEKDAY($A3440)&lt;&gt;1,WEEKDAY($A3440)&lt;&gt;7),-VLOOKUP($A3440,ETF_OP_Fee!$K$5:$L$14,2,1),0))^($A3440-$A3439)*(1+2*(L3440/L3439-1))-M$3*IFERROR(VLOOKUP($A5036,Dividends!$C$10:$E$100,3,0),0)</f>
        <v>3.8996402616614656</v>
      </c>
      <c r="R3440">
        <f t="shared" si="172"/>
        <v>380.39939487079533</v>
      </c>
      <c r="S3440" t="e">
        <f t="shared" si="170"/>
        <v>#VALUE!</v>
      </c>
      <c r="T3440">
        <f t="shared" si="168"/>
        <v>329.33116581514162</v>
      </c>
      <c r="U3440">
        <f t="shared" si="164"/>
        <v>1095.5107434623765</v>
      </c>
      <c r="V3440">
        <f t="shared" si="165"/>
        <v>799.78890173173056</v>
      </c>
      <c r="W3440">
        <f>VLOOKUP(A3440,Tbills!$B$4:$C$10000,2,1)</f>
        <v>5.358240000000003</v>
      </c>
    </row>
    <row r="3441" spans="1:23">
      <c r="A3441" s="25">
        <v>45162</v>
      </c>
      <c r="B3441">
        <f>IFERROR(VLOOKUP($A3441,'BTC-Web'!$A$2:$H$10000,2,0),"")</f>
        <v>26431.519531000002</v>
      </c>
      <c r="C3441">
        <f>VLOOKUP(A3441,H_SPBTFDUE!$B$2:$C$5828,2,0)</f>
        <v>138.55000000000001</v>
      </c>
      <c r="D3441" s="2">
        <f>D3440*(1-D$1+IF(AND(WEEKDAY($A3441)&lt;&gt;1,WEEKDAY($A3441)&lt;&gt;7),-VLOOKUP($A3441,ETF_OP_Fee!$G$5:$H$14,2,1),0))^($A3441-$A3440)*(1+2*(C3441/C3440-1))+IFERROR(VLOOKUP(A3441,BITXeom!$C$9:$D$100,2,0),0)-$D$3*IFERROR(VLOOKUP($A3441,Dividends!$C$10:$E$100,2,0),0)</f>
        <v>10.204165385466929</v>
      </c>
      <c r="E3441" s="9">
        <v>10.3</v>
      </c>
      <c r="F3441" s="44">
        <f t="shared" si="167"/>
        <v>-9.3043315080652E-3</v>
      </c>
      <c r="G3441" s="66">
        <f t="shared" si="171"/>
        <v>2.6146252363990326E-2</v>
      </c>
      <c r="H3441" s="2">
        <f>H3440*(1-H$1+IF(AND(WEEKDAY($A3441)&lt;&gt;1,WEEKDAY($A3441)&lt;&gt;7),-VLOOKUP($A3441,ETF_OP_Fee!$I$5:$J$14,2,1),0))^($A3441-$A3440)*(1+1*(B3441/B3440-1))</f>
        <v>14.741136562040543</v>
      </c>
      <c r="I3441" s="9">
        <f>IFERROR(VLOOKUP(A3441,'BITO-IV'!$A$1:$J$10000,4,0),"")</f>
        <v>13.3866</v>
      </c>
      <c r="J3441" s="9">
        <f t="shared" si="169"/>
        <v>0.10118600406679401</v>
      </c>
      <c r="L3441" s="9">
        <f>VLOOKUP(A3441,'ETH-Web'!$A$1:$G$10001,6,0)</f>
        <v>1659.9445800000001</v>
      </c>
      <c r="M3441" s="2">
        <f>M3440*(1-M$1+IF(AND(WEEKDAY($A3441)&lt;&gt;1,WEEKDAY($A3441)&lt;&gt;7),-VLOOKUP($A3441,ETF_OP_Fee!$K$5:$L$14,2,1),0))^($A3441-$A3440)*(1+2*(L3441/L3440-1))-M$3*IFERROR(VLOOKUP($A5037,Dividends!$C$10:$E$100,3,0),0)</f>
        <v>3.8097659909492192</v>
      </c>
      <c r="R3441">
        <f t="shared" si="172"/>
        <v>386.1117812204929</v>
      </c>
      <c r="S3441" t="e">
        <f t="shared" si="170"/>
        <v>#VALUE!</v>
      </c>
      <c r="T3441">
        <f t="shared" si="168"/>
        <v>321.76033441709245</v>
      </c>
      <c r="U3441">
        <f t="shared" si="164"/>
        <v>1082.9005109477851</v>
      </c>
      <c r="V3441">
        <f t="shared" si="165"/>
        <v>781.35631835383128</v>
      </c>
      <c r="W3441">
        <f>VLOOKUP(A3441,Tbills!$B$4:$C$10000,2,1)</f>
        <v>5.358240000000003</v>
      </c>
    </row>
    <row r="3442" spans="1:23">
      <c r="A3442" s="25">
        <v>45163</v>
      </c>
      <c r="B3442">
        <f>IFERROR(VLOOKUP($A3442,'BTC-Web'!$A$2:$H$10000,2,0),"")</f>
        <v>26163.679688</v>
      </c>
      <c r="C3442">
        <f>VLOOKUP(A3442,H_SPBTFDUE!$B$2:$C$5828,2,0)</f>
        <v>138.22999999999999</v>
      </c>
      <c r="D3442" s="2">
        <f>D3441*(1-D$1+IF(AND(WEEKDAY($A3442)&lt;&gt;1,WEEKDAY($A3442)&lt;&gt;7),-VLOOKUP($A3442,ETF_OP_Fee!$G$5:$H$14,2,1),0))^($A3442-$A3441)*(1+2*(C3442/C3441-1))+IFERROR(VLOOKUP(A3442,BITXeom!$C$9:$D$100,2,0),0)-$D$3*IFERROR(VLOOKUP($A3442,Dividends!$C$10:$E$100,2,0),0)</f>
        <v>10.155805170960109</v>
      </c>
      <c r="E3442" s="9">
        <v>10.24</v>
      </c>
      <c r="F3442" s="44">
        <f t="shared" si="167"/>
        <v>-8.2221512734268476E-3</v>
      </c>
      <c r="G3442" s="66">
        <f t="shared" si="171"/>
        <v>2.6265667952056412E-2</v>
      </c>
      <c r="H3442" s="2">
        <f>H3441*(1-H$1+IF(AND(WEEKDAY($A3442)&lt;&gt;1,WEEKDAY($A3442)&lt;&gt;7),-VLOOKUP($A3442,ETF_OP_Fee!$I$5:$J$14,2,1),0))^($A3442-$A3441)*(1+1*(B3442/B3441-1))</f>
        <v>14.580185999303442</v>
      </c>
      <c r="I3442" s="9">
        <f>IFERROR(VLOOKUP(A3442,'BITO-IV'!$A$1:$J$10000,4,0),"")</f>
        <v>13.354900000000001</v>
      </c>
      <c r="J3442" s="9">
        <f t="shared" si="169"/>
        <v>9.1748047480957551E-2</v>
      </c>
      <c r="L3442" s="9">
        <f>VLOOKUP(A3442,'ETH-Web'!$A$1:$G$10001,6,0)</f>
        <v>1652.9350589999999</v>
      </c>
      <c r="M3442" s="2">
        <f>M3441*(1-M$1+IF(AND(WEEKDAY($A3442)&lt;&gt;1,WEEKDAY($A3442)&lt;&gt;7),-VLOOKUP($A3442,ETF_OP_Fee!$K$5:$L$14,2,1),0))^($A3442-$A3441)*(1+2*(L3442/L3441-1))-M$3*IFERROR(VLOOKUP($A5038,Dividends!$C$10:$E$100,3,0),0)</f>
        <v>3.777493372164725</v>
      </c>
      <c r="R3442">
        <f t="shared" si="172"/>
        <v>382.19917533564177</v>
      </c>
      <c r="S3442" t="e">
        <f t="shared" si="170"/>
        <v>#VALUE!</v>
      </c>
      <c r="T3442">
        <f t="shared" si="168"/>
        <v>321.01718532280535</v>
      </c>
      <c r="U3442">
        <f t="shared" si="164"/>
        <v>1078.327699322713</v>
      </c>
      <c r="V3442">
        <f t="shared" si="165"/>
        <v>774.73743030217793</v>
      </c>
      <c r="W3442">
        <f>VLOOKUP(A3442,Tbills!$B$4:$C$10000,2,1)</f>
        <v>5.358240000000003</v>
      </c>
    </row>
    <row r="3443" spans="1:23">
      <c r="A3443" s="25">
        <v>45166</v>
      </c>
      <c r="B3443">
        <f>IFERROR(VLOOKUP($A3443,'BTC-Web'!$A$2:$H$10000,2,0),"")</f>
        <v>26089.615234000001</v>
      </c>
      <c r="C3443">
        <f>VLOOKUP(A3443,H_SPBTFDUE!$B$2:$C$5828,2,0)</f>
        <v>138.27000000000001</v>
      </c>
      <c r="D3443" s="2">
        <f>D3442*(1-D$1+IF(AND(WEEKDAY($A3443)&lt;&gt;1,WEEKDAY($A3443)&lt;&gt;7),-VLOOKUP($A3443,ETF_OP_Fee!$G$5:$H$14,2,1),0))^($A3443-$A3442)*(1+2*(C3443/C3442-1))+IFERROR(VLOOKUP(A3443,BITXeom!$C$9:$D$100,2,0),0)-$D$3*IFERROR(VLOOKUP($A3443,Dividends!$C$10:$E$100,2,0),0)</f>
        <v>10.158008331243803</v>
      </c>
      <c r="E3443" s="9">
        <v>10.26</v>
      </c>
      <c r="F3443" s="44">
        <f t="shared" si="167"/>
        <v>-9.9407084557696646E-3</v>
      </c>
      <c r="G3443" s="66">
        <f t="shared" si="171"/>
        <v>2.6249099559164685E-2</v>
      </c>
      <c r="H3443" s="2">
        <f>H3442*(1-H$1+IF(AND(WEEKDAY($A3443)&lt;&gt;1,WEEKDAY($A3443)&lt;&gt;7),-VLOOKUP($A3443,ETF_OP_Fee!$I$5:$J$14,2,1),0))^($A3443-$A3442)*(1+1*(B3443/B3442-1))</f>
        <v>14.504345023196862</v>
      </c>
      <c r="I3443" s="9">
        <f>IFERROR(VLOOKUP(A3443,'BITO-IV'!$A$1:$J$10000,4,0),"")</f>
        <v>13.354799999999999</v>
      </c>
      <c r="J3443" s="9">
        <f t="shared" si="169"/>
        <v>8.6077292299163055E-2</v>
      </c>
      <c r="L3443" s="9">
        <f>VLOOKUP(A3443,'ETH-Web'!$A$1:$G$10001,6,0)</f>
        <v>1652.4573969999999</v>
      </c>
      <c r="M3443" s="2">
        <f>M3442*(1-M$1+IF(AND(WEEKDAY($A3443)&lt;&gt;1,WEEKDAY($A3443)&lt;&gt;7),-VLOOKUP($A3443,ETF_OP_Fee!$K$5:$L$14,2,1),0))^($A3443-$A3442)*(1+2*(L3443/L3442-1))-M$3*IFERROR(VLOOKUP($A5039,Dividends!$C$10:$E$100,3,0),0)</f>
        <v>3.7750184726150944</v>
      </c>
      <c r="R3443">
        <f t="shared" si="172"/>
        <v>381.1172413883512</v>
      </c>
      <c r="S3443" t="e">
        <f t="shared" si="170"/>
        <v>#VALUE!</v>
      </c>
      <c r="T3443">
        <f t="shared" si="168"/>
        <v>321.11007895959125</v>
      </c>
      <c r="U3443">
        <f t="shared" si="164"/>
        <v>1078.0160862543655</v>
      </c>
      <c r="V3443">
        <f t="shared" si="165"/>
        <v>774.22984574055681</v>
      </c>
      <c r="W3443">
        <f>VLOOKUP(A3443,Tbills!$B$4:$C$10000,2,1)</f>
        <v>5.3399986813186961</v>
      </c>
    </row>
    <row r="3444" spans="1:23">
      <c r="A3444" s="25">
        <v>45167</v>
      </c>
      <c r="B3444">
        <f>IFERROR(VLOOKUP($A3444,'BTC-Web'!$A$2:$H$10000,2,0),"")</f>
        <v>26102.486327999999</v>
      </c>
      <c r="C3444">
        <f>VLOOKUP(A3444,H_SPBTFDUE!$B$2:$C$5828,2,0)</f>
        <v>148.44999999999999</v>
      </c>
      <c r="D3444" s="2">
        <f>D3443*(1-D$1+IF(AND(WEEKDAY($A3444)&lt;&gt;1,WEEKDAY($A3444)&lt;&gt;7),-VLOOKUP($A3444,ETF_OP_Fee!$G$5:$H$14,2,1),0))^($A3444-$A3443)*(1+2*(C3444/C3443-1))+IFERROR(VLOOKUP(A3444,BITXeom!$C$9:$D$100,2,0),0)-$D$3*IFERROR(VLOOKUP($A3444,Dividends!$C$10:$E$100,2,0),0)</f>
        <v>11.652351304420073</v>
      </c>
      <c r="E3444" s="9">
        <v>11.73</v>
      </c>
      <c r="F3444" s="44">
        <f t="shared" si="167"/>
        <v>-6.6196671423638387E-3</v>
      </c>
      <c r="G3444" s="66">
        <f t="shared" si="171"/>
        <v>2.2382602141249947E-2</v>
      </c>
      <c r="H3444" s="2">
        <f>H3443*(1-H$1+IF(AND(WEEKDAY($A3444)&lt;&gt;1,WEEKDAY($A3444)&lt;&gt;7),-VLOOKUP($A3444,ETF_OP_Fee!$I$5:$J$14,2,1),0))^($A3444-$A3443)*(1+1*(B3444/B3443-1))</f>
        <v>14.499990814141954</v>
      </c>
      <c r="I3444" s="9">
        <f>IFERROR(VLOOKUP(A3444,'BITO-IV'!$A$1:$J$10000,4,0),"")</f>
        <v>14.340199999999999</v>
      </c>
      <c r="J3444" s="9">
        <f t="shared" si="169"/>
        <v>1.1142858129032707E-2</v>
      </c>
      <c r="L3444" s="9">
        <f>VLOOKUP(A3444,'ETH-Web'!$A$1:$G$10001,6,0)</f>
        <v>1729.7257079999999</v>
      </c>
      <c r="M3444" s="2">
        <f>M3443*(1-M$1+IF(AND(WEEKDAY($A3444)&lt;&gt;1,WEEKDAY($A3444)&lt;&gt;7),-VLOOKUP($A3444,ETF_OP_Fee!$K$5:$L$14,2,1),0))^($A3444-$A3443)*(1+2*(L3444/L3443-1))-M$3*IFERROR(VLOOKUP($A5040,Dividends!$C$10:$E$100,3,0),0)</f>
        <v>4.1279491614615091</v>
      </c>
      <c r="R3444">
        <f t="shared" si="172"/>
        <v>381.30526239958238</v>
      </c>
      <c r="S3444" t="e">
        <f t="shared" si="170"/>
        <v>#VALUE!</v>
      </c>
      <c r="T3444">
        <f t="shared" si="168"/>
        <v>344.75150952159771</v>
      </c>
      <c r="U3444">
        <f t="shared" si="164"/>
        <v>1128.4237290577009</v>
      </c>
      <c r="V3444">
        <f t="shared" si="165"/>
        <v>846.61345783805689</v>
      </c>
      <c r="W3444">
        <f>VLOOKUP(A3444,Tbills!$B$4:$C$10000,2,1)</f>
        <v>5.3399986813186961</v>
      </c>
    </row>
    <row r="3445" spans="1:23">
      <c r="A3445" s="25">
        <v>45168</v>
      </c>
      <c r="B3445">
        <f>IFERROR(VLOOKUP($A3445,'BTC-Web'!$A$2:$H$10000,2,0),"")</f>
        <v>27726.083984000001</v>
      </c>
      <c r="C3445">
        <f>VLOOKUP(A3445,H_SPBTFDUE!$B$2:$C$5828,2,0)</f>
        <v>144.47</v>
      </c>
      <c r="D3445" s="2">
        <f>D3444*(1-D$1+IF(AND(WEEKDAY($A3445)&lt;&gt;1,WEEKDAY($A3445)&lt;&gt;7),-VLOOKUP($A3445,ETF_OP_Fee!$G$5:$H$14,2,1),0))^($A3445-$A3444)*(1+2*(C3445/C3444-1))+IFERROR(VLOOKUP(A3445,BITXeom!$C$9:$D$100,2,0),0)-$D$3*IFERROR(VLOOKUP($A3445,Dividends!$C$10:$E$100,2,0),0)</f>
        <v>11.026214166993766</v>
      </c>
      <c r="E3445" s="9">
        <v>11.13</v>
      </c>
      <c r="F3445" s="44">
        <f t="shared" si="167"/>
        <v>-9.3248726869932241E-3</v>
      </c>
      <c r="G3445" s="66">
        <f t="shared" si="171"/>
        <v>2.3581608882373394E-2</v>
      </c>
      <c r="H3445" s="2">
        <f>H3444*(1-H$1+IF(AND(WEEKDAY($A3445)&lt;&gt;1,WEEKDAY($A3445)&lt;&gt;7),-VLOOKUP($A3445,ETF_OP_Fee!$I$5:$J$14,2,1),0))^($A3445-$A3444)*(1+1*(B3445/B3444-1))</f>
        <v>15.389686992956625</v>
      </c>
      <c r="I3445" s="9">
        <f>IFERROR(VLOOKUP(A3445,'BITO-IV'!$A$1:$J$10000,4,0),"")</f>
        <v>13.9564</v>
      </c>
      <c r="J3445" s="9">
        <f t="shared" si="169"/>
        <v>0.10269747162281284</v>
      </c>
      <c r="L3445" s="9">
        <f>VLOOKUP(A3445,'ETH-Web'!$A$1:$G$10001,6,0)</f>
        <v>1705.112183</v>
      </c>
      <c r="M3445" s="2">
        <f>M3444*(1-M$1+IF(AND(WEEKDAY($A3445)&lt;&gt;1,WEEKDAY($A3445)&lt;&gt;7),-VLOOKUP($A3445,ETF_OP_Fee!$K$5:$L$14,2,1),0))^($A3445-$A3444)*(1+2*(L3445/L3444-1))-M$3*IFERROR(VLOOKUP($A5041,Dividends!$C$10:$E$100,3,0),0)</f>
        <v>4.0103666969872984</v>
      </c>
      <c r="R3445">
        <f t="shared" si="172"/>
        <v>405.02278579842954</v>
      </c>
      <c r="S3445" t="e">
        <f t="shared" si="170"/>
        <v>#VALUE!</v>
      </c>
      <c r="T3445">
        <f t="shared" si="168"/>
        <v>335.50859266140264</v>
      </c>
      <c r="U3445">
        <f t="shared" si="164"/>
        <v>1112.3665671982815</v>
      </c>
      <c r="V3445">
        <f t="shared" si="165"/>
        <v>822.49811800805105</v>
      </c>
      <c r="W3445">
        <f>VLOOKUP(A3445,Tbills!$B$4:$C$10000,2,1)</f>
        <v>5.3399986813186961</v>
      </c>
    </row>
    <row r="3446" spans="1:23">
      <c r="A3446" s="25">
        <v>45169</v>
      </c>
      <c r="B3446">
        <f>IFERROR(VLOOKUP($A3446,'BTC-Web'!$A$2:$H$10000,2,0),"")</f>
        <v>27301.929688</v>
      </c>
      <c r="C3446">
        <f>VLOOKUP(A3446,H_SPBTFDUE!$B$2:$C$5828,2,0)</f>
        <v>139.08000000000001</v>
      </c>
      <c r="D3446" s="2">
        <f>D3445*(1-D$1+IF(AND(WEEKDAY($A3446)&lt;&gt;1,WEEKDAY($A3446)&lt;&gt;7),-VLOOKUP($A3446,ETF_OP_Fee!$G$5:$H$14,2,1),0))^($A3446-$A3445)*(1+2*(C3446/C3445-1))+IFERROR(VLOOKUP(A3446,BITXeom!$C$9:$D$100,2,0),0)-$D$3*IFERROR(VLOOKUP($A3446,Dividends!$C$10:$E$100,2,0),0)</f>
        <v>10.202234878616363</v>
      </c>
      <c r="E3446" s="9">
        <v>10.19</v>
      </c>
      <c r="F3446" s="44">
        <f t="shared" si="167"/>
        <v>1.2006750359532248E-3</v>
      </c>
      <c r="G3446" s="66">
        <f t="shared" si="171"/>
        <v>2.533998364290679E-2</v>
      </c>
      <c r="H3446" s="2">
        <f>H3445*(1-H$1+IF(AND(WEEKDAY($A3446)&lt;&gt;1,WEEKDAY($A3446)&lt;&gt;7),-VLOOKUP($A3446,ETF_OP_Fee!$I$5:$J$14,2,1),0))^($A3446-$A3445)*(1+1*(B3446/B3445-1))</f>
        <v>15.142235585328249</v>
      </c>
      <c r="I3446" s="9">
        <f>IFERROR(VLOOKUP(A3446,'BITO-IV'!$A$1:$J$10000,4,0),"")</f>
        <v>13.4389</v>
      </c>
      <c r="J3446" s="9">
        <f t="shared" si="169"/>
        <v>0.12674665228019033</v>
      </c>
      <c r="L3446" s="9">
        <f>VLOOKUP(A3446,'ETH-Web'!$A$1:$G$10001,6,0)</f>
        <v>1645.6391599999999</v>
      </c>
      <c r="M3446" s="2">
        <f>M3445*(1-M$1+IF(AND(WEEKDAY($A3446)&lt;&gt;1,WEEKDAY($A3446)&lt;&gt;7),-VLOOKUP($A3446,ETF_OP_Fee!$K$5:$L$14,2,1),0))^($A3446-$A3445)*(1+2*(L3446/L3445-1))-M$3*IFERROR(VLOOKUP($A5042,Dividends!$C$10:$E$100,3,0),0)</f>
        <v>3.7305135080381953</v>
      </c>
      <c r="R3446">
        <f t="shared" si="172"/>
        <v>398.82673753306943</v>
      </c>
      <c r="S3446" t="e">
        <f t="shared" si="170"/>
        <v>#VALUE!</v>
      </c>
      <c r="T3446">
        <f t="shared" si="168"/>
        <v>322.99117510450532</v>
      </c>
      <c r="U3446">
        <f t="shared" si="164"/>
        <v>1073.5680628564621</v>
      </c>
      <c r="V3446">
        <f t="shared" si="165"/>
        <v>765.10218925118556</v>
      </c>
      <c r="W3446">
        <f>VLOOKUP(A3446,Tbills!$B$4:$C$10000,2,1)</f>
        <v>5.3399986813186961</v>
      </c>
    </row>
    <row r="3447" spans="1:23">
      <c r="A3447" s="25">
        <v>45170</v>
      </c>
      <c r="B3447">
        <f>IFERROR(VLOOKUP($A3447,'BTC-Web'!$A$2:$H$10000,2,0),"")</f>
        <v>25934.021484000001</v>
      </c>
      <c r="C3447">
        <f>VLOOKUP(A3447,H_SPBTFDUE!$B$2:$C$5828,2,0)</f>
        <v>136.19999999999999</v>
      </c>
      <c r="D3447" s="2">
        <f>D3446*(1-D$1+IF(AND(WEEKDAY($A3447)&lt;&gt;1,WEEKDAY($A3447)&lt;&gt;7),-VLOOKUP($A3447,ETF_OP_Fee!$G$5:$H$14,2,1),0))^($A3447-$A3446)*(1+2*(C3447/C3446-1))+IFERROR(VLOOKUP(A3447,BITXeom!$C$9:$D$100,2,0),0)-$D$3*IFERROR(VLOOKUP($A3447,Dividends!$C$10:$E$100,2,0),0)</f>
        <v>9.7785302652317334</v>
      </c>
      <c r="E3447" s="9">
        <v>9.76</v>
      </c>
      <c r="F3447" s="44">
        <f t="shared" si="167"/>
        <v>1.8985927491530497E-3</v>
      </c>
      <c r="G3447" s="66">
        <f t="shared" si="171"/>
        <v>2.638812032579102E-2</v>
      </c>
      <c r="H3447" s="2">
        <f>H3446*(1-H$1+IF(AND(WEEKDAY($A3447)&lt;&gt;1,WEEKDAY($A3447)&lt;&gt;7),-VLOOKUP($A3447,ETF_OP_Fee!$I$5:$J$14,2,1),0))^($A3447-$A3446)*(1+1*(B3447/B3446-1))</f>
        <v>14.372156032156912</v>
      </c>
      <c r="I3447" s="9">
        <f>IFERROR(VLOOKUP(A3447,'BITO-IV'!$A$1:$J$10000,4,0),"")</f>
        <v>13.158899999999999</v>
      </c>
      <c r="J3447" s="9">
        <f t="shared" si="169"/>
        <v>9.2200414332270331E-2</v>
      </c>
      <c r="L3447" s="9">
        <f>VLOOKUP(A3447,'ETH-Web'!$A$1:$G$10001,6,0)</f>
        <v>1628.491211</v>
      </c>
      <c r="M3447" s="2">
        <f>M3446*(1-M$1+IF(AND(WEEKDAY($A3447)&lt;&gt;1,WEEKDAY($A3447)&lt;&gt;7),-VLOOKUP($A3447,ETF_OP_Fee!$K$5:$L$14,2,1),0))^($A3447-$A3446)*(1+2*(L3447/L3446-1))-M$3*IFERROR(VLOOKUP($A5043,Dividends!$C$10:$E$100,3,0),0)</f>
        <v>3.6526737718083737</v>
      </c>
      <c r="R3447">
        <f t="shared" si="172"/>
        <v>378.84432704119018</v>
      </c>
      <c r="S3447" t="e">
        <f t="shared" si="170"/>
        <v>#VALUE!</v>
      </c>
      <c r="T3447">
        <f t="shared" si="168"/>
        <v>316.30283325592194</v>
      </c>
      <c r="U3447">
        <f t="shared" si="164"/>
        <v>1062.3812298997821</v>
      </c>
      <c r="V3447">
        <f t="shared" si="165"/>
        <v>749.1378045969426</v>
      </c>
      <c r="W3447">
        <f>VLOOKUP(A3447,Tbills!$B$4:$C$10000,2,1)</f>
        <v>5.3399986813186961</v>
      </c>
    </row>
    <row r="3448" spans="1:23">
      <c r="A3448" s="25">
        <v>45174</v>
      </c>
      <c r="B3448">
        <f>IFERROR(VLOOKUP($A3448,'BTC-Web'!$A$2:$H$10000,2,0),"")</f>
        <v>25814.957031000002</v>
      </c>
      <c r="C3448">
        <f>VLOOKUP(A3448,H_SPBTFDUE!$B$2:$C$5828,2,0)</f>
        <v>136.34</v>
      </c>
      <c r="D3448" s="2">
        <f>D3447*(1-D$1+IF(AND(WEEKDAY($A3448)&lt;&gt;1,WEEKDAY($A3448)&lt;&gt;7),-VLOOKUP($A3448,ETF_OP_Fee!$G$5:$H$14,2,1),0))^($A3448-$A3447)*(1+2*(C3448/C3447-1))+IFERROR(VLOOKUP(A3448,BITXeom!$C$9:$D$100,2,0),0)-$D$3*IFERROR(VLOOKUP($A3448,Dividends!$C$10:$E$100,2,0),0)</f>
        <v>9.7939090046234956</v>
      </c>
      <c r="E3448" s="9">
        <v>9.77</v>
      </c>
      <c r="F3448" s="44">
        <f t="shared" si="167"/>
        <v>2.4471857342369674E-3</v>
      </c>
      <c r="G3448" s="66">
        <f t="shared" si="171"/>
        <v>2.6332497992094098E-2</v>
      </c>
      <c r="H3448" s="2">
        <f>H3447*(1-H$1+IF(AND(WEEKDAY($A3448)&lt;&gt;1,WEEKDAY($A3448)&lt;&gt;7),-VLOOKUP($A3448,ETF_OP_Fee!$I$5:$J$14,2,1),0))^($A3448-$A3447)*(1+1*(B3448/B3447-1))</f>
        <v>14.260838877691503</v>
      </c>
      <c r="I3448" s="9">
        <f>IFERROR(VLOOKUP(A3448,'BITO-IV'!$A$1:$J$10000,4,0),"")</f>
        <v>13.1732</v>
      </c>
      <c r="J3448" s="9">
        <f t="shared" si="169"/>
        <v>8.2564515659938609E-2</v>
      </c>
      <c r="L3448" s="9">
        <f>VLOOKUP(A3448,'ETH-Web'!$A$1:$G$10001,6,0)</f>
        <v>1633.6293949999999</v>
      </c>
      <c r="M3448" s="2">
        <f>M3447*(1-M$1+IF(AND(WEEKDAY($A3448)&lt;&gt;1,WEEKDAY($A3448)&lt;&gt;7),-VLOOKUP($A3448,ETF_OP_Fee!$K$5:$L$14,2,1),0))^($A3448-$A3447)*(1+2*(L3448/L3447-1))-M$3*IFERROR(VLOOKUP($A5044,Dividends!$C$10:$E$100,3,0),0)</f>
        <v>3.6753448279674927</v>
      </c>
      <c r="R3448">
        <f t="shared" si="172"/>
        <v>377.10503286349621</v>
      </c>
      <c r="S3448" t="e">
        <f t="shared" si="170"/>
        <v>#VALUE!</v>
      </c>
      <c r="T3448">
        <f t="shared" si="168"/>
        <v>316.62796098467254</v>
      </c>
      <c r="U3448">
        <f t="shared" si="164"/>
        <v>1065.7332346269179</v>
      </c>
      <c r="V3448">
        <f t="shared" si="165"/>
        <v>753.78747941050472</v>
      </c>
      <c r="W3448">
        <f>VLOOKUP(A3448,Tbills!$B$4:$C$10000,2,1)</f>
        <v>5.3150004395604356</v>
      </c>
    </row>
    <row r="3449" spans="1:23">
      <c r="A3449" s="25">
        <v>45175</v>
      </c>
      <c r="B3449">
        <f>IFERROR(VLOOKUP($A3449,'BTC-Web'!$A$2:$H$10000,2,0),"")</f>
        <v>25783.931640999999</v>
      </c>
      <c r="C3449">
        <f>VLOOKUP(A3449,H_SPBTFDUE!$B$2:$C$5828,2,0)</f>
        <v>136.12</v>
      </c>
      <c r="D3449" s="2">
        <f>D3448*(1-D$1+IF(AND(WEEKDAY($A3449)&lt;&gt;1,WEEKDAY($A3449)&lt;&gt;7),-VLOOKUP($A3449,ETF_OP_Fee!$G$5:$H$14,2,1),0))^($A3449-$A3448)*(1+2*(C3449/C3448-1))+IFERROR(VLOOKUP(A3449,BITXeom!$C$9:$D$100,2,0),0)-$D$3*IFERROR(VLOOKUP($A3449,Dividends!$C$10:$E$100,2,0),0)</f>
        <v>9.7611250208997564</v>
      </c>
      <c r="E3449" s="9">
        <v>9.7799999999999994</v>
      </c>
      <c r="F3449" s="44">
        <f t="shared" si="167"/>
        <v>-1.9299569632150737E-3</v>
      </c>
      <c r="G3449" s="66">
        <f t="shared" si="171"/>
        <v>2.6416108182869807E-2</v>
      </c>
      <c r="H3449" s="2">
        <f>H3448*(1-H$1+IF(AND(WEEKDAY($A3449)&lt;&gt;1,WEEKDAY($A3449)&lt;&gt;7),-VLOOKUP($A3449,ETF_OP_Fee!$I$5:$J$14,2,1),0))^($A3449-$A3448)*(1+1*(B3449/B3448-1))</f>
        <v>14.232402262968527</v>
      </c>
      <c r="I3449" s="9">
        <f>IFERROR(VLOOKUP(A3449,'BITO-IV'!$A$1:$J$10000,4,0),"")</f>
        <v>13.1629</v>
      </c>
      <c r="J3449" s="9">
        <f t="shared" si="169"/>
        <v>8.1251264004780666E-2</v>
      </c>
      <c r="L3449" s="9">
        <f>VLOOKUP(A3449,'ETH-Web'!$A$1:$G$10001,6,0)</f>
        <v>1632.2523189999999</v>
      </c>
      <c r="M3449" s="2">
        <f>M3448*(1-M$1+IF(AND(WEEKDAY($A3449)&lt;&gt;1,WEEKDAY($A3449)&lt;&gt;7),-VLOOKUP($A3449,ETF_OP_Fee!$K$5:$L$14,2,1),0))^($A3449-$A3448)*(1+2*(L3449/L3448-1))-M$3*IFERROR(VLOOKUP($A5045,Dividends!$C$10:$E$100,3,0),0)</f>
        <v>3.6690540345283638</v>
      </c>
      <c r="R3449">
        <f t="shared" si="172"/>
        <v>376.65181379745229</v>
      </c>
      <c r="S3449" t="e">
        <f t="shared" si="170"/>
        <v>#VALUE!</v>
      </c>
      <c r="T3449">
        <f t="shared" si="168"/>
        <v>316.11704598235019</v>
      </c>
      <c r="U3449">
        <f t="shared" si="164"/>
        <v>1064.8348695116115</v>
      </c>
      <c r="V3449">
        <f t="shared" si="165"/>
        <v>752.49728174146162</v>
      </c>
      <c r="W3449">
        <f>VLOOKUP(A3449,Tbills!$B$4:$C$10000,2,1)</f>
        <v>5.3150004395604356</v>
      </c>
    </row>
    <row r="3450" spans="1:23">
      <c r="A3450" s="25">
        <v>45176</v>
      </c>
      <c r="B3450">
        <f>IFERROR(VLOOKUP($A3450,'BTC-Web'!$A$2:$H$10000,2,0),"")</f>
        <v>25748.3125</v>
      </c>
      <c r="C3450">
        <f>VLOOKUP(A3450,H_SPBTFDUE!$B$2:$C$5828,2,0)</f>
        <v>137.58000000000001</v>
      </c>
      <c r="D3450" s="2">
        <f>D3449*(1-D$1+IF(AND(WEEKDAY($A3450)&lt;&gt;1,WEEKDAY($A3450)&lt;&gt;7),-VLOOKUP($A3450,ETF_OP_Fee!$G$5:$H$14,2,1),0))^($A3450-$A3449)*(1+2*(C3450/C3449-1))+IFERROR(VLOOKUP(A3450,BITXeom!$C$9:$D$100,2,0),0)-$D$3*IFERROR(VLOOKUP($A3450,Dividends!$C$10:$E$100,2,0),0)</f>
        <v>9.9693154336110865</v>
      </c>
      <c r="E3450" s="9">
        <v>9.94</v>
      </c>
      <c r="F3450" s="44">
        <f t="shared" si="167"/>
        <v>2.9492387938718778E-3</v>
      </c>
      <c r="G3450" s="66">
        <f t="shared" si="171"/>
        <v>2.5848063718606325E-2</v>
      </c>
      <c r="H3450" s="2">
        <f>H3449*(1-H$1+IF(AND(WEEKDAY($A3450)&lt;&gt;1,WEEKDAY($A3450)&lt;&gt;7),-VLOOKUP($A3450,ETF_OP_Fee!$I$5:$J$14,2,1),0))^($A3450-$A3449)*(1+1*(B3450/B3449-1))</f>
        <v>14.201468105035726</v>
      </c>
      <c r="I3450" s="9">
        <f>IFERROR(VLOOKUP(A3450,'BITO-IV'!$A$1:$J$10000,4,0),"")</f>
        <v>13.3043</v>
      </c>
      <c r="J3450" s="9">
        <f t="shared" si="169"/>
        <v>6.7434446384682101E-2</v>
      </c>
      <c r="L3450" s="9">
        <f>VLOOKUP(A3450,'ETH-Web'!$A$1:$G$10001,6,0)</f>
        <v>1647.5982670000001</v>
      </c>
      <c r="M3450" s="2">
        <f>M3449*(1-M$1+IF(AND(WEEKDAY($A3450)&lt;&gt;1,WEEKDAY($A3450)&lt;&gt;7),-VLOOKUP($A3450,ETF_OP_Fee!$K$5:$L$14,2,1),0))^($A3450-$A3449)*(1+2*(L3450/L3449-1))-M$3*IFERROR(VLOOKUP($A5046,Dividends!$C$10:$E$100,3,0),0)</f>
        <v>3.7379484638780118</v>
      </c>
      <c r="R3450">
        <f t="shared" si="172"/>
        <v>376.13148919178883</v>
      </c>
      <c r="S3450" t="e">
        <f t="shared" si="170"/>
        <v>#VALUE!</v>
      </c>
      <c r="T3450">
        <f t="shared" si="168"/>
        <v>319.50766372503483</v>
      </c>
      <c r="U3450">
        <f t="shared" si="164"/>
        <v>1074.8461283996512</v>
      </c>
      <c r="V3450">
        <f t="shared" si="165"/>
        <v>766.62704661405871</v>
      </c>
      <c r="W3450">
        <f>VLOOKUP(A3450,Tbills!$B$4:$C$10000,2,1)</f>
        <v>5.3150004395604356</v>
      </c>
    </row>
    <row r="3451" spans="1:23">
      <c r="A3451" s="25">
        <v>45177</v>
      </c>
      <c r="B3451">
        <f>IFERROR(VLOOKUP($A3451,'BTC-Web'!$A$2:$H$10000,2,0),"")</f>
        <v>26245.208984000001</v>
      </c>
      <c r="C3451">
        <f>VLOOKUP(A3451,H_SPBTFDUE!$B$2:$C$5828,2,0)</f>
        <v>137.69999999999999</v>
      </c>
      <c r="D3451" s="2">
        <f>D3450*(1-D$1+IF(AND(WEEKDAY($A3451)&lt;&gt;1,WEEKDAY($A3451)&lt;&gt;7),-VLOOKUP($A3451,ETF_OP_Fee!$G$5:$H$14,2,1),0))^($A3451-$A3450)*(1+2*(C3451/C3450-1))+IFERROR(VLOOKUP(A3451,BITXeom!$C$9:$D$100,2,0),0)-$D$3*IFERROR(VLOOKUP($A3451,Dividends!$C$10:$E$100,2,0),0)</f>
        <v>9.985502425302089</v>
      </c>
      <c r="E3451" s="9">
        <v>9.98</v>
      </c>
      <c r="F3451" s="44">
        <f t="shared" si="167"/>
        <v>5.5134522065025671E-4</v>
      </c>
      <c r="G3451" s="66">
        <f t="shared" si="171"/>
        <v>2.5801627817058206E-2</v>
      </c>
      <c r="H3451" s="2">
        <f>H3450*(1-H$1+IF(AND(WEEKDAY($A3451)&lt;&gt;1,WEEKDAY($A3451)&lt;&gt;7),-VLOOKUP($A3451,ETF_OP_Fee!$I$5:$J$14,2,1),0))^($A3451-$A3450)*(1+1*(B3451/B3450-1))</f>
        <v>14.464049819876987</v>
      </c>
      <c r="I3451" s="9">
        <f>IFERROR(VLOOKUP(A3451,'BITO-IV'!$A$1:$J$10000,4,0),"")</f>
        <v>13.319100000000001</v>
      </c>
      <c r="J3451" s="9">
        <f t="shared" si="169"/>
        <v>8.5963001995404076E-2</v>
      </c>
      <c r="L3451" s="9">
        <f>VLOOKUP(A3451,'ETH-Web'!$A$1:$G$10001,6,0)</f>
        <v>1636.137817</v>
      </c>
      <c r="M3451" s="2">
        <f>M3450*(1-M$1+IF(AND(WEEKDAY($A3451)&lt;&gt;1,WEEKDAY($A3451)&lt;&gt;7),-VLOOKUP($A3451,ETF_OP_Fee!$K$5:$L$14,2,1),0))^($A3451-$A3450)*(1+2*(L3451/L3450-1))-M$3*IFERROR(VLOOKUP($A5047,Dividends!$C$10:$E$100,3,0),0)</f>
        <v>3.6858523041589875</v>
      </c>
      <c r="R3451">
        <f t="shared" si="172"/>
        <v>383.39015573551217</v>
      </c>
      <c r="S3451" t="e">
        <f t="shared" si="170"/>
        <v>#VALUE!</v>
      </c>
      <c r="T3451">
        <f t="shared" si="168"/>
        <v>319.78634463539242</v>
      </c>
      <c r="U3451">
        <f t="shared" si="164"/>
        <v>1067.369657612481</v>
      </c>
      <c r="V3451">
        <f t="shared" si="165"/>
        <v>755.94248917532525</v>
      </c>
      <c r="W3451">
        <f>VLOOKUP(A3451,Tbills!$B$4:$C$10000,2,1)</f>
        <v>5.3150004395604356</v>
      </c>
    </row>
    <row r="3452" spans="1:23">
      <c r="A3452" s="25">
        <v>45180</v>
      </c>
      <c r="B3452">
        <f>IFERROR(VLOOKUP($A3452,'BTC-Web'!$A$2:$H$10000,2,0),"")</f>
        <v>25831.714843999998</v>
      </c>
      <c r="C3452">
        <f>VLOOKUP(A3452,H_SPBTFDUE!$B$2:$C$5828,2,0)</f>
        <v>132.57</v>
      </c>
      <c r="D3452" s="2">
        <f>D3451*(1-D$1+IF(AND(WEEKDAY($A3452)&lt;&gt;1,WEEKDAY($A3452)&lt;&gt;7),-VLOOKUP($A3452,ETF_OP_Fee!$G$5:$H$14,2,1),0))^($A3452-$A3451)*(1+2*(C3452/C3451-1))+IFERROR(VLOOKUP(A3452,BITXeom!$C$9:$D$100,2,0),0)-$D$3*IFERROR(VLOOKUP($A3452,Dividends!$C$10:$E$100,2,0),0)</f>
        <v>9.2381428744680658</v>
      </c>
      <c r="E3452" s="9">
        <v>9.24</v>
      </c>
      <c r="F3452" s="44">
        <f t="shared" si="167"/>
        <v>-2.009876116811915E-4</v>
      </c>
      <c r="G3452" s="66">
        <f t="shared" si="171"/>
        <v>2.7722758948130193E-2</v>
      </c>
      <c r="H3452" s="2">
        <f>H3451*(1-H$1+IF(AND(WEEKDAY($A3452)&lt;&gt;1,WEEKDAY($A3452)&lt;&gt;7),-VLOOKUP($A3452,ETF_OP_Fee!$I$5:$J$14,2,1),0))^($A3452-$A3451)*(1+1*(B3452/B3451-1))</f>
        <v>14.202320814691003</v>
      </c>
      <c r="I3452" s="9">
        <f>IFERROR(VLOOKUP(A3452,'BITO-IV'!$A$1:$J$10000,4,0),"")</f>
        <v>12.823700000000001</v>
      </c>
      <c r="J3452" s="9">
        <f t="shared" si="169"/>
        <v>0.10750569762946749</v>
      </c>
      <c r="L3452" s="9">
        <f>VLOOKUP(A3452,'ETH-Web'!$A$1:$G$10001,6,0)</f>
        <v>1551.6376949999999</v>
      </c>
      <c r="M3452" s="2">
        <f>M3451*(1-M$1+IF(AND(WEEKDAY($A3452)&lt;&gt;1,WEEKDAY($A3452)&lt;&gt;7),-VLOOKUP($A3452,ETF_OP_Fee!$K$5:$L$14,2,1),0))^($A3452-$A3451)*(1+2*(L3452/L3451-1))-M$3*IFERROR(VLOOKUP($A5048,Dividends!$C$10:$E$100,3,0),0)</f>
        <v>3.3048772308974752</v>
      </c>
      <c r="R3452">
        <f t="shared" si="172"/>
        <v>377.34983108704137</v>
      </c>
      <c r="S3452" t="e">
        <f t="shared" si="170"/>
        <v>#VALUE!</v>
      </c>
      <c r="T3452">
        <f t="shared" si="168"/>
        <v>307.87273571760329</v>
      </c>
      <c r="U3452">
        <f t="shared" si="164"/>
        <v>1012.2441875266361</v>
      </c>
      <c r="V3452">
        <f t="shared" si="165"/>
        <v>677.8071702776864</v>
      </c>
      <c r="W3452">
        <f>VLOOKUP(A3452,Tbills!$B$4:$C$10000,2,1)</f>
        <v>5.3150004395604356</v>
      </c>
    </row>
    <row r="3453" spans="1:23">
      <c r="A3453" s="25">
        <v>45181</v>
      </c>
      <c r="B3453">
        <f>IFERROR(VLOOKUP($A3453,'BTC-Web'!$A$2:$H$10000,2,0),"")</f>
        <v>25160.658202999999</v>
      </c>
      <c r="C3453">
        <f>VLOOKUP(A3453,H_SPBTFDUE!$B$2:$C$5828,2,0)</f>
        <v>138.34</v>
      </c>
      <c r="D3453" s="2">
        <f>D3452*(1-D$1+IF(AND(WEEKDAY($A3453)&lt;&gt;1,WEEKDAY($A3453)&lt;&gt;7),-VLOOKUP($A3453,ETF_OP_Fee!$G$5:$H$14,2,1),0))^($A3453-$A3452)*(1+2*(C3453/C3452-1))+IFERROR(VLOOKUP(A3453,BITXeom!$C$9:$D$100,2,0),0)-$D$3*IFERROR(VLOOKUP($A3453,Dividends!$C$10:$E$100,2,0),0)</f>
        <v>10.041097405921244</v>
      </c>
      <c r="E3453" s="9">
        <v>10.029999999999999</v>
      </c>
      <c r="F3453" s="44">
        <f t="shared" si="167"/>
        <v>1.1064213281399837E-3</v>
      </c>
      <c r="G3453" s="66">
        <f t="shared" si="171"/>
        <v>2.5308095371434275E-2</v>
      </c>
      <c r="H3453" s="2">
        <f>H3452*(1-H$1+IF(AND(WEEKDAY($A3453)&lt;&gt;1,WEEKDAY($A3453)&lt;&gt;7),-VLOOKUP($A3453,ETF_OP_Fee!$I$5:$J$14,2,1),0))^($A3453-$A3452)*(1+1*(B3453/B3452-1))</f>
        <v>13.822400781550311</v>
      </c>
      <c r="I3453" s="9">
        <f>IFERROR(VLOOKUP(A3453,'BITO-IV'!$A$1:$J$10000,4,0),"")</f>
        <v>13.383100000000001</v>
      </c>
      <c r="J3453" s="9">
        <f t="shared" si="169"/>
        <v>3.2825039157617475E-2</v>
      </c>
      <c r="L3453" s="9">
        <f>VLOOKUP(A3453,'ETH-Web'!$A$1:$G$10001,6,0)</f>
        <v>1592.429443</v>
      </c>
      <c r="M3453" s="2">
        <f>M3452*(1-M$1+IF(AND(WEEKDAY($A3453)&lt;&gt;1,WEEKDAY($A3453)&lt;&gt;7),-VLOOKUP($A3453,ETF_OP_Fee!$K$5:$L$14,2,1),0))^($A3453-$A3452)*(1+2*(L3453/L3452-1))-M$3*IFERROR(VLOOKUP($A5049,Dividends!$C$10:$E$100,3,0),0)</f>
        <v>3.4785546509846914</v>
      </c>
      <c r="R3453">
        <f t="shared" si="172"/>
        <v>367.54703202161255</v>
      </c>
      <c r="S3453" t="e">
        <f t="shared" si="170"/>
        <v>#VALUE!</v>
      </c>
      <c r="T3453">
        <f t="shared" si="168"/>
        <v>321.27264282396652</v>
      </c>
      <c r="U3453">
        <f t="shared" si="164"/>
        <v>1038.8555607519118</v>
      </c>
      <c r="V3453">
        <f t="shared" si="165"/>
        <v>713.42719257378758</v>
      </c>
      <c r="W3453">
        <f>VLOOKUP(A3453,Tbills!$B$4:$C$10000,2,1)</f>
        <v>5.3150004395604356</v>
      </c>
    </row>
    <row r="3454" spans="1:23">
      <c r="A3454" s="25">
        <v>45182</v>
      </c>
      <c r="B3454">
        <f>IFERROR(VLOOKUP($A3454,'BTC-Web'!$A$2:$H$10000,2,0),"")</f>
        <v>25837.554688</v>
      </c>
      <c r="C3454">
        <f>VLOOKUP(A3454,H_SPBTFDUE!$B$2:$C$5828,2,0)</f>
        <v>138.75</v>
      </c>
      <c r="D3454" s="2">
        <f>D3453*(1-D$1+IF(AND(WEEKDAY($A3454)&lt;&gt;1,WEEKDAY($A3454)&lt;&gt;7),-VLOOKUP($A3454,ETF_OP_Fee!$G$5:$H$14,2,1),0))^($A3454-$A3453)*(1+2*(C3454/C3453-1))+IFERROR(VLOOKUP(A3454,BITXeom!$C$9:$D$100,2,0),0)-$D$3*IFERROR(VLOOKUP($A3454,Dividends!$C$10:$E$100,2,0),0)</f>
        <v>10.099397651148546</v>
      </c>
      <c r="E3454" s="9">
        <v>10.09</v>
      </c>
      <c r="F3454" s="44">
        <f t="shared" si="167"/>
        <v>9.3138267081727122E-4</v>
      </c>
      <c r="G3454" s="66">
        <f t="shared" si="171"/>
        <v>2.5156766121857983E-2</v>
      </c>
      <c r="H3454" s="2">
        <f>H3453*(1-H$1+IF(AND(WEEKDAY($A3454)&lt;&gt;1,WEEKDAY($A3454)&lt;&gt;7),-VLOOKUP($A3454,ETF_OP_Fee!$I$5:$J$14,2,1),0))^($A3454-$A3453)*(1+1*(B3454/B3453-1))</f>
        <v>14.183006253206994</v>
      </c>
      <c r="I3454" s="9">
        <f>IFERROR(VLOOKUP(A3454,'BITO-IV'!$A$1:$J$10000,4,0),"")</f>
        <v>13.4239</v>
      </c>
      <c r="J3454" s="9">
        <f t="shared" si="169"/>
        <v>5.6548860853179228E-2</v>
      </c>
      <c r="L3454" s="9">
        <f>VLOOKUP(A3454,'ETH-Web'!$A$1:$G$10001,6,0)</f>
        <v>1607.988525</v>
      </c>
      <c r="M3454" s="2">
        <f>M3453*(1-M$1+IF(AND(WEEKDAY($A3454)&lt;&gt;1,WEEKDAY($A3454)&lt;&gt;7),-VLOOKUP($A3454,ETF_OP_Fee!$K$5:$L$14,2,1),0))^($A3454-$A3453)*(1+2*(L3454/L3453-1))-M$3*IFERROR(VLOOKUP($A5050,Dividends!$C$10:$E$100,3,0),0)</f>
        <v>3.5464388448936313</v>
      </c>
      <c r="R3454">
        <f t="shared" si="172"/>
        <v>377.43513955998958</v>
      </c>
      <c r="S3454" t="e">
        <f t="shared" si="170"/>
        <v>#VALUE!</v>
      </c>
      <c r="T3454">
        <f t="shared" si="168"/>
        <v>322.22480260102179</v>
      </c>
      <c r="U3454">
        <f t="shared" si="164"/>
        <v>1049.0058621840706</v>
      </c>
      <c r="V3454">
        <f t="shared" si="165"/>
        <v>727.3497652339239</v>
      </c>
      <c r="W3454">
        <f>VLOOKUP(A3454,Tbills!$B$4:$C$10000,2,1)</f>
        <v>5.3150004395604356</v>
      </c>
    </row>
    <row r="3455" spans="1:23">
      <c r="A3455" s="25">
        <v>45183</v>
      </c>
      <c r="B3455">
        <f>IFERROR(VLOOKUP($A3455,'BTC-Web'!$A$2:$H$10000,2,0),"")</f>
        <v>26228.277343999998</v>
      </c>
      <c r="C3455">
        <f>VLOOKUP(A3455,H_SPBTFDUE!$B$2:$C$5828,2,0)</f>
        <v>141.74</v>
      </c>
      <c r="D3455" s="2">
        <f>D3454*(1-D$1+IF(AND(WEEKDAY($A3455)&lt;&gt;1,WEEKDAY($A3455)&lt;&gt;7),-VLOOKUP($A3455,ETF_OP_Fee!$G$5:$H$14,2,1),0))^($A3455-$A3454)*(1+2*(C3455/C3454-1))+IFERROR(VLOOKUP(A3455,BITXeom!$C$9:$D$100,2,0),0)-$D$3*IFERROR(VLOOKUP($A3455,Dividends!$C$10:$E$100,2,0),0)</f>
        <v>10.533402658222309</v>
      </c>
      <c r="E3455" s="9">
        <v>10.53</v>
      </c>
      <c r="F3455" s="44">
        <f t="shared" si="167"/>
        <v>3.2313943231820907E-4</v>
      </c>
      <c r="G3455" s="66">
        <f t="shared" si="171"/>
        <v>2.4071222635467886E-2</v>
      </c>
      <c r="H3455" s="2">
        <f>H3454*(1-H$1+IF(AND(WEEKDAY($A3455)&lt;&gt;1,WEEKDAY($A3455)&lt;&gt;7),-VLOOKUP($A3455,ETF_OP_Fee!$I$5:$J$14,2,1),0))^($A3455-$A3454)*(1+1*(B3455/B3454-1))</f>
        <v>14.386066225251323</v>
      </c>
      <c r="I3455" s="9">
        <f>IFERROR(VLOOKUP(A3455,'BITO-IV'!$A$1:$J$10000,4,0),"")</f>
        <v>13.712999999999999</v>
      </c>
      <c r="J3455" s="9">
        <f t="shared" si="169"/>
        <v>4.9082347061279341E-2</v>
      </c>
      <c r="L3455" s="9">
        <f>VLOOKUP(A3455,'ETH-Web'!$A$1:$G$10001,6,0)</f>
        <v>1626.974365</v>
      </c>
      <c r="M3455" s="2">
        <f>M3454*(1-M$1+IF(AND(WEEKDAY($A3455)&lt;&gt;1,WEEKDAY($A3455)&lt;&gt;7),-VLOOKUP($A3455,ETF_OP_Fee!$K$5:$L$14,2,1),0))^($A3455-$A3454)*(1+2*(L3455/L3454-1))-M$3*IFERROR(VLOOKUP($A5051,Dividends!$C$10:$E$100,3,0),0)</f>
        <v>3.6300923713166617</v>
      </c>
      <c r="R3455">
        <f t="shared" si="172"/>
        <v>383.14281824620446</v>
      </c>
      <c r="S3455" t="e">
        <f t="shared" si="170"/>
        <v>#VALUE!</v>
      </c>
      <c r="T3455">
        <f t="shared" si="168"/>
        <v>329.16860195076634</v>
      </c>
      <c r="U3455">
        <f t="shared" si="164"/>
        <v>1061.391682821994</v>
      </c>
      <c r="V3455">
        <f t="shared" si="165"/>
        <v>744.50651753275167</v>
      </c>
      <c r="W3455">
        <f>VLOOKUP(A3455,Tbills!$B$4:$C$10000,2,1)</f>
        <v>5.3150004395604356</v>
      </c>
    </row>
    <row r="3456" spans="1:23">
      <c r="A3456" s="25">
        <v>45184</v>
      </c>
      <c r="B3456">
        <f>IFERROR(VLOOKUP($A3456,'BTC-Web'!$A$2:$H$10000,2,0),"")</f>
        <v>26533.818359000001</v>
      </c>
      <c r="C3456">
        <f>VLOOKUP(A3456,H_SPBTFDUE!$B$2:$C$5828,2,0)</f>
        <v>140.21</v>
      </c>
      <c r="D3456" s="2">
        <f>D3455*(1-D$1+IF(AND(WEEKDAY($A3456)&lt;&gt;1,WEEKDAY($A3456)&lt;&gt;7),-VLOOKUP($A3456,ETF_OP_Fee!$G$5:$H$14,2,1),0))^($A3456-$A3455)*(1+2*(C3456/C3455-1))+IFERROR(VLOOKUP(A3456,BITXeom!$C$9:$D$100,2,0),0)-$D$3*IFERROR(VLOOKUP($A3456,Dividends!$C$10:$E$100,2,0),0)</f>
        <v>10.304756508716139</v>
      </c>
      <c r="E3456" s="9">
        <v>10.3</v>
      </c>
      <c r="F3456" s="44">
        <f t="shared" si="167"/>
        <v>4.61796962731853E-4</v>
      </c>
      <c r="G3456" s="66">
        <f t="shared" si="171"/>
        <v>2.4589639016507514E-2</v>
      </c>
      <c r="H3456" s="2">
        <f>H3455*(1-H$1+IF(AND(WEEKDAY($A3456)&lt;&gt;1,WEEKDAY($A3456)&lt;&gt;7),-VLOOKUP($A3456,ETF_OP_Fee!$I$5:$J$14,2,1),0))^($A3456-$A3455)*(1+1*(B3456/B3455-1))</f>
        <v>14.542110555192654</v>
      </c>
      <c r="I3456" s="9">
        <f>IFERROR(VLOOKUP(A3456,'BITO-IV'!$A$1:$J$10000,4,0),"")</f>
        <v>13.5678</v>
      </c>
      <c r="J3456" s="9">
        <f t="shared" si="169"/>
        <v>7.1810503927877356E-2</v>
      </c>
      <c r="L3456" s="9">
        <f>VLOOKUP(A3456,'ETH-Web'!$A$1:$G$10001,6,0)</f>
        <v>1641.6403809999999</v>
      </c>
      <c r="M3456" s="2">
        <f>M3455*(1-M$1+IF(AND(WEEKDAY($A3456)&lt;&gt;1,WEEKDAY($A3456)&lt;&gt;7),-VLOOKUP($A3456,ETF_OP_Fee!$K$5:$L$14,2,1),0))^($A3456-$A3455)*(1+2*(L3456/L3455-1))-M$3*IFERROR(VLOOKUP($A5052,Dividends!$C$10:$E$100,3,0),0)</f>
        <v>3.6954425970211622</v>
      </c>
      <c r="R3456">
        <f t="shared" si="172"/>
        <v>387.60616305690309</v>
      </c>
      <c r="S3456" t="e">
        <f t="shared" si="170"/>
        <v>#VALUE!</v>
      </c>
      <c r="T3456">
        <f t="shared" si="168"/>
        <v>325.61542034370643</v>
      </c>
      <c r="U3456">
        <f t="shared" si="164"/>
        <v>1070.9593734613816</v>
      </c>
      <c r="V3456">
        <f t="shared" si="165"/>
        <v>757.90939106392568</v>
      </c>
      <c r="W3456">
        <f>VLOOKUP(A3456,Tbills!$B$4:$C$10000,2,1)</f>
        <v>5.3150004395604356</v>
      </c>
    </row>
    <row r="3457" spans="1:23">
      <c r="A3457" s="25">
        <v>45187</v>
      </c>
      <c r="B3457">
        <f>IFERROR(VLOOKUP($A3457,'BTC-Web'!$A$2:$H$10000,2,0),"")</f>
        <v>26532.994140999999</v>
      </c>
      <c r="C3457">
        <f>VLOOKUP(A3457,H_SPBTFDUE!$B$2:$C$5828,2,0)</f>
        <v>142.46</v>
      </c>
      <c r="D3457" s="2">
        <f>D3456*(1-D$1+IF(AND(WEEKDAY($A3457)&lt;&gt;1,WEEKDAY($A3457)&lt;&gt;7),-VLOOKUP($A3457,ETF_OP_Fee!$G$5:$H$14,2,1),0))^($A3457-$A3456)*(1+2*(C3457/C3456-1))+IFERROR(VLOOKUP(A3457,BITXeom!$C$9:$D$100,2,0),0)-$D$3*IFERROR(VLOOKUP($A3457,Dividends!$C$10:$E$100,2,0),0)</f>
        <v>10.631638938879128</v>
      </c>
      <c r="E3457" s="9">
        <v>10.62</v>
      </c>
      <c r="F3457" s="44">
        <f t="shared" si="167"/>
        <v>1.0959452805205938E-3</v>
      </c>
      <c r="G3457" s="66">
        <f t="shared" si="171"/>
        <v>2.3799161549986021E-2</v>
      </c>
      <c r="H3457" s="2">
        <f>H3456*(1-H$1+IF(AND(WEEKDAY($A3457)&lt;&gt;1,WEEKDAY($A3457)&lt;&gt;7),-VLOOKUP($A3457,ETF_OP_Fee!$I$5:$J$14,2,1),0))^($A3457-$A3456)*(1+1*(B3457/B3456-1))</f>
        <v>14.507085091407935</v>
      </c>
      <c r="I3457" s="9">
        <f>IFERROR(VLOOKUP(A3457,'BITO-IV'!$A$1:$J$10000,4,0),"")</f>
        <v>13.783300000000001</v>
      </c>
      <c r="J3457" s="9">
        <f t="shared" si="169"/>
        <v>5.2511741847593552E-2</v>
      </c>
      <c r="L3457" s="9">
        <f>VLOOKUP(A3457,'ETH-Web'!$A$1:$G$10001,6,0)</f>
        <v>1637.3470460000001</v>
      </c>
      <c r="M3457" s="2">
        <f>M3456*(1-M$1+IF(AND(WEEKDAY($A3457)&lt;&gt;1,WEEKDAY($A3457)&lt;&gt;7),-VLOOKUP($A3457,ETF_OP_Fee!$K$5:$L$14,2,1),0))^($A3457-$A3456)*(1+2*(L3457/L3456-1))-M$3*IFERROR(VLOOKUP($A5053,Dividends!$C$10:$E$100,3,0),0)</f>
        <v>3.6758294167554491</v>
      </c>
      <c r="R3457">
        <f t="shared" si="172"/>
        <v>387.59412287587145</v>
      </c>
      <c r="S3457" t="e">
        <f t="shared" si="170"/>
        <v>#VALUE!</v>
      </c>
      <c r="T3457">
        <f t="shared" si="168"/>
        <v>330.84068741291219</v>
      </c>
      <c r="U3457">
        <f t="shared" si="164"/>
        <v>1068.1585241311168</v>
      </c>
      <c r="V3457">
        <f t="shared" si="165"/>
        <v>753.8868651764999</v>
      </c>
      <c r="W3457">
        <f>VLOOKUP(A3457,Tbills!$B$4:$C$10000,2,1)</f>
        <v>5.3150004395604356</v>
      </c>
    </row>
    <row r="3458" spans="1:23">
      <c r="A3458" s="25">
        <v>45188</v>
      </c>
      <c r="B3458">
        <f>IFERROR(VLOOKUP($A3458,'BTC-Web'!$A$2:$H$10000,2,0),"")</f>
        <v>26760.851563</v>
      </c>
      <c r="C3458">
        <f>VLOOKUP(A3458,H_SPBTFDUE!$B$2:$C$5828,2,0)</f>
        <v>144.49</v>
      </c>
      <c r="D3458" s="2">
        <f>D3457*(1-D$1+IF(AND(WEEKDAY($A3458)&lt;&gt;1,WEEKDAY($A3458)&lt;&gt;7),-VLOOKUP($A3458,ETF_OP_Fee!$G$5:$H$14,2,1),0))^($A3458-$A3457)*(1+2*(C3458/C3457-1))+IFERROR(VLOOKUP(A3458,BITXeom!$C$9:$D$100,2,0),0)-$D$3*IFERROR(VLOOKUP($A3458,Dividends!$C$10:$E$100,2,0),0)</f>
        <v>10.933314291981517</v>
      </c>
      <c r="E3458" s="9">
        <v>10.93</v>
      </c>
      <c r="F3458" s="44">
        <f t="shared" si="167"/>
        <v>3.032289095623586E-4</v>
      </c>
      <c r="G3458" s="66">
        <f t="shared" si="171"/>
        <v>2.3119664961788071E-2</v>
      </c>
      <c r="H3458" s="2">
        <f>H3457*(1-H$1+IF(AND(WEEKDAY($A3458)&lt;&gt;1,WEEKDAY($A3458)&lt;&gt;7),-VLOOKUP($A3458,ETF_OP_Fee!$I$5:$J$14,2,1),0))^($A3458-$A3457)*(1+1*(B3458/B3457-1))</f>
        <v>14.620062484294534</v>
      </c>
      <c r="I3458" s="9">
        <f>IFERROR(VLOOKUP(A3458,'BITO-IV'!$A$1:$J$10000,4,0),"")</f>
        <v>13.981199999999999</v>
      </c>
      <c r="J3458" s="9">
        <f t="shared" si="169"/>
        <v>4.5694395638037788E-2</v>
      </c>
      <c r="L3458" s="9">
        <f>VLOOKUP(A3458,'ETH-Web'!$A$1:$G$10001,6,0)</f>
        <v>1643.544678</v>
      </c>
      <c r="M3458" s="2">
        <f>M3457*(1-M$1+IF(AND(WEEKDAY($A3458)&lt;&gt;1,WEEKDAY($A3458)&lt;&gt;7),-VLOOKUP($A3458,ETF_OP_Fee!$K$5:$L$14,2,1),0))^($A3458-$A3457)*(1+2*(L3458/L3457-1))-M$3*IFERROR(VLOOKUP($A5054,Dividends!$C$10:$E$100,3,0),0)</f>
        <v>3.703561291296984</v>
      </c>
      <c r="R3458">
        <f t="shared" si="172"/>
        <v>390.92266533706237</v>
      </c>
      <c r="S3458" t="e">
        <f t="shared" si="170"/>
        <v>#VALUE!</v>
      </c>
      <c r="T3458">
        <f t="shared" si="168"/>
        <v>335.5550394797956</v>
      </c>
      <c r="U3458">
        <f t="shared" ref="U3458:U3521" si="173">IF($A3458&gt;=$R$2,L3458*U$4,"")</f>
        <v>1072.2016825234687</v>
      </c>
      <c r="V3458">
        <f t="shared" ref="V3458:V3521" si="174">IF($A3458&gt;=$R$2,M3458*V$4,"")</f>
        <v>759.57447839061899</v>
      </c>
      <c r="W3458">
        <f>VLOOKUP(A3458,Tbills!$B$4:$C$10000,2,1)</f>
        <v>5.3150004395604356</v>
      </c>
    </row>
    <row r="3459" spans="1:23">
      <c r="A3459" s="25">
        <v>45189</v>
      </c>
      <c r="B3459">
        <f>IFERROR(VLOOKUP($A3459,'BTC-Web'!$A$2:$H$10000,2,0),"")</f>
        <v>27210.228515999999</v>
      </c>
      <c r="C3459">
        <f>VLOOKUP(A3459,H_SPBTFDUE!$B$2:$C$5828,2,0)</f>
        <v>143.03</v>
      </c>
      <c r="D3459" s="2">
        <f>D3458*(1-D$1+IF(AND(WEEKDAY($A3459)&lt;&gt;1,WEEKDAY($A3459)&lt;&gt;7),-VLOOKUP($A3459,ETF_OP_Fee!$G$5:$H$14,2,1),0))^($A3459-$A3458)*(1+2*(C3459/C3458-1))+IFERROR(VLOOKUP(A3459,BITXeom!$C$9:$D$100,2,0),0)-$D$3*IFERROR(VLOOKUP($A3459,Dividends!$C$10:$E$100,2,0),0)</f>
        <v>10.711071469815622</v>
      </c>
      <c r="E3459" s="9">
        <v>10.7</v>
      </c>
      <c r="F3459" s="44">
        <f t="shared" si="167"/>
        <v>1.034716805198288E-3</v>
      </c>
      <c r="G3459" s="66">
        <f t="shared" si="171"/>
        <v>2.3585687036005797E-2</v>
      </c>
      <c r="H3459" s="2">
        <f>H3458*(1-H$1+IF(AND(WEEKDAY($A3459)&lt;&gt;1,WEEKDAY($A3459)&lt;&gt;7),-VLOOKUP($A3459,ETF_OP_Fee!$I$5:$J$14,2,1),0))^($A3459-$A3458)*(1+1*(B3459/B3458-1))</f>
        <v>14.853776709948775</v>
      </c>
      <c r="I3459" s="9">
        <f>IFERROR(VLOOKUP(A3459,'BITO-IV'!$A$1:$J$10000,4,0),"")</f>
        <v>13.8398</v>
      </c>
      <c r="J3459" s="9">
        <f t="shared" si="169"/>
        <v>7.326527189329135E-2</v>
      </c>
      <c r="L3459" s="9">
        <f>VLOOKUP(A3459,'ETH-Web'!$A$1:$G$10001,6,0)</f>
        <v>1622.890625</v>
      </c>
      <c r="M3459" s="2">
        <f>M3458*(1-M$1+IF(AND(WEEKDAY($A3459)&lt;&gt;1,WEEKDAY($A3459)&lt;&gt;7),-VLOOKUP($A3459,ETF_OP_Fee!$K$5:$L$14,2,1),0))^($A3459-$A3458)*(1+2*(L3459/L3458-1))-M$3*IFERROR(VLOOKUP($A5055,Dividends!$C$10:$E$100,3,0),0)</f>
        <v>3.6103846805301267</v>
      </c>
      <c r="R3459">
        <f t="shared" si="172"/>
        <v>397.48716631320821</v>
      </c>
      <c r="S3459" t="e">
        <f t="shared" si="170"/>
        <v>#VALUE!</v>
      </c>
      <c r="T3459">
        <f t="shared" si="168"/>
        <v>332.16442173711096</v>
      </c>
      <c r="U3459">
        <f t="shared" si="173"/>
        <v>1058.7275672931623</v>
      </c>
      <c r="V3459">
        <f t="shared" si="174"/>
        <v>740.4646081995262</v>
      </c>
      <c r="W3459">
        <f>VLOOKUP(A3459,Tbills!$B$4:$C$10000,2,1)</f>
        <v>5.3150004395604356</v>
      </c>
    </row>
    <row r="3460" spans="1:23">
      <c r="A3460" s="25">
        <v>45190</v>
      </c>
      <c r="B3460">
        <f>IFERROR(VLOOKUP($A3460,'BTC-Web'!$A$2:$H$10000,2,0),"")</f>
        <v>27129.839843999998</v>
      </c>
      <c r="C3460">
        <f>VLOOKUP(A3460,H_SPBTFDUE!$B$2:$C$5828,2,0)</f>
        <v>141.19999999999999</v>
      </c>
      <c r="D3460" s="2">
        <f>D3459*(1-D$1+IF(AND(WEEKDAY($A3460)&lt;&gt;1,WEEKDAY($A3460)&lt;&gt;7),-VLOOKUP($A3460,ETF_OP_Fee!$G$5:$H$14,2,1),0))^($A3460-$A3459)*(1+2*(C3460/C3459-1))+IFERROR(VLOOKUP(A3460,BITXeom!$C$9:$D$100,2,0),0)-$D$3*IFERROR(VLOOKUP($A3460,Dividends!$C$10:$E$100,2,0),0)</f>
        <v>10.435727305675716</v>
      </c>
      <c r="E3460" s="9">
        <v>10.43</v>
      </c>
      <c r="F3460" s="44">
        <f t="shared" si="167"/>
        <v>5.491184732229204E-4</v>
      </c>
      <c r="G3460" s="66">
        <f t="shared" si="171"/>
        <v>2.4187994312396363E-2</v>
      </c>
      <c r="H3460" s="2">
        <f>H3459*(1-H$1+IF(AND(WEEKDAY($A3460)&lt;&gt;1,WEEKDAY($A3460)&lt;&gt;7),-VLOOKUP($A3460,ETF_OP_Fee!$I$5:$J$14,2,1),0))^($A3460-$A3459)*(1+1*(B3460/B3459-1))</f>
        <v>14.798146904833326</v>
      </c>
      <c r="I3460" s="9">
        <f>IFERROR(VLOOKUP(A3460,'BITO-IV'!$A$1:$J$10000,4,0),"")</f>
        <v>13.6614</v>
      </c>
      <c r="J3460" s="9">
        <f t="shared" si="169"/>
        <v>8.3208668572278377E-2</v>
      </c>
      <c r="L3460" s="9">
        <f>VLOOKUP(A3460,'ETH-Web'!$A$1:$G$10001,6,0)</f>
        <v>1584.3070070000001</v>
      </c>
      <c r="M3460" s="2">
        <f>M3459*(1-M$1+IF(AND(WEEKDAY($A3460)&lt;&gt;1,WEEKDAY($A3460)&lt;&gt;7),-VLOOKUP($A3460,ETF_OP_Fee!$K$5:$L$14,2,1),0))^($A3460-$A3459)*(1+2*(L3460/L3459-1))-M$3*IFERROR(VLOOKUP($A5056,Dividends!$C$10:$E$100,3,0),0)</f>
        <v>3.4386250293224427</v>
      </c>
      <c r="R3460">
        <f t="shared" si="172"/>
        <v>396.31284815494013</v>
      </c>
      <c r="S3460" t="e">
        <f t="shared" si="170"/>
        <v>#VALUE!</v>
      </c>
      <c r="T3460">
        <f t="shared" si="168"/>
        <v>327.91453785415695</v>
      </c>
      <c r="U3460">
        <f t="shared" si="173"/>
        <v>1033.5567151154264</v>
      </c>
      <c r="V3460">
        <f t="shared" si="174"/>
        <v>705.23790686716006</v>
      </c>
      <c r="W3460">
        <f>VLOOKUP(A3460,Tbills!$B$4:$C$10000,2,1)</f>
        <v>5.3150004395604356</v>
      </c>
    </row>
    <row r="3461" spans="1:23">
      <c r="A3461" s="25">
        <v>45191</v>
      </c>
      <c r="B3461">
        <f>IFERROR(VLOOKUP($A3461,'BTC-Web'!$A$2:$H$10000,2,0),"")</f>
        <v>26564.056640999999</v>
      </c>
      <c r="C3461">
        <f>VLOOKUP(A3461,H_SPBTFDUE!$B$2:$C$5828,2,0)</f>
        <v>140.63999999999999</v>
      </c>
      <c r="D3461" s="2">
        <f>D3460*(1-D$1+IF(AND(WEEKDAY($A3461)&lt;&gt;1,WEEKDAY($A3461)&lt;&gt;7),-VLOOKUP($A3461,ETF_OP_Fee!$G$5:$H$14,2,1),0))^($A3461-$A3460)*(1+2*(C3461/C3460-1))+IFERROR(VLOOKUP(A3461,BITXeom!$C$9:$D$100,2,0),0)-$D$3*IFERROR(VLOOKUP($A3461,Dividends!$C$10:$E$100,2,0),0)</f>
        <v>10.351702971465555</v>
      </c>
      <c r="E3461" s="9">
        <v>10.36</v>
      </c>
      <c r="F3461" s="44">
        <f t="shared" si="167"/>
        <v>-8.0087148015872689E-4</v>
      </c>
      <c r="G3461" s="66">
        <f t="shared" si="171"/>
        <v>2.4378594656293419E-2</v>
      </c>
      <c r="H3461" s="2">
        <f>H3460*(1-H$1+IF(AND(WEEKDAY($A3461)&lt;&gt;1,WEEKDAY($A3461)&lt;&gt;7),-VLOOKUP($A3461,ETF_OP_Fee!$I$5:$J$14,2,1),0))^($A3461-$A3460)*(1+1*(B3461/B3460-1))</f>
        <v>14.478044405273936</v>
      </c>
      <c r="I3461" s="9">
        <f>IFERROR(VLOOKUP(A3461,'BITO-IV'!$A$1:$J$10000,4,0),"")</f>
        <v>13.6144</v>
      </c>
      <c r="J3461" s="9">
        <f t="shared" si="169"/>
        <v>6.3436097461065932E-2</v>
      </c>
      <c r="L3461" s="9">
        <f>VLOOKUP(A3461,'ETH-Web'!$A$1:$G$10001,6,0)</f>
        <v>1593.268311</v>
      </c>
      <c r="M3461" s="2">
        <f>M3460*(1-M$1+IF(AND(WEEKDAY($A3461)&lt;&gt;1,WEEKDAY($A3461)&lt;&gt;7),-VLOOKUP($A3461,ETF_OP_Fee!$K$5:$L$14,2,1),0))^($A3461-$A3460)*(1+2*(L3461/L3460-1))-M$3*IFERROR(VLOOKUP($A5057,Dividends!$C$10:$E$100,3,0),0)</f>
        <v>3.4774352097661718</v>
      </c>
      <c r="R3461">
        <f t="shared" si="172"/>
        <v>388.04788404499737</v>
      </c>
      <c r="S3461" t="e">
        <f t="shared" si="170"/>
        <v>#VALUE!</v>
      </c>
      <c r="T3461">
        <f t="shared" si="168"/>
        <v>326.6140269391546</v>
      </c>
      <c r="U3461">
        <f t="shared" si="173"/>
        <v>1039.4028143149299</v>
      </c>
      <c r="V3461">
        <f t="shared" si="174"/>
        <v>713.19760302125496</v>
      </c>
      <c r="W3461">
        <f>VLOOKUP(A3461,Tbills!$B$4:$C$10000,2,1)</f>
        <v>5.3150004395604356</v>
      </c>
    </row>
    <row r="3462" spans="1:23">
      <c r="A3462" s="25">
        <v>45194</v>
      </c>
      <c r="B3462">
        <f>IFERROR(VLOOKUP($A3462,'BTC-Web'!$A$2:$H$10000,2,0),"")</f>
        <v>26253.775390999999</v>
      </c>
      <c r="C3462">
        <f>VLOOKUP(A3462,H_SPBTFDUE!$B$2:$C$5828,2,0)</f>
        <v>139.80000000000001</v>
      </c>
      <c r="D3462" s="2">
        <f>D3461*(1-D$1+IF(AND(WEEKDAY($A3462)&lt;&gt;1,WEEKDAY($A3462)&lt;&gt;7),-VLOOKUP($A3462,ETF_OP_Fee!$G$5:$H$14,2,1),0))^($A3462-$A3461)*(1+2*(C3462/C3461-1))+IFERROR(VLOOKUP(A3462,BITXeom!$C$9:$D$100,2,0),0)-$D$3*IFERROR(VLOOKUP($A3462,Dividends!$C$10:$E$100,2,0),0)</f>
        <v>10.224349351951213</v>
      </c>
      <c r="E3462" s="9">
        <v>10.210000000000001</v>
      </c>
      <c r="F3462" s="44">
        <f t="shared" si="167"/>
        <v>1.405421346837743E-3</v>
      </c>
      <c r="G3462" s="66">
        <f t="shared" si="171"/>
        <v>2.4668537515117692E-2</v>
      </c>
      <c r="H3462" s="2">
        <f>H3461*(1-H$1+IF(AND(WEEKDAY($A3462)&lt;&gt;1,WEEKDAY($A3462)&lt;&gt;7),-VLOOKUP($A3462,ETF_OP_Fee!$I$5:$J$14,2,1),0))^($A3462-$A3461)*(1+1*(B3462/B3461-1))</f>
        <v>14.274913299857362</v>
      </c>
      <c r="I3462" s="9">
        <f>IFERROR(VLOOKUP(A3462,'BITO-IV'!$A$1:$J$10000,4,0),"")</f>
        <v>13.524800000000001</v>
      </c>
      <c r="J3462" s="9">
        <f t="shared" si="169"/>
        <v>5.5462062275032586E-2</v>
      </c>
      <c r="L3462" s="9">
        <f>VLOOKUP(A3462,'ETH-Web'!$A$1:$G$10001,6,0)</f>
        <v>1588.322876</v>
      </c>
      <c r="M3462" s="2">
        <f>M3461*(1-M$1+IF(AND(WEEKDAY($A3462)&lt;&gt;1,WEEKDAY($A3462)&lt;&gt;7),-VLOOKUP($A3462,ETF_OP_Fee!$K$5:$L$14,2,1),0))^($A3462-$A3461)*(1+2*(L3462/L3461-1))-M$3*IFERROR(VLOOKUP($A5058,Dividends!$C$10:$E$100,3,0),0)</f>
        <v>3.4555806039790538</v>
      </c>
      <c r="R3462">
        <f t="shared" si="172"/>
        <v>383.51529385560968</v>
      </c>
      <c r="S3462" t="e">
        <f t="shared" si="170"/>
        <v>#VALUE!</v>
      </c>
      <c r="T3462">
        <f t="shared" si="168"/>
        <v>324.66326056665116</v>
      </c>
      <c r="U3462">
        <f t="shared" si="173"/>
        <v>1036.1765535391883</v>
      </c>
      <c r="V3462">
        <f t="shared" si="174"/>
        <v>708.7153764599741</v>
      </c>
      <c r="W3462">
        <f>VLOOKUP(A3462,Tbills!$B$4:$C$10000,2,1)</f>
        <v>5.3300017582417709</v>
      </c>
    </row>
    <row r="3463" spans="1:23">
      <c r="A3463" s="25">
        <v>45195</v>
      </c>
      <c r="B3463">
        <f>IFERROR(VLOOKUP($A3463,'BTC-Web'!$A$2:$H$10000,2,0),"")</f>
        <v>26294.757813</v>
      </c>
      <c r="C3463">
        <f>VLOOKUP(A3463,H_SPBTFDUE!$B$2:$C$5828,2,0)</f>
        <v>139.15</v>
      </c>
      <c r="D3463" s="2">
        <f>D3462*(1-D$1+IF(AND(WEEKDAY($A3463)&lt;&gt;1,WEEKDAY($A3463)&lt;&gt;7),-VLOOKUP($A3463,ETF_OP_Fee!$G$5:$H$14,2,1),0))^($A3463-$A3462)*(1+2*(C3463/C3462-1))+IFERROR(VLOOKUP(A3463,BITXeom!$C$9:$D$100,2,0),0)-$D$3*IFERROR(VLOOKUP($A3463,Dividends!$C$10:$E$100,2,0),0)</f>
        <v>10.128052078890839</v>
      </c>
      <c r="E3463" s="9">
        <v>10.130000000000001</v>
      </c>
      <c r="F3463" s="44">
        <f t="shared" si="167"/>
        <v>-1.9229231087480869E-4</v>
      </c>
      <c r="G3463" s="66">
        <f t="shared" si="171"/>
        <v>2.4896646094528123E-2</v>
      </c>
      <c r="H3463" s="2">
        <f>H3462*(1-H$1+IF(AND(WEEKDAY($A3463)&lt;&gt;1,WEEKDAY($A3463)&lt;&gt;7),-VLOOKUP($A3463,ETF_OP_Fee!$I$5:$J$14,2,1),0))^($A3463-$A3462)*(1+1*(B3463/B3462-1))</f>
        <v>14.28585675974027</v>
      </c>
      <c r="I3463" s="9">
        <f>IFERROR(VLOOKUP(A3463,'BITO-IV'!$A$1:$J$10000,4,0),"")</f>
        <v>13.465</v>
      </c>
      <c r="J3463" s="9">
        <f t="shared" si="169"/>
        <v>6.0962254715207553E-2</v>
      </c>
      <c r="L3463" s="9">
        <f>VLOOKUP(A3463,'ETH-Web'!$A$1:$G$10001,6,0)</f>
        <v>1593.417236</v>
      </c>
      <c r="M3463" s="2">
        <f>M3462*(1-M$1+IF(AND(WEEKDAY($A3463)&lt;&gt;1,WEEKDAY($A3463)&lt;&gt;7),-VLOOKUP($A3463,ETF_OP_Fee!$K$5:$L$14,2,1),0))^($A3463-$A3462)*(1+2*(L3463/L3462-1))-M$3*IFERROR(VLOOKUP($A5059,Dividends!$C$10:$E$100,3,0),0)</f>
        <v>3.4776577819529049</v>
      </c>
      <c r="R3463">
        <f t="shared" si="172"/>
        <v>384.11396529932256</v>
      </c>
      <c r="S3463" t="e">
        <f t="shared" si="170"/>
        <v>#VALUE!</v>
      </c>
      <c r="T3463">
        <f t="shared" si="168"/>
        <v>323.15373896888059</v>
      </c>
      <c r="U3463">
        <f t="shared" si="173"/>
        <v>1039.4999687383583</v>
      </c>
      <c r="V3463">
        <f t="shared" si="174"/>
        <v>713.24325101769534</v>
      </c>
      <c r="W3463">
        <f>VLOOKUP(A3463,Tbills!$B$4:$C$10000,2,1)</f>
        <v>5.3300017582417709</v>
      </c>
    </row>
    <row r="3464" spans="1:23">
      <c r="A3464" s="25">
        <v>45196</v>
      </c>
      <c r="B3464">
        <f>IFERROR(VLOOKUP($A3464,'BTC-Web'!$A$2:$H$10000,2,0),"")</f>
        <v>26209.498047000001</v>
      </c>
      <c r="C3464">
        <f>VLOOKUP(A3464,H_SPBTFDUE!$B$2:$C$5828,2,0)</f>
        <v>139.12</v>
      </c>
      <c r="D3464" s="2">
        <f>D3463*(1-D$1+IF(AND(WEEKDAY($A3464)&lt;&gt;1,WEEKDAY($A3464)&lt;&gt;7),-VLOOKUP($A3464,ETF_OP_Fee!$G$5:$H$14,2,1),0))^($A3464-$A3463)*(1+2*(C3464/C3463-1))+IFERROR(VLOOKUP(A3464,BITXeom!$C$9:$D$100,2,0),0)-$D$3*IFERROR(VLOOKUP($A3464,Dividends!$C$10:$E$100,2,0),0)</f>
        <v>10.122464581135318</v>
      </c>
      <c r="E3464" s="9">
        <v>10.119999999999999</v>
      </c>
      <c r="F3464" s="44">
        <f t="shared" si="167"/>
        <v>2.4353568530832703E-4</v>
      </c>
      <c r="G3464" s="66">
        <f t="shared" si="171"/>
        <v>2.490608527372655E-2</v>
      </c>
      <c r="H3464" s="2">
        <f>H3463*(1-H$1+IF(AND(WEEKDAY($A3464)&lt;&gt;1,WEEKDAY($A3464)&lt;&gt;7),-VLOOKUP($A3464,ETF_OP_Fee!$I$5:$J$14,2,1),0))^($A3464-$A3463)*(1+1*(B3464/B3463-1))</f>
        <v>14.228241307741195</v>
      </c>
      <c r="I3464" s="9">
        <f>IFERROR(VLOOKUP(A3464,'BITO-IV'!$A$1:$J$10000,4,0),"")</f>
        <v>13.4642</v>
      </c>
      <c r="J3464" s="9">
        <f t="shared" si="169"/>
        <v>5.6746134767843293E-2</v>
      </c>
      <c r="L3464" s="9">
        <f>VLOOKUP(A3464,'ETH-Web'!$A$1:$G$10001,6,0)</f>
        <v>1597.491211</v>
      </c>
      <c r="M3464" s="2">
        <f>M3463*(1-M$1+IF(AND(WEEKDAY($A3464)&lt;&gt;1,WEEKDAY($A3464)&lt;&gt;7),-VLOOKUP($A3464,ETF_OP_Fee!$K$5:$L$14,2,1),0))^($A3464-$A3463)*(1+2*(L3464/L3463-1))-M$3*IFERROR(VLOOKUP($A5060,Dividends!$C$10:$E$100,3,0),0)</f>
        <v>3.4953507893778784</v>
      </c>
      <c r="R3464">
        <f t="shared" si="172"/>
        <v>382.86849017338091</v>
      </c>
      <c r="S3464" t="e">
        <f t="shared" si="170"/>
        <v>#VALUE!</v>
      </c>
      <c r="T3464">
        <f t="shared" si="168"/>
        <v>323.08406874129122</v>
      </c>
      <c r="U3464">
        <f t="shared" si="173"/>
        <v>1042.1577138596372</v>
      </c>
      <c r="V3464">
        <f t="shared" si="174"/>
        <v>716.87196290578163</v>
      </c>
      <c r="W3464">
        <f>VLOOKUP(A3464,Tbills!$B$4:$C$10000,2,1)</f>
        <v>5.3300017582417709</v>
      </c>
    </row>
    <row r="3465" spans="1:23">
      <c r="A3465" s="25">
        <v>45197</v>
      </c>
      <c r="B3465">
        <f>IFERROR(VLOOKUP($A3465,'BTC-Web'!$A$2:$H$10000,2,0),"")</f>
        <v>26355.8125</v>
      </c>
      <c r="C3465">
        <f>VLOOKUP(A3465,H_SPBTFDUE!$B$2:$C$5828,2,0)</f>
        <v>144.1</v>
      </c>
      <c r="D3465" s="2">
        <f>D3464*(1-D$1+IF(AND(WEEKDAY($A3465)&lt;&gt;1,WEEKDAY($A3465)&lt;&gt;7),-VLOOKUP($A3465,ETF_OP_Fee!$G$5:$H$14,2,1),0))^($A3465-$A3464)*(1+2*(C3465/C3464-1))+IFERROR(VLOOKUP(A3465,BITXeom!$C$9:$D$100,2,0),0)-$D$3*IFERROR(VLOOKUP($A3465,Dividends!$C$10:$E$100,2,0),0)</f>
        <v>10.845853263604974</v>
      </c>
      <c r="E3465" s="9">
        <v>10.85</v>
      </c>
      <c r="F3465" s="44">
        <f t="shared" si="167"/>
        <v>-3.82187686177482E-4</v>
      </c>
      <c r="G3465" s="66">
        <f t="shared" si="171"/>
        <v>2.3121690680684023E-2</v>
      </c>
      <c r="H3465" s="2">
        <f>H3464*(1-H$1+IF(AND(WEEKDAY($A3465)&lt;&gt;1,WEEKDAY($A3465)&lt;&gt;7),-VLOOKUP($A3465,ETF_OP_Fee!$I$5:$J$14,2,1),0))^($A3465-$A3464)*(1+1*(B3465/B3464-1))</f>
        <v>14.296322288325012</v>
      </c>
      <c r="I3465" s="9">
        <f>IFERROR(VLOOKUP(A3465,'BITO-IV'!$A$1:$J$10000,4,0),"")</f>
        <v>13.939</v>
      </c>
      <c r="J3465" s="9">
        <f t="shared" si="169"/>
        <v>2.5634714708731687E-2</v>
      </c>
      <c r="L3465" s="9">
        <f>VLOOKUP(A3465,'ETH-Web'!$A$1:$G$10001,6,0)</f>
        <v>1652.8826899999999</v>
      </c>
      <c r="M3465" s="2">
        <f>M3464*(1-M$1+IF(AND(WEEKDAY($A3465)&lt;&gt;1,WEEKDAY($A3465)&lt;&gt;7),-VLOOKUP($A3465,ETF_OP_Fee!$K$5:$L$14,2,1),0))^($A3465-$A3464)*(1+2*(L3465/L3464-1))-M$3*IFERROR(VLOOKUP($A5061,Dividends!$C$10:$E$100,3,0),0)</f>
        <v>3.7376504169947347</v>
      </c>
      <c r="R3465">
        <f t="shared" si="172"/>
        <v>385.00585249944294</v>
      </c>
      <c r="S3465" t="e">
        <f t="shared" si="170"/>
        <v>#VALUE!</v>
      </c>
      <c r="T3465">
        <f t="shared" si="168"/>
        <v>334.64932652113328</v>
      </c>
      <c r="U3465">
        <f t="shared" si="173"/>
        <v>1078.2935352804063</v>
      </c>
      <c r="V3465">
        <f t="shared" si="174"/>
        <v>766.56591928603711</v>
      </c>
      <c r="W3465">
        <f>VLOOKUP(A3465,Tbills!$B$4:$C$10000,2,1)</f>
        <v>5.3300017582417709</v>
      </c>
    </row>
    <row r="3466" spans="1:23">
      <c r="A3466" s="25">
        <v>45198</v>
      </c>
      <c r="B3466">
        <f>IFERROR(VLOOKUP($A3466,'BTC-Web'!$A$2:$H$10000,2,0),"")</f>
        <v>27024.841797000001</v>
      </c>
      <c r="C3466">
        <f>VLOOKUP(A3466,H_SPBTFDUE!$B$2:$C$5828,2,0)</f>
        <v>142.75</v>
      </c>
      <c r="D3466" s="2">
        <f>D3465*(1-D$1+IF(AND(WEEKDAY($A3466)&lt;&gt;1,WEEKDAY($A3466)&lt;&gt;7),-VLOOKUP($A3466,ETF_OP_Fee!$G$5:$H$14,2,1),0))^($A3466-$A3465)*(1+2*(C3466/C3465-1))+IFERROR(VLOOKUP(A3466,BITXeom!$C$9:$D$100,2,0),0)-$D$3*IFERROR(VLOOKUP($A3466,Dividends!$C$10:$E$100,2,0),0)</f>
        <v>10.641351691219977</v>
      </c>
      <c r="E3466" s="9">
        <v>10.64</v>
      </c>
      <c r="F3466" s="44">
        <f t="shared" si="167"/>
        <v>1.2703864849417101E-4</v>
      </c>
      <c r="G3466" s="66">
        <f t="shared" si="171"/>
        <v>2.3553717931335674E-2</v>
      </c>
      <c r="H3466" s="2">
        <f>H3465*(1-H$1+IF(AND(WEEKDAY($A3466)&lt;&gt;1,WEEKDAY($A3466)&lt;&gt;7),-VLOOKUP($A3466,ETF_OP_Fee!$I$5:$J$14,2,1),0))^($A3466-$A3465)*(1+1*(B3466/B3465-1))</f>
        <v>14.647600399924839</v>
      </c>
      <c r="I3466" s="9">
        <f>IFERROR(VLOOKUP(A3466,'BITO-IV'!$A$1:$J$10000,4,0),"")</f>
        <v>13.805999999999999</v>
      </c>
      <c r="J3466" s="9">
        <f t="shared" si="169"/>
        <v>6.0959032299350957E-2</v>
      </c>
      <c r="L3466" s="9">
        <f>VLOOKUP(A3466,'ETH-Web'!$A$1:$G$10001,6,0)</f>
        <v>1667.9438479999999</v>
      </c>
      <c r="M3466" s="2">
        <f>M3465*(1-M$1+IF(AND(WEEKDAY($A3466)&lt;&gt;1,WEEKDAY($A3466)&lt;&gt;7),-VLOOKUP($A3466,ETF_OP_Fee!$K$5:$L$14,2,1),0))^($A3466-$A3465)*(1+2*(L3466/L3465-1))-M$3*IFERROR(VLOOKUP($A5062,Dividends!$C$10:$E$100,3,0),0)</f>
        <v>3.805667757924815</v>
      </c>
      <c r="R3466">
        <f t="shared" si="172"/>
        <v>394.77903611268152</v>
      </c>
      <c r="S3466" t="e">
        <f t="shared" si="170"/>
        <v>#VALUE!</v>
      </c>
      <c r="T3466">
        <f t="shared" si="168"/>
        <v>331.51416627960981</v>
      </c>
      <c r="U3466">
        <f t="shared" si="173"/>
        <v>1088.1190052931854</v>
      </c>
      <c r="V3466">
        <f t="shared" si="174"/>
        <v>780.5157994675501</v>
      </c>
      <c r="W3466">
        <f>VLOOKUP(A3466,Tbills!$B$4:$C$10000,2,1)</f>
        <v>5.3300017582417709</v>
      </c>
    </row>
    <row r="3467" spans="1:23">
      <c r="A3467" s="25">
        <v>45201</v>
      </c>
      <c r="B3467">
        <f>IFERROR(VLOOKUP($A3467,'BTC-Web'!$A$2:$H$10000,2,0),"")</f>
        <v>27976.798827999999</v>
      </c>
      <c r="C3467">
        <f>VLOOKUP(A3467,H_SPBTFDUE!$B$2:$C$5828,2,0)</f>
        <v>148.28</v>
      </c>
      <c r="D3467" s="2">
        <f>D3466*(1-D$1+IF(AND(WEEKDAY($A3467)&lt;&gt;1,WEEKDAY($A3467)&lt;&gt;7),-VLOOKUP($A3467,ETF_OP_Fee!$G$5:$H$14,2,1),0))^($A3467-$A3466)*(1+2*(C3467/C3466-1))+IFERROR(VLOOKUP(A3467,BITXeom!$C$9:$D$100,2,0),0)-$D$3*IFERROR(VLOOKUP($A3467,Dividends!$C$10:$E$100,2,0),0)</f>
        <v>11.461677448456376</v>
      </c>
      <c r="E3467" s="9">
        <v>11.46</v>
      </c>
      <c r="F3467" s="44">
        <f t="shared" si="167"/>
        <v>1.4637421085295088E-4</v>
      </c>
      <c r="G3467" s="66">
        <f t="shared" si="171"/>
        <v>2.1727594332008021E-2</v>
      </c>
      <c r="H3467" s="2">
        <f>H3466*(1-H$1+IF(AND(WEEKDAY($A3467)&lt;&gt;1,WEEKDAY($A3467)&lt;&gt;7),-VLOOKUP($A3467,ETF_OP_Fee!$I$5:$J$14,2,1),0))^($A3467-$A3466)*(1+1*(B3467/B3466-1))</f>
        <v>15.127513538535288</v>
      </c>
      <c r="I3467" s="9">
        <f>IFERROR(VLOOKUP(A3467,'BITO-IV'!$A$1:$J$10000,4,0),"")</f>
        <v>14.265000000000001</v>
      </c>
      <c r="J3467" s="9">
        <f t="shared" si="169"/>
        <v>6.0463619946392377E-2</v>
      </c>
      <c r="L3467" s="9">
        <f>VLOOKUP(A3467,'ETH-Web'!$A$1:$G$10001,6,0)</f>
        <v>1663.627563</v>
      </c>
      <c r="M3467" s="2">
        <f>M3466*(1-M$1+IF(AND(WEEKDAY($A3467)&lt;&gt;1,WEEKDAY($A3467)&lt;&gt;7),-VLOOKUP($A3467,ETF_OP_Fee!$K$5:$L$14,2,1),0))^($A3467-$A3466)*(1+2*(L3467/L3466-1))-M$3*IFERROR(VLOOKUP($A5063,Dividends!$C$10:$E$100,3,0),0)</f>
        <v>3.7856787379110557</v>
      </c>
      <c r="R3467">
        <f t="shared" si="172"/>
        <v>408.68522960464816</v>
      </c>
      <c r="S3467" t="e">
        <f t="shared" si="170"/>
        <v>#VALUE!</v>
      </c>
      <c r="T3467">
        <f t="shared" si="168"/>
        <v>344.35671156525774</v>
      </c>
      <c r="U3467">
        <f t="shared" si="173"/>
        <v>1085.303184037336</v>
      </c>
      <c r="V3467">
        <f t="shared" si="174"/>
        <v>776.41619148045675</v>
      </c>
      <c r="W3467">
        <f>VLOOKUP(A3467,Tbills!$B$4:$C$10000,2,1)</f>
        <v>5.3449991208791037</v>
      </c>
    </row>
    <row r="3468" spans="1:23">
      <c r="A3468" s="25">
        <v>45202</v>
      </c>
      <c r="B3468">
        <f>IFERROR(VLOOKUP($A3468,'BTC-Web'!$A$2:$H$10000,2,0),"")</f>
        <v>27508.251952999999</v>
      </c>
      <c r="C3468">
        <f>VLOOKUP(A3468,H_SPBTFDUE!$B$2:$C$5828,2,0)</f>
        <v>144.26</v>
      </c>
      <c r="D3468" s="2">
        <f>D3467*(1-D$1+IF(AND(WEEKDAY($A3468)&lt;&gt;1,WEEKDAY($A3468)&lt;&gt;7),-VLOOKUP($A3468,ETF_OP_Fee!$G$5:$H$14,2,1),0))^($A3468-$A3467)*(1+2*(C3468/C3467-1))+IFERROR(VLOOKUP(A3468,BITXeom!$C$9:$D$100,2,0),0)-$D$3*IFERROR(VLOOKUP($A3468,Dividends!$C$10:$E$100,2,0),0)</f>
        <v>10.838898559042486</v>
      </c>
      <c r="E3468" s="9">
        <v>10.86</v>
      </c>
      <c r="F3468" s="44">
        <f t="shared" ref="F3468:F3531" si="175">IFERROR(D3468/E3468-1,"")</f>
        <v>-1.9430424454432993E-3</v>
      </c>
      <c r="G3468" s="66">
        <f t="shared" si="171"/>
        <v>2.290457133480258E-2</v>
      </c>
      <c r="H3468" s="2">
        <f>H3467*(1-H$1+IF(AND(WEEKDAY($A3468)&lt;&gt;1,WEEKDAY($A3468)&lt;&gt;7),-VLOOKUP($A3468,ETF_OP_Fee!$I$5:$J$14,2,1),0))^($A3468-$A3467)*(1+1*(B3468/B3467-1))</f>
        <v>14.862365113647881</v>
      </c>
      <c r="I3468" s="9">
        <f>IFERROR(VLOOKUP(A3468,'BITO-IV'!$A$1:$J$10000,4,0),"")</f>
        <v>13.885999999999999</v>
      </c>
      <c r="J3468" s="9">
        <f t="shared" si="169"/>
        <v>7.0312913268607335E-2</v>
      </c>
      <c r="L3468" s="9">
        <f>VLOOKUP(A3468,'ETH-Web'!$A$1:$G$10001,6,0)</f>
        <v>1656.685669</v>
      </c>
      <c r="M3468" s="2">
        <f>M3467*(1-M$1+IF(AND(WEEKDAY($A3468)&lt;&gt;1,WEEKDAY($A3468)&lt;&gt;7),-VLOOKUP($A3468,ETF_OP_Fee!$K$5:$L$14,2,1),0))^($A3468-$A3467)*(1+2*(L3468/L3467-1))-M$3*IFERROR(VLOOKUP($A5064,Dividends!$C$10:$E$100,3,0),0)</f>
        <v>3.7539887114637898</v>
      </c>
      <c r="R3468">
        <f t="shared" si="172"/>
        <v>401.84069430355186</v>
      </c>
      <c r="S3468" t="e">
        <f t="shared" si="170"/>
        <v>#VALUE!</v>
      </c>
      <c r="T3468">
        <f t="shared" si="168"/>
        <v>335.02090106827677</v>
      </c>
      <c r="U3468">
        <f t="shared" si="173"/>
        <v>1080.7744903386913</v>
      </c>
      <c r="V3468">
        <f t="shared" si="174"/>
        <v>769.91678903626575</v>
      </c>
      <c r="W3468">
        <f>VLOOKUP(A3468,Tbills!$B$4:$C$10000,2,1)</f>
        <v>5.3449991208791037</v>
      </c>
    </row>
    <row r="3469" spans="1:23">
      <c r="A3469" s="25">
        <v>45203</v>
      </c>
      <c r="B3469">
        <f>IFERROR(VLOOKUP($A3469,'BTC-Web'!$A$2:$H$10000,2,0),"")</f>
        <v>27429.074218999998</v>
      </c>
      <c r="C3469">
        <f>VLOOKUP(A3469,H_SPBTFDUE!$B$2:$C$5828,2,0)</f>
        <v>146.30000000000001</v>
      </c>
      <c r="D3469" s="2">
        <f>D3468*(1-D$1+IF(AND(WEEKDAY($A3469)&lt;&gt;1,WEEKDAY($A3469)&lt;&gt;7),-VLOOKUP($A3469,ETF_OP_Fee!$G$5:$H$14,2,1),0))^($A3469-$A3468)*(1+2*(C3469/C3468-1))+IFERROR(VLOOKUP(A3469,BITXeom!$C$9:$D$100,2,0),0)-$D$3*IFERROR(VLOOKUP($A3469,Dividends!$C$10:$E$100,2,0),0)</f>
        <v>11.144103633532939</v>
      </c>
      <c r="E3469" s="9">
        <v>11.16</v>
      </c>
      <c r="F3469" s="44">
        <f t="shared" si="175"/>
        <v>-1.4244055974068637E-3</v>
      </c>
      <c r="G3469" s="66">
        <f t="shared" si="171"/>
        <v>2.2255585814223433E-2</v>
      </c>
      <c r="H3469" s="2">
        <f>H3468*(1-H$1+IF(AND(WEEKDAY($A3469)&lt;&gt;1,WEEKDAY($A3469)&lt;&gt;7),-VLOOKUP($A3469,ETF_OP_Fee!$I$5:$J$14,2,1),0))^($A3469-$A3468)*(1+1*(B3469/B3468-1))</f>
        <v>14.807832207351007</v>
      </c>
      <c r="I3469" s="9">
        <f>IFERROR(VLOOKUP(A3469,'BITO-IV'!$A$1:$J$10000,4,0),"")</f>
        <v>14.085699999999999</v>
      </c>
      <c r="J3469" s="9">
        <f t="shared" si="169"/>
        <v>5.1267044403260575E-2</v>
      </c>
      <c r="L3469" s="9">
        <f>VLOOKUP(A3469,'ETH-Web'!$A$1:$G$10001,6,0)</f>
        <v>1647.838135</v>
      </c>
      <c r="M3469" s="2">
        <f>M3468*(1-M$1+IF(AND(WEEKDAY($A3469)&lt;&gt;1,WEEKDAY($A3469)&lt;&gt;7),-VLOOKUP($A3469,ETF_OP_Fee!$K$5:$L$14,2,1),0))^($A3469-$A3468)*(1+2*(L3469/L3468-1))-M$3*IFERROR(VLOOKUP($A5065,Dividends!$C$10:$E$100,3,0),0)</f>
        <v>3.7137966936253277</v>
      </c>
      <c r="R3469">
        <f t="shared" si="172"/>
        <v>400.68406553418095</v>
      </c>
      <c r="S3469" t="e">
        <f t="shared" si="170"/>
        <v>#VALUE!</v>
      </c>
      <c r="T3469">
        <f t="shared" si="168"/>
        <v>339.75847654435671</v>
      </c>
      <c r="U3469">
        <f t="shared" si="173"/>
        <v>1075.002611443055</v>
      </c>
      <c r="V3469">
        <f t="shared" si="174"/>
        <v>761.67368771191173</v>
      </c>
      <c r="W3469">
        <f>VLOOKUP(A3469,Tbills!$B$4:$C$10000,2,1)</f>
        <v>5.3449991208791037</v>
      </c>
    </row>
    <row r="3470" spans="1:23">
      <c r="A3470" s="25">
        <v>45204</v>
      </c>
      <c r="B3470">
        <f>IFERROR(VLOOKUP($A3470,'BTC-Web'!$A$2:$H$10000,2,0),"")</f>
        <v>27798.646484000001</v>
      </c>
      <c r="C3470">
        <f>VLOOKUP(A3470,H_SPBTFDUE!$B$2:$C$5828,2,0)</f>
        <v>145.4</v>
      </c>
      <c r="D3470" s="2">
        <f>D3469*(1-D$1+IF(AND(WEEKDAY($A3470)&lt;&gt;1,WEEKDAY($A3470)&lt;&gt;7),-VLOOKUP($A3470,ETF_OP_Fee!$G$5:$H$14,2,1),0))^($A3470-$A3469)*(1+2*(C3470/C3469-1))+IFERROR(VLOOKUP(A3470,BITXeom!$C$9:$D$100,2,0),0)-$D$3*IFERROR(VLOOKUP($A3470,Dividends!$C$10:$E$100,2,0),0)</f>
        <v>11.005665440326391</v>
      </c>
      <c r="E3470" s="9">
        <v>11.02</v>
      </c>
      <c r="F3470" s="44">
        <f t="shared" si="175"/>
        <v>-1.300776739891929E-3</v>
      </c>
      <c r="G3470" s="66">
        <f t="shared" si="171"/>
        <v>2.252824859249021E-2</v>
      </c>
      <c r="H3470" s="2">
        <f>H3469*(1-H$1+IF(AND(WEEKDAY($A3470)&lt;&gt;1,WEEKDAY($A3470)&lt;&gt;7),-VLOOKUP($A3470,ETF_OP_Fee!$I$5:$J$14,2,1),0))^($A3470-$A3469)*(1+1*(B3470/B3469-1))</f>
        <v>14.99544602652673</v>
      </c>
      <c r="I3470" s="9">
        <f>IFERROR(VLOOKUP(A3470,'BITO-IV'!$A$1:$J$10000,4,0),"")</f>
        <v>14.0053</v>
      </c>
      <c r="J3470" s="9">
        <f t="shared" si="169"/>
        <v>7.0697951955811744E-2</v>
      </c>
      <c r="L3470" s="9">
        <f>VLOOKUP(A3470,'ETH-Web'!$A$1:$G$10001,6,0)</f>
        <v>1611.4764399999999</v>
      </c>
      <c r="M3470" s="2">
        <f>M3469*(1-M$1+IF(AND(WEEKDAY($A3470)&lt;&gt;1,WEEKDAY($A3470)&lt;&gt;7),-VLOOKUP($A3470,ETF_OP_Fee!$K$5:$L$14,2,1),0))^($A3470-$A3469)*(1+2*(L3470/L3469-1))-M$3*IFERROR(VLOOKUP($A5066,Dividends!$C$10:$E$100,3,0),0)</f>
        <v>3.5498057479948915</v>
      </c>
      <c r="R3470">
        <f t="shared" si="172"/>
        <v>406.08277919351042</v>
      </c>
      <c r="S3470" t="e">
        <f t="shared" si="170"/>
        <v>#VALUE!</v>
      </c>
      <c r="T3470">
        <f t="shared" si="168"/>
        <v>337.66836971667436</v>
      </c>
      <c r="U3470">
        <f t="shared" si="173"/>
        <v>1051.2812784727532</v>
      </c>
      <c r="V3470">
        <f t="shared" si="174"/>
        <v>728.04029347573839</v>
      </c>
      <c r="W3470">
        <f>VLOOKUP(A3470,Tbills!$B$4:$C$10000,2,1)</f>
        <v>5.3449991208791037</v>
      </c>
    </row>
    <row r="3471" spans="1:23">
      <c r="A3471" s="25">
        <v>45205</v>
      </c>
      <c r="B3471">
        <f>IFERROR(VLOOKUP($A3471,'BTC-Web'!$A$2:$H$10000,2,0),"")</f>
        <v>27412.123047000001</v>
      </c>
      <c r="C3471">
        <f>VLOOKUP(A3471,H_SPBTFDUE!$B$2:$C$5828,2,0)</f>
        <v>148.22999999999999</v>
      </c>
      <c r="D3471" s="2">
        <f>D3470*(1-D$1+IF(AND(WEEKDAY($A3471)&lt;&gt;1,WEEKDAY($A3471)&lt;&gt;7),-VLOOKUP($A3471,ETF_OP_Fee!$G$5:$H$14,2,1),0))^($A3471-$A3470)*(1+2*(C3471/C3470-1))+IFERROR(VLOOKUP(A3471,BITXeom!$C$9:$D$100,2,0),0)-$D$3*IFERROR(VLOOKUP($A3471,Dividends!$C$10:$E$100,2,0),0)</f>
        <v>11.432705698415139</v>
      </c>
      <c r="E3471" s="9">
        <v>11.45</v>
      </c>
      <c r="F3471" s="44">
        <f t="shared" si="175"/>
        <v>-1.5104193523894915E-3</v>
      </c>
      <c r="G3471" s="66">
        <f t="shared" si="171"/>
        <v>2.1650116556033636E-2</v>
      </c>
      <c r="H3471" s="2">
        <f>H3470*(1-H$1+IF(AND(WEEKDAY($A3471)&lt;&gt;1,WEEKDAY($A3471)&lt;&gt;7),-VLOOKUP($A3471,ETF_OP_Fee!$I$5:$J$14,2,1),0))^($A3471-$A3470)*(1+1*(B3471/B3470-1))</f>
        <v>14.775215106601902</v>
      </c>
      <c r="I3471" s="9">
        <f>IFERROR(VLOOKUP(A3471,'BITO-IV'!$A$1:$J$10000,4,0),"")</f>
        <v>14.2821</v>
      </c>
      <c r="J3471" s="9">
        <f t="shared" si="169"/>
        <v>3.4526792740696477E-2</v>
      </c>
      <c r="L3471" s="9">
        <f>VLOOKUP(A3471,'ETH-Web'!$A$1:$G$10001,6,0)</f>
        <v>1645.831543</v>
      </c>
      <c r="M3471" s="2">
        <f>M3470*(1-M$1+IF(AND(WEEKDAY($A3471)&lt;&gt;1,WEEKDAY($A3471)&lt;&gt;7),-VLOOKUP($A3471,ETF_OP_Fee!$K$5:$L$14,2,1),0))^($A3471-$A3470)*(1+2*(L3471/L3470-1))-M$3*IFERROR(VLOOKUP($A5067,Dividends!$C$10:$E$100,3,0),0)</f>
        <v>3.7010672098884356</v>
      </c>
      <c r="R3471">
        <f t="shared" si="172"/>
        <v>400.43644272131098</v>
      </c>
      <c r="S3471" t="e">
        <f t="shared" si="170"/>
        <v>#VALUE!</v>
      </c>
      <c r="T3471">
        <f t="shared" si="168"/>
        <v>344.24059451927536</v>
      </c>
      <c r="U3471">
        <f t="shared" si="173"/>
        <v>1073.6935680398929</v>
      </c>
      <c r="V3471">
        <f t="shared" si="174"/>
        <v>759.06295976409763</v>
      </c>
      <c r="W3471">
        <f>VLOOKUP(A3471,Tbills!$B$4:$C$10000,2,1)</f>
        <v>5.3449991208791037</v>
      </c>
    </row>
    <row r="3472" spans="1:23">
      <c r="A3472" s="25">
        <v>45208</v>
      </c>
      <c r="B3472">
        <f>IFERROR(VLOOKUP($A3472,'BTC-Web'!$A$2:$H$10000,2,0),"")</f>
        <v>27934.472656000002</v>
      </c>
      <c r="C3472">
        <f>VLOOKUP(A3472,H_SPBTFDUE!$B$2:$C$5828,2,0)</f>
        <v>146.12</v>
      </c>
      <c r="D3472" s="2">
        <f>D3471*(1-D$1+IF(AND(WEEKDAY($A3472)&lt;&gt;1,WEEKDAY($A3472)&lt;&gt;7),-VLOOKUP($A3472,ETF_OP_Fee!$G$5:$H$14,2,1),0))^($A3472-$A3471)*(1+2*(C3472/C3471-1))+IFERROR(VLOOKUP(A3472,BITXeom!$C$9:$D$100,2,0),0)-$D$3*IFERROR(VLOOKUP($A3472,Dividends!$C$10:$E$100,2,0),0)</f>
        <v>11.103208529521385</v>
      </c>
      <c r="E3472" s="9">
        <v>11.16</v>
      </c>
      <c r="F3472" s="44">
        <f t="shared" si="175"/>
        <v>-5.0888414407360694E-3</v>
      </c>
      <c r="G3472" s="66">
        <f t="shared" si="171"/>
        <v>2.2265352593189763E-2</v>
      </c>
      <c r="H3472" s="2">
        <f>H3471*(1-H$1+IF(AND(WEEKDAY($A3472)&lt;&gt;1,WEEKDAY($A3472)&lt;&gt;7),-VLOOKUP($A3472,ETF_OP_Fee!$I$5:$J$14,2,1),0))^($A3472-$A3471)*(1+1*(B3472/B3471-1))</f>
        <v>15.020964647944222</v>
      </c>
      <c r="I3472" s="9">
        <f>IFERROR(VLOOKUP(A3472,'BITO-IV'!$A$1:$J$10000,4,0),"")</f>
        <v>14.0784</v>
      </c>
      <c r="J3472" s="9">
        <f t="shared" si="169"/>
        <v>6.6951120009675957E-2</v>
      </c>
      <c r="L3472" s="9">
        <f>VLOOKUP(A3472,'ETH-Web'!$A$1:$G$10001,6,0)</f>
        <v>1579.8066409999999</v>
      </c>
      <c r="M3472" s="2">
        <f>M3471*(1-M$1+IF(AND(WEEKDAY($A3472)&lt;&gt;1,WEEKDAY($A3472)&lt;&gt;7),-VLOOKUP($A3472,ETF_OP_Fee!$K$5:$L$14,2,1),0))^($A3472-$A3471)*(1+2*(L3472/L3471-1))-M$3*IFERROR(VLOOKUP($A5068,Dividends!$C$10:$E$100,3,0),0)</f>
        <v>3.4038569336513023</v>
      </c>
      <c r="R3472">
        <f t="shared" si="172"/>
        <v>408.06692865361896</v>
      </c>
      <c r="S3472" t="e">
        <f t="shared" si="170"/>
        <v>#VALUE!</v>
      </c>
      <c r="T3472">
        <f t="shared" si="168"/>
        <v>339.34045517882021</v>
      </c>
      <c r="U3472">
        <f t="shared" si="173"/>
        <v>1030.6208046642157</v>
      </c>
      <c r="V3472">
        <f t="shared" si="174"/>
        <v>698.1072139862024</v>
      </c>
      <c r="W3472">
        <f>VLOOKUP(A3472,Tbills!$B$4:$C$10000,2,1)</f>
        <v>5.3449991208791037</v>
      </c>
    </row>
    <row r="3473" spans="1:23">
      <c r="A3473" s="25">
        <v>45209</v>
      </c>
      <c r="B3473">
        <f>IFERROR(VLOOKUP($A3473,'BTC-Web'!$A$2:$H$10000,2,0),"")</f>
        <v>27589.201172000001</v>
      </c>
      <c r="C3473">
        <f>VLOOKUP(A3473,H_SPBTFDUE!$B$2:$C$5828,2,0)</f>
        <v>144.81</v>
      </c>
      <c r="D3473" s="2">
        <f>D3472*(1-D$1+IF(AND(WEEKDAY($A3473)&lt;&gt;1,WEEKDAY($A3473)&lt;&gt;7),-VLOOKUP($A3473,ETF_OP_Fee!$G$5:$H$14,2,1),0))^($A3473-$A3472)*(1+2*(C3473/C3472-1))+IFERROR(VLOOKUP(A3473,BITXeom!$C$9:$D$100,2,0),0)-$D$3*IFERROR(VLOOKUP($A3473,Dividends!$C$10:$E$100,2,0),0)</f>
        <v>10.902808333483664</v>
      </c>
      <c r="E3473" s="9">
        <v>10.92</v>
      </c>
      <c r="F3473" s="44">
        <f t="shared" si="175"/>
        <v>-1.5743284355619336E-3</v>
      </c>
      <c r="G3473" s="66">
        <f t="shared" si="171"/>
        <v>2.2663421769430162E-2</v>
      </c>
      <c r="H3473" s="2">
        <f>H3472*(1-H$1+IF(AND(WEEKDAY($A3473)&lt;&gt;1,WEEKDAY($A3473)&lt;&gt;7),-VLOOKUP($A3473,ETF_OP_Fee!$I$5:$J$14,2,1),0))^($A3473-$A3472)*(1+1*(B3473/B3472-1))</f>
        <v>14.823538138885018</v>
      </c>
      <c r="I3473" s="9">
        <f>IFERROR(VLOOKUP(A3473,'BITO-IV'!$A$1:$J$10000,4,0),"")</f>
        <v>13.9534</v>
      </c>
      <c r="J3473" s="9">
        <f t="shared" si="169"/>
        <v>6.23602949019606E-2</v>
      </c>
      <c r="L3473" s="9">
        <f>VLOOKUP(A3473,'ETH-Web'!$A$1:$G$10001,6,0)</f>
        <v>1567.713013</v>
      </c>
      <c r="M3473" s="2">
        <f>M3472*(1-M$1+IF(AND(WEEKDAY($A3473)&lt;&gt;1,WEEKDAY($A3473)&lt;&gt;7),-VLOOKUP($A3473,ETF_OP_Fee!$K$5:$L$14,2,1),0))^($A3473-$A3472)*(1+2*(L3473/L3472-1))-M$3*IFERROR(VLOOKUP($A5069,Dividends!$C$10:$E$100,3,0),0)</f>
        <v>3.3516566681185291</v>
      </c>
      <c r="R3473">
        <f t="shared" si="172"/>
        <v>403.0232009354479</v>
      </c>
      <c r="S3473" t="e">
        <f t="shared" si="170"/>
        <v>#VALUE!</v>
      </c>
      <c r="T3473">
        <f t="shared" si="168"/>
        <v>336.29818857408264</v>
      </c>
      <c r="U3473">
        <f t="shared" si="173"/>
        <v>1022.7312666048113</v>
      </c>
      <c r="V3473">
        <f t="shared" si="174"/>
        <v>687.40130517430248</v>
      </c>
      <c r="W3473">
        <f>VLOOKUP(A3473,Tbills!$B$4:$C$10000,2,1)</f>
        <v>5.3399986813186961</v>
      </c>
    </row>
    <row r="3474" spans="1:23">
      <c r="A3474" s="25">
        <v>45210</v>
      </c>
      <c r="B3474">
        <f>IFERROR(VLOOKUP($A3474,'BTC-Web'!$A$2:$H$10000,2,0),"")</f>
        <v>27392.076172000001</v>
      </c>
      <c r="C3474">
        <f>VLOOKUP(A3474,H_SPBTFDUE!$B$2:$C$5828,2,0)</f>
        <v>141.19999999999999</v>
      </c>
      <c r="D3474" s="2">
        <f>D3473*(1-D$1+IF(AND(WEEKDAY($A3474)&lt;&gt;1,WEEKDAY($A3474)&lt;&gt;7),-VLOOKUP($A3474,ETF_OP_Fee!$G$5:$H$14,2,1),0))^($A3474-$A3473)*(1+2*(C3474/C3473-1))+IFERROR(VLOOKUP(A3474,BITXeom!$C$9:$D$100,2,0),0)-$D$3*IFERROR(VLOOKUP($A3474,Dividends!$C$10:$E$100,2,0),0)</f>
        <v>10.35796258914473</v>
      </c>
      <c r="E3474" s="9">
        <v>10.38</v>
      </c>
      <c r="F3474" s="44">
        <f t="shared" si="175"/>
        <v>-2.1230646296022115E-3</v>
      </c>
      <c r="G3474" s="66">
        <f t="shared" si="171"/>
        <v>2.3792204775162893E-2</v>
      </c>
      <c r="H3474" s="2">
        <f>H3473*(1-H$1+IF(AND(WEEKDAY($A3474)&lt;&gt;1,WEEKDAY($A3474)&lt;&gt;7),-VLOOKUP($A3474,ETF_OP_Fee!$I$5:$J$14,2,1),0))^($A3474-$A3473)*(1+1*(B3474/B3473-1))</f>
        <v>14.705950580734621</v>
      </c>
      <c r="I3474" s="9">
        <f>IFERROR(VLOOKUP(A3474,'BITO-IV'!$A$1:$J$10000,4,0),"")</f>
        <v>13.605700000000001</v>
      </c>
      <c r="J3474" s="9">
        <f t="shared" si="169"/>
        <v>8.0866885256519083E-2</v>
      </c>
      <c r="L3474" s="9">
        <f>VLOOKUP(A3474,'ETH-Web'!$A$1:$G$10001,6,0)</f>
        <v>1566.2547609999999</v>
      </c>
      <c r="M3474" s="2">
        <f>M3473*(1-M$1+IF(AND(WEEKDAY($A3474)&lt;&gt;1,WEEKDAY($A3474)&lt;&gt;7),-VLOOKUP($A3474,ETF_OP_Fee!$K$5:$L$14,2,1),0))^($A3474-$A3473)*(1+2*(L3474/L3473-1))-M$3*IFERROR(VLOOKUP($A5070,Dividends!$C$10:$E$100,3,0),0)</f>
        <v>3.3453352381310157</v>
      </c>
      <c r="R3474">
        <f t="shared" si="172"/>
        <v>400.14359786216181</v>
      </c>
      <c r="S3474" t="e">
        <f t="shared" si="170"/>
        <v>#VALUE!</v>
      </c>
      <c r="T3474">
        <f t="shared" si="168"/>
        <v>327.91453785415695</v>
      </c>
      <c r="U3474">
        <f t="shared" si="173"/>
        <v>1021.779944581825</v>
      </c>
      <c r="V3474">
        <f t="shared" si="174"/>
        <v>686.10482416378659</v>
      </c>
      <c r="W3474">
        <f>VLOOKUP(A3474,Tbills!$B$4:$C$10000,2,1)</f>
        <v>5.3399986813186961</v>
      </c>
    </row>
    <row r="3475" spans="1:23">
      <c r="A3475" s="25">
        <v>45211</v>
      </c>
      <c r="B3475">
        <f>IFERROR(VLOOKUP($A3475,'BTC-Web'!$A$2:$H$10000,2,0),"")</f>
        <v>26873.292968999998</v>
      </c>
      <c r="C3475">
        <f>VLOOKUP(A3475,H_SPBTFDUE!$B$2:$C$5828,2,0)</f>
        <v>140.91999999999999</v>
      </c>
      <c r="D3475" s="2">
        <f>D3474*(1-D$1+IF(AND(WEEKDAY($A3475)&lt;&gt;1,WEEKDAY($A3475)&lt;&gt;7),-VLOOKUP($A3475,ETF_OP_Fee!$G$5:$H$14,2,1),0))^($A3475-$A3474)*(1+2*(C3475/C3474-1))+IFERROR(VLOOKUP(A3475,BITXeom!$C$9:$D$100,2,0),0)-$D$3*IFERROR(VLOOKUP($A3475,Dividends!$C$10:$E$100,2,0),0)</f>
        <v>10.315639171802248</v>
      </c>
      <c r="E3475" s="9">
        <v>10.33</v>
      </c>
      <c r="F3475" s="44">
        <f t="shared" si="175"/>
        <v>-1.390206021079532E-3</v>
      </c>
      <c r="G3475" s="66">
        <f t="shared" si="171"/>
        <v>2.3885326295770459E-2</v>
      </c>
      <c r="H3475" s="2">
        <f>H3474*(1-H$1+IF(AND(WEEKDAY($A3475)&lt;&gt;1,WEEKDAY($A3475)&lt;&gt;7),-VLOOKUP($A3475,ETF_OP_Fee!$I$5:$J$14,2,1),0))^($A3475-$A3474)*(1+1*(B3475/B3474-1))</f>
        <v>14.415988946600455</v>
      </c>
      <c r="I3475" s="9">
        <f>IFERROR(VLOOKUP(A3475,'BITO-IV'!$A$1:$J$10000,4,0),"")</f>
        <v>13.581099999999999</v>
      </c>
      <c r="J3475" s="9">
        <f t="shared" si="169"/>
        <v>6.1474324362566835E-2</v>
      </c>
      <c r="L3475" s="9">
        <f>VLOOKUP(A3475,'ETH-Web'!$A$1:$G$10001,6,0)</f>
        <v>1539.612427</v>
      </c>
      <c r="M3475" s="2">
        <f>M3474*(1-M$1+IF(AND(WEEKDAY($A3475)&lt;&gt;1,WEEKDAY($A3475)&lt;&gt;7),-VLOOKUP($A3475,ETF_OP_Fee!$K$5:$L$14,2,1),0))^($A3475-$A3474)*(1+2*(L3475/L3474-1))-M$3*IFERROR(VLOOKUP($A5071,Dividends!$C$10:$E$100,3,0),0)</f>
        <v>3.2314422558805189</v>
      </c>
      <c r="R3475">
        <f t="shared" si="172"/>
        <v>392.56521000811983</v>
      </c>
      <c r="S3475" t="e">
        <f t="shared" si="170"/>
        <v>#VALUE!</v>
      </c>
      <c r="T3475">
        <f t="shared" si="168"/>
        <v>327.26428239665574</v>
      </c>
      <c r="U3475">
        <f t="shared" si="173"/>
        <v>1004.3992455819575</v>
      </c>
      <c r="V3475">
        <f t="shared" si="174"/>
        <v>662.74617129403009</v>
      </c>
      <c r="W3475">
        <f>VLOOKUP(A3475,Tbills!$B$4:$C$10000,2,1)</f>
        <v>5.3399986813186961</v>
      </c>
    </row>
    <row r="3476" spans="1:23">
      <c r="A3476" s="25">
        <v>45212</v>
      </c>
      <c r="B3476">
        <f>IFERROR(VLOOKUP($A3476,'BTC-Web'!$A$2:$H$10000,2,0),"")</f>
        <v>26752.878906000002</v>
      </c>
      <c r="C3476">
        <f>VLOOKUP(A3476,H_SPBTFDUE!$B$2:$C$5828,2,0)</f>
        <v>141.34</v>
      </c>
      <c r="D3476" s="2">
        <f>D3475*(1-D$1+IF(AND(WEEKDAY($A3476)&lt;&gt;1,WEEKDAY($A3476)&lt;&gt;7),-VLOOKUP($A3476,ETF_OP_Fee!$G$5:$H$14,2,1),0))^($A3476-$A3475)*(1+2*(C3476/C3475-1))+IFERROR(VLOOKUP(A3476,BITXeom!$C$9:$D$100,2,0),0)-$D$3*IFERROR(VLOOKUP($A3476,Dividends!$C$10:$E$100,2,0),0)</f>
        <v>10.375877989701044</v>
      </c>
      <c r="E3476" s="9">
        <v>10.4</v>
      </c>
      <c r="F3476" s="44">
        <f t="shared" si="175"/>
        <v>-2.3194240672073096E-3</v>
      </c>
      <c r="G3476" s="66">
        <f t="shared" si="171"/>
        <v>2.3741706608203943E-2</v>
      </c>
      <c r="H3476" s="2">
        <f>H3475*(1-H$1+IF(AND(WEEKDAY($A3476)&lt;&gt;1,WEEKDAY($A3476)&lt;&gt;7),-VLOOKUP($A3476,ETF_OP_Fee!$I$5:$J$14,2,1),0))^($A3476-$A3475)*(1+1*(B3476/B3475-1))</f>
        <v>14.340010851956482</v>
      </c>
      <c r="I3476" s="9">
        <f>IFERROR(VLOOKUP(A3476,'BITO-IV'!$A$1:$J$10000,4,0),"")</f>
        <v>13.6257</v>
      </c>
      <c r="J3476" s="9">
        <f t="shared" si="169"/>
        <v>5.2423791214871951E-2</v>
      </c>
      <c r="L3476" s="9">
        <f>VLOOKUP(A3476,'ETH-Web'!$A$1:$G$10001,6,0)</f>
        <v>1552.0894780000001</v>
      </c>
      <c r="M3476" s="2">
        <f>M3475*(1-M$1+IF(AND(WEEKDAY($A3476)&lt;&gt;1,WEEKDAY($A3476)&lt;&gt;7),-VLOOKUP($A3476,ETF_OP_Fee!$K$5:$L$14,2,1),0))^($A3476-$A3475)*(1+2*(L3476/L3475-1))-M$3*IFERROR(VLOOKUP($A5072,Dividends!$C$10:$E$100,3,0),0)</f>
        <v>3.2837330362869714</v>
      </c>
      <c r="R3476">
        <f t="shared" si="172"/>
        <v>390.80620072019769</v>
      </c>
      <c r="S3476" t="e">
        <f t="shared" si="170"/>
        <v>#VALUE!</v>
      </c>
      <c r="T3476">
        <f t="shared" si="168"/>
        <v>328.23966558290755</v>
      </c>
      <c r="U3476">
        <f t="shared" si="173"/>
        <v>1012.538917873319</v>
      </c>
      <c r="V3476">
        <f t="shared" si="174"/>
        <v>673.47064407248922</v>
      </c>
      <c r="W3476">
        <f>VLOOKUP(A3476,Tbills!$B$4:$C$10000,2,1)</f>
        <v>5.3399986813186961</v>
      </c>
    </row>
    <row r="3477" spans="1:23">
      <c r="A3477" s="25">
        <v>45215</v>
      </c>
      <c r="B3477">
        <f>IFERROR(VLOOKUP($A3477,'BTC-Web'!$A$2:$H$10000,2,0),"")</f>
        <v>27162.628906000002</v>
      </c>
      <c r="C3477">
        <f>VLOOKUP(A3477,H_SPBTFDUE!$B$2:$C$5828,2,0)</f>
        <v>150.57</v>
      </c>
      <c r="D3477" s="2">
        <f>D3476*(1-D$1+IF(AND(WEEKDAY($A3477)&lt;&gt;1,WEEKDAY($A3477)&lt;&gt;7),-VLOOKUP($A3477,ETF_OP_Fee!$G$5:$H$14,2,1),0))^($A3477-$A3476)*(1+2*(C3477/C3476-1))+IFERROR(VLOOKUP(A3477,BITXeom!$C$9:$D$100,2,0),0)-$D$3*IFERROR(VLOOKUP($A3477,Dividends!$C$10:$E$100,2,0),0)</f>
        <v>11.726798825099666</v>
      </c>
      <c r="E3477" s="9">
        <v>11.75</v>
      </c>
      <c r="F3477" s="44">
        <f t="shared" si="175"/>
        <v>-1.9745680766242169E-3</v>
      </c>
      <c r="G3477" s="66">
        <f t="shared" si="171"/>
        <v>2.0639636551567076E-2</v>
      </c>
      <c r="H3477" s="2">
        <f>H3476*(1-H$1+IF(AND(WEEKDAY($A3477)&lt;&gt;1,WEEKDAY($A3477)&lt;&gt;7),-VLOOKUP($A3477,ETF_OP_Fee!$I$5:$J$14,2,1),0))^($A3477-$A3476)*(1+1*(B3477/B3476-1))</f>
        <v>14.525027511950329</v>
      </c>
      <c r="I3477" s="9">
        <f>IFERROR(VLOOKUP(A3477,'BITO-IV'!$A$1:$J$10000,4,0),"")</f>
        <v>14.512</v>
      </c>
      <c r="J3477" s="9">
        <f t="shared" si="169"/>
        <v>8.9770617077777892E-4</v>
      </c>
      <c r="L3477" s="9">
        <f>VLOOKUP(A3477,'ETH-Web'!$A$1:$G$10001,6,0)</f>
        <v>1600.534302</v>
      </c>
      <c r="M3477" s="2">
        <f>M3476*(1-M$1+IF(AND(WEEKDAY($A3477)&lt;&gt;1,WEEKDAY($A3477)&lt;&gt;7),-VLOOKUP($A3477,ETF_OP_Fee!$K$5:$L$14,2,1),0))^($A3477-$A3476)*(1+2*(L3477/L3476-1))-M$3*IFERROR(VLOOKUP($A5073,Dividends!$C$10:$E$100,3,0),0)</f>
        <v>3.4884515166318191</v>
      </c>
      <c r="R3477">
        <f t="shared" si="172"/>
        <v>396.79183095116269</v>
      </c>
      <c r="S3477" t="e">
        <f t="shared" si="170"/>
        <v>#VALUE!</v>
      </c>
      <c r="T3477">
        <f t="shared" si="168"/>
        <v>349.67487227124934</v>
      </c>
      <c r="U3477">
        <f t="shared" si="173"/>
        <v>1044.1429396548024</v>
      </c>
      <c r="V3477">
        <f t="shared" si="174"/>
        <v>715.45697039312165</v>
      </c>
      <c r="W3477">
        <f>VLOOKUP(A3477,Tbills!$B$4:$C$10000,2,1)</f>
        <v>5.3399986813186961</v>
      </c>
    </row>
    <row r="3478" spans="1:23">
      <c r="A3478" s="25">
        <v>45216</v>
      </c>
      <c r="B3478">
        <f>IFERROR(VLOOKUP($A3478,'BTC-Web'!$A$2:$H$10000,2,0),"")</f>
        <v>28522.097656000002</v>
      </c>
      <c r="C3478">
        <f>VLOOKUP(A3478,H_SPBTFDUE!$B$2:$C$5828,2,0)</f>
        <v>150.77000000000001</v>
      </c>
      <c r="D3478" s="2">
        <f>D3477*(1-D$1+IF(AND(WEEKDAY($A3478)&lt;&gt;1,WEEKDAY($A3478)&lt;&gt;7),-VLOOKUP($A3478,ETF_OP_Fee!$G$5:$H$14,2,1),0))^($A3478-$A3477)*(1+2*(C3478/C3477-1))+IFERROR(VLOOKUP(A3478,BITXeom!$C$9:$D$100,2,0),0)-$D$3*IFERROR(VLOOKUP($A3478,Dividends!$C$10:$E$100,2,0),0)</f>
        <v>11.756534509980137</v>
      </c>
      <c r="E3478" s="9">
        <v>11.81</v>
      </c>
      <c r="F3478" s="44">
        <f t="shared" si="175"/>
        <v>-4.5271371735702282E-3</v>
      </c>
      <c r="G3478" s="66">
        <f t="shared" si="171"/>
        <v>2.0583731485285341E-2</v>
      </c>
      <c r="H3478" s="2">
        <f>H3477*(1-H$1+IF(AND(WEEKDAY($A3478)&lt;&gt;1,WEEKDAY($A3478)&lt;&gt;7),-VLOOKUP($A3478,ETF_OP_Fee!$I$5:$J$14,2,1),0))^($A3478-$A3477)*(1+1*(B3478/B3477-1))</f>
        <v>15.239896872476537</v>
      </c>
      <c r="I3478" s="9">
        <f>IFERROR(VLOOKUP(A3478,'BITO-IV'!$A$1:$J$10000,4,0),"")</f>
        <v>14.5341</v>
      </c>
      <c r="J3478" s="9">
        <f t="shared" si="169"/>
        <v>4.8561443259406367E-2</v>
      </c>
      <c r="L3478" s="9">
        <f>VLOOKUP(A3478,'ETH-Web'!$A$1:$G$10001,6,0)</f>
        <v>1565.4395750000001</v>
      </c>
      <c r="M3478" s="2">
        <f>M3477*(1-M$1+IF(AND(WEEKDAY($A3478)&lt;&gt;1,WEEKDAY($A3478)&lt;&gt;7),-VLOOKUP($A3478,ETF_OP_Fee!$K$5:$L$14,2,1),0))^($A3478-$A3477)*(1+2*(L3478/L3477-1))-M$3*IFERROR(VLOOKUP($A5074,Dividends!$C$10:$E$100,3,0),0)</f>
        <v>3.3353838863536822</v>
      </c>
      <c r="R3478">
        <f t="shared" si="172"/>
        <v>416.65095785305965</v>
      </c>
      <c r="S3478" t="e">
        <f t="shared" si="170"/>
        <v>#VALUE!</v>
      </c>
      <c r="T3478">
        <f t="shared" si="168"/>
        <v>350.1393404551788</v>
      </c>
      <c r="U3478">
        <f t="shared" si="173"/>
        <v>1021.2481404803186</v>
      </c>
      <c r="V3478">
        <f t="shared" si="174"/>
        <v>684.06387162080796</v>
      </c>
      <c r="W3478">
        <f>VLOOKUP(A3478,Tbills!$B$4:$C$10000,2,1)</f>
        <v>5.3399986813186961</v>
      </c>
    </row>
    <row r="3479" spans="1:23">
      <c r="A3479" s="25">
        <v>45217</v>
      </c>
      <c r="B3479">
        <f>IFERROR(VLOOKUP($A3479,'BTC-Web'!$A$2:$H$10000,2,0),"")</f>
        <v>28413.53125</v>
      </c>
      <c r="C3479">
        <f>VLOOKUP(A3479,H_SPBTFDUE!$B$2:$C$5828,2,0)</f>
        <v>149.22</v>
      </c>
      <c r="D3479" s="2">
        <f>D3478*(1-D$1+IF(AND(WEEKDAY($A3479)&lt;&gt;1,WEEKDAY($A3479)&lt;&gt;7),-VLOOKUP($A3479,ETF_OP_Fee!$G$5:$H$14,2,1),0))^($A3479-$A3478)*(1+2*(C3479/C3478-1))+IFERROR(VLOOKUP(A3479,BITXeom!$C$9:$D$100,2,0),0)-$D$3*IFERROR(VLOOKUP($A3479,Dividends!$C$10:$E$100,2,0),0)</f>
        <v>11.513418911678988</v>
      </c>
      <c r="E3479" s="9">
        <v>11.54</v>
      </c>
      <c r="F3479" s="44">
        <f t="shared" si="175"/>
        <v>-2.3033872028606073E-3</v>
      </c>
      <c r="G3479" s="66">
        <f t="shared" si="171"/>
        <v>2.1005884567970041E-2</v>
      </c>
      <c r="H3479" s="2">
        <f>H3478*(1-H$1+IF(AND(WEEKDAY($A3479)&lt;&gt;1,WEEKDAY($A3479)&lt;&gt;7),-VLOOKUP($A3479,ETF_OP_Fee!$I$5:$J$14,2,1),0))^($A3479-$A3478)*(1+1*(B3479/B3478-1))</f>
        <v>15.169846261239648</v>
      </c>
      <c r="I3479" s="9">
        <f>IFERROR(VLOOKUP(A3479,'BITO-IV'!$A$1:$J$10000,4,0),"")</f>
        <v>14.3841</v>
      </c>
      <c r="J3479" s="9">
        <f t="shared" si="169"/>
        <v>5.4626028826249007E-2</v>
      </c>
      <c r="L3479" s="9">
        <f>VLOOKUP(A3479,'ETH-Web'!$A$1:$G$10001,6,0)</f>
        <v>1563.7498780000001</v>
      </c>
      <c r="M3479" s="2">
        <f>M3478*(1-M$1+IF(AND(WEEKDAY($A3479)&lt;&gt;1,WEEKDAY($A3479)&lt;&gt;7),-VLOOKUP($A3479,ETF_OP_Fee!$K$5:$L$14,2,1),0))^($A3479-$A3478)*(1+2*(L3479/L3478-1))-M$3*IFERROR(VLOOKUP($A5075,Dividends!$C$10:$E$100,3,0),0)</f>
        <v>3.3280979114557718</v>
      </c>
      <c r="R3479">
        <f t="shared" si="172"/>
        <v>415.06501920310035</v>
      </c>
      <c r="S3479" t="e">
        <f t="shared" si="170"/>
        <v>#VALUE!</v>
      </c>
      <c r="T3479">
        <f t="shared" si="168"/>
        <v>346.53971202972593</v>
      </c>
      <c r="U3479">
        <f t="shared" si="173"/>
        <v>1020.1458303389481</v>
      </c>
      <c r="V3479">
        <f t="shared" si="174"/>
        <v>682.56956920554819</v>
      </c>
      <c r="W3479">
        <f>VLOOKUP(A3479,Tbills!$B$4:$C$10000,2,1)</f>
        <v>5.3399986813186961</v>
      </c>
    </row>
    <row r="3480" spans="1:23">
      <c r="A3480" s="25">
        <v>45218</v>
      </c>
      <c r="B3480">
        <f>IFERROR(VLOOKUP($A3480,'BTC-Web'!$A$2:$H$10000,2,0),"")</f>
        <v>28332.416015999999</v>
      </c>
      <c r="C3480">
        <f>VLOOKUP(A3480,H_SPBTFDUE!$B$2:$C$5828,2,0)</f>
        <v>152.26</v>
      </c>
      <c r="D3480" s="2">
        <f>D3479*(1-D$1+IF(AND(WEEKDAY($A3480)&lt;&gt;1,WEEKDAY($A3480)&lt;&gt;7),-VLOOKUP($A3480,ETF_OP_Fee!$G$5:$H$14,2,1),0))^($A3480-$A3479)*(1+2*(C3480/C3479-1))+IFERROR(VLOOKUP(A3480,BITXeom!$C$9:$D$100,2,0),0)-$D$3*IFERROR(VLOOKUP($A3480,Dividends!$C$10:$E$100,2,0),0)</f>
        <v>11.981091094788061</v>
      </c>
      <c r="E3480" s="9">
        <v>12.05</v>
      </c>
      <c r="F3480" s="44">
        <f t="shared" si="175"/>
        <v>-5.7185813453891621E-3</v>
      </c>
      <c r="G3480" s="66">
        <f t="shared" si="171"/>
        <v>2.0148901966257605E-2</v>
      </c>
      <c r="H3480" s="2">
        <f>H3479*(1-H$1+IF(AND(WEEKDAY($A3480)&lt;&gt;1,WEEKDAY($A3480)&lt;&gt;7),-VLOOKUP($A3480,ETF_OP_Fee!$I$5:$J$14,2,1),0))^($A3480-$A3479)*(1+1*(B3480/B3479-1))</f>
        <v>15.114541607027132</v>
      </c>
      <c r="I3480" s="9">
        <f>IFERROR(VLOOKUP(A3480,'BITO-IV'!$A$1:$J$10000,4,0),"")</f>
        <v>14.6791</v>
      </c>
      <c r="J3480" s="9">
        <f t="shared" si="169"/>
        <v>2.9664053451991634E-2</v>
      </c>
      <c r="L3480" s="9">
        <f>VLOOKUP(A3480,'ETH-Web'!$A$1:$G$10001,6,0)</f>
        <v>1567.4570309999999</v>
      </c>
      <c r="M3480" s="2">
        <f>M3479*(1-M$1+IF(AND(WEEKDAY($A3480)&lt;&gt;1,WEEKDAY($A3480)&lt;&gt;7),-VLOOKUP($A3480,ETF_OP_Fee!$K$5:$L$14,2,1),0))^($A3480-$A3479)*(1+2*(L3480/L3479-1))-M$3*IFERROR(VLOOKUP($A5076,Dividends!$C$10:$E$100,3,0),0)</f>
        <v>3.343791515851267</v>
      </c>
      <c r="R3480">
        <f t="shared" si="172"/>
        <v>413.88008742318038</v>
      </c>
      <c r="S3480" t="e">
        <f t="shared" si="170"/>
        <v>#VALUE!</v>
      </c>
      <c r="T3480">
        <f t="shared" si="168"/>
        <v>353.59962842545281</v>
      </c>
      <c r="U3480">
        <f t="shared" si="173"/>
        <v>1022.5642712472954</v>
      </c>
      <c r="V3480">
        <f t="shared" si="174"/>
        <v>685.78821753757097</v>
      </c>
      <c r="W3480">
        <f>VLOOKUP(A3480,Tbills!$B$4:$C$10000,2,1)</f>
        <v>5.3399986813186961</v>
      </c>
    </row>
    <row r="3481" spans="1:23">
      <c r="A3481" s="25">
        <v>45219</v>
      </c>
      <c r="B3481">
        <f>IFERROR(VLOOKUP($A3481,'BTC-Web'!$A$2:$H$10000,2,0),"")</f>
        <v>28732.8125</v>
      </c>
      <c r="C3481">
        <f>VLOOKUP(A3481,H_SPBTFDUE!$B$2:$C$5828,2,0)</f>
        <v>156.44</v>
      </c>
      <c r="D3481" s="2">
        <f>D3480*(1-D$1+IF(AND(WEEKDAY($A3481)&lt;&gt;1,WEEKDAY($A3481)&lt;&gt;7),-VLOOKUP($A3481,ETF_OP_Fee!$G$5:$H$14,2,1),0))^($A3481-$A3480)*(1+2*(C3481/C3480-1))+IFERROR(VLOOKUP(A3481,BITXeom!$C$9:$D$100,2,0),0)-$D$3*IFERROR(VLOOKUP($A3481,Dividends!$C$10:$E$100,2,0),0)</f>
        <v>12.637402264779624</v>
      </c>
      <c r="E3481" s="9">
        <v>12.68</v>
      </c>
      <c r="F3481" s="44">
        <f t="shared" si="175"/>
        <v>-3.3594428407236476E-3</v>
      </c>
      <c r="G3481" s="66">
        <f t="shared" si="171"/>
        <v>1.9041555861733929E-2</v>
      </c>
      <c r="H3481" s="2">
        <f>H3480*(1-H$1+IF(AND(WEEKDAY($A3481)&lt;&gt;1,WEEKDAY($A3481)&lt;&gt;7),-VLOOKUP($A3481,ETF_OP_Fee!$I$5:$J$14,2,1),0))^($A3481-$A3480)*(1+1*(B3481/B3480-1))</f>
        <v>15.315984266367236</v>
      </c>
      <c r="I3481" s="9">
        <f>IFERROR(VLOOKUP(A3481,'BITO-IV'!$A$1:$J$10000,4,0),"")</f>
        <v>15.0829</v>
      </c>
      <c r="J3481" s="9">
        <f t="shared" si="169"/>
        <v>1.5453544501868643E-2</v>
      </c>
      <c r="L3481" s="9">
        <f>VLOOKUP(A3481,'ETH-Web'!$A$1:$G$10001,6,0)</f>
        <v>1604.66687</v>
      </c>
      <c r="M3481" s="2">
        <f>M3480*(1-M$1+IF(AND(WEEKDAY($A3481)&lt;&gt;1,WEEKDAY($A3481)&lt;&gt;7),-VLOOKUP($A3481,ETF_OP_Fee!$K$5:$L$14,2,1),0))^($A3481-$A3480)*(1+2*(L3481/L3480-1))-M$3*IFERROR(VLOOKUP($A5077,Dividends!$C$10:$E$100,3,0),0)</f>
        <v>3.502457746748282</v>
      </c>
      <c r="R3481">
        <f t="shared" si="172"/>
        <v>419.72908144149039</v>
      </c>
      <c r="S3481" t="e">
        <f t="shared" si="170"/>
        <v>#VALUE!</v>
      </c>
      <c r="T3481">
        <f t="shared" si="168"/>
        <v>363.30701346957727</v>
      </c>
      <c r="U3481">
        <f t="shared" si="173"/>
        <v>1046.8389091785118</v>
      </c>
      <c r="V3481">
        <f t="shared" si="174"/>
        <v>718.32955008011947</v>
      </c>
      <c r="W3481">
        <f>VLOOKUP(A3481,Tbills!$B$4:$C$10000,2,1)</f>
        <v>5.3399986813186961</v>
      </c>
    </row>
    <row r="3482" spans="1:23">
      <c r="A3482" s="25">
        <v>45222</v>
      </c>
      <c r="B3482">
        <f>IFERROR(VLOOKUP($A3482,'BTC-Web'!$A$2:$H$10000,2,0),"")</f>
        <v>30140.685547000001</v>
      </c>
      <c r="C3482">
        <f>VLOOKUP(A3482,H_SPBTFDUE!$B$2:$C$5828,2,0)</f>
        <v>166.2</v>
      </c>
      <c r="D3482" s="2">
        <f>D3481*(1-D$1+IF(AND(WEEKDAY($A3482)&lt;&gt;1,WEEKDAY($A3482)&lt;&gt;7),-VLOOKUP($A3482,ETF_OP_Fee!$G$5:$H$14,2,1),0))^($A3482-$A3481)*(1+2*(C3482/C3481-1))+IFERROR(VLOOKUP(A3482,BITXeom!$C$9:$D$100,2,0),0)-$D$3*IFERROR(VLOOKUP($A3482,Dividends!$C$10:$E$100,2,0),0)</f>
        <v>14.209110331501043</v>
      </c>
      <c r="E3482" s="9">
        <v>14.2</v>
      </c>
      <c r="F3482" s="44">
        <f t="shared" si="175"/>
        <v>6.4157264091857513E-4</v>
      </c>
      <c r="G3482" s="66">
        <f t="shared" si="171"/>
        <v>1.6664630302936596E-2</v>
      </c>
      <c r="H3482" s="2">
        <f>H3481*(1-H$1+IF(AND(WEEKDAY($A3482)&lt;&gt;1,WEEKDAY($A3482)&lt;&gt;7),-VLOOKUP($A3482,ETF_OP_Fee!$I$5:$J$14,2,1),0))^($A3482-$A3481)*(1+1*(B3482/B3481-1))</f>
        <v>16.028249932334248</v>
      </c>
      <c r="I3482" s="9">
        <f>IFERROR(VLOOKUP(A3482,'BITO-IV'!$A$1:$J$10000,4,0),"")</f>
        <v>16.010999999999999</v>
      </c>
      <c r="J3482" s="9">
        <f t="shared" si="169"/>
        <v>1.0773800720909055E-3</v>
      </c>
      <c r="L3482" s="9">
        <f>VLOOKUP(A3482,'ETH-Web'!$A$1:$G$10001,6,0)</f>
        <v>1765.3826899999999</v>
      </c>
      <c r="M3482" s="2">
        <f>M3481*(1-M$1+IF(AND(WEEKDAY($A3482)&lt;&gt;1,WEEKDAY($A3482)&lt;&gt;7),-VLOOKUP($A3482,ETF_OP_Fee!$K$5:$L$14,2,1),0))^($A3482-$A3481)*(1+2*(L3482/L3481-1))-M$3*IFERROR(VLOOKUP($A5078,Dividends!$C$10:$E$100,3,0),0)</f>
        <v>4.203712049522129</v>
      </c>
      <c r="R3482">
        <f t="shared" si="172"/>
        <v>440.2952985775101</v>
      </c>
      <c r="S3482" t="e">
        <f t="shared" si="170"/>
        <v>#VALUE!</v>
      </c>
      <c r="T3482">
        <f t="shared" si="168"/>
        <v>385.97306084533204</v>
      </c>
      <c r="U3482">
        <f t="shared" si="173"/>
        <v>1151.6853273615768</v>
      </c>
      <c r="V3482">
        <f t="shared" si="174"/>
        <v>862.15189548056151</v>
      </c>
      <c r="W3482">
        <f>VLOOKUP(A3482,Tbills!$B$4:$C$10000,2,1)</f>
        <v>5.310000000000028</v>
      </c>
    </row>
    <row r="3483" spans="1:23">
      <c r="A3483" s="25">
        <v>45223</v>
      </c>
      <c r="B3483">
        <f>IFERROR(VLOOKUP($A3483,'BTC-Web'!$A$2:$H$10000,2,0),"")</f>
        <v>33077.304687999997</v>
      </c>
      <c r="C3483">
        <f>VLOOKUP(A3483,H_SPBTFDUE!$B$2:$C$5828,2,0)</f>
        <v>178.67</v>
      </c>
      <c r="D3483" s="2">
        <f>D3482*(1-D$1+IF(AND(WEEKDAY($A3483)&lt;&gt;1,WEEKDAY($A3483)&lt;&gt;7),-VLOOKUP($A3483,ETF_OP_Fee!$G$5:$H$14,2,1),0))^($A3483-$A3482)*(1+2*(C3483/C3482-1))+IFERROR(VLOOKUP(A3483,BITXeom!$C$9:$D$100,2,0),0)-$D$3*IFERROR(VLOOKUP($A3483,Dividends!$C$10:$E$100,2,0),0)</f>
        <v>16.339361907706337</v>
      </c>
      <c r="E3483" s="9">
        <v>16.37</v>
      </c>
      <c r="F3483" s="44">
        <f t="shared" si="175"/>
        <v>-1.871600017939179E-3</v>
      </c>
      <c r="G3483" s="66">
        <f t="shared" si="171"/>
        <v>1.4163065598252806E-2</v>
      </c>
      <c r="H3483" s="2">
        <f>H3482*(1-H$1+IF(AND(WEEKDAY($A3483)&lt;&gt;1,WEEKDAY($A3483)&lt;&gt;7),-VLOOKUP($A3483,ETF_OP_Fee!$I$5:$J$14,2,1),0))^($A3483-$A3482)*(1+1*(B3483/B3482-1))</f>
        <v>17.575937351066006</v>
      </c>
      <c r="I3483" s="9">
        <f>IFERROR(VLOOKUP(A3483,'BITO-IV'!$A$1:$J$10000,4,0),"")</f>
        <v>17.212900000000001</v>
      </c>
      <c r="J3483" s="9">
        <f t="shared" si="169"/>
        <v>2.1091004483033471E-2</v>
      </c>
      <c r="L3483" s="9">
        <f>VLOOKUP(A3483,'ETH-Web'!$A$1:$G$10001,6,0)</f>
        <v>1784.4375</v>
      </c>
      <c r="M3483" s="2">
        <f>M3482*(1-M$1+IF(AND(WEEKDAY($A3483)&lt;&gt;1,WEEKDAY($A3483)&lt;&gt;7),-VLOOKUP($A3483,ETF_OP_Fee!$K$5:$L$14,2,1),0))^($A3483-$A3482)*(1+2*(L3483/L3482-1))-M$3*IFERROR(VLOOKUP($A5079,Dividends!$C$10:$E$100,3,0),0)</f>
        <v>4.2943477081013492</v>
      </c>
      <c r="R3483">
        <f t="shared" si="172"/>
        <v>483.19344697824278</v>
      </c>
      <c r="S3483" t="e">
        <f t="shared" si="170"/>
        <v>#VALUE!</v>
      </c>
      <c r="T3483">
        <f t="shared" si="168"/>
        <v>414.93265211333016</v>
      </c>
      <c r="U3483">
        <f t="shared" si="173"/>
        <v>1164.1161420608319</v>
      </c>
      <c r="V3483">
        <f t="shared" si="174"/>
        <v>880.74063417665923</v>
      </c>
      <c r="W3483">
        <f>VLOOKUP(A3483,Tbills!$B$4:$C$10000,2,1)</f>
        <v>5.310000000000028</v>
      </c>
    </row>
    <row r="3484" spans="1:23">
      <c r="A3484" s="25">
        <v>45224</v>
      </c>
      <c r="B3484">
        <f>IFERROR(VLOOKUP($A3484,'BTC-Web'!$A$2:$H$10000,2,0),"")</f>
        <v>33916.042969000002</v>
      </c>
      <c r="C3484">
        <f>VLOOKUP(A3484,H_SPBTFDUE!$B$2:$C$5828,2,0)</f>
        <v>184.2</v>
      </c>
      <c r="D3484" s="2">
        <f>D3483*(1-D$1+IF(AND(WEEKDAY($A3484)&lt;&gt;1,WEEKDAY($A3484)&lt;&gt;7),-VLOOKUP($A3484,ETF_OP_Fee!$G$5:$H$14,2,1),0))^($A3484-$A3483)*(1+2*(C3484/C3483-1))+IFERROR(VLOOKUP(A3484,BITXeom!$C$9:$D$100,2,0),0)-$D$3*IFERROR(VLOOKUP($A3484,Dividends!$C$10:$E$100,2,0),0)</f>
        <v>17.348706710841387</v>
      </c>
      <c r="E3484" s="9">
        <v>17.38</v>
      </c>
      <c r="F3484" s="44">
        <f t="shared" si="175"/>
        <v>-1.8005344740282814E-3</v>
      </c>
      <c r="G3484" s="66">
        <f t="shared" si="171"/>
        <v>1.3285608661154179E-2</v>
      </c>
      <c r="H3484" s="2">
        <f>H3483*(1-H$1+IF(AND(WEEKDAY($A3484)&lt;&gt;1,WEEKDAY($A3484)&lt;&gt;7),-VLOOKUP($A3484,ETF_OP_Fee!$I$5:$J$14,2,1),0))^($A3484-$A3483)*(1+1*(B3484/B3483-1))</f>
        <v>18.007314984091046</v>
      </c>
      <c r="I3484" s="9">
        <f>IFERROR(VLOOKUP(A3484,'BITO-IV'!$A$1:$J$10000,4,0),"")</f>
        <v>17.740600000000001</v>
      </c>
      <c r="J3484" s="9">
        <f t="shared" si="169"/>
        <v>1.5034158038118584E-2</v>
      </c>
      <c r="L3484" s="9">
        <f>VLOOKUP(A3484,'ETH-Web'!$A$1:$G$10001,6,0)</f>
        <v>1787.3975829999999</v>
      </c>
      <c r="M3484" s="2">
        <f>M3483*(1-M$1+IF(AND(WEEKDAY($A3484)&lt;&gt;1,WEEKDAY($A3484)&lt;&gt;7),-VLOOKUP($A3484,ETF_OP_Fee!$K$5:$L$14,2,1),0))^($A3484-$A3483)*(1+2*(L3484/L3483-1))-M$3*IFERROR(VLOOKUP($A5080,Dividends!$C$10:$E$100,3,0),0)</f>
        <v>4.3084839545046183</v>
      </c>
      <c r="R3484">
        <f t="shared" si="172"/>
        <v>495.44574035376763</v>
      </c>
      <c r="S3484" t="e">
        <f t="shared" si="170"/>
        <v>#VALUE!</v>
      </c>
      <c r="T3484">
        <f t="shared" si="168"/>
        <v>427.77519739897809</v>
      </c>
      <c r="U3484">
        <f t="shared" si="173"/>
        <v>1166.0472158037564</v>
      </c>
      <c r="V3484">
        <f t="shared" si="174"/>
        <v>883.63987929335178</v>
      </c>
      <c r="W3484">
        <f>VLOOKUP(A3484,Tbills!$B$4:$C$10000,2,1)</f>
        <v>5.310000000000028</v>
      </c>
    </row>
    <row r="3485" spans="1:23">
      <c r="A3485" s="25">
        <v>45225</v>
      </c>
      <c r="B3485">
        <f>IFERROR(VLOOKUP($A3485,'BTC-Web'!$A$2:$H$10000,2,0),"")</f>
        <v>34504.289062999997</v>
      </c>
      <c r="C3485">
        <f>VLOOKUP(A3485,H_SPBTFDUE!$B$2:$C$5828,2,0)</f>
        <v>179.44</v>
      </c>
      <c r="D3485" s="2">
        <f>D3484*(1-D$1+IF(AND(WEEKDAY($A3485)&lt;&gt;1,WEEKDAY($A3485)&lt;&gt;7),-VLOOKUP($A3485,ETF_OP_Fee!$G$5:$H$14,2,1),0))^($A3485-$A3484)*(1+2*(C3485/C3484-1))+IFERROR(VLOOKUP(A3485,BITXeom!$C$9:$D$100,2,0),0)-$D$3*IFERROR(VLOOKUP($A3485,Dividends!$C$10:$E$100,2,0),0)</f>
        <v>16.450091048135359</v>
      </c>
      <c r="E3485" s="9">
        <v>16.5</v>
      </c>
      <c r="F3485" s="44">
        <f t="shared" si="175"/>
        <v>-3.0247849614933875E-3</v>
      </c>
      <c r="G3485" s="66">
        <f t="shared" si="171"/>
        <v>1.3971556573676096E-2</v>
      </c>
      <c r="H3485" s="2">
        <f>H3484*(1-H$1+IF(AND(WEEKDAY($A3485)&lt;&gt;1,WEEKDAY($A3485)&lt;&gt;7),-VLOOKUP($A3485,ETF_OP_Fee!$I$5:$J$14,2,1),0))^($A3485-$A3484)*(1+1*(B3485/B3484-1))</f>
        <v>18.305106937978024</v>
      </c>
      <c r="I3485" s="9">
        <f>IFERROR(VLOOKUP(A3485,'BITO-IV'!$A$1:$J$10000,4,0),"")</f>
        <v>17.288</v>
      </c>
      <c r="J3485" s="9">
        <f t="shared" si="169"/>
        <v>5.8833117652592692E-2</v>
      </c>
      <c r="L3485" s="9">
        <f>VLOOKUP(A3485,'ETH-Web'!$A$1:$G$10001,6,0)</f>
        <v>1804.039307</v>
      </c>
      <c r="M3485" s="2">
        <f>M3484*(1-M$1+IF(AND(WEEKDAY($A3485)&lt;&gt;1,WEEKDAY($A3485)&lt;&gt;7),-VLOOKUP($A3485,ETF_OP_Fee!$K$5:$L$14,2,1),0))^($A3485-$A3484)*(1+2*(L3485/L3484-1))-M$3*IFERROR(VLOOKUP($A5081,Dividends!$C$10:$E$100,3,0),0)</f>
        <v>4.3885999754166978</v>
      </c>
      <c r="R3485">
        <f t="shared" si="172"/>
        <v>504.03884249774194</v>
      </c>
      <c r="S3485" t="e">
        <f t="shared" si="170"/>
        <v>#VALUE!</v>
      </c>
      <c r="T3485">
        <f t="shared" si="168"/>
        <v>416.72085462145839</v>
      </c>
      <c r="U3485">
        <f t="shared" si="173"/>
        <v>1176.9038020053586</v>
      </c>
      <c r="V3485">
        <f t="shared" si="174"/>
        <v>900.07111399116161</v>
      </c>
      <c r="W3485">
        <f>VLOOKUP(A3485,Tbills!$B$4:$C$10000,2,1)</f>
        <v>5.310000000000028</v>
      </c>
    </row>
    <row r="3486" spans="1:23">
      <c r="A3486" s="25">
        <v>45226</v>
      </c>
      <c r="B3486">
        <f>IFERROR(VLOOKUP($A3486,'BTC-Web'!$A$2:$H$10000,2,0),"")</f>
        <v>34156.5</v>
      </c>
      <c r="C3486">
        <f>VLOOKUP(A3486,H_SPBTFDUE!$B$2:$C$5828,2,0)</f>
        <v>177.61</v>
      </c>
      <c r="D3486" s="2">
        <f>D3485*(1-D$1+IF(AND(WEEKDAY($A3486)&lt;&gt;1,WEEKDAY($A3486)&lt;&gt;7),-VLOOKUP($A3486,ETF_OP_Fee!$G$5:$H$14,2,1),0))^($A3486-$A3485)*(1+2*(C3486/C3485-1))+IFERROR(VLOOKUP(A3486,BITXeom!$C$9:$D$100,2,0),0)-$D$3*IFERROR(VLOOKUP($A3486,Dividends!$C$10:$E$100,2,0),0)</f>
        <v>16.112619417989222</v>
      </c>
      <c r="E3486" s="9">
        <v>16.190000000000001</v>
      </c>
      <c r="F3486" s="44">
        <f t="shared" si="175"/>
        <v>-4.779529463297072E-3</v>
      </c>
      <c r="G3486" s="66">
        <f t="shared" si="171"/>
        <v>1.425580419276278E-2</v>
      </c>
      <c r="H3486" s="2">
        <f>H3485*(1-H$1+IF(AND(WEEKDAY($A3486)&lt;&gt;1,WEEKDAY($A3486)&lt;&gt;7),-VLOOKUP($A3486,ETF_OP_Fee!$I$5:$J$14,2,1),0))^($A3486-$A3485)*(1+1*(B3486/B3485-1))</f>
        <v>18.10622661237695</v>
      </c>
      <c r="I3486" s="9">
        <f>IFERROR(VLOOKUP(A3486,'BITO-IV'!$A$1:$J$10000,4,0),"")</f>
        <v>17.110099999999999</v>
      </c>
      <c r="J3486" s="9">
        <f t="shared" si="169"/>
        <v>5.8218631824299649E-2</v>
      </c>
      <c r="L3486" s="9">
        <f>VLOOKUP(A3486,'ETH-Web'!$A$1:$G$10001,6,0)</f>
        <v>1780.045288</v>
      </c>
      <c r="M3486" s="2">
        <f>M3485*(1-M$1+IF(AND(WEEKDAY($A3486)&lt;&gt;1,WEEKDAY($A3486)&lt;&gt;7),-VLOOKUP($A3486,ETF_OP_Fee!$K$5:$L$14,2,1),0))^($A3486-$A3485)*(1+2*(L3486/L3485-1))-M$3*IFERROR(VLOOKUP($A5082,Dividends!$C$10:$E$100,3,0),0)</f>
        <v>4.271751759814931</v>
      </c>
      <c r="R3486">
        <f t="shared" si="172"/>
        <v>498.95833797183155</v>
      </c>
      <c r="S3486" t="e">
        <f t="shared" si="170"/>
        <v>#VALUE!</v>
      </c>
      <c r="T3486">
        <f t="shared" si="168"/>
        <v>412.47097073850438</v>
      </c>
      <c r="U3486">
        <f t="shared" si="173"/>
        <v>1161.2507881952283</v>
      </c>
      <c r="V3486">
        <f t="shared" si="174"/>
        <v>876.10636346167746</v>
      </c>
      <c r="W3486">
        <f>VLOOKUP(A3486,Tbills!$B$4:$C$10000,2,1)</f>
        <v>5.310000000000028</v>
      </c>
    </row>
    <row r="3487" spans="1:23">
      <c r="A3487" s="25">
        <v>45229</v>
      </c>
      <c r="B3487">
        <f>IFERROR(VLOOKUP($A3487,'BTC-Web'!$A$2:$H$10000,2,0),"")</f>
        <v>34531.742187999997</v>
      </c>
      <c r="C3487">
        <f>VLOOKUP(A3487,H_SPBTFDUE!$B$2:$C$5828,2,0)</f>
        <v>181.84</v>
      </c>
      <c r="D3487" s="2">
        <f>D3486*(1-D$1+IF(AND(WEEKDAY($A3487)&lt;&gt;1,WEEKDAY($A3487)&lt;&gt;7),-VLOOKUP($A3487,ETF_OP_Fee!$G$5:$H$14,2,1),0))^($A3487-$A3486)*(1+2*(C3487/C3486-1))+IFERROR(VLOOKUP(A3487,BITXeom!$C$9:$D$100,2,0),0)-$D$3*IFERROR(VLOOKUP($A3487,Dividends!$C$10:$E$100,2,0),0)</f>
        <v>16.873999157848594</v>
      </c>
      <c r="E3487" s="9">
        <v>16.940000000000001</v>
      </c>
      <c r="F3487" s="44">
        <f t="shared" si="175"/>
        <v>-3.8961536098823801E-3</v>
      </c>
      <c r="G3487" s="66">
        <f t="shared" si="171"/>
        <v>1.3576023184796226E-2</v>
      </c>
      <c r="H3487" s="2">
        <f>H3486*(1-H$1+IF(AND(WEEKDAY($A3487)&lt;&gt;1,WEEKDAY($A3487)&lt;&gt;7),-VLOOKUP($A3487,ETF_OP_Fee!$I$5:$J$14,2,1),0))^($A3487-$A3486)*(1+1*(B3487/B3486-1))</f>
        <v>18.261619355781267</v>
      </c>
      <c r="I3487" s="9">
        <f>IFERROR(VLOOKUP(A3487,'BITO-IV'!$A$1:$J$10000,4,0),"")</f>
        <v>17.5181</v>
      </c>
      <c r="J3487" s="9">
        <f t="shared" si="169"/>
        <v>4.2442922222231116E-2</v>
      </c>
      <c r="L3487" s="9">
        <f>VLOOKUP(A3487,'ETH-Web'!$A$1:$G$10001,6,0)</f>
        <v>1810.0886230000001</v>
      </c>
      <c r="M3487" s="2">
        <f>M3486*(1-M$1+IF(AND(WEEKDAY($A3487)&lt;&gt;1,WEEKDAY($A3487)&lt;&gt;7),-VLOOKUP($A3487,ETF_OP_Fee!$K$5:$L$14,2,1),0))^($A3487-$A3486)*(1+2*(L3487/L3486-1))-M$3*IFERROR(VLOOKUP($A5083,Dividends!$C$10:$E$100,3,0),0)</f>
        <v>4.415606550802889</v>
      </c>
      <c r="R3487">
        <f t="shared" si="172"/>
        <v>504.43987789721592</v>
      </c>
      <c r="S3487" t="e">
        <f t="shared" si="170"/>
        <v>#VALUE!</v>
      </c>
      <c r="T3487">
        <f t="shared" ref="T3487:T3550" si="176">IF($A3487&gt;=$R$2,C3487*T$4,"")</f>
        <v>422.29447282861122</v>
      </c>
      <c r="U3487">
        <f t="shared" si="173"/>
        <v>1180.8502032685167</v>
      </c>
      <c r="V3487">
        <f t="shared" si="174"/>
        <v>905.60997342904591</v>
      </c>
      <c r="W3487">
        <f>VLOOKUP(A3487,Tbills!$B$4:$C$10000,2,1)</f>
        <v>5.3250013186813074</v>
      </c>
    </row>
    <row r="3488" spans="1:23">
      <c r="A3488" s="25">
        <v>45230</v>
      </c>
      <c r="B3488">
        <f>IFERROR(VLOOKUP($A3488,'BTC-Web'!$A$2:$H$10000,2,0),"")</f>
        <v>34500.078125</v>
      </c>
      <c r="C3488">
        <f>VLOOKUP(A3488,H_SPBTFDUE!$B$2:$C$5828,2,0)</f>
        <v>182.58</v>
      </c>
      <c r="D3488" s="2">
        <f>D3487*(1-D$1+IF(AND(WEEKDAY($A3488)&lt;&gt;1,WEEKDAY($A3488)&lt;&gt;7),-VLOOKUP($A3488,ETF_OP_Fee!$G$5:$H$14,2,1),0))^($A3488-$A3487)*(1+2*(C3488/C3487-1))+IFERROR(VLOOKUP(A3488,BITXeom!$C$9:$D$100,2,0),0)-$D$3*IFERROR(VLOOKUP($A3488,Dividends!$C$10:$E$100,2,0),0)</f>
        <v>17.009286348724551</v>
      </c>
      <c r="E3488" s="9">
        <v>17.079999999999998</v>
      </c>
      <c r="F3488" s="44">
        <f t="shared" si="175"/>
        <v>-4.1401435172978562E-3</v>
      </c>
      <c r="G3488" s="66">
        <f t="shared" si="171"/>
        <v>1.3464820918443006E-2</v>
      </c>
      <c r="H3488" s="2">
        <f>H3487*(1-H$1+IF(AND(WEEKDAY($A3488)&lt;&gt;1,WEEKDAY($A3488)&lt;&gt;7),-VLOOKUP($A3488,ETF_OP_Fee!$I$5:$J$14,2,1),0))^($A3488-$A3487)*(1+1*(B3488/B3487-1))</f>
        <v>18.230403333142615</v>
      </c>
      <c r="I3488" s="9">
        <f>IFERROR(VLOOKUP(A3488,'BITO-IV'!$A$1:$J$10000,4,0),"")</f>
        <v>17.5945</v>
      </c>
      <c r="J3488" s="9">
        <f t="shared" si="169"/>
        <v>3.6142165628043621E-2</v>
      </c>
      <c r="L3488" s="9">
        <f>VLOOKUP(A3488,'ETH-Web'!$A$1:$G$10001,6,0)</f>
        <v>1816.4589840000001</v>
      </c>
      <c r="M3488" s="2">
        <f>M3487*(1-M$1+IF(AND(WEEKDAY($A3488)&lt;&gt;1,WEEKDAY($A3488)&lt;&gt;7),-VLOOKUP($A3488,ETF_OP_Fee!$K$5:$L$14,2,1),0))^($A3488-$A3487)*(1+2*(L3488/L3487-1))-M$3*IFERROR(VLOOKUP($A5084,Dividends!$C$10:$E$100,3,0),0)</f>
        <v>4.446572288140505</v>
      </c>
      <c r="R3488">
        <f t="shared" si="172"/>
        <v>503.97732909251073</v>
      </c>
      <c r="S3488" t="e">
        <f t="shared" si="170"/>
        <v>#VALUE!</v>
      </c>
      <c r="T3488">
        <f t="shared" si="176"/>
        <v>424.01300510915001</v>
      </c>
      <c r="U3488">
        <f t="shared" si="173"/>
        <v>1185.0060451351301</v>
      </c>
      <c r="V3488">
        <f t="shared" si="174"/>
        <v>911.96082925029884</v>
      </c>
      <c r="W3488">
        <f>VLOOKUP(A3488,Tbills!$B$4:$C$10000,2,1)</f>
        <v>5.3250013186813074</v>
      </c>
    </row>
    <row r="3489" spans="1:23">
      <c r="A3489" s="25">
        <v>45231</v>
      </c>
      <c r="B3489">
        <f>IFERROR(VLOOKUP($A3489,'BTC-Web'!$A$2:$H$10000,2,0),"")</f>
        <v>34657.273437999997</v>
      </c>
      <c r="C3489">
        <f>VLOOKUP(A3489,H_SPBTFDUE!$B$2:$C$5828,2,0)</f>
        <v>182.94</v>
      </c>
      <c r="D3489" s="2">
        <f>D3488*(1-D$1+IF(AND(WEEKDAY($A3489)&lt;&gt;1,WEEKDAY($A3489)&lt;&gt;7),-VLOOKUP($A3489,ETF_OP_Fee!$G$5:$H$14,2,1),0))^($A3489-$A3488)*(1+2*(C3489/C3488-1))+IFERROR(VLOOKUP(A3489,BITXeom!$C$9:$D$100,2,0),0)-$D$3*IFERROR(VLOOKUP($A3489,Dividends!$C$10:$E$100,2,0),0)</f>
        <v>17.074303555011078</v>
      </c>
      <c r="E3489" s="9">
        <v>17.16</v>
      </c>
      <c r="F3489" s="44">
        <f t="shared" si="175"/>
        <v>-4.9939653256947381E-3</v>
      </c>
      <c r="G3489" s="66">
        <f t="shared" si="171"/>
        <v>1.3411021800616943E-2</v>
      </c>
      <c r="H3489" s="2">
        <f>H3488*(1-H$1+IF(AND(WEEKDAY($A3489)&lt;&gt;1,WEEKDAY($A3489)&lt;&gt;7),-VLOOKUP($A3489,ETF_OP_Fee!$I$5:$J$14,2,1),0))^($A3489-$A3488)*(1+1*(B3489/B3488-1))</f>
        <v>18.298942557844988</v>
      </c>
      <c r="I3489" s="9">
        <f>IFERROR(VLOOKUP(A3489,'BITO-IV'!$A$1:$J$10000,4,0),"")</f>
        <v>17.492799999999999</v>
      </c>
      <c r="J3489" s="9">
        <f t="shared" ref="J3489:J3552" si="177">H3489/I3489-1</f>
        <v>4.6084249396608268E-2</v>
      </c>
      <c r="L3489" s="9">
        <f>VLOOKUP(A3489,'ETH-Web'!$A$1:$G$10001,6,0)</f>
        <v>1847.0897219999999</v>
      </c>
      <c r="M3489" s="2">
        <f>M3488*(1-M$1+IF(AND(WEEKDAY($A3489)&lt;&gt;1,WEEKDAY($A3489)&lt;&gt;7),-VLOOKUP($A3489,ETF_OP_Fee!$K$5:$L$14,2,1),0))^($A3489-$A3488)*(1+2*(L3489/L3488-1))-M$3*IFERROR(VLOOKUP($A5085,Dividends!$C$10:$E$100,3,0),0)</f>
        <v>4.5964179811932704</v>
      </c>
      <c r="R3489">
        <f t="shared" si="172"/>
        <v>506.27363908069566</v>
      </c>
      <c r="S3489" t="e">
        <f t="shared" si="170"/>
        <v>#VALUE!</v>
      </c>
      <c r="T3489">
        <f t="shared" si="176"/>
        <v>424.84904784022291</v>
      </c>
      <c r="U3489">
        <f t="shared" si="173"/>
        <v>1204.9886651759193</v>
      </c>
      <c r="V3489">
        <f t="shared" si="174"/>
        <v>942.69313126649581</v>
      </c>
      <c r="W3489">
        <f>VLOOKUP(A3489,Tbills!$B$4:$C$10000,2,1)</f>
        <v>5.3250013186813074</v>
      </c>
    </row>
    <row r="3490" spans="1:23">
      <c r="A3490" s="25">
        <v>45232</v>
      </c>
      <c r="B3490">
        <f>IFERROR(VLOOKUP($A3490,'BTC-Web'!$A$2:$H$10000,2,0),"")</f>
        <v>35441.578125</v>
      </c>
      <c r="C3490">
        <f>VLOOKUP(A3490,H_SPBTFDUE!$B$2:$C$5828,2,0)</f>
        <v>184.74</v>
      </c>
      <c r="D3490" s="2">
        <f>D3489*(1-D$1+IF(AND(WEEKDAY($A3490)&lt;&gt;1,WEEKDAY($A3490)&lt;&gt;7),-VLOOKUP($A3490,ETF_OP_Fee!$G$5:$H$14,2,1),0))^($A3490-$A3489)*(1+2*(C3490/C3489-1))+IFERROR(VLOOKUP(A3490,BITXeom!$C$9:$D$100,2,0),0)-$D$3*IFERROR(VLOOKUP($A3490,Dividends!$C$10:$E$100,2,0),0)</f>
        <v>17.408202881020177</v>
      </c>
      <c r="E3490" s="9">
        <v>17.489999999999998</v>
      </c>
      <c r="F3490" s="44">
        <f t="shared" si="175"/>
        <v>-4.6767935380115366E-3</v>
      </c>
      <c r="G3490" s="66">
        <f t="shared" si="171"/>
        <v>1.3146413785109997E-2</v>
      </c>
      <c r="H3490" s="2">
        <f>H3489*(1-H$1+IF(AND(WEEKDAY($A3490)&lt;&gt;1,WEEKDAY($A3490)&lt;&gt;7),-VLOOKUP($A3490,ETF_OP_Fee!$I$5:$J$14,2,1),0))^($A3490-$A3489)*(1+1*(B3490/B3489-1))</f>
        <v>18.698210947965144</v>
      </c>
      <c r="I3490" s="9">
        <f>IFERROR(VLOOKUP(A3490,'BITO-IV'!$A$1:$J$10000,4,0),"")</f>
        <v>17.672499999999999</v>
      </c>
      <c r="J3490" s="9">
        <f t="shared" si="177"/>
        <v>5.8039946129022191E-2</v>
      </c>
      <c r="L3490" s="9">
        <f>VLOOKUP(A3490,'ETH-Web'!$A$1:$G$10001,6,0)</f>
        <v>1800.6209719999999</v>
      </c>
      <c r="M3490" s="2">
        <f>M3489*(1-M$1+IF(AND(WEEKDAY($A3490)&lt;&gt;1,WEEKDAY($A3490)&lt;&gt;7),-VLOOKUP($A3490,ETF_OP_Fee!$K$5:$L$14,2,1),0))^($A3490-$A3489)*(1+2*(L3490/L3489-1))-M$3*IFERROR(VLOOKUP($A5086,Dividends!$C$10:$E$100,3,0),0)</f>
        <v>4.3650338550287051</v>
      </c>
      <c r="R3490">
        <f t="shared" si="172"/>
        <v>517.73076621869404</v>
      </c>
      <c r="S3490" t="e">
        <f t="shared" si="170"/>
        <v>#VALUE!</v>
      </c>
      <c r="T3490">
        <f t="shared" si="176"/>
        <v>429.02926149558755</v>
      </c>
      <c r="U3490">
        <f t="shared" si="173"/>
        <v>1174.6737777246137</v>
      </c>
      <c r="V3490">
        <f t="shared" si="174"/>
        <v>895.23786777394264</v>
      </c>
      <c r="W3490">
        <f>VLOOKUP(A3490,Tbills!$B$4:$C$10000,2,1)</f>
        <v>5.3250013186813074</v>
      </c>
    </row>
    <row r="3491" spans="1:23">
      <c r="A3491" s="25">
        <v>45233</v>
      </c>
      <c r="B3491">
        <f>IFERROR(VLOOKUP($A3491,'BTC-Web'!$A$2:$H$10000,2,0),"")</f>
        <v>34942.472655999998</v>
      </c>
      <c r="C3491">
        <f>VLOOKUP(A3491,H_SPBTFDUE!$B$2:$C$5828,2,0)</f>
        <v>182.16</v>
      </c>
      <c r="D3491" s="2">
        <f>D3490*(1-D$1+IF(AND(WEEKDAY($A3491)&lt;&gt;1,WEEKDAY($A3491)&lt;&gt;7),-VLOOKUP($A3491,ETF_OP_Fee!$G$5:$H$14,2,1),0))^($A3491-$A3490)*(1+2*(C3491/C3490-1))+IFERROR(VLOOKUP(A3491,BITXeom!$C$9:$D$100,2,0),0)-$D$3*IFERROR(VLOOKUP($A3491,Dividends!$C$10:$E$100,2,0),0)</f>
        <v>16.919931907532934</v>
      </c>
      <c r="E3491" s="9">
        <v>16.989999999999998</v>
      </c>
      <c r="F3491" s="44">
        <f t="shared" si="175"/>
        <v>-4.1240784265488273E-3</v>
      </c>
      <c r="G3491" s="66">
        <f t="shared" si="171"/>
        <v>1.3512923860309434E-2</v>
      </c>
      <c r="H3491" s="2">
        <f>H3490*(1-H$1+IF(AND(WEEKDAY($A3491)&lt;&gt;1,WEEKDAY($A3491)&lt;&gt;7),-VLOOKUP($A3491,ETF_OP_Fee!$I$5:$J$14,2,1),0))^($A3491-$A3490)*(1+1*(B3491/B3490-1))</f>
        <v>18.420272036514628</v>
      </c>
      <c r="I3491" s="9">
        <f>IFERROR(VLOOKUP(A3491,'BITO-IV'!$A$1:$J$10000,4,0),"")</f>
        <v>17.435500000000001</v>
      </c>
      <c r="J3491" s="9">
        <f t="shared" si="177"/>
        <v>5.6480860113826914E-2</v>
      </c>
      <c r="L3491" s="9">
        <f>VLOOKUP(A3491,'ETH-Web'!$A$1:$G$10001,6,0)</f>
        <v>1832.7951660000001</v>
      </c>
      <c r="M3491" s="2">
        <f>M3490*(1-M$1+IF(AND(WEEKDAY($A3491)&lt;&gt;1,WEEKDAY($A3491)&lt;&gt;7),-VLOOKUP($A3491,ETF_OP_Fee!$K$5:$L$14,2,1),0))^($A3491-$A3490)*(1+2*(L3491/L3490-1))-M$3*IFERROR(VLOOKUP($A5087,Dividends!$C$10:$E$100,3,0),0)</f>
        <v>4.5209096594158709</v>
      </c>
      <c r="R3491">
        <f t="shared" si="172"/>
        <v>510.43983081006337</v>
      </c>
      <c r="S3491" t="e">
        <f t="shared" si="170"/>
        <v>#VALUE!</v>
      </c>
      <c r="T3491">
        <f t="shared" si="176"/>
        <v>423.03762192289821</v>
      </c>
      <c r="U3491">
        <f t="shared" si="173"/>
        <v>1195.6633044484115</v>
      </c>
      <c r="V3491">
        <f t="shared" si="174"/>
        <v>927.20690338551105</v>
      </c>
      <c r="W3491">
        <f>VLOOKUP(A3491,Tbills!$B$4:$C$10000,2,1)</f>
        <v>5.3250013186813074</v>
      </c>
    </row>
    <row r="3492" spans="1:23">
      <c r="A3492" s="25">
        <v>45236</v>
      </c>
      <c r="B3492">
        <f>IFERROR(VLOOKUP($A3492,'BTC-Web'!$A$2:$H$10000,2,0),"")</f>
        <v>35044.789062999997</v>
      </c>
      <c r="C3492">
        <f>VLOOKUP(A3492,H_SPBTFDUE!$B$2:$C$5828,2,0)</f>
        <v>184.88</v>
      </c>
      <c r="D3492" s="2">
        <f>D3491*(1-D$1+IF(AND(WEEKDAY($A3492)&lt;&gt;1,WEEKDAY($A3492)&lt;&gt;7),-VLOOKUP($A3492,ETF_OP_Fee!$G$5:$H$14,2,1),0))^($A3492-$A3491)*(1+2*(C3492/C3491-1))+IFERROR(VLOOKUP(A3492,BITXeom!$C$9:$D$100,2,0),0)-$D$3*IFERROR(VLOOKUP($A3492,Dividends!$C$10:$E$100,2,0),0)</f>
        <v>17.418925350664953</v>
      </c>
      <c r="E3492" s="9">
        <v>17.510000000000002</v>
      </c>
      <c r="F3492" s="44">
        <f t="shared" si="175"/>
        <v>-5.201293508569349E-3</v>
      </c>
      <c r="G3492" s="66">
        <f t="shared" si="171"/>
        <v>1.3108672436195934E-2</v>
      </c>
      <c r="H3492" s="2">
        <f>H3491*(1-H$1+IF(AND(WEEKDAY($A3492)&lt;&gt;1,WEEKDAY($A3492)&lt;&gt;7),-VLOOKUP($A3492,ETF_OP_Fee!$I$5:$J$14,2,1),0))^($A3492-$A3491)*(1+1*(B3492/B3491-1))</f>
        <v>18.430285509789147</v>
      </c>
      <c r="I3492" s="9">
        <f>IFERROR(VLOOKUP(A3492,'BITO-IV'!$A$1:$J$10000,4,0),"")</f>
        <v>17.702100000000002</v>
      </c>
      <c r="J3492" s="9">
        <f t="shared" si="177"/>
        <v>4.113554379362605E-2</v>
      </c>
      <c r="L3492" s="9">
        <f>VLOOKUP(A3492,'ETH-Web'!$A$1:$G$10001,6,0)</f>
        <v>1899.8374020000001</v>
      </c>
      <c r="M3492" s="2">
        <f>M3491*(1-M$1+IF(AND(WEEKDAY($A3492)&lt;&gt;1,WEEKDAY($A3492)&lt;&gt;7),-VLOOKUP($A3492,ETF_OP_Fee!$K$5:$L$14,2,1),0))^($A3492-$A3491)*(1+2*(L3492/L3491-1))-M$3*IFERROR(VLOOKUP($A5088,Dividends!$C$10:$E$100,3,0),0)</f>
        <v>4.8512776179484751</v>
      </c>
      <c r="R3492">
        <f t="shared" si="172"/>
        <v>511.93446944060128</v>
      </c>
      <c r="S3492" t="e">
        <f t="shared" si="170"/>
        <v>#VALUE!</v>
      </c>
      <c r="T3492">
        <f t="shared" si="176"/>
        <v>429.35438922433809</v>
      </c>
      <c r="U3492">
        <f t="shared" si="173"/>
        <v>1239.3997475165781</v>
      </c>
      <c r="V3492">
        <f t="shared" si="174"/>
        <v>994.9630575415282</v>
      </c>
      <c r="W3492">
        <f>VLOOKUP(A3492,Tbills!$B$4:$C$10000,2,1)</f>
        <v>5.2850017582417674</v>
      </c>
    </row>
    <row r="3493" spans="1:23">
      <c r="A3493" s="25">
        <v>45237</v>
      </c>
      <c r="B3493">
        <f>IFERROR(VLOOKUP($A3493,'BTC-Web'!$A$2:$H$10000,2,0),"")</f>
        <v>35047.792969000002</v>
      </c>
      <c r="C3493">
        <f>VLOOKUP(A3493,H_SPBTFDUE!$B$2:$C$5828,2,0)</f>
        <v>189.19</v>
      </c>
      <c r="D3493" s="2">
        <f>D3492*(1-D$1+IF(AND(WEEKDAY($A3493)&lt;&gt;1,WEEKDAY($A3493)&lt;&gt;7),-VLOOKUP($A3493,ETF_OP_Fee!$G$5:$H$14,2,1),0))^($A3493-$A3492)*(1+2*(C3493/C3492-1))+IFERROR(VLOOKUP(A3493,BITXeom!$C$9:$D$100,2,0),0)-$D$3*IFERROR(VLOOKUP($A3493,Dividends!$C$10:$E$100,2,0),0)</f>
        <v>18.228882199392622</v>
      </c>
      <c r="E3493" s="9">
        <v>18.27</v>
      </c>
      <c r="F3493" s="44">
        <f t="shared" si="175"/>
        <v>-2.2505637989806981E-3</v>
      </c>
      <c r="G3493" s="66">
        <f t="shared" si="171"/>
        <v>1.2496800341718607E-2</v>
      </c>
      <c r="H3493" s="2">
        <f>H3492*(1-H$1+IF(AND(WEEKDAY($A3493)&lt;&gt;1,WEEKDAY($A3493)&lt;&gt;7),-VLOOKUP($A3493,ETF_OP_Fee!$I$5:$J$14,2,1),0))^($A3493-$A3492)*(1+1*(B3493/B3492-1))</f>
        <v>18.417246037175612</v>
      </c>
      <c r="I3493" s="9">
        <f>IFERROR(VLOOKUP(A3493,'BITO-IV'!$A$1:$J$10000,4,0),"")</f>
        <v>18.116800000000001</v>
      </c>
      <c r="J3493" s="9">
        <f t="shared" si="177"/>
        <v>1.6583835841628369E-2</v>
      </c>
      <c r="L3493" s="9">
        <f>VLOOKUP(A3493,'ETH-Web'!$A$1:$G$10001,6,0)</f>
        <v>1888.124268</v>
      </c>
      <c r="M3493" s="2">
        <f>M3492*(1-M$1+IF(AND(WEEKDAY($A3493)&lt;&gt;1,WEEKDAY($A3493)&lt;&gt;7),-VLOOKUP($A3493,ETF_OP_Fee!$K$5:$L$14,2,1),0))^($A3493-$A3492)*(1+2*(L3493/L3492-1))-M$3*IFERROR(VLOOKUP($A5089,Dividends!$C$10:$E$100,3,0),0)</f>
        <v>4.7913347182549977</v>
      </c>
      <c r="R3493">
        <f t="shared" si="172"/>
        <v>511.97835051580472</v>
      </c>
      <c r="S3493" t="e">
        <f t="shared" si="170"/>
        <v>#VALUE!</v>
      </c>
      <c r="T3493">
        <f t="shared" si="176"/>
        <v>439.36367858801668</v>
      </c>
      <c r="U3493">
        <f t="shared" si="173"/>
        <v>1231.7584328930502</v>
      </c>
      <c r="V3493">
        <f t="shared" si="174"/>
        <v>982.66918869834524</v>
      </c>
      <c r="W3493">
        <f>VLOOKUP(A3493,Tbills!$B$4:$C$10000,2,1)</f>
        <v>5.2850017582417674</v>
      </c>
    </row>
    <row r="3494" spans="1:23">
      <c r="A3494" s="25">
        <v>45238</v>
      </c>
      <c r="B3494">
        <f>IFERROR(VLOOKUP($A3494,'BTC-Web'!$A$2:$H$10000,2,0),"")</f>
        <v>35419.476562999997</v>
      </c>
      <c r="C3494">
        <f>VLOOKUP(A3494,H_SPBTFDUE!$B$2:$C$5828,2,0)</f>
        <v>187.99</v>
      </c>
      <c r="D3494" s="2">
        <f>D3493*(1-D$1+IF(AND(WEEKDAY($A3494)&lt;&gt;1,WEEKDAY($A3494)&lt;&gt;7),-VLOOKUP($A3494,ETF_OP_Fee!$G$5:$H$14,2,1),0))^($A3494-$A3493)*(1+2*(C3494/C3493-1))+IFERROR(VLOOKUP(A3494,BITXeom!$C$9:$D$100,2,0),0)-$D$3*IFERROR(VLOOKUP($A3494,Dividends!$C$10:$E$100,2,0),0)</f>
        <v>17.995467220980213</v>
      </c>
      <c r="E3494" s="9">
        <v>18.079999999999998</v>
      </c>
      <c r="F3494" s="44">
        <f t="shared" si="175"/>
        <v>-4.6754855652535454E-3</v>
      </c>
      <c r="G3494" s="66">
        <f t="shared" si="171"/>
        <v>1.2654679982550347E-2</v>
      </c>
      <c r="H3494" s="2">
        <f>H3493*(1-H$1+IF(AND(WEEKDAY($A3494)&lt;&gt;1,WEEKDAY($A3494)&lt;&gt;7),-VLOOKUP($A3494,ETF_OP_Fee!$I$5:$J$14,2,1),0))^($A3494-$A3493)*(1+1*(B3494/B3493-1))</f>
        <v>18.597799284596906</v>
      </c>
      <c r="I3494" s="9">
        <f>IFERROR(VLOOKUP(A3494,'BITO-IV'!$A$1:$J$10000,4,0),"")</f>
        <v>18.002300000000002</v>
      </c>
      <c r="J3494" s="9">
        <f t="shared" si="177"/>
        <v>3.3079066819067915E-2</v>
      </c>
      <c r="L3494" s="9">
        <f>VLOOKUP(A3494,'ETH-Web'!$A$1:$G$10001,6,0)</f>
        <v>1889.322388</v>
      </c>
      <c r="M3494" s="2">
        <f>M3493*(1-M$1+IF(AND(WEEKDAY($A3494)&lt;&gt;1,WEEKDAY($A3494)&lt;&gt;7),-VLOOKUP($A3494,ETF_OP_Fee!$K$5:$L$14,2,1),0))^($A3494-$A3493)*(1+2*(L3494/L3493-1))-M$3*IFERROR(VLOOKUP($A5090,Dividends!$C$10:$E$100,3,0),0)</f>
        <v>4.7972919058055767</v>
      </c>
      <c r="R3494">
        <f t="shared" si="172"/>
        <v>517.40790648066161</v>
      </c>
      <c r="S3494" t="e">
        <f t="shared" si="170"/>
        <v>#VALUE!</v>
      </c>
      <c r="T3494">
        <f t="shared" si="176"/>
        <v>436.57686948444029</v>
      </c>
      <c r="U3494">
        <f t="shared" si="173"/>
        <v>1232.5400522168572</v>
      </c>
      <c r="V3494">
        <f t="shared" si="174"/>
        <v>983.89096613646655</v>
      </c>
      <c r="W3494">
        <f>VLOOKUP(A3494,Tbills!$B$4:$C$10000,2,1)</f>
        <v>5.2850017582417674</v>
      </c>
    </row>
    <row r="3495" spans="1:23">
      <c r="A3495" s="25">
        <v>45239</v>
      </c>
      <c r="B3495">
        <f>IFERROR(VLOOKUP($A3495,'BTC-Web'!$A$2:$H$10000,2,0),"")</f>
        <v>35633.632812999997</v>
      </c>
      <c r="C3495">
        <f>VLOOKUP(A3495,H_SPBTFDUE!$B$2:$C$5828,2,0)</f>
        <v>192.58</v>
      </c>
      <c r="D3495" s="2">
        <f>D3494*(1-D$1+IF(AND(WEEKDAY($A3495)&lt;&gt;1,WEEKDAY($A3495)&lt;&gt;7),-VLOOKUP($A3495,ETF_OP_Fee!$G$5:$H$14,2,1),0))^($A3495-$A3494)*(1+2*(C3495/C3494-1))+IFERROR(VLOOKUP(A3495,BITXeom!$C$9:$D$100,2,0),0)-$D$3*IFERROR(VLOOKUP($A3495,Dividends!$C$10:$E$100,2,0),0)</f>
        <v>18.871953549695924</v>
      </c>
      <c r="E3495" s="9">
        <v>18.97</v>
      </c>
      <c r="F3495" s="44">
        <f t="shared" si="175"/>
        <v>-5.1685002796033608E-3</v>
      </c>
      <c r="G3495" s="66">
        <f t="shared" si="171"/>
        <v>1.2036063044604218E-2</v>
      </c>
      <c r="H3495" s="2">
        <f>H3494*(1-H$1+IF(AND(WEEKDAY($A3495)&lt;&gt;1,WEEKDAY($A3495)&lt;&gt;7),-VLOOKUP($A3495,ETF_OP_Fee!$I$5:$J$14,2,1),0))^($A3495-$A3494)*(1+1*(B3495/B3494-1))</f>
        <v>18.695406834395026</v>
      </c>
      <c r="I3495" s="9">
        <f>IFERROR(VLOOKUP(A3495,'BITO-IV'!$A$1:$J$10000,4,0),"")</f>
        <v>18.444500000000001</v>
      </c>
      <c r="J3495" s="9">
        <f t="shared" si="177"/>
        <v>1.3603341613761533E-2</v>
      </c>
      <c r="L3495" s="9">
        <f>VLOOKUP(A3495,'ETH-Web'!$A$1:$G$10001,6,0)</f>
        <v>2120.5610350000002</v>
      </c>
      <c r="M3495" s="2">
        <f>M3494*(1-M$1+IF(AND(WEEKDAY($A3495)&lt;&gt;1,WEEKDAY($A3495)&lt;&gt;7),-VLOOKUP($A3495,ETF_OP_Fee!$K$5:$L$14,2,1),0))^($A3495-$A3494)*(1+2*(L3495/L3494-1))-M$3*IFERROR(VLOOKUP($A5091,Dividends!$C$10:$E$100,3,0),0)</f>
        <v>5.9714419799990086</v>
      </c>
      <c r="R3495">
        <f t="shared" si="172"/>
        <v>520.53630214667771</v>
      </c>
      <c r="S3495" t="e">
        <f t="shared" ref="S3495:S3558" si="178">IF($A3495&gt;=$R$2,I3495*S$4,"")</f>
        <v>#VALUE!</v>
      </c>
      <c r="T3495">
        <f t="shared" si="176"/>
        <v>447.23641430562003</v>
      </c>
      <c r="U3495">
        <f t="shared" si="173"/>
        <v>1383.3935517880145</v>
      </c>
      <c r="V3495">
        <f t="shared" si="174"/>
        <v>1224.7009217469099</v>
      </c>
      <c r="W3495">
        <f>VLOOKUP(A3495,Tbills!$B$4:$C$10000,2,1)</f>
        <v>5.2850017582417674</v>
      </c>
    </row>
    <row r="3496" spans="1:23">
      <c r="A3496" s="25">
        <v>45240</v>
      </c>
      <c r="B3496">
        <f>IFERROR(VLOOKUP($A3496,'BTC-Web'!$A$2:$H$10000,2,0),"")</f>
        <v>36702.25</v>
      </c>
      <c r="C3496">
        <f>VLOOKUP(A3496,H_SPBTFDUE!$B$2:$C$5828,2,0)</f>
        <v>196.58</v>
      </c>
      <c r="D3496" s="2">
        <f>D3495*(1-D$1+IF(AND(WEEKDAY($A3496)&lt;&gt;1,WEEKDAY($A3496)&lt;&gt;7),-VLOOKUP($A3496,ETF_OP_Fee!$G$5:$H$14,2,1),0))^($A3496-$A3495)*(1+2*(C3496/C3495-1))+IFERROR(VLOOKUP(A3496,BITXeom!$C$9:$D$100,2,0),0)-$D$3*IFERROR(VLOOKUP($A3496,Dividends!$C$10:$E$100,2,0),0)</f>
        <v>19.653547245133939</v>
      </c>
      <c r="E3496" s="9">
        <v>19.82</v>
      </c>
      <c r="F3496" s="44">
        <f t="shared" si="175"/>
        <v>-8.3982217389536595E-3</v>
      </c>
      <c r="G3496" s="66">
        <f t="shared" si="171"/>
        <v>1.1535444276162913E-2</v>
      </c>
      <c r="H3496" s="2">
        <f>H3495*(1-H$1+IF(AND(WEEKDAY($A3496)&lt;&gt;1,WEEKDAY($A3496)&lt;&gt;7),-VLOOKUP($A3496,ETF_OP_Fee!$I$5:$J$14,2,1),0))^($A3496-$A3495)*(1+1*(B3496/B3495-1))</f>
        <v>19.240790520553482</v>
      </c>
      <c r="I3496" s="9">
        <f>IFERROR(VLOOKUP(A3496,'BITO-IV'!$A$1:$J$10000,4,0),"")</f>
        <v>18.827999999999999</v>
      </c>
      <c r="J3496" s="9">
        <f t="shared" si="177"/>
        <v>2.1924289385674589E-2</v>
      </c>
      <c r="L3496" s="9">
        <f>VLOOKUP(A3496,'ETH-Web'!$A$1:$G$10001,6,0)</f>
        <v>2078.2897950000001</v>
      </c>
      <c r="M3496" s="2">
        <f>M3495*(1-M$1+IF(AND(WEEKDAY($A3496)&lt;&gt;1,WEEKDAY($A3496)&lt;&gt;7),-VLOOKUP($A3496,ETF_OP_Fee!$K$5:$L$14,2,1),0))^($A3496-$A3495)*(1+2*(L3496/L3495-1))-M$3*IFERROR(VLOOKUP($A5092,Dividends!$C$10:$E$100,3,0),0)</f>
        <v>5.7332250104771267</v>
      </c>
      <c r="R3496">
        <f t="shared" si="172"/>
        <v>536.14666783267182</v>
      </c>
      <c r="S3496" t="e">
        <f t="shared" si="178"/>
        <v>#VALUE!</v>
      </c>
      <c r="T3496">
        <f t="shared" si="176"/>
        <v>456.52577798420805</v>
      </c>
      <c r="U3496">
        <f t="shared" si="173"/>
        <v>1355.8170001694077</v>
      </c>
      <c r="V3496">
        <f t="shared" si="174"/>
        <v>1175.8442899440076</v>
      </c>
      <c r="W3496">
        <f>VLOOKUP(A3496,Tbills!$B$4:$C$10000,2,1)</f>
        <v>5.2850017582417674</v>
      </c>
    </row>
    <row r="3497" spans="1:23">
      <c r="A3497" s="25">
        <v>45243</v>
      </c>
      <c r="B3497">
        <f>IFERROR(VLOOKUP($A3497,'BTC-Web'!$A$2:$H$10000,2,0),"")</f>
        <v>37070.304687999997</v>
      </c>
      <c r="C3497">
        <f>VLOOKUP(A3497,H_SPBTFDUE!$B$2:$C$5828,2,0)</f>
        <v>193.3</v>
      </c>
      <c r="D3497" s="2">
        <f>D3496*(1-D$1+IF(AND(WEEKDAY($A3497)&lt;&gt;1,WEEKDAY($A3497)&lt;&gt;7),-VLOOKUP($A3497,ETF_OP_Fee!$G$5:$H$14,2,1),0))^($A3497-$A3496)*(1+2*(C3497/C3496-1))+IFERROR(VLOOKUP(A3497,BITXeom!$C$9:$D$100,2,0),0)-$D$3*IFERROR(VLOOKUP($A3497,Dividends!$C$10:$E$100,2,0),0)</f>
        <v>18.990826264993391</v>
      </c>
      <c r="E3497" s="9">
        <v>19.190000000000001</v>
      </c>
      <c r="F3497" s="44">
        <f t="shared" si="175"/>
        <v>-1.0379037780438249E-2</v>
      </c>
      <c r="G3497" s="66">
        <f t="shared" ref="G3497:G3560" si="179">G3496*(1-G$1-2*(C3497/C3496-1))</f>
        <v>1.1919788935031818E-2</v>
      </c>
      <c r="H3497" s="2">
        <f>H3496*(1-H$1+IF(AND(WEEKDAY($A3497)&lt;&gt;1,WEEKDAY($A3497)&lt;&gt;7),-VLOOKUP($A3497,ETF_OP_Fee!$I$5:$J$14,2,1),0))^($A3497-$A3496)*(1+1*(B3497/B3496-1))</f>
        <v>19.387534555499819</v>
      </c>
      <c r="I3497" s="9">
        <f>IFERROR(VLOOKUP(A3497,'BITO-IV'!$A$1:$J$10000,4,0),"")</f>
        <v>18.516500000000001</v>
      </c>
      <c r="J3497" s="9">
        <f t="shared" si="177"/>
        <v>4.7040993465278014E-2</v>
      </c>
      <c r="L3497" s="9">
        <f>VLOOKUP(A3497,'ETH-Web'!$A$1:$G$10001,6,0)</f>
        <v>2055.2653810000002</v>
      </c>
      <c r="M3497" s="2">
        <f>M3496*(1-M$1+IF(AND(WEEKDAY($A3497)&lt;&gt;1,WEEKDAY($A3497)&lt;&gt;7),-VLOOKUP($A3497,ETF_OP_Fee!$K$5:$L$14,2,1),0))^($A3497-$A3496)*(1+2*(L3497/L3496-1))-M$3*IFERROR(VLOOKUP($A5093,Dividends!$C$10:$E$100,3,0),0)</f>
        <v>5.6057603748564349</v>
      </c>
      <c r="R3497">
        <f t="shared" ref="R3497:R3560" si="180">IF($A3497&gt;=$R$2,B3497*R$4,"")</f>
        <v>541.52321271892242</v>
      </c>
      <c r="S3497" t="e">
        <f t="shared" si="178"/>
        <v>#VALUE!</v>
      </c>
      <c r="T3497">
        <f t="shared" si="176"/>
        <v>448.90849976776587</v>
      </c>
      <c r="U3497">
        <f t="shared" si="173"/>
        <v>1340.7965290131517</v>
      </c>
      <c r="V3497">
        <f t="shared" si="174"/>
        <v>1149.7021860338193</v>
      </c>
      <c r="W3497">
        <f>VLOOKUP(A3497,Tbills!$B$4:$C$10000,2,1)</f>
        <v>5.2850017582417674</v>
      </c>
    </row>
    <row r="3498" spans="1:23">
      <c r="A3498" s="25">
        <v>45244</v>
      </c>
      <c r="B3498">
        <f>IFERROR(VLOOKUP($A3498,'BTC-Web'!$A$2:$H$10000,2,0),"")</f>
        <v>36491.789062999997</v>
      </c>
      <c r="C3498">
        <f>VLOOKUP(A3498,H_SPBTFDUE!$B$2:$C$5828,2,0)</f>
        <v>185.24</v>
      </c>
      <c r="D3498" s="2">
        <f>D3497*(1-D$1+IF(AND(WEEKDAY($A3498)&lt;&gt;1,WEEKDAY($A3498)&lt;&gt;7),-VLOOKUP($A3498,ETF_OP_Fee!$G$5:$H$14,2,1),0))^($A3498-$A3497)*(1+2*(C3498/C3497-1))+IFERROR(VLOOKUP(A3498,BITXeom!$C$9:$D$100,2,0),0)-$D$3*IFERROR(VLOOKUP($A3498,Dividends!$C$10:$E$100,2,0),0)</f>
        <v>17.405012822331848</v>
      </c>
      <c r="E3498" s="9">
        <v>17.39</v>
      </c>
      <c r="F3498" s="44">
        <f t="shared" si="175"/>
        <v>8.6330203173368147E-4</v>
      </c>
      <c r="G3498" s="66">
        <f t="shared" si="179"/>
        <v>1.2913203619100427E-2</v>
      </c>
      <c r="H3498" s="2">
        <f>H3497*(1-H$1+IF(AND(WEEKDAY($A3498)&lt;&gt;1,WEEKDAY($A3498)&lt;&gt;7),-VLOOKUP($A3498,ETF_OP_Fee!$I$5:$J$14,2,1),0))^($A3498-$A3497)*(1+1*(B3498/B3497-1))</f>
        <v>19.069837287199256</v>
      </c>
      <c r="I3498" s="9">
        <f>IFERROR(VLOOKUP(A3498,'BITO-IV'!$A$1:$J$10000,4,0),"")</f>
        <v>17.744700000000002</v>
      </c>
      <c r="J3498" s="9">
        <f t="shared" si="177"/>
        <v>7.4677920009876386E-2</v>
      </c>
      <c r="L3498" s="9">
        <f>VLOOKUP(A3498,'ETH-Web'!$A$1:$G$10001,6,0)</f>
        <v>1979.052612</v>
      </c>
      <c r="M3498" s="2">
        <f>M3497*(1-M$1+IF(AND(WEEKDAY($A3498)&lt;&gt;1,WEEKDAY($A3498)&lt;&gt;7),-VLOOKUP($A3498,ETF_OP_Fee!$K$5:$L$14,2,1),0))^($A3498-$A3497)*(1+2*(L3498/L3497-1))-M$3*IFERROR(VLOOKUP($A5094,Dividends!$C$10:$E$100,3,0),0)</f>
        <v>5.1898842757300105</v>
      </c>
      <c r="R3498">
        <f t="shared" si="180"/>
        <v>533.07225331907944</v>
      </c>
      <c r="S3498" t="e">
        <f t="shared" si="178"/>
        <v>#VALUE!</v>
      </c>
      <c r="T3498">
        <f t="shared" si="176"/>
        <v>430.19043195541104</v>
      </c>
      <c r="U3498">
        <f t="shared" si="173"/>
        <v>1291.0774917120116</v>
      </c>
      <c r="V3498">
        <f t="shared" si="174"/>
        <v>1064.4089112036206</v>
      </c>
      <c r="W3498">
        <f>VLOOKUP(A3498,Tbills!$B$4:$C$10000,2,1)</f>
        <v>5.2850017582417674</v>
      </c>
    </row>
    <row r="3499" spans="1:23">
      <c r="A3499" s="25">
        <v>45245</v>
      </c>
      <c r="B3499">
        <f>IFERROR(VLOOKUP($A3499,'BTC-Web'!$A$2:$H$10000,2,0),"")</f>
        <v>35548.113280999998</v>
      </c>
      <c r="C3499">
        <f>VLOOKUP(A3499,H_SPBTFDUE!$B$2:$C$5828,2,0)</f>
        <v>198.15</v>
      </c>
      <c r="D3499" s="2">
        <f>D3498*(1-D$1+IF(AND(WEEKDAY($A3499)&lt;&gt;1,WEEKDAY($A3499)&lt;&gt;7),-VLOOKUP($A3499,ETF_OP_Fee!$G$5:$H$14,2,1),0))^($A3499-$A3498)*(1+2*(C3499/C3498-1))+IFERROR(VLOOKUP(A3499,BITXeom!$C$9:$D$100,2,0),0)-$D$3*IFERROR(VLOOKUP($A3499,Dividends!$C$10:$E$100,2,0),0)</f>
        <v>19.828650254603733</v>
      </c>
      <c r="E3499" s="9">
        <v>19.93</v>
      </c>
      <c r="F3499" s="44">
        <f t="shared" si="175"/>
        <v>-5.0852857700083298E-3</v>
      </c>
      <c r="G3499" s="66">
        <f t="shared" si="179"/>
        <v>1.111260204983053E-2</v>
      </c>
      <c r="H3499" s="2">
        <f>H3498*(1-H$1+IF(AND(WEEKDAY($A3499)&lt;&gt;1,WEEKDAY($A3499)&lt;&gt;7),-VLOOKUP($A3499,ETF_OP_Fee!$I$5:$J$14,2,1),0))^($A3499-$A3498)*(1+1*(B3499/B3498-1))</f>
        <v>18.561958162851777</v>
      </c>
      <c r="I3499" s="9">
        <f>IFERROR(VLOOKUP(A3499,'BITO-IV'!$A$1:$J$10000,4,0),"")</f>
        <v>18.980599999999999</v>
      </c>
      <c r="J3499" s="9">
        <f t="shared" si="177"/>
        <v>-2.2056301547275781E-2</v>
      </c>
      <c r="L3499" s="9">
        <f>VLOOKUP(A3499,'ETH-Web'!$A$1:$G$10001,6,0)</f>
        <v>2060.4084469999998</v>
      </c>
      <c r="M3499" s="2">
        <f>M3498*(1-M$1+IF(AND(WEEKDAY($A3499)&lt;&gt;1,WEEKDAY($A3499)&lt;&gt;7),-VLOOKUP($A3499,ETF_OP_Fee!$K$5:$L$14,2,1),0))^($A3499-$A3498)*(1+2*(L3499/L3498-1))-M$3*IFERROR(VLOOKUP($A5095,Dividends!$C$10:$E$100,3,0),0)</f>
        <v>5.6164360864673908</v>
      </c>
      <c r="R3499">
        <f t="shared" si="180"/>
        <v>519.28703235759372</v>
      </c>
      <c r="S3499" t="e">
        <f t="shared" si="178"/>
        <v>#VALUE!</v>
      </c>
      <c r="T3499">
        <f t="shared" si="176"/>
        <v>460.17185322805386</v>
      </c>
      <c r="U3499">
        <f t="shared" si="173"/>
        <v>1344.151718617878</v>
      </c>
      <c r="V3499">
        <f t="shared" si="174"/>
        <v>1151.8916997047274</v>
      </c>
      <c r="W3499">
        <f>VLOOKUP(A3499,Tbills!$B$4:$C$10000,2,1)</f>
        <v>5.2850017582417674</v>
      </c>
    </row>
    <row r="3500" spans="1:23">
      <c r="A3500" s="25">
        <v>45246</v>
      </c>
      <c r="B3500">
        <f>IFERROR(VLOOKUP($A3500,'BTC-Web'!$A$2:$H$10000,2,0),"")</f>
        <v>37879.980469000002</v>
      </c>
      <c r="C3500">
        <f>VLOOKUP(A3500,H_SPBTFDUE!$B$2:$C$5828,2,0)</f>
        <v>188.98</v>
      </c>
      <c r="D3500" s="2">
        <f>D3499*(1-D$1+IF(AND(WEEKDAY($A3500)&lt;&gt;1,WEEKDAY($A3500)&lt;&gt;7),-VLOOKUP($A3500,ETF_OP_Fee!$G$5:$H$14,2,1),0))^($A3500-$A3499)*(1+2*(C3500/C3499-1))+IFERROR(VLOOKUP(A3500,BITXeom!$C$9:$D$100,2,0),0)-$D$3*IFERROR(VLOOKUP($A3500,Dividends!$C$10:$E$100,2,0),0)</f>
        <v>17.99121777385761</v>
      </c>
      <c r="E3500" s="9">
        <v>18.100000000000001</v>
      </c>
      <c r="F3500" s="44">
        <f t="shared" si="175"/>
        <v>-6.0100677426735416E-3</v>
      </c>
      <c r="G3500" s="66">
        <f t="shared" si="179"/>
        <v>1.2140563184876878E-2</v>
      </c>
      <c r="H3500" s="2">
        <f>H3499*(1-H$1+IF(AND(WEEKDAY($A3500)&lt;&gt;1,WEEKDAY($A3500)&lt;&gt;7),-VLOOKUP($A3500,ETF_OP_Fee!$I$5:$J$14,2,1),0))^($A3500-$A3499)*(1+1*(B3500/B3499-1))</f>
        <v>19.763887938781195</v>
      </c>
      <c r="I3500" s="9">
        <f>IFERROR(VLOOKUP(A3500,'BITO-IV'!$A$1:$J$10000,4,0),"")</f>
        <v>18.097899999999999</v>
      </c>
      <c r="J3500" s="9">
        <f t="shared" si="177"/>
        <v>9.2054212852386019E-2</v>
      </c>
      <c r="L3500" s="9">
        <f>VLOOKUP(A3500,'ETH-Web'!$A$1:$G$10001,6,0)</f>
        <v>1960.881592</v>
      </c>
      <c r="M3500" s="2">
        <f>M3499*(1-M$1+IF(AND(WEEKDAY($A3500)&lt;&gt;1,WEEKDAY($A3500)&lt;&gt;7),-VLOOKUP($A3500,ETF_OP_Fee!$K$5:$L$14,2,1),0))^($A3500-$A3499)*(1+2*(L3500/L3499-1))-M$3*IFERROR(VLOOKUP($A5096,Dividends!$C$10:$E$100,3,0),0)</f>
        <v>5.0737079334391968</v>
      </c>
      <c r="R3500">
        <f t="shared" si="180"/>
        <v>553.35096093621064</v>
      </c>
      <c r="S3500" t="e">
        <f t="shared" si="178"/>
        <v>#VALUE!</v>
      </c>
      <c r="T3500">
        <f t="shared" si="176"/>
        <v>438.87598699489081</v>
      </c>
      <c r="U3500">
        <f t="shared" si="173"/>
        <v>1279.223236407631</v>
      </c>
      <c r="V3500">
        <f t="shared" si="174"/>
        <v>1040.5819571839204</v>
      </c>
      <c r="W3500">
        <f>VLOOKUP(A3500,Tbills!$B$4:$C$10000,2,1)</f>
        <v>5.2850017582417674</v>
      </c>
    </row>
    <row r="3501" spans="1:23">
      <c r="A3501" s="25">
        <v>45247</v>
      </c>
      <c r="B3501">
        <f>IFERROR(VLOOKUP($A3501,'BTC-Web'!$A$2:$H$10000,2,0),"")</f>
        <v>36164.824219000002</v>
      </c>
      <c r="C3501">
        <f>VLOOKUP(A3501,H_SPBTFDUE!$B$2:$C$5828,2,0)</f>
        <v>191.85</v>
      </c>
      <c r="D3501" s="2">
        <f>D3500*(1-D$1+IF(AND(WEEKDAY($A3501)&lt;&gt;1,WEEKDAY($A3501)&lt;&gt;7),-VLOOKUP($A3501,ETF_OP_Fee!$G$5:$H$14,2,1),0))^($A3501-$A3500)*(1+2*(C3501/C3500-1))+IFERROR(VLOOKUP(A3501,BITXeom!$C$9:$D$100,2,0),0)-$D$3*IFERROR(VLOOKUP($A3501,Dividends!$C$10:$E$100,2,0),0)</f>
        <v>18.53544086858696</v>
      </c>
      <c r="E3501" s="9">
        <v>18.62</v>
      </c>
      <c r="F3501" s="44">
        <f t="shared" si="175"/>
        <v>-4.5413067353942127E-3</v>
      </c>
      <c r="G3501" s="66">
        <f t="shared" si="179"/>
        <v>1.1771178788505027E-2</v>
      </c>
      <c r="H3501" s="2">
        <f>H3500*(1-H$1+IF(AND(WEEKDAY($A3501)&lt;&gt;1,WEEKDAY($A3501)&lt;&gt;7),-VLOOKUP($A3501,ETF_OP_Fee!$I$5:$J$14,2,1),0))^($A3501-$A3500)*(1+1*(B3501/B3500-1))</f>
        <v>18.854038833190572</v>
      </c>
      <c r="I3501" s="9">
        <f>IFERROR(VLOOKUP(A3501,'BITO-IV'!$A$1:$J$10000,4,0),"")</f>
        <v>18.372</v>
      </c>
      <c r="J3501" s="9">
        <f t="shared" si="177"/>
        <v>2.6237689592345514E-2</v>
      </c>
      <c r="L3501" s="9">
        <f>VLOOKUP(A3501,'ETH-Web'!$A$1:$G$10001,6,0)</f>
        <v>1961.2807620000001</v>
      </c>
      <c r="M3501" s="2">
        <f>M3500*(1-M$1+IF(AND(WEEKDAY($A3501)&lt;&gt;1,WEEKDAY($A3501)&lt;&gt;7),-VLOOKUP($A3501,ETF_OP_Fee!$K$5:$L$14,2,1),0))^($A3501-$A3500)*(1+2*(L3501/L3500-1))-M$3*IFERROR(VLOOKUP($A5097,Dividends!$C$10:$E$100,3,0),0)</f>
        <v>5.0756428898396004</v>
      </c>
      <c r="R3501">
        <f t="shared" si="180"/>
        <v>528.29594909770265</v>
      </c>
      <c r="S3501" t="e">
        <f t="shared" si="178"/>
        <v>#VALUE!</v>
      </c>
      <c r="T3501">
        <f t="shared" si="176"/>
        <v>445.54110543427771</v>
      </c>
      <c r="U3501">
        <f t="shared" si="173"/>
        <v>1279.483643533365</v>
      </c>
      <c r="V3501">
        <f t="shared" si="174"/>
        <v>1040.9788031877922</v>
      </c>
      <c r="W3501">
        <f>VLOOKUP(A3501,Tbills!$B$4:$C$10000,2,1)</f>
        <v>5.2850017582417674</v>
      </c>
    </row>
    <row r="3502" spans="1:23">
      <c r="A3502" s="25">
        <v>45250</v>
      </c>
      <c r="B3502">
        <f>IFERROR(VLOOKUP($A3502,'BTC-Web'!$A$2:$H$10000,2,0),"")</f>
        <v>37374.074219000002</v>
      </c>
      <c r="C3502">
        <f>VLOOKUP(A3502,H_SPBTFDUE!$B$2:$C$5828,2,0)</f>
        <v>197.94</v>
      </c>
      <c r="D3502" s="2">
        <f>D3501*(1-D$1+IF(AND(WEEKDAY($A3502)&lt;&gt;1,WEEKDAY($A3502)&lt;&gt;7),-VLOOKUP($A3502,ETF_OP_Fee!$G$5:$H$14,2,1),0))^($A3502-$A3501)*(1+2*(C3502/C3501-1))+IFERROR(VLOOKUP(A3502,BITXeom!$C$9:$D$100,2,0),0)-$D$3*IFERROR(VLOOKUP($A3502,Dividends!$C$10:$E$100,2,0),0)</f>
        <v>19.705074306411547</v>
      </c>
      <c r="E3502" s="9">
        <v>19.850000000000001</v>
      </c>
      <c r="F3502" s="44">
        <f t="shared" si="175"/>
        <v>-7.3010424981588828E-3</v>
      </c>
      <c r="G3502" s="66">
        <f t="shared" si="179"/>
        <v>1.1023248045631311E-2</v>
      </c>
      <c r="H3502" s="2">
        <f>H3501*(1-H$1+IF(AND(WEEKDAY($A3502)&lt;&gt;1,WEEKDAY($A3502)&lt;&gt;7),-VLOOKUP($A3502,ETF_OP_Fee!$I$5:$J$14,2,1),0))^($A3502-$A3501)*(1+1*(B3502/B3501-1))</f>
        <v>19.438139273112043</v>
      </c>
      <c r="I3502" s="9">
        <f>IFERROR(VLOOKUP(A3502,'BITO-IV'!$A$1:$J$10000,4,0),"")</f>
        <v>18.9392</v>
      </c>
      <c r="J3502" s="9">
        <f t="shared" si="177"/>
        <v>2.6344263385573052E-2</v>
      </c>
      <c r="L3502" s="9">
        <f>VLOOKUP(A3502,'ETH-Web'!$A$1:$G$10001,6,0)</f>
        <v>2022.2391359999999</v>
      </c>
      <c r="M3502" s="2">
        <f>M3501*(1-M$1+IF(AND(WEEKDAY($A3502)&lt;&gt;1,WEEKDAY($A3502)&lt;&gt;7),-VLOOKUP($A3502,ETF_OP_Fee!$K$5:$L$14,2,1),0))^($A3502-$A3501)*(1+2*(L3502/L3501-1))-M$3*IFERROR(VLOOKUP($A5098,Dividends!$C$10:$E$100,3,0),0)</f>
        <v>5.3907374910286299</v>
      </c>
      <c r="R3502">
        <f t="shared" si="180"/>
        <v>545.96067968170394</v>
      </c>
      <c r="S3502" t="e">
        <f t="shared" si="178"/>
        <v>#VALUE!</v>
      </c>
      <c r="T3502">
        <f t="shared" si="176"/>
        <v>459.68416163492793</v>
      </c>
      <c r="U3502">
        <f t="shared" si="173"/>
        <v>1319.2511485130467</v>
      </c>
      <c r="V3502">
        <f t="shared" si="174"/>
        <v>1105.6024987384176</v>
      </c>
      <c r="W3502">
        <f>VLOOKUP(A3502,Tbills!$B$4:$C$10000,2,1)</f>
        <v>5.2120879120878945</v>
      </c>
    </row>
    <row r="3503" spans="1:23">
      <c r="A3503" s="25">
        <v>45251</v>
      </c>
      <c r="B3503">
        <f>IFERROR(VLOOKUP($A3503,'BTC-Web'!$A$2:$H$10000,2,0),"")</f>
        <v>37469.160155999998</v>
      </c>
      <c r="C3503">
        <f>VLOOKUP(A3503,H_SPBTFDUE!$B$2:$C$5828,2,0)</f>
        <v>193.95</v>
      </c>
      <c r="D3503" s="2">
        <f>D3502*(1-D$1+IF(AND(WEEKDAY($A3503)&lt;&gt;1,WEEKDAY($A3503)&lt;&gt;7),-VLOOKUP($A3503,ETF_OP_Fee!$G$5:$H$14,2,1),0))^($A3503-$A3502)*(1+2*(C3503/C3502-1))+IFERROR(VLOOKUP(A3503,BITXeom!$C$9:$D$100,2,0),0)-$D$3*IFERROR(VLOOKUP($A3503,Dividends!$C$10:$E$100,2,0),0)</f>
        <v>18.908379726587913</v>
      </c>
      <c r="E3503" s="9">
        <v>19.11</v>
      </c>
      <c r="F3503" s="44">
        <f t="shared" si="175"/>
        <v>-1.0550511429203824E-2</v>
      </c>
      <c r="G3503" s="66">
        <f t="shared" si="179"/>
        <v>1.1467079200912425E-2</v>
      </c>
      <c r="H3503" s="2">
        <f>H3502*(1-H$1+IF(AND(WEEKDAY($A3503)&lt;&gt;1,WEEKDAY($A3503)&lt;&gt;7),-VLOOKUP($A3503,ETF_OP_Fee!$I$5:$J$14,2,1),0))^($A3503-$A3502)*(1+1*(B3503/B3502-1))</f>
        <v>19.472136574097561</v>
      </c>
      <c r="I3503" s="9">
        <f>IFERROR(VLOOKUP(A3503,'BITO-IV'!$A$1:$J$10000,4,0),"")</f>
        <v>18.5688</v>
      </c>
      <c r="J3503" s="9">
        <f t="shared" si="177"/>
        <v>4.8648085718924428E-2</v>
      </c>
      <c r="L3503" s="9">
        <f>VLOOKUP(A3503,'ETH-Web'!$A$1:$G$10001,6,0)</f>
        <v>1937.0667719999999</v>
      </c>
      <c r="M3503" s="2">
        <f>M3502*(1-M$1+IF(AND(WEEKDAY($A3503)&lt;&gt;1,WEEKDAY($A3503)&lt;&gt;7),-VLOOKUP($A3503,ETF_OP_Fee!$K$5:$L$14,2,1),0))^($A3503-$A3502)*(1+2*(L3503/L3502-1))-M$3*IFERROR(VLOOKUP($A5099,Dividends!$C$10:$E$100,3,0),0)</f>
        <v>4.9365178126096874</v>
      </c>
      <c r="R3503">
        <f t="shared" si="180"/>
        <v>547.34969556711405</v>
      </c>
      <c r="S3503" t="e">
        <f t="shared" si="178"/>
        <v>#VALUE!</v>
      </c>
      <c r="T3503">
        <f t="shared" si="176"/>
        <v>450.41802136553639</v>
      </c>
      <c r="U3503">
        <f t="shared" si="173"/>
        <v>1263.6871269152712</v>
      </c>
      <c r="V3503">
        <f t="shared" si="174"/>
        <v>1012.4452243818213</v>
      </c>
      <c r="W3503">
        <f>VLOOKUP(A3503,Tbills!$B$4:$C$10000,2,1)</f>
        <v>5.2120879120878945</v>
      </c>
    </row>
    <row r="3504" spans="1:23">
      <c r="A3504" s="25">
        <v>45252</v>
      </c>
      <c r="B3504">
        <f>IFERROR(VLOOKUP($A3504,'BTC-Web'!$A$2:$H$10000,2,0),"")</f>
        <v>35756.554687999997</v>
      </c>
      <c r="C3504">
        <f>VLOOKUP(A3504,H_SPBTFDUE!$B$2:$C$5828,2,0)</f>
        <v>198.11</v>
      </c>
      <c r="D3504" s="2">
        <f>D3503*(1-D$1+IF(AND(WEEKDAY($A3504)&lt;&gt;1,WEEKDAY($A3504)&lt;&gt;7),-VLOOKUP($A3504,ETF_OP_Fee!$G$5:$H$14,2,1),0))^($A3504-$A3503)*(1+2*(C3504/C3503-1))+IFERROR(VLOOKUP(A3504,BITXeom!$C$9:$D$100,2,0),0)-$D$3*IFERROR(VLOOKUP($A3504,Dividends!$C$10:$E$100,2,0),0)</f>
        <v>19.717127712661735</v>
      </c>
      <c r="E3504" s="9">
        <v>19.86</v>
      </c>
      <c r="F3504" s="44">
        <f t="shared" si="175"/>
        <v>-7.193972172118035E-3</v>
      </c>
      <c r="G3504" s="66">
        <f t="shared" si="179"/>
        <v>1.0974571488113401E-2</v>
      </c>
      <c r="H3504" s="2">
        <f>H3503*(1-H$1+IF(AND(WEEKDAY($A3504)&lt;&gt;1,WEEKDAY($A3504)&lt;&gt;7),-VLOOKUP($A3504,ETF_OP_Fee!$I$5:$J$14,2,1),0))^($A3504-$A3503)*(1+1*(B3504/B3503-1))</f>
        <v>18.567383871819331</v>
      </c>
      <c r="I3504" s="9">
        <f>IFERROR(VLOOKUP(A3504,'BITO-IV'!$A$1:$J$10000,4,0),"")</f>
        <v>18.973299999999998</v>
      </c>
      <c r="J3504" s="9">
        <f t="shared" si="177"/>
        <v>-2.1394071046189511E-2</v>
      </c>
      <c r="L3504" s="9">
        <f>VLOOKUP(A3504,'ETH-Web'!$A$1:$G$10001,6,0)</f>
        <v>2064.4252929999998</v>
      </c>
      <c r="M3504" s="2">
        <f>M3503*(1-M$1+IF(AND(WEEKDAY($A3504)&lt;&gt;1,WEEKDAY($A3504)&lt;&gt;7),-VLOOKUP($A3504,ETF_OP_Fee!$K$5:$L$14,2,1),0))^($A3504-$A3503)*(1+2*(L3504/L3503-1))-M$3*IFERROR(VLOOKUP($A5100,Dividends!$C$10:$E$100,3,0),0)</f>
        <v>5.5855076083126862</v>
      </c>
      <c r="R3504">
        <f t="shared" si="180"/>
        <v>522.33194556595026</v>
      </c>
      <c r="S3504" t="e">
        <f t="shared" si="178"/>
        <v>#VALUE!</v>
      </c>
      <c r="T3504">
        <f t="shared" si="176"/>
        <v>460.07895959126796</v>
      </c>
      <c r="U3504">
        <f t="shared" si="173"/>
        <v>1346.7721944085811</v>
      </c>
      <c r="V3504">
        <f t="shared" si="174"/>
        <v>1145.548485480899</v>
      </c>
      <c r="W3504">
        <f>VLOOKUP(A3504,Tbills!$B$4:$C$10000,2,1)</f>
        <v>5.2120879120878945</v>
      </c>
    </row>
    <row r="3505" spans="1:23">
      <c r="A3505" s="25">
        <v>45254</v>
      </c>
      <c r="B3505">
        <f>IFERROR(VLOOKUP($A3505,'BTC-Web'!$A$2:$H$10000,2,0),"")</f>
        <v>37296.316405999998</v>
      </c>
      <c r="C3505">
        <f>VLOOKUP(A3505,H_SPBTFDUE!$B$2:$C$5828,2,0)</f>
        <v>199.37</v>
      </c>
      <c r="D3505" s="2">
        <f>D3504*(1-D$1+IF(AND(WEEKDAY($A3505)&lt;&gt;1,WEEKDAY($A3505)&lt;&gt;7),-VLOOKUP($A3505,ETF_OP_Fee!$G$5:$H$14,2,1),0))^($A3505-$A3504)*(1+2*(C3505/C3504-1))+IFERROR(VLOOKUP(A3505,BITXeom!$C$9:$D$100,2,0),0)-$D$3*IFERROR(VLOOKUP($A3505,Dividends!$C$10:$E$100,2,0),0)</f>
        <v>19.963119741264233</v>
      </c>
      <c r="E3505" s="9">
        <v>20.09</v>
      </c>
      <c r="F3505" s="44">
        <f t="shared" si="175"/>
        <v>-6.3155927693263614E-3</v>
      </c>
      <c r="G3505" s="66">
        <f t="shared" si="179"/>
        <v>1.0834401399549633E-2</v>
      </c>
      <c r="H3505" s="2">
        <f>H3504*(1-H$1+IF(AND(WEEKDAY($A3505)&lt;&gt;1,WEEKDAY($A3505)&lt;&gt;7),-VLOOKUP($A3505,ETF_OP_Fee!$I$5:$J$14,2,1),0))^($A3505-$A3504)*(1+1*(B3505/B3504-1))</f>
        <v>19.336229667078165</v>
      </c>
      <c r="I3505" s="9">
        <f>IFERROR(VLOOKUP(A3505,'BITO-IV'!$A$1:$J$10000,4,0),"")</f>
        <v>19.089700000000001</v>
      </c>
      <c r="J3505" s="9">
        <f t="shared" si="177"/>
        <v>1.2914276655901613E-2</v>
      </c>
      <c r="L3505" s="9">
        <f>VLOOKUP(A3505,'ETH-Web'!$A$1:$G$10001,6,0)</f>
        <v>2081.1520999999998</v>
      </c>
      <c r="M3505" s="2">
        <f>M3504*(1-M$1+IF(AND(WEEKDAY($A3505)&lt;&gt;1,WEEKDAY($A3505)&lt;&gt;7),-VLOOKUP($A3505,ETF_OP_Fee!$K$5:$L$14,2,1),0))^($A3505-$A3504)*(1+2*(L3505/L3504-1))-M$3*IFERROR(VLOOKUP($A5101,Dividends!$C$10:$E$100,3,0),0)</f>
        <v>5.6757273324943665</v>
      </c>
      <c r="R3505">
        <f t="shared" si="180"/>
        <v>544.82479312603198</v>
      </c>
      <c r="S3505" t="e">
        <f t="shared" si="178"/>
        <v>#VALUE!</v>
      </c>
      <c r="T3505">
        <f t="shared" si="176"/>
        <v>463.0051091500232</v>
      </c>
      <c r="U3505">
        <f t="shared" si="173"/>
        <v>1357.6842863332554</v>
      </c>
      <c r="V3505">
        <f t="shared" si="174"/>
        <v>1164.0519189455702</v>
      </c>
      <c r="W3505">
        <f>VLOOKUP(A3505,Tbills!$B$4:$C$10000,2,1)</f>
        <v>5.2120879120878945</v>
      </c>
    </row>
    <row r="3506" spans="1:23">
      <c r="A3506" s="25">
        <v>45257</v>
      </c>
      <c r="B3506">
        <f>IFERROR(VLOOKUP($A3506,'BTC-Web'!$A$2:$H$10000,2,0),"")</f>
        <v>37454.191405999998</v>
      </c>
      <c r="C3506">
        <f>VLOOKUP(A3506,H_SPBTFDUE!$B$2:$C$5828,2,0)</f>
        <v>192.3</v>
      </c>
      <c r="D3506" s="2">
        <f>D3505*(1-D$1+IF(AND(WEEKDAY($A3506)&lt;&gt;1,WEEKDAY($A3506)&lt;&gt;7),-VLOOKUP($A3506,ETF_OP_Fee!$G$5:$H$14,2,1),0))^($A3506-$A3505)*(1+2*(C3506/C3505-1))+IFERROR(VLOOKUP(A3506,BITXeom!$C$9:$D$100,2,0),0)-$D$3*IFERROR(VLOOKUP($A3506,Dividends!$C$10:$E$100,2,0),0)</f>
        <v>18.54056054385693</v>
      </c>
      <c r="E3506" s="9">
        <v>18.72</v>
      </c>
      <c r="F3506" s="44">
        <f t="shared" si="175"/>
        <v>-9.585441033283626E-3</v>
      </c>
      <c r="G3506" s="66">
        <f>G3505*(1-G$1-2*(C3506/C3505-1))</f>
        <v>1.160225009589768E-2</v>
      </c>
      <c r="H3506" s="2">
        <f>H3505*(1-H$1+IF(AND(WEEKDAY($A3506)&lt;&gt;1,WEEKDAY($A3506)&lt;&gt;7),-VLOOKUP($A3506,ETF_OP_Fee!$I$5:$J$14,2,1),0))^($A3506-$A3505)*(1+1*(B3506/B3505-1))</f>
        <v>19.371912015466048</v>
      </c>
      <c r="I3506" s="9">
        <f>IFERROR(VLOOKUP(A3506,'BITO-IV'!$A$1:$J$10000,4,0),"")</f>
        <v>18.41</v>
      </c>
      <c r="J3506" s="9">
        <f t="shared" si="177"/>
        <v>5.2249430497884219E-2</v>
      </c>
      <c r="L3506" s="9">
        <f>VLOOKUP(A3506,'ETH-Web'!$A$1:$G$10001,6,0)</f>
        <v>2027.4173579999999</v>
      </c>
      <c r="M3506" s="2">
        <f>M3505*(1-M$1+IF(AND(WEEKDAY($A3506)&lt;&gt;1,WEEKDAY($A3506)&lt;&gt;7),-VLOOKUP($A3506,ETF_OP_Fee!$K$5:$L$14,2,1),0))^($A3506-$A3505)*(1+2*(L3506/L3505-1))-M$3*IFERROR(VLOOKUP($A5102,Dividends!$C$10:$E$100,3,0),0)</f>
        <v>5.3822202209447019</v>
      </c>
      <c r="R3506">
        <f t="shared" si="180"/>
        <v>547.13103198561373</v>
      </c>
      <c r="S3506" t="e">
        <f t="shared" si="178"/>
        <v>#VALUE!</v>
      </c>
      <c r="T3506">
        <f t="shared" si="176"/>
        <v>446.58615884811888</v>
      </c>
      <c r="U3506">
        <f t="shared" si="173"/>
        <v>1322.6292728897058</v>
      </c>
      <c r="V3506">
        <f t="shared" si="174"/>
        <v>1103.8556663053985</v>
      </c>
      <c r="W3506">
        <f>VLOOKUP(A3506,Tbills!$B$4:$C$10000,2,1)</f>
        <v>5.2800013186813031</v>
      </c>
    </row>
    <row r="3507" spans="1:23">
      <c r="A3507" s="25">
        <v>45258</v>
      </c>
      <c r="B3507">
        <f>IFERROR(VLOOKUP($A3507,'BTC-Web'!$A$2:$H$10000,2,0),"")</f>
        <v>37247.992187999997</v>
      </c>
      <c r="C3507">
        <f>VLOOKUP(A3507,H_SPBTFDUE!$B$2:$C$5828,2,0)</f>
        <v>200.97</v>
      </c>
      <c r="D3507" s="2">
        <f>D3506*(1-D$1+IF(AND(WEEKDAY($A3507)&lt;&gt;1,WEEKDAY($A3507)&lt;&gt;7),-VLOOKUP($A3507,ETF_OP_Fee!$G$5:$H$14,2,1),0))^($A3507-$A3506)*(1+2*(C3507/C3506-1))+IFERROR(VLOOKUP(A3507,BITXeom!$C$9:$D$100,2,0),0)-$D$3*IFERROR(VLOOKUP($A3507,Dividends!$C$10:$E$100,2,0),0)</f>
        <v>20.209956117855587</v>
      </c>
      <c r="E3507" s="9">
        <v>20.309999999999999</v>
      </c>
      <c r="F3507" s="44">
        <f t="shared" si="175"/>
        <v>-4.9258435324673888E-3</v>
      </c>
      <c r="G3507" s="66">
        <f t="shared" ref="G3507:G3570" si="181">G3506*(1-G$1-2*(C3507/C3506-1))</f>
        <v>1.0555452608764684E-2</v>
      </c>
      <c r="H3507" s="2">
        <f>H3506*(1-H$1+IF(AND(WEEKDAY($A3507)&lt;&gt;1,WEEKDAY($A3507)&lt;&gt;7),-VLOOKUP($A3507,ETF_OP_Fee!$I$5:$J$14,2,1),0))^($A3507-$A3506)*(1+1*(B3507/B3506-1))</f>
        <v>19.249982197349297</v>
      </c>
      <c r="I3507" s="9">
        <f>IFERROR(VLOOKUP(A3507,'BITO-IV'!$A$1:$J$10000,4,0),"")</f>
        <v>19.242000000000001</v>
      </c>
      <c r="J3507" s="9">
        <f t="shared" si="177"/>
        <v>4.1483200027525591E-4</v>
      </c>
      <c r="K3507" s="2">
        <f>-2*(C3507/C3506-1)</f>
        <v>-9.0171606864274612E-2</v>
      </c>
      <c r="L3507" s="9">
        <f>VLOOKUP(A3507,'ETH-Web'!$A$1:$G$10001,6,0)</f>
        <v>2049.338135</v>
      </c>
      <c r="M3507" s="2">
        <f>M3506*(1-M$1+IF(AND(WEEKDAY($A3507)&lt;&gt;1,WEEKDAY($A3507)&lt;&gt;7),-VLOOKUP($A3507,ETF_OP_Fee!$K$5:$L$14,2,1),0))^($A3507-$A3506)*(1+2*(L3507/L3506-1))-M$3*IFERROR(VLOOKUP($A5103,Dividends!$C$10:$E$100,3,0),0)</f>
        <v>5.4984655510341467</v>
      </c>
      <c r="R3507">
        <f t="shared" si="180"/>
        <v>544.11887268637724</v>
      </c>
      <c r="S3507" t="e">
        <f t="shared" si="178"/>
        <v>#VALUE!</v>
      </c>
      <c r="T3507">
        <f t="shared" si="176"/>
        <v>466.72085462145839</v>
      </c>
      <c r="U3507">
        <f t="shared" si="173"/>
        <v>1336.9297627371877</v>
      </c>
      <c r="V3507">
        <f t="shared" si="174"/>
        <v>1127.6967692393569</v>
      </c>
      <c r="W3507">
        <f>VLOOKUP(A3507,Tbills!$B$4:$C$10000,2,1)</f>
        <v>5.2800013186813031</v>
      </c>
    </row>
    <row r="3508" spans="1:23">
      <c r="A3508" s="25">
        <v>45259</v>
      </c>
      <c r="B3508">
        <f>IFERROR(VLOOKUP($A3508,'BTC-Web'!$A$2:$H$10000,2,0),"")</f>
        <v>37826.105469000002</v>
      </c>
      <c r="C3508">
        <f>VLOOKUP(A3508,H_SPBTFDUE!$B$2:$C$5828,2,0)</f>
        <v>196.66</v>
      </c>
      <c r="D3508" s="2">
        <f>D3507*(1-D$1+IF(AND(WEEKDAY($A3508)&lt;&gt;1,WEEKDAY($A3508)&lt;&gt;7),-VLOOKUP($A3508,ETF_OP_Fee!$G$5:$H$14,2,1),0))^($A3508-$A3507)*(1+2*(C3508/C3507-1))+IFERROR(VLOOKUP(A3508,BITXeom!$C$9:$D$100,2,0),0)-$D$3*IFERROR(VLOOKUP($A3508,Dividends!$C$10:$E$100,2,0),0)</f>
        <v>19.34077943468381</v>
      </c>
      <c r="E3508" s="9">
        <v>19.489999999999998</v>
      </c>
      <c r="F3508" s="44">
        <f t="shared" si="175"/>
        <v>-7.6562629715848374E-3</v>
      </c>
      <c r="G3508" s="66">
        <f t="shared" si="181"/>
        <v>1.1007647344925148E-2</v>
      </c>
      <c r="H3508" s="2">
        <f>H3507*(1-H$1+IF(AND(WEEKDAY($A3508)&lt;&gt;1,WEEKDAY($A3508)&lt;&gt;7),-VLOOKUP($A3508,ETF_OP_Fee!$I$5:$J$14,2,1),0))^($A3508-$A3507)*(1+1*(B3508/B3507-1))</f>
        <v>19.533249444883975</v>
      </c>
      <c r="I3508" s="9">
        <f>IFERROR(VLOOKUP(A3508,'BITO-IV'!$A$1:$J$10000,4,0),"")</f>
        <v>18.815999999999999</v>
      </c>
      <c r="J3508" s="9">
        <f t="shared" si="177"/>
        <v>3.8119124409224936E-2</v>
      </c>
      <c r="L3508" s="9">
        <f>VLOOKUP(A3508,'ETH-Web'!$A$1:$G$10001,6,0)</f>
        <v>2029.9291989999999</v>
      </c>
      <c r="M3508" s="2">
        <f>M3507*(1-M$1+IF(AND(WEEKDAY($A3508)&lt;&gt;1,WEEKDAY($A3508)&lt;&gt;7),-VLOOKUP($A3508,ETF_OP_Fee!$K$5:$L$14,2,1),0))^($A3508-$A3507)*(1+2*(L3508/L3507-1))-M$3*IFERROR(VLOOKUP($A5104,Dividends!$C$10:$E$100,3,0),0)</f>
        <v>5.394176548327561</v>
      </c>
      <c r="R3508">
        <f t="shared" si="180"/>
        <v>552.56395464287755</v>
      </c>
      <c r="S3508" t="e">
        <f t="shared" si="178"/>
        <v>#VALUE!</v>
      </c>
      <c r="T3508">
        <f t="shared" si="176"/>
        <v>456.7115652577798</v>
      </c>
      <c r="U3508">
        <f t="shared" si="173"/>
        <v>1324.2679263333766</v>
      </c>
      <c r="V3508">
        <f t="shared" si="174"/>
        <v>1106.3078253007534</v>
      </c>
      <c r="W3508">
        <f>VLOOKUP(A3508,Tbills!$B$4:$C$10000,2,1)</f>
        <v>5.2800013186813031</v>
      </c>
    </row>
    <row r="3509" spans="1:23">
      <c r="A3509" s="25">
        <v>45260</v>
      </c>
      <c r="B3509">
        <f>IFERROR(VLOOKUP($A3509,'BTC-Web'!$A$2:$H$10000,2,0),"")</f>
        <v>37861.117187999997</v>
      </c>
      <c r="C3509">
        <f>VLOOKUP(A3509,H_SPBTFDUE!$B$2:$C$5828,2,0)</f>
        <v>197.32</v>
      </c>
      <c r="D3509" s="2">
        <f>D3508*(1-D$1+IF(AND(WEEKDAY($A3509)&lt;&gt;1,WEEKDAY($A3509)&lt;&gt;7),-VLOOKUP($A3509,ETF_OP_Fee!$G$5:$H$14,2,1),0))^($A3509-$A3508)*(1+2*(C3509/C3508-1))+IFERROR(VLOOKUP(A3509,BITXeom!$C$9:$D$100,2,0),0)-$D$3*IFERROR(VLOOKUP($A3509,Dividends!$C$10:$E$100,2,0),0)</f>
        <v>19.468249383947214</v>
      </c>
      <c r="E3509" s="9">
        <v>19.239999999999998</v>
      </c>
      <c r="F3509" s="44">
        <f t="shared" si="175"/>
        <v>1.1863273593930135E-2</v>
      </c>
      <c r="G3509" s="66">
        <f t="shared" si="181"/>
        <v>1.0933190003133739E-2</v>
      </c>
      <c r="H3509" s="2">
        <f>H3508*(1-H$1+IF(AND(WEEKDAY($A3509)&lt;&gt;1,WEEKDAY($A3509)&lt;&gt;7),-VLOOKUP($A3509,ETF_OP_Fee!$I$5:$J$14,2,1),0))^($A3509-$A3508)*(1+1*(B3509/B3508-1))</f>
        <v>19.535822206151988</v>
      </c>
      <c r="I3509" s="9">
        <f>IFERROR(VLOOKUP(A3509,'BITO-IV'!$A$1:$J$10000,4,0),"")</f>
        <v>18.8796</v>
      </c>
      <c r="J3509" s="9">
        <f t="shared" si="177"/>
        <v>3.4758268509501589E-2</v>
      </c>
      <c r="L3509" s="9">
        <f>VLOOKUP(A3509,'ETH-Web'!$A$1:$G$10001,6,0)</f>
        <v>2052.5561520000001</v>
      </c>
      <c r="M3509" s="2">
        <f>M3508*(1-M$1+IF(AND(WEEKDAY($A3509)&lt;&gt;1,WEEKDAY($A3509)&lt;&gt;7),-VLOOKUP($A3509,ETF_OP_Fee!$K$5:$L$14,2,1),0))^($A3509-$A3508)*(1+2*(L3509/L3508-1))-M$3*IFERROR(VLOOKUP($A5105,Dividends!$C$10:$E$100,3,0),0)</f>
        <v>5.5142887557982725</v>
      </c>
      <c r="R3509">
        <f t="shared" si="180"/>
        <v>553.0754060246577</v>
      </c>
      <c r="S3509" t="e">
        <f t="shared" si="178"/>
        <v>#VALUE!</v>
      </c>
      <c r="T3509">
        <f t="shared" si="176"/>
        <v>458.24431026474679</v>
      </c>
      <c r="U3509">
        <f t="shared" si="173"/>
        <v>1339.0291052667671</v>
      </c>
      <c r="V3509">
        <f t="shared" si="174"/>
        <v>1130.9419976991699</v>
      </c>
      <c r="W3509">
        <f>VLOOKUP(A3509,Tbills!$B$4:$C$10000,2,1)</f>
        <v>5.2800013186813031</v>
      </c>
    </row>
    <row r="3510" spans="1:23">
      <c r="A3510" s="25">
        <v>45261</v>
      </c>
      <c r="B3510">
        <f>IFERROR(VLOOKUP($A3510,'BTC-Web'!$A$2:$H$10000,2,0),"")</f>
        <v>37718.007812999997</v>
      </c>
      <c r="C3510">
        <f>VLOOKUP(A3510,H_SPBTFDUE!$B$2:$C$5828,2,0)</f>
        <v>202.72</v>
      </c>
      <c r="D3510" s="2">
        <f>D3509*(1-D$1+IF(AND(WEEKDAY($A3510)&lt;&gt;1,WEEKDAY($A3510)&lt;&gt;7),-VLOOKUP($A3510,ETF_OP_Fee!$G$5:$H$14,2,1),0))^($A3510-$A3509)*(1+2*(C3510/C3509-1))+IFERROR(VLOOKUP(A3510,BITXeom!$C$9:$D$100,2,0),0)-$D$3*IFERROR(VLOOKUP($A3510,Dividends!$C$10:$E$100,2,0),0)</f>
        <v>20.531338099597221</v>
      </c>
      <c r="E3510" s="9">
        <v>20.3</v>
      </c>
      <c r="F3510" s="44">
        <f t="shared" si="175"/>
        <v>1.1395965497400073E-2</v>
      </c>
      <c r="G3510" s="66">
        <f t="shared" si="181"/>
        <v>1.0334209911045921E-2</v>
      </c>
      <c r="H3510" s="2">
        <f>H3509*(1-H$1+IF(AND(WEEKDAY($A3510)&lt;&gt;1,WEEKDAY($A3510)&lt;&gt;7),-VLOOKUP($A3510,ETF_OP_Fee!$I$5:$J$14,2,1),0))^($A3510-$A3509)*(1+1*(B3510/B3509-1))</f>
        <v>19.446543429949784</v>
      </c>
      <c r="I3510" s="9">
        <f>IFERROR(VLOOKUP(A3510,'BITO-IV'!$A$1:$J$10000,4,0),"")</f>
        <v>19.274799999999999</v>
      </c>
      <c r="J3510" s="9">
        <f t="shared" si="177"/>
        <v>8.9102574319726013E-3</v>
      </c>
      <c r="L3510" s="9">
        <f>VLOOKUP(A3510,'ETH-Web'!$A$1:$G$10001,6,0)</f>
        <v>2087.139893</v>
      </c>
      <c r="M3510" s="2">
        <f>M3509*(1-M$1+IF(AND(WEEKDAY($A3510)&lt;&gt;1,WEEKDAY($A3510)&lt;&gt;7),-VLOOKUP($A3510,ETF_OP_Fee!$K$5:$L$14,2,1),0))^($A3510-$A3509)*(1+2*(L3510/L3509-1))-M$3*IFERROR(VLOOKUP($A5106,Dividends!$C$10:$E$100,3,0),0)</f>
        <v>5.6999636558750861</v>
      </c>
      <c r="R3510">
        <f t="shared" si="180"/>
        <v>550.98486349547045</v>
      </c>
      <c r="S3510" t="e">
        <f t="shared" si="178"/>
        <v>#VALUE!</v>
      </c>
      <c r="T3510">
        <f t="shared" si="176"/>
        <v>470.78495123084065</v>
      </c>
      <c r="U3510">
        <f t="shared" si="173"/>
        <v>1361.5905517455319</v>
      </c>
      <c r="V3510">
        <f t="shared" si="174"/>
        <v>1169.0226191020051</v>
      </c>
      <c r="W3510">
        <f>VLOOKUP(A3510,Tbills!$B$4:$C$10000,2,1)</f>
        <v>5.2800013186813031</v>
      </c>
    </row>
    <row r="3511" spans="1:23">
      <c r="A3511" s="25">
        <v>45264</v>
      </c>
      <c r="B3511">
        <f>IFERROR(VLOOKUP($A3511,'BTC-Web'!$A$2:$H$10000,2,0),"")</f>
        <v>39978.628905999998</v>
      </c>
      <c r="C3511">
        <f>VLOOKUP(A3511,H_SPBTFDUE!$B$2:$C$5828,2,0)</f>
        <v>218.44</v>
      </c>
      <c r="D3511" s="2">
        <f>D3510*(1-D$1+IF(AND(WEEKDAY($A3511)&lt;&gt;1,WEEKDAY($A3511)&lt;&gt;7),-VLOOKUP($A3511,ETF_OP_Fee!$G$5:$H$14,2,1),0))^($A3511-$A3510)*(1+2*(C3511/C3510-1))+IFERROR(VLOOKUP(A3511,BITXeom!$C$9:$D$100,2,0),0)-$D$3*IFERROR(VLOOKUP($A3511,Dividends!$C$10:$E$100,2,0),0)</f>
        <v>23.706983492121672</v>
      </c>
      <c r="E3511" s="9">
        <v>23.42</v>
      </c>
      <c r="F3511" s="44">
        <f t="shared" si="175"/>
        <v>1.2253778485126876E-2</v>
      </c>
      <c r="G3511" s="66">
        <f t="shared" si="181"/>
        <v>8.7309314390212282E-3</v>
      </c>
      <c r="H3511" s="2">
        <f>H3510*(1-H$1+IF(AND(WEEKDAY($A3511)&lt;&gt;1,WEEKDAY($A3511)&lt;&gt;7),-VLOOKUP($A3511,ETF_OP_Fee!$I$5:$J$14,2,1),0))^($A3511-$A3510)*(1+1*(B3511/B3510-1))</f>
        <v>20.563061500245354</v>
      </c>
      <c r="I3511" s="9">
        <f>IFERROR(VLOOKUP(A3511,'BITO-IV'!$A$1:$J$10000,4,0),"")</f>
        <v>20.769400000000001</v>
      </c>
      <c r="J3511" s="9">
        <f t="shared" si="177"/>
        <v>-9.9347357051550178E-3</v>
      </c>
      <c r="L3511" s="9">
        <f>VLOOKUP(A3511,'ETH-Web'!$A$1:$G$10001,6,0)</f>
        <v>2243.2158199999999</v>
      </c>
      <c r="M3511" s="2">
        <f>M3510*(1-M$1+IF(AND(WEEKDAY($A3511)&lt;&gt;1,WEEKDAY($A3511)&lt;&gt;7),-VLOOKUP($A3511,ETF_OP_Fee!$K$5:$L$14,2,1),0))^($A3511-$A3510)*(1+2*(L3511/L3510-1))-M$3*IFERROR(VLOOKUP($A5107,Dividends!$C$10:$E$100,3,0),0)</f>
        <v>6.5519418362456969</v>
      </c>
      <c r="R3511">
        <f t="shared" si="180"/>
        <v>584.0080287304138</v>
      </c>
      <c r="S3511" t="e">
        <f t="shared" si="178"/>
        <v>#VALUE!</v>
      </c>
      <c r="T3511">
        <f t="shared" si="176"/>
        <v>507.29215048769152</v>
      </c>
      <c r="U3511">
        <f t="shared" si="173"/>
        <v>1463.4100360411758</v>
      </c>
      <c r="V3511">
        <f t="shared" si="174"/>
        <v>1343.7573760171706</v>
      </c>
      <c r="W3511">
        <f>VLOOKUP(A3511,Tbills!$B$4:$C$10000,2,1)</f>
        <v>5.2499986813186883</v>
      </c>
    </row>
    <row r="3512" spans="1:23">
      <c r="A3512" s="25">
        <v>45265</v>
      </c>
      <c r="B3512">
        <f>IFERROR(VLOOKUP($A3512,'BTC-Web'!$A$2:$H$10000,2,0),"")</f>
        <v>41986.265625</v>
      </c>
      <c r="C3512">
        <f>VLOOKUP(A3512,H_SPBTFDUE!$B$2:$C$5828,2,0)</f>
        <v>228.87</v>
      </c>
      <c r="D3512" s="2">
        <f>D3511*(1-D$1+IF(AND(WEEKDAY($A3512)&lt;&gt;1,WEEKDAY($A3512)&lt;&gt;7),-VLOOKUP($A3512,ETF_OP_Fee!$G$5:$H$14,2,1),0))^($A3512-$A3511)*(1+2*(C3512/C3511-1))+IFERROR(VLOOKUP(A3512,BITXeom!$C$9:$D$100,2,0),0)-$D$3*IFERROR(VLOOKUP($A3512,Dividends!$C$10:$E$100,2,0),0)</f>
        <v>25.96775897907499</v>
      </c>
      <c r="E3512" s="9">
        <v>25.73</v>
      </c>
      <c r="F3512" s="44">
        <f t="shared" si="175"/>
        <v>9.2405355256506283E-3</v>
      </c>
      <c r="G3512" s="66">
        <f t="shared" si="181"/>
        <v>7.896713768613995E-3</v>
      </c>
      <c r="H3512" s="2">
        <f>H3511*(1-H$1+IF(AND(WEEKDAY($A3512)&lt;&gt;1,WEEKDAY($A3512)&lt;&gt;7),-VLOOKUP($A3512,ETF_OP_Fee!$I$5:$J$14,2,1),0))^($A3512-$A3511)*(1+1*(B3512/B3511-1))</f>
        <v>21.578563506467212</v>
      </c>
      <c r="I3512" s="9">
        <f>IFERROR(VLOOKUP(A3512,'BITO-IV'!$A$1:$J$10000,4,0),"")</f>
        <v>21.7697</v>
      </c>
      <c r="J3512" s="9">
        <f t="shared" si="177"/>
        <v>-8.7799323616213343E-3</v>
      </c>
      <c r="L3512" s="9">
        <f>VLOOKUP(A3512,'ETH-Web'!$A$1:$G$10001,6,0)</f>
        <v>2293.841797</v>
      </c>
      <c r="M3512" s="2">
        <f>M3511*(1-M$1+IF(AND(WEEKDAY($A3512)&lt;&gt;1,WEEKDAY($A3512)&lt;&gt;7),-VLOOKUP($A3512,ETF_OP_Fee!$K$5:$L$14,2,1),0))^($A3512-$A3511)*(1+2*(L3512/L3511-1))-M$3*IFERROR(VLOOKUP($A5108,Dividends!$C$10:$E$100,3,0),0)</f>
        <v>6.847500254598871</v>
      </c>
      <c r="R3512">
        <f t="shared" si="180"/>
        <v>613.33559685254181</v>
      </c>
      <c r="S3512" t="e">
        <f t="shared" si="178"/>
        <v>#VALUE!</v>
      </c>
      <c r="T3512">
        <f t="shared" si="176"/>
        <v>531.51416627960975</v>
      </c>
      <c r="U3512">
        <f t="shared" si="173"/>
        <v>1496.4369798446435</v>
      </c>
      <c r="V3512">
        <f t="shared" si="174"/>
        <v>1404.3743373138877</v>
      </c>
      <c r="W3512">
        <f>VLOOKUP(A3512,Tbills!$B$4:$C$10000,2,1)</f>
        <v>5.2499986813186883</v>
      </c>
    </row>
    <row r="3513" spans="1:23">
      <c r="A3513" s="25">
        <v>45266</v>
      </c>
      <c r="B3513">
        <f>IFERROR(VLOOKUP($A3513,'BTC-Web'!$A$2:$H$10000,2,0),"")</f>
        <v>44080.023437999997</v>
      </c>
      <c r="C3513">
        <f>VLOOKUP(A3513,H_SPBTFDUE!$B$2:$C$5828,2,0)</f>
        <v>228.48</v>
      </c>
      <c r="D3513" s="2">
        <f>D3512*(1-D$1+IF(AND(WEEKDAY($A3513)&lt;&gt;1,WEEKDAY($A3513)&lt;&gt;7),-VLOOKUP($A3513,ETF_OP_Fee!$G$5:$H$14,2,1),0))^($A3513-$A3512)*(1+2*(C3513/C3512-1))+IFERROR(VLOOKUP(A3513,BITXeom!$C$9:$D$100,2,0),0)-$D$3*IFERROR(VLOOKUP($A3513,Dividends!$C$10:$E$100,2,0),0)</f>
        <v>25.876139912299074</v>
      </c>
      <c r="E3513" s="9">
        <v>25.62</v>
      </c>
      <c r="F3513" s="44">
        <f t="shared" si="175"/>
        <v>9.9976546564821689E-3</v>
      </c>
      <c r="G3513" s="66">
        <f t="shared" si="181"/>
        <v>7.9232150882385267E-3</v>
      </c>
      <c r="H3513" s="2">
        <f>H3512*(1-H$1+IF(AND(WEEKDAY($A3513)&lt;&gt;1,WEEKDAY($A3513)&lt;&gt;7),-VLOOKUP($A3513,ETF_OP_Fee!$I$5:$J$14,2,1),0))^($A3513-$A3512)*(1+1*(B3513/B3512-1))</f>
        <v>22.636667945183795</v>
      </c>
      <c r="I3513" s="9">
        <f>IFERROR(VLOOKUP(A3513,'BITO-IV'!$A$1:$J$10000,4,0),"")</f>
        <v>21.738199999999999</v>
      </c>
      <c r="J3513" s="9">
        <f t="shared" si="177"/>
        <v>4.1331294457857437E-2</v>
      </c>
      <c r="L3513" s="9">
        <f>VLOOKUP(A3513,'ETH-Web'!$A$1:$G$10001,6,0)</f>
        <v>2231.6613769999999</v>
      </c>
      <c r="M3513" s="2">
        <f>M3512*(1-M$1+IF(AND(WEEKDAY($A3513)&lt;&gt;1,WEEKDAY($A3513)&lt;&gt;7),-VLOOKUP($A3513,ETF_OP_Fee!$K$5:$L$14,2,1),0))^($A3513-$A3512)*(1+2*(L3513/L3512-1))-M$3*IFERROR(VLOOKUP($A5109,Dividends!$C$10:$E$100,3,0),0)</f>
        <v>6.4760956245029311</v>
      </c>
      <c r="R3513">
        <f t="shared" si="180"/>
        <v>643.92122238472496</v>
      </c>
      <c r="S3513" t="e">
        <f t="shared" si="178"/>
        <v>#VALUE!</v>
      </c>
      <c r="T3513">
        <f t="shared" si="176"/>
        <v>530.60845332094743</v>
      </c>
      <c r="U3513">
        <f t="shared" si="173"/>
        <v>1455.8722469010004</v>
      </c>
      <c r="V3513">
        <f t="shared" si="174"/>
        <v>1328.2018492711179</v>
      </c>
      <c r="W3513">
        <f>VLOOKUP(A3513,Tbills!$B$4:$C$10000,2,1)</f>
        <v>5.2499986813186883</v>
      </c>
    </row>
    <row r="3514" spans="1:23">
      <c r="A3514" s="25">
        <v>45267</v>
      </c>
      <c r="B3514">
        <f>IFERROR(VLOOKUP($A3514,'BTC-Web'!$A$2:$H$10000,2,0),"")</f>
        <v>43769.132812999997</v>
      </c>
      <c r="C3514">
        <f>VLOOKUP(A3514,H_SPBTFDUE!$B$2:$C$5828,2,0)</f>
        <v>225.78</v>
      </c>
      <c r="D3514" s="2">
        <f>D3513*(1-D$1+IF(AND(WEEKDAY($A3514)&lt;&gt;1,WEEKDAY($A3514)&lt;&gt;7),-VLOOKUP($A3514,ETF_OP_Fee!$G$5:$H$14,2,1),0))^($A3514-$A3513)*(1+2*(C3514/C3513-1))+IFERROR(VLOOKUP(A3514,BITXeom!$C$9:$D$100,2,0),0)-$D$3*IFERROR(VLOOKUP($A3514,Dividends!$C$10:$E$100,2,0),0)</f>
        <v>25.261525887319539</v>
      </c>
      <c r="E3514" s="9">
        <v>25.04</v>
      </c>
      <c r="F3514" s="44">
        <f t="shared" si="175"/>
        <v>8.8468804840071691E-3</v>
      </c>
      <c r="G3514" s="66">
        <f t="shared" si="181"/>
        <v>8.1100635077091237E-3</v>
      </c>
      <c r="H3514" s="2">
        <f>H3513*(1-H$1+IF(AND(WEEKDAY($A3514)&lt;&gt;1,WEEKDAY($A3514)&lt;&gt;7),-VLOOKUP($A3514,ETF_OP_Fee!$I$5:$J$14,2,1),0))^($A3514-$A3513)*(1+1*(B3514/B3513-1))</f>
        <v>22.459186835119755</v>
      </c>
      <c r="I3514" s="9">
        <f>IFERROR(VLOOKUP(A3514,'BITO-IV'!$A$1:$J$10000,4,0),"")</f>
        <v>21.483899999999998</v>
      </c>
      <c r="J3514" s="9">
        <f t="shared" si="177"/>
        <v>4.5396172720956418E-2</v>
      </c>
      <c r="L3514" s="9">
        <f>VLOOKUP(A3514,'ETH-Web'!$A$1:$G$10001,6,0)</f>
        <v>2357.5795899999998</v>
      </c>
      <c r="M3514" s="2">
        <f>M3513*(1-M$1+IF(AND(WEEKDAY($A3514)&lt;&gt;1,WEEKDAY($A3514)&lt;&gt;7),-VLOOKUP($A3514,ETF_OP_Fee!$K$5:$L$14,2,1),0))^($A3514-$A3513)*(1+2*(L3514/L3513-1))-M$3*IFERROR(VLOOKUP($A5110,Dividends!$C$10:$E$100,3,0),0)</f>
        <v>7.2067183755506568</v>
      </c>
      <c r="R3514">
        <f t="shared" si="180"/>
        <v>639.37973044201931</v>
      </c>
      <c r="S3514" t="e">
        <f t="shared" si="178"/>
        <v>#VALUE!</v>
      </c>
      <c r="T3514">
        <f t="shared" si="176"/>
        <v>524.3381328379005</v>
      </c>
      <c r="U3514">
        <f t="shared" si="173"/>
        <v>1538.017698525254</v>
      </c>
      <c r="V3514">
        <f t="shared" si="174"/>
        <v>1478.0474576944223</v>
      </c>
      <c r="W3514">
        <f>VLOOKUP(A3514,Tbills!$B$4:$C$10000,2,1)</f>
        <v>5.2499986813186883</v>
      </c>
    </row>
    <row r="3515" spans="1:23">
      <c r="A3515" s="25">
        <v>45268</v>
      </c>
      <c r="B3515">
        <f>IFERROR(VLOOKUP($A3515,'BTC-Web'!$A$2:$H$10000,2,0),"")</f>
        <v>43293.136719000002</v>
      </c>
      <c r="C3515">
        <f>VLOOKUP(A3515,H_SPBTFDUE!$B$2:$C$5828,2,0)</f>
        <v>232.05</v>
      </c>
      <c r="D3515" s="2">
        <f>D3514*(1-D$1+IF(AND(WEEKDAY($A3515)&lt;&gt;1,WEEKDAY($A3515)&lt;&gt;7),-VLOOKUP($A3515,ETF_OP_Fee!$G$5:$H$14,2,1),0))^($A3515-$A3514)*(1+2*(C3515/C3514-1))+IFERROR(VLOOKUP(A3515,BITXeom!$C$9:$D$100,2,0),0)-$D$3*IFERROR(VLOOKUP($A3515,Dividends!$C$10:$E$100,2,0),0)</f>
        <v>26.661356680993997</v>
      </c>
      <c r="E3515" s="9">
        <v>26.3</v>
      </c>
      <c r="F3515" s="44">
        <f t="shared" si="175"/>
        <v>1.3739797756425753E-2</v>
      </c>
      <c r="G3515" s="66">
        <f t="shared" si="181"/>
        <v>7.6592019902691618E-3</v>
      </c>
      <c r="H3515" s="2">
        <f>H3514*(1-H$1+IF(AND(WEEKDAY($A3515)&lt;&gt;1,WEEKDAY($A3515)&lt;&gt;7),-VLOOKUP($A3515,ETF_OP_Fee!$I$5:$J$14,2,1),0))^($A3515-$A3514)*(1+1*(B3515/B3514-1))</f>
        <v>22.197319907377452</v>
      </c>
      <c r="I3515" s="9">
        <f>IFERROR(VLOOKUP(A3515,'BITO-IV'!$A$1:$J$10000,4,0),"")</f>
        <v>22.0839</v>
      </c>
      <c r="J3515" s="9">
        <f t="shared" si="177"/>
        <v>5.135864017562719E-3</v>
      </c>
      <c r="L3515" s="9">
        <f>VLOOKUP(A3515,'ETH-Web'!$A$1:$G$10001,6,0)</f>
        <v>2358.7319339999999</v>
      </c>
      <c r="M3515" s="2">
        <f>M3514*(1-M$1+IF(AND(WEEKDAY($A3515)&lt;&gt;1,WEEKDAY($A3515)&lt;&gt;7),-VLOOKUP($A3515,ETF_OP_Fee!$K$5:$L$14,2,1),0))^($A3515-$A3514)*(1+2*(L3515/L3514-1))-M$3*IFERROR(VLOOKUP($A5111,Dividends!$C$10:$E$100,3,0),0)</f>
        <v>7.2135776342514353</v>
      </c>
      <c r="R3515">
        <f t="shared" si="180"/>
        <v>632.42637690921242</v>
      </c>
      <c r="S3515" t="e">
        <f t="shared" si="178"/>
        <v>#VALUE!</v>
      </c>
      <c r="T3515">
        <f t="shared" si="176"/>
        <v>538.89921040408728</v>
      </c>
      <c r="U3515">
        <f t="shared" si="173"/>
        <v>1538.769454891956</v>
      </c>
      <c r="V3515">
        <f t="shared" si="174"/>
        <v>1479.4542436066829</v>
      </c>
      <c r="W3515">
        <f>VLOOKUP(A3515,Tbills!$B$4:$C$10000,2,1)</f>
        <v>5.2499986813186883</v>
      </c>
    </row>
    <row r="3516" spans="1:23">
      <c r="A3516" s="25">
        <v>45271</v>
      </c>
      <c r="B3516">
        <f>IFERROR(VLOOKUP($A3516,'BTC-Web'!$A$2:$H$10000,2,0),"")</f>
        <v>43792.019530999998</v>
      </c>
      <c r="C3516">
        <f>VLOOKUP(A3516,H_SPBTFDUE!$B$2:$C$5828,2,0)</f>
        <v>212.03</v>
      </c>
      <c r="D3516" s="2">
        <f>D3515*(1-D$1+IF(AND(WEEKDAY($A3516)&lt;&gt;1,WEEKDAY($A3516)&lt;&gt;7),-VLOOKUP($A3516,ETF_OP_Fee!$G$5:$H$14,2,1),0))^($A3516-$A3515)*(1+2*(C3516/C3515-1))+IFERROR(VLOOKUP(A3516,BITXeom!$C$9:$D$100,2,0),0)-$D$3*IFERROR(VLOOKUP($A3516,Dividends!$C$10:$E$100,2,0),0)</f>
        <v>22.052988473729986</v>
      </c>
      <c r="E3516" s="9">
        <v>21.92</v>
      </c>
      <c r="F3516" s="44">
        <f t="shared" si="175"/>
        <v>6.0669924146889986E-3</v>
      </c>
      <c r="G3516" s="66">
        <f t="shared" si="181"/>
        <v>8.980391086482754E-3</v>
      </c>
      <c r="H3516" s="2">
        <f>H3515*(1-H$1+IF(AND(WEEKDAY($A3516)&lt;&gt;1,WEEKDAY($A3516)&lt;&gt;7),-VLOOKUP($A3516,ETF_OP_Fee!$I$5:$J$14,2,1),0))^($A3516-$A3515)*(1+1*(B3516/B3515-1))</f>
        <v>22.399724097160199</v>
      </c>
      <c r="I3516" s="9">
        <f>IFERROR(VLOOKUP(A3516,'BITO-IV'!$A$1:$J$10000,4,0),"")</f>
        <v>20.181799999999999</v>
      </c>
      <c r="J3516" s="9">
        <f t="shared" si="177"/>
        <v>0.10989723895590076</v>
      </c>
      <c r="L3516" s="9">
        <f>VLOOKUP(A3516,'ETH-Web'!$A$1:$G$10001,6,0)</f>
        <v>2224.578857</v>
      </c>
      <c r="M3516" s="2">
        <f>M3515*(1-M$1+IF(AND(WEEKDAY($A3516)&lt;&gt;1,WEEKDAY($A3516)&lt;&gt;7),-VLOOKUP($A3516,ETF_OP_Fee!$K$5:$L$14,2,1),0))^($A3516-$A3515)*(1+2*(L3516/L3515-1))-M$3*IFERROR(VLOOKUP($A5112,Dividends!$C$10:$E$100,3,0),0)</f>
        <v>6.392538051057703</v>
      </c>
      <c r="R3516">
        <f t="shared" si="180"/>
        <v>639.71405974317463</v>
      </c>
      <c r="S3516" t="e">
        <f t="shared" si="178"/>
        <v>#VALUE!</v>
      </c>
      <c r="T3516">
        <f t="shared" si="176"/>
        <v>492.40594519275425</v>
      </c>
      <c r="U3516">
        <f t="shared" si="173"/>
        <v>1451.2518128098827</v>
      </c>
      <c r="V3516">
        <f t="shared" si="174"/>
        <v>1311.0647762559124</v>
      </c>
      <c r="W3516">
        <f>VLOOKUP(A3516,Tbills!$B$4:$C$10000,2,1)</f>
        <v>5.2599995604395602</v>
      </c>
    </row>
    <row r="3517" spans="1:23">
      <c r="A3517" s="25">
        <v>45272</v>
      </c>
      <c r="B3517">
        <f>IFERROR(VLOOKUP($A3517,'BTC-Web'!$A$2:$H$10000,2,0),"")</f>
        <v>41238.734375</v>
      </c>
      <c r="C3517">
        <f>VLOOKUP(A3517,H_SPBTFDUE!$B$2:$C$5828,2,0)</f>
        <v>214.21</v>
      </c>
      <c r="D3517" s="2">
        <f>D3516*(1-D$1+IF(AND(WEEKDAY($A3517)&lt;&gt;1,WEEKDAY($A3517)&lt;&gt;7),-VLOOKUP($A3517,ETF_OP_Fee!$G$5:$H$14,2,1),0))^($A3517-$A3516)*(1+2*(C3517/C3516-1))+IFERROR(VLOOKUP(A3517,BITXeom!$C$9:$D$100,2,0),0)-$D$3*IFERROR(VLOOKUP($A3517,Dividends!$C$10:$E$100,2,0),0)</f>
        <v>22.50375378705612</v>
      </c>
      <c r="E3517" s="9">
        <v>22.3</v>
      </c>
      <c r="F3517" s="44">
        <f t="shared" si="175"/>
        <v>9.1369411235928677E-3</v>
      </c>
      <c r="G3517" s="66">
        <f t="shared" si="181"/>
        <v>8.7952586839324838E-3</v>
      </c>
      <c r="H3517" s="2">
        <f>H3516*(1-H$1+IF(AND(WEEKDAY($A3517)&lt;&gt;1,WEEKDAY($A3517)&lt;&gt;7),-VLOOKUP($A3517,ETF_OP_Fee!$I$5:$J$14,2,1),0))^($A3517-$A3516)*(1+1*(B3517/B3516-1))</f>
        <v>21.076982060755718</v>
      </c>
      <c r="I3517" s="9">
        <f>IFERROR(VLOOKUP(A3517,'BITO-IV'!$A$1:$J$10000,4,0),"")</f>
        <v>20.390999999999998</v>
      </c>
      <c r="J3517" s="9">
        <f t="shared" si="177"/>
        <v>3.3641413405704368E-2</v>
      </c>
      <c r="L3517" s="9">
        <f>VLOOKUP(A3517,'ETH-Web'!$A$1:$G$10001,6,0)</f>
        <v>2202.038086</v>
      </c>
      <c r="M3517" s="2">
        <f>M3516*(1-M$1+IF(AND(WEEKDAY($A3517)&lt;&gt;1,WEEKDAY($A3517)&lt;&gt;7),-VLOOKUP($A3517,ETF_OP_Fee!$K$5:$L$14,2,1),0))^($A3517-$A3516)*(1+2*(L3517/L3516-1))-M$3*IFERROR(VLOOKUP($A5113,Dividends!$C$10:$E$100,3,0),0)</f>
        <v>6.2628306766397959</v>
      </c>
      <c r="R3517">
        <f t="shared" si="180"/>
        <v>602.41565628245974</v>
      </c>
      <c r="S3517" t="e">
        <f t="shared" si="178"/>
        <v>#VALUE!</v>
      </c>
      <c r="T3517">
        <f t="shared" si="176"/>
        <v>497.46864839758473</v>
      </c>
      <c r="U3517">
        <f t="shared" si="173"/>
        <v>1436.5468565558269</v>
      </c>
      <c r="V3517">
        <f t="shared" si="174"/>
        <v>1284.4627023281996</v>
      </c>
      <c r="W3517">
        <f>VLOOKUP(A3517,Tbills!$B$4:$C$10000,2,1)</f>
        <v>5.2599995604395602</v>
      </c>
    </row>
    <row r="3518" spans="1:23">
      <c r="A3518" s="25">
        <v>45273</v>
      </c>
      <c r="B3518">
        <f>IFERROR(VLOOKUP($A3518,'BTC-Web'!$A$2:$H$10000,2,0),"")</f>
        <v>41468.464844000002</v>
      </c>
      <c r="C3518">
        <f>VLOOKUP(A3518,H_SPBTFDUE!$B$2:$C$5828,2,0)</f>
        <v>223.32</v>
      </c>
      <c r="D3518" s="2">
        <f>D3517*(1-D$1+IF(AND(WEEKDAY($A3518)&lt;&gt;1,WEEKDAY($A3518)&lt;&gt;7),-VLOOKUP($A3518,ETF_OP_Fee!$G$5:$H$14,2,1),0))^($A3518-$A3517)*(1+2*(C3518/C3517-1))+IFERROR(VLOOKUP(A3518,BITXeom!$C$9:$D$100,2,0),0)-$D$3*IFERROR(VLOOKUP($A3518,Dividends!$C$10:$E$100,2,0),0)</f>
        <v>24.414905751239001</v>
      </c>
      <c r="E3518" s="9">
        <v>24.17</v>
      </c>
      <c r="F3518" s="44">
        <f t="shared" si="175"/>
        <v>1.0132633481133579E-2</v>
      </c>
      <c r="G3518" s="66">
        <f t="shared" si="181"/>
        <v>8.0467049929808035E-3</v>
      </c>
      <c r="H3518" s="2">
        <f>H3517*(1-H$1+IF(AND(WEEKDAY($A3518)&lt;&gt;1,WEEKDAY($A3518)&lt;&gt;7),-VLOOKUP($A3518,ETF_OP_Fee!$I$5:$J$14,2,1),0))^($A3518-$A3517)*(1+1*(B3518/B3517-1))</f>
        <v>21.177586200833712</v>
      </c>
      <c r="I3518" s="9">
        <f>IFERROR(VLOOKUP(A3518,'BITO-IV'!$A$1:$J$10000,4,0),"")</f>
        <v>21.259399999999999</v>
      </c>
      <c r="J3518" s="9">
        <f t="shared" si="177"/>
        <v>-3.848358804401264E-3</v>
      </c>
      <c r="L3518" s="9">
        <f>VLOOKUP(A3518,'ETH-Web'!$A$1:$G$10001,6,0)</f>
        <v>2260.648682</v>
      </c>
      <c r="M3518" s="2">
        <f>M3517*(1-M$1+IF(AND(WEEKDAY($A3518)&lt;&gt;1,WEEKDAY($A3518)&lt;&gt;7),-VLOOKUP($A3518,ETF_OP_Fee!$K$5:$L$14,2,1),0))^($A3518-$A3517)*(1+2*(L3518/L3517-1))-M$3*IFERROR(VLOOKUP($A5114,Dividends!$C$10:$E$100,3,0),0)</f>
        <v>6.5960503471266154</v>
      </c>
      <c r="R3518">
        <f t="shared" si="180"/>
        <v>605.77156022442489</v>
      </c>
      <c r="S3518" t="e">
        <f t="shared" si="178"/>
        <v>#VALUE!</v>
      </c>
      <c r="T3518">
        <f t="shared" si="176"/>
        <v>518.62517417556887</v>
      </c>
      <c r="U3518">
        <f t="shared" si="173"/>
        <v>1474.782738114809</v>
      </c>
      <c r="V3518">
        <f t="shared" si="174"/>
        <v>1352.8037226305482</v>
      </c>
      <c r="W3518">
        <f>VLOOKUP(A3518,Tbills!$B$4:$C$10000,2,1)</f>
        <v>5.2599995604395602</v>
      </c>
    </row>
    <row r="3519" spans="1:23">
      <c r="A3519" s="25">
        <v>45274</v>
      </c>
      <c r="B3519">
        <f>IFERROR(VLOOKUP($A3519,'BTC-Web'!$A$2:$H$10000,2,0),"")</f>
        <v>42884.261719000002</v>
      </c>
      <c r="C3519">
        <f>VLOOKUP(A3519,H_SPBTFDUE!$B$2:$C$5828,2,0)</f>
        <v>223.2</v>
      </c>
      <c r="D3519" s="2">
        <f>D3518*(1-D$1+IF(AND(WEEKDAY($A3519)&lt;&gt;1,WEEKDAY($A3519)&lt;&gt;7),-VLOOKUP($A3519,ETF_OP_Fee!$G$5:$H$14,2,1),0))^($A3519-$A3518)*(1+2*(C3519/C3518-1))+IFERROR(VLOOKUP(A3519,BITXeom!$C$9:$D$100,2,0),0)-$D$3*IFERROR(VLOOKUP($A3519,Dividends!$C$10:$E$100,2,0),0)</f>
        <v>24.385727267393619</v>
      </c>
      <c r="E3519" s="9">
        <v>24.27</v>
      </c>
      <c r="F3519" s="44">
        <f t="shared" si="175"/>
        <v>4.7683258093786929E-3</v>
      </c>
      <c r="G3519" s="66">
        <f t="shared" si="181"/>
        <v>8.0549338450533071E-3</v>
      </c>
      <c r="H3519" s="2">
        <f>H3518*(1-H$1+IF(AND(WEEKDAY($A3519)&lt;&gt;1,WEEKDAY($A3519)&lt;&gt;7),-VLOOKUP($A3519,ETF_OP_Fee!$I$5:$J$14,2,1),0))^($A3519-$A3518)*(1+1*(B3519/B3518-1))</f>
        <v>21.883250922209921</v>
      </c>
      <c r="I3519" s="9">
        <f>IFERROR(VLOOKUP(A3519,'BITO-IV'!$A$1:$J$10000,4,0),"")</f>
        <v>21.244399999999999</v>
      </c>
      <c r="J3519" s="9">
        <f t="shared" si="177"/>
        <v>3.0071497533934677E-2</v>
      </c>
      <c r="L3519" s="9">
        <f>VLOOKUP(A3519,'ETH-Web'!$A$1:$G$10001,6,0)</f>
        <v>2316.5791020000001</v>
      </c>
      <c r="M3519" s="2">
        <f>M3518*(1-M$1+IF(AND(WEEKDAY($A3519)&lt;&gt;1,WEEKDAY($A3519)&lt;&gt;7),-VLOOKUP($A3519,ETF_OP_Fee!$K$5:$L$14,2,1),0))^($A3519-$A3518)*(1+2*(L3519/L3518-1))-M$3*IFERROR(VLOOKUP($A5115,Dividends!$C$10:$E$100,3,0),0)</f>
        <v>6.9222561472979836</v>
      </c>
      <c r="R3519">
        <f t="shared" si="180"/>
        <v>626.45352868301143</v>
      </c>
      <c r="S3519" t="e">
        <f t="shared" si="178"/>
        <v>#VALUE!</v>
      </c>
      <c r="T3519">
        <f t="shared" si="176"/>
        <v>518.34649326521128</v>
      </c>
      <c r="U3519">
        <f t="shared" si="173"/>
        <v>1511.2701492761651</v>
      </c>
      <c r="V3519">
        <f t="shared" si="174"/>
        <v>1419.7062472614798</v>
      </c>
      <c r="W3519">
        <f>VLOOKUP(A3519,Tbills!$B$4:$C$10000,2,1)</f>
        <v>5.2599995604395602</v>
      </c>
    </row>
    <row r="3520" spans="1:23">
      <c r="A3520" s="25">
        <v>45275</v>
      </c>
      <c r="B3520">
        <f>IFERROR(VLOOKUP($A3520,'BTC-Web'!$A$2:$H$10000,2,0),"")</f>
        <v>43028.25</v>
      </c>
      <c r="C3520">
        <f>VLOOKUP(A3520,H_SPBTFDUE!$B$2:$C$5828,2,0)</f>
        <v>219.53</v>
      </c>
      <c r="D3520" s="2">
        <f>D3519*(1-D$1+IF(AND(WEEKDAY($A3520)&lt;&gt;1,WEEKDAY($A3520)&lt;&gt;7),-VLOOKUP($A3520,ETF_OP_Fee!$G$5:$H$14,2,1),0))^($A3520-$A3519)*(1+2*(C3520/C3519-1))+IFERROR(VLOOKUP(A3520,BITXeom!$C$9:$D$100,2,0),0)-$D$3*IFERROR(VLOOKUP($A3520,Dividends!$C$10:$E$100,2,0),0)</f>
        <v>23.580952218810822</v>
      </c>
      <c r="E3520" s="9">
        <v>23.31</v>
      </c>
      <c r="F3520" s="44">
        <f t="shared" si="175"/>
        <v>1.1623861810846181E-2</v>
      </c>
      <c r="G3520" s="66">
        <f t="shared" si="181"/>
        <v>8.3194035006338082E-3</v>
      </c>
      <c r="H3520" s="2">
        <f>H3519*(1-H$1+IF(AND(WEEKDAY($A3520)&lt;&gt;1,WEEKDAY($A3520)&lt;&gt;7),-VLOOKUP($A3520,ETF_OP_Fee!$I$5:$J$14,2,1),0))^($A3520-$A3519)*(1+1*(B3520/B3519-1))</f>
        <v>21.939311175895767</v>
      </c>
      <c r="I3520" s="9">
        <f>IFERROR(VLOOKUP(A3520,'BITO-IV'!$A$1:$J$10000,4,0),"")</f>
        <v>20.899699999999999</v>
      </c>
      <c r="J3520" s="9">
        <f t="shared" si="177"/>
        <v>4.9742875538680842E-2</v>
      </c>
      <c r="L3520" s="9">
        <f>VLOOKUP(A3520,'ETH-Web'!$A$1:$G$10001,6,0)</f>
        <v>2219.3374020000001</v>
      </c>
      <c r="M3520" s="2">
        <f>M3519*(1-M$1+IF(AND(WEEKDAY($A3520)&lt;&gt;1,WEEKDAY($A3520)&lt;&gt;7),-VLOOKUP($A3520,ETF_OP_Fee!$K$5:$L$14,2,1),0))^($A3520-$A3519)*(1+2*(L3520/L3519-1))-M$3*IFERROR(VLOOKUP($A5116,Dividends!$C$10:$E$100,3,0),0)</f>
        <v>6.3409497633027518</v>
      </c>
      <c r="R3520">
        <f t="shared" si="180"/>
        <v>628.55691027583214</v>
      </c>
      <c r="S3520" t="e">
        <f t="shared" si="178"/>
        <v>#VALUE!</v>
      </c>
      <c r="T3520">
        <f t="shared" si="176"/>
        <v>509.82350209010679</v>
      </c>
      <c r="U3520">
        <f t="shared" si="173"/>
        <v>1447.8324370271023</v>
      </c>
      <c r="V3520">
        <f t="shared" si="174"/>
        <v>1300.4843797995036</v>
      </c>
      <c r="W3520">
        <f>VLOOKUP(A3520,Tbills!$B$4:$C$10000,2,1)</f>
        <v>5.2599995604395602</v>
      </c>
    </row>
    <row r="3521" spans="1:23">
      <c r="A3521" s="25">
        <v>45278</v>
      </c>
      <c r="B3521">
        <f>IFERROR(VLOOKUP($A3521,'BTC-Web'!$A$2:$H$10000,2,0),"")</f>
        <v>41348.203125</v>
      </c>
      <c r="C3521">
        <f>VLOOKUP(A3521,H_SPBTFDUE!$B$2:$C$5828,2,0)</f>
        <v>217.81</v>
      </c>
      <c r="D3521" s="2">
        <f>D3520*(1-D$1+IF(AND(WEEKDAY($A3521)&lt;&gt;1,WEEKDAY($A3521)&lt;&gt;7),-VLOOKUP($A3521,ETF_OP_Fee!$G$5:$H$14,2,1),0))^($A3521-$A3520)*(1+2*(C3521/C3520-1))+IFERROR(VLOOKUP(A3521,BITXeom!$C$9:$D$100,2,0),0)-$D$3*IFERROR(VLOOKUP($A3521,Dividends!$C$10:$E$100,2,0),0)</f>
        <v>23.2030492046182</v>
      </c>
      <c r="E3521" s="9">
        <v>23.08</v>
      </c>
      <c r="F3521" s="44">
        <f t="shared" si="175"/>
        <v>5.3314213439428215E-3</v>
      </c>
      <c r="G3521" s="66">
        <f t="shared" si="181"/>
        <v>8.4493341584842546E-3</v>
      </c>
      <c r="H3521" s="2">
        <f>H3520*(1-H$1+IF(AND(WEEKDAY($A3521)&lt;&gt;1,WEEKDAY($A3521)&lt;&gt;7),-VLOOKUP($A3521,ETF_OP_Fee!$I$5:$J$14,2,1),0))^($A3521-$A3520)*(1+1*(B3521/B3520-1))</f>
        <v>21.032560793610955</v>
      </c>
      <c r="I3521" s="9">
        <f>IFERROR(VLOOKUP(A3521,'BITO-IV'!$A$1:$J$10000,4,0),"")</f>
        <v>20.738199999999999</v>
      </c>
      <c r="J3521" s="9">
        <f t="shared" si="177"/>
        <v>1.4194134187680563E-2</v>
      </c>
      <c r="L3521" s="9">
        <f>VLOOKUP(A3521,'ETH-Web'!$A$1:$G$10001,6,0)</f>
        <v>2217.2734380000002</v>
      </c>
      <c r="M3521" s="2">
        <f>M3520*(1-M$1+IF(AND(WEEKDAY($A3521)&lt;&gt;1,WEEKDAY($A3521)&lt;&gt;7),-VLOOKUP($A3521,ETF_OP_Fee!$K$5:$L$14,2,1),0))^($A3521-$A3520)*(1+2*(L3521/L3520-1))-M$3*IFERROR(VLOOKUP($A5117,Dividends!$C$10:$E$100,3,0),0)</f>
        <v>6.3286667300823494</v>
      </c>
      <c r="R3521">
        <f t="shared" si="180"/>
        <v>604.01477637848404</v>
      </c>
      <c r="S3521" t="e">
        <f t="shared" si="178"/>
        <v>#VALUE!</v>
      </c>
      <c r="T3521">
        <f t="shared" si="176"/>
        <v>505.82907570831395</v>
      </c>
      <c r="U3521">
        <f t="shared" si="173"/>
        <v>1446.4859657670931</v>
      </c>
      <c r="V3521">
        <f t="shared" si="174"/>
        <v>1297.9652157253552</v>
      </c>
      <c r="W3521">
        <f>VLOOKUP(A3521,Tbills!$B$4:$C$10000,2,1)</f>
        <v>5.2599995604395602</v>
      </c>
    </row>
    <row r="3522" spans="1:23">
      <c r="A3522" s="25">
        <v>45279</v>
      </c>
      <c r="B3522">
        <f>IFERROR(VLOOKUP($A3522,'BTC-Web'!$A$2:$H$10000,2,0),"")</f>
        <v>42641.511719000002</v>
      </c>
      <c r="C3522">
        <f>VLOOKUP(A3522,H_SPBTFDUE!$B$2:$C$5828,2,0)</f>
        <v>219</v>
      </c>
      <c r="D3522" s="2">
        <f>D3521*(1-D$1+IF(AND(WEEKDAY($A3522)&lt;&gt;1,WEEKDAY($A3522)&lt;&gt;7),-VLOOKUP($A3522,ETF_OP_Fee!$G$5:$H$14,2,1),0))^($A3522-$A3521)*(1+2*(C3522/C3521-1))+IFERROR(VLOOKUP(A3522,BITXeom!$C$9:$D$100,2,0),0)-$D$3*IFERROR(VLOOKUP($A3522,Dividends!$C$10:$E$100,2,0),0)</f>
        <v>23.453760228367816</v>
      </c>
      <c r="E3522" s="9">
        <v>23.29</v>
      </c>
      <c r="F3522" s="44">
        <f t="shared" si="175"/>
        <v>7.0313537298332118E-3</v>
      </c>
      <c r="G3522" s="66">
        <f t="shared" si="181"/>
        <v>8.3565688386602853E-3</v>
      </c>
      <c r="H3522" s="2">
        <f>H3521*(1-H$1+IF(AND(WEEKDAY($A3522)&lt;&gt;1,WEEKDAY($A3522)&lt;&gt;7),-VLOOKUP($A3522,ETF_OP_Fee!$I$5:$J$14,2,1),0))^($A3522-$A3521)*(1+1*(B3522/B3521-1))</f>
        <v>21.673223370315185</v>
      </c>
      <c r="I3522" s="9">
        <f>IFERROR(VLOOKUP(A3522,'BITO-IV'!$A$1:$J$10000,4,0),"")</f>
        <v>20.857199999999999</v>
      </c>
      <c r="J3522" s="9">
        <f t="shared" si="177"/>
        <v>3.9124300975931003E-2</v>
      </c>
      <c r="L3522" s="9">
        <f>VLOOKUP(A3522,'ETH-Web'!$A$1:$G$10001,6,0)</f>
        <v>2177.8725589999999</v>
      </c>
      <c r="M3522" s="2">
        <f>M3521*(1-M$1+IF(AND(WEEKDAY($A3522)&lt;&gt;1,WEEKDAY($A3522)&lt;&gt;7),-VLOOKUP($A3522,ETF_OP_Fee!$K$5:$L$14,2,1),0))^($A3522-$A3521)*(1+2*(L3522/L3521-1))-M$3*IFERROR(VLOOKUP($A5118,Dividends!$C$10:$E$100,3,0),0)</f>
        <v>6.1035891216818037</v>
      </c>
      <c r="R3522">
        <f t="shared" si="180"/>
        <v>622.90743536131095</v>
      </c>
      <c r="S3522" t="e">
        <f t="shared" si="178"/>
        <v>#VALUE!</v>
      </c>
      <c r="T3522">
        <f t="shared" si="176"/>
        <v>508.59266140269386</v>
      </c>
      <c r="U3522">
        <f t="shared" ref="U3522:U3585" si="182">IF($A3522&gt;=$R$2,L3522*U$4,"")</f>
        <v>1420.7819558170188</v>
      </c>
      <c r="V3522">
        <f t="shared" ref="V3522:V3585" si="183">IF($A3522&gt;=$R$2,M3522*V$4,"")</f>
        <v>1251.8033748507355</v>
      </c>
      <c r="W3522">
        <f>VLOOKUP(A3522,Tbills!$B$4:$C$10000,2,1)</f>
        <v>5.2599995604395602</v>
      </c>
    </row>
    <row r="3523" spans="1:23">
      <c r="A3523" s="25">
        <v>45280</v>
      </c>
      <c r="B3523">
        <f>IFERROR(VLOOKUP($A3523,'BTC-Web'!$A$2:$H$10000,2,0),"")</f>
        <v>42261.300780999998</v>
      </c>
      <c r="C3523">
        <f>VLOOKUP(A3523,H_SPBTFDUE!$B$2:$C$5828,2,0)</f>
        <v>225.93</v>
      </c>
      <c r="D3523" s="2">
        <f>D3522*(1-D$1+IF(AND(WEEKDAY($A3523)&lt;&gt;1,WEEKDAY($A3523)&lt;&gt;7),-VLOOKUP($A3523,ETF_OP_Fee!$G$5:$H$14,2,1),0))^($A3523-$A3522)*(1+2*(C3523/C3522-1))+IFERROR(VLOOKUP(A3523,BITXeom!$C$9:$D$100,2,0),0)-$D$3*IFERROR(VLOOKUP($A3523,Dividends!$C$10:$E$100,2,0),0)</f>
        <v>24.935087858875001</v>
      </c>
      <c r="E3523" s="9">
        <v>24.76</v>
      </c>
      <c r="F3523" s="44">
        <f t="shared" si="175"/>
        <v>7.0713997930129668E-3</v>
      </c>
      <c r="G3523" s="66">
        <f t="shared" si="181"/>
        <v>7.8272660578904574E-3</v>
      </c>
      <c r="H3523" s="2">
        <f>H3522*(1-H$1+IF(AND(WEEKDAY($A3523)&lt;&gt;1,WEEKDAY($A3523)&lt;&gt;7),-VLOOKUP($A3523,ETF_OP_Fee!$I$5:$J$14,2,1),0))^($A3523-$A3522)*(1+1*(B3523/B3522-1))</f>
        <v>21.462938285127226</v>
      </c>
      <c r="I3523" s="9">
        <f>IFERROR(VLOOKUP(A3523,'BITO-IV'!$A$1:$J$10000,4,0),"")</f>
        <v>21.3535</v>
      </c>
      <c r="J3523" s="9">
        <f t="shared" si="177"/>
        <v>5.1250748180498018E-3</v>
      </c>
      <c r="L3523" s="9">
        <f>VLOOKUP(A3523,'ETH-Web'!$A$1:$G$10001,6,0)</f>
        <v>2201.9113769999999</v>
      </c>
      <c r="M3523" s="2">
        <f>M3522*(1-M$1+IF(AND(WEEKDAY($A3523)&lt;&gt;1,WEEKDAY($A3523)&lt;&gt;7),-VLOOKUP($A3523,ETF_OP_Fee!$K$5:$L$14,2,1),0))^($A3523-$A3522)*(1+2*(L3523/L3522-1))-M$3*IFERROR(VLOOKUP($A5119,Dividends!$C$10:$E$100,3,0),0)</f>
        <v>6.2381682739362603</v>
      </c>
      <c r="R3523">
        <f t="shared" si="180"/>
        <v>617.35331190887314</v>
      </c>
      <c r="S3523" t="e">
        <f t="shared" si="178"/>
        <v>#VALUE!</v>
      </c>
      <c r="T3523">
        <f t="shared" si="176"/>
        <v>524.68648397584764</v>
      </c>
      <c r="U3523">
        <f t="shared" si="182"/>
        <v>1436.4641952173131</v>
      </c>
      <c r="V3523">
        <f t="shared" si="183"/>
        <v>1279.4046162872264</v>
      </c>
      <c r="W3523">
        <f>VLOOKUP(A3523,Tbills!$B$4:$C$10000,2,1)</f>
        <v>5.2599995604395602</v>
      </c>
    </row>
    <row r="3524" spans="1:23">
      <c r="A3524" s="25">
        <v>45281</v>
      </c>
      <c r="B3524">
        <f>IFERROR(VLOOKUP($A3524,'BTC-Web'!$A$2:$H$10000,2,0),"")</f>
        <v>43648.125</v>
      </c>
      <c r="C3524">
        <f>VLOOKUP(A3524,H_SPBTFDUE!$B$2:$C$5828,2,0)</f>
        <v>227.02</v>
      </c>
      <c r="D3524" s="2">
        <f>D3523*(1-D$1+IF(AND(WEEKDAY($A3524)&lt;&gt;1,WEEKDAY($A3524)&lt;&gt;7),-VLOOKUP($A3524,ETF_OP_Fee!$G$5:$H$14,2,1),0))^($A3524-$A3523)*(1+2*(C3524/C3523-1))+IFERROR(VLOOKUP(A3524,BITXeom!$C$9:$D$100,2,0),0)-$D$3*IFERROR(VLOOKUP($A3524,Dividends!$C$10:$E$100,2,0),0)</f>
        <v>25.172651802150934</v>
      </c>
      <c r="E3524" s="9">
        <v>25.03</v>
      </c>
      <c r="F3524" s="44">
        <f t="shared" si="175"/>
        <v>5.6992330064296048E-3</v>
      </c>
      <c r="G3524" s="66">
        <f t="shared" si="181"/>
        <v>7.7513332714297216E-3</v>
      </c>
      <c r="H3524" s="2">
        <f>H3523*(1-H$1+IF(AND(WEEKDAY($A3524)&lt;&gt;1,WEEKDAY($A3524)&lt;&gt;7),-VLOOKUP($A3524,ETF_OP_Fee!$I$5:$J$14,2,1),0))^($A3524-$A3523)*(1+1*(B3524/B3523-1))</f>
        <v>22.149672603114428</v>
      </c>
      <c r="I3524" s="9">
        <f>IFERROR(VLOOKUP(A3524,'BITO-IV'!$A$1:$J$10000,4,0),"")</f>
        <v>21.461600000000001</v>
      </c>
      <c r="J3524" s="9">
        <f t="shared" si="177"/>
        <v>3.2060638680919684E-2</v>
      </c>
      <c r="L3524" s="9">
        <f>VLOOKUP(A3524,'ETH-Web'!$A$1:$G$10001,6,0)</f>
        <v>2239.5424800000001</v>
      </c>
      <c r="M3524" s="2">
        <f>M3523*(1-M$1+IF(AND(WEEKDAY($A3524)&lt;&gt;1,WEEKDAY($A3524)&lt;&gt;7),-VLOOKUP($A3524,ETF_OP_Fee!$K$5:$L$14,2,1),0))^($A3524-$A3523)*(1+2*(L3524/L3523-1))-M$3*IFERROR(VLOOKUP($A5120,Dividends!$C$10:$E$100,3,0),0)</f>
        <v>6.4512251994344298</v>
      </c>
      <c r="R3524">
        <f t="shared" si="180"/>
        <v>637.61204765086438</v>
      </c>
      <c r="S3524" t="e">
        <f t="shared" si="178"/>
        <v>#VALUE!</v>
      </c>
      <c r="T3524">
        <f t="shared" si="176"/>
        <v>527.21783557826291</v>
      </c>
      <c r="U3524">
        <f t="shared" si="182"/>
        <v>1461.0136537698563</v>
      </c>
      <c r="V3524">
        <f t="shared" si="183"/>
        <v>1323.1010993002315</v>
      </c>
      <c r="W3524">
        <f>VLOOKUP(A3524,Tbills!$B$4:$C$10000,2,1)</f>
        <v>5.2599995604395602</v>
      </c>
    </row>
    <row r="3525" spans="1:23">
      <c r="A3525" s="25">
        <v>45282</v>
      </c>
      <c r="B3525">
        <f>IFERROR(VLOOKUP($A3525,'BTC-Web'!$A$2:$H$10000,2,0),"")</f>
        <v>43868.988280999998</v>
      </c>
      <c r="C3525">
        <f>VLOOKUP(A3525,H_SPBTFDUE!$B$2:$C$5828,2,0)</f>
        <v>226.67</v>
      </c>
      <c r="D3525" s="2">
        <f>D3524*(1-D$1+IF(AND(WEEKDAY($A3525)&lt;&gt;1,WEEKDAY($A3525)&lt;&gt;7),-VLOOKUP($A3525,ETF_OP_Fee!$G$5:$H$14,2,1),0))^($A3525-$A3524)*(1+2*(C3525/C3524-1))+IFERROR(VLOOKUP(A3525,BITXeom!$C$9:$D$100,2,0),0)-$D$3*IFERROR(VLOOKUP($A3525,Dividends!$C$10:$E$100,2,0),0)</f>
        <v>25.092008568546415</v>
      </c>
      <c r="E3525" s="9">
        <v>24.95</v>
      </c>
      <c r="F3525" s="44">
        <f t="shared" si="175"/>
        <v>5.6917261942450725E-3</v>
      </c>
      <c r="G3525" s="66">
        <f t="shared" si="181"/>
        <v>7.7748304614056714E-3</v>
      </c>
      <c r="H3525" s="2">
        <f>H3524*(1-H$1+IF(AND(WEEKDAY($A3525)&lt;&gt;1,WEEKDAY($A3525)&lt;&gt;7),-VLOOKUP($A3525,ETF_OP_Fee!$I$5:$J$14,2,1),0))^($A3525-$A3524)*(1+1*(B3525/B3524-1))</f>
        <v>22.244094935114152</v>
      </c>
      <c r="I3525" s="9">
        <f>IFERROR(VLOOKUP(A3525,'BITO-IV'!$A$1:$J$10000,4,0),"")</f>
        <v>21.428799999999999</v>
      </c>
      <c r="J3525" s="9">
        <f t="shared" si="177"/>
        <v>3.8046691140621647E-2</v>
      </c>
      <c r="L3525" s="9">
        <f>VLOOKUP(A3525,'ETH-Web'!$A$1:$G$10001,6,0)</f>
        <v>2326.5249020000001</v>
      </c>
      <c r="M3525" s="2">
        <f>M3524*(1-M$1+IF(AND(WEEKDAY($A3525)&lt;&gt;1,WEEKDAY($A3525)&lt;&gt;7),-VLOOKUP($A3525,ETF_OP_Fee!$K$5:$L$14,2,1),0))^($A3525-$A3524)*(1+2*(L3525/L3524-1))-M$3*IFERROR(VLOOKUP($A5121,Dividends!$C$10:$E$100,3,0),0)</f>
        <v>6.9521692148233001</v>
      </c>
      <c r="R3525">
        <f t="shared" si="180"/>
        <v>640.83841966224622</v>
      </c>
      <c r="S3525" t="e">
        <f t="shared" si="178"/>
        <v>#VALUE!</v>
      </c>
      <c r="T3525">
        <f t="shared" si="176"/>
        <v>526.40501625638638</v>
      </c>
      <c r="U3525">
        <f t="shared" si="182"/>
        <v>1517.7585055933287</v>
      </c>
      <c r="V3525">
        <f t="shared" si="183"/>
        <v>1425.8412078779002</v>
      </c>
      <c r="W3525">
        <f>VLOOKUP(A3525,Tbills!$B$4:$C$10000,2,1)</f>
        <v>5.2599995604395602</v>
      </c>
    </row>
    <row r="3526" spans="1:23">
      <c r="A3526" s="25">
        <v>45286</v>
      </c>
      <c r="B3526">
        <f>IFERROR(VLOOKUP($A3526,'BTC-Web'!$A$2:$H$10000,2,0),"")</f>
        <v>43599.847655999998</v>
      </c>
      <c r="C3526">
        <f>VLOOKUP(A3526,H_SPBTFDUE!$B$2:$C$5828,2,0)</f>
        <v>218.26</v>
      </c>
      <c r="D3526" s="2">
        <f>D3525*(1-D$1+IF(AND(WEEKDAY($A3526)&lt;&gt;1,WEEKDAY($A3526)&lt;&gt;7),-VLOOKUP($A3526,ETF_OP_Fee!$G$5:$H$14,2,1),0))^($A3526-$A3525)*(1+2*(C3526/C3525-1))+IFERROR(VLOOKUP(A3526,BITXeom!$C$9:$D$100,2,0),0)-$D$3*IFERROR(VLOOKUP($A3526,Dividends!$C$10:$E$100,2,0),0)</f>
        <v>23.21886199493925</v>
      </c>
      <c r="E3526" s="9">
        <v>23.07</v>
      </c>
      <c r="F3526" s="44">
        <f t="shared" si="175"/>
        <v>6.4526222340377526E-3</v>
      </c>
      <c r="G3526" s="66">
        <f t="shared" si="181"/>
        <v>8.3513554144768447E-3</v>
      </c>
      <c r="H3526" s="2">
        <f>H3525*(1-H$1+IF(AND(WEEKDAY($A3526)&lt;&gt;1,WEEKDAY($A3526)&lt;&gt;7),-VLOOKUP($A3526,ETF_OP_Fee!$I$5:$J$14,2,1),0))^($A3526-$A3525)*(1+1*(B3526/B3525-1))</f>
        <v>22.037569880302019</v>
      </c>
      <c r="I3526" s="9">
        <f>IFERROR(VLOOKUP(A3526,'BITO-IV'!$A$1:$J$10000,4,0),"")</f>
        <v>20.638000000000002</v>
      </c>
      <c r="J3526" s="9">
        <f t="shared" si="177"/>
        <v>6.7815189470976645E-2</v>
      </c>
      <c r="L3526" s="9">
        <f>VLOOKUP(A3526,'ETH-Web'!$A$1:$G$10001,6,0)</f>
        <v>2231.4653320000002</v>
      </c>
      <c r="M3526" s="2">
        <f>M3525*(1-M$1+IF(AND(WEEKDAY($A3526)&lt;&gt;1,WEEKDAY($A3526)&lt;&gt;7),-VLOOKUP($A3526,ETF_OP_Fee!$K$5:$L$14,2,1),0))^($A3526-$A3525)*(1+2*(L3526/L3525-1))-M$3*IFERROR(VLOOKUP($A5122,Dividends!$C$10:$E$100,3,0),0)</f>
        <v>6.3833936995146043</v>
      </c>
      <c r="R3526">
        <f t="shared" si="180"/>
        <v>636.90681194685681</v>
      </c>
      <c r="S3526" t="e">
        <f t="shared" si="178"/>
        <v>#VALUE!</v>
      </c>
      <c r="T3526">
        <f t="shared" si="176"/>
        <v>506.87412912215507</v>
      </c>
      <c r="U3526">
        <f t="shared" si="182"/>
        <v>1455.7443527331911</v>
      </c>
      <c r="V3526">
        <f t="shared" si="183"/>
        <v>1309.1893338081552</v>
      </c>
      <c r="W3526">
        <f>VLOOKUP(A3526,Tbills!$B$4:$C$10000,2,1)</f>
        <v>5.2599995604395602</v>
      </c>
    </row>
    <row r="3527" spans="1:23">
      <c r="A3527" s="25">
        <v>45287</v>
      </c>
      <c r="B3527">
        <f>IFERROR(VLOOKUP($A3527,'BTC-Web'!$A$2:$H$10000,2,0),"")</f>
        <v>42518.46875</v>
      </c>
      <c r="C3527">
        <f>VLOOKUP(A3527,H_SPBTFDUE!$B$2:$C$5828,2,0)</f>
        <v>225.55</v>
      </c>
      <c r="D3527" s="2">
        <f>D3526*(1-D$1+IF(AND(WEEKDAY($A3527)&lt;&gt;1,WEEKDAY($A3527)&lt;&gt;7),-VLOOKUP($A3527,ETF_OP_Fee!$G$5:$H$14,2,1),0))^($A3527-$A3526)*(1+2*(C3527/C3526-1))+IFERROR(VLOOKUP(A3527,BITXeom!$C$9:$D$100,2,0),0)-$D$3*IFERROR(VLOOKUP($A3527,Dividends!$C$10:$E$100,2,0),0)</f>
        <v>24.766920695396852</v>
      </c>
      <c r="E3527" s="9">
        <v>24.64</v>
      </c>
      <c r="F3527" s="44">
        <f t="shared" si="175"/>
        <v>5.151002248248826E-3</v>
      </c>
      <c r="G3527" s="66">
        <f t="shared" si="181"/>
        <v>7.7930412676060889E-3</v>
      </c>
      <c r="H3527" s="2">
        <f>H3526*(1-H$1+IF(AND(WEEKDAY($A3527)&lt;&gt;1,WEEKDAY($A3527)&lt;&gt;7),-VLOOKUP($A3527,ETF_OP_Fee!$I$5:$J$14,2,1),0))^($A3527-$A3526)*(1+1*(B3527/B3526-1))</f>
        <v>21.473940655052619</v>
      </c>
      <c r="I3527" s="9">
        <f>IFERROR(VLOOKUP(A3527,'BITO-IV'!$A$1:$J$10000,4,0),"")</f>
        <v>21.323499999999999</v>
      </c>
      <c r="J3527" s="9">
        <f t="shared" si="177"/>
        <v>7.0551576923403303E-3</v>
      </c>
      <c r="L3527" s="9">
        <f>VLOOKUP(A3527,'ETH-Web'!$A$1:$G$10001,6,0)</f>
        <v>2378.73999</v>
      </c>
      <c r="M3527" s="2">
        <f>M3526*(1-M$1+IF(AND(WEEKDAY($A3527)&lt;&gt;1,WEEKDAY($A3527)&lt;&gt;7),-VLOOKUP($A3527,ETF_OP_Fee!$K$5:$L$14,2,1),0))^($A3527-$A3526)*(1+2*(L3527/L3526-1))-M$3*IFERROR(VLOOKUP($A5123,Dividends!$C$10:$E$100,3,0),0)</f>
        <v>7.2258038229045356</v>
      </c>
      <c r="R3527">
        <f t="shared" si="180"/>
        <v>621.1100230002271</v>
      </c>
      <c r="S3527" t="e">
        <f t="shared" si="178"/>
        <v>#VALUE!</v>
      </c>
      <c r="T3527">
        <f t="shared" si="176"/>
        <v>523.80399442638179</v>
      </c>
      <c r="U3527">
        <f t="shared" si="182"/>
        <v>1551.8221400999598</v>
      </c>
      <c r="V3527">
        <f t="shared" si="183"/>
        <v>1481.9617492582586</v>
      </c>
      <c r="W3527">
        <f>VLOOKUP(A3527,Tbills!$B$4:$C$10000,2,1)</f>
        <v>5.2599995604395602</v>
      </c>
    </row>
    <row r="3528" spans="1:23">
      <c r="A3528" s="25">
        <v>45288</v>
      </c>
      <c r="B3528">
        <f>IFERROR(VLOOKUP($A3528,'BTC-Web'!$A$2:$H$10000,2,0),"")</f>
        <v>43468.199219000002</v>
      </c>
      <c r="C3528">
        <f>VLOOKUP(A3528,H_SPBTFDUE!$B$2:$C$5828,2,0)</f>
        <v>219.94</v>
      </c>
      <c r="D3528" s="2">
        <f>D3527*(1-D$1+IF(AND(WEEKDAY($A3528)&lt;&gt;1,WEEKDAY($A3528)&lt;&gt;7),-VLOOKUP($A3528,ETF_OP_Fee!$G$5:$H$14,2,1),0))^($A3528-$A3527)*(1+2*(C3528/C3527-1))+IFERROR(VLOOKUP(A3528,BITXeom!$C$9:$D$100,2,0),0)-$D$3*IFERROR(VLOOKUP($A3528,Dividends!$C$10:$E$100,2,0),0)</f>
        <v>23.532051468395395</v>
      </c>
      <c r="E3528" s="9">
        <v>23.38</v>
      </c>
      <c r="F3528" s="44">
        <f t="shared" si="175"/>
        <v>6.5034845335927294E-3</v>
      </c>
      <c r="G3528" s="66">
        <f t="shared" si="181"/>
        <v>8.1803009672083028E-3</v>
      </c>
      <c r="H3528" s="2">
        <f>H3527*(1-H$1+IF(AND(WEEKDAY($A3528)&lt;&gt;1,WEEKDAY($A3528)&lt;&gt;7),-VLOOKUP($A3528,ETF_OP_Fee!$I$5:$J$14,2,1),0))^($A3528-$A3527)*(1+1*(B3528/B3527-1))</f>
        <v>21.936189246392537</v>
      </c>
      <c r="I3528" s="9">
        <f>IFERROR(VLOOKUP(A3528,'BITO-IV'!$A$1:$J$10000,4,0),"")</f>
        <v>20.7989</v>
      </c>
      <c r="J3528" s="9">
        <f t="shared" si="177"/>
        <v>5.4680259359511263E-2</v>
      </c>
      <c r="L3528" s="9">
        <f>VLOOKUP(A3528,'ETH-Web'!$A$1:$G$10001,6,0)</f>
        <v>2347.5661620000001</v>
      </c>
      <c r="M3528" s="2">
        <f>M3527*(1-M$1+IF(AND(WEEKDAY($A3528)&lt;&gt;1,WEEKDAY($A3528)&lt;&gt;7),-VLOOKUP($A3528,ETF_OP_Fee!$K$5:$L$14,2,1),0))^($A3528-$A3527)*(1+2*(L3528/L3527-1))-M$3*IFERROR(VLOOKUP($A5124,Dividends!$C$10:$E$100,3,0),0)</f>
        <v>7.0362316172188049</v>
      </c>
      <c r="R3528">
        <f t="shared" si="180"/>
        <v>634.98369086237483</v>
      </c>
      <c r="S3528" t="e">
        <f t="shared" si="178"/>
        <v>#VALUE!</v>
      </c>
      <c r="T3528">
        <f t="shared" si="176"/>
        <v>510.77566186716206</v>
      </c>
      <c r="U3528">
        <f t="shared" si="182"/>
        <v>1531.4852236292916</v>
      </c>
      <c r="V3528">
        <f t="shared" si="183"/>
        <v>1443.0818177746157</v>
      </c>
      <c r="W3528">
        <f>VLOOKUP(A3528,Tbills!$B$4:$C$10000,2,1)</f>
        <v>5.2599995604395602</v>
      </c>
    </row>
    <row r="3529" spans="1:23">
      <c r="A3529" s="25">
        <v>45289</v>
      </c>
      <c r="B3529">
        <f>IFERROR(VLOOKUP($A3529,'BTC-Web'!$A$2:$H$10000,2,0),"")</f>
        <v>42614.644530999998</v>
      </c>
      <c r="C3529">
        <f>VLOOKUP(A3529,H_SPBTFDUE!$B$2:$C$5828,2,0)</f>
        <v>216.74</v>
      </c>
      <c r="D3529" s="2">
        <f>D3528*(1-D$1+IF(AND(WEEKDAY($A3529)&lt;&gt;1,WEEKDAY($A3529)&lt;&gt;7),-VLOOKUP($A3529,ETF_OP_Fee!$G$5:$H$14,2,1),0))^($A3529-$A3528)*(1+2*(C3529/C3528-1))+IFERROR(VLOOKUP(A3529,BITXeom!$C$9:$D$100,2,0),0)-$D$3*IFERROR(VLOOKUP($A3529,Dividends!$C$10:$E$100,2,0),0)</f>
        <v>22.844541752319948</v>
      </c>
      <c r="E3529" s="9">
        <v>22.76</v>
      </c>
      <c r="F3529" s="44">
        <f t="shared" si="175"/>
        <v>3.7144882390134359E-3</v>
      </c>
      <c r="G3529" s="66">
        <f t="shared" si="181"/>
        <v>8.4179124543623165E-3</v>
      </c>
      <c r="H3529" s="2">
        <f>H3528*(1-H$1+IF(AND(WEEKDAY($A3529)&lt;&gt;1,WEEKDAY($A3529)&lt;&gt;7),-VLOOKUP($A3529,ETF_OP_Fee!$I$5:$J$14,2,1),0))^($A3529-$A3528)*(1+1*(B3529/B3528-1))</f>
        <v>21.488386551919572</v>
      </c>
      <c r="I3529" s="9">
        <f>IFERROR(VLOOKUP(A3529,'BITO-IV'!$A$1:$J$10000,4,0),"")</f>
        <v>20.495799999999999</v>
      </c>
      <c r="J3529" s="9">
        <f t="shared" si="177"/>
        <v>4.8428778184778087E-2</v>
      </c>
      <c r="L3529" s="9">
        <f>VLOOKUP(A3529,'ETH-Web'!$A$1:$G$10001,6,0)</f>
        <v>2300.6906739999999</v>
      </c>
      <c r="M3529" s="2">
        <f>M3528*(1-M$1+IF(AND(WEEKDAY($A3529)&lt;&gt;1,WEEKDAY($A3529)&lt;&gt;7),-VLOOKUP($A3529,ETF_OP_Fee!$K$5:$L$14,2,1),0))^($A3529-$A3528)*(1+2*(L3529/L3528-1))-M$3*IFERROR(VLOOKUP($A5125,Dividends!$C$10:$E$100,3,0),0)</f>
        <v>6.755062975675818</v>
      </c>
      <c r="R3529">
        <f t="shared" si="180"/>
        <v>622.51495933272315</v>
      </c>
      <c r="S3529" t="e">
        <f t="shared" si="178"/>
        <v>#VALUE!</v>
      </c>
      <c r="T3529">
        <f t="shared" si="176"/>
        <v>503.34417092429163</v>
      </c>
      <c r="U3529">
        <f t="shared" si="182"/>
        <v>1500.9049919048525</v>
      </c>
      <c r="V3529">
        <f t="shared" si="183"/>
        <v>1385.4160989051377</v>
      </c>
      <c r="W3529">
        <f>VLOOKUP(A3529,Tbills!$B$4:$C$10000,2,1)</f>
        <v>5.2599995604395602</v>
      </c>
    </row>
    <row r="3530" spans="1:23">
      <c r="A3530" s="25">
        <v>45293</v>
      </c>
      <c r="B3530">
        <f>IFERROR(VLOOKUP($A3530,'BTC-Web'!$A$2:$H$10000,2,0),"")</f>
        <v>44187.140625</v>
      </c>
      <c r="C3530">
        <f>VLOOKUP(A3530,H_SPBTFDUE!$B$2:$C$5828,2,0)</f>
        <v>231.26</v>
      </c>
      <c r="D3530" s="2">
        <f>D3529*(1-D$1+IF(AND(WEEKDAY($A3530)&lt;&gt;1,WEEKDAY($A3530)&lt;&gt;7),-VLOOKUP($A3530,ETF_OP_Fee!$G$5:$H$14,2,1),0))^($A3530-$A3529)*(1+2*(C3530/C3529-1))+IFERROR(VLOOKUP(A3530,BITXeom!$C$9:$D$100,2,0),0)-$D$3*IFERROR(VLOOKUP($A3530,Dividends!$C$10:$E$100,2,0),0)</f>
        <v>25.892888179531958</v>
      </c>
      <c r="E3530" s="9">
        <v>25.719999000000001</v>
      </c>
      <c r="F3530" s="44">
        <f t="shared" si="175"/>
        <v>6.7219745821902599E-3</v>
      </c>
      <c r="G3530" s="66">
        <f t="shared" si="181"/>
        <v>7.2895967232506076E-3</v>
      </c>
      <c r="H3530" s="2">
        <f>H3529*(1-H$1+IF(AND(WEEKDAY($A3530)&lt;&gt;1,WEEKDAY($A3530)&lt;&gt;7),-VLOOKUP($A3530,ETF_OP_Fee!$I$5:$J$14,2,1),0))^($A3530-$A3529)*(1+1*(B3530/B3529-1))</f>
        <v>22.210710230843425</v>
      </c>
      <c r="I3530" s="9">
        <f>IFERROR(VLOOKUP(A3530,'BITO-IV'!$A$1:$J$10000,4,0),"")</f>
        <v>21.870100000000001</v>
      </c>
      <c r="J3530" s="9">
        <f t="shared" si="177"/>
        <v>1.557424204020208E-2</v>
      </c>
      <c r="L3530" s="9">
        <f>VLOOKUP(A3530,'ETH-Web'!$A$1:$G$10001,6,0)</f>
        <v>2355.8364259999998</v>
      </c>
      <c r="M3530" s="2">
        <f>M3529*(1-M$1+IF(AND(WEEKDAY($A3530)&lt;&gt;1,WEEKDAY($A3530)&lt;&gt;7),-VLOOKUP($A3530,ETF_OP_Fee!$K$5:$L$14,2,1),0))^($A3530-$A3529)*(1+2*(L3530/L3529-1))-M$3*IFERROR(VLOOKUP($A5126,Dividends!$C$10:$E$100,3,0),0)</f>
        <v>7.078160909986341</v>
      </c>
      <c r="R3530">
        <f t="shared" si="180"/>
        <v>645.4859908356417</v>
      </c>
      <c r="S3530" t="e">
        <f t="shared" si="178"/>
        <v>#VALUE!</v>
      </c>
      <c r="T3530">
        <f t="shared" si="176"/>
        <v>537.06456107756617</v>
      </c>
      <c r="U3530">
        <f t="shared" si="182"/>
        <v>1536.880508037686</v>
      </c>
      <c r="V3530">
        <f t="shared" si="183"/>
        <v>1451.6812220177776</v>
      </c>
      <c r="W3530">
        <f>VLOOKUP(A3530,Tbills!$B$4:$C$10000,2,1)</f>
        <v>5.2449982417582248</v>
      </c>
    </row>
    <row r="3531" spans="1:23">
      <c r="A3531" s="25">
        <v>45294</v>
      </c>
      <c r="B3531">
        <f>IFERROR(VLOOKUP($A3531,'BTC-Web'!$A$2:$H$10000,2,0),"")</f>
        <v>44961.601562999997</v>
      </c>
      <c r="C3531">
        <f>VLOOKUP(A3531,H_SPBTFDUE!$B$2:$C$5828,2,0)</f>
        <v>219.76</v>
      </c>
      <c r="D3531" s="2">
        <f>D3530*(1-D$1+IF(AND(WEEKDAY($A3531)&lt;&gt;1,WEEKDAY($A3531)&lt;&gt;7),-VLOOKUP($A3531,ETF_OP_Fee!$G$5:$H$14,2,1),0))^($A3531-$A3530)*(1+2*(C3531/C3530-1))+IFERROR(VLOOKUP(A3531,BITXeom!$C$9:$D$100,2,0),0)-$D$3*IFERROR(VLOOKUP($A3531,Dividends!$C$10:$E$100,2,0),0)</f>
        <v>23.314895974892096</v>
      </c>
      <c r="E3531" s="9">
        <v>23.309999000000001</v>
      </c>
      <c r="F3531" s="44">
        <f t="shared" si="175"/>
        <v>2.1008044196380027E-4</v>
      </c>
      <c r="G3531" s="66">
        <f t="shared" si="181"/>
        <v>8.0142052637306067E-3</v>
      </c>
      <c r="H3531" s="2">
        <f>H3530*(1-H$1+IF(AND(WEEKDAY($A3531)&lt;&gt;1,WEEKDAY($A3531)&lt;&gt;7),-VLOOKUP($A3531,ETF_OP_Fee!$I$5:$J$14,2,1),0))^($A3531-$A3530)*(1+1*(B3531/B3530-1))</f>
        <v>22.582068591878571</v>
      </c>
      <c r="I3531" s="9">
        <f>IFERROR(VLOOKUP(A3531,'BITO-IV'!$A$1:$J$10000,4,0),"")</f>
        <v>20.781700000000001</v>
      </c>
      <c r="J3531" s="9">
        <f t="shared" si="177"/>
        <v>8.6632402155673915E-2</v>
      </c>
      <c r="L3531" s="9">
        <f>VLOOKUP(A3531,'ETH-Web'!$A$1:$G$10001,6,0)</f>
        <v>2210.7619629999999</v>
      </c>
      <c r="M3531" s="2">
        <f>M3530*(1-M$1+IF(AND(WEEKDAY($A3531)&lt;&gt;1,WEEKDAY($A3531)&lt;&gt;7),-VLOOKUP($A3531,ETF_OP_Fee!$K$5:$L$14,2,1),0))^($A3531-$A3530)*(1+2*(L3531/L3530-1))-M$3*IFERROR(VLOOKUP($A5127,Dividends!$C$10:$E$100,3,0),0)</f>
        <v>6.2062424222870547</v>
      </c>
      <c r="R3531">
        <f t="shared" si="180"/>
        <v>656.79932043465169</v>
      </c>
      <c r="S3531" t="e">
        <f t="shared" si="178"/>
        <v>#VALUE!</v>
      </c>
      <c r="T3531">
        <f t="shared" si="176"/>
        <v>510.35764050162555</v>
      </c>
      <c r="U3531">
        <f t="shared" si="182"/>
        <v>1442.2380651507222</v>
      </c>
      <c r="V3531">
        <f t="shared" si="183"/>
        <v>1272.8568477460099</v>
      </c>
      <c r="W3531">
        <f>VLOOKUP(A3531,Tbills!$B$4:$C$10000,2,1)</f>
        <v>5.2449982417582248</v>
      </c>
    </row>
    <row r="3532" spans="1:23">
      <c r="A3532" s="25">
        <v>45295</v>
      </c>
      <c r="B3532">
        <f>IFERROR(VLOOKUP($A3532,'BTC-Web'!$A$2:$H$10000,2,0),"")</f>
        <v>42855.816405999998</v>
      </c>
      <c r="C3532">
        <f>VLOOKUP(A3532,H_SPBTFDUE!$B$2:$C$5828,2,0)</f>
        <v>227.68</v>
      </c>
      <c r="D3532" s="2">
        <f>D3531*(1-D$1+IF(AND(WEEKDAY($A3532)&lt;&gt;1,WEEKDAY($A3532)&lt;&gt;7),-VLOOKUP($A3532,ETF_OP_Fee!$G$5:$H$14,2,1),0))^($A3532-$A3531)*(1+2*(C3532/C3531-1))+IFERROR(VLOOKUP(A3532,BITXeom!$C$9:$D$100,2,0),0)-$D$3*IFERROR(VLOOKUP($A3532,Dividends!$C$10:$E$100,2,0),0)</f>
        <v>24.992388619804885</v>
      </c>
      <c r="E3532" s="9">
        <v>24.83</v>
      </c>
      <c r="F3532" s="44">
        <f t="shared" ref="F3532:F3595" si="184">IFERROR(D3532/E3532-1,"")</f>
        <v>6.5400169071641034E-3</v>
      </c>
      <c r="G3532" s="66">
        <f t="shared" si="181"/>
        <v>7.4361351400837467E-3</v>
      </c>
      <c r="H3532" s="2">
        <f>H3531*(1-H$1+IF(AND(WEEKDAY($A3532)&lt;&gt;1,WEEKDAY($A3532)&lt;&gt;7),-VLOOKUP($A3532,ETF_OP_Fee!$I$5:$J$14,2,1),0))^($A3532-$A3531)*(1+1*(B3532/B3531-1))</f>
        <v>21.507360997358237</v>
      </c>
      <c r="I3532" s="9">
        <f>IFERROR(VLOOKUP(A3532,'BITO-IV'!$A$1:$J$10000,4,0),"")</f>
        <v>21.5413</v>
      </c>
      <c r="J3532" s="9">
        <f t="shared" si="177"/>
        <v>-1.5755317757870646E-3</v>
      </c>
      <c r="L3532" s="9">
        <f>VLOOKUP(A3532,'ETH-Web'!$A$1:$G$10001,6,0)</f>
        <v>2269.038086</v>
      </c>
      <c r="M3532" s="2">
        <f>M3531*(1-M$1+IF(AND(WEEKDAY($A3532)&lt;&gt;1,WEEKDAY($A3532)&lt;&gt;7),-VLOOKUP($A3532,ETF_OP_Fee!$K$5:$L$14,2,1),0))^($A3532-$A3531)*(1+2*(L3532/L3531-1))-M$3*IFERROR(VLOOKUP($A5128,Dividends!$C$10:$E$100,3,0),0)</f>
        <v>6.5332697216350821</v>
      </c>
      <c r="R3532">
        <f t="shared" si="180"/>
        <v>626.03799939583121</v>
      </c>
      <c r="S3532" t="e">
        <f t="shared" si="178"/>
        <v>#VALUE!</v>
      </c>
      <c r="T3532">
        <f t="shared" si="176"/>
        <v>528.75058058522984</v>
      </c>
      <c r="U3532">
        <f t="shared" si="182"/>
        <v>1480.2557460619462</v>
      </c>
      <c r="V3532">
        <f t="shared" si="183"/>
        <v>1339.9278561036929</v>
      </c>
      <c r="W3532">
        <f>VLOOKUP(A3532,Tbills!$B$4:$C$10000,2,1)</f>
        <v>5.2449982417582248</v>
      </c>
    </row>
    <row r="3533" spans="1:23">
      <c r="A3533" s="25">
        <v>45296</v>
      </c>
      <c r="B3533">
        <f>IFERROR(VLOOKUP($A3533,'BTC-Web'!$A$2:$H$10000,2,0),"")</f>
        <v>44192.980469000002</v>
      </c>
      <c r="C3533">
        <f>VLOOKUP(A3533,H_SPBTFDUE!$B$2:$C$5828,2,0)</f>
        <v>226.33</v>
      </c>
      <c r="D3533" s="2">
        <f>D3532*(1-D$1+IF(AND(WEEKDAY($A3533)&lt;&gt;1,WEEKDAY($A3533)&lt;&gt;7),-VLOOKUP($A3533,ETF_OP_Fee!$G$5:$H$14,2,1),0))^($A3533-$A3532)*(1+2*(C3533/C3532-1))+IFERROR(VLOOKUP(A3533,BITXeom!$C$9:$D$100,2,0),0)-$D$3*IFERROR(VLOOKUP($A3533,Dividends!$C$10:$E$100,2,0),0)</f>
        <v>24.693033099934993</v>
      </c>
      <c r="E3533" s="9">
        <v>24.57</v>
      </c>
      <c r="F3533" s="44">
        <f t="shared" si="184"/>
        <v>5.0074521748064704E-3</v>
      </c>
      <c r="G3533" s="66">
        <f t="shared" si="181"/>
        <v>7.5239313146573776E-3</v>
      </c>
      <c r="H3533" s="2">
        <f>H3532*(1-H$1+IF(AND(WEEKDAY($A3533)&lt;&gt;1,WEEKDAY($A3533)&lt;&gt;7),-VLOOKUP($A3533,ETF_OP_Fee!$I$5:$J$14,2,1),0))^($A3533-$A3532)*(1+1*(B3533/B3532-1))</f>
        <v>22.160831241426241</v>
      </c>
      <c r="I3533" s="9">
        <f>IFERROR(VLOOKUP(A3533,'BITO-IV'!$A$1:$J$10000,4,0),"")</f>
        <v>21.413699999999999</v>
      </c>
      <c r="J3533" s="9">
        <f t="shared" si="177"/>
        <v>3.4890338494806716E-2</v>
      </c>
      <c r="L3533" s="9">
        <f>VLOOKUP(A3533,'ETH-Web'!$A$1:$G$10001,6,0)</f>
        <v>2268.6472170000002</v>
      </c>
      <c r="M3533" s="2">
        <f>M3532*(1-M$1+IF(AND(WEEKDAY($A3533)&lt;&gt;1,WEEKDAY($A3533)&lt;&gt;7),-VLOOKUP($A3533,ETF_OP_Fee!$K$5:$L$14,2,1),0))^($A3533-$A3532)*(1+2*(L3533/L3532-1))-M$3*IFERROR(VLOOKUP($A5129,Dividends!$C$10:$E$100,3,0),0)</f>
        <v>6.530850657538787</v>
      </c>
      <c r="R3533">
        <f t="shared" si="180"/>
        <v>645.57129930858991</v>
      </c>
      <c r="S3533" t="e">
        <f t="shared" si="178"/>
        <v>#VALUE!</v>
      </c>
      <c r="T3533">
        <f t="shared" si="176"/>
        <v>525.61542034370643</v>
      </c>
      <c r="U3533">
        <f t="shared" si="182"/>
        <v>1480.0007542719111</v>
      </c>
      <c r="V3533">
        <f t="shared" si="183"/>
        <v>1339.4317230024385</v>
      </c>
      <c r="W3533">
        <f>VLOOKUP(A3533,Tbills!$B$4:$C$10000,2,1)</f>
        <v>5.2449982417582248</v>
      </c>
    </row>
    <row r="3534" spans="1:23">
      <c r="A3534" s="25">
        <v>45299</v>
      </c>
      <c r="B3534">
        <f>IFERROR(VLOOKUP($A3534,'BTC-Web'!$A$2:$H$10000,2,0),"")</f>
        <v>43948.707030999998</v>
      </c>
      <c r="C3534">
        <f>VLOOKUP(A3534,H_SPBTFDUE!$B$2:$C$5828,2,0)</f>
        <v>241.16</v>
      </c>
      <c r="D3534" s="2">
        <f>D3533*(1-D$1+IF(AND(WEEKDAY($A3534)&lt;&gt;1,WEEKDAY($A3534)&lt;&gt;7),-VLOOKUP($A3534,ETF_OP_Fee!$G$5:$H$14,2,1),0))^($A3534-$A3533)*(1+2*(C3534/C3533-1))+IFERROR(VLOOKUP(A3534,BITXeom!$C$9:$D$100,2,0),0)-$D$3*IFERROR(VLOOKUP($A3534,Dividends!$C$10:$E$100,2,0),0)</f>
        <v>27.918896331976008</v>
      </c>
      <c r="E3534" s="9">
        <v>27.719999000000001</v>
      </c>
      <c r="F3534" s="44">
        <f t="shared" si="184"/>
        <v>7.1752286851094471E-3</v>
      </c>
      <c r="G3534" s="66">
        <f t="shared" si="181"/>
        <v>6.5375466265765892E-3</v>
      </c>
      <c r="H3534" s="2">
        <f>H3533*(1-H$1+IF(AND(WEEKDAY($A3534)&lt;&gt;1,WEEKDAY($A3534)&lt;&gt;7),-VLOOKUP($A3534,ETF_OP_Fee!$I$5:$J$14,2,1),0))^($A3534-$A3533)*(1+1*(B3534/B3533-1))</f>
        <v>21.985941292689215</v>
      </c>
      <c r="I3534" s="9">
        <f>IFERROR(VLOOKUP(A3534,'BITO-IV'!$A$1:$J$10000,4,0),"")</f>
        <v>22.818200000000001</v>
      </c>
      <c r="J3534" s="9">
        <f t="shared" si="177"/>
        <v>-3.6473460102496524E-2</v>
      </c>
      <c r="L3534" s="9">
        <f>VLOOKUP(A3534,'ETH-Web'!$A$1:$G$10001,6,0)</f>
        <v>2333.0327149999998</v>
      </c>
      <c r="M3534" s="2">
        <f>M3533*(1-M$1+IF(AND(WEEKDAY($A3534)&lt;&gt;1,WEEKDAY($A3534)&lt;&gt;7),-VLOOKUP($A3534,ETF_OP_Fee!$K$5:$L$14,2,1),0))^($A3534-$A3533)*(1+2*(L3534/L3533-1))-M$3*IFERROR(VLOOKUP($A5130,Dividends!$C$10:$E$100,3,0),0)</f>
        <v>6.9010159660619435</v>
      </c>
      <c r="R3534">
        <f t="shared" si="180"/>
        <v>642.00295159629081</v>
      </c>
      <c r="S3534" t="e">
        <f t="shared" si="178"/>
        <v>#VALUE!</v>
      </c>
      <c r="T3534">
        <f t="shared" si="176"/>
        <v>560.05573618207143</v>
      </c>
      <c r="U3534">
        <f t="shared" si="182"/>
        <v>1522.0040172253207</v>
      </c>
      <c r="V3534">
        <f t="shared" si="183"/>
        <v>1415.3500348717457</v>
      </c>
      <c r="W3534">
        <f>VLOOKUP(A3534,Tbills!$B$4:$C$10000,2,1)</f>
        <v>5.2449982417582248</v>
      </c>
    </row>
    <row r="3535" spans="1:23">
      <c r="A3535" s="25">
        <v>45300</v>
      </c>
      <c r="B3535">
        <f>IFERROR(VLOOKUP($A3535,'BTC-Web'!$A$2:$H$10000,2,0),"")</f>
        <v>46987.640625</v>
      </c>
      <c r="C3535">
        <f>VLOOKUP(A3535,H_SPBTFDUE!$B$2:$C$5828,2,0)</f>
        <v>239.89</v>
      </c>
      <c r="D3535" s="2">
        <f>D3534*(1-D$1+IF(AND(WEEKDAY($A3535)&lt;&gt;1,WEEKDAY($A3535)&lt;&gt;7),-VLOOKUP($A3535,ETF_OP_Fee!$G$5:$H$14,2,1),0))^($A3535-$A3534)*(1+2*(C3535/C3534-1))+IFERROR(VLOOKUP(A3535,BITXeom!$C$9:$D$100,2,0),0)-$D$3*IFERROR(VLOOKUP($A3535,Dividends!$C$10:$E$100,2,0),0)</f>
        <v>27.621512487461306</v>
      </c>
      <c r="E3535" s="9">
        <v>27.469999000000001</v>
      </c>
      <c r="F3535" s="44">
        <f t="shared" si="184"/>
        <v>5.5155985794286266E-3</v>
      </c>
      <c r="G3535" s="66">
        <f t="shared" si="181"/>
        <v>6.606062545949783E-3</v>
      </c>
      <c r="H3535" s="2">
        <f>H3534*(1-H$1+IF(AND(WEEKDAY($A3535)&lt;&gt;1,WEEKDAY($A3535)&lt;&gt;7),-VLOOKUP($A3535,ETF_OP_Fee!$I$5:$J$14,2,1),0))^($A3535-$A3534)*(1+1*(B3535/B3534-1))</f>
        <v>23.487565386926054</v>
      </c>
      <c r="I3535" s="9">
        <f>IFERROR(VLOOKUP(A3535,'BITO-IV'!$A$1:$J$10000,4,0),"")</f>
        <v>22.701499999999999</v>
      </c>
      <c r="J3535" s="9">
        <f t="shared" si="177"/>
        <v>3.462614307098888E-2</v>
      </c>
      <c r="L3535" s="9">
        <f>VLOOKUP(A3535,'ETH-Web'!$A$1:$G$10001,6,0)</f>
        <v>2344.8271479999999</v>
      </c>
      <c r="M3535" s="2">
        <f>M3534*(1-M$1+IF(AND(WEEKDAY($A3535)&lt;&gt;1,WEEKDAY($A3535)&lt;&gt;7),-VLOOKUP($A3535,ETF_OP_Fee!$K$5:$L$14,2,1),0))^($A3535-$A3534)*(1+2*(L3535/L3534-1))-M$3*IFERROR(VLOOKUP($A5131,Dividends!$C$10:$E$100,3,0),0)</f>
        <v>6.9706113513973467</v>
      </c>
      <c r="R3535">
        <f t="shared" si="180"/>
        <v>686.39571008351879</v>
      </c>
      <c r="S3535" t="e">
        <f t="shared" si="178"/>
        <v>#VALUE!</v>
      </c>
      <c r="T3535">
        <f t="shared" si="176"/>
        <v>557.10636321411971</v>
      </c>
      <c r="U3535">
        <f t="shared" si="182"/>
        <v>1529.6983689982212</v>
      </c>
      <c r="V3535">
        <f t="shared" si="183"/>
        <v>1429.6235609070125</v>
      </c>
      <c r="W3535">
        <f>VLOOKUP(A3535,Tbills!$B$4:$C$10000,2,1)</f>
        <v>5.2449982417582248</v>
      </c>
    </row>
    <row r="3536" spans="1:23">
      <c r="A3536" s="25">
        <v>45301</v>
      </c>
      <c r="B3536">
        <f>IFERROR(VLOOKUP($A3536,'BTC-Web'!$A$2:$H$10000,2,0),"")</f>
        <v>46121.539062999997</v>
      </c>
      <c r="C3536">
        <f>VLOOKUP(A3536,H_SPBTFDUE!$B$2:$C$5828,2,0)</f>
        <v>236.17</v>
      </c>
      <c r="D3536" s="2">
        <f>D3535*(1-D$1+IF(AND(WEEKDAY($A3536)&lt;&gt;1,WEEKDAY($A3536)&lt;&gt;7),-VLOOKUP($A3536,ETF_OP_Fee!$G$5:$H$14,2,1),0))^($A3536-$A3535)*(1+2*(C3536/C3535-1))+IFERROR(VLOOKUP(A3536,BITXeom!$C$9:$D$100,2,0),0)-$D$3*IFERROR(VLOOKUP($A3536,Dividends!$C$10:$E$100,2,0),0)</f>
        <v>26.761626516706798</v>
      </c>
      <c r="E3536" s="9">
        <v>26.690000999999999</v>
      </c>
      <c r="F3536" s="44">
        <f t="shared" si="184"/>
        <v>2.6836086183286145E-3</v>
      </c>
      <c r="G3536" s="66">
        <f t="shared" si="181"/>
        <v>6.8106005118238949E-3</v>
      </c>
      <c r="H3536" s="2">
        <f>H3535*(1-H$1+IF(AND(WEEKDAY($A3536)&lt;&gt;1,WEEKDAY($A3536)&lt;&gt;7),-VLOOKUP($A3536,ETF_OP_Fee!$I$5:$J$14,2,1),0))^($A3536-$A3535)*(1+1*(B3536/B3535-1))</f>
        <v>23.036344104595347</v>
      </c>
      <c r="I3536" s="9">
        <f>IFERROR(VLOOKUP(A3536,'BITO-IV'!$A$1:$J$10000,4,0),"")</f>
        <v>22.3492</v>
      </c>
      <c r="J3536" s="9">
        <f t="shared" si="177"/>
        <v>3.0745803187377962E-2</v>
      </c>
      <c r="L3536" s="9">
        <f>VLOOKUP(A3536,'ETH-Web'!$A$1:$G$10001,6,0)</f>
        <v>2582.1035160000001</v>
      </c>
      <c r="M3536" s="2">
        <f>M3535*(1-M$1+IF(AND(WEEKDAY($A3536)&lt;&gt;1,WEEKDAY($A3536)&lt;&gt;7),-VLOOKUP($A3536,ETF_OP_Fee!$K$5:$L$14,2,1),0))^($A3536-$A3535)*(1+2*(L3536/L3535-1))-M$3*IFERROR(VLOOKUP($A5132,Dividends!$C$10:$E$100,3,0),0)</f>
        <v>8.3811275015018634</v>
      </c>
      <c r="R3536">
        <f t="shared" si="180"/>
        <v>673.74369375016124</v>
      </c>
      <c r="S3536" t="e">
        <f t="shared" si="178"/>
        <v>#VALUE!</v>
      </c>
      <c r="T3536">
        <f t="shared" si="176"/>
        <v>548.46725499303284</v>
      </c>
      <c r="U3536">
        <f t="shared" si="182"/>
        <v>1684.4907055851661</v>
      </c>
      <c r="V3536">
        <f t="shared" si="183"/>
        <v>1718.9105430057971</v>
      </c>
      <c r="W3536">
        <f>VLOOKUP(A3536,Tbills!$B$4:$C$10000,2,1)</f>
        <v>5.2449982417582248</v>
      </c>
    </row>
    <row r="3537" spans="1:23">
      <c r="A3537" s="25">
        <v>45302</v>
      </c>
      <c r="B3537">
        <f>IFERROR(VLOOKUP($A3537,'BTC-Web'!$A$2:$H$10000,2,0),"")</f>
        <v>46656.074219000002</v>
      </c>
      <c r="C3537">
        <f>VLOOKUP(A3537,H_SPBTFDUE!$B$2:$C$5828,2,0)</f>
        <v>235.95</v>
      </c>
      <c r="D3537" s="2">
        <f>D3536*(1-D$1+IF(AND(WEEKDAY($A3537)&lt;&gt;1,WEEKDAY($A3537)&lt;&gt;7),-VLOOKUP($A3537,ETF_OP_Fee!$G$5:$H$14,2,1),0))^($A3537-$A3536)*(1+2*(C3537/C3536-1))+IFERROR(VLOOKUP(A3537,BITXeom!$C$9:$D$100,2,0),0)-$D$3*IFERROR(VLOOKUP($A3537,Dividends!$C$10:$E$100,2,0),0)</f>
        <v>26.708547825188333</v>
      </c>
      <c r="E3537" s="9">
        <v>26.66</v>
      </c>
      <c r="F3537" s="44">
        <f t="shared" si="184"/>
        <v>1.8209986942361311E-3</v>
      </c>
      <c r="G3537" s="66">
        <f t="shared" si="181"/>
        <v>6.8229345770957099E-3</v>
      </c>
      <c r="H3537" s="2">
        <f>H3536*(1-H$1+IF(AND(WEEKDAY($A3537)&lt;&gt;1,WEEKDAY($A3537)&lt;&gt;7),-VLOOKUP($A3537,ETF_OP_Fee!$I$5:$J$14,2,1),0))^($A3537-$A3536)*(1+1*(B3537/B3536-1))</f>
        <v>23.284845547997783</v>
      </c>
      <c r="I3537" s="9">
        <f>IFERROR(VLOOKUP(A3537,'BITO-IV'!$A$1:$J$10000,4,0),"")</f>
        <v>22.323899999999998</v>
      </c>
      <c r="J3537" s="9">
        <f t="shared" si="177"/>
        <v>4.3045594542073129E-2</v>
      </c>
      <c r="L3537" s="9">
        <f>VLOOKUP(A3537,'ETH-Web'!$A$1:$G$10001,6,0)</f>
        <v>2619.6191410000001</v>
      </c>
      <c r="M3537" s="2">
        <f>M3536*(1-M$1+IF(AND(WEEKDAY($A3537)&lt;&gt;1,WEEKDAY($A3537)&lt;&gt;7),-VLOOKUP($A3537,ETF_OP_Fee!$K$5:$L$14,2,1),0))^($A3537-$A3536)*(1+2*(L3537/L3536-1))-M$3*IFERROR(VLOOKUP($A5133,Dividends!$C$10:$E$100,3,0),0)</f>
        <v>8.6244457672944908</v>
      </c>
      <c r="R3537">
        <f t="shared" si="180"/>
        <v>681.55218621939184</v>
      </c>
      <c r="S3537" t="e">
        <f t="shared" si="178"/>
        <v>#VALUE!</v>
      </c>
      <c r="T3537">
        <f t="shared" si="176"/>
        <v>547.9563399907106</v>
      </c>
      <c r="U3537">
        <f t="shared" si="182"/>
        <v>1708.9648295833454</v>
      </c>
      <c r="V3537">
        <f t="shared" si="183"/>
        <v>1768.8134149406158</v>
      </c>
      <c r="W3537">
        <f>VLOOKUP(A3537,Tbills!$B$4:$C$10000,2,1)</f>
        <v>5.2350013186812987</v>
      </c>
    </row>
    <row r="3538" spans="1:23">
      <c r="A3538" s="25">
        <v>45303</v>
      </c>
      <c r="B3538">
        <f>IFERROR(VLOOKUP($A3538,'BTC-Web'!$A$2:$H$10000,2,0),"")</f>
        <v>46354.792969000002</v>
      </c>
      <c r="C3538">
        <f>VLOOKUP(A3538,H_SPBTFDUE!$B$2:$C$5828,2,0)</f>
        <v>222.41</v>
      </c>
      <c r="D3538" s="2">
        <f>D3537*(1-D$1+IF(AND(WEEKDAY($A3538)&lt;&gt;1,WEEKDAY($A3538)&lt;&gt;7),-VLOOKUP($A3538,ETF_OP_Fee!$G$5:$H$14,2,1),0))^($A3538-$A3537)*(1+2*(C3538/C3537-1))+IFERROR(VLOOKUP(A3538,BITXeom!$C$9:$D$100,2,0),0)-$D$3*IFERROR(VLOOKUP($A3538,Dividends!$C$10:$E$100,2,0),0)</f>
        <v>23.6403555573044</v>
      </c>
      <c r="E3538" s="9">
        <v>23.440000999999999</v>
      </c>
      <c r="F3538" s="44">
        <f t="shared" si="184"/>
        <v>8.5475490083981587E-3</v>
      </c>
      <c r="G3538" s="66">
        <f t="shared" si="181"/>
        <v>7.6056481470135719E-3</v>
      </c>
      <c r="H3538" s="2">
        <f>H3537*(1-H$1+IF(AND(WEEKDAY($A3538)&lt;&gt;1,WEEKDAY($A3538)&lt;&gt;7),-VLOOKUP($A3538,ETF_OP_Fee!$I$5:$J$14,2,1),0))^($A3538-$A3537)*(1+1*(B3538/B3537-1))</f>
        <v>23.116134700485812</v>
      </c>
      <c r="I3538" s="9">
        <f>IFERROR(VLOOKUP(A3538,'BITO-IV'!$A$1:$J$10000,4,0),"")</f>
        <v>21.0474</v>
      </c>
      <c r="J3538" s="9">
        <f t="shared" si="177"/>
        <v>9.8289323169883813E-2</v>
      </c>
      <c r="L3538" s="9">
        <f>VLOOKUP(A3538,'ETH-Web'!$A$1:$G$10001,6,0)</f>
        <v>2524.4602049999999</v>
      </c>
      <c r="M3538" s="2">
        <f>M3537*(1-M$1+IF(AND(WEEKDAY($A3538)&lt;&gt;1,WEEKDAY($A3538)&lt;&gt;7),-VLOOKUP($A3538,ETF_OP_Fee!$K$5:$L$14,2,1),0))^($A3538-$A3537)*(1+2*(L3538/L3537-1))-M$3*IFERROR(VLOOKUP($A5134,Dividends!$C$10:$E$100,3,0),0)</f>
        <v>7.9976654427720621</v>
      </c>
      <c r="R3538">
        <f t="shared" si="180"/>
        <v>677.15106807900645</v>
      </c>
      <c r="S3538" t="e">
        <f t="shared" si="178"/>
        <v>#VALUE!</v>
      </c>
      <c r="T3538">
        <f t="shared" si="176"/>
        <v>516.51184393869016</v>
      </c>
      <c r="U3538">
        <f t="shared" si="182"/>
        <v>1646.8858531782125</v>
      </c>
      <c r="V3538">
        <f t="shared" si="183"/>
        <v>1640.2651608092788</v>
      </c>
      <c r="W3538">
        <f>VLOOKUP(A3538,Tbills!$B$4:$C$10000,2,1)</f>
        <v>5.2350013186812987</v>
      </c>
    </row>
    <row r="3539" spans="1:23">
      <c r="A3539" s="25">
        <v>45307</v>
      </c>
      <c r="B3539">
        <f>IFERROR(VLOOKUP($A3539,'BTC-Web'!$A$2:$H$10000,2,0),"")</f>
        <v>42499.335937999997</v>
      </c>
      <c r="C3539">
        <f>VLOOKUP(A3539,H_SPBTFDUE!$B$2:$C$5828,2,0)</f>
        <v>220.67</v>
      </c>
      <c r="D3539" s="2">
        <f>D3538*(1-D$1+IF(AND(WEEKDAY($A3539)&lt;&gt;1,WEEKDAY($A3539)&lt;&gt;7),-VLOOKUP($A3539,ETF_OP_Fee!$G$5:$H$14,2,1),0))^($A3539-$A3538)*(1+2*(C3539/C3538-1))+IFERROR(VLOOKUP(A3539,BITXeom!$C$9:$D$100,2,0),0)-$D$3*IFERROR(VLOOKUP($A3539,Dividends!$C$10:$E$100,2,0),0)</f>
        <v>23.259241355082697</v>
      </c>
      <c r="E3539" s="9">
        <v>23.190000999999999</v>
      </c>
      <c r="F3539" s="44">
        <f t="shared" si="184"/>
        <v>2.9857849114667268E-3</v>
      </c>
      <c r="G3539" s="66">
        <f t="shared" si="181"/>
        <v>7.7242561282558344E-3</v>
      </c>
      <c r="H3539" s="2">
        <f>H3538*(1-H$1+IF(AND(WEEKDAY($A3539)&lt;&gt;1,WEEKDAY($A3539)&lt;&gt;7),-VLOOKUP($A3539,ETF_OP_Fee!$I$5:$J$14,2,1),0))^($A3539-$A3538)*(1+1*(B3539/B3538-1))</f>
        <v>21.126342890172936</v>
      </c>
      <c r="I3539" s="9">
        <f>IFERROR(VLOOKUP(A3539,'BITO-IV'!$A$1:$J$10000,4,0),"")</f>
        <v>20.885000000000002</v>
      </c>
      <c r="J3539" s="9">
        <f t="shared" si="177"/>
        <v>1.1555800343449052E-2</v>
      </c>
      <c r="L3539" s="9">
        <f>VLOOKUP(A3539,'ETH-Web'!$A$1:$G$10001,6,0)</f>
        <v>2587.6911620000001</v>
      </c>
      <c r="M3539" s="2">
        <f>M3538*(1-M$1+IF(AND(WEEKDAY($A3539)&lt;&gt;1,WEEKDAY($A3539)&lt;&gt;7),-VLOOKUP($A3539,ETF_OP_Fee!$K$5:$L$14,2,1),0))^($A3539-$A3538)*(1+2*(L3539/L3538-1))-M$3*IFERROR(VLOOKUP($A5135,Dividends!$C$10:$E$100,3,0),0)</f>
        <v>8.39744047150052</v>
      </c>
      <c r="R3539">
        <f t="shared" si="180"/>
        <v>620.83053077835871</v>
      </c>
      <c r="S3539" t="e">
        <f t="shared" si="178"/>
        <v>#VALUE!</v>
      </c>
      <c r="T3539">
        <f t="shared" si="176"/>
        <v>512.47097073850432</v>
      </c>
      <c r="U3539">
        <f t="shared" si="182"/>
        <v>1688.1359265047677</v>
      </c>
      <c r="V3539">
        <f t="shared" si="183"/>
        <v>1722.2562188845382</v>
      </c>
      <c r="W3539">
        <f>VLOOKUP(A3539,Tbills!$B$4:$C$10000,2,1)</f>
        <v>5.2350013186812987</v>
      </c>
    </row>
    <row r="3540" spans="1:23">
      <c r="A3540" s="25">
        <v>45308</v>
      </c>
      <c r="B3540">
        <f>IFERROR(VLOOKUP($A3540,'BTC-Web'!$A$2:$H$10000,2,0),"")</f>
        <v>43132.101562999997</v>
      </c>
      <c r="C3540">
        <f>VLOOKUP(A3540,H_SPBTFDUE!$B$2:$C$5828,2,0)</f>
        <v>218.36</v>
      </c>
      <c r="D3540" s="2">
        <f>D3539*(1-D$1+IF(AND(WEEKDAY($A3540)&lt;&gt;1,WEEKDAY($A3540)&lt;&gt;7),-VLOOKUP($A3540,ETF_OP_Fee!$G$5:$H$14,2,1),0))^($A3540-$A3539)*(1+2*(C3540/C3539-1))+IFERROR(VLOOKUP(A3540,BITXeom!$C$9:$D$100,2,0),0)-$D$3*IFERROR(VLOOKUP($A3540,Dividends!$C$10:$E$100,2,0),0)</f>
        <v>22.769535152772978</v>
      </c>
      <c r="E3540" s="9">
        <v>22.67</v>
      </c>
      <c r="F3540" s="44">
        <f t="shared" si="184"/>
        <v>4.3906110618869842E-3</v>
      </c>
      <c r="G3540" s="66">
        <f t="shared" si="181"/>
        <v>7.8855709209845939E-3</v>
      </c>
      <c r="H3540" s="2">
        <f>H3539*(1-H$1+IF(AND(WEEKDAY($A3540)&lt;&gt;1,WEEKDAY($A3540)&lt;&gt;7),-VLOOKUP($A3540,ETF_OP_Fee!$I$5:$J$14,2,1),0))^($A3540-$A3539)*(1+1*(B3540/B3539-1))</f>
        <v>21.423883679630602</v>
      </c>
      <c r="I3540" s="9">
        <f>IFERROR(VLOOKUP(A3540,'BITO-IV'!$A$1:$J$10000,4,0),"")</f>
        <v>20.665600000000001</v>
      </c>
      <c r="J3540" s="9">
        <f t="shared" si="177"/>
        <v>3.6693039622880619E-2</v>
      </c>
      <c r="L3540" s="9">
        <f>VLOOKUP(A3540,'ETH-Web'!$A$1:$G$10001,6,0)</f>
        <v>2528.369385</v>
      </c>
      <c r="M3540" s="2">
        <f>M3539*(1-M$1+IF(AND(WEEKDAY($A3540)&lt;&gt;1,WEEKDAY($A3540)&lt;&gt;7),-VLOOKUP($A3540,ETF_OP_Fee!$K$5:$L$14,2,1),0))^($A3540-$A3539)*(1+2*(L3540/L3539-1))-M$3*IFERROR(VLOOKUP($A5136,Dividends!$C$10:$E$100,3,0),0)</f>
        <v>8.0122182471661691</v>
      </c>
      <c r="R3540">
        <f t="shared" si="180"/>
        <v>630.07397447357653</v>
      </c>
      <c r="S3540" t="e">
        <f t="shared" si="178"/>
        <v>#VALUE!</v>
      </c>
      <c r="T3540">
        <f t="shared" si="176"/>
        <v>507.10636321411982</v>
      </c>
      <c r="U3540">
        <f t="shared" si="182"/>
        <v>1649.4360907405937</v>
      </c>
      <c r="V3540">
        <f t="shared" si="183"/>
        <v>1643.2498390520152</v>
      </c>
      <c r="W3540">
        <f>VLOOKUP(A3540,Tbills!$B$4:$C$10000,2,1)</f>
        <v>5.2350013186812987</v>
      </c>
    </row>
    <row r="3541" spans="1:23">
      <c r="A3541" s="25">
        <v>45309</v>
      </c>
      <c r="B3541">
        <f>IFERROR(VLOOKUP($A3541,'BTC-Web'!$A$2:$H$10000,2,0),"")</f>
        <v>42742.3125</v>
      </c>
      <c r="C3541">
        <f>VLOOKUP(A3541,H_SPBTFDUE!$B$2:$C$5828,2,0)</f>
        <v>208.49</v>
      </c>
      <c r="D3541" s="2">
        <f>D3540*(1-D$1+IF(AND(WEEKDAY($A3541)&lt;&gt;1,WEEKDAY($A3541)&lt;&gt;7),-VLOOKUP($A3541,ETF_OP_Fee!$G$5:$H$14,2,1),0))^($A3541-$A3540)*(1+2*(C3541/C3540-1))+IFERROR(VLOOKUP(A3541,BITXeom!$C$9:$D$100,2,0),0)-$D$3*IFERROR(VLOOKUP($A3541,Dividends!$C$10:$E$100,2,0),0)</f>
        <v>20.70864579483931</v>
      </c>
      <c r="E3541" s="9">
        <v>20.629999000000002</v>
      </c>
      <c r="F3541" s="44">
        <f t="shared" si="184"/>
        <v>3.8122539336675754E-3</v>
      </c>
      <c r="G3541" s="66">
        <f t="shared" si="181"/>
        <v>8.5980252953208828E-3</v>
      </c>
      <c r="H3541" s="2">
        <f>H3540*(1-H$1+IF(AND(WEEKDAY($A3541)&lt;&gt;1,WEEKDAY($A3541)&lt;&gt;7),-VLOOKUP($A3541,ETF_OP_Fee!$I$5:$J$14,2,1),0))^($A3541-$A3540)*(1+1*(B3541/B3540-1))</f>
        <v>21.213435119969489</v>
      </c>
      <c r="I3541" s="9">
        <f>IFERROR(VLOOKUP(A3541,'BITO-IV'!$A$1:$J$10000,4,0),"")</f>
        <v>19.733499999999999</v>
      </c>
      <c r="J3541" s="9">
        <f t="shared" si="177"/>
        <v>7.4996078747788797E-2</v>
      </c>
      <c r="L3541" s="9">
        <f>VLOOKUP(A3541,'ETH-Web'!$A$1:$G$10001,6,0)</f>
        <v>2467.0187989999999</v>
      </c>
      <c r="M3541" s="2">
        <f>M3540*(1-M$1+IF(AND(WEEKDAY($A3541)&lt;&gt;1,WEEKDAY($A3541)&lt;&gt;7),-VLOOKUP($A3541,ETF_OP_Fee!$K$5:$L$14,2,1),0))^($A3541-$A3540)*(1+2*(L3541/L3540-1))-M$3*IFERROR(VLOOKUP($A5137,Dividends!$C$10:$E$100,3,0),0)</f>
        <v>7.6231908504516097</v>
      </c>
      <c r="R3541">
        <f t="shared" si="180"/>
        <v>624.37993371898881</v>
      </c>
      <c r="S3541" t="e">
        <f t="shared" si="178"/>
        <v>#VALUE!</v>
      </c>
      <c r="T3541">
        <f t="shared" si="176"/>
        <v>484.18485833720388</v>
      </c>
      <c r="U3541">
        <f t="shared" si="182"/>
        <v>1609.4127178359718</v>
      </c>
      <c r="V3541">
        <f t="shared" si="183"/>
        <v>1563.4630450185243</v>
      </c>
      <c r="W3541">
        <f>VLOOKUP(A3541,Tbills!$B$4:$C$10000,2,1)</f>
        <v>5.2250004395604277</v>
      </c>
    </row>
    <row r="3542" spans="1:23">
      <c r="A3542" s="25">
        <v>45310</v>
      </c>
      <c r="B3542">
        <f>IFERROR(VLOOKUP($A3542,'BTC-Web'!$A$2:$H$10000,2,0),"")</f>
        <v>41278.460937999997</v>
      </c>
      <c r="C3542">
        <f>VLOOKUP(A3542,H_SPBTFDUE!$B$2:$C$5828,2,0)</f>
        <v>212.08</v>
      </c>
      <c r="D3542" s="2">
        <f>D3541*(1-D$1+IF(AND(WEEKDAY($A3542)&lt;&gt;1,WEEKDAY($A3542)&lt;&gt;7),-VLOOKUP($A3542,ETF_OP_Fee!$G$5:$H$14,2,1),0))^($A3542-$A3541)*(1+2*(C3542/C3541-1))+IFERROR(VLOOKUP(A3542,BITXeom!$C$9:$D$100,2,0),0)-$D$3*IFERROR(VLOOKUP($A3542,Dividends!$C$10:$E$100,2,0),0)</f>
        <v>21.419229906878304</v>
      </c>
      <c r="E3542" s="9">
        <v>21.35</v>
      </c>
      <c r="F3542" s="44">
        <f t="shared" si="184"/>
        <v>3.24261858914765E-3</v>
      </c>
      <c r="G3542" s="66">
        <f t="shared" si="181"/>
        <v>8.3014780500598809E-3</v>
      </c>
      <c r="H3542" s="2">
        <f>H3541*(1-H$1+IF(AND(WEEKDAY($A3542)&lt;&gt;1,WEEKDAY($A3542)&lt;&gt;7),-VLOOKUP($A3542,ETF_OP_Fee!$I$5:$J$14,2,1),0))^($A3542-$A3541)*(1+1*(B3542/B3541-1))</f>
        <v>20.470661812116539</v>
      </c>
      <c r="I3542" s="9">
        <f>IFERROR(VLOOKUP(A3542,'BITO-IV'!$A$1:$J$10000,4,0),"")</f>
        <v>20.076699999999999</v>
      </c>
      <c r="J3542" s="9">
        <f t="shared" si="177"/>
        <v>1.9622837025832895E-2</v>
      </c>
      <c r="L3542" s="9">
        <f>VLOOKUP(A3542,'ETH-Web'!$A$1:$G$10001,6,0)</f>
        <v>2489.4985350000002</v>
      </c>
      <c r="M3542" s="2">
        <f>M3541*(1-M$1+IF(AND(WEEKDAY($A3542)&lt;&gt;1,WEEKDAY($A3542)&lt;&gt;7),-VLOOKUP($A3542,ETF_OP_Fee!$K$5:$L$14,2,1),0))^($A3542-$A3541)*(1+2*(L3542/L3541-1))-M$3*IFERROR(VLOOKUP($A5138,Dividends!$C$10:$E$100,3,0),0)</f>
        <v>7.7619175905716595</v>
      </c>
      <c r="R3542">
        <f t="shared" si="180"/>
        <v>602.99598213106287</v>
      </c>
      <c r="S3542" t="e">
        <f t="shared" si="178"/>
        <v>#VALUE!</v>
      </c>
      <c r="T3542">
        <f t="shared" si="176"/>
        <v>492.52206223873662</v>
      </c>
      <c r="U3542">
        <f t="shared" si="182"/>
        <v>1624.0778565964306</v>
      </c>
      <c r="V3542">
        <f t="shared" si="183"/>
        <v>1591.914927673507</v>
      </c>
      <c r="W3542">
        <f>VLOOKUP(A3542,Tbills!$B$4:$C$10000,2,1)</f>
        <v>5.2250004395604277</v>
      </c>
    </row>
    <row r="3543" spans="1:23">
      <c r="A3543" s="25">
        <v>45313</v>
      </c>
      <c r="B3543">
        <f>IFERROR(VLOOKUP($A3543,'BTC-Web'!$A$2:$H$10000,2,0),"")</f>
        <v>41553.652344000002</v>
      </c>
      <c r="C3543">
        <f>VLOOKUP(A3543,H_SPBTFDUE!$B$2:$C$5828,2,0)</f>
        <v>204.77</v>
      </c>
      <c r="D3543" s="2">
        <f>D3542*(1-D$1+IF(AND(WEEKDAY($A3543)&lt;&gt;1,WEEKDAY($A3543)&lt;&gt;7),-VLOOKUP($A3543,ETF_OP_Fee!$G$5:$H$14,2,1),0))^($A3543-$A3542)*(1+2*(C3543/C3542-1))+IFERROR(VLOOKUP(A3543,BITXeom!$C$9:$D$100,2,0),0)-$D$3*IFERROR(VLOOKUP($A3543,Dividends!$C$10:$E$100,2,0),0)</f>
        <v>19.935457235352704</v>
      </c>
      <c r="E3543" s="9">
        <v>19.870000999999998</v>
      </c>
      <c r="F3543" s="44">
        <f t="shared" si="184"/>
        <v>3.2942240593096805E-3</v>
      </c>
      <c r="G3543" s="66">
        <f t="shared" si="181"/>
        <v>8.8733186884685233E-3</v>
      </c>
      <c r="H3543" s="2">
        <f>H3542*(1-H$1+IF(AND(WEEKDAY($A3543)&lt;&gt;1,WEEKDAY($A3543)&lt;&gt;7),-VLOOKUP($A3543,ETF_OP_Fee!$I$5:$J$14,2,1),0))^($A3543-$A3542)*(1+1*(B3543/B3542-1))</f>
        <v>20.558138911418546</v>
      </c>
      <c r="I3543" s="9">
        <f>IFERROR(VLOOKUP(A3543,'BITO-IV'!$A$1:$J$10000,4,0),"")</f>
        <v>19.393899999999999</v>
      </c>
      <c r="J3543" s="9">
        <f t="shared" si="177"/>
        <v>6.0031190808375268E-2</v>
      </c>
      <c r="L3543" s="9">
        <f>VLOOKUP(A3543,'ETH-Web'!$A$1:$G$10001,6,0)</f>
        <v>2310.8264159999999</v>
      </c>
      <c r="M3543" s="2">
        <f>M3542*(1-M$1+IF(AND(WEEKDAY($A3543)&lt;&gt;1,WEEKDAY($A3543)&lt;&gt;7),-VLOOKUP($A3543,ETF_OP_Fee!$K$5:$L$14,2,1),0))^($A3543-$A3542)*(1+2*(L3543/L3542-1))-M$3*IFERROR(VLOOKUP($A5139,Dividends!$C$10:$E$100,3,0),0)</f>
        <v>6.6472532989607256</v>
      </c>
      <c r="R3543">
        <f t="shared" si="180"/>
        <v>607.01597968824501</v>
      </c>
      <c r="S3543" t="e">
        <f t="shared" si="178"/>
        <v>#VALUE!</v>
      </c>
      <c r="T3543">
        <f t="shared" si="176"/>
        <v>475.54575011611701</v>
      </c>
      <c r="U3543">
        <f t="shared" si="182"/>
        <v>1507.5172609666513</v>
      </c>
      <c r="V3543">
        <f t="shared" si="183"/>
        <v>1363.3050893887676</v>
      </c>
      <c r="W3543">
        <f>VLOOKUP(A3543,Tbills!$B$4:$C$10000,2,1)</f>
        <v>5.2250004395604277</v>
      </c>
    </row>
    <row r="3544" spans="1:23">
      <c r="A3544" s="25">
        <v>45314</v>
      </c>
      <c r="B3544">
        <f>IFERROR(VLOOKUP($A3544,'BTC-Web'!$A$2:$H$10000,2,0),"")</f>
        <v>39518.714844000002</v>
      </c>
      <c r="C3544">
        <f>VLOOKUP(A3544,H_SPBTFDUE!$B$2:$C$5828,2,0)</f>
        <v>200.08</v>
      </c>
      <c r="D3544" s="2">
        <f>D3543*(1-D$1+IF(AND(WEEKDAY($A3544)&lt;&gt;1,WEEKDAY($A3544)&lt;&gt;7),-VLOOKUP($A3544,ETF_OP_Fee!$G$5:$H$14,2,1),0))^($A3544-$A3543)*(1+2*(C3544/C3543-1))+IFERROR(VLOOKUP(A3544,BITXeom!$C$9:$D$100,2,0),0)-$D$3*IFERROR(VLOOKUP($A3544,Dividends!$C$10:$E$100,2,0),0)</f>
        <v>19.019970856017618</v>
      </c>
      <c r="E3544" s="9">
        <v>18.899999999999999</v>
      </c>
      <c r="F3544" s="44">
        <f t="shared" si="184"/>
        <v>6.3476643395565802E-3</v>
      </c>
      <c r="G3544" s="66">
        <f t="shared" si="181"/>
        <v>9.2793212585932528E-3</v>
      </c>
      <c r="H3544" s="2">
        <f>H3543*(1-H$1+IF(AND(WEEKDAY($A3544)&lt;&gt;1,WEEKDAY($A3544)&lt;&gt;7),-VLOOKUP($A3544,ETF_OP_Fee!$I$5:$J$14,2,1),0))^($A3544-$A3543)*(1+1*(B3544/B3543-1))</f>
        <v>19.535872376688342</v>
      </c>
      <c r="I3544" s="9">
        <f>IFERROR(VLOOKUP(A3544,'BITO-IV'!$A$1:$J$10000,4,0),"")</f>
        <v>18.951799999999999</v>
      </c>
      <c r="J3544" s="9">
        <f t="shared" si="177"/>
        <v>3.0818833920173372E-2</v>
      </c>
      <c r="L3544" s="9">
        <f>VLOOKUP(A3544,'ETH-Web'!$A$1:$G$10001,6,0)</f>
        <v>2240.6860350000002</v>
      </c>
      <c r="M3544" s="2">
        <f>M3543*(1-M$1+IF(AND(WEEKDAY($A3544)&lt;&gt;1,WEEKDAY($A3544)&lt;&gt;7),-VLOOKUP($A3544,ETF_OP_Fee!$K$5:$L$14,2,1),0))^($A3544-$A3543)*(1+2*(L3544/L3543-1))-M$3*IFERROR(VLOOKUP($A5140,Dividends!$C$10:$E$100,3,0),0)</f>
        <v>6.2435651092153659</v>
      </c>
      <c r="R3544">
        <f t="shared" si="180"/>
        <v>577.28960160862471</v>
      </c>
      <c r="S3544" t="e">
        <f t="shared" si="178"/>
        <v>#VALUE!</v>
      </c>
      <c r="T3544">
        <f t="shared" si="176"/>
        <v>464.65397120297257</v>
      </c>
      <c r="U3544">
        <f t="shared" si="182"/>
        <v>1461.7596764435752</v>
      </c>
      <c r="V3544">
        <f t="shared" si="183"/>
        <v>1280.5114693995861</v>
      </c>
      <c r="W3544">
        <f>VLOOKUP(A3544,Tbills!$B$4:$C$10000,2,1)</f>
        <v>5.2250004395604277</v>
      </c>
    </row>
    <row r="3545" spans="1:23">
      <c r="A3545" s="25">
        <v>45315</v>
      </c>
      <c r="B3545">
        <f>IFERROR(VLOOKUP($A3545,'BTC-Web'!$A$2:$H$10000,2,0),"")</f>
        <v>39877.59375</v>
      </c>
      <c r="C3545">
        <f>VLOOKUP(A3545,H_SPBTFDUE!$B$2:$C$5828,2,0)</f>
        <v>202.15</v>
      </c>
      <c r="D3545" s="2">
        <f>D3544*(1-D$1+IF(AND(WEEKDAY($A3545)&lt;&gt;1,WEEKDAY($A3545)&lt;&gt;7),-VLOOKUP($A3545,ETF_OP_Fee!$G$5:$H$14,2,1),0))^($A3545-$A3544)*(1+2*(C3545/C3544-1))+IFERROR(VLOOKUP(A3545,BITXeom!$C$9:$D$100,2,0),0)-$D$3*IFERROR(VLOOKUP($A3545,Dividends!$C$10:$E$100,2,0),0)</f>
        <v>19.411186569578859</v>
      </c>
      <c r="E3545" s="9">
        <v>19.219999000000001</v>
      </c>
      <c r="F3545" s="44">
        <f t="shared" si="184"/>
        <v>9.9473246371584167E-3</v>
      </c>
      <c r="G3545" s="66">
        <f t="shared" si="181"/>
        <v>9.086833077438166E-3</v>
      </c>
      <c r="H3545" s="2">
        <f>H3544*(1-H$1+IF(AND(WEEKDAY($A3545)&lt;&gt;1,WEEKDAY($A3545)&lt;&gt;7),-VLOOKUP($A3545,ETF_OP_Fee!$I$5:$J$14,2,1),0))^($A3545-$A3544)*(1+1*(B3545/B3544-1))</f>
        <v>19.6976467051485</v>
      </c>
      <c r="I3545" s="9">
        <f>IFERROR(VLOOKUP(A3545,'BITO-IV'!$A$1:$J$10000,4,0),"")</f>
        <v>19.1478</v>
      </c>
      <c r="J3545" s="9">
        <f t="shared" si="177"/>
        <v>2.8715920635712822E-2</v>
      </c>
      <c r="L3545" s="9">
        <f>VLOOKUP(A3545,'ETH-Web'!$A$1:$G$10001,6,0)</f>
        <v>2233.561768</v>
      </c>
      <c r="M3545" s="2">
        <f>M3544*(1-M$1+IF(AND(WEEKDAY($A3545)&lt;&gt;1,WEEKDAY($A3545)&lt;&gt;7),-VLOOKUP($A3545,ETF_OP_Fee!$K$5:$L$14,2,1),0))^($A3545-$A3544)*(1+2*(L3545/L3544-1))-M$3*IFERROR(VLOOKUP($A5141,Dividends!$C$10:$E$100,3,0),0)</f>
        <v>6.2037024759331363</v>
      </c>
      <c r="R3545">
        <f t="shared" si="180"/>
        <v>582.53210662146</v>
      </c>
      <c r="S3545" t="e">
        <f t="shared" si="178"/>
        <v>#VALUE!</v>
      </c>
      <c r="T3545">
        <f t="shared" si="176"/>
        <v>469.46121690664188</v>
      </c>
      <c r="U3545">
        <f t="shared" si="182"/>
        <v>1457.1120078000665</v>
      </c>
      <c r="V3545">
        <f t="shared" si="183"/>
        <v>1272.3359225404649</v>
      </c>
      <c r="W3545">
        <f>VLOOKUP(A3545,Tbills!$B$4:$C$10000,2,1)</f>
        <v>5.2250004395604277</v>
      </c>
    </row>
    <row r="3546" spans="1:23">
      <c r="A3546" s="25">
        <v>45316</v>
      </c>
      <c r="B3546">
        <f>IFERROR(VLOOKUP($A3546,'BTC-Web'!$A$2:$H$10000,2,0),"")</f>
        <v>40075.550780999998</v>
      </c>
      <c r="C3546">
        <f>VLOOKUP(A3546,H_SPBTFDUE!$B$2:$C$5828,2,0)</f>
        <v>202.45</v>
      </c>
      <c r="D3546" s="2">
        <f>D3545*(1-D$1+IF(AND(WEEKDAY($A3546)&lt;&gt;1,WEEKDAY($A3546)&lt;&gt;7),-VLOOKUP($A3546,ETF_OP_Fee!$G$5:$H$14,2,1),0))^($A3546-$A3545)*(1+2*(C3546/C3545-1))+IFERROR(VLOOKUP(A3546,BITXeom!$C$9:$D$100,2,0),0)-$D$3*IFERROR(VLOOKUP($A3546,Dividends!$C$10:$E$100,2,0),0)</f>
        <v>19.46645385263329</v>
      </c>
      <c r="E3546" s="9">
        <v>19.469999000000001</v>
      </c>
      <c r="F3546" s="44">
        <f t="shared" si="184"/>
        <v>-1.8208256542340262E-4</v>
      </c>
      <c r="G3546" s="66">
        <f t="shared" si="181"/>
        <v>9.0593894985579199E-3</v>
      </c>
      <c r="H3546" s="2">
        <f>H3545*(1-H$1+IF(AND(WEEKDAY($A3546)&lt;&gt;1,WEEKDAY($A3546)&lt;&gt;7),-VLOOKUP($A3546,ETF_OP_Fee!$I$5:$J$14,2,1),0))^($A3546-$A3545)*(1+1*(B3546/B3545-1))</f>
        <v>19.779727365677271</v>
      </c>
      <c r="I3546" s="9">
        <f>IFERROR(VLOOKUP(A3546,'BITO-IV'!$A$1:$J$10000,4,0),"")</f>
        <v>19.173400000000001</v>
      </c>
      <c r="J3546" s="9">
        <f t="shared" si="177"/>
        <v>3.1623361828224006E-2</v>
      </c>
      <c r="L3546" s="9">
        <f>VLOOKUP(A3546,'ETH-Web'!$A$1:$G$10001,6,0)</f>
        <v>2217.7102049999999</v>
      </c>
      <c r="M3546" s="2">
        <f>M3545*(1-M$1+IF(AND(WEEKDAY($A3546)&lt;&gt;1,WEEKDAY($A3546)&lt;&gt;7),-VLOOKUP($A3546,ETF_OP_Fee!$K$5:$L$14,2,1),0))^($A3546-$A3545)*(1+2*(L3546/L3545-1))-M$3*IFERROR(VLOOKUP($A5142,Dividends!$C$10:$E$100,3,0),0)</f>
        <v>6.1154897622673676</v>
      </c>
      <c r="R3546">
        <f t="shared" si="180"/>
        <v>585.42386400812416</v>
      </c>
      <c r="S3546" t="e">
        <f t="shared" si="178"/>
        <v>#VALUE!</v>
      </c>
      <c r="T3546">
        <f t="shared" si="176"/>
        <v>470.15791918253592</v>
      </c>
      <c r="U3546">
        <f t="shared" si="182"/>
        <v>1446.7709001035546</v>
      </c>
      <c r="V3546">
        <f t="shared" si="183"/>
        <v>1254.2441128740363</v>
      </c>
      <c r="W3546">
        <f>VLOOKUP(A3546,Tbills!$B$4:$C$10000,2,1)</f>
        <v>5.2250004395604277</v>
      </c>
    </row>
    <row r="3547" spans="1:23">
      <c r="A3547" s="25">
        <v>45317</v>
      </c>
      <c r="B3547">
        <f>IFERROR(VLOOKUP($A3547,'BTC-Web'!$A$2:$H$10000,2,0),"")</f>
        <v>39936.816405999998</v>
      </c>
      <c r="C3547">
        <f>VLOOKUP(A3547,H_SPBTFDUE!$B$2:$C$5828,2,0)</f>
        <v>214.41</v>
      </c>
      <c r="D3547" s="2">
        <f>D3546*(1-D$1+IF(AND(WEEKDAY($A3547)&lt;&gt;1,WEEKDAY($A3547)&lt;&gt;7),-VLOOKUP($A3547,ETF_OP_Fee!$G$5:$H$14,2,1),0))^($A3547-$A3546)*(1+2*(C3547/C3546-1))+IFERROR(VLOOKUP(A3547,BITXeom!$C$9:$D$100,2,0),0)-$D$3*IFERROR(VLOOKUP($A3547,Dividends!$C$10:$E$100,2,0),0)</f>
        <v>21.763842674707959</v>
      </c>
      <c r="E3547" s="9">
        <v>21.59</v>
      </c>
      <c r="F3547" s="44">
        <f t="shared" si="184"/>
        <v>8.0519997548846867E-3</v>
      </c>
      <c r="G3547" s="66">
        <f t="shared" si="181"/>
        <v>7.9885272159217861E-3</v>
      </c>
      <c r="H3547" s="2">
        <f>H3546*(1-H$1+IF(AND(WEEKDAY($A3547)&lt;&gt;1,WEEKDAY($A3547)&lt;&gt;7),-VLOOKUP($A3547,ETF_OP_Fee!$I$5:$J$14,2,1),0))^($A3547-$A3546)*(1+1*(B3547/B3546-1))</f>
        <v>19.695619499985511</v>
      </c>
      <c r="I3547" s="9">
        <f>IFERROR(VLOOKUP(A3547,'BITO-IV'!$A$1:$J$10000,4,0),"")</f>
        <v>20.3066</v>
      </c>
      <c r="J3547" s="9">
        <f t="shared" si="177"/>
        <v>-3.0087779343390242E-2</v>
      </c>
      <c r="L3547" s="9">
        <f>VLOOKUP(A3547,'ETH-Web'!$A$1:$G$10001,6,0)</f>
        <v>2267.1997070000002</v>
      </c>
      <c r="M3547" s="2">
        <f>M3546*(1-M$1+IF(AND(WEEKDAY($A3547)&lt;&gt;1,WEEKDAY($A3547)&lt;&gt;7),-VLOOKUP($A3547,ETF_OP_Fee!$K$5:$L$14,2,1),0))^($A3547-$A3546)*(1+2*(L3547/L3546-1))-M$3*IFERROR(VLOOKUP($A5143,Dividends!$C$10:$E$100,3,0),0)</f>
        <v>6.3882667093016128</v>
      </c>
      <c r="R3547">
        <f t="shared" si="180"/>
        <v>583.39723150275745</v>
      </c>
      <c r="S3547" t="e">
        <f t="shared" si="178"/>
        <v>#VALUE!</v>
      </c>
      <c r="T3547">
        <f t="shared" si="176"/>
        <v>497.93311658151413</v>
      </c>
      <c r="U3547">
        <f t="shared" si="182"/>
        <v>1479.0564400234184</v>
      </c>
      <c r="V3547">
        <f t="shared" si="183"/>
        <v>1310.1887539813429</v>
      </c>
      <c r="W3547">
        <f>VLOOKUP(A3547,Tbills!$B$4:$C$10000,2,1)</f>
        <v>5.2250004395604277</v>
      </c>
    </row>
    <row r="3548" spans="1:23">
      <c r="A3548" s="25">
        <v>45320</v>
      </c>
      <c r="B3548">
        <f>IFERROR(VLOOKUP($A3548,'BTC-Web'!$A$2:$H$10000,2,0),"")</f>
        <v>42030.914062999997</v>
      </c>
      <c r="C3548">
        <f>VLOOKUP(A3548,H_SPBTFDUE!$B$2:$C$5828,2,0)</f>
        <v>220.18</v>
      </c>
      <c r="D3548" s="2">
        <f>D3547*(1-D$1+IF(AND(WEEKDAY($A3548)&lt;&gt;1,WEEKDAY($A3548)&lt;&gt;7),-VLOOKUP($A3548,ETF_OP_Fee!$G$5:$H$14,2,1),0))^($A3548-$A3547)*(1+2*(C3548/C3547-1))+IFERROR(VLOOKUP(A3548,BITXeom!$C$9:$D$100,2,0),0)-$D$3*IFERROR(VLOOKUP($A3548,Dividends!$C$10:$E$100,2,0),0)</f>
        <v>22.926925370109743</v>
      </c>
      <c r="E3548" s="9">
        <v>22.809999000000001</v>
      </c>
      <c r="F3548" s="44">
        <f t="shared" si="184"/>
        <v>5.12610150091386E-3</v>
      </c>
      <c r="G3548" s="66">
        <f t="shared" si="181"/>
        <v>7.5581519322542633E-3</v>
      </c>
      <c r="H3548" s="2">
        <f>H3547*(1-H$1+IF(AND(WEEKDAY($A3548)&lt;&gt;1,WEEKDAY($A3548)&lt;&gt;7),-VLOOKUP($A3548,ETF_OP_Fee!$I$5:$J$14,2,1),0))^($A3548-$A3547)*(1+1*(B3548/B3547-1))</f>
        <v>20.679081539695488</v>
      </c>
      <c r="I3548" s="9">
        <f>IFERROR(VLOOKUP(A3548,'BITO-IV'!$A$1:$J$10000,4,0),"")</f>
        <v>20.856999999999999</v>
      </c>
      <c r="J3548" s="9">
        <f t="shared" si="177"/>
        <v>-8.5303955652543673E-3</v>
      </c>
      <c r="L3548" s="9">
        <f>VLOOKUP(A3548,'ETH-Web'!$A$1:$G$10001,6,0)</f>
        <v>2317.0642090000001</v>
      </c>
      <c r="M3548" s="2">
        <f>M3547*(1-M$1+IF(AND(WEEKDAY($A3548)&lt;&gt;1,WEEKDAY($A3548)&lt;&gt;7),-VLOOKUP($A3548,ETF_OP_Fee!$K$5:$L$14,2,1),0))^($A3548-$A3547)*(1+2*(L3548/L3547-1))-M$3*IFERROR(VLOOKUP($A5144,Dividends!$C$10:$E$100,3,0),0)</f>
        <v>6.6687569037914507</v>
      </c>
      <c r="R3548">
        <f t="shared" si="180"/>
        <v>613.98782147794293</v>
      </c>
      <c r="S3548" t="e">
        <f t="shared" si="178"/>
        <v>#VALUE!</v>
      </c>
      <c r="T3548">
        <f t="shared" si="176"/>
        <v>511.33302368787736</v>
      </c>
      <c r="U3548">
        <f t="shared" si="182"/>
        <v>1511.5866192502194</v>
      </c>
      <c r="V3548">
        <f t="shared" si="183"/>
        <v>1367.71532811256</v>
      </c>
      <c r="W3548">
        <f>VLOOKUP(A3548,Tbills!$B$4:$C$10000,2,1)</f>
        <v>5.2250004395604277</v>
      </c>
    </row>
    <row r="3549" spans="1:23">
      <c r="A3549" s="25">
        <v>45321</v>
      </c>
      <c r="B3549">
        <f>IFERROR(VLOOKUP($A3549,'BTC-Web'!$A$2:$H$10000,2,0),"")</f>
        <v>43300.226562999997</v>
      </c>
      <c r="C3549">
        <f>VLOOKUP(A3549,H_SPBTFDUE!$B$2:$C$5828,2,0)</f>
        <v>221.95</v>
      </c>
      <c r="D3549" s="2">
        <f>D3548*(1-D$1+IF(AND(WEEKDAY($A3549)&lt;&gt;1,WEEKDAY($A3549)&lt;&gt;7),-VLOOKUP($A3549,ETF_OP_Fee!$G$5:$H$14,2,1),0))^($A3549-$A3548)*(1+2*(C3549/C3548-1))+IFERROR(VLOOKUP(A3549,BITXeom!$C$9:$D$100,2,0),0)-$D$3*IFERROR(VLOOKUP($A3549,Dividends!$C$10:$E$100,2,0),0)</f>
        <v>23.292730619787047</v>
      </c>
      <c r="E3549" s="9">
        <v>23.200001</v>
      </c>
      <c r="F3549" s="44">
        <f t="shared" si="184"/>
        <v>3.996966197848284E-3</v>
      </c>
      <c r="G3549" s="66">
        <f t="shared" si="181"/>
        <v>7.4362403824808901E-3</v>
      </c>
      <c r="H3549" s="2">
        <f>H3548*(1-H$1+IF(AND(WEEKDAY($A3549)&lt;&gt;1,WEEKDAY($A3549)&lt;&gt;7),-VLOOKUP($A3549,ETF_OP_Fee!$I$5:$J$14,2,1),0))^($A3549-$A3548)*(1+1*(B3549/B3548-1))</f>
        <v>21.286682470137507</v>
      </c>
      <c r="I3549" s="9">
        <f>IFERROR(VLOOKUP(A3549,'BITO-IV'!$A$1:$J$10000,4,0),"")</f>
        <v>21.015000000000001</v>
      </c>
      <c r="J3549" s="9">
        <f t="shared" si="177"/>
        <v>1.2928026178325336E-2</v>
      </c>
      <c r="L3549" s="9">
        <f>VLOOKUP(A3549,'ETH-Web'!$A$1:$G$10001,6,0)</f>
        <v>2344.4936520000001</v>
      </c>
      <c r="M3549" s="2">
        <f>M3548*(1-M$1+IF(AND(WEEKDAY($A3549)&lt;&gt;1,WEEKDAY($A3549)&lt;&gt;7),-VLOOKUP($A3549,ETF_OP_Fee!$K$5:$L$14,2,1),0))^($A3549-$A3548)*(1+2*(L3549/L3548-1))-M$3*IFERROR(VLOOKUP($A5145,Dividends!$C$10:$E$100,3,0),0)</f>
        <v>6.8264707950855072</v>
      </c>
      <c r="R3549">
        <f t="shared" si="180"/>
        <v>632.52994538896633</v>
      </c>
      <c r="S3549" t="e">
        <f t="shared" si="178"/>
        <v>#VALUE!</v>
      </c>
      <c r="T3549">
        <f t="shared" si="176"/>
        <v>515.44356711565251</v>
      </c>
      <c r="U3549">
        <f t="shared" si="182"/>
        <v>1529.4808057174043</v>
      </c>
      <c r="V3549">
        <f t="shared" si="183"/>
        <v>1400.0613424734254</v>
      </c>
      <c r="W3549">
        <f>VLOOKUP(A3549,Tbills!$B$4:$C$10000,2,1)</f>
        <v>5.2250004395604277</v>
      </c>
    </row>
    <row r="3550" spans="1:23">
      <c r="A3550" s="25">
        <v>45322</v>
      </c>
      <c r="B3550">
        <f>IFERROR(VLOOKUP($A3550,'BTC-Web'!$A$2:$H$10000,2,0),"")</f>
        <v>42946.25</v>
      </c>
      <c r="C3550">
        <f>VLOOKUP(A3550,H_SPBTFDUE!$B$2:$C$5828,2,0)</f>
        <v>216.53</v>
      </c>
      <c r="D3550" s="2">
        <f>D3549*(1-D$1+IF(AND(WEEKDAY($A3550)&lt;&gt;1,WEEKDAY($A3550)&lt;&gt;7),-VLOOKUP($A3550,ETF_OP_Fee!$G$5:$H$14,2,1),0))^($A3550-$A3549)*(1+2*(C3550/C3549-1))+IFERROR(VLOOKUP(A3550,BITXeom!$C$9:$D$100,2,0),0)-$D$3*IFERROR(VLOOKUP($A3550,Dividends!$C$10:$E$100,2,0),0)</f>
        <v>22.152446890351015</v>
      </c>
      <c r="E3550" s="9">
        <v>22.09</v>
      </c>
      <c r="F3550" s="44">
        <f t="shared" si="184"/>
        <v>2.8269303010872715E-3</v>
      </c>
      <c r="G3550" s="66">
        <f t="shared" si="181"/>
        <v>7.7990379976394181E-3</v>
      </c>
      <c r="H3550" s="2">
        <f>H3549*(1-H$1+IF(AND(WEEKDAY($A3550)&lt;&gt;1,WEEKDAY($A3550)&lt;&gt;7),-VLOOKUP($A3550,ETF_OP_Fee!$I$5:$J$14,2,1),0))^($A3550-$A3549)*(1+1*(B3550/B3549-1))</f>
        <v>21.095919687236549</v>
      </c>
      <c r="I3550" s="9">
        <f>IFERROR(VLOOKUP(A3550,'BITO-IV'!$A$1:$J$10000,4,0),"")</f>
        <v>20.5077</v>
      </c>
      <c r="J3550" s="9">
        <f t="shared" si="177"/>
        <v>2.868286971413414E-2</v>
      </c>
      <c r="L3550" s="9">
        <f>VLOOKUP(A3550,'ETH-Web'!$A$1:$G$10001,6,0)</f>
        <v>2282.5444339999999</v>
      </c>
      <c r="M3550" s="2">
        <f>M3549*(1-M$1+IF(AND(WEEKDAY($A3550)&lt;&gt;1,WEEKDAY($A3550)&lt;&gt;7),-VLOOKUP($A3550,ETF_OP_Fee!$K$5:$L$14,2,1),0))^($A3550-$A3549)*(1+2*(L3550/L3549-1))-M$3*IFERROR(VLOOKUP($A5146,Dividends!$C$10:$E$100,3,0),0)</f>
        <v>6.4655487486838208</v>
      </c>
      <c r="R3550">
        <f t="shared" si="180"/>
        <v>627.35905382936687</v>
      </c>
      <c r="S3550" t="e">
        <f t="shared" si="178"/>
        <v>#VALUE!</v>
      </c>
      <c r="T3550">
        <f t="shared" si="176"/>
        <v>502.85647933116576</v>
      </c>
      <c r="U3550">
        <f t="shared" si="182"/>
        <v>1489.0669023658745</v>
      </c>
      <c r="V3550">
        <f t="shared" si="183"/>
        <v>1326.0387589186573</v>
      </c>
      <c r="W3550">
        <f>VLOOKUP(A3550,Tbills!$B$4:$C$10000,2,1)</f>
        <v>5.2250004395604277</v>
      </c>
    </row>
    <row r="3551" spans="1:23">
      <c r="A3551" s="25">
        <v>45323</v>
      </c>
      <c r="B3551">
        <f>IFERROR(VLOOKUP($A3551,'BTC-Web'!$A$2:$H$10000,2,0),"")</f>
        <v>42569.761719000002</v>
      </c>
      <c r="C3551">
        <f>VLOOKUP(A3551,H_SPBTFDUE!$B$2:$C$5828,2,0)</f>
        <v>218.9</v>
      </c>
      <c r="D3551" s="2">
        <f>D3550*(1-D$1+IF(AND(WEEKDAY($A3551)&lt;&gt;1,WEEKDAY($A3551)&lt;&gt;7),-VLOOKUP($A3551,ETF_OP_Fee!$G$5:$H$14,2,1),0))^($A3551-$A3550)*(1+2*(C3551/C3550-1))+IFERROR(VLOOKUP(A3551,BITXeom!$C$9:$D$100,2,0),0)-$D$3*IFERROR(VLOOKUP($A3551,Dividends!$C$10:$E$100,2,0),0)</f>
        <v>22.634651258253026</v>
      </c>
      <c r="E3551" s="9">
        <v>22.58</v>
      </c>
      <c r="F3551" s="44">
        <f t="shared" si="184"/>
        <v>2.4203391608959013E-3</v>
      </c>
      <c r="G3551" s="66">
        <f t="shared" si="181"/>
        <v>7.627905376857068E-3</v>
      </c>
      <c r="H3551" s="2">
        <f>H3550*(1-H$1+IF(AND(WEEKDAY($A3551)&lt;&gt;1,WEEKDAY($A3551)&lt;&gt;7),-VLOOKUP($A3551,ETF_OP_Fee!$I$5:$J$14,2,1),0))^($A3551-$A3550)*(1+1*(B3551/B3550-1))</f>
        <v>20.894396756991249</v>
      </c>
      <c r="I3551" s="9">
        <f>IFERROR(VLOOKUP(A3551,'BITO-IV'!$A$1:$J$10000,4,0),"")</f>
        <v>20.377199999999998</v>
      </c>
      <c r="J3551" s="9">
        <f t="shared" si="177"/>
        <v>2.5381149372398992E-2</v>
      </c>
      <c r="L3551" s="9">
        <f>VLOOKUP(A3551,'ETH-Web'!$A$1:$G$10001,6,0)</f>
        <v>2303.8247070000002</v>
      </c>
      <c r="M3551" s="2">
        <f>M3550*(1-M$1+IF(AND(WEEKDAY($A3551)&lt;&gt;1,WEEKDAY($A3551)&lt;&gt;7),-VLOOKUP($A3551,ETF_OP_Fee!$K$5:$L$14,2,1),0))^($A3551-$A3550)*(1+2*(L3551/L3550-1))-M$3*IFERROR(VLOOKUP($A5147,Dividends!$C$10:$E$100,3,0),0)</f>
        <v>6.5859363860755531</v>
      </c>
      <c r="R3551">
        <f t="shared" si="180"/>
        <v>621.85931097065384</v>
      </c>
      <c r="S3551" t="e">
        <f t="shared" si="178"/>
        <v>#VALUE!</v>
      </c>
      <c r="T3551">
        <f t="shared" ref="T3551:T3600" si="185">IF($A3551&gt;=$R$2,C3551*T$4,"")</f>
        <v>508.36042731072916</v>
      </c>
      <c r="U3551">
        <f t="shared" si="182"/>
        <v>1502.9495456676218</v>
      </c>
      <c r="V3551">
        <f t="shared" si="183"/>
        <v>1350.7294200645622</v>
      </c>
      <c r="W3551">
        <f>VLOOKUP(A3551,Tbills!$B$4:$C$10000,2,1)</f>
        <v>5.2099991208791483</v>
      </c>
    </row>
    <row r="3552" spans="1:23">
      <c r="A3552" s="25">
        <v>45324</v>
      </c>
      <c r="B3552">
        <f>IFERROR(VLOOKUP($A3552,'BTC-Web'!$A$2:$H$10000,2,0),"")</f>
        <v>43077.640625</v>
      </c>
      <c r="C3552">
        <f>VLOOKUP(A3552,H_SPBTFDUE!$B$2:$C$5828,2,0)</f>
        <v>218.48</v>
      </c>
      <c r="D3552" s="2">
        <f>D3551*(1-D$1+IF(AND(WEEKDAY($A3552)&lt;&gt;1,WEEKDAY($A3552)&lt;&gt;7),-VLOOKUP($A3552,ETF_OP_Fee!$G$5:$H$14,2,1),0))^($A3552-$A3551)*(1+2*(C3552/C3551-1))+IFERROR(VLOOKUP(A3552,BITXeom!$C$9:$D$100,2,0),0)-$D$3*IFERROR(VLOOKUP($A3552,Dividends!$C$10:$E$100,2,0),0)</f>
        <v>22.545075666644561</v>
      </c>
      <c r="E3552" s="9">
        <v>22.49</v>
      </c>
      <c r="F3552" s="44">
        <f t="shared" si="184"/>
        <v>2.4488958045603137E-3</v>
      </c>
      <c r="G3552" s="66">
        <f t="shared" si="181"/>
        <v>7.6567793928560123E-3</v>
      </c>
      <c r="H3552" s="2">
        <f>H3551*(1-H$1+IF(AND(WEEKDAY($A3552)&lt;&gt;1,WEEKDAY($A3552)&lt;&gt;7),-VLOOKUP($A3552,ETF_OP_Fee!$I$5:$J$14,2,1),0))^($A3552-$A3551)*(1+1*(B3552/B3551-1))</f>
        <v>21.12690741374939</v>
      </c>
      <c r="I3552" s="9">
        <f>IFERROR(VLOOKUP(A3552,'BITO-IV'!$A$1:$J$10000,4,0),"")</f>
        <v>20.349399999999999</v>
      </c>
      <c r="J3552" s="9">
        <f t="shared" si="177"/>
        <v>3.8207879040629722E-2</v>
      </c>
      <c r="L3552" s="9">
        <f>VLOOKUP(A3552,'ETH-Web'!$A$1:$G$10001,6,0)</f>
        <v>2308.038086</v>
      </c>
      <c r="M3552" s="2">
        <f>M3551*(1-M$1+IF(AND(WEEKDAY($A3552)&lt;&gt;1,WEEKDAY($A3552)&lt;&gt;7),-VLOOKUP($A3552,ETF_OP_Fee!$K$5:$L$14,2,1),0))^($A3552-$A3551)*(1+2*(L3552/L3551-1))-M$3*IFERROR(VLOOKUP($A5148,Dividends!$C$10:$E$100,3,0),0)</f>
        <v>6.6098557016499297</v>
      </c>
      <c r="R3552">
        <f t="shared" si="180"/>
        <v>629.27840879474923</v>
      </c>
      <c r="S3552" t="e">
        <f t="shared" si="178"/>
        <v>#VALUE!</v>
      </c>
      <c r="T3552">
        <f t="shared" si="185"/>
        <v>507.38504412447742</v>
      </c>
      <c r="U3552">
        <f t="shared" si="182"/>
        <v>1505.6982339834187</v>
      </c>
      <c r="V3552">
        <f t="shared" si="183"/>
        <v>1355.635104140471</v>
      </c>
      <c r="W3552">
        <f>VLOOKUP(A3552,Tbills!$B$4:$C$10000,2,1)</f>
        <v>5.2099991208791483</v>
      </c>
    </row>
    <row r="3553" spans="1:23">
      <c r="A3553" s="25">
        <v>45327</v>
      </c>
      <c r="B3553">
        <f>IFERROR(VLOOKUP($A3553,'BTC-Web'!$A$2:$H$10000,2,0),"")</f>
        <v>42577.621094000002</v>
      </c>
      <c r="C3553">
        <f>VLOOKUP(A3553,H_SPBTFDUE!$B$2:$C$5828,2,0)</f>
        <v>215.29</v>
      </c>
      <c r="D3553" s="2">
        <f>D3552*(1-D$1+IF(AND(WEEKDAY($A3553)&lt;&gt;1,WEEKDAY($A3553)&lt;&gt;7),-VLOOKUP($A3553,ETF_OP_Fee!$G$5:$H$14,2,1),0))^($A3553-$A3552)*(1+2*(C3553/C3552-1))+IFERROR(VLOOKUP(A3553,BITXeom!$C$9:$D$100,2,0),0)-$D$3*IFERROR(VLOOKUP($A3553,Dividends!$C$10:$E$100,2,0),0)</f>
        <v>21.878805588813101</v>
      </c>
      <c r="E3553" s="9">
        <v>21.809999000000001</v>
      </c>
      <c r="F3553" s="44">
        <f t="shared" si="184"/>
        <v>3.1548185221421665E-3</v>
      </c>
      <c r="G3553" s="66">
        <f t="shared" si="181"/>
        <v>7.8799722365891847E-3</v>
      </c>
      <c r="H3553" s="2">
        <f>H3552*(1-H$1+IF(AND(WEEKDAY($A3553)&lt;&gt;1,WEEKDAY($A3553)&lt;&gt;7),-VLOOKUP($A3553,ETF_OP_Fee!$I$5:$J$14,2,1),0))^($A3553-$A3552)*(1+1*(B3553/B3552-1))</f>
        <v>20.832031332314067</v>
      </c>
      <c r="I3553" s="9">
        <f>IFERROR(VLOOKUP(A3553,'BITO-IV'!$A$1:$J$10000,4,0),"")</f>
        <v>20.0594</v>
      </c>
      <c r="J3553" s="9">
        <f t="shared" ref="J3553:J3600" si="186">H3553/I3553-1</f>
        <v>3.8517170618965091E-2</v>
      </c>
      <c r="L3553" s="9">
        <f>VLOOKUP(A3553,'ETH-Web'!$A$1:$G$10001,6,0)</f>
        <v>2298.8889159999999</v>
      </c>
      <c r="M3553" s="2">
        <f>M3552*(1-M$1+IF(AND(WEEKDAY($A3553)&lt;&gt;1,WEEKDAY($A3553)&lt;&gt;7),-VLOOKUP($A3553,ETF_OP_Fee!$K$5:$L$14,2,1),0))^($A3553-$A3552)*(1+2*(L3553/L3552-1))-M$3*IFERROR(VLOOKUP($A5149,Dividends!$C$10:$E$100,3,0),0)</f>
        <v>6.5569455351274142</v>
      </c>
      <c r="R3553">
        <f t="shared" si="180"/>
        <v>621.97412076344585</v>
      </c>
      <c r="S3553" t="e">
        <f t="shared" si="178"/>
        <v>#VALUE!</v>
      </c>
      <c r="T3553">
        <f t="shared" si="185"/>
        <v>499.97677659080347</v>
      </c>
      <c r="U3553">
        <f t="shared" si="182"/>
        <v>1499.7295763624827</v>
      </c>
      <c r="V3553">
        <f t="shared" si="183"/>
        <v>1344.783599608241</v>
      </c>
      <c r="W3553">
        <f>VLOOKUP(A3553,Tbills!$B$4:$C$10000,2,1)</f>
        <v>5.2099991208791483</v>
      </c>
    </row>
    <row r="3554" spans="1:23">
      <c r="A3554" s="25">
        <v>45328</v>
      </c>
      <c r="B3554">
        <f>IFERROR(VLOOKUP($A3554,'BTC-Web'!$A$2:$H$10000,2,0),"")</f>
        <v>42657.390625</v>
      </c>
      <c r="C3554">
        <f>VLOOKUP(A3554,H_SPBTFDUE!$B$2:$C$5828,2,0)</f>
        <v>219.11</v>
      </c>
      <c r="D3554" s="2">
        <f>D3553*(1-D$1+IF(AND(WEEKDAY($A3554)&lt;&gt;1,WEEKDAY($A3554)&lt;&gt;7),-VLOOKUP($A3554,ETF_OP_Fee!$G$5:$H$14,2,1),0))^($A3554-$A3553)*(1+2*(C3554/C3553-1))+IFERROR(VLOOKUP(A3554,BITXeom!$C$9:$D$100,2,0),0)-$D$3*IFERROR(VLOOKUP($A3554,Dividends!$C$10:$E$100,2,0),0)</f>
        <v>22.652488105752642</v>
      </c>
      <c r="E3554" s="9">
        <v>22.59</v>
      </c>
      <c r="F3554" s="44">
        <f t="shared" si="184"/>
        <v>2.7661844069342134E-3</v>
      </c>
      <c r="G3554" s="66">
        <f t="shared" si="181"/>
        <v>7.599925333505465E-3</v>
      </c>
      <c r="H3554" s="2">
        <f>H3553*(1-H$1+IF(AND(WEEKDAY($A3554)&lt;&gt;1,WEEKDAY($A3554)&lt;&gt;7),-VLOOKUP($A3554,ETF_OP_Fee!$I$5:$J$14,2,1),0))^($A3554-$A3553)*(1+1*(B3554/B3553-1))</f>
        <v>20.854506422329393</v>
      </c>
      <c r="I3554" s="9">
        <f>IFERROR(VLOOKUP(A3554,'BITO-IV'!$A$1:$J$10000,4,0),"")</f>
        <v>20.422899999999998</v>
      </c>
      <c r="J3554" s="9">
        <f t="shared" si="186"/>
        <v>2.1133454226843096E-2</v>
      </c>
      <c r="L3554" s="9">
        <f>VLOOKUP(A3554,'ETH-Web'!$A$1:$G$10001,6,0)</f>
        <v>2372.201904</v>
      </c>
      <c r="M3554" s="2">
        <f>M3553*(1-M$1+IF(AND(WEEKDAY($A3554)&lt;&gt;1,WEEKDAY($A3554)&lt;&gt;7),-VLOOKUP($A3554,ETF_OP_Fee!$K$5:$L$14,2,1),0))^($A3554-$A3553)*(1+2*(L3554/L3553-1))-M$3*IFERROR(VLOOKUP($A5150,Dividends!$C$10:$E$100,3,0),0)</f>
        <v>6.9749759902024255</v>
      </c>
      <c r="R3554">
        <f t="shared" si="180"/>
        <v>623.13939450661474</v>
      </c>
      <c r="S3554" t="e">
        <f t="shared" si="178"/>
        <v>#VALUE!</v>
      </c>
      <c r="T3554">
        <f t="shared" si="185"/>
        <v>508.8481189038551</v>
      </c>
      <c r="U3554">
        <f t="shared" si="182"/>
        <v>1547.5568792259969</v>
      </c>
      <c r="V3554">
        <f t="shared" si="183"/>
        <v>1430.5187177528089</v>
      </c>
      <c r="W3554">
        <f>VLOOKUP(A3554,Tbills!$B$4:$C$10000,2,1)</f>
        <v>5.2099991208791483</v>
      </c>
    </row>
    <row r="3555" spans="1:23">
      <c r="A3555" s="25">
        <v>45329</v>
      </c>
      <c r="B3555">
        <f>IFERROR(VLOOKUP($A3555,'BTC-Web'!$A$2:$H$10000,2,0),"")</f>
        <v>43090.019530999998</v>
      </c>
      <c r="C3555">
        <f>VLOOKUP(A3555,H_SPBTFDUE!$B$2:$C$5828,2,0)</f>
        <v>224.67</v>
      </c>
      <c r="D3555" s="2">
        <f>D3554*(1-D$1+IF(AND(WEEKDAY($A3555)&lt;&gt;1,WEEKDAY($A3555)&lt;&gt;7),-VLOOKUP($A3555,ETF_OP_Fee!$G$5:$H$14,2,1),0))^($A3555-$A3554)*(1+2*(C3555/C3554-1))+IFERROR(VLOOKUP(A3555,BITXeom!$C$9:$D$100,2,0),0)-$D$3*IFERROR(VLOOKUP($A3555,Dividends!$C$10:$E$100,2,0),0)</f>
        <v>23.7992498973944</v>
      </c>
      <c r="E3555" s="9">
        <v>23.709999</v>
      </c>
      <c r="F3555" s="44">
        <f t="shared" si="184"/>
        <v>3.764272507746691E-3</v>
      </c>
      <c r="G3555" s="66">
        <f t="shared" si="181"/>
        <v>7.2138277004683473E-3</v>
      </c>
      <c r="H3555" s="2">
        <f>H3554*(1-H$1+IF(AND(WEEKDAY($A3555)&lt;&gt;1,WEEKDAY($A3555)&lt;&gt;7),-VLOOKUP($A3555,ETF_OP_Fee!$I$5:$J$14,2,1),0))^($A3555-$A3554)*(1+1*(B3555/B3554-1))</f>
        <v>21.049303156134307</v>
      </c>
      <c r="I3555" s="9">
        <f>IFERROR(VLOOKUP(A3555,'BITO-IV'!$A$1:$J$10000,4,0),"")</f>
        <v>20.944600000000001</v>
      </c>
      <c r="J3555" s="9">
        <f t="shared" si="186"/>
        <v>4.9990525545633435E-3</v>
      </c>
      <c r="L3555" s="9">
        <f>VLOOKUP(A3555,'ETH-Web'!$A$1:$G$10001,6,0)</f>
        <v>2423.7451169999999</v>
      </c>
      <c r="M3555" s="2">
        <f>M3554*(1-M$1+IF(AND(WEEKDAY($A3555)&lt;&gt;1,WEEKDAY($A3555)&lt;&gt;7),-VLOOKUP($A3555,ETF_OP_Fee!$K$5:$L$14,2,1),0))^($A3555-$A3554)*(1+2*(L3555/L3554-1))-M$3*IFERROR(VLOOKUP($A5151,Dividends!$C$10:$E$100,3,0),0)</f>
        <v>7.2778931703138108</v>
      </c>
      <c r="R3555">
        <f t="shared" si="180"/>
        <v>629.45923992099654</v>
      </c>
      <c r="S3555" t="e">
        <f t="shared" si="178"/>
        <v>#VALUE!</v>
      </c>
      <c r="T3555">
        <f t="shared" si="185"/>
        <v>521.76033441709239</v>
      </c>
      <c r="U3555">
        <f t="shared" si="182"/>
        <v>1581.1822016410324</v>
      </c>
      <c r="V3555">
        <f t="shared" si="183"/>
        <v>1492.6449095399807</v>
      </c>
      <c r="W3555">
        <f>VLOOKUP(A3555,Tbills!$B$4:$C$10000,2,1)</f>
        <v>5.2099991208791483</v>
      </c>
    </row>
    <row r="3556" spans="1:23">
      <c r="A3556" s="25">
        <v>45330</v>
      </c>
      <c r="B3556">
        <f>IFERROR(VLOOKUP($A3556,'BTC-Web'!$A$2:$H$10000,2,0),"")</f>
        <v>44332.125</v>
      </c>
      <c r="C3556">
        <f>VLOOKUP(A3556,H_SPBTFDUE!$B$2:$C$5828,2,0)</f>
        <v>231.47</v>
      </c>
      <c r="D3556" s="2">
        <f>D3555*(1-D$1+IF(AND(WEEKDAY($A3556)&lt;&gt;1,WEEKDAY($A3556)&lt;&gt;7),-VLOOKUP($A3556,ETF_OP_Fee!$G$5:$H$14,2,1),0))^($A3556-$A3555)*(1+2*(C3556/C3555-1))+IFERROR(VLOOKUP(A3556,BITXeom!$C$9:$D$100,2,0),0)-$D$3*IFERROR(VLOOKUP($A3556,Dividends!$C$10:$E$100,2,0),0)</f>
        <v>25.236852664687824</v>
      </c>
      <c r="E3556" s="9">
        <v>25.139999</v>
      </c>
      <c r="F3556" s="44">
        <f t="shared" si="184"/>
        <v>3.8525723365312459E-3</v>
      </c>
      <c r="G3556" s="66">
        <f t="shared" si="181"/>
        <v>6.7767759199531845E-3</v>
      </c>
      <c r="H3556" s="2">
        <f>H3555*(1-H$1+IF(AND(WEEKDAY($A3556)&lt;&gt;1,WEEKDAY($A3556)&lt;&gt;7),-VLOOKUP($A3556,ETF_OP_Fee!$I$5:$J$14,2,1),0))^($A3556-$A3555)*(1+1*(B3556/B3555-1))</f>
        <v>21.638890213267587</v>
      </c>
      <c r="I3556" s="9">
        <f>IFERROR(VLOOKUP(A3556,'BITO-IV'!$A$1:$J$10000,4,0),"")</f>
        <v>21.579699999999999</v>
      </c>
      <c r="J3556" s="9">
        <f t="shared" si="186"/>
        <v>2.7428654368497618E-3</v>
      </c>
      <c r="L3556" s="9">
        <f>VLOOKUP(A3556,'ETH-Web'!$A$1:$G$10001,6,0)</f>
        <v>2419.9064939999998</v>
      </c>
      <c r="M3556" s="2">
        <f>M3555*(1-M$1+IF(AND(WEEKDAY($A3556)&lt;&gt;1,WEEKDAY($A3556)&lt;&gt;7),-VLOOKUP($A3556,ETF_OP_Fee!$K$5:$L$14,2,1),0))^($A3556-$A3555)*(1+2*(L3556/L3555-1))-M$3*IFERROR(VLOOKUP($A5152,Dividends!$C$10:$E$100,3,0),0)</f>
        <v>7.2546535065953552</v>
      </c>
      <c r="R3556">
        <f t="shared" si="180"/>
        <v>647.60392337503788</v>
      </c>
      <c r="S3556" t="e">
        <f t="shared" si="178"/>
        <v>#VALUE!</v>
      </c>
      <c r="T3556">
        <f t="shared" si="185"/>
        <v>537.55225267069204</v>
      </c>
      <c r="U3556">
        <f t="shared" si="182"/>
        <v>1578.67799345353</v>
      </c>
      <c r="V3556">
        <f t="shared" si="183"/>
        <v>1487.8786172989423</v>
      </c>
      <c r="W3556">
        <f>VLOOKUP(A3556,Tbills!$B$4:$C$10000,2,1)</f>
        <v>5.2350013186812987</v>
      </c>
    </row>
    <row r="3557" spans="1:23">
      <c r="A3557" s="25">
        <v>45331</v>
      </c>
      <c r="B3557">
        <f>IFERROR(VLOOKUP($A3557,'BTC-Web'!$A$2:$H$10000,2,0),"")</f>
        <v>45297.382812999997</v>
      </c>
      <c r="C3557">
        <f>VLOOKUP(A3557,H_SPBTFDUE!$B$2:$C$5828,2,0)</f>
        <v>241.67</v>
      </c>
      <c r="D3557" s="2">
        <f>D3556*(1-D$1+IF(AND(WEEKDAY($A3557)&lt;&gt;1,WEEKDAY($A3557)&lt;&gt;7),-VLOOKUP($A3557,ETF_OP_Fee!$G$5:$H$14,2,1),0))^($A3557-$A3556)*(1+2*(C3557/C3556-1))+IFERROR(VLOOKUP(A3557,BITXeom!$C$9:$D$100,2,0),0)-$D$3*IFERROR(VLOOKUP($A3557,Dividends!$C$10:$E$100,2,0),0)</f>
        <v>27.45772596432802</v>
      </c>
      <c r="E3557" s="9">
        <v>27.34</v>
      </c>
      <c r="F3557" s="44">
        <f t="shared" si="184"/>
        <v>4.3059972321879414E-3</v>
      </c>
      <c r="G3557" s="66">
        <f t="shared" si="181"/>
        <v>6.1791698242362582E-3</v>
      </c>
      <c r="H3557" s="2">
        <f>H3556*(1-H$1+IF(AND(WEEKDAY($A3557)&lt;&gt;1,WEEKDAY($A3557)&lt;&gt;7),-VLOOKUP($A3557,ETF_OP_Fee!$I$5:$J$14,2,1),0))^($A3557-$A3556)*(1+1*(B3557/B3556-1))</f>
        <v>22.092504231648753</v>
      </c>
      <c r="I3557" s="9">
        <f>IFERROR(VLOOKUP(A3557,'BITO-IV'!$A$1:$J$10000,4,0),"")</f>
        <v>22.5365</v>
      </c>
      <c r="J3557" s="9">
        <f t="shared" si="186"/>
        <v>-1.9701185559037437E-2</v>
      </c>
      <c r="L3557" s="9">
        <f>VLOOKUP(A3557,'ETH-Web'!$A$1:$G$10001,6,0)</f>
        <v>2487.515625</v>
      </c>
      <c r="M3557" s="2">
        <f>M3556*(1-M$1+IF(AND(WEEKDAY($A3557)&lt;&gt;1,WEEKDAY($A3557)&lt;&gt;7),-VLOOKUP($A3557,ETF_OP_Fee!$K$5:$L$14,2,1),0))^($A3557-$A3556)*(1+2*(L3557/L3556-1))-M$3*IFERROR(VLOOKUP($A5153,Dividends!$C$10:$E$100,3,0),0)</f>
        <v>7.6598279468044765</v>
      </c>
      <c r="R3557">
        <f t="shared" si="180"/>
        <v>661.70441476287931</v>
      </c>
      <c r="S3557" t="e">
        <f t="shared" si="178"/>
        <v>#VALUE!</v>
      </c>
      <c r="T3557">
        <f t="shared" si="185"/>
        <v>561.24013005109146</v>
      </c>
      <c r="U3557">
        <f t="shared" si="182"/>
        <v>1622.7842626547802</v>
      </c>
      <c r="V3557">
        <f t="shared" si="183"/>
        <v>1570.9770568474551</v>
      </c>
      <c r="W3557">
        <f>VLOOKUP(A3557,Tbills!$B$4:$C$10000,2,1)</f>
        <v>5.2350013186812987</v>
      </c>
    </row>
    <row r="3558" spans="1:23">
      <c r="A3558" s="25">
        <v>45334</v>
      </c>
      <c r="B3558">
        <f>IFERROR(VLOOKUP($A3558,'BTC-Web'!$A$2:$H$10000,2,0),"")</f>
        <v>48296.386719000002</v>
      </c>
      <c r="C3558">
        <f>VLOOKUP(A3558,H_SPBTFDUE!$B$2:$C$5828,2,0)</f>
        <v>255.4</v>
      </c>
      <c r="D3558" s="2">
        <f>D3557*(1-D$1+IF(AND(WEEKDAY($A3558)&lt;&gt;1,WEEKDAY($A3558)&lt;&gt;7),-VLOOKUP($A3558,ETF_OP_Fee!$G$5:$H$14,2,1),0))^($A3558-$A3557)*(1+2*(C3558/C3557-1))+IFERROR(VLOOKUP(A3558,BITXeom!$C$9:$D$100,2,0),0)-$D$3*IFERROR(VLOOKUP($A3558,Dividends!$C$10:$E$100,2,0),0)</f>
        <v>30.566581173795942</v>
      </c>
      <c r="E3558" s="9">
        <v>30.41</v>
      </c>
      <c r="F3558" s="44">
        <f t="shared" si="184"/>
        <v>5.1490027555389783E-3</v>
      </c>
      <c r="G3558" s="66">
        <f t="shared" si="181"/>
        <v>5.4767337012677723E-3</v>
      </c>
      <c r="H3558" s="2">
        <f>H3557*(1-H$1+IF(AND(WEEKDAY($A3558)&lt;&gt;1,WEEKDAY($A3558)&lt;&gt;7),-VLOOKUP($A3558,ETF_OP_Fee!$I$5:$J$14,2,1),0))^($A3558-$A3557)*(1+1*(B3558/B3557-1))</f>
        <v>23.499178714576093</v>
      </c>
      <c r="I3558" s="9">
        <f>IFERROR(VLOOKUP(A3558,'BITO-IV'!$A$1:$J$10000,4,0),"")</f>
        <v>23.8156</v>
      </c>
      <c r="J3558" s="9">
        <f t="shared" si="186"/>
        <v>-1.3286303323196025E-2</v>
      </c>
      <c r="L3558" s="9">
        <f>VLOOKUP(A3558,'ETH-Web'!$A$1:$G$10001,6,0)</f>
        <v>2658.1159670000002</v>
      </c>
      <c r="M3558" s="2">
        <f>M3557*(1-M$1+IF(AND(WEEKDAY($A3558)&lt;&gt;1,WEEKDAY($A3558)&lt;&gt;7),-VLOOKUP($A3558,ETF_OP_Fee!$K$5:$L$14,2,1),0))^($A3558-$A3557)*(1+2*(L3558/L3557-1))-M$3*IFERROR(VLOOKUP($A5154,Dividends!$C$10:$E$100,3,0),0)</f>
        <v>8.7098171473444168</v>
      </c>
      <c r="R3558">
        <f t="shared" si="180"/>
        <v>705.51388015039834</v>
      </c>
      <c r="S3558" t="e">
        <f t="shared" si="178"/>
        <v>#VALUE!</v>
      </c>
      <c r="T3558">
        <f t="shared" si="185"/>
        <v>593.12587087784482</v>
      </c>
      <c r="U3558">
        <f t="shared" si="182"/>
        <v>1734.0790611351408</v>
      </c>
      <c r="V3558">
        <f t="shared" si="183"/>
        <v>1786.3224869852154</v>
      </c>
      <c r="W3558">
        <f>VLOOKUP(A3558,Tbills!$B$4:$C$10000,2,1)</f>
        <v>5.2350013186812987</v>
      </c>
    </row>
    <row r="3559" spans="1:23">
      <c r="A3559" s="25">
        <v>45335</v>
      </c>
      <c r="B3559">
        <f>IFERROR(VLOOKUP($A3559,'BTC-Web'!$A$2:$H$10000,2,0),"")</f>
        <v>49941.359375</v>
      </c>
      <c r="C3559">
        <f>VLOOKUP(A3559,H_SPBTFDUE!$B$2:$C$5828,2,0)</f>
        <v>251.29</v>
      </c>
      <c r="D3559" s="2">
        <f>D3558*(1-D$1+IF(AND(WEEKDAY($A3559)&lt;&gt;1,WEEKDAY($A3559)&lt;&gt;7),-VLOOKUP($A3559,ETF_OP_Fee!$G$5:$H$14,2,1),0))^($A3559-$A3558)*(1+2*(C3559/C3558-1))+IFERROR(VLOOKUP(A3559,BITXeom!$C$9:$D$100,2,0),0)-$D$3*IFERROR(VLOOKUP($A3559,Dividends!$C$10:$E$100,2,0),0)</f>
        <v>29.579235477147545</v>
      </c>
      <c r="E3559" s="9">
        <v>29.629999000000002</v>
      </c>
      <c r="F3559" s="44">
        <f t="shared" si="184"/>
        <v>-1.7132475384982193E-3</v>
      </c>
      <c r="G3559" s="66">
        <f t="shared" si="181"/>
        <v>5.6527162344518732E-3</v>
      </c>
      <c r="H3559" s="2">
        <f>H3558*(1-H$1+IF(AND(WEEKDAY($A3559)&lt;&gt;1,WEEKDAY($A3559)&lt;&gt;7),-VLOOKUP($A3559,ETF_OP_Fee!$I$5:$J$14,2,1),0))^($A3559-$A3558)*(1+1*(B3559/B3558-1))</f>
        <v>24.280286421983003</v>
      </c>
      <c r="I3559" s="9">
        <f>IFERROR(VLOOKUP(A3559,'BITO-IV'!$A$1:$J$10000,4,0),"")</f>
        <v>23.432600000000001</v>
      </c>
      <c r="J3559" s="9">
        <f t="shared" si="186"/>
        <v>3.6175517099382937E-2</v>
      </c>
      <c r="L3559" s="9">
        <f>VLOOKUP(A3559,'ETH-Web'!$A$1:$G$10001,6,0)</f>
        <v>2642.1853030000002</v>
      </c>
      <c r="M3559" s="2">
        <f>M3558*(1-M$1+IF(AND(WEEKDAY($A3559)&lt;&gt;1,WEEKDAY($A3559)&lt;&gt;7),-VLOOKUP($A3559,ETF_OP_Fee!$K$5:$L$14,2,1),0))^($A3559-$A3558)*(1+2*(L3559/L3558-1))-M$3*IFERROR(VLOOKUP($A5155,Dividends!$C$10:$E$100,3,0),0)</f>
        <v>8.6051958917894193</v>
      </c>
      <c r="R3559">
        <f t="shared" si="180"/>
        <v>729.54364966562582</v>
      </c>
      <c r="S3559" t="e">
        <f t="shared" ref="S3559:S3600" si="187">IF($A3559&gt;=$R$2,I3559*S$4,"")</f>
        <v>#VALUE!</v>
      </c>
      <c r="T3559">
        <f t="shared" si="185"/>
        <v>583.58104969809563</v>
      </c>
      <c r="U3559">
        <f t="shared" si="182"/>
        <v>1723.6863502017809</v>
      </c>
      <c r="V3559">
        <f t="shared" si="183"/>
        <v>1764.8654003147449</v>
      </c>
      <c r="W3559">
        <f>VLOOKUP(A3559,Tbills!$B$4:$C$10000,2,1)</f>
        <v>5.2350013186812987</v>
      </c>
    </row>
    <row r="3560" spans="1:23">
      <c r="A3560" s="25">
        <v>45336</v>
      </c>
      <c r="B3560">
        <f>IFERROR(VLOOKUP($A3560,'BTC-Web'!$A$2:$H$10000,2,0),"")</f>
        <v>49733.445312999997</v>
      </c>
      <c r="C3560">
        <f>VLOOKUP(A3560,H_SPBTFDUE!$B$2:$C$5828,2,0)</f>
        <v>263.33</v>
      </c>
      <c r="D3560" s="2">
        <f>D3559*(1-D$1+IF(AND(WEEKDAY($A3560)&lt;&gt;1,WEEKDAY($A3560)&lt;&gt;7),-VLOOKUP($A3560,ETF_OP_Fee!$G$5:$H$14,2,1),0))^($A3560-$A3559)*(1+2*(C3560/C3559-1))+IFERROR(VLOOKUP(A3560,BITXeom!$C$9:$D$100,2,0),0)-$D$3*IFERROR(VLOOKUP($A3560,Dividends!$C$10:$E$100,2,0),0)</f>
        <v>32.409774293093072</v>
      </c>
      <c r="E3560" s="9">
        <v>32.340000000000003</v>
      </c>
      <c r="F3560" s="44">
        <f t="shared" si="184"/>
        <v>2.1575229775221416E-3</v>
      </c>
      <c r="G3560" s="66">
        <f t="shared" si="181"/>
        <v>5.1107473966354681E-3</v>
      </c>
      <c r="H3560" s="2">
        <f>H3559*(1-H$1+IF(AND(WEEKDAY($A3560)&lt;&gt;1,WEEKDAY($A3560)&lt;&gt;7),-VLOOKUP($A3560,ETF_OP_Fee!$I$5:$J$14,2,1),0))^($A3560-$A3559)*(1+1*(B3560/B3559-1))</f>
        <v>24.160025859363326</v>
      </c>
      <c r="I3560" s="9">
        <f>IFERROR(VLOOKUP(A3560,'BITO-IV'!$A$1:$J$10000,4,0),"")</f>
        <v>24.5534</v>
      </c>
      <c r="J3560" s="9">
        <f t="shared" si="186"/>
        <v>-1.6021167766446798E-2</v>
      </c>
      <c r="L3560" s="9">
        <f>VLOOKUP(A3560,'ETH-Web'!$A$1:$G$10001,6,0)</f>
        <v>2777.9023440000001</v>
      </c>
      <c r="M3560" s="2">
        <f>M3559*(1-M$1+IF(AND(WEEKDAY($A3560)&lt;&gt;1,WEEKDAY($A3560)&lt;&gt;7),-VLOOKUP($A3560,ETF_OP_Fee!$K$5:$L$14,2,1),0))^($A3560-$A3559)*(1+2*(L3560/L3559-1))-M$3*IFERROR(VLOOKUP($A5156,Dividends!$C$10:$E$100,3,0),0)</f>
        <v>9.4889710562203788</v>
      </c>
      <c r="R3560">
        <f t="shared" si="180"/>
        <v>726.50643991590039</v>
      </c>
      <c r="S3560" t="e">
        <f t="shared" si="187"/>
        <v>#VALUE!</v>
      </c>
      <c r="T3560">
        <f t="shared" si="185"/>
        <v>611.54203437064552</v>
      </c>
      <c r="U3560">
        <f t="shared" si="182"/>
        <v>1812.2242778012803</v>
      </c>
      <c r="V3560">
        <f t="shared" si="183"/>
        <v>1946.1214959313354</v>
      </c>
      <c r="W3560">
        <f>VLOOKUP(A3560,Tbills!$B$4:$C$10000,2,1)</f>
        <v>5.2350013186812987</v>
      </c>
    </row>
    <row r="3561" spans="1:23">
      <c r="A3561" s="25">
        <v>45337</v>
      </c>
      <c r="B3561">
        <f>IFERROR(VLOOKUP($A3561,'BTC-Web'!$A$2:$H$10000,2,0),"")</f>
        <v>51836.785155999998</v>
      </c>
      <c r="C3561">
        <f>VLOOKUP(A3561,H_SPBTFDUE!$B$2:$C$5828,2,0)</f>
        <v>263.24</v>
      </c>
      <c r="D3561" s="2">
        <f>D3560*(1-D$1+IF(AND(WEEKDAY($A3561)&lt;&gt;1,WEEKDAY($A3561)&lt;&gt;7),-VLOOKUP($A3561,ETF_OP_Fee!$G$5:$H$14,2,1),0))^($A3561-$A3560)*(1+2*(C3561/C3560-1))+IFERROR(VLOOKUP(A3561,BITXeom!$C$9:$D$100,2,0),0)-$D$3*IFERROR(VLOOKUP($A3561,Dividends!$C$10:$E$100,2,0),0)</f>
        <v>32.383716234958975</v>
      </c>
      <c r="E3561" s="9">
        <v>32.290000999999997</v>
      </c>
      <c r="F3561" s="44">
        <f t="shared" si="184"/>
        <v>2.9022989178284497E-3</v>
      </c>
      <c r="G3561" s="66">
        <f t="shared" si="181"/>
        <v>5.1139748242221015E-3</v>
      </c>
      <c r="H3561" s="2">
        <f>H3560*(1-H$1+IF(AND(WEEKDAY($A3561)&lt;&gt;1,WEEKDAY($A3561)&lt;&gt;7),-VLOOKUP($A3561,ETF_OP_Fee!$I$5:$J$14,2,1),0))^($A3561-$A3560)*(1+1*(B3561/B3560-1))</f>
        <v>25.161835007321205</v>
      </c>
      <c r="I3561" s="9">
        <f>IFERROR(VLOOKUP(A3561,'BITO-IV'!$A$1:$J$10000,4,0),"")</f>
        <v>24.5441</v>
      </c>
      <c r="J3561" s="9">
        <f t="shared" si="186"/>
        <v>2.5168370700950682E-2</v>
      </c>
      <c r="L3561" s="9">
        <f>VLOOKUP(A3561,'ETH-Web'!$A$1:$G$10001,6,0)</f>
        <v>2824.3789059999999</v>
      </c>
      <c r="M3561" s="2">
        <f>M3560*(1-M$1+IF(AND(WEEKDAY($A3561)&lt;&gt;1,WEEKDAY($A3561)&lt;&gt;7),-VLOOKUP($A3561,ETF_OP_Fee!$K$5:$L$14,2,1),0))^($A3561-$A3560)*(1+2*(L3561/L3560-1))-M$3*IFERROR(VLOOKUP($A5157,Dividends!$C$10:$E$100,3,0),0)</f>
        <v>9.8062348880907724</v>
      </c>
      <c r="R3561">
        <f t="shared" ref="R3561:R3605" si="188">IF($A3561&gt;=$R$2,B3561*R$4,"")</f>
        <v>757.23203979449499</v>
      </c>
      <c r="S3561" t="e">
        <f t="shared" si="187"/>
        <v>#VALUE!</v>
      </c>
      <c r="T3561">
        <f t="shared" si="185"/>
        <v>611.33302368787736</v>
      </c>
      <c r="U3561">
        <f t="shared" si="182"/>
        <v>1842.544261578628</v>
      </c>
      <c r="V3561">
        <f t="shared" si="183"/>
        <v>2011.1900854998289</v>
      </c>
      <c r="W3561">
        <f>VLOOKUP(A3561,Tbills!$B$4:$C$10000,2,1)</f>
        <v>5.2300008791208912</v>
      </c>
    </row>
    <row r="3562" spans="1:23">
      <c r="A3562" s="25">
        <v>45338</v>
      </c>
      <c r="B3562">
        <f>IFERROR(VLOOKUP($A3562,'BTC-Web'!$A$2:$H$10000,2,0),"")</f>
        <v>51937.726562999997</v>
      </c>
      <c r="C3562">
        <f>VLOOKUP(A3562,H_SPBTFDUE!$B$2:$C$5828,2,0)</f>
        <v>263.70999999999998</v>
      </c>
      <c r="D3562" s="2">
        <f>D3561*(1-D$1+IF(AND(WEEKDAY($A3562)&lt;&gt;1,WEEKDAY($A3562)&lt;&gt;7),-VLOOKUP($A3562,ETF_OP_Fee!$G$5:$H$14,2,1),0))^($A3562-$A3561)*(1+2*(C3562/C3561-1))+IFERROR(VLOOKUP(A3562,BITXeom!$C$9:$D$100,2,0),0)-$D$3*IFERROR(VLOOKUP($A3562,Dividends!$C$10:$E$100,2,0),0)</f>
        <v>32.495437059680583</v>
      </c>
      <c r="E3562" s="9">
        <v>32.43</v>
      </c>
      <c r="F3562" s="44">
        <f t="shared" si="184"/>
        <v>2.0177940080352563E-3</v>
      </c>
      <c r="G3562" s="66">
        <f t="shared" si="181"/>
        <v>5.0954471968045218E-3</v>
      </c>
      <c r="H3562" s="2">
        <f>H3561*(1-H$1+IF(AND(WEEKDAY($A3562)&lt;&gt;1,WEEKDAY($A3562)&lt;&gt;7),-VLOOKUP($A3562,ETF_OP_Fee!$I$5:$J$14,2,1),0))^($A3562-$A3561)*(1+1*(B3562/B3561-1))</f>
        <v>25.190836482544579</v>
      </c>
      <c r="I3562" s="9">
        <f>IFERROR(VLOOKUP(A3562,'BITO-IV'!$A$1:$J$10000,4,0),"")</f>
        <v>24.592500000000001</v>
      </c>
      <c r="J3562" s="9">
        <f t="shared" si="186"/>
        <v>2.433003893644714E-2</v>
      </c>
      <c r="L3562" s="9">
        <f>VLOOKUP(A3562,'ETH-Web'!$A$1:$G$10001,6,0)</f>
        <v>2803.6914059999999</v>
      </c>
      <c r="M3562" s="2">
        <f>M3561*(1-M$1+IF(AND(WEEKDAY($A3562)&lt;&gt;1,WEEKDAY($A3562)&lt;&gt;7),-VLOOKUP($A3562,ETF_OP_Fee!$K$5:$L$14,2,1),0))^($A3562-$A3561)*(1+2*(L3562/L3561-1))-M$3*IFERROR(VLOOKUP($A5158,Dividends!$C$10:$E$100,3,0),0)</f>
        <v>9.6623321705993757</v>
      </c>
      <c r="R3562">
        <f t="shared" si="188"/>
        <v>758.7065924175464</v>
      </c>
      <c r="S3562" t="e">
        <f t="shared" si="187"/>
        <v>#VALUE!</v>
      </c>
      <c r="T3562">
        <f t="shared" si="185"/>
        <v>612.42452392011137</v>
      </c>
      <c r="U3562">
        <f t="shared" si="182"/>
        <v>1829.0483264792572</v>
      </c>
      <c r="V3562">
        <f t="shared" si="183"/>
        <v>1981.6766461423176</v>
      </c>
      <c r="W3562">
        <f>VLOOKUP(A3562,Tbills!$B$4:$C$10000,2,1)</f>
        <v>5.2300008791208912</v>
      </c>
    </row>
    <row r="3563" spans="1:23">
      <c r="A3563" s="25">
        <v>45342</v>
      </c>
      <c r="B3563">
        <f>IFERROR(VLOOKUP($A3563,'BTC-Web'!$A$2:$H$10000,2,0),"")</f>
        <v>51777.726562999997</v>
      </c>
      <c r="C3563">
        <f>VLOOKUP(A3563,H_SPBTFDUE!$B$2:$C$5828,2,0)</f>
        <v>264.31</v>
      </c>
      <c r="D3563" s="2">
        <f>D3562*(1-D$1+IF(AND(WEEKDAY($A3563)&lt;&gt;1,WEEKDAY($A3563)&lt;&gt;7),-VLOOKUP($A3563,ETF_OP_Fee!$G$5:$H$14,2,1),0))^($A3563-$A3562)*(1+2*(C3563/C3562-1))+IFERROR(VLOOKUP(A3563,BITXeom!$C$9:$D$100,2,0),0)-$D$3*IFERROR(VLOOKUP($A3563,Dividends!$C$10:$E$100,2,0),0)</f>
        <v>32.627568535691651</v>
      </c>
      <c r="E3563" s="9">
        <v>32.529998999999997</v>
      </c>
      <c r="F3563" s="44">
        <f t="shared" si="184"/>
        <v>2.9993710018760833E-3</v>
      </c>
      <c r="G3563" s="66">
        <f t="shared" si="181"/>
        <v>5.0719953606039479E-3</v>
      </c>
      <c r="H3563" s="2">
        <f>H3562*(1-H$1+IF(AND(WEEKDAY($A3563)&lt;&gt;1,WEEKDAY($A3563)&lt;&gt;7),-VLOOKUP($A3563,ETF_OP_Fee!$I$5:$J$14,2,1),0))^($A3563-$A3562)*(1+1*(B3563/B3562-1))</f>
        <v>25.033653709261017</v>
      </c>
      <c r="I3563" s="9">
        <f>IFERROR(VLOOKUP(A3563,'BITO-IV'!$A$1:$J$10000,4,0),"")</f>
        <v>24.645900000000001</v>
      </c>
      <c r="J3563" s="9">
        <f t="shared" si="186"/>
        <v>1.5732990447133943E-2</v>
      </c>
      <c r="L3563" s="9">
        <f>VLOOKUP(A3563,'ETH-Web'!$A$1:$G$10001,6,0)</f>
        <v>3013.5036620000001</v>
      </c>
      <c r="M3563" s="2">
        <f>M3562*(1-M$1+IF(AND(WEEKDAY($A3563)&lt;&gt;1,WEEKDAY($A3563)&lt;&gt;7),-VLOOKUP($A3563,ETF_OP_Fee!$K$5:$L$14,2,1),0))^($A3563-$A3562)*(1+2*(L3563/L3562-1))-M$3*IFERROR(VLOOKUP($A5159,Dividends!$C$10:$E$100,3,0),0)</f>
        <v>11.107335426428193</v>
      </c>
      <c r="R3563">
        <f t="shared" si="188"/>
        <v>756.36931154639478</v>
      </c>
      <c r="S3563" t="e">
        <f t="shared" si="187"/>
        <v>#VALUE!</v>
      </c>
      <c r="T3563">
        <f t="shared" si="185"/>
        <v>613.81792847189968</v>
      </c>
      <c r="U3563">
        <f t="shared" si="182"/>
        <v>1965.9238595319978</v>
      </c>
      <c r="V3563">
        <f t="shared" si="183"/>
        <v>2278.0366920522224</v>
      </c>
      <c r="W3563">
        <f>VLOOKUP(A3563,Tbills!$B$4:$C$10000,2,1)</f>
        <v>5.2300008791208912</v>
      </c>
    </row>
    <row r="3564" spans="1:23">
      <c r="A3564" s="25">
        <v>45343</v>
      </c>
      <c r="B3564">
        <f>IFERROR(VLOOKUP($A3564,'BTC-Web'!$A$2:$H$10000,2,0),"")</f>
        <v>52273.535155999998</v>
      </c>
      <c r="C3564">
        <f>VLOOKUP(A3564,H_SPBTFDUE!$B$2:$C$5828,2,0)</f>
        <v>258.48</v>
      </c>
      <c r="D3564" s="2">
        <f>D3563*(1-D$1+IF(AND(WEEKDAY($A3564)&lt;&gt;1,WEEKDAY($A3564)&lt;&gt;7),-VLOOKUP($A3564,ETF_OP_Fee!$G$5:$H$14,2,1),0))^($A3564-$A3563)*(1+2*(C3564/C3563-1))+IFERROR(VLOOKUP(A3564,BITXeom!$C$9:$D$100,2,0),0)-$D$3*IFERROR(VLOOKUP($A3564,Dividends!$C$10:$E$100,2,0),0)</f>
        <v>31.1844480761707</v>
      </c>
      <c r="E3564" s="9">
        <v>31.139999</v>
      </c>
      <c r="F3564" s="44">
        <f t="shared" si="184"/>
        <v>1.4273949132335151E-3</v>
      </c>
      <c r="G3564" s="66">
        <f t="shared" si="181"/>
        <v>5.2954817301524987E-3</v>
      </c>
      <c r="H3564" s="2">
        <f>H3563*(1-H$1+IF(AND(WEEKDAY($A3564)&lt;&gt;1,WEEKDAY($A3564)&lt;&gt;7),-VLOOKUP($A3564,ETF_OP_Fee!$I$5:$J$14,2,1),0))^($A3564-$A3563)*(1+1*(B3564/B3563-1))</f>
        <v>25.253323175526589</v>
      </c>
      <c r="I3564" s="9">
        <f>IFERROR(VLOOKUP(A3564,'BITO-IV'!$A$1:$J$10000,4,0),"")</f>
        <v>24.1113</v>
      </c>
      <c r="J3564" s="9">
        <f t="shared" si="186"/>
        <v>4.7364645437060204E-2</v>
      </c>
      <c r="L3564" s="9">
        <f>VLOOKUP(A3564,'ETH-Web'!$A$1:$G$10001,6,0)</f>
        <v>2970.3554690000001</v>
      </c>
      <c r="M3564" s="2">
        <f>M3563*(1-M$1+IF(AND(WEEKDAY($A3564)&lt;&gt;1,WEEKDAY($A3564)&lt;&gt;7),-VLOOKUP($A3564,ETF_OP_Fee!$K$5:$L$14,2,1),0))^($A3564-$A3563)*(1+2*(L3564/L3563-1))-M$3*IFERROR(VLOOKUP($A5160,Dividends!$C$10:$E$100,3,0),0)</f>
        <v>10.788981660754299</v>
      </c>
      <c r="R3564">
        <f t="shared" si="188"/>
        <v>763.61208617246689</v>
      </c>
      <c r="S3564" t="e">
        <f t="shared" si="187"/>
        <v>#VALUE!</v>
      </c>
      <c r="T3564">
        <f t="shared" si="185"/>
        <v>600.27868091035759</v>
      </c>
      <c r="U3564">
        <f t="shared" si="182"/>
        <v>1937.7752087823603</v>
      </c>
      <c r="V3564">
        <f t="shared" si="183"/>
        <v>2212.7445646953252</v>
      </c>
      <c r="W3564">
        <f>VLOOKUP(A3564,Tbills!$B$4:$C$10000,2,1)</f>
        <v>5.2300008791208912</v>
      </c>
    </row>
    <row r="3565" spans="1:23">
      <c r="A3565" s="25">
        <v>45344</v>
      </c>
      <c r="B3565">
        <f>IFERROR(VLOOKUP($A3565,'BTC-Web'!$A$2:$H$10000,2,0),"")</f>
        <v>51854.644530999998</v>
      </c>
      <c r="C3565">
        <f>VLOOKUP(A3565,H_SPBTFDUE!$B$2:$C$5828,2,0)</f>
        <v>263.91000000000003</v>
      </c>
      <c r="D3565" s="2">
        <f>D3564*(1-D$1+IF(AND(WEEKDAY($A3565)&lt;&gt;1,WEEKDAY($A3565)&lt;&gt;7),-VLOOKUP($A3565,ETF_OP_Fee!$G$5:$H$14,2,1),0))^($A3565-$A3564)*(1+2*(C3565/C3564-1))+IFERROR(VLOOKUP(A3565,BITXeom!$C$9:$D$100,2,0),0)-$D$3*IFERROR(VLOOKUP($A3565,Dividends!$C$10:$E$100,2,0),0)</f>
        <v>32.49074100980549</v>
      </c>
      <c r="E3565" s="9">
        <v>32.369999</v>
      </c>
      <c r="F3565" s="44">
        <f t="shared" si="184"/>
        <v>3.7300591144748818E-3</v>
      </c>
      <c r="G3565" s="66">
        <f t="shared" si="181"/>
        <v>5.0727171721634736E-3</v>
      </c>
      <c r="H3565" s="2">
        <f>H3564*(1-H$1+IF(AND(WEEKDAY($A3565)&lt;&gt;1,WEEKDAY($A3565)&lt;&gt;7),-VLOOKUP($A3565,ETF_OP_Fee!$I$5:$J$14,2,1),0))^($A3565-$A3564)*(1+1*(B3565/B3564-1))</f>
        <v>25.031088104215502</v>
      </c>
      <c r="I3565" s="9">
        <f>IFERROR(VLOOKUP(A3565,'BITO-IV'!$A$1:$J$10000,4,0),"")</f>
        <v>24.613499999999998</v>
      </c>
      <c r="J3565" s="9">
        <f t="shared" si="186"/>
        <v>1.6965815679017782E-2</v>
      </c>
      <c r="L3565" s="9">
        <f>VLOOKUP(A3565,'ETH-Web'!$A$1:$G$10001,6,0)</f>
        <v>2971.0073240000002</v>
      </c>
      <c r="M3565" s="2">
        <f>M3564*(1-M$1+IF(AND(WEEKDAY($A3565)&lt;&gt;1,WEEKDAY($A3565)&lt;&gt;7),-VLOOKUP($A3565,ETF_OP_Fee!$K$5:$L$14,2,1),0))^($A3565-$A3564)*(1+2*(L3565/L3564-1))-M$3*IFERROR(VLOOKUP($A5161,Dividends!$C$10:$E$100,3,0),0)</f>
        <v>10.793439045847997</v>
      </c>
      <c r="R3565">
        <f t="shared" si="188"/>
        <v>757.49292964173389</v>
      </c>
      <c r="S3565" t="e">
        <f t="shared" si="187"/>
        <v>#VALUE!</v>
      </c>
      <c r="T3565">
        <f t="shared" si="185"/>
        <v>612.88899210404088</v>
      </c>
      <c r="U3565">
        <f t="shared" si="182"/>
        <v>1938.2004603968232</v>
      </c>
      <c r="V3565">
        <f t="shared" si="183"/>
        <v>2213.6587431552543</v>
      </c>
      <c r="W3565">
        <f>VLOOKUP(A3565,Tbills!$B$4:$C$10000,2,1)</f>
        <v>5.2300008791208912</v>
      </c>
    </row>
    <row r="3566" spans="1:23">
      <c r="A3566" s="25">
        <v>45345</v>
      </c>
      <c r="B3566">
        <f>IFERROR(VLOOKUP($A3566,'BTC-Web'!$A$2:$H$10000,2,0),"")</f>
        <v>51283.90625</v>
      </c>
      <c r="C3566">
        <f>VLOOKUP(A3566,H_SPBTFDUE!$B$2:$C$5828,2,0)</f>
        <v>259.08</v>
      </c>
      <c r="D3566" s="2">
        <f>D3565*(1-D$1+IF(AND(WEEKDAY($A3566)&lt;&gt;1,WEEKDAY($A3566)&lt;&gt;7),-VLOOKUP($A3566,ETF_OP_Fee!$G$5:$H$14,2,1),0))^($A3566-$A3565)*(1+2*(C3566/C3565-1))+IFERROR(VLOOKUP(A3566,BITXeom!$C$9:$D$100,2,0),0)-$D$3*IFERROR(VLOOKUP($A3566,Dividends!$C$10:$E$100,2,0),0)</f>
        <v>31.297696497991829</v>
      </c>
      <c r="E3566" s="9">
        <v>31.200001</v>
      </c>
      <c r="F3566" s="44">
        <f t="shared" si="184"/>
        <v>3.1312658609154997E-3</v>
      </c>
      <c r="G3566" s="66">
        <f t="shared" si="181"/>
        <v>5.2581317453377265E-3</v>
      </c>
      <c r="H3566" s="2">
        <f>H3565*(1-H$1+IF(AND(WEEKDAY($A3566)&lt;&gt;1,WEEKDAY($A3566)&lt;&gt;7),-VLOOKUP($A3566,ETF_OP_Fee!$I$5:$J$14,2,1),0))^($A3566-$A3565)*(1+1*(B3566/B3565-1))</f>
        <v>24.735948459458019</v>
      </c>
      <c r="I3566" s="9">
        <f>IFERROR(VLOOKUP(A3566,'BITO-IV'!$A$1:$J$10000,4,0),"")</f>
        <v>24.167899999999999</v>
      </c>
      <c r="J3566" s="9">
        <f t="shared" si="186"/>
        <v>2.3504253967370659E-2</v>
      </c>
      <c r="L3566" s="9">
        <f>VLOOKUP(A3566,'ETH-Web'!$A$1:$G$10001,6,0)</f>
        <v>2921.658203</v>
      </c>
      <c r="M3566" s="2">
        <f>M3565*(1-M$1+IF(AND(WEEKDAY($A3566)&lt;&gt;1,WEEKDAY($A3566)&lt;&gt;7),-VLOOKUP($A3566,ETF_OP_Fee!$K$5:$L$14,2,1),0))^($A3566-$A3565)*(1+2*(L3566/L3565-1))-M$3*IFERROR(VLOOKUP($A5162,Dividends!$C$10:$E$100,3,0),0)</f>
        <v>10.434607258254061</v>
      </c>
      <c r="R3566">
        <f t="shared" si="188"/>
        <v>749.15558172538829</v>
      </c>
      <c r="S3566" t="e">
        <f t="shared" si="187"/>
        <v>#VALUE!</v>
      </c>
      <c r="T3566">
        <f t="shared" si="185"/>
        <v>601.67208546214579</v>
      </c>
      <c r="U3566">
        <f t="shared" si="182"/>
        <v>1906.0065010384185</v>
      </c>
      <c r="V3566">
        <f t="shared" si="183"/>
        <v>2140.0648570402532</v>
      </c>
      <c r="W3566">
        <f>VLOOKUP(A3566,Tbills!$B$4:$C$10000,2,1)</f>
        <v>5.2300008791208912</v>
      </c>
    </row>
    <row r="3567" spans="1:23">
      <c r="A3567" s="25">
        <v>45348</v>
      </c>
      <c r="B3567">
        <f>IFERROR(VLOOKUP($A3567,'BTC-Web'!$A$2:$H$10000,2,0),"")</f>
        <v>51730.539062999997</v>
      </c>
      <c r="C3567">
        <f>VLOOKUP(A3567,H_SPBTFDUE!$B$2:$C$5828,2,0)</f>
        <v>276.79000000000002</v>
      </c>
      <c r="D3567" s="2">
        <f>D3566*(1-D$1+IF(AND(WEEKDAY($A3567)&lt;&gt;1,WEEKDAY($A3567)&lt;&gt;7),-VLOOKUP($A3567,ETF_OP_Fee!$G$5:$H$14,2,1),0))^($A3567-$A3566)*(1+2*(C3567/C3566-1))+IFERROR(VLOOKUP(A3567,BITXeom!$C$9:$D$100,2,0),0)-$D$3*IFERROR(VLOOKUP($A3567,Dividends!$C$10:$E$100,2,0),0)</f>
        <v>35.563681824807865</v>
      </c>
      <c r="E3567" s="9">
        <v>35.43</v>
      </c>
      <c r="F3567" s="44">
        <f t="shared" si="184"/>
        <v>3.773125170981162E-3</v>
      </c>
      <c r="G3567" s="66">
        <f t="shared" si="181"/>
        <v>4.5389950329039631E-3</v>
      </c>
      <c r="H3567" s="2">
        <f>H3566*(1-H$1+IF(AND(WEEKDAY($A3567)&lt;&gt;1,WEEKDAY($A3567)&lt;&gt;7),-VLOOKUP($A3567,ETF_OP_Fee!$I$5:$J$14,2,1),0))^($A3567-$A3566)*(1+1*(B3567/B3566-1))</f>
        <v>24.892050927007563</v>
      </c>
      <c r="I3567" s="9">
        <f>IFERROR(VLOOKUP(A3567,'BITO-IV'!$A$1:$J$10000,4,0),"")</f>
        <v>25.818000000000001</v>
      </c>
      <c r="J3567" s="9">
        <f t="shared" si="186"/>
        <v>-3.5864477224898828E-2</v>
      </c>
      <c r="L3567" s="9">
        <f>VLOOKUP(A3567,'ETH-Web'!$A$1:$G$10001,6,0)</f>
        <v>3178.9936520000001</v>
      </c>
      <c r="M3567" s="2">
        <f>M3566*(1-M$1+IF(AND(WEEKDAY($A3567)&lt;&gt;1,WEEKDAY($A3567)&lt;&gt;7),-VLOOKUP($A3567,ETF_OP_Fee!$K$5:$L$14,2,1),0))^($A3567-$A3566)*(1+2*(L3567/L3566-1))-M$3*IFERROR(VLOOKUP($A5163,Dividends!$C$10:$E$100,3,0),0)</f>
        <v>12.27178946245769</v>
      </c>
      <c r="R3567">
        <f t="shared" si="188"/>
        <v>755.67999628947302</v>
      </c>
      <c r="S3567" t="e">
        <f t="shared" si="187"/>
        <v>#VALUE!</v>
      </c>
      <c r="T3567">
        <f t="shared" si="185"/>
        <v>642.80074314909427</v>
      </c>
      <c r="U3567">
        <f t="shared" si="182"/>
        <v>2073.8848100883974</v>
      </c>
      <c r="V3567">
        <f t="shared" si="183"/>
        <v>2516.8580581533915</v>
      </c>
      <c r="W3567">
        <f>VLOOKUP(A3567,Tbills!$B$4:$C$10000,2,1)</f>
        <v>5.2300008791208912</v>
      </c>
    </row>
    <row r="3568" spans="1:23">
      <c r="A3568" s="25">
        <v>45349</v>
      </c>
      <c r="B3568">
        <f>IFERROR(VLOOKUP($A3568,'BTC-Web'!$A$2:$H$10000,2,0),"")</f>
        <v>54519.363280999998</v>
      </c>
      <c r="C3568">
        <f>VLOOKUP(A3568,H_SPBTFDUE!$B$2:$C$5828,2,0)</f>
        <v>288.45</v>
      </c>
      <c r="D3568" s="2">
        <f>D3567*(1-D$1+IF(AND(WEEKDAY($A3568)&lt;&gt;1,WEEKDAY($A3568)&lt;&gt;7),-VLOOKUP($A3568,ETF_OP_Fee!$G$5:$H$14,2,1),0))^($A3568-$A3567)*(1+2*(C3568/C3567-1))+IFERROR(VLOOKUP(A3568,BITXeom!$C$9:$D$100,2,0),0)-$D$3*IFERROR(VLOOKUP($A3568,Dividends!$C$10:$E$100,2,0),0)</f>
        <v>38.555330547449501</v>
      </c>
      <c r="E3568" s="9">
        <v>38.610000999999997</v>
      </c>
      <c r="F3568" s="44">
        <f t="shared" si="184"/>
        <v>-1.4159661003504409E-3</v>
      </c>
      <c r="G3568" s="66">
        <f t="shared" si="181"/>
        <v>4.1563411685051101E-3</v>
      </c>
      <c r="H3568" s="2">
        <f>H3567*(1-H$1+IF(AND(WEEKDAY($A3568)&lt;&gt;1,WEEKDAY($A3568)&lt;&gt;7),-VLOOKUP($A3568,ETF_OP_Fee!$I$5:$J$14,2,1),0))^($A3568-$A3567)*(1+1*(B3568/B3567-1))</f>
        <v>26.213188728430701</v>
      </c>
      <c r="I3568" s="9">
        <f>IFERROR(VLOOKUP(A3568,'BITO-IV'!$A$1:$J$10000,4,0),"")</f>
        <v>26.9025</v>
      </c>
      <c r="J3568" s="9">
        <f t="shared" si="186"/>
        <v>-2.5622573053407649E-2</v>
      </c>
      <c r="L3568" s="9">
        <f>VLOOKUP(A3568,'ETH-Web'!$A$1:$G$10001,6,0)</f>
        <v>3244.5192870000001</v>
      </c>
      <c r="M3568" s="2">
        <f>M3567*(1-M$1+IF(AND(WEEKDAY($A3568)&lt;&gt;1,WEEKDAY($A3568)&lt;&gt;7),-VLOOKUP($A3568,ETF_OP_Fee!$K$5:$L$14,2,1),0))^($A3568-$A3567)*(1+2*(L3568/L3567-1))-M$3*IFERROR(VLOOKUP($A5164,Dividends!$C$10:$E$100,3,0),0)</f>
        <v>12.777354324034475</v>
      </c>
      <c r="R3568">
        <f t="shared" si="188"/>
        <v>796.41915565032309</v>
      </c>
      <c r="S3568" t="e">
        <f t="shared" si="187"/>
        <v>#VALUE!</v>
      </c>
      <c r="T3568">
        <f t="shared" si="185"/>
        <v>669.87923827217821</v>
      </c>
      <c r="U3568">
        <f t="shared" si="182"/>
        <v>2116.6318659097901</v>
      </c>
      <c r="V3568">
        <f t="shared" si="183"/>
        <v>2620.5458699164124</v>
      </c>
      <c r="W3568">
        <f>VLOOKUP(A3568,Tbills!$B$4:$C$10000,2,1)</f>
        <v>5.2300008791208912</v>
      </c>
    </row>
    <row r="3569" spans="1:27">
      <c r="A3569" s="25">
        <v>45350</v>
      </c>
      <c r="B3569">
        <f>IFERROR(VLOOKUP($A3569,'BTC-Web'!$A$2:$H$10000,2,0),"")</f>
        <v>57071.097655999998</v>
      </c>
      <c r="C3569">
        <f>VLOOKUP(A3569,H_SPBTFDUE!$B$2:$C$5828,2,0)</f>
        <v>304.67</v>
      </c>
      <c r="D3569" s="2">
        <f>D3568*(1-D$1+IF(AND(WEEKDAY($A3569)&lt;&gt;1,WEEKDAY($A3569)&lt;&gt;7),-VLOOKUP($A3569,ETF_OP_Fee!$G$5:$H$14,2,1),0))^($A3569-$A3568)*(1+2*(C3569/C3568-1))+IFERROR(VLOOKUP(A3569,BITXeom!$C$9:$D$100,2,0),0)-$D$3*IFERROR(VLOOKUP($A3569,Dividends!$C$10:$E$100,2,0),0)</f>
        <v>42.88621458755312</v>
      </c>
      <c r="E3569" s="9">
        <v>43.09</v>
      </c>
      <c r="F3569" s="44">
        <f t="shared" si="184"/>
        <v>-4.729297109465902E-3</v>
      </c>
      <c r="G3569" s="66">
        <f t="shared" si="181"/>
        <v>3.6886895275864283E-3</v>
      </c>
      <c r="H3569" s="2">
        <f>H3568*(1-H$1+IF(AND(WEEKDAY($A3569)&lt;&gt;1,WEEKDAY($A3569)&lt;&gt;7),-VLOOKUP($A3569,ETF_OP_Fee!$I$5:$J$14,2,1),0))^($A3569-$A3568)*(1+1*(B3569/B3568-1))</f>
        <v>27.418311553072172</v>
      </c>
      <c r="I3569" s="9">
        <f>IFERROR(VLOOKUP(A3569,'BITO-IV'!$A$1:$J$10000,4,0),"")</f>
        <v>28.410499999999999</v>
      </c>
      <c r="J3569" s="9">
        <f t="shared" si="186"/>
        <v>-3.4923301136123186E-2</v>
      </c>
      <c r="L3569" s="9">
        <f>VLOOKUP(A3569,'ETH-Web'!$A$1:$G$10001,6,0)</f>
        <v>3385.703857</v>
      </c>
      <c r="M3569" s="2">
        <f>M3568*(1-M$1+IF(AND(WEEKDAY($A3569)&lt;&gt;1,WEEKDAY($A3569)&lt;&gt;7),-VLOOKUP($A3569,ETF_OP_Fee!$K$5:$L$14,2,1),0))^($A3569-$A3568)*(1+2*(L3569/L3568-1))-M$3*IFERROR(VLOOKUP($A5165,Dividends!$C$10:$E$100,3,0),0)</f>
        <v>13.889004363000154</v>
      </c>
      <c r="R3569">
        <f t="shared" si="188"/>
        <v>833.69490529374639</v>
      </c>
      <c r="S3569" t="e">
        <f t="shared" si="187"/>
        <v>#VALUE!</v>
      </c>
      <c r="T3569">
        <f t="shared" si="185"/>
        <v>707.54760798885275</v>
      </c>
      <c r="U3569">
        <f t="shared" si="182"/>
        <v>2208.7366535232077</v>
      </c>
      <c r="V3569">
        <f t="shared" si="183"/>
        <v>2848.5375060976421</v>
      </c>
      <c r="W3569">
        <f>VLOOKUP(A3569,Tbills!$B$4:$C$10000,2,1)</f>
        <v>5.2300008791208912</v>
      </c>
    </row>
    <row r="3570" spans="1:27">
      <c r="A3570" s="25">
        <v>45351</v>
      </c>
      <c r="B3570">
        <f>IFERROR(VLOOKUP($A3570,'BTC-Web'!$A$2:$H$10000,2,0),"")</f>
        <v>62499.183594000002</v>
      </c>
      <c r="C3570">
        <f>VLOOKUP(A3570,H_SPBTFDUE!$B$2:$C$5828,2,0)</f>
        <v>314.12</v>
      </c>
      <c r="D3570" s="2">
        <f>D3569*(1-D$1+IF(AND(WEEKDAY($A3570)&lt;&gt;1,WEEKDAY($A3570)&lt;&gt;7),-VLOOKUP($A3570,ETF_OP_Fee!$G$5:$H$14,2,1),0))^($A3570-$A3569)*(1+2*(C3570/C3569-1))+IFERROR(VLOOKUP(A3570,BITXeom!$C$9:$D$100,2,0),0)-$D$3*IFERROR(VLOOKUP($A3570,Dividends!$C$10:$E$100,2,0),0)</f>
        <v>43.684141718360763</v>
      </c>
      <c r="E3570" s="9">
        <v>43.900002000000001</v>
      </c>
      <c r="F3570" s="44">
        <f t="shared" si="184"/>
        <v>-4.9170904739193055E-3</v>
      </c>
      <c r="G3570" s="66">
        <f t="shared" si="181"/>
        <v>3.4596721219696258E-3</v>
      </c>
      <c r="H3570" s="2">
        <f>H3569*(1-H$1+IF(AND(WEEKDAY($A3570)&lt;&gt;1,WEEKDAY($A3570)&lt;&gt;7),-VLOOKUP($A3570,ETF_OP_Fee!$I$5:$J$14,2,1),0))^($A3570-$A3569)*(1+1*(B3570/B3569-1))</f>
        <v>30.002277814617209</v>
      </c>
      <c r="I3570" s="9">
        <f>IFERROR(VLOOKUP(A3570,'BITO-IV'!$A$1:$J$10000,4,0),"")</f>
        <v>29.292200000000001</v>
      </c>
      <c r="J3570" s="9">
        <f t="shared" si="186"/>
        <v>2.4241190986583616E-2</v>
      </c>
      <c r="L3570" s="9">
        <f>VLOOKUP(A3570,'ETH-Web'!$A$1:$G$10001,6,0)</f>
        <v>3341.9196780000002</v>
      </c>
      <c r="M3570" s="2">
        <f>M3569*(1-M$1+IF(AND(WEEKDAY($A3570)&lt;&gt;1,WEEKDAY($A3570)&lt;&gt;7),-VLOOKUP($A3570,ETF_OP_Fee!$K$5:$L$14,2,1),0))^($A3570-$A3569)*(1+2*(L3570/L3569-1))-M$3*IFERROR(VLOOKUP($A5166,Dividends!$C$10:$E$100,3,0),0)</f>
        <v>13.529428609791868</v>
      </c>
      <c r="R3570">
        <f t="shared" si="188"/>
        <v>912.9884142303398</v>
      </c>
      <c r="S3570" t="e">
        <f t="shared" si="187"/>
        <v>#VALUE!</v>
      </c>
      <c r="T3570">
        <f t="shared" si="185"/>
        <v>729.49372967951695</v>
      </c>
      <c r="U3570">
        <f t="shared" si="182"/>
        <v>2180.1731036422057</v>
      </c>
      <c r="V3570">
        <f t="shared" si="183"/>
        <v>2774.7910378464171</v>
      </c>
      <c r="W3570">
        <f>VLOOKUP(A3570,Tbills!$B$4:$C$10000,2,1)</f>
        <v>5.2549991208790958</v>
      </c>
      <c r="Y3570">
        <f>C3570/C3569-1</f>
        <v>3.101716611415628E-2</v>
      </c>
      <c r="Z3570">
        <f>D3570/D3569-1</f>
        <v>1.8605678735731157E-2</v>
      </c>
      <c r="AA3570">
        <f>D3570-E3570</f>
        <v>-0.21586028163923743</v>
      </c>
    </row>
    <row r="3571" spans="1:27">
      <c r="A3571" s="25">
        <v>45352</v>
      </c>
      <c r="B3571">
        <f>IFERROR(VLOOKUP($A3571,'BTC-Web'!$A$2:$H$10000,2,0),"")</f>
        <v>61168.0625</v>
      </c>
      <c r="C3571">
        <f>VLOOKUP(A3571,H_SPBTFDUE!$B$2:$C$5828,2,0)</f>
        <v>319.47000000000003</v>
      </c>
      <c r="D3571" s="2">
        <f>D3570*(1-D$1+IF(AND(WEEKDAY($A3571)&lt;&gt;1,WEEKDAY($A3571)&lt;&gt;7),-VLOOKUP($A3571,ETF_OP_Fee!$G$5:$H$14,2,1),0))^($A3571-$A3570)*(1+2*(C3571/C3570-1))+IFERROR(VLOOKUP(A3571,BITXeom!$C$9:$D$100,2,0),0)-$D$3*IFERROR(VLOOKUP($A3571,Dividends!$C$10:$E$100,2,0),0)</f>
        <v>45.166727365176556</v>
      </c>
      <c r="E3571" s="9">
        <v>45.380001</v>
      </c>
      <c r="F3571" s="44">
        <f t="shared" si="184"/>
        <v>-4.6997274156834745E-3</v>
      </c>
      <c r="G3571" s="66">
        <f t="shared" ref="G3571:G3634" si="189">G3570*(1-G$1-2*(C3571/C3570-1))</f>
        <v>3.3416437813103147E-3</v>
      </c>
      <c r="H3571" s="2">
        <f>H3570*(1-H$1+IF(AND(WEEKDAY($A3571)&lt;&gt;1,WEEKDAY($A3571)&lt;&gt;7),-VLOOKUP($A3571,ETF_OP_Fee!$I$5:$J$14,2,1),0))^($A3571-$A3570)*(1+1*(B3571/B3570-1))</f>
        <v>29.339993321986061</v>
      </c>
      <c r="I3571" s="9">
        <f>IFERROR(VLOOKUP(A3571,'BITO-IV'!$A$1:$J$10000,4,0),"")</f>
        <v>29.0595</v>
      </c>
      <c r="J3571" s="9">
        <f t="shared" si="186"/>
        <v>9.6523794967586785E-3</v>
      </c>
      <c r="L3571" s="9">
        <f>VLOOKUP(A3571,'ETH-Web'!$A$1:$G$10001,6,0)</f>
        <v>3435.0539549999999</v>
      </c>
      <c r="M3571" s="2">
        <f>M3570*(1-M$1+IF(AND(WEEKDAY($A3571)&lt;&gt;1,WEEKDAY($A3571)&lt;&gt;7),-VLOOKUP($A3571,ETF_OP_Fee!$K$5:$L$14,2,1),0))^($A3571-$A3570)*(1+2*(L3571/L3570-1))-M$3*IFERROR(VLOOKUP($A5167,Dividends!$C$10:$E$100,3,0),0)</f>
        <v>14.28315042921556</v>
      </c>
      <c r="R3571">
        <f t="shared" si="188"/>
        <v>893.54339004163523</v>
      </c>
      <c r="S3571" t="e">
        <f t="shared" si="187"/>
        <v>#VALUE!</v>
      </c>
      <c r="T3571">
        <f t="shared" si="185"/>
        <v>741.91825359962843</v>
      </c>
      <c r="U3571">
        <f t="shared" si="182"/>
        <v>2240.9312502485532</v>
      </c>
      <c r="V3571">
        <f t="shared" si="183"/>
        <v>2929.3741033908482</v>
      </c>
      <c r="W3571">
        <f>VLOOKUP(A3571,Tbills!$B$4:$C$10000,2,1)</f>
        <v>5.2549991208790958</v>
      </c>
    </row>
    <row r="3572" spans="1:27">
      <c r="A3572" s="25">
        <v>45355</v>
      </c>
      <c r="B3572">
        <f>IFERROR(VLOOKUP($A3572,'BTC-Web'!$A$2:$H$10000,2,0),"")</f>
        <v>63137.003905999998</v>
      </c>
      <c r="C3572">
        <f>VLOOKUP(A3572,H_SPBTFDUE!$B$2:$C$5828,2,0)</f>
        <v>342.84</v>
      </c>
      <c r="D3572" s="2">
        <f>D3571*(1-D$1+IF(AND(WEEKDAY($A3572)&lt;&gt;1,WEEKDAY($A3572)&lt;&gt;7),-VLOOKUP($A3572,ETF_OP_Fee!$G$5:$H$14,2,1),0))^($A3572-$A3571)*(1+2*(C3572/C3571-1))+IFERROR(VLOOKUP(A3572,BITXeom!$C$9:$D$100,2,0),0)-$D$3*IFERROR(VLOOKUP($A3572,Dividends!$C$10:$E$100,2,0),0)</f>
        <v>51.756115369160135</v>
      </c>
      <c r="E3572" s="9">
        <v>52.07</v>
      </c>
      <c r="F3572" s="44">
        <f t="shared" si="184"/>
        <v>-6.0281281129223041E-3</v>
      </c>
      <c r="G3572" s="66">
        <f t="shared" si="189"/>
        <v>2.8525712496440449E-3</v>
      </c>
      <c r="H3572" s="2">
        <f>H3571*(1-H$1+IF(AND(WEEKDAY($A3572)&lt;&gt;1,WEEKDAY($A3572)&lt;&gt;7),-VLOOKUP($A3572,ETF_OP_Fee!$I$5:$J$14,2,1),0))^($A3572-$A3571)*(1+1*(B3572/B3571-1))</f>
        <v>30.212416449442017</v>
      </c>
      <c r="I3572" s="9">
        <f>IFERROR(VLOOKUP(A3572,'BITO-IV'!$A$1:$J$10000,4,0),"")</f>
        <v>31.197800000000001</v>
      </c>
      <c r="J3572" s="9">
        <f t="shared" si="186"/>
        <v>-3.158503325740869E-2</v>
      </c>
      <c r="L3572" s="9">
        <f>VLOOKUP(A3572,'ETH-Web'!$A$1:$G$10001,6,0)</f>
        <v>3630.4338379999999</v>
      </c>
      <c r="M3572" s="2">
        <f>M3571*(1-M$1+IF(AND(WEEKDAY($A3572)&lt;&gt;1,WEEKDAY($A3572)&lt;&gt;7),-VLOOKUP($A3572,ETF_OP_Fee!$K$5:$L$14,2,1),0))^($A3572-$A3571)*(1+2*(L3572/L3571-1))-M$3*IFERROR(VLOOKUP($A5168,Dividends!$C$10:$E$100,3,0),0)</f>
        <v>15.906722821047421</v>
      </c>
      <c r="R3572">
        <f t="shared" si="188"/>
        <v>922.30569682077476</v>
      </c>
      <c r="S3572" t="e">
        <f t="shared" si="187"/>
        <v>#VALUE!</v>
      </c>
      <c r="T3572">
        <f t="shared" si="185"/>
        <v>796.1913608917788</v>
      </c>
      <c r="U3572">
        <f t="shared" si="182"/>
        <v>2368.3915146928148</v>
      </c>
      <c r="V3572">
        <f t="shared" si="183"/>
        <v>3262.3574282660311</v>
      </c>
      <c r="W3572">
        <f>VLOOKUP(A3572,Tbills!$B$4:$C$10000,2,1)</f>
        <v>5.2549991208790958</v>
      </c>
    </row>
    <row r="3573" spans="1:27">
      <c r="A3573" s="25">
        <v>45356</v>
      </c>
      <c r="B3573">
        <f>IFERROR(VLOOKUP($A3573,'BTC-Web'!$A$2:$H$10000,2,0),"")</f>
        <v>68341.054688000004</v>
      </c>
      <c r="C3573">
        <f>VLOOKUP(A3573,H_SPBTFDUE!$B$2:$C$5828,2,0)</f>
        <v>312.52999999999997</v>
      </c>
      <c r="D3573" s="2">
        <f>D3572*(1-D$1+IF(AND(WEEKDAY($A3573)&lt;&gt;1,WEEKDAY($A3573)&lt;&gt;7),-VLOOKUP($A3573,ETF_OP_Fee!$G$5:$H$14,2,1),0))^($A3573-$A3572)*(1+2*(C3573/C3572-1))+IFERROR(VLOOKUP(A3573,BITXeom!$C$9:$D$100,2,0),0)-$D$3*IFERROR(VLOOKUP($A3573,Dividends!$C$10:$E$100,2,0),0)</f>
        <v>42.599609387925661</v>
      </c>
      <c r="E3573" s="9">
        <v>43.110000999999997</v>
      </c>
      <c r="F3573" s="44">
        <f t="shared" si="184"/>
        <v>-1.1839285554049006E-2</v>
      </c>
      <c r="G3573" s="66">
        <f t="shared" si="189"/>
        <v>3.3568063471773146E-3</v>
      </c>
      <c r="H3573" s="2">
        <f>H3572*(1-H$1+IF(AND(WEEKDAY($A3573)&lt;&gt;1,WEEKDAY($A3573)&lt;&gt;7),-VLOOKUP($A3573,ETF_OP_Fee!$I$5:$J$14,2,1),0))^($A3573-$A3572)*(1+1*(B3573/B3572-1))</f>
        <v>32.676728710283108</v>
      </c>
      <c r="I3573" s="9">
        <f>IFERROR(VLOOKUP(A3573,'BITO-IV'!$A$1:$J$10000,4,0),"")</f>
        <v>28.446899999999999</v>
      </c>
      <c r="J3573" s="9">
        <f t="shared" si="186"/>
        <v>0.14869207928748329</v>
      </c>
      <c r="L3573" s="9">
        <f>VLOOKUP(A3573,'ETH-Web'!$A$1:$G$10001,6,0)</f>
        <v>3554.9645999999998</v>
      </c>
      <c r="M3573" s="2">
        <f>M3572*(1-M$1+IF(AND(WEEKDAY($A3573)&lt;&gt;1,WEEKDAY($A3573)&lt;&gt;7),-VLOOKUP($A3573,ETF_OP_Fee!$K$5:$L$14,2,1),0))^($A3573-$A3572)*(1+2*(L3573/L3572-1))-M$3*IFERROR(VLOOKUP($A5169,Dividends!$C$10:$E$100,3,0),0)</f>
        <v>15.244994225446355</v>
      </c>
      <c r="R3573">
        <f t="shared" si="188"/>
        <v>998.32649897871647</v>
      </c>
      <c r="S3573" t="e">
        <f t="shared" si="187"/>
        <v>#VALUE!</v>
      </c>
      <c r="T3573">
        <f t="shared" si="185"/>
        <v>725.80120761727812</v>
      </c>
      <c r="U3573">
        <f t="shared" si="182"/>
        <v>2319.1575358144114</v>
      </c>
      <c r="V3573">
        <f t="shared" si="183"/>
        <v>3126.6415285397397</v>
      </c>
      <c r="W3573">
        <f>VLOOKUP(A3573,Tbills!$B$4:$C$10000,2,1)</f>
        <v>5.2549991208790958</v>
      </c>
    </row>
    <row r="3574" spans="1:27">
      <c r="A3574" s="25">
        <v>45357</v>
      </c>
      <c r="B3574">
        <f>IFERROR(VLOOKUP($A3574,'BTC-Web'!$A$2:$H$10000,2,0),"")</f>
        <v>63776.050780999998</v>
      </c>
      <c r="C3574">
        <f>VLOOKUP(A3574,H_SPBTFDUE!$B$2:$C$5828,2,0)</f>
        <v>339.25</v>
      </c>
      <c r="D3574" s="2">
        <f>D3573*(1-D$1+IF(AND(WEEKDAY($A3574)&lt;&gt;1,WEEKDAY($A3574)&lt;&gt;7),-VLOOKUP($A3574,ETF_OP_Fee!$G$5:$H$14,2,1),0))^($A3574-$A3573)*(1+2*(C3574/C3573-1))+IFERROR(VLOOKUP(A3574,BITXeom!$C$9:$D$100,2,0),0)-$D$3*IFERROR(VLOOKUP($A3574,Dividends!$C$10:$E$100,2,0),0)</f>
        <v>49.877770721689345</v>
      </c>
      <c r="E3574" s="9">
        <v>50.060001</v>
      </c>
      <c r="F3574" s="44">
        <f t="shared" si="184"/>
        <v>-3.640237208757835E-3</v>
      </c>
      <c r="G3574" s="66">
        <f t="shared" si="189"/>
        <v>2.7826459721157397E-3</v>
      </c>
      <c r="H3574" s="2">
        <f>H3573*(1-H$1+IF(AND(WEEKDAY($A3574)&lt;&gt;1,WEEKDAY($A3574)&lt;&gt;7),-VLOOKUP($A3574,ETF_OP_Fee!$I$5:$J$14,2,1),0))^($A3574-$A3573)*(1+1*(B3574/B3573-1))</f>
        <v>30.469822259044165</v>
      </c>
      <c r="I3574" s="9">
        <f>IFERROR(VLOOKUP(A3574,'BITO-IV'!$A$1:$J$10000,4),"")</f>
        <v>30.888300000000001</v>
      </c>
      <c r="J3574" s="9">
        <f t="shared" si="186"/>
        <v>-1.3548098825634236E-2</v>
      </c>
      <c r="L3574" s="9">
        <f>VLOOKUP(A3574,'ETH-Web'!$A$1:$G$10001,6,0)</f>
        <v>3819.226318</v>
      </c>
      <c r="M3574" s="2">
        <f>M3573*(1-M$1+IF(AND(WEEKDAY($A3574)&lt;&gt;1,WEEKDAY($A3574)&lt;&gt;7),-VLOOKUP($A3574,ETF_OP_Fee!$K$5:$L$14,2,1),0))^($A3574-$A3573)*(1+2*(L3574/L3573-1))-M$3*IFERROR(VLOOKUP($A5170,Dividends!$C$10:$E$100,3,0),0)</f>
        <v>17.511045906604263</v>
      </c>
      <c r="R3574">
        <f t="shared" si="188"/>
        <v>931.64089705019217</v>
      </c>
      <c r="S3574" t="e">
        <f t="shared" si="187"/>
        <v>#VALUE!</v>
      </c>
      <c r="T3574">
        <f t="shared" si="185"/>
        <v>787.85415699024611</v>
      </c>
      <c r="U3574">
        <f t="shared" si="182"/>
        <v>2491.5543452585794</v>
      </c>
      <c r="V3574">
        <f t="shared" si="183"/>
        <v>3591.3928552604398</v>
      </c>
      <c r="W3574">
        <f>VLOOKUP(A3574,Tbills!$B$4:$C$10000,2,1)</f>
        <v>5.2549991208790958</v>
      </c>
    </row>
    <row r="3575" spans="1:27">
      <c r="A3575" s="25">
        <v>45358</v>
      </c>
      <c r="B3575">
        <f>IFERROR(VLOOKUP($A3575,'BTC-Web'!$A$2:$H$10000,2,0),"")</f>
        <v>66099.742188000004</v>
      </c>
      <c r="C3575">
        <f>VLOOKUP(A3575,H_SPBTFDUE!$B$2:$C$5828,2,0)</f>
        <v>342.23</v>
      </c>
      <c r="D3575" s="2">
        <f>D3574*(1-D$1+IF(AND(WEEKDAY($A3575)&lt;&gt;1,WEEKDAY($A3575)&lt;&gt;7),-VLOOKUP($A3575,ETF_OP_Fee!$G$5:$H$14,2,1),0))^($A3575-$A3574)*(1+2*(C3575/C3574-1))+IFERROR(VLOOKUP(A3575,BITXeom!$C$9:$D$100,2,0),0)-$D$3*IFERROR(VLOOKUP($A3575,Dividends!$C$10:$E$100,2,0),0)</f>
        <v>50.747913336827963</v>
      </c>
      <c r="E3575" s="9">
        <v>51.16</v>
      </c>
      <c r="F3575" s="44">
        <f t="shared" si="184"/>
        <v>-8.0548604998442741E-3</v>
      </c>
      <c r="G3575" s="66">
        <f t="shared" si="189"/>
        <v>2.7336151382819167E-3</v>
      </c>
      <c r="H3575" s="2">
        <f>H3574*(1-H$1+IF(AND(WEEKDAY($A3575)&lt;&gt;1,WEEKDAY($A3575)&lt;&gt;7),-VLOOKUP($A3575,ETF_OP_Fee!$I$5:$J$14,2,1),0))^($A3575-$A3574)*(1+1*(B3575/B3574-1))</f>
        <v>31.554947791860673</v>
      </c>
      <c r="I3575" s="9">
        <f>IFERROR(VLOOKUP(A3575,'BITO-IV'!$A$1:$J$10000,4),"")</f>
        <v>31.161300000000001</v>
      </c>
      <c r="J3575" s="9">
        <f t="shared" si="186"/>
        <v>1.263258567070924E-2</v>
      </c>
      <c r="L3575" s="9">
        <f>VLOOKUP(A3575,'ETH-Web'!$A$1:$G$10001,6,0)</f>
        <v>3874.3476559999999</v>
      </c>
      <c r="M3575" s="2">
        <f>M3574*(1-M$1+IF(AND(WEEKDAY($A3575)&lt;&gt;1,WEEKDAY($A3575)&lt;&gt;7),-VLOOKUP($A3575,ETF_OP_Fee!$K$5:$L$14,2,1),0))^($A3575-$A3574)*(1+2*(L3575/L3574-1))-M$3*IFERROR(VLOOKUP($A5171,Dividends!$C$10:$E$100,3,0),0)</f>
        <v>18.016041507659065</v>
      </c>
      <c r="R3575">
        <f t="shared" si="188"/>
        <v>965.58539377544651</v>
      </c>
      <c r="S3575" t="e">
        <f t="shared" si="187"/>
        <v>#VALUE!</v>
      </c>
      <c r="T3575">
        <f t="shared" si="185"/>
        <v>794.77473293079424</v>
      </c>
      <c r="U3575">
        <f t="shared" si="182"/>
        <v>2527.5139343939741</v>
      </c>
      <c r="V3575">
        <f t="shared" si="183"/>
        <v>3694.963915677919</v>
      </c>
      <c r="W3575">
        <f>VLOOKUP(A3575,Tbills!$B$4:$C$10000,2,1)</f>
        <v>5.2400017582417631</v>
      </c>
    </row>
    <row r="3576" spans="1:27">
      <c r="A3576" s="25">
        <v>45359</v>
      </c>
      <c r="B3576">
        <f>IFERROR(VLOOKUP($A3576,'BTC-Web'!$A$2:$H$10000,2,0),"")</f>
        <v>66938.09375</v>
      </c>
      <c r="C3576">
        <f>VLOOKUP(A3576,H_SPBTFDUE!$B$2:$C$5828,2,0)</f>
        <v>349.42</v>
      </c>
      <c r="D3576" s="2">
        <f>D3575*(1-D$1+IF(AND(WEEKDAY($A3576)&lt;&gt;1,WEEKDAY($A3576)&lt;&gt;7),-VLOOKUP($A3576,ETF_OP_Fee!$G$5:$H$14,2,1),0))^($A3576-$A3575)*(1+2*(C3576/C3575-1))+IFERROR(VLOOKUP(A3576,BITXeom!$C$9:$D$100,2,0),0)-$D$3*IFERROR(VLOOKUP($A3576,Dividends!$C$10:$E$100,2,0),0)</f>
        <v>52.873891222744682</v>
      </c>
      <c r="E3576" s="9">
        <v>53.27</v>
      </c>
      <c r="F3576" s="44">
        <f t="shared" si="184"/>
        <v>-7.4358696687689685E-3</v>
      </c>
      <c r="G3576" s="66">
        <f t="shared" si="189"/>
        <v>2.6186103629676546E-3</v>
      </c>
      <c r="H3576" s="2">
        <f>H3575*(1-H$1+IF(AND(WEEKDAY($A3576)&lt;&gt;1,WEEKDAY($A3576)&lt;&gt;7),-VLOOKUP($A3576,ETF_OP_Fee!$I$5:$J$14,2,1),0))^($A3576-$A3575)*(1+1*(B3576/B3575-1))</f>
        <v>31.929818008029446</v>
      </c>
      <c r="I3576" s="9">
        <f>IFERROR(VLOOKUP(A3576,'BITO-IV'!$A$1:$J$10000,4),"")</f>
        <v>31.823499999999999</v>
      </c>
      <c r="J3576" s="9">
        <f t="shared" si="186"/>
        <v>3.3408647078243536E-3</v>
      </c>
      <c r="L3576" s="9">
        <f>VLOOKUP(A3576,'ETH-Web'!$A$1:$G$10001,6,0)</f>
        <v>3892.0610350000002</v>
      </c>
      <c r="M3576" s="2">
        <f>M3575*(1-M$1+IF(AND(WEEKDAY($A3576)&lt;&gt;1,WEEKDAY($A3576)&lt;&gt;7),-VLOOKUP($A3576,ETF_OP_Fee!$K$5:$L$14,2,1),0))^($A3576-$A3575)*(1+2*(L3576/L3575-1))-M$3*IFERROR(VLOOKUP($A5172,Dividends!$C$10:$E$100,3,0),0)</f>
        <v>18.180310685968113</v>
      </c>
      <c r="R3576">
        <f t="shared" si="188"/>
        <v>977.83203795771362</v>
      </c>
      <c r="S3576" t="e">
        <f t="shared" si="187"/>
        <v>#VALUE!</v>
      </c>
      <c r="T3576">
        <f t="shared" si="185"/>
        <v>811.47236414305621</v>
      </c>
      <c r="U3576">
        <f t="shared" si="182"/>
        <v>2539.0696377595118</v>
      </c>
      <c r="V3576">
        <f t="shared" si="183"/>
        <v>3728.6543734875304</v>
      </c>
      <c r="W3576">
        <f>VLOOKUP(A3576,Tbills!$B$4:$C$10000,2,1)</f>
        <v>5.2400017582417631</v>
      </c>
    </row>
    <row r="3577" spans="1:27">
      <c r="A3577" s="25">
        <v>45362</v>
      </c>
      <c r="B3577">
        <f>IFERROR(VLOOKUP($A3577,'BTC-Web'!$A$2:$H$10000,2,0),"")</f>
        <v>69020.546875</v>
      </c>
      <c r="C3577">
        <f>VLOOKUP(A3577,H_SPBTFDUE!$B$2:$C$5828,2,0)</f>
        <v>363.92</v>
      </c>
      <c r="D3577" s="2">
        <f>D3576*(1-D$1+IF(AND(WEEKDAY($A3577)&lt;&gt;1,WEEKDAY($A3577)&lt;&gt;7),-VLOOKUP($A3577,ETF_OP_Fee!$G$5:$H$14,2,1),0))^($A3577-$A3576)*(1+2*(C3577/C3576-1))+IFERROR(VLOOKUP(A3577,BITXeom!$C$9:$D$100,2,0),0)-$D$3*IFERROR(VLOOKUP($A3577,Dividends!$C$10:$E$100,2,0),0)</f>
        <v>57.241436736189776</v>
      </c>
      <c r="E3577" s="9">
        <v>57.919998</v>
      </c>
      <c r="F3577" s="44">
        <f t="shared" si="184"/>
        <v>-1.171549183772802E-2</v>
      </c>
      <c r="G3577" s="66">
        <f t="shared" si="189"/>
        <v>2.4011433307597595E-3</v>
      </c>
      <c r="H3577" s="2">
        <f>H3576*(1-H$1+IF(AND(WEEKDAY($A3577)&lt;&gt;1,WEEKDAY($A3577)&lt;&gt;7),-VLOOKUP($A3577,ETF_OP_Fee!$I$5:$J$14,2,1),0))^($A3577-$A3576)*(1+1*(B3577/B3576-1))</f>
        <v>32.844881992916186</v>
      </c>
      <c r="I3577" s="9">
        <f>IFERROR(VLOOKUP(A3577,'BITO-IV'!$A$1:$J$10000,4),"")</f>
        <v>33.148899999999998</v>
      </c>
      <c r="J3577" s="9">
        <f t="shared" si="186"/>
        <v>-9.1712849320433332E-3</v>
      </c>
      <c r="L3577" s="9">
        <f>VLOOKUP(A3577,'ETH-Web'!$A$1:$G$10001,6,0)</f>
        <v>4066.445068</v>
      </c>
      <c r="M3577" s="2">
        <f>M3576*(1-M$1+IF(AND(WEEKDAY($A3577)&lt;&gt;1,WEEKDAY($A3577)&lt;&gt;7),-VLOOKUP($A3577,ETF_OP_Fee!$K$5:$L$14,2,1),0))^($A3577-$A3576)*(1+2*(L3577/L3576-1))-M$3*IFERROR(VLOOKUP($A5173,Dividends!$C$10:$E$100,3,0),0)</f>
        <v>19.807920108885252</v>
      </c>
      <c r="R3577">
        <f t="shared" si="188"/>
        <v>1008.2525245460422</v>
      </c>
      <c r="S3577" t="e">
        <f t="shared" si="187"/>
        <v>#VALUE!</v>
      </c>
      <c r="T3577">
        <f t="shared" si="185"/>
        <v>845.14630747793774</v>
      </c>
      <c r="U3577">
        <f t="shared" si="182"/>
        <v>2652.8328083569513</v>
      </c>
      <c r="V3577">
        <f t="shared" si="183"/>
        <v>4062.465665159983</v>
      </c>
      <c r="W3577">
        <f>VLOOKUP(A3577,Tbills!$B$4:$C$10000,2,1)</f>
        <v>5.2400017582417631</v>
      </c>
    </row>
    <row r="3578" spans="1:27">
      <c r="A3578" s="25">
        <v>45363</v>
      </c>
      <c r="B3578">
        <f>IFERROR(VLOOKUP($A3578,'BTC-Web'!$A$2:$H$10000,2,0),"")</f>
        <v>72125.125</v>
      </c>
      <c r="C3578">
        <f>VLOOKUP(A3578,H_SPBTFDUE!$B$2:$C$5828,2,0)</f>
        <v>359.67</v>
      </c>
      <c r="D3578" s="2">
        <f>D3577*(1-D$1+IF(AND(WEEKDAY($A3578)&lt;&gt;1,WEEKDAY($A3578)&lt;&gt;7),-VLOOKUP($A3578,ETF_OP_Fee!$G$5:$H$14,2,1),0))^($A3578-$A3577)*(1+2*(C3578/C3577-1))+IFERROR(VLOOKUP(A3578,BITXeom!$C$9:$D$100,2,0),0)-$D$3*IFERROR(VLOOKUP($A3578,Dividends!$C$10:$E$100,2,0),0)</f>
        <v>55.89772182566</v>
      </c>
      <c r="E3578" s="9">
        <v>56.59</v>
      </c>
      <c r="F3578" s="44">
        <f t="shared" si="184"/>
        <v>-1.2233224497967932E-2</v>
      </c>
      <c r="G3578" s="66">
        <f t="shared" si="189"/>
        <v>2.4571013203686788E-3</v>
      </c>
      <c r="H3578" s="2">
        <f>H3577*(1-H$1+IF(AND(WEEKDAY($A3578)&lt;&gt;1,WEEKDAY($A3578)&lt;&gt;7),-VLOOKUP($A3578,ETF_OP_Fee!$I$5:$J$14,2,1),0))^($A3578-$A3577)*(1+1*(B3578/B3577-1))</f>
        <v>34.295038204862664</v>
      </c>
      <c r="I3578" s="9">
        <f>IFERROR(VLOOKUP(A3578,'BITO-IV'!$A$1:$J$10000,4),"")</f>
        <v>32.7639</v>
      </c>
      <c r="J3578" s="9">
        <f t="shared" si="186"/>
        <v>4.6732477051348198E-2</v>
      </c>
      <c r="L3578" s="9">
        <f>VLOOKUP(A3578,'ETH-Web'!$A$1:$G$10001,6,0)</f>
        <v>3980.273193</v>
      </c>
      <c r="M3578" s="2">
        <f>M3577*(1-M$1+IF(AND(WEEKDAY($A3578)&lt;&gt;1,WEEKDAY($A3578)&lt;&gt;7),-VLOOKUP($A3578,ETF_OP_Fee!$K$5:$L$14,2,1),0))^($A3578-$A3577)*(1+2*(L3578/L3577-1))-M$3*IFERROR(VLOOKUP($A5174,Dividends!$C$10:$E$100,3,0),0)</f>
        <v>18.967933919465441</v>
      </c>
      <c r="R3578">
        <f t="shared" si="188"/>
        <v>1053.604218699533</v>
      </c>
      <c r="S3578" t="e">
        <f t="shared" si="187"/>
        <v>#VALUE!</v>
      </c>
      <c r="T3578">
        <f t="shared" si="185"/>
        <v>835.276358569438</v>
      </c>
      <c r="U3578">
        <f t="shared" si="182"/>
        <v>2596.6167342836661</v>
      </c>
      <c r="V3578">
        <f t="shared" si="183"/>
        <v>3890.1903815881433</v>
      </c>
      <c r="W3578">
        <f>VLOOKUP(A3578,Tbills!$B$4:$C$10000,2,1)</f>
        <v>5.2400017582417631</v>
      </c>
    </row>
    <row r="3579" spans="1:27">
      <c r="A3579" s="25">
        <v>45364</v>
      </c>
      <c r="B3579">
        <f>IFERROR(VLOOKUP($A3579,'BTC-Web'!$A$2:$H$10000,2,0),"")</f>
        <v>71482.117188000004</v>
      </c>
      <c r="C3579">
        <f>VLOOKUP(A3579,H_SPBTFDUE!$B$2:$C$5828,2,0)</f>
        <v>370.26</v>
      </c>
      <c r="D3579" s="2">
        <f>D3578*(1-D$1+IF(AND(WEEKDAY($A3579)&lt;&gt;1,WEEKDAY($A3579)&lt;&gt;7),-VLOOKUP($A3579,ETF_OP_Fee!$G$5:$H$14,2,1),0))^($A3579-$A3578)*(1+2*(C3579/C3578-1))+IFERROR(VLOOKUP(A3579,BITXeom!$C$9:$D$100,2,0),0)-$D$3*IFERROR(VLOOKUP($A3579,Dividends!$C$10:$E$100,2,0),0)</f>
        <v>59.182253328349539</v>
      </c>
      <c r="E3579" s="9">
        <v>59.669998</v>
      </c>
      <c r="F3579" s="44">
        <f t="shared" si="184"/>
        <v>-8.1740353276107403E-3</v>
      </c>
      <c r="G3579" s="66">
        <f t="shared" si="189"/>
        <v>2.3122813210284913E-3</v>
      </c>
      <c r="H3579" s="2">
        <f>H3578*(1-H$1+IF(AND(WEEKDAY($A3579)&lt;&gt;1,WEEKDAY($A3579)&lt;&gt;7),-VLOOKUP($A3579,ETF_OP_Fee!$I$5:$J$14,2,1),0))^($A3579-$A3578)*(1+1*(B3579/B3578-1))</f>
        <v>33.962333449642962</v>
      </c>
      <c r="I3579" s="9">
        <f>IFERROR(VLOOKUP(A3579,'BITO-IV'!$A$1:$J$10000,4),"")</f>
        <v>33.731400000000001</v>
      </c>
      <c r="J3579" s="9">
        <f t="shared" si="186"/>
        <v>6.8462456240465652E-3</v>
      </c>
      <c r="L3579" s="9">
        <f>VLOOKUP(A3579,'ETH-Web'!$A$1:$G$10001,6,0)</f>
        <v>4006.4570309999999</v>
      </c>
      <c r="M3579" s="2">
        <f>M3578*(1-M$1+IF(AND(WEEKDAY($A3579)&lt;&gt;1,WEEKDAY($A3579)&lt;&gt;7),-VLOOKUP($A3579,ETF_OP_Fee!$K$5:$L$14,2,1),0))^($A3579-$A3578)*(1+2*(L3579/L3578-1))-M$3*IFERROR(VLOOKUP($A5175,Dividends!$C$10:$E$100,3,0),0)</f>
        <v>19.216996400373819</v>
      </c>
      <c r="R3579">
        <f t="shared" si="188"/>
        <v>1044.2111570808536</v>
      </c>
      <c r="S3579" t="e">
        <f t="shared" si="187"/>
        <v>#VALUE!</v>
      </c>
      <c r="T3579">
        <f t="shared" si="185"/>
        <v>859.86994890849962</v>
      </c>
      <c r="U3579">
        <f t="shared" si="182"/>
        <v>2613.6983235670709</v>
      </c>
      <c r="V3579">
        <f t="shared" si="183"/>
        <v>3941.2713518065152</v>
      </c>
      <c r="W3579">
        <f>VLOOKUP(A3579,Tbills!$B$4:$C$10000,2,1)</f>
        <v>5.2400017582417631</v>
      </c>
    </row>
    <row r="3580" spans="1:27">
      <c r="A3580" s="25">
        <v>45365</v>
      </c>
      <c r="B3580">
        <f>IFERROR(VLOOKUP($A3580,'BTC-Web'!$A$2:$H$10000,2,0),"")</f>
        <v>73079.375</v>
      </c>
      <c r="C3580">
        <f>VLOOKUP(A3580,H_SPBTFDUE!$B$2:$C$5828,2,0)</f>
        <v>348.42</v>
      </c>
      <c r="D3580" s="2">
        <f>D3579*(1-D$1+IF(AND(WEEKDAY($A3580)&lt;&gt;1,WEEKDAY($A3580)&lt;&gt;7),-VLOOKUP($A3580,ETF_OP_Fee!$G$5:$H$14,2,1),0))^($A3580-$A3579)*(1+2*(C3580/C3579-1))+IFERROR(VLOOKUP(A3580,BITXeom!$C$9:$D$100,2,0),0)-$D$3*IFERROR(VLOOKUP($A3580,Dividends!$C$10:$E$100,2,0),0)</f>
        <v>52.19416186624192</v>
      </c>
      <c r="E3580" s="9">
        <v>52.82</v>
      </c>
      <c r="F3580" s="44">
        <f t="shared" si="184"/>
        <v>-1.1848506886748988E-2</v>
      </c>
      <c r="G3580" s="66">
        <f t="shared" si="189"/>
        <v>2.5849434547609881E-3</v>
      </c>
      <c r="H3580" s="2">
        <f>H3579*(1-H$1+IF(AND(WEEKDAY($A3580)&lt;&gt;1,WEEKDAY($A3580)&lt;&gt;7),-VLOOKUP($A3580,ETF_OP_Fee!$I$5:$J$14,2,1),0))^($A3580-$A3579)*(1+1*(B3580/B3579-1))</f>
        <v>34.69367783649011</v>
      </c>
      <c r="I3580" s="9">
        <f>IFERROR(VLOOKUP(A3580,'BITO-IV'!$A$1:$J$10000,4),"")</f>
        <v>31.7468</v>
      </c>
      <c r="J3580" s="9">
        <f t="shared" si="186"/>
        <v>9.2824405498825424E-2</v>
      </c>
      <c r="L3580" s="9">
        <f>VLOOKUP(A3580,'ETH-Web'!$A$1:$G$10001,6,0)</f>
        <v>3883.1403810000002</v>
      </c>
      <c r="M3580" s="2">
        <f>M3579*(1-M$1+IF(AND(WEEKDAY($A3580)&lt;&gt;1,WEEKDAY($A3580)&lt;&gt;7),-VLOOKUP($A3580,ETF_OP_Fee!$K$5:$L$14,2,1),0))^($A3580-$A3579)*(1+2*(L3580/L3579-1))-M$3*IFERROR(VLOOKUP($A5176,Dividends!$C$10:$E$100,3,0),0)</f>
        <v>18.03355378475791</v>
      </c>
      <c r="R3580">
        <f t="shared" si="188"/>
        <v>1067.543907895136</v>
      </c>
      <c r="S3580" t="e">
        <f t="shared" si="187"/>
        <v>#VALUE!</v>
      </c>
      <c r="T3580">
        <f t="shared" si="185"/>
        <v>809.15002322340911</v>
      </c>
      <c r="U3580">
        <f t="shared" si="182"/>
        <v>2533.2500574608803</v>
      </c>
      <c r="V3580">
        <f t="shared" si="183"/>
        <v>3698.5555610420843</v>
      </c>
      <c r="W3580">
        <f>VLOOKUP(A3580,Tbills!$B$4:$C$10000,2,1)</f>
        <v>5.2499986813186883</v>
      </c>
    </row>
    <row r="3581" spans="1:27">
      <c r="A3581" s="25">
        <v>45366</v>
      </c>
      <c r="B3581">
        <f>IFERROR(VLOOKUP($A3581,'BTC-Web'!$A$2:$H$10000,2,0),"")</f>
        <v>71387.875</v>
      </c>
      <c r="C3581">
        <f>VLOOKUP(A3581,H_SPBTFDUE!$B$2:$C$5828,2,0)</f>
        <v>346.26</v>
      </c>
      <c r="D3581" s="2">
        <f>D3580*(1-D$1+IF(AND(WEEKDAY($A3581)&lt;&gt;1,WEEKDAY($A3581)&lt;&gt;7),-VLOOKUP($A3581,ETF_OP_Fee!$G$5:$H$14,2,1),0))^($A3581-$A3580)*(1+2*(C3581/C3580-1))+IFERROR(VLOOKUP(A3581,BITXeom!$C$9:$D$100,2,0),0)-$D$3*IFERROR(VLOOKUP($A3581,Dividends!$C$10:$E$100,2,0),0)</f>
        <v>51.540801491705665</v>
      </c>
      <c r="E3581" s="9">
        <v>52.43</v>
      </c>
      <c r="F3581" s="44">
        <f t="shared" si="184"/>
        <v>-1.6959727413586423E-2</v>
      </c>
      <c r="G3581" s="66">
        <f t="shared" si="189"/>
        <v>2.6168591679295197E-3</v>
      </c>
      <c r="H3581" s="2">
        <f>H3580*(1-H$1+IF(AND(WEEKDAY($A3581)&lt;&gt;1,WEEKDAY($A3581)&lt;&gt;7),-VLOOKUP($A3581,ETF_OP_Fee!$I$5:$J$14,2,1),0))^($A3581-$A3580)*(1+1*(B3581/B3580-1))</f>
        <v>33.863775300285091</v>
      </c>
      <c r="I3581" s="9">
        <f>IFERROR(VLOOKUP(A3581,'BITO-IV'!$A$1:$J$10000,4),"")</f>
        <v>31.5578</v>
      </c>
      <c r="J3581" s="9">
        <f t="shared" si="186"/>
        <v>7.3071484713290946E-2</v>
      </c>
      <c r="L3581" s="9">
        <f>VLOOKUP(A3581,'ETH-Web'!$A$1:$G$10001,6,0)</f>
        <v>3735.2202149999998</v>
      </c>
      <c r="M3581" s="2">
        <f>M3580*(1-M$1+IF(AND(WEEKDAY($A3581)&lt;&gt;1,WEEKDAY($A3581)&lt;&gt;7),-VLOOKUP($A3581,ETF_OP_Fee!$K$5:$L$14,2,1),0))^($A3581-$A3580)*(1+2*(L3581/L3580-1))-M$3*IFERROR(VLOOKUP($A5177,Dividends!$C$10:$E$100,3,0),0)</f>
        <v>16.659223204406565</v>
      </c>
      <c r="R3581">
        <f t="shared" si="188"/>
        <v>1042.8344666854293</v>
      </c>
      <c r="S3581" t="e">
        <f t="shared" si="187"/>
        <v>#VALUE!</v>
      </c>
      <c r="T3581">
        <f t="shared" si="185"/>
        <v>804.13376683697152</v>
      </c>
      <c r="U3581">
        <f t="shared" si="182"/>
        <v>2436.7511590814647</v>
      </c>
      <c r="V3581">
        <f t="shared" si="183"/>
        <v>3416.6899858294555</v>
      </c>
      <c r="W3581">
        <f>VLOOKUP(A3581,Tbills!$B$4:$C$10000,2,1)</f>
        <v>5.2499986813186883</v>
      </c>
    </row>
    <row r="3582" spans="1:27">
      <c r="A3582" s="25">
        <v>45369</v>
      </c>
      <c r="B3582">
        <f>IFERROR(VLOOKUP($A3582,'BTC-Web'!$A$2:$H$10000,2,0),"")</f>
        <v>68371.304688000004</v>
      </c>
      <c r="C3582">
        <f>VLOOKUP(A3582,H_SPBTFDUE!$B$2:$C$5828,2,0)</f>
        <v>336.14</v>
      </c>
      <c r="D3582" s="2">
        <f>D3581*(1-D$1+IF(AND(WEEKDAY($A3582)&lt;&gt;1,WEEKDAY($A3582)&lt;&gt;7),-VLOOKUP($A3582,ETF_OP_Fee!$G$5:$H$14,2,1),0))^($A3582-$A3581)*(1+2*(C3582/C3581-1))+IFERROR(VLOOKUP(A3582,BITXeom!$C$9:$D$100,2,0),0)-$D$3*IFERROR(VLOOKUP($A3582,Dividends!$C$10:$E$100,2,0),0)</f>
        <v>48.510529698412071</v>
      </c>
      <c r="E3582" s="9">
        <v>48.799999</v>
      </c>
      <c r="F3582" s="44">
        <f t="shared" si="184"/>
        <v>-5.9317481049113718E-3</v>
      </c>
      <c r="G3582" s="66">
        <f t="shared" si="189"/>
        <v>2.7696867021487336E-3</v>
      </c>
      <c r="H3582" s="2">
        <f>H3581*(1-H$1+IF(AND(WEEKDAY($A3582)&lt;&gt;1,WEEKDAY($A3582)&lt;&gt;7),-VLOOKUP($A3582,ETF_OP_Fee!$I$5:$J$14,2,1),0))^($A3582-$A3581)*(1+1*(B3582/B3581-1))</f>
        <v>32.355714427198329</v>
      </c>
      <c r="I3582" s="9">
        <f>IFERROR(VLOOKUP(A3582,'BITO-IV'!$A$1:$J$10000,4),"")</f>
        <v>30.641200000000001</v>
      </c>
      <c r="J3582" s="9">
        <f t="shared" si="186"/>
        <v>5.5954545748806428E-2</v>
      </c>
      <c r="L3582" s="9">
        <f>VLOOKUP(A3582,'ETH-Web'!$A$1:$G$10001,6,0)</f>
        <v>3517.985107</v>
      </c>
      <c r="M3582" s="2">
        <f>M3581*(1-M$1+IF(AND(WEEKDAY($A3582)&lt;&gt;1,WEEKDAY($A3582)&lt;&gt;7),-VLOOKUP($A3582,ETF_OP_Fee!$K$5:$L$14,2,1),0))^($A3582-$A3581)*(1+2*(L3582/L3581-1))-M$3*IFERROR(VLOOKUP($A5178,Dividends!$C$10:$E$100,3,0),0)</f>
        <v>14.72033227954751</v>
      </c>
      <c r="R3582">
        <f t="shared" si="188"/>
        <v>998.76839114341851</v>
      </c>
      <c r="S3582" t="e">
        <f t="shared" si="187"/>
        <v>#VALUE!</v>
      </c>
      <c r="T3582">
        <f t="shared" si="185"/>
        <v>780.63167673014391</v>
      </c>
      <c r="U3582">
        <f t="shared" si="182"/>
        <v>2295.0331690453172</v>
      </c>
      <c r="V3582">
        <f t="shared" si="183"/>
        <v>3019.0370385522224</v>
      </c>
      <c r="W3582">
        <f>VLOOKUP(A3582,Tbills!$B$4:$C$10000,2,1)</f>
        <v>5.2499986813186883</v>
      </c>
    </row>
    <row r="3583" spans="1:27">
      <c r="A3583" s="25">
        <v>45370</v>
      </c>
      <c r="B3583">
        <f>IFERROR(VLOOKUP($A3583,'BTC-Web'!$A$2:$H$10000,2,0),"")</f>
        <v>67556.132813000004</v>
      </c>
      <c r="C3583">
        <f>VLOOKUP(A3583,H_SPBTFDUE!$B$2:$C$5828,2,0)</f>
        <v>323.22000000000003</v>
      </c>
      <c r="D3583" s="2">
        <f>D3582*(1-D$1+IF(AND(WEEKDAY($A3583)&lt;&gt;1,WEEKDAY($A3583)&lt;&gt;7),-VLOOKUP($A3583,ETF_OP_Fee!$G$5:$H$14,2,1),0))^($A3583-$A3582)*(1+2*(C3583/C3582-1))+IFERROR(VLOOKUP(A3583,BITXeom!$C$9:$D$100,2,0),0)-$D$3*IFERROR(VLOOKUP($A3583,Dividends!$C$10:$E$100,2,0),0)</f>
        <v>44.775994464253927</v>
      </c>
      <c r="E3583" s="9">
        <v>45.110000999999997</v>
      </c>
      <c r="F3583" s="44">
        <f t="shared" si="184"/>
        <v>-7.4042679747683415E-3</v>
      </c>
      <c r="G3583" s="66">
        <f t="shared" si="189"/>
        <v>2.9824559091467372E-3</v>
      </c>
      <c r="H3583" s="2">
        <f>H3582*(1-H$1+IF(AND(WEEKDAY($A3583)&lt;&gt;1,WEEKDAY($A3583)&lt;&gt;7),-VLOOKUP($A3583,ETF_OP_Fee!$I$5:$J$14,2,1),0))^($A3583-$A3582)*(1+1*(B3583/B3582-1))</f>
        <v>31.944589341018787</v>
      </c>
      <c r="I3583" s="9">
        <f>IFERROR(VLOOKUP(A3583,'BITO-IV'!$A$1:$J$10000,4),"")</f>
        <v>29.466000000000001</v>
      </c>
      <c r="J3583" s="9">
        <f t="shared" si="186"/>
        <v>8.4116925983125812E-2</v>
      </c>
      <c r="L3583" s="9">
        <f>VLOOKUP(A3583,'ETH-Web'!$A$1:$G$10001,6,0)</f>
        <v>3157.618164</v>
      </c>
      <c r="M3583" s="2">
        <f>M3582*(1-M$1+IF(AND(WEEKDAY($A3583)&lt;&gt;1,WEEKDAY($A3583)&lt;&gt;7),-VLOOKUP($A3583,ETF_OP_Fee!$K$5:$L$14,2,1),0))^($A3583-$A3582)*(1+2*(L3583/L3582-1))-M$3*IFERROR(VLOOKUP($A5179,Dividends!$C$10:$E$100,3,0),0)</f>
        <v>11.704258476111292</v>
      </c>
      <c r="R3583">
        <f t="shared" si="188"/>
        <v>986.86035595505382</v>
      </c>
      <c r="S3583" t="e">
        <f t="shared" si="187"/>
        <v>#VALUE!</v>
      </c>
      <c r="T3583">
        <f t="shared" si="185"/>
        <v>750.62703204830473</v>
      </c>
      <c r="U3583">
        <f t="shared" si="182"/>
        <v>2059.9400512356906</v>
      </c>
      <c r="V3583">
        <f t="shared" si="183"/>
        <v>2400.461428256222</v>
      </c>
      <c r="W3583">
        <f>VLOOKUP(A3583,Tbills!$B$4:$C$10000,2,1)</f>
        <v>5.2499986813186883</v>
      </c>
    </row>
    <row r="3584" spans="1:27">
      <c r="A3584" s="25">
        <v>45371</v>
      </c>
      <c r="B3584">
        <f>IFERROR(VLOOKUP($A3584,'BTC-Web'!$A$2:$H$10000,2,0),"")</f>
        <v>61930.15625</v>
      </c>
      <c r="C3584">
        <f>VLOOKUP(A3584,H_SPBTFDUE!$B$2:$C$5828,2,0)</f>
        <v>330.29</v>
      </c>
      <c r="D3584" s="2">
        <f>D3583*(1-D$1+IF(AND(WEEKDAY($A3584)&lt;&gt;1,WEEKDAY($A3584)&lt;&gt;7),-VLOOKUP($A3584,ETF_OP_Fee!$G$5:$H$14,2,1),0))^($A3584-$A3583)*(1+2*(C3584/C3583-1))+IFERROR(VLOOKUP(A3584,BITXeom!$C$9:$D$100,2,0),0)-$D$3*IFERROR(VLOOKUP($A3584,Dividends!$C$10:$E$100,2,0),0)</f>
        <v>46.729189220544377</v>
      </c>
      <c r="E3584" s="9">
        <v>47.25</v>
      </c>
      <c r="F3584" s="44">
        <f t="shared" si="184"/>
        <v>-1.102245035884919E-2</v>
      </c>
      <c r="G3584" s="66">
        <f t="shared" si="189"/>
        <v>2.8518262859012159E-3</v>
      </c>
      <c r="H3584" s="2">
        <f>H3583*(1-H$1+IF(AND(WEEKDAY($A3584)&lt;&gt;1,WEEKDAY($A3584)&lt;&gt;7),-VLOOKUP($A3584,ETF_OP_Fee!$I$5:$J$14,2,1),0))^($A3584-$A3583)*(1+1*(B3584/B3583-1))</f>
        <v>29.261063510024201</v>
      </c>
      <c r="I3584" s="9">
        <f>IFERROR(VLOOKUP(A3584,'BITO-IV'!$A$1:$J$10000,4),"")</f>
        <v>30.11</v>
      </c>
      <c r="J3584" s="9">
        <f t="shared" si="186"/>
        <v>-2.819450315429417E-2</v>
      </c>
      <c r="L3584" s="9">
        <f>VLOOKUP(A3584,'ETH-Web'!$A$1:$G$10001,6,0)</f>
        <v>3513.3930660000001</v>
      </c>
      <c r="M3584" s="2">
        <f>M3583*(1-M$1+IF(AND(WEEKDAY($A3584)&lt;&gt;1,WEEKDAY($A3584)&lt;&gt;7),-VLOOKUP($A3584,ETF_OP_Fee!$K$5:$L$14,2,1),0))^($A3584-$A3583)*(1+2*(L3584/L3583-1))-M$3*IFERROR(VLOOKUP($A5180,Dividends!$C$10:$E$100,3,0),0)</f>
        <v>14.341371682715604</v>
      </c>
      <c r="R3584">
        <f t="shared" si="188"/>
        <v>904.67605969100566</v>
      </c>
      <c r="S3584" t="e">
        <f t="shared" si="187"/>
        <v>#VALUE!</v>
      </c>
      <c r="T3584">
        <f t="shared" si="185"/>
        <v>767.04598235020899</v>
      </c>
      <c r="U3584">
        <f t="shared" si="182"/>
        <v>2292.0374524382041</v>
      </c>
      <c r="V3584">
        <f t="shared" si="183"/>
        <v>2941.3148746594279</v>
      </c>
      <c r="W3584">
        <f>VLOOKUP(A3584,Tbills!$B$4:$C$10000,2,1)</f>
        <v>5.2499986813186883</v>
      </c>
    </row>
    <row r="3585" spans="1:23">
      <c r="A3585" s="25">
        <v>45372</v>
      </c>
      <c r="B3585">
        <f>IFERROR(VLOOKUP($A3585,'BTC-Web'!$A$2:$H$10000,2,0),"")</f>
        <v>67911.585938000004</v>
      </c>
      <c r="C3585">
        <f>VLOOKUP(A3585,H_SPBTFDUE!$B$2:$C$5828,2,0)</f>
        <v>327.5</v>
      </c>
      <c r="D3585" s="2">
        <f>D3584*(1-D$1+IF(AND(WEEKDAY($A3585)&lt;&gt;1,WEEKDAY($A3585)&lt;&gt;7),-VLOOKUP($A3585,ETF_OP_Fee!$G$5:$H$14,2,1),0))^($A3585-$A3584)*(1+2*(C3585/C3584-1))+IFERROR(VLOOKUP(A3585,BITXeom!$C$9:$D$100,2,0),0)-$D$3*IFERROR(VLOOKUP($A3585,Dividends!$C$10:$E$100,2,0),0)</f>
        <v>45.934196934173521</v>
      </c>
      <c r="E3585" s="9">
        <v>46.110000999999997</v>
      </c>
      <c r="F3585" s="44">
        <f t="shared" si="184"/>
        <v>-3.8127100848789341E-3</v>
      </c>
      <c r="G3585" s="66">
        <f t="shared" si="189"/>
        <v>2.8998572850781087E-3</v>
      </c>
      <c r="H3585" s="2">
        <f>H3584*(1-H$1+IF(AND(WEEKDAY($A3585)&lt;&gt;1,WEEKDAY($A3585)&lt;&gt;7),-VLOOKUP($A3585,ETF_OP_Fee!$I$5:$J$14,2,1),0))^($A3585-$A3584)*(1+1*(B3585/B3584-1))</f>
        <v>32.061748717704454</v>
      </c>
      <c r="I3585" s="9">
        <f>IFERROR(VLOOKUP(A3585,'BITO-IV'!$A$1:$J$10000,4),"")</f>
        <v>29.854700000000001</v>
      </c>
      <c r="J3585" s="9">
        <f t="shared" si="186"/>
        <v>7.3926340499300025E-2</v>
      </c>
      <c r="L3585" s="9">
        <f>VLOOKUP(A3585,'ETH-Web'!$A$1:$G$10001,6,0)</f>
        <v>3492.991211</v>
      </c>
      <c r="M3585" s="2">
        <f>M3584*(1-M$1+IF(AND(WEEKDAY($A3585)&lt;&gt;1,WEEKDAY($A3585)&lt;&gt;7),-VLOOKUP($A3585,ETF_OP_Fee!$K$5:$L$14,2,1),0))^($A3585-$A3584)*(1+2*(L3585/L3584-1))-M$3*IFERROR(VLOOKUP($A5181,Dividends!$C$10:$E$100,3,0),0)</f>
        <v>14.174449358820155</v>
      </c>
      <c r="R3585">
        <f t="shared" si="188"/>
        <v>992.0528171403887</v>
      </c>
      <c r="S3585" t="e">
        <f t="shared" si="187"/>
        <v>#VALUE!</v>
      </c>
      <c r="T3585">
        <f t="shared" si="185"/>
        <v>760.56665118439378</v>
      </c>
      <c r="U3585">
        <f t="shared" si="182"/>
        <v>2278.7278639917135</v>
      </c>
      <c r="V3585">
        <f t="shared" si="183"/>
        <v>2907.0802752746199</v>
      </c>
      <c r="W3585">
        <f>VLOOKUP(A3585,Tbills!$B$4:$C$10000,2,1)</f>
        <v>5.2449982417582248</v>
      </c>
    </row>
    <row r="3586" spans="1:23">
      <c r="A3586" s="25">
        <v>45373</v>
      </c>
      <c r="B3586">
        <f>IFERROR(VLOOKUP($A3586,'BTC-Web'!$A$2:$H$10000,2,0),"")</f>
        <v>65489.929687999997</v>
      </c>
      <c r="C3586">
        <f>VLOOKUP(A3586,H_SPBTFDUE!$B$2:$C$5828,2,0)</f>
        <v>320.45999999999998</v>
      </c>
      <c r="D3586" s="2">
        <f>D3585*(1-D$1+IF(AND(WEEKDAY($A3586)&lt;&gt;1,WEEKDAY($A3586)&lt;&gt;7),-VLOOKUP($A3586,ETF_OP_Fee!$G$5:$H$14,2,1),0))^($A3586-$A3585)*(1+2*(C3586/C3585-1))+IFERROR(VLOOKUP(A3586,BITXeom!$C$9:$D$100,2,0),0)-$D$3*IFERROR(VLOOKUP($A3586,Dividends!$C$10:$E$100,2,0),0)</f>
        <v>43.954077896145776</v>
      </c>
      <c r="E3586" s="9">
        <v>44.16</v>
      </c>
      <c r="F3586" s="44">
        <f t="shared" si="184"/>
        <v>-4.6630911198872749E-3</v>
      </c>
      <c r="G3586" s="66">
        <f t="shared" si="189"/>
        <v>3.0243780605462003E-3</v>
      </c>
      <c r="H3586" s="2">
        <f>H3585*(1-H$1+IF(AND(WEEKDAY($A3586)&lt;&gt;1,WEEKDAY($A3586)&lt;&gt;7),-VLOOKUP($A3586,ETF_OP_Fee!$I$5:$J$14,2,1),0))^($A3586-$A3585)*(1+1*(B3586/B3585-1))</f>
        <v>30.893937235277107</v>
      </c>
      <c r="I3586" s="9">
        <f>IFERROR(VLOOKUP(A3586,'BITO-IV'!$A$1:$J$10000,4),"")</f>
        <v>29.215900000000001</v>
      </c>
      <c r="J3586" s="9">
        <f t="shared" si="186"/>
        <v>5.7435753657327115E-2</v>
      </c>
      <c r="L3586" s="9">
        <f>VLOOKUP(A3586,'ETH-Web'!$A$1:$G$10001,6,0)</f>
        <v>3333.6879880000001</v>
      </c>
      <c r="M3586" s="2">
        <f>M3585*(1-M$1+IF(AND(WEEKDAY($A3586)&lt;&gt;1,WEEKDAY($A3586)&lt;&gt;7),-VLOOKUP($A3586,ETF_OP_Fee!$K$5:$L$14,2,1),0))^($A3586-$A3585)*(1+2*(L3586/L3585-1))-M$3*IFERROR(VLOOKUP($A5182,Dividends!$C$10:$E$100,3,0),0)</f>
        <v>12.881222596795199</v>
      </c>
      <c r="R3586">
        <f t="shared" si="188"/>
        <v>956.67724945520138</v>
      </c>
      <c r="S3586" t="e">
        <f t="shared" si="187"/>
        <v>#VALUE!</v>
      </c>
      <c r="T3586">
        <f t="shared" si="185"/>
        <v>744.21737111007883</v>
      </c>
      <c r="U3586">
        <f t="shared" ref="U3586:U3649" si="190">IF($A3586&gt;=$R$2,L3586*U$4,"")</f>
        <v>2174.8029838114794</v>
      </c>
      <c r="V3586">
        <f t="shared" ref="V3586:V3649" si="191">IF($A3586&gt;=$R$2,M3586*V$4,"")</f>
        <v>2641.8485250902199</v>
      </c>
      <c r="W3586">
        <f>VLOOKUP(A3586,Tbills!$B$4:$C$10000,2,1)</f>
        <v>5.2449982417582248</v>
      </c>
    </row>
    <row r="3587" spans="1:23">
      <c r="A3587" s="25">
        <v>45376</v>
      </c>
      <c r="B3587">
        <f>IFERROR(VLOOKUP($A3587,'BTC-Web'!$A$2:$H$10000,2,0),"")</f>
        <v>67234.09375</v>
      </c>
      <c r="C3587">
        <f>VLOOKUP(A3587,H_SPBTFDUE!$B$2:$C$5828,2,0)</f>
        <v>356.18</v>
      </c>
      <c r="D3587" s="2">
        <f>D3586*(1-D$1+IF(AND(WEEKDAY($A3587)&lt;&gt;1,WEEKDAY($A3587)&lt;&gt;7),-VLOOKUP($A3587,ETF_OP_Fee!$G$5:$H$14,2,1),0))^($A3587-$A3586)*(1+2*(C3587/C3586-1))+IFERROR(VLOOKUP(A3587,BITXeom!$C$9:$D$100,2,0),0)-$D$3*IFERROR(VLOOKUP($A3587,Dividends!$C$10:$E$100,2,0),0)</f>
        <v>53.733303205520031</v>
      </c>
      <c r="E3587" s="9">
        <v>54.060001</v>
      </c>
      <c r="F3587" s="44">
        <f t="shared" si="184"/>
        <v>-6.0432443292032234E-3</v>
      </c>
      <c r="G3587" s="66">
        <f t="shared" si="189"/>
        <v>2.3499974210096182E-3</v>
      </c>
      <c r="H3587" s="2">
        <f>H3586*(1-H$1+IF(AND(WEEKDAY($A3587)&lt;&gt;1,WEEKDAY($A3587)&lt;&gt;7),-VLOOKUP($A3587,ETF_OP_Fee!$I$5:$J$14,2,1),0))^($A3587-$A3586)*(1+1*(B3587/B3586-1))</f>
        <v>31.641313097735019</v>
      </c>
      <c r="I3587" s="9">
        <f>IFERROR(VLOOKUP(A3587,'BITO-IV'!$A$1:$J$10000,4),"")</f>
        <v>32.4754</v>
      </c>
      <c r="J3587" s="9">
        <f t="shared" si="186"/>
        <v>-2.5683652926984157E-2</v>
      </c>
      <c r="L3587" s="9">
        <f>VLOOKUP(A3587,'ETH-Web'!$A$1:$G$10001,6,0)</f>
        <v>3590.883789</v>
      </c>
      <c r="M3587" s="2">
        <f>M3586*(1-M$1+IF(AND(WEEKDAY($A3587)&lt;&gt;1,WEEKDAY($A3587)&lt;&gt;7),-VLOOKUP($A3587,ETF_OP_Fee!$K$5:$L$14,2,1),0))^($A3587-$A3586)*(1+2*(L3587/L3586-1))-M$3*IFERROR(VLOOKUP($A5183,Dividends!$C$10:$E$100,3,0),0)</f>
        <v>14.867660204280389</v>
      </c>
      <c r="R3587">
        <f t="shared" si="188"/>
        <v>982.15600756934418</v>
      </c>
      <c r="S3587" t="e">
        <f t="shared" si="187"/>
        <v>#VALUE!</v>
      </c>
      <c r="T3587">
        <f t="shared" si="185"/>
        <v>827.17138875986984</v>
      </c>
      <c r="U3587">
        <f t="shared" si="190"/>
        <v>2342.590190488298</v>
      </c>
      <c r="V3587">
        <f t="shared" si="191"/>
        <v>3049.252963922303</v>
      </c>
      <c r="W3587">
        <f>VLOOKUP(A3587,Tbills!$B$4:$C$10000,2,1)</f>
        <v>5.2449982417582248</v>
      </c>
    </row>
    <row r="3588" spans="1:23">
      <c r="A3588" s="25">
        <v>45377</v>
      </c>
      <c r="B3588">
        <f>IFERROR(VLOOKUP($A3588,'BTC-Web'!$A$2:$H$10000,2,0),"")</f>
        <v>69931.328125</v>
      </c>
      <c r="C3588">
        <f>VLOOKUP(A3588,H_SPBTFDUE!$B$2:$C$5828,2,0)</f>
        <v>347.69</v>
      </c>
      <c r="D3588" s="2">
        <f>D3587*(1-D$1+IF(AND(WEEKDAY($A3588)&lt;&gt;1,WEEKDAY($A3588)&lt;&gt;7),-VLOOKUP($A3588,ETF_OP_Fee!$G$5:$H$14,2,1),0))^($A3588-$A3587)*(1+2*(C3588/C3587-1))+IFERROR(VLOOKUP(A3588,BITXeom!$C$9:$D$100,2,0),0)-$D$3*IFERROR(VLOOKUP($A3588,Dividends!$C$10:$E$100,2,0),0)</f>
        <v>51.165532314854971</v>
      </c>
      <c r="E3588" s="9">
        <v>51.490001999999997</v>
      </c>
      <c r="F3588" s="44">
        <f t="shared" si="184"/>
        <v>-6.3016056038418533E-3</v>
      </c>
      <c r="G3588" s="66">
        <f t="shared" si="189"/>
        <v>2.4619054034799599E-3</v>
      </c>
      <c r="H3588" s="2">
        <f>H3587*(1-H$1+IF(AND(WEEKDAY($A3588)&lt;&gt;1,WEEKDAY($A3588)&lt;&gt;7),-VLOOKUP($A3588,ETF_OP_Fee!$I$5:$J$14,2,1),0))^($A3588-$A3587)*(1+1*(B3588/B3587-1))</f>
        <v>32.884566528639411</v>
      </c>
      <c r="I3588" s="9">
        <f>IFERROR(VLOOKUP(A3588,'BITO-IV'!$A$1:$J$10000,4),"")</f>
        <v>31.7028</v>
      </c>
      <c r="J3588" s="9">
        <f t="shared" si="186"/>
        <v>3.7276408665462002E-2</v>
      </c>
      <c r="L3588" s="9">
        <f>VLOOKUP(A3588,'ETH-Web'!$A$1:$G$10001,6,0)</f>
        <v>3587.5048830000001</v>
      </c>
      <c r="M3588" s="2">
        <f>M3587*(1-M$1+IF(AND(WEEKDAY($A3588)&lt;&gt;1,WEEKDAY($A3588)&lt;&gt;7),-VLOOKUP($A3588,ETF_OP_Fee!$K$5:$L$14,2,1),0))^($A3588-$A3587)*(1+2*(L3588/L3587-1))-M$3*IFERROR(VLOOKUP($A5184,Dividends!$C$10:$E$100,3,0),0)</f>
        <v>14.839298052823885</v>
      </c>
      <c r="R3588">
        <f t="shared" si="188"/>
        <v>1021.5572220049712</v>
      </c>
      <c r="S3588" t="e">
        <f t="shared" si="187"/>
        <v>#VALUE!</v>
      </c>
      <c r="T3588">
        <f t="shared" si="185"/>
        <v>807.45471435206684</v>
      </c>
      <c r="U3588">
        <f t="shared" si="190"/>
        <v>2340.385888562842</v>
      </c>
      <c r="V3588">
        <f t="shared" si="191"/>
        <v>3043.4360853278445</v>
      </c>
      <c r="W3588">
        <f>VLOOKUP(A3588,Tbills!$B$4:$C$10000,2,1)</f>
        <v>5.2449982417582248</v>
      </c>
    </row>
    <row r="3589" spans="1:23">
      <c r="A3589" s="25">
        <v>45378</v>
      </c>
      <c r="B3589">
        <f>IFERROR(VLOOKUP($A3589,'BTC-Web'!$A$2:$H$10000,2,0),"")</f>
        <v>69991.898438000004</v>
      </c>
      <c r="C3589">
        <f>VLOOKUP(A3589,H_SPBTFDUE!$B$2:$C$5828,2,0)</f>
        <v>343.23</v>
      </c>
      <c r="D3589" s="2">
        <f>D3588*(1-D$1+IF(AND(WEEKDAY($A3589)&lt;&gt;1,WEEKDAY($A3589)&lt;&gt;7),-VLOOKUP($A3589,ETF_OP_Fee!$G$5:$H$14,2,1),0))^($A3589-$A3588)*(1+2*(C3589/C3588-1))+IFERROR(VLOOKUP(A3589,BITXeom!$C$9:$D$100,2,0),0)-$D$3*IFERROR(VLOOKUP($A3589,Dividends!$C$10:$E$100,2,0),0)</f>
        <v>49.846869000813804</v>
      </c>
      <c r="E3589" s="9">
        <v>50.060001</v>
      </c>
      <c r="F3589" s="44">
        <f t="shared" si="184"/>
        <v>-4.2575308615394603E-3</v>
      </c>
      <c r="G3589" s="66">
        <f t="shared" si="189"/>
        <v>2.5249375250300972E-3</v>
      </c>
      <c r="H3589" s="2">
        <f>H3588*(1-H$1+IF(AND(WEEKDAY($A3589)&lt;&gt;1,WEEKDAY($A3589)&lt;&gt;7),-VLOOKUP($A3589,ETF_OP_Fee!$I$5:$J$14,2,1),0))^($A3589-$A3588)*(1+1*(B3589/B3588-1))</f>
        <v>32.886944156058632</v>
      </c>
      <c r="I3589" s="9">
        <f>IFERROR(VLOOKUP(A3589,'BITO-IV'!$A$1:$J$10000,4),"")</f>
        <v>31.286100000000001</v>
      </c>
      <c r="J3589" s="9">
        <f t="shared" si="186"/>
        <v>5.1167903831370154E-2</v>
      </c>
      <c r="L3589" s="9">
        <f>VLOOKUP(A3589,'ETH-Web'!$A$1:$G$10001,6,0)</f>
        <v>3500.1152339999999</v>
      </c>
      <c r="M3589" s="2">
        <f>M3588*(1-M$1+IF(AND(WEEKDAY($A3589)&lt;&gt;1,WEEKDAY($A3589)&lt;&gt;7),-VLOOKUP($A3589,ETF_OP_Fee!$K$5:$L$14,2,1),0))^($A3589-$A3588)*(1+2*(L3589/L3588-1))-M$3*IFERROR(VLOOKUP($A5185,Dividends!$C$10:$E$100,3,0),0)</f>
        <v>14.115980204433741</v>
      </c>
      <c r="R3589">
        <f t="shared" si="188"/>
        <v>1022.4420334670623</v>
      </c>
      <c r="S3589" t="e">
        <f t="shared" si="187"/>
        <v>#VALUE!</v>
      </c>
      <c r="T3589">
        <f t="shared" si="185"/>
        <v>797.09707385044123</v>
      </c>
      <c r="U3589">
        <f t="shared" si="190"/>
        <v>2283.3753734565798</v>
      </c>
      <c r="V3589">
        <f t="shared" si="191"/>
        <v>2895.088661270725</v>
      </c>
      <c r="W3589">
        <f>VLOOKUP(A3589,Tbills!$B$4:$C$10000,2,1)</f>
        <v>5.2449982417582248</v>
      </c>
    </row>
    <row r="3590" spans="1:23">
      <c r="A3590" s="25">
        <v>45379</v>
      </c>
      <c r="B3590">
        <f>IFERROR(VLOOKUP($A3590,'BTC-Web'!$A$2:$H$10000,2,0),"")</f>
        <v>69452.773438000004</v>
      </c>
      <c r="C3590">
        <f>VLOOKUP(A3590,H_SPBTFDUE!$B$2:$C$5828,2,0)</f>
        <v>354.22</v>
      </c>
      <c r="D3590" s="2">
        <f>D3589*(1-D$1+IF(AND(WEEKDAY($A3590)&lt;&gt;1,WEEKDAY($A3590)&lt;&gt;7),-VLOOKUP($A3590,ETF_OP_Fee!$G$5:$H$14,2,1),0))^($A3590-$A3589)*(1+2*(C3590/C3589-1))+IFERROR(VLOOKUP(A3590,BITXeom!$C$9:$D$100,2,0),0)-$D$3*IFERROR(VLOOKUP($A3590,Dividends!$C$10:$E$100,2,0),0)</f>
        <v>53.032603512729878</v>
      </c>
      <c r="E3590" s="9">
        <v>53.25</v>
      </c>
      <c r="F3590" s="44">
        <f t="shared" si="184"/>
        <v>-4.0825631412229058E-3</v>
      </c>
      <c r="G3590" s="66">
        <f t="shared" si="189"/>
        <v>2.3631123953184686E-3</v>
      </c>
      <c r="H3590" s="2">
        <f>H3589*(1-H$1+IF(AND(WEEKDAY($A3590)&lt;&gt;1,WEEKDAY($A3590)&lt;&gt;7),-VLOOKUP($A3590,ETF_OP_Fee!$I$5:$J$14,2,1),0))^($A3590-$A3589)*(1+1*(B3590/B3589-1))</f>
        <v>32.607743257940783</v>
      </c>
      <c r="I3590" s="9">
        <f>IFERROR(VLOOKUP(A3590,'BITO-IV'!$A$1:$J$10000,4),"")</f>
        <v>32.296199999999999</v>
      </c>
      <c r="J3590" s="9">
        <f t="shared" si="186"/>
        <v>9.6464369783684223E-3</v>
      </c>
      <c r="L3590" s="9">
        <f>VLOOKUP(A3590,'ETH-Web'!$A$1:$G$10001,6,0)</f>
        <v>3561.2939449999999</v>
      </c>
      <c r="M3590" s="2">
        <f>M3589*(1-M$1+IF(AND(WEEKDAY($A3590)&lt;&gt;1,WEEKDAY($A3590)&lt;&gt;7),-VLOOKUP($A3590,ETF_OP_Fee!$K$5:$L$14,2,1),0))^($A3590-$A3589)*(1+2*(L3590/L3589-1))-M$3*IFERROR(VLOOKUP($A5186,Dividends!$C$10:$E$100,3,0),0)</f>
        <v>14.609071984687604</v>
      </c>
      <c r="R3590">
        <f t="shared" si="188"/>
        <v>1014.5664925316894</v>
      </c>
      <c r="S3590" t="e">
        <f t="shared" si="187"/>
        <v>#VALUE!</v>
      </c>
      <c r="T3590">
        <f t="shared" si="185"/>
        <v>822.61960055736176</v>
      </c>
      <c r="U3590">
        <f t="shared" si="190"/>
        <v>2323.2866200121889</v>
      </c>
      <c r="V3590">
        <f t="shared" si="191"/>
        <v>2996.2183314250065</v>
      </c>
      <c r="W3590">
        <f>VLOOKUP(A3590,Tbills!$B$4:$C$10000,2,1)</f>
        <v>5.2300008791208912</v>
      </c>
    </row>
    <row r="3591" spans="1:23">
      <c r="A3591" s="25">
        <v>45383</v>
      </c>
      <c r="B3591">
        <f>IFERROR(VLOOKUP($A3591,'BTC-Web'!$A$2:$H$10000,2,0),"")</f>
        <v>71333.48</v>
      </c>
      <c r="C3591">
        <f>VLOOKUP(A3591,H_SPBTFDUE!$B$2:$C$5828,2,0)</f>
        <v>348.53</v>
      </c>
      <c r="D3591" s="2">
        <f>D3590*(1-D$1+IF(AND(WEEKDAY($A3591)&lt;&gt;1,WEEKDAY($A3591)&lt;&gt;7),-VLOOKUP($A3591,ETF_OP_Fee!$G$5:$H$14,2,1),0))^($A3591-$A3590)*(1+2*(C3591/C3590-1))+IFERROR(VLOOKUP(A3591,BITXeom!$C$9:$D$100,2,0),0)-$D$3*IFERROR(VLOOKUP($A3591,Dividends!$C$10:$E$100,2,0),0)</f>
        <v>51.304083078932727</v>
      </c>
      <c r="E3591" s="9">
        <v>51.57</v>
      </c>
      <c r="F3591" s="44">
        <f t="shared" si="184"/>
        <v>-5.1564266253106839E-3</v>
      </c>
      <c r="G3591" s="66">
        <f t="shared" si="189"/>
        <v>2.4389089228588467E-3</v>
      </c>
      <c r="H3591" s="2">
        <f>H3590*(1-H$1+IF(AND(WEEKDAY($A3591)&lt;&gt;1,WEEKDAY($A3591)&lt;&gt;7),-VLOOKUP($A3591,ETF_OP_Fee!$I$5:$J$14,2,1),0))^($A3591-$A3590)*(1+1*(B3591/B3590-1))</f>
        <v>33.384599523883757</v>
      </c>
      <c r="I3591" s="9">
        <f>IFERROR(VLOOKUP(A3591,'BITO-IV'!$A$1:$J$10000,4),"")</f>
        <v>30.654</v>
      </c>
      <c r="J3591" s="9">
        <f t="shared" si="186"/>
        <v>8.9078081943098963E-2</v>
      </c>
      <c r="L3591" s="9">
        <f>VLOOKUP(A3591,'ETH-Web'!$A$1:$G$10001,6,0)</f>
        <v>3505.03</v>
      </c>
      <c r="M3591" s="2">
        <f>M3590*(1-M$1+IF(AND(WEEKDAY($A3591)&lt;&gt;1,WEEKDAY($A3591)&lt;&gt;7),-VLOOKUP($A3591,ETF_OP_Fee!$K$5:$L$14,2,1),0))^($A3591-$A3590)*(1+2*(L3591/L3590-1))-M$3*IFERROR(VLOOKUP($A5187,Dividends!$C$10:$E$100,3,0),0)</f>
        <v>14.146004897998802</v>
      </c>
      <c r="R3591">
        <f t="shared" si="188"/>
        <v>1042.0398642292648</v>
      </c>
      <c r="S3591" t="e">
        <f t="shared" si="187"/>
        <v>#VALUE!</v>
      </c>
      <c r="T3591">
        <f t="shared" si="185"/>
        <v>809.40548072457022</v>
      </c>
      <c r="U3591">
        <f t="shared" si="190"/>
        <v>2286.5816266512434</v>
      </c>
      <c r="V3591">
        <f t="shared" si="191"/>
        <v>2901.2465156059861</v>
      </c>
      <c r="W3591">
        <f>VLOOKUP(A3591,Tbills!$B$4:$C$10000,2,1)</f>
        <v>5.2300008791208912</v>
      </c>
    </row>
    <row r="3592" spans="1:23">
      <c r="A3592" s="25">
        <v>45384</v>
      </c>
      <c r="B3592">
        <f>IFERROR(VLOOKUP($A3592,'BTC-Web'!$A$2:$H$10000,2,0),"")</f>
        <v>69705.02</v>
      </c>
      <c r="C3592">
        <f>VLOOKUP(A3592,H_SPBTFDUE!$B$2:$C$5828,2,0)</f>
        <v>329.56</v>
      </c>
      <c r="D3592" s="2">
        <f>D3591*(1-D$1+IF(AND(WEEKDAY($A3592)&lt;&gt;1,WEEKDAY($A3592)&lt;&gt;7),-VLOOKUP($A3592,ETF_OP_Fee!$G$5:$H$14,2,1),0))^($A3592-$A3591)*(1+2*(C3592/C3591-1))+IFERROR(VLOOKUP(A3592,BITXeom!$C$9:$D$100,2,0),0)-$D$3*IFERROR(VLOOKUP($A3592,Dividends!$C$10:$E$100,2,0),0)</f>
        <v>45.713752870668102</v>
      </c>
      <c r="E3592" s="9">
        <v>45.73</v>
      </c>
      <c r="F3592" s="44">
        <f t="shared" si="184"/>
        <v>-3.5528382532024061E-4</v>
      </c>
      <c r="G3592" s="66">
        <f t="shared" si="189"/>
        <v>2.7042747629412497E-3</v>
      </c>
      <c r="H3592" s="2">
        <f>H3591*(1-H$1+IF(AND(WEEKDAY($A3592)&lt;&gt;1,WEEKDAY($A3592)&lt;&gt;7),-VLOOKUP($A3592,ETF_OP_Fee!$I$5:$J$14,2,1),0))^($A3592-$A3591)*(1+1*(B3592/B3591-1))</f>
        <v>32.596593591487945</v>
      </c>
      <c r="I3592" s="9">
        <f>IFERROR(VLOOKUP(A3592,'BITO-IV'!$A$1:$J$10000,4),"")</f>
        <v>28.992599999999999</v>
      </c>
      <c r="J3592" s="9">
        <f t="shared" si="186"/>
        <v>0.12430736089512306</v>
      </c>
      <c r="L3592" s="9">
        <f>VLOOKUP(A3592,'ETH-Web'!$A$1:$G$10001,6,0)</f>
        <v>3277.23</v>
      </c>
      <c r="M3592" s="2">
        <f>M3591*(1-M$1+IF(AND(WEEKDAY($A3592)&lt;&gt;1,WEEKDAY($A3592)&lt;&gt;7),-VLOOKUP($A3592,ETF_OP_Fee!$K$5:$L$14,2,1),0))^($A3592-$A3591)*(1+2*(L3592/L3591-1))-M$3*IFERROR(VLOOKUP($A5188,Dividends!$C$10:$E$100,3,0),0)</f>
        <v>12.306924843479935</v>
      </c>
      <c r="R3592">
        <f t="shared" si="188"/>
        <v>1018.2513116827918</v>
      </c>
      <c r="S3592" t="e">
        <f t="shared" si="187"/>
        <v>#VALUE!</v>
      </c>
      <c r="T3592">
        <f t="shared" si="185"/>
        <v>765.35067347886661</v>
      </c>
      <c r="U3592">
        <f t="shared" si="190"/>
        <v>2137.9714023304377</v>
      </c>
      <c r="V3592">
        <f t="shared" si="191"/>
        <v>2524.0640786871254</v>
      </c>
      <c r="W3592">
        <f>VLOOKUP(A3592,Tbills!$B$4:$C$10000,2,1)</f>
        <v>5.2300008791208912</v>
      </c>
    </row>
    <row r="3593" spans="1:23">
      <c r="A3593" s="25">
        <v>45385</v>
      </c>
      <c r="B3593">
        <f>IFERROR(VLOOKUP($A3593,'BTC-Web'!$A$2:$H$10000,2,0),"")</f>
        <v>65446.67</v>
      </c>
      <c r="C3593">
        <f>VLOOKUP(A3593,H_SPBTFDUE!$B$2:$C$5828,2,0)</f>
        <v>328.34</v>
      </c>
      <c r="D3593" s="2">
        <f>D3592*(1-D$1+IF(AND(WEEKDAY($A3593)&lt;&gt;1,WEEKDAY($A3593)&lt;&gt;7),-VLOOKUP($A3593,ETF_OP_Fee!$G$5:$H$14,2,1),0))^($A3593-$A3592)*(1+2*(C3593/C3592-1))+IFERROR(VLOOKUP(A3593,BITXeom!$C$9:$D$100,2,0),0)-$D$3*IFERROR(VLOOKUP($A3593,Dividends!$C$10:$E$100,2,0),0)</f>
        <v>45.369826979014007</v>
      </c>
      <c r="E3593" s="9">
        <v>45.560001</v>
      </c>
      <c r="F3593" s="44">
        <f t="shared" si="184"/>
        <v>-4.17414435495711E-3</v>
      </c>
      <c r="G3593" s="66">
        <f t="shared" si="189"/>
        <v>2.7241559320953803E-3</v>
      </c>
      <c r="H3593" s="2">
        <f>H3592*(1-H$1+IF(AND(WEEKDAY($A3593)&lt;&gt;1,WEEKDAY($A3593)&lt;&gt;7),-VLOOKUP($A3593,ETF_OP_Fee!$I$5:$J$14,2,1),0))^($A3593-$A3592)*(1+1*(B3593/B3592-1))</f>
        <v>30.580960238023923</v>
      </c>
      <c r="I3593" s="9">
        <f>IFERROR(VLOOKUP(A3593,'BITO-IV'!$A$1:$J$10000,4),"")</f>
        <v>28.896100000000001</v>
      </c>
      <c r="J3593" s="9">
        <f t="shared" si="186"/>
        <v>5.8307530705663524E-2</v>
      </c>
      <c r="L3593" s="9">
        <f>VLOOKUP(A3593,'ETH-Web'!$A$1:$G$10001,6,0)</f>
        <v>3311.44</v>
      </c>
      <c r="M3593" s="2">
        <f>M3592*(1-M$1+IF(AND(WEEKDAY($A3593)&lt;&gt;1,WEEKDAY($A3593)&lt;&gt;7),-VLOOKUP($A3593,ETF_OP_Fee!$K$5:$L$14,2,1),0))^($A3593-$A3592)*(1+2*(L3593/L3592-1))-M$3*IFERROR(VLOOKUP($A5189,Dividends!$C$10:$E$100,3,0),0)</f>
        <v>12.563537717525056</v>
      </c>
      <c r="R3593">
        <f t="shared" si="188"/>
        <v>956.04531169736151</v>
      </c>
      <c r="S3593" t="e">
        <f t="shared" si="187"/>
        <v>#VALUE!</v>
      </c>
      <c r="T3593">
        <f t="shared" si="185"/>
        <v>762.51741755689727</v>
      </c>
      <c r="U3593">
        <f t="shared" si="190"/>
        <v>2160.2890308379651</v>
      </c>
      <c r="V3593">
        <f t="shared" si="191"/>
        <v>2576.6935816493624</v>
      </c>
      <c r="W3593">
        <f>VLOOKUP(A3593,Tbills!$B$4:$C$10000,2,1)</f>
        <v>5.2300008791208912</v>
      </c>
    </row>
    <row r="3594" spans="1:23">
      <c r="A3594" s="25">
        <v>45386</v>
      </c>
      <c r="B3594">
        <f>IFERROR(VLOOKUP($A3594,'BTC-Web'!$A$2:$H$10000,2,0),"")</f>
        <v>65975.7</v>
      </c>
      <c r="C3594">
        <f>VLOOKUP(A3594,H_SPBTFDUE!$B$2:$C$5828,2,0)</f>
        <v>340.88</v>
      </c>
      <c r="D3594" s="2">
        <f>D3593*(1-D$1+IF(AND(WEEKDAY($A3594)&lt;&gt;1,WEEKDAY($A3594)&lt;&gt;7),-VLOOKUP($A3594,ETF_OP_Fee!$G$5:$H$14,2,1),0))^($A3594-$A3593)*(1+2*(C3594/C3593-1))+IFERROR(VLOOKUP(A3594,BITXeom!$C$9:$D$100,2,0),0)-$D$3*IFERROR(VLOOKUP($A3594,Dividends!$C$10:$E$100,2,0),0)</f>
        <v>48.829479540502227</v>
      </c>
      <c r="E3594" s="9">
        <v>49.169998</v>
      </c>
      <c r="F3594" s="44">
        <f t="shared" si="184"/>
        <v>-6.9253299440397154E-3</v>
      </c>
      <c r="G3594" s="66">
        <f t="shared" si="189"/>
        <v>2.5159315575003544E-3</v>
      </c>
      <c r="H3594" s="2">
        <f>H3593*(1-H$1+IF(AND(WEEKDAY($A3594)&lt;&gt;1,WEEKDAY($A3594)&lt;&gt;7),-VLOOKUP($A3594,ETF_OP_Fee!$I$5:$J$14,2,1),0))^($A3594-$A3593)*(1+1*(B3594/B3593-1))</f>
        <v>30.803706244319933</v>
      </c>
      <c r="I3594" s="9">
        <f>IFERROR(VLOOKUP(A3594,'BITO-IV'!$A$1:$J$10000,4),"")</f>
        <v>30.009699999999999</v>
      </c>
      <c r="J3594" s="9">
        <f t="shared" si="186"/>
        <v>2.6458319953879483E-2</v>
      </c>
      <c r="L3594" s="9">
        <f>VLOOKUP(A3594,'ETH-Web'!$A$1:$G$10001,6,0)</f>
        <v>3330.04</v>
      </c>
      <c r="M3594" s="2">
        <f>M3593*(1-M$1+IF(AND(WEEKDAY($A3594)&lt;&gt;1,WEEKDAY($A3594)&lt;&gt;7),-VLOOKUP($A3594,ETF_OP_Fee!$K$5:$L$14,2,1),0))^($A3594-$A3593)*(1+2*(L3594/L3593-1))-M$3*IFERROR(VLOOKUP($A5190,Dividends!$C$10:$E$100,3,0),0)</f>
        <v>12.70434659125271</v>
      </c>
      <c r="R3594">
        <f t="shared" si="188"/>
        <v>963.77338481777008</v>
      </c>
      <c r="S3594" t="e">
        <f t="shared" si="187"/>
        <v>#VALUE!</v>
      </c>
      <c r="T3594">
        <f t="shared" si="185"/>
        <v>791.63957268927072</v>
      </c>
      <c r="U3594">
        <f t="shared" si="190"/>
        <v>2172.4231404620518</v>
      </c>
      <c r="V3594">
        <f t="shared" si="191"/>
        <v>2605.5724953224762</v>
      </c>
      <c r="W3594">
        <f>VLOOKUP(A3594,Tbills!$B$4:$C$10000,2,1)</f>
        <v>5.2874742857142918</v>
      </c>
    </row>
    <row r="3595" spans="1:23">
      <c r="A3595" s="25">
        <v>45387</v>
      </c>
      <c r="B3595">
        <f>IFERROR(VLOOKUP($A3595,'BTC-Web'!$A$2:$H$10000,2,0),"")</f>
        <v>68515.759999999995</v>
      </c>
      <c r="C3595">
        <f>VLOOKUP(A3595,H_SPBTFDUE!$B$2:$C$5828,2,0)</f>
        <v>335.42</v>
      </c>
      <c r="D3595" s="2">
        <f>D3594*(1-D$1+IF(AND(WEEKDAY($A3595)&lt;&gt;1,WEEKDAY($A3595)&lt;&gt;7),-VLOOKUP($A3595,ETF_OP_Fee!$G$5:$H$14,2,1),0))^($A3595-$A3594)*(1+2*(C3595/C3594-1))+IFERROR(VLOOKUP(A3595,BITXeom!$C$9:$D$100,2,0),0)-$D$3*IFERROR(VLOOKUP($A3595,Dividends!$C$10:$E$100,2,0),0)</f>
        <v>47.259542442519113</v>
      </c>
      <c r="E3595" s="9">
        <v>47.450001</v>
      </c>
      <c r="F3595" s="44">
        <f t="shared" si="184"/>
        <v>-4.0138788928768543E-3</v>
      </c>
      <c r="G3595" s="66">
        <f t="shared" si="189"/>
        <v>2.5963977884774533E-3</v>
      </c>
      <c r="H3595" s="2">
        <f>H3594*(1-H$1+IF(AND(WEEKDAY($A3595)&lt;&gt;1,WEEKDAY($A3595)&lt;&gt;7),-VLOOKUP($A3595,ETF_OP_Fee!$I$5:$J$14,2,1),0))^($A3595-$A3594)*(1+1*(B3595/B3594-1))</f>
        <v>31.964274246729346</v>
      </c>
      <c r="I3595" s="9">
        <f>IFERROR(VLOOKUP(A3595,'BITO-IV'!$A$1:$J$10000,4),"")</f>
        <v>29.5336</v>
      </c>
      <c r="J3595" s="9">
        <f t="shared" si="186"/>
        <v>8.2301996598089788E-2</v>
      </c>
      <c r="L3595" s="9">
        <f>VLOOKUP(A3595,'ETH-Web'!$A$1:$G$10001,6,0)</f>
        <v>3318.89</v>
      </c>
      <c r="M3595" s="2">
        <f>M3594*(1-M$1+IF(AND(WEEKDAY($A3595)&lt;&gt;1,WEEKDAY($A3595)&lt;&gt;7),-VLOOKUP($A3595,ETF_OP_Fee!$K$5:$L$14,2,1),0))^($A3595-$A3594)*(1+2*(L3595/L3594-1))-M$3*IFERROR(VLOOKUP($A5191,Dividends!$C$10:$E$100,3,0),0)</f>
        <v>12.618945467905965</v>
      </c>
      <c r="R3595">
        <f t="shared" si="188"/>
        <v>1000.87859512763</v>
      </c>
      <c r="S3595" t="e">
        <f t="shared" si="187"/>
        <v>#VALUE!</v>
      </c>
      <c r="T3595">
        <f t="shared" si="185"/>
        <v>778.95959126799812</v>
      </c>
      <c r="U3595">
        <f t="shared" si="190"/>
        <v>2165.1491984024515</v>
      </c>
      <c r="V3595">
        <f t="shared" si="191"/>
        <v>2588.0573231360427</v>
      </c>
      <c r="W3595">
        <f>VLOOKUP(A3595,Tbills!$B$4:$C$10000,2,1)</f>
        <v>5.2874742857142918</v>
      </c>
    </row>
    <row r="3596" spans="1:23">
      <c r="A3596" s="25">
        <v>45390</v>
      </c>
      <c r="B3596">
        <f>IFERROR(VLOOKUP($A3596,'BTC-Web'!$A$2:$H$10000,2,0),"")</f>
        <v>69362.55</v>
      </c>
      <c r="C3596">
        <f>VLOOKUP(A3596,H_SPBTFDUE!$B$2:$C$5828,2,0)</f>
        <v>357.09</v>
      </c>
      <c r="D3596" s="2">
        <f>D3595*(1-D$1+IF(AND(WEEKDAY($A3596)&lt;&gt;1,WEEKDAY($A3596)&lt;&gt;7),-VLOOKUP($A3596,ETF_OP_Fee!$G$5:$H$14,2,1),0))^($A3596-$A3595)*(1+2*(C3596/C3595-1))+IFERROR(VLOOKUP(A3596,BITXeom!$C$9:$D$100,2,0),0)-$D$3*IFERROR(VLOOKUP($A3596,Dividends!$C$10:$E$100,2,0),0)</f>
        <v>53.346704556712226</v>
      </c>
      <c r="E3596" s="9">
        <v>53.740001999999997</v>
      </c>
      <c r="F3596" s="44">
        <f t="shared" ref="F3596:F3659" si="192">IFERROR(D3596/E3596-1,"")</f>
        <v>-7.318523048952863E-3</v>
      </c>
      <c r="G3596" s="66">
        <f t="shared" si="189"/>
        <v>2.260779119861769E-3</v>
      </c>
      <c r="H3596" s="2">
        <f>H3595*(1-H$1+IF(AND(WEEKDAY($A3596)&lt;&gt;1,WEEKDAY($A3596)&lt;&gt;7),-VLOOKUP($A3596,ETF_OP_Fee!$I$5:$J$14,2,1),0))^($A3596-$A3595)*(1+1*(B3596/B3595-1))</f>
        <v>32.282386046770156</v>
      </c>
      <c r="I3596" s="9">
        <f>IFERROR(VLOOKUP(A3596,'BITO-IV'!$A$1:$J$10000,4),"")</f>
        <v>31.4483</v>
      </c>
      <c r="J3596" s="9">
        <f t="shared" si="186"/>
        <v>2.652245262129127E-2</v>
      </c>
      <c r="L3596" s="9">
        <f>VLOOKUP(A3596,'ETH-Web'!$A$1:$G$10001,6,0)</f>
        <v>3695.29</v>
      </c>
      <c r="M3596" s="2">
        <f>M3595*(1-M$1+IF(AND(WEEKDAY($A3596)&lt;&gt;1,WEEKDAY($A3596)&lt;&gt;7),-VLOOKUP($A3596,ETF_OP_Fee!$K$5:$L$14,2,1),0))^($A3596-$A3595)*(1+2*(L3596/L3595-1))-M$3*IFERROR(VLOOKUP($A5192,Dividends!$C$10:$E$100,3,0),0)</f>
        <v>15.480014254174266</v>
      </c>
      <c r="R3596">
        <f t="shared" si="188"/>
        <v>1013.2485080581461</v>
      </c>
      <c r="S3596" t="e">
        <f t="shared" si="187"/>
        <v>#VALUE!</v>
      </c>
      <c r="T3596">
        <f t="shared" si="185"/>
        <v>829.28471899674855</v>
      </c>
      <c r="U3596">
        <f t="shared" si="190"/>
        <v>2410.7018254189188</v>
      </c>
      <c r="V3596">
        <f t="shared" si="191"/>
        <v>3174.842490179512</v>
      </c>
      <c r="W3596">
        <f>VLOOKUP(A3596,Tbills!$B$4:$C$10000,2,1)</f>
        <v>5.2874742857142918</v>
      </c>
    </row>
    <row r="3597" spans="1:23">
      <c r="A3597" s="25">
        <v>45391</v>
      </c>
      <c r="B3597">
        <f>IFERROR(VLOOKUP($A3597,'BTC-Web'!$A$2:$H$10000,2,0),"")</f>
        <v>71632.5</v>
      </c>
      <c r="C3597">
        <f>VLOOKUP(A3597,H_SPBTFDUE!$B$2:$C$5828,2,0)</f>
        <v>343.45</v>
      </c>
      <c r="D3597" s="2">
        <f>D3596*(1-D$1+IF(AND(WEEKDAY($A3597)&lt;&gt;1,WEEKDAY($A3597)&lt;&gt;7),-VLOOKUP($A3597,ETF_OP_Fee!$G$5:$H$14,2,1),0))^($A3597-$A3596)*(1+2*(C3597/C3596-1))+IFERROR(VLOOKUP(A3597,BITXeom!$C$9:$D$100,2,0),0)-$D$3*IFERROR(VLOOKUP($A3597,Dividends!$C$10:$E$100,2,0),0)</f>
        <v>49.265327161091484</v>
      </c>
      <c r="E3597" s="9">
        <v>49.450001</v>
      </c>
      <c r="F3597" s="44">
        <f t="shared" si="192"/>
        <v>-3.7345568285936936E-3</v>
      </c>
      <c r="G3597" s="66">
        <f t="shared" si="189"/>
        <v>2.4333743492719918E-3</v>
      </c>
      <c r="H3597" s="2">
        <f>H3596*(1-H$1+IF(AND(WEEKDAY($A3597)&lt;&gt;1,WEEKDAY($A3597)&lt;&gt;7),-VLOOKUP($A3597,ETF_OP_Fee!$I$5:$J$14,2,1),0))^($A3597-$A3596)*(1+1*(B3597/B3596-1))</f>
        <v>33.312412575698431</v>
      </c>
      <c r="I3597" s="9">
        <f>IFERROR(VLOOKUP(A3597,'BITO-IV'!$A$1:$J$10000,4),"")</f>
        <v>30.249400000000001</v>
      </c>
      <c r="J3597" s="9">
        <f t="shared" si="186"/>
        <v>0.10125862250816309</v>
      </c>
      <c r="L3597" s="9">
        <f>VLOOKUP(A3597,'ETH-Web'!$A$1:$G$10001,6,0)</f>
        <v>3505.16</v>
      </c>
      <c r="M3597" s="2">
        <f>M3596*(1-M$1+IF(AND(WEEKDAY($A3597)&lt;&gt;1,WEEKDAY($A3597)&lt;&gt;7),-VLOOKUP($A3597,ETF_OP_Fee!$K$5:$L$14,2,1),0))^($A3597-$A3596)*(1+2*(L3597/L3596-1))-M$3*IFERROR(VLOOKUP($A5193,Dividends!$C$10:$E$100,3,0),0)</f>
        <v>13.886701739768213</v>
      </c>
      <c r="R3597">
        <f t="shared" si="188"/>
        <v>1046.4079500173384</v>
      </c>
      <c r="S3597" t="e">
        <f t="shared" si="187"/>
        <v>#VALUE!</v>
      </c>
      <c r="T3597">
        <f t="shared" si="185"/>
        <v>797.60798885276347</v>
      </c>
      <c r="U3597">
        <f t="shared" si="190"/>
        <v>2286.6664349443149</v>
      </c>
      <c r="V3597">
        <f t="shared" si="191"/>
        <v>2848.0652542020298</v>
      </c>
      <c r="W3597">
        <f>VLOOKUP(A3597,Tbills!$B$4:$C$10000,2,1)</f>
        <v>5.2874742857142918</v>
      </c>
    </row>
    <row r="3598" spans="1:23">
      <c r="A3598" s="25">
        <v>45392</v>
      </c>
      <c r="B3598">
        <f>IFERROR(VLOOKUP($A3598,'BTC-Web'!$A$2:$H$10000,2,0),"")</f>
        <v>69140.240000000005</v>
      </c>
      <c r="C3598">
        <f>VLOOKUP(A3598,H_SPBTFDUE!$B$2:$C$5828,2,0)</f>
        <v>348.65</v>
      </c>
      <c r="D3598" s="2">
        <f>D3597*(1-D$1+IF(AND(WEEKDAY($A3598)&lt;&gt;1,WEEKDAY($A3598)&lt;&gt;7),-VLOOKUP($A3598,ETF_OP_Fee!$G$5:$H$14,2,1),0))^($A3598-$A3597)*(1+2*(C3598/C3597-1))+IFERROR(VLOOKUP(A3598,BITXeom!$C$9:$D$100,2,0),0)-$D$3*IFERROR(VLOOKUP($A3598,Dividends!$C$10:$E$100,2,0),0)</f>
        <v>50.751010509697991</v>
      </c>
      <c r="E3598" s="9">
        <v>51.080002</v>
      </c>
      <c r="F3598" s="44">
        <f t="shared" si="192"/>
        <v>-6.4407102079206968E-3</v>
      </c>
      <c r="G3598" s="66">
        <f t="shared" si="189"/>
        <v>2.3595627387540501E-3</v>
      </c>
      <c r="H3598" s="2">
        <f>H3597*(1-H$1+IF(AND(WEEKDAY($A3598)&lt;&gt;1,WEEKDAY($A3598)&lt;&gt;7),-VLOOKUP($A3598,ETF_OP_Fee!$I$5:$J$14,2,1),0))^($A3598-$A3597)*(1+1*(B3598/B3597-1))</f>
        <v>32.127894369707285</v>
      </c>
      <c r="I3598" s="9">
        <f>IFERROR(VLOOKUP(A3598,'BITO-IV'!$A$1:$J$10000,4),"")</f>
        <v>30.709099999999999</v>
      </c>
      <c r="J3598" s="9">
        <f t="shared" si="186"/>
        <v>4.6201105525960795E-2</v>
      </c>
      <c r="L3598" s="9">
        <f>VLOOKUP(A3598,'ETH-Web'!$A$1:$G$10001,6,0)</f>
        <v>3543.74</v>
      </c>
      <c r="M3598" s="2">
        <f>M3597*(1-M$1+IF(AND(WEEKDAY($A3598)&lt;&gt;1,WEEKDAY($A3598)&lt;&gt;7),-VLOOKUP($A3598,ETF_OP_Fee!$K$5:$L$14,2,1),0))^($A3598-$A3597)*(1+2*(L3598/L3597-1))-M$3*IFERROR(VLOOKUP($A5194,Dividends!$C$10:$E$100,3,0),0)</f>
        <v>14.19202781922934</v>
      </c>
      <c r="R3598">
        <f t="shared" si="188"/>
        <v>1010.0010023677352</v>
      </c>
      <c r="S3598" t="e">
        <f t="shared" si="187"/>
        <v>#VALUE!</v>
      </c>
      <c r="T3598">
        <f t="shared" si="185"/>
        <v>809.68416163492793</v>
      </c>
      <c r="U3598">
        <f t="shared" si="190"/>
        <v>2311.8349268420175</v>
      </c>
      <c r="V3598">
        <f t="shared" si="191"/>
        <v>2910.6854943721391</v>
      </c>
      <c r="W3598">
        <f>VLOOKUP(A3598,Tbills!$B$4:$C$10000,2,1)</f>
        <v>5.2874742857142918</v>
      </c>
    </row>
    <row r="3599" spans="1:23">
      <c r="A3599" s="25">
        <v>45393</v>
      </c>
      <c r="B3599">
        <f>IFERROR(VLOOKUP($A3599,'BTC-Web'!$A$2:$H$10000,2,0),"")</f>
        <v>70575.73</v>
      </c>
      <c r="C3599">
        <f>VLOOKUP(A3599,H_SPBTFDUE!$B$2:$C$5828,2,0)</f>
        <v>350.65</v>
      </c>
      <c r="D3599" s="2">
        <f>D3598*(1-D$1+IF(AND(WEEKDAY($A3599)&lt;&gt;1,WEEKDAY($A3599)&lt;&gt;7),-VLOOKUP($A3599,ETF_OP_Fee!$G$5:$H$14,2,1),0))^($A3599-$A3598)*(1+2*(C3599/C3598-1))+IFERROR(VLOOKUP(A3599,BITXeom!$C$9:$D$100,2,0),0)-$D$3*IFERROR(VLOOKUP($A3599,Dividends!$C$10:$E$100,2,0),0)</f>
        <v>51.327079788379436</v>
      </c>
      <c r="E3599" s="9">
        <v>51.740001999999997</v>
      </c>
      <c r="F3599" s="44">
        <f t="shared" si="192"/>
        <v>-7.980715030133978E-3</v>
      </c>
      <c r="G3599" s="66">
        <f t="shared" si="189"/>
        <v>2.3323690647746942E-3</v>
      </c>
      <c r="H3599" s="2">
        <f>H3598*(1-H$1+IF(AND(WEEKDAY($A3599)&lt;&gt;1,WEEKDAY($A3599)&lt;&gt;7),-VLOOKUP($A3599,ETF_OP_Fee!$I$5:$J$14,2,1),0))^($A3599-$A3598)*(1+1*(B3599/B3598-1))</f>
        <v>32.76892254500244</v>
      </c>
      <c r="I3599" s="9">
        <f>IFERROR(VLOOKUP(A3599,'BITO-IV'!$A$1:$J$10000,4),"")</f>
        <v>30.8872</v>
      </c>
      <c r="J3599" s="9">
        <f t="shared" si="186"/>
        <v>6.0922406207180924E-2</v>
      </c>
      <c r="L3599" s="9">
        <f>VLOOKUP(A3599,'ETH-Web'!$A$1:$G$10001,6,0)</f>
        <v>3505.25</v>
      </c>
      <c r="M3599" s="2">
        <f>M3598*(1-M$1+IF(AND(WEEKDAY($A3599)&lt;&gt;1,WEEKDAY($A3599)&lt;&gt;7),-VLOOKUP($A3599,ETF_OP_Fee!$K$5:$L$14,2,1),0))^($A3599-$A3598)*(1+2*(L3599/L3598-1))-M$3*IFERROR(VLOOKUP($A5195,Dividends!$C$10:$E$100,3,0),0)</f>
        <v>13.883379504414069</v>
      </c>
      <c r="R3599">
        <f t="shared" si="188"/>
        <v>1030.9706481035448</v>
      </c>
      <c r="S3599" t="e">
        <f t="shared" si="187"/>
        <v>#VALUE!</v>
      </c>
      <c r="T3599">
        <f t="shared" si="185"/>
        <v>814.32884347422191</v>
      </c>
      <c r="U3599">
        <f t="shared" si="190"/>
        <v>2286.7251483779796</v>
      </c>
      <c r="V3599">
        <f t="shared" si="191"/>
        <v>2847.3838870022632</v>
      </c>
      <c r="W3599">
        <f>VLOOKUP(A3599,Tbills!$B$4:$C$10000,2,1)</f>
        <v>5.2250004395604277</v>
      </c>
    </row>
    <row r="3600" spans="1:23">
      <c r="A3600" s="25">
        <v>45394</v>
      </c>
      <c r="B3600">
        <f>IFERROR(VLOOKUP($A3600,'BTC-Web'!$A$2:$H$10000,2,0),"")</f>
        <v>70061.38</v>
      </c>
      <c r="C3600">
        <f>VLOOKUP(A3600,H_SPBTFDUE!$B$2:$C$5828,2,0)</f>
        <v>332.7</v>
      </c>
      <c r="D3600" s="2">
        <f>D3599*(1-D$1+IF(AND(WEEKDAY($A3600)&lt;&gt;1,WEEKDAY($A3600)&lt;&gt;7),-VLOOKUP($A3600,ETF_OP_Fee!$G$5:$H$14,2,1),0))^($A3600-$A3599)*(1+2*(C3600/C3599-1))+IFERROR(VLOOKUP(A3600,BITXeom!$C$9:$D$100,2,0),0)-$D$3*IFERROR(VLOOKUP($A3600,Dividends!$C$10:$E$100,2,0),0)</f>
        <v>46.066593148225685</v>
      </c>
      <c r="E3600" s="9">
        <v>46.139999000000003</v>
      </c>
      <c r="F3600" s="44">
        <f t="shared" si="192"/>
        <v>-1.5909374374784013E-3</v>
      </c>
      <c r="G3600" s="66">
        <f t="shared" si="189"/>
        <v>2.5710386117900139E-3</v>
      </c>
      <c r="H3600" s="2">
        <f>H3599*(1-H$1+IF(AND(WEEKDAY($A3600)&lt;&gt;1,WEEKDAY($A3600)&lt;&gt;7),-VLOOKUP($A3600,ETF_OP_Fee!$I$5:$J$14,2,1),0))^($A3600-$A3599)*(1+1*(B3600/B3599-1))</f>
        <v>32.504304110945107</v>
      </c>
      <c r="I3600" s="9">
        <f>IFERROR(VLOOKUP(A3600,'BITO-IV'!$A$1:$J$10000,4),"")</f>
        <v>29.314</v>
      </c>
      <c r="J3600" s="9">
        <f t="shared" si="186"/>
        <v>0.10883209766477142</v>
      </c>
      <c r="L3600" s="9">
        <f>VLOOKUP(A3600,'ETH-Web'!$A$1:$G$10001,6,0)</f>
        <v>3243.03</v>
      </c>
      <c r="M3600" s="2">
        <f>M3599*(1-M$1+IF(AND(WEEKDAY($A3600)&lt;&gt;1,WEEKDAY($A3600)&lt;&gt;7),-VLOOKUP($A3600,ETF_OP_Fee!$K$5:$L$14,2,1),0))^($A3600-$A3599)*(1+2*(L3600/L3599-1))-M$3*IFERROR(VLOOKUP($A5196,Dividends!$C$10:$E$100,3,0),0)</f>
        <v>11.805905623886627</v>
      </c>
      <c r="R3600">
        <f t="shared" si="188"/>
        <v>1023.4570205030644</v>
      </c>
      <c r="S3600" t="e">
        <f t="shared" si="187"/>
        <v>#VALUE!</v>
      </c>
      <c r="T3600">
        <f t="shared" si="185"/>
        <v>772.64282396655824</v>
      </c>
      <c r="U3600">
        <f t="shared" si="190"/>
        <v>2115.6602975377618</v>
      </c>
      <c r="V3600">
        <f t="shared" si="191"/>
        <v>2421.3085462539116</v>
      </c>
      <c r="W3600">
        <f>VLOOKUP(A3600,Tbills!$B$4:$C$10000,2,1)</f>
        <v>5.2250004395604277</v>
      </c>
    </row>
    <row r="3601" spans="1:22">
      <c r="A3601" s="25">
        <v>45397</v>
      </c>
      <c r="B3601">
        <f>IFERROR(VLOOKUP($A3601,'BTC-Web'!$A$2:$H$10000,2,0),"")</f>
        <v>65739.649999999994</v>
      </c>
      <c r="C3601">
        <f>VLOOKUP(A3601,H_SPBTFDUE!$B$2:$C$5828,2,0)</f>
        <v>314.89999999999998</v>
      </c>
      <c r="D3601" s="2">
        <f>D3600*(1-D$1+IF(AND(WEEKDAY($A3601)&lt;&gt;1,WEEKDAY($A3601)&lt;&gt;7),-VLOOKUP($A3601,ETF_OP_Fee!$G$5:$H$14,2,1),0))^($A3601-$A3600)*(1+2*(C3601/C3600-1))+IFERROR(VLOOKUP(A3601,BITXeom!$C$9:$D$100,2,0),0)-$D$3*IFERROR(VLOOKUP($A3601,Dividends!$C$10:$E$100,2,0),0)</f>
        <v>41.122440109029128</v>
      </c>
      <c r="E3601" s="9">
        <v>41.290000999999997</v>
      </c>
      <c r="F3601" s="44">
        <f t="shared" si="192"/>
        <v>-4.0581469341903764E-3</v>
      </c>
      <c r="G3601" s="66">
        <f t="shared" si="189"/>
        <v>2.846014408943423E-3</v>
      </c>
      <c r="L3601" s="9">
        <f>VLOOKUP(A3601,'ETH-Web'!$A$1:$G$10001,6,0)</f>
        <v>3101.6</v>
      </c>
      <c r="M3601" s="2">
        <f>M3600*(1-M$1+IF(AND(WEEKDAY($A3601)&lt;&gt;1,WEEKDAY($A3601)&lt;&gt;7),-VLOOKUP($A3601,ETF_OP_Fee!$K$5:$L$14,2,1),0))^($A3601-$A3600)*(1+2*(L3601/L3600-1))-M$3*IFERROR(VLOOKUP($A5197,Dividends!$C$10:$E$100,3,0),0)</f>
        <v>10.775351343566026</v>
      </c>
      <c r="R3601">
        <f t="shared" si="188"/>
        <v>960.32516513254905</v>
      </c>
      <c r="T3601">
        <f t="shared" ref="T3601:T3664" si="193">IF($A3601&gt;=$R$2,C3601*T$4,"")</f>
        <v>731.30515559684147</v>
      </c>
      <c r="U3601">
        <f t="shared" si="190"/>
        <v>2023.3953983907402</v>
      </c>
      <c r="V3601">
        <f t="shared" si="191"/>
        <v>2209.9490821167296</v>
      </c>
    </row>
    <row r="3602" spans="1:22">
      <c r="A3602" s="25">
        <v>45398</v>
      </c>
      <c r="B3602">
        <f>IFERROR(VLOOKUP($A3602,'BTC-Web'!$A$2:$H$10000,2,0),"")</f>
        <v>63419.3</v>
      </c>
      <c r="C3602">
        <f>VLOOKUP(A3602,H_SPBTFDUE!$B$2:$C$5828,2,0)</f>
        <v>311.70999999999998</v>
      </c>
      <c r="D3602" s="2">
        <f>D3601*(1-D$1+IF(AND(WEEKDAY($A3602)&lt;&gt;1,WEEKDAY($A3602)&lt;&gt;7),-VLOOKUP($A3602,ETF_OP_Fee!$G$5:$H$14,2,1),0))^($A3602-$A3601)*(1+2*(C3602/C3601-1))+IFERROR(VLOOKUP(A3602,BITXeom!$C$9:$D$100,2,0),0)-$D$3*IFERROR(VLOOKUP($A3602,Dividends!$C$10:$E$100,2,0),0)</f>
        <v>40.284426227938951</v>
      </c>
      <c r="E3602" s="9">
        <v>40.549999</v>
      </c>
      <c r="F3602" s="44">
        <f t="shared" si="192"/>
        <v>-6.5492670434109668E-3</v>
      </c>
      <c r="G3602" s="66">
        <f t="shared" si="189"/>
        <v>2.9035276509406329E-3</v>
      </c>
      <c r="L3602" s="9">
        <f>VLOOKUP(A3602,'ETH-Web'!$A$1:$G$10001,6,0)</f>
        <v>3084.92</v>
      </c>
      <c r="M3602" s="2">
        <f>M3601*(1-M$1+IF(AND(WEEKDAY($A3602)&lt;&gt;1,WEEKDAY($A3602)&lt;&gt;7),-VLOOKUP($A3602,ETF_OP_Fee!$K$5:$L$14,2,1),0))^($A3602-$A3601)*(1+2*(L3602/L3601-1))-M$3*IFERROR(VLOOKUP($A5198,Dividends!$C$10:$E$100,3,0),0)</f>
        <v>10.659179959709832</v>
      </c>
      <c r="R3602">
        <f t="shared" si="188"/>
        <v>926.42947969894385</v>
      </c>
      <c r="T3602">
        <f t="shared" si="193"/>
        <v>723.89688806316758</v>
      </c>
      <c r="U3602">
        <f t="shared" si="190"/>
        <v>2012.513842018172</v>
      </c>
      <c r="V3602">
        <f t="shared" si="191"/>
        <v>2186.1231450372375</v>
      </c>
    </row>
    <row r="3603" spans="1:22">
      <c r="A3603" s="25">
        <v>45399</v>
      </c>
      <c r="B3603">
        <f>IFERROR(VLOOKUP($A3603,'BTC-Web'!$A$2:$H$10000,2,0),"")</f>
        <v>63831.85</v>
      </c>
      <c r="C3603">
        <f>VLOOKUP(A3603,H_SPBTFDUE!$B$2:$C$5828,2,0)</f>
        <v>302.74</v>
      </c>
      <c r="D3603" s="2">
        <f>D3602*(1-D$1+IF(AND(WEEKDAY($A3603)&lt;&gt;1,WEEKDAY($A3603)&lt;&gt;7),-VLOOKUP($A3603,ETF_OP_Fee!$G$5:$H$14,2,1),0))^($A3603-$A3602)*(1+2*(C3603/C3602-1))+IFERROR(VLOOKUP(A3603,BITXeom!$C$9:$D$100,2,0),0)-$D$3*IFERROR(VLOOKUP($A3603,Dividends!$C$10:$E$100,2,0),0)</f>
        <v>37.961339981700625</v>
      </c>
      <c r="E3603" s="9">
        <v>38.080002</v>
      </c>
      <c r="F3603" s="44">
        <f t="shared" si="192"/>
        <v>-3.1161242664686783E-3</v>
      </c>
      <c r="G3603" s="66">
        <f t="shared" si="189"/>
        <v>3.0704846732312573E-3</v>
      </c>
      <c r="L3603" s="9">
        <f>VLOOKUP(A3603,'ETH-Web'!$A$1:$G$10001,6,0)</f>
        <v>2984.73</v>
      </c>
      <c r="M3603" s="2">
        <f>M3602*(1-M$1+IF(AND(WEEKDAY($A3603)&lt;&gt;1,WEEKDAY($A3603)&lt;&gt;7),-VLOOKUP($A3603,ETF_OP_Fee!$K$5:$L$14,2,1),0))^($A3603-$A3602)*(1+2*(L3603/L3602-1))-M$3*IFERROR(VLOOKUP($A5199,Dividends!$C$10:$E$100,3,0),0)</f>
        <v>9.9665596270849122</v>
      </c>
      <c r="R3603">
        <f t="shared" si="188"/>
        <v>932.45601234515402</v>
      </c>
      <c r="T3603">
        <f t="shared" si="193"/>
        <v>703.06549001393398</v>
      </c>
      <c r="U3603">
        <f t="shared" si="190"/>
        <v>1947.1527429193945</v>
      </c>
      <c r="V3603">
        <f t="shared" si="191"/>
        <v>2044.0715664356931</v>
      </c>
    </row>
    <row r="3604" spans="1:22">
      <c r="A3604" s="25">
        <v>45400</v>
      </c>
      <c r="B3604">
        <f>IFERROR(VLOOKUP($A3604,'BTC-Web'!$A$2:$H$10000,2,0),"")</f>
        <v>61275.32</v>
      </c>
      <c r="C3604">
        <f>VLOOKUP(A3604,H_SPBTFDUE!$B$2:$C$5828,2,0)</f>
        <v>315.13</v>
      </c>
      <c r="D3604" s="2">
        <f>D3603*(1-D$1+IF(AND(WEEKDAY($A3604)&lt;&gt;1,WEEKDAY($A3604)&lt;&gt;7),-VLOOKUP($A3604,ETF_OP_Fee!$G$5:$H$14,2,1),0))^($A3604-$A3603)*(1+2*(C3604/C3603-1))+IFERROR(VLOOKUP(A3604,BITXeom!$C$9:$D$100,2,0),0)-$D$3*IFERROR(VLOOKUP($A3604,Dividends!$C$10:$E$100,2,0),0)</f>
        <v>41.063616589752314</v>
      </c>
      <c r="E3604" s="9">
        <v>41.310001</v>
      </c>
      <c r="F3604" s="44">
        <f t="shared" si="192"/>
        <v>-5.9642799390802193E-3</v>
      </c>
      <c r="G3604" s="66">
        <f t="shared" si="189"/>
        <v>2.8189982552457148E-3</v>
      </c>
      <c r="L3604" s="9">
        <f>VLOOKUP(A3604,'ETH-Web'!$A$1:$G$10001,6,0)</f>
        <v>3066.03</v>
      </c>
      <c r="M3604" s="2">
        <f>M3603*(1-M$1+IF(AND(WEEKDAY($A3604)&lt;&gt;1,WEEKDAY($A3604)&lt;&gt;7),-VLOOKUP($A3604,ETF_OP_Fee!$K$5:$L$14,2,1),0))^($A3604-$A3603)*(1+2*(L3604/L3603-1))-M$3*IFERROR(VLOOKUP($A5200,Dividends!$C$10:$E$100,3,0),0)</f>
        <v>10.509240124348423</v>
      </c>
      <c r="R3604">
        <f t="shared" si="188"/>
        <v>895.11020818561997</v>
      </c>
      <c r="T3604">
        <f t="shared" si="193"/>
        <v>731.8392940083603</v>
      </c>
      <c r="U3604">
        <f t="shared" si="190"/>
        <v>2000.1905446633871</v>
      </c>
      <c r="V3604">
        <f t="shared" si="191"/>
        <v>2155.3715350929792</v>
      </c>
    </row>
    <row r="3605" spans="1:22">
      <c r="A3605" s="25">
        <v>45401</v>
      </c>
      <c r="B3605">
        <f>IFERROR(VLOOKUP($A3605,'BTC-Web'!$A$2:$H$10000,2,0),"")</f>
        <v>63510.75</v>
      </c>
      <c r="C3605">
        <f>VLOOKUP(A3605,H_SPBTFDUE!$B$2:$C$5828,2,0)</f>
        <v>318.52</v>
      </c>
      <c r="D3605" s="2">
        <f>D3604*(1-D$1+IF(AND(WEEKDAY($A3605)&lt;&gt;1,WEEKDAY($A3605)&lt;&gt;7),-VLOOKUP($A3605,ETF_OP_Fee!$G$5:$H$14,2,1),0))^($A3605-$A3604)*(1+2*(C3605/C3604-1))+IFERROR(VLOOKUP(A3605,BITXeom!$C$9:$D$100,2,0),0)-$D$3*IFERROR(VLOOKUP($A3605,Dividends!$C$10:$E$100,2,0),0)</f>
        <v>41.942040804040367</v>
      </c>
      <c r="E3605" s="9">
        <v>42.220001000000003</v>
      </c>
      <c r="F3605" s="44">
        <f t="shared" si="192"/>
        <v>-6.5836141491241174E-3</v>
      </c>
      <c r="G3605" s="66">
        <f t="shared" si="189"/>
        <v>2.7582009617630964E-3</v>
      </c>
      <c r="L3605" s="9">
        <f>VLOOKUP(A3605,'ETH-Web'!$A$1:$G$10001,6,0)</f>
        <v>3059.28</v>
      </c>
      <c r="M3605" s="2">
        <f>M3604*(1-M$1+IF(AND(WEEKDAY($A3605)&lt;&gt;1,WEEKDAY($A3605)&lt;&gt;7),-VLOOKUP($A3605,ETF_OP_Fee!$K$5:$L$14,2,1),0))^($A3605-$A3604)*(1+2*(L3605/L3604-1))-M$3*IFERROR(VLOOKUP($A5201,Dividends!$C$10:$E$100,3,0),0)</f>
        <v>10.462697557694504</v>
      </c>
      <c r="R3605">
        <f t="shared" si="188"/>
        <v>927.76538179686145</v>
      </c>
      <c r="T3605">
        <f t="shared" si="193"/>
        <v>739.7120297259637</v>
      </c>
      <c r="U3605">
        <f t="shared" si="190"/>
        <v>1995.7870371385168</v>
      </c>
      <c r="V3605">
        <f t="shared" si="191"/>
        <v>2145.825980690468</v>
      </c>
    </row>
    <row r="3606" spans="1:22">
      <c r="A3606" s="25">
        <v>45404</v>
      </c>
      <c r="B3606">
        <f>IFERROR(VLOOKUP($A3606,'BTC-Web'!$A$2:$H$10000,2,0),"")</f>
        <v>64935.63</v>
      </c>
      <c r="C3606">
        <f>VLOOKUP(A3606,H_SPBTFDUE!$B$2:$C$5828,2,0)</f>
        <v>329.76</v>
      </c>
      <c r="D3606" s="2">
        <f>D3605*(1-D$1+IF(AND(WEEKDAY($A3606)&lt;&gt;1,WEEKDAY($A3606)&lt;&gt;7),-VLOOKUP($A3606,ETF_OP_Fee!$G$5:$H$14,2,1),0))^($A3606-$A3605)*(1+2*(C3606/C3605-1))+IFERROR(VLOOKUP(A3606,BITXeom!$C$9:$D$100,2,0),0)-$D$3*IFERROR(VLOOKUP($A3606,Dividends!$C$10:$E$100,2,0),0)</f>
        <v>44.885923088694021</v>
      </c>
      <c r="E3606" s="9">
        <v>45.150002000000001</v>
      </c>
      <c r="F3606" s="44">
        <f t="shared" si="192"/>
        <v>-5.8489235793606209E-3</v>
      </c>
      <c r="G3606" s="66">
        <f t="shared" si="189"/>
        <v>2.5633934459003897E-3</v>
      </c>
      <c r="L3606" s="9">
        <f>VLOOKUP(A3606,'ETH-Web'!$A$1:$G$10001,6,0)</f>
        <v>3201.65</v>
      </c>
      <c r="M3606" s="2">
        <f>M3605*(1-M$1+IF(AND(WEEKDAY($A3606)&lt;&gt;1,WEEKDAY($A3606)&lt;&gt;7),-VLOOKUP($A3606,ETF_OP_Fee!$K$5:$L$14,2,1),0))^($A3606-$A3605)*(1+2*(L3606/L3605-1))-M$3*IFERROR(VLOOKUP($A5202,Dividends!$C$10:$E$100,3,0),0)</f>
        <v>11.435621066063606</v>
      </c>
      <c r="R3606">
        <f t="shared" ref="R3606:R3610" si="194">IF($A3606&gt;=$R$2,B3606*R$4,"")</f>
        <v>948.58003659490294</v>
      </c>
      <c r="T3606">
        <f t="shared" si="193"/>
        <v>765.81514166279601</v>
      </c>
      <c r="U3606">
        <f t="shared" si="190"/>
        <v>2088.6651654815946</v>
      </c>
      <c r="V3606">
        <f t="shared" si="191"/>
        <v>2345.3657771885114</v>
      </c>
    </row>
    <row r="3607" spans="1:22">
      <c r="A3607" s="25">
        <v>45405</v>
      </c>
      <c r="B3607">
        <f>IFERROR(VLOOKUP($A3607,'BTC-Web'!$A$2:$H$10000,2,0),"")</f>
        <v>66839.89</v>
      </c>
      <c r="C3607">
        <f>VLOOKUP(A3607,H_SPBTFDUE!$B$2:$C$5828,2,0)</f>
        <v>328.8</v>
      </c>
      <c r="D3607" s="2">
        <f>D3606*(1-D$1+IF(AND(WEEKDAY($A3607)&lt;&gt;1,WEEKDAY($A3607)&lt;&gt;7),-VLOOKUP($A3607,ETF_OP_Fee!$G$5:$H$14,2,1),0))^($A3607-$A3606)*(1+2*(C3607/C3606-1))+IFERROR(VLOOKUP(A3607,BITXeom!$C$9:$D$100,2,0),0)-$D$3*IFERROR(VLOOKUP($A3607,Dividends!$C$10:$E$100,2,0),0)</f>
        <v>44.619199157086861</v>
      </c>
      <c r="F3607" s="44" t="str">
        <f t="shared" si="192"/>
        <v/>
      </c>
      <c r="G3607" s="66">
        <f t="shared" si="189"/>
        <v>2.5781851527711011E-3</v>
      </c>
      <c r="L3607" s="9">
        <f>VLOOKUP(A3607,'ETH-Web'!$A$1:$G$10001,6,0)</f>
        <v>3219.91</v>
      </c>
      <c r="M3607" s="2">
        <f>M3606*(1-M$1+IF(AND(WEEKDAY($A3607)&lt;&gt;1,WEEKDAY($A3607)&lt;&gt;7),-VLOOKUP($A3607,ETF_OP_Fee!$K$5:$L$14,2,1),0))^($A3607-$A3606)*(1+2*(L3607/L3606-1))-M$3*IFERROR(VLOOKUP($A5203,Dividends!$C$10:$E$100,3,0),0)</f>
        <v>11.565764966716525</v>
      </c>
      <c r="R3607">
        <f t="shared" si="194"/>
        <v>976.39747704302386</v>
      </c>
      <c r="T3607">
        <f t="shared" si="193"/>
        <v>763.58569437993492</v>
      </c>
      <c r="U3607">
        <f t="shared" si="190"/>
        <v>2100.5774688007245</v>
      </c>
      <c r="V3607">
        <f t="shared" si="191"/>
        <v>2372.057379589276</v>
      </c>
    </row>
    <row r="3608" spans="1:22">
      <c r="A3608" s="25">
        <v>45406</v>
      </c>
      <c r="B3608">
        <f>IFERROR(VLOOKUP($A3608,'BTC-Web'!$A$2:$H$10000,2,0),"")</f>
        <v>66408.72</v>
      </c>
      <c r="C3608">
        <f>VLOOKUP(A3608,H_SPBTFDUE!$B$2:$C$5828,2,0)</f>
        <v>315.77</v>
      </c>
      <c r="D3608" s="2">
        <f>D3607*(1-D$1+IF(AND(WEEKDAY($A3608)&lt;&gt;1,WEEKDAY($A3608)&lt;&gt;7),-VLOOKUP($A3608,ETF_OP_Fee!$G$5:$H$14,2,1),0))^($A3608-$A3607)*(1+2*(C3608/C3607-1))+IFERROR(VLOOKUP(A3608,BITXeom!$C$9:$D$100,2,0),0)-$D$3*IFERROR(VLOOKUP($A3608,Dividends!$C$10:$E$100,2,0),0)</f>
        <v>41.077822351585581</v>
      </c>
      <c r="F3608" s="44" t="str">
        <f t="shared" si="192"/>
        <v/>
      </c>
      <c r="G3608" s="66">
        <f t="shared" si="189"/>
        <v>2.7823925063387204E-3</v>
      </c>
      <c r="L3608" s="9">
        <f>VLOOKUP(A3608,'ETH-Web'!$A$1:$G$10001,6,0)</f>
        <v>3139.81</v>
      </c>
      <c r="M3608" s="2">
        <f>M3607*(1-M$1+IF(AND(WEEKDAY($A3608)&lt;&gt;1,WEEKDAY($A3608)&lt;&gt;7),-VLOOKUP($A3608,ETF_OP_Fee!$K$5:$L$14,2,1),0))^($A3608-$A3607)*(1+2*(L3608/L3607-1))-M$3*IFERROR(VLOOKUP($A5204,Dividends!$C$10:$E$100,3,0),0)</f>
        <v>10.990051078147411</v>
      </c>
      <c r="R3608">
        <f t="shared" si="194"/>
        <v>970.09894333543332</v>
      </c>
      <c r="T3608">
        <f t="shared" si="193"/>
        <v>733.32559219693439</v>
      </c>
      <c r="U3608">
        <f t="shared" si="190"/>
        <v>2048.3225128389313</v>
      </c>
      <c r="V3608">
        <f t="shared" si="191"/>
        <v>2253.9824937652647</v>
      </c>
    </row>
    <row r="3609" spans="1:22">
      <c r="A3609" s="25">
        <v>45407</v>
      </c>
      <c r="B3609">
        <f>IFERROR(VLOOKUP($A3609,'BTC-Web'!$A$2:$H$10000,2,0),"")</f>
        <v>64275.02</v>
      </c>
      <c r="C3609">
        <f>VLOOKUP(A3609,H_SPBTFDUE!$B$2:$C$5828,2,0)</f>
        <v>319.58999999999997</v>
      </c>
      <c r="D3609" s="2">
        <f>D3608*(1-D$1+IF(AND(WEEKDAY($A3609)&lt;&gt;1,WEEKDAY($A3609)&lt;&gt;7),-VLOOKUP($A3609,ETF_OP_Fee!$G$5:$H$14,2,1),0))^($A3609-$A3608)*(1+2*(C3609/C3608-1))+IFERROR(VLOOKUP(A3609,BITXeom!$C$9:$D$100,2,0),0)-$D$3*IFERROR(VLOOKUP($A3609,Dividends!$C$10:$E$100,2,0),0)</f>
        <v>42.066621432887224</v>
      </c>
      <c r="F3609" s="44" t="str">
        <f t="shared" si="192"/>
        <v/>
      </c>
      <c r="G3609" s="66">
        <f t="shared" si="189"/>
        <v>2.7149281687292933E-3</v>
      </c>
      <c r="L3609" s="9">
        <f>VLOOKUP(A3609,'ETH-Web'!$A$1:$G$10001,6,0)</f>
        <v>3156.51</v>
      </c>
      <c r="M3609" s="2">
        <f>M3608*(1-M$1+IF(AND(WEEKDAY($A3609)&lt;&gt;1,WEEKDAY($A3609)&lt;&gt;7),-VLOOKUP($A3609,ETF_OP_Fee!$K$5:$L$14,2,1),0))^($A3609-$A3608)*(1+2*(L3609/L3608-1))-M$3*IFERROR(VLOOKUP($A5205,Dividends!$C$10:$E$100,3,0),0)</f>
        <v>11.106672653266603</v>
      </c>
      <c r="R3609">
        <f t="shared" si="194"/>
        <v>938.92984211808084</v>
      </c>
      <c r="T3609">
        <f t="shared" si="193"/>
        <v>742.19693450998591</v>
      </c>
      <c r="U3609">
        <f t="shared" si="190"/>
        <v>2059.2171166412031</v>
      </c>
      <c r="V3609">
        <f t="shared" si="191"/>
        <v>2277.9007619193285</v>
      </c>
    </row>
    <row r="3610" spans="1:22">
      <c r="A3610" s="25">
        <v>45408</v>
      </c>
      <c r="B3610">
        <f>IFERROR(VLOOKUP($A3610,'BTC-Web'!$A$2:$H$10000,2,0),"")</f>
        <v>64485.37</v>
      </c>
      <c r="C3610">
        <f>VLOOKUP(A3610,H_SPBTFDUE!$B$2:$C$5828,2,0)</f>
        <v>314.83999999999997</v>
      </c>
      <c r="D3610" s="2">
        <f>D3609*(1-D$1+IF(AND(WEEKDAY($A3610)&lt;&gt;1,WEEKDAY($A3610)&lt;&gt;7),-VLOOKUP($A3610,ETF_OP_Fee!$G$5:$H$14,2,1),0))^($A3610-$A3609)*(1+2*(C3610/C3609-1))+IFERROR(VLOOKUP(A3610,BITXeom!$C$9:$D$100,2,0),0)-$D$3*IFERROR(VLOOKUP($A3610,Dividends!$C$10:$E$100,2,0),0)</f>
        <v>40.81124615867072</v>
      </c>
      <c r="F3610" s="44" t="str">
        <f t="shared" si="192"/>
        <v/>
      </c>
      <c r="G3610" s="66">
        <f t="shared" si="189"/>
        <v>2.795489674212075E-3</v>
      </c>
      <c r="L3610" s="9">
        <f>VLOOKUP(A3610,'ETH-Web'!$A$1:$G$10001,6,0)</f>
        <v>3130.16</v>
      </c>
      <c r="M3610" s="2">
        <f>M3609*(1-M$1+IF(AND(WEEKDAY($A3610)&lt;&gt;1,WEEKDAY($A3610)&lt;&gt;7),-VLOOKUP($A3610,ETF_OP_Fee!$K$5:$L$14,2,1),0))^($A3610-$A3609)*(1+2*(L3610/L3609-1))-M$3*IFERROR(VLOOKUP($A5206,Dividends!$C$10:$E$100,3,0),0)</f>
        <v>10.920958226042289</v>
      </c>
      <c r="R3610">
        <f t="shared" si="194"/>
        <v>942.00263606337319</v>
      </c>
      <c r="T3610">
        <f t="shared" si="193"/>
        <v>731.16581514166262</v>
      </c>
      <c r="U3610">
        <f t="shared" si="190"/>
        <v>2042.0271280070799</v>
      </c>
      <c r="V3610">
        <f t="shared" si="191"/>
        <v>2239.8120337754181</v>
      </c>
    </row>
    <row r="3611" spans="1:22">
      <c r="A3611" s="25">
        <v>45411</v>
      </c>
      <c r="B3611">
        <f>IFERROR(VLOOKUP($A3611,'BTC-Web'!$A$2:$H$10000,2,0),"")</f>
        <v>63106.36</v>
      </c>
      <c r="C3611">
        <f>VLOOKUP(A3611,H_SPBTFDUE!$B$2:$C$5828,2,0)</f>
        <v>310.67</v>
      </c>
      <c r="D3611" s="2">
        <f>D3610*(1-D$1+IF(AND(WEEKDAY($A3611)&lt;&gt;1,WEEKDAY($A3611)&lt;&gt;7),-VLOOKUP($A3611,ETF_OP_Fee!$G$5:$H$14,2,1),0))^($A3611-$A3610)*(1+2*(C3611/C3610-1))+IFERROR(VLOOKUP(A3611,BITXeom!$C$9:$D$100,2,0),0)-$D$3*IFERROR(VLOOKUP($A3611,Dividends!$C$10:$E$100,2,0),0)</f>
        <v>39.715804274774129</v>
      </c>
      <c r="E3611" s="9">
        <v>39.880000000000003</v>
      </c>
      <c r="F3611" s="44">
        <f t="shared" si="192"/>
        <v>-4.1172448652425642E-3</v>
      </c>
      <c r="G3611" s="66">
        <f t="shared" si="189"/>
        <v>2.8693956861360042E-3</v>
      </c>
      <c r="L3611" s="9">
        <f>VLOOKUP(A3611,'ETH-Web'!$A$1:$G$10001,6,0)</f>
        <v>3215.43</v>
      </c>
      <c r="M3611" s="2">
        <f>M3610*(1-M$1+IF(AND(WEEKDAY($A3611)&lt;&gt;1,WEEKDAY($A3611)&lt;&gt;7),-VLOOKUP($A3611,ETF_OP_Fee!$K$5:$L$14,2,1),0))^($A3611-$A3610)*(1+2*(L3611/L3610-1))-M$3*IFERROR(VLOOKUP($A5207,Dividends!$C$10:$E$100,3,0),0)</f>
        <v>11.515073319654464</v>
      </c>
      <c r="R3611">
        <f t="shared" ref="R3611:R3642" si="195">IF($A3611&gt;=$R$2,B3611*R$4,"")</f>
        <v>921.85805047508006</v>
      </c>
      <c r="T3611">
        <f t="shared" si="193"/>
        <v>721.4816535067348</v>
      </c>
      <c r="U3611">
        <f t="shared" si="190"/>
        <v>2097.6548445471813</v>
      </c>
      <c r="V3611">
        <f t="shared" si="191"/>
        <v>2361.6608778582508</v>
      </c>
    </row>
    <row r="3612" spans="1:22">
      <c r="A3612" s="25">
        <v>45412</v>
      </c>
      <c r="B3612">
        <f>IFERROR(VLOOKUP($A3612,'BTC-Web'!$A$2:$H$10000,2,0),"")</f>
        <v>63839.42</v>
      </c>
      <c r="C3612">
        <f>VLOOKUP(A3612,H_SPBTFDUE!$B$2:$C$5828,2,0)</f>
        <v>290.76</v>
      </c>
      <c r="D3612" s="2">
        <f>D3611*(1-D$1+IF(AND(WEEKDAY($A3612)&lt;&gt;1,WEEKDAY($A3612)&lt;&gt;7),-VLOOKUP($A3612,ETF_OP_Fee!$G$5:$H$14,2,1),0))^($A3612-$A3611)*(1+2*(C3612/C3611-1))+IFERROR(VLOOKUP(A3612,BITXeom!$C$9:$D$100,2,0),0)-$D$3*IFERROR(VLOOKUP($A3612,Dividends!$C$10:$E$100,2,0),0)</f>
        <v>34.621073326975363</v>
      </c>
      <c r="E3612" s="9">
        <v>34.700000000000003</v>
      </c>
      <c r="F3612" s="44">
        <f t="shared" si="192"/>
        <v>-2.2745438911999649E-3</v>
      </c>
      <c r="G3612" s="66">
        <f t="shared" si="189"/>
        <v>3.2370299371031644E-3</v>
      </c>
      <c r="L3612" s="9">
        <f>VLOOKUP(A3612,'ETH-Web'!$A$1:$G$10001,6,0)</f>
        <v>3012.29</v>
      </c>
      <c r="M3612" s="2">
        <f>M3611*(1-M$1+IF(AND(WEEKDAY($A3612)&lt;&gt;1,WEEKDAY($A3612)&lt;&gt;7),-VLOOKUP($A3612,ETF_OP_Fee!$K$5:$L$14,2,1),0))^($A3612-$A3611)*(1+2*(L3612/L3611-1))-M$3*IFERROR(VLOOKUP($A5208,Dividends!$C$10:$E$100,3,0),0)</f>
        <v>10.059847409287851</v>
      </c>
      <c r="R3612">
        <f t="shared" si="195"/>
        <v>932.5665949463704</v>
      </c>
      <c r="T3612">
        <f t="shared" si="193"/>
        <v>675.24384579656282</v>
      </c>
      <c r="U3612">
        <f t="shared" si="190"/>
        <v>1965.1321010505683</v>
      </c>
      <c r="V3612">
        <f t="shared" si="191"/>
        <v>2063.2042371095999</v>
      </c>
    </row>
    <row r="3613" spans="1:22">
      <c r="A3613" s="25">
        <v>45413</v>
      </c>
      <c r="B3613">
        <f>IFERROR(VLOOKUP($A3613,'BTC-Web'!$A$2:$H$10000,2,0),"")</f>
        <v>60609.5</v>
      </c>
      <c r="C3613">
        <f>VLOOKUP(A3613,H_SPBTFDUE!$B$2:$C$5828,2,0)</f>
        <v>280.72000000000003</v>
      </c>
      <c r="D3613" s="2">
        <f>D3612*(1-D$1+IF(AND(WEEKDAY($A3613)&lt;&gt;1,WEEKDAY($A3613)&lt;&gt;7),-VLOOKUP($A3613,ETF_OP_Fee!$G$5:$H$14,2,1),0))^($A3613-$A3612)*(1+2*(C3613/C3612-1))+IFERROR(VLOOKUP(A3613,BITXeom!$C$9:$D$100,2,0),0)-$D$3*IFERROR(VLOOKUP($A3613,Dividends!$C$10:$E$100,2,0),0)</f>
        <v>32.226243105546168</v>
      </c>
      <c r="E3613" s="9">
        <v>32.299999999999997</v>
      </c>
      <c r="F3613" s="44">
        <f t="shared" si="192"/>
        <v>-2.2834951843291318E-3</v>
      </c>
      <c r="G3613" s="66">
        <f t="shared" si="189"/>
        <v>3.460411995246025E-3</v>
      </c>
      <c r="L3613" s="9">
        <f>VLOOKUP(A3613,'ETH-Web'!$A$1:$G$10001,6,0)</f>
        <v>2969.78</v>
      </c>
      <c r="M3613" s="2">
        <f>M3612*(1-M$1+IF(AND(WEEKDAY($A3613)&lt;&gt;1,WEEKDAY($A3613)&lt;&gt;7),-VLOOKUP($A3613,ETF_OP_Fee!$K$5:$L$14,2,1),0))^($A3613-$A3612)*(1+2*(L3613/L3612-1))-M$3*IFERROR(VLOOKUP($A5209,Dividends!$C$10:$E$100,3,0),0)</f>
        <v>9.7756627488660897</v>
      </c>
      <c r="R3613">
        <f t="shared" si="195"/>
        <v>885.38390600043101</v>
      </c>
      <c r="T3613">
        <f t="shared" si="193"/>
        <v>651.92754296330702</v>
      </c>
      <c r="U3613">
        <f t="shared" si="190"/>
        <v>1937.3997892161635</v>
      </c>
      <c r="V3613">
        <f t="shared" si="191"/>
        <v>2004.9199538944893</v>
      </c>
    </row>
    <row r="3614" spans="1:22">
      <c r="A3614" s="25">
        <v>45414</v>
      </c>
      <c r="B3614">
        <f>IFERROR(VLOOKUP($A3614,'BTC-Web'!$A$2:$H$10000,2,0),"")</f>
        <v>58253.7</v>
      </c>
      <c r="C3614">
        <f>VLOOKUP(A3614,H_SPBTFDUE!$B$2:$C$5828,2,0)</f>
        <v>292.61</v>
      </c>
      <c r="D3614" s="2">
        <f>D3613*(1-D$1+IF(AND(WEEKDAY($A3614)&lt;&gt;1,WEEKDAY($A3614)&lt;&gt;7),-VLOOKUP($A3614,ETF_OP_Fee!$G$5:$H$14,2,1),0))^($A3614-$A3613)*(1+2*(C3614/C3613-1))+IFERROR(VLOOKUP(A3614,BITXeom!$C$9:$D$100,2,0),0)-$D$3*IFERROR(VLOOKUP($A3614,Dividends!$C$10:$E$100,2,0),0)</f>
        <v>34.951938236638448</v>
      </c>
      <c r="F3614" s="44" t="str">
        <f t="shared" si="192"/>
        <v/>
      </c>
      <c r="G3614" s="66">
        <f t="shared" si="189"/>
        <v>3.1670977902332033E-3</v>
      </c>
      <c r="L3614" s="9">
        <f>VLOOKUP(A3614,'ETH-Web'!$A$1:$G$10001,6,0)</f>
        <v>2988.17</v>
      </c>
      <c r="M3614" s="2">
        <f>M3613*(1-M$1+IF(AND(WEEKDAY($A3614)&lt;&gt;1,WEEKDAY($A3614)&lt;&gt;7),-VLOOKUP($A3614,ETF_OP_Fee!$K$5:$L$14,2,1),0))^($A3614-$A3613)*(1+2*(L3614/L3613-1))-M$3*IFERROR(VLOOKUP($A5210,Dividends!$C$10:$E$100,3,0),0)</f>
        <v>9.8964770697910325</v>
      </c>
      <c r="R3614">
        <f t="shared" si="195"/>
        <v>850.97036677381118</v>
      </c>
      <c r="T3614">
        <f t="shared" si="193"/>
        <v>679.5401764979099</v>
      </c>
      <c r="U3614">
        <f t="shared" si="190"/>
        <v>1949.3969008283655</v>
      </c>
      <c r="V3614">
        <f t="shared" si="191"/>
        <v>2029.6981248442519</v>
      </c>
    </row>
    <row r="3615" spans="1:22">
      <c r="A3615" s="25">
        <v>45415</v>
      </c>
      <c r="B3615">
        <f>IFERROR(VLOOKUP($A3615,'BTC-Web'!$A$2:$H$10000,2,0),"")</f>
        <v>59122.3</v>
      </c>
      <c r="C3615">
        <f>VLOOKUP(A3615,H_SPBTFDUE!$B$2:$C$5828,2,0)</f>
        <v>306.49</v>
      </c>
      <c r="D3615" s="2">
        <f>D3614*(1-D$1+IF(AND(WEEKDAY($A3615)&lt;&gt;1,WEEKDAY($A3615)&lt;&gt;7),-VLOOKUP($A3615,ETF_OP_Fee!$G$5:$H$14,2,1),0))^($A3615-$A3614)*(1+2*(C3615/C3614-1))+IFERROR(VLOOKUP(A3615,BITXeom!$C$9:$D$100,2,0),0)-$D$3*IFERROR(VLOOKUP($A3615,Dividends!$C$10:$E$100,2,0),0)</f>
        <v>38.263226174540634</v>
      </c>
      <c r="F3615" s="44" t="str">
        <f t="shared" si="192"/>
        <v/>
      </c>
      <c r="G3615" s="66">
        <f t="shared" si="189"/>
        <v>2.8664693937003232E-3</v>
      </c>
      <c r="L3615" s="9">
        <f>VLOOKUP(A3615,'ETH-Web'!$A$1:$G$10001,6,0)</f>
        <v>3103.54</v>
      </c>
      <c r="M3615" s="2">
        <f>M3614*(1-M$1+IF(AND(WEEKDAY($A3615)&lt;&gt;1,WEEKDAY($A3615)&lt;&gt;7),-VLOOKUP($A3615,ETF_OP_Fee!$K$5:$L$14,2,1),0))^($A3615-$A3614)*(1+2*(L3615/L3614-1))-M$3*IFERROR(VLOOKUP($A5211,Dividends!$C$10:$E$100,3,0),0)</f>
        <v>10.660386995050057</v>
      </c>
      <c r="R3615">
        <f t="shared" si="195"/>
        <v>863.6588803030761</v>
      </c>
      <c r="T3615">
        <f t="shared" si="193"/>
        <v>711.77426846261028</v>
      </c>
      <c r="U3615">
        <f t="shared" si="190"/>
        <v>2024.6609990719621</v>
      </c>
      <c r="V3615">
        <f t="shared" si="191"/>
        <v>2186.3706995305583</v>
      </c>
    </row>
    <row r="3616" spans="1:22">
      <c r="A3616" s="25">
        <v>45418</v>
      </c>
      <c r="B3616">
        <f>IFERROR(VLOOKUP($A3616,'BTC-Web'!$A$2:$H$10000,2,0),"")</f>
        <v>64038.31</v>
      </c>
      <c r="C3616">
        <f>VLOOKUP(A3616,H_SPBTFDUE!$B$2:$C$5828,2,0)</f>
        <v>311.37</v>
      </c>
      <c r="D3616" s="2">
        <f>D3615*(1-D$1+IF(AND(WEEKDAY($A3616)&lt;&gt;1,WEEKDAY($A3616)&lt;&gt;7),-VLOOKUP($A3616,ETF_OP_Fee!$G$5:$H$14,2,1),0))^($A3616-$A3615)*(1+2*(C3616/C3615-1))+IFERROR(VLOOKUP(A3616,BITXeom!$C$9:$D$100,2,0),0)-$D$3*IFERROR(VLOOKUP($A3616,Dividends!$C$10:$E$100,2,0),0)</f>
        <v>39.467420291945324</v>
      </c>
      <c r="F3616" s="44" t="str">
        <f t="shared" si="192"/>
        <v/>
      </c>
      <c r="G3616" s="66">
        <f t="shared" si="189"/>
        <v>2.7750390901975777E-3</v>
      </c>
      <c r="L3616" s="9">
        <f>VLOOKUP(A3616,'ETH-Web'!$A$1:$G$10001,6,0)</f>
        <v>3062.73</v>
      </c>
      <c r="M3616" s="2">
        <f>M3615*(1-M$1+IF(AND(WEEKDAY($A3616)&lt;&gt;1,WEEKDAY($A3616)&lt;&gt;7),-VLOOKUP($A3616,ETF_OP_Fee!$K$5:$L$14,2,1),0))^($A3616-$A3615)*(1+2*(L3616/L3615-1))-M$3*IFERROR(VLOOKUP($A5212,Dividends!$C$10:$E$100,3,0),0)</f>
        <v>10.37922752890975</v>
      </c>
      <c r="R3616">
        <f t="shared" si="195"/>
        <v>935.47198114926641</v>
      </c>
      <c r="T3616">
        <f t="shared" si="193"/>
        <v>723.10729215048764</v>
      </c>
      <c r="U3616">
        <f t="shared" si="190"/>
        <v>1998.0377187623394</v>
      </c>
      <c r="V3616">
        <f t="shared" si="191"/>
        <v>2128.7068624718986</v>
      </c>
    </row>
    <row r="3617" spans="1:22">
      <c r="A3617" s="25">
        <v>45419</v>
      </c>
      <c r="B3617">
        <f>IFERROR(VLOOKUP($A3617,'BTC-Web'!$A$2:$H$10000,2,0),"")</f>
        <v>63162.76</v>
      </c>
      <c r="C3617">
        <f>VLOOKUP(A3617,H_SPBTFDUE!$B$2:$C$5828,2,0)</f>
        <v>310.27999999999997</v>
      </c>
      <c r="D3617" s="2">
        <f>D3616*(1-D$1+IF(AND(WEEKDAY($A3617)&lt;&gt;1,WEEKDAY($A3617)&lt;&gt;7),-VLOOKUP($A3617,ETF_OP_Fee!$G$5:$H$14,2,1),0))^($A3617-$A3616)*(1+2*(C3617/C3616-1))+IFERROR(VLOOKUP(A3617,BITXeom!$C$9:$D$100,2,0),0)-$D$3*IFERROR(VLOOKUP($A3617,Dividends!$C$10:$E$100,2,0),0)</f>
        <v>39.186371974586699</v>
      </c>
      <c r="F3617" s="44" t="str">
        <f t="shared" si="192"/>
        <v/>
      </c>
      <c r="G3617" s="66">
        <f t="shared" si="189"/>
        <v>2.7943235638037173E-3</v>
      </c>
      <c r="L3617" s="9">
        <f>VLOOKUP(A3617,'ETH-Web'!$A$1:$G$10001,6,0)</f>
        <v>3006.58</v>
      </c>
      <c r="M3617" s="2">
        <f>M3616*(1-M$1+IF(AND(WEEKDAY($A3617)&lt;&gt;1,WEEKDAY($A3617)&lt;&gt;7),-VLOOKUP($A3617,ETF_OP_Fee!$K$5:$L$14,2,1),0))^($A3617-$A3616)*(1+2*(L3617/L3616-1))-M$3*IFERROR(VLOOKUP($A5213,Dividends!$C$10:$E$100,3,0),0)</f>
        <v>9.9983986920989167</v>
      </c>
      <c r="R3617">
        <f t="shared" si="195"/>
        <v>922.68194198216099</v>
      </c>
      <c r="T3617">
        <f t="shared" si="193"/>
        <v>720.57594054807237</v>
      </c>
      <c r="U3617">
        <f t="shared" si="190"/>
        <v>1961.4070598702706</v>
      </c>
      <c r="V3617">
        <f t="shared" si="191"/>
        <v>2050.601535645947</v>
      </c>
    </row>
    <row r="3618" spans="1:22">
      <c r="A3618" s="25">
        <v>45420</v>
      </c>
      <c r="B3618">
        <f>IFERROR(VLOOKUP($A3618,'BTC-Web'!$A$2:$H$10000,2,0),"")</f>
        <v>62332.639999999999</v>
      </c>
      <c r="C3618">
        <f>VLOOKUP(A3618,H_SPBTFDUE!$B$2:$C$5828,2,0)</f>
        <v>305.76</v>
      </c>
      <c r="D3618" s="2">
        <f>D3617*(1-D$1+IF(AND(WEEKDAY($A3618)&lt;&gt;1,WEEKDAY($A3618)&lt;&gt;7),-VLOOKUP($A3618,ETF_OP_Fee!$G$5:$H$14,2,1),0))^($A3618-$A3617)*(1+2*(C3618/C3617-1))+IFERROR(VLOOKUP(A3618,BITXeom!$C$9:$D$100,2,0),0)-$D$3*IFERROR(VLOOKUP($A3618,Dividends!$C$10:$E$100,2,0),0)</f>
        <v>38.04009180443667</v>
      </c>
      <c r="F3618" s="44" t="str">
        <f t="shared" si="192"/>
        <v/>
      </c>
      <c r="G3618" s="66">
        <f t="shared" si="189"/>
        <v>2.8755906526508617E-3</v>
      </c>
      <c r="L3618" s="9">
        <f>VLOOKUP(A3618,'ETH-Web'!$A$1:$G$10001,6,0)</f>
        <v>2973.66</v>
      </c>
      <c r="M3618" s="2">
        <f>M3617*(1-M$1+IF(AND(WEEKDAY($A3618)&lt;&gt;1,WEEKDAY($A3618)&lt;&gt;7),-VLOOKUP($A3618,ETF_OP_Fee!$K$5:$L$14,2,1),0))^($A3618-$A3617)*(1+2*(L3618/L3617-1))-M$3*IFERROR(VLOOKUP($A5214,Dividends!$C$10:$E$100,3,0),0)</f>
        <v>9.7791955477041519</v>
      </c>
      <c r="R3618">
        <f t="shared" si="195"/>
        <v>910.55554450240822</v>
      </c>
      <c r="T3618">
        <f t="shared" si="193"/>
        <v>710.0789595912679</v>
      </c>
      <c r="U3618">
        <f t="shared" si="190"/>
        <v>1939.9309905786072</v>
      </c>
      <c r="V3618">
        <f t="shared" si="191"/>
        <v>2005.6445061898667</v>
      </c>
    </row>
    <row r="3619" spans="1:22">
      <c r="A3619" s="25">
        <v>45421</v>
      </c>
      <c r="B3619">
        <f>IFERROR(VLOOKUP($A3619,'BTC-Web'!$A$2:$H$10000,2,0),"")</f>
        <v>61191.199999999997</v>
      </c>
      <c r="C3619">
        <f>VLOOKUP(A3619,H_SPBTFDUE!$B$2:$C$5828,2,0)</f>
        <v>307.64</v>
      </c>
      <c r="D3619" s="2">
        <f>D3618*(1-D$1+IF(AND(WEEKDAY($A3619)&lt;&gt;1,WEEKDAY($A3619)&lt;&gt;7),-VLOOKUP($A3619,ETF_OP_Fee!$G$5:$H$14,2,1),0))^($A3619-$A3618)*(1+2*(C3619/C3618-1))+IFERROR(VLOOKUP(A3619,BITXeom!$C$9:$D$100,2,0),0)-$D$3*IFERROR(VLOOKUP($A3619,Dividends!$C$10:$E$100,2,0),0)</f>
        <v>38.503237386851879</v>
      </c>
      <c r="F3619" s="44" t="str">
        <f t="shared" si="192"/>
        <v/>
      </c>
      <c r="G3619" s="66">
        <f t="shared" si="189"/>
        <v>2.8400791745548789E-3</v>
      </c>
      <c r="L3619" s="9">
        <f>VLOOKUP(A3619,'ETH-Web'!$A$1:$G$10001,6,0)</f>
        <v>3036.02</v>
      </c>
      <c r="M3619" s="2">
        <f>M3618*(1-M$1+IF(AND(WEEKDAY($A3619)&lt;&gt;1,WEEKDAY($A3619)&lt;&gt;7),-VLOOKUP($A3619,ETF_OP_Fee!$K$5:$L$14,2,1),0))^($A3619-$A3618)*(1+2*(L3619/L3618-1))-M$3*IFERROR(VLOOKUP($A5215,Dividends!$C$10:$E$100,3,0),0)</f>
        <v>10.189088053437235</v>
      </c>
      <c r="R3619">
        <f t="shared" si="195"/>
        <v>893.88138276761197</v>
      </c>
      <c r="T3619">
        <f t="shared" si="193"/>
        <v>714.44496052020429</v>
      </c>
      <c r="U3619">
        <f t="shared" si="190"/>
        <v>1980.6128763935565</v>
      </c>
      <c r="V3619">
        <f t="shared" si="191"/>
        <v>2089.7105879285596</v>
      </c>
    </row>
    <row r="3620" spans="1:22">
      <c r="A3620" s="25">
        <v>45422</v>
      </c>
      <c r="B3620">
        <f>IFERROR(VLOOKUP($A3620,'BTC-Web'!$A$2:$H$10000,2,0),"")</f>
        <v>63055.19</v>
      </c>
      <c r="C3620">
        <f>VLOOKUP(A3620,H_SPBTFDUE!$B$2:$C$5828,2,0)</f>
        <v>298.33999999999997</v>
      </c>
      <c r="D3620" s="2">
        <f>D3619*(1-D$1+IF(AND(WEEKDAY($A3620)&lt;&gt;1,WEEKDAY($A3620)&lt;&gt;7),-VLOOKUP($A3620,ETF_OP_Fee!$G$5:$H$14,2,1),0))^($A3620-$A3619)*(1+2*(C3620/C3619-1))+IFERROR(VLOOKUP(A3620,BITXeom!$C$9:$D$100,2,0),0)-$D$3*IFERROR(VLOOKUP($A3620,Dividends!$C$10:$E$100,2,0),0)</f>
        <v>36.170960080414304</v>
      </c>
      <c r="F3620" s="44" t="str">
        <f t="shared" si="192"/>
        <v/>
      </c>
      <c r="G3620" s="66">
        <f t="shared" si="189"/>
        <v>3.011643311954981E-3</v>
      </c>
      <c r="L3620" s="9">
        <f>VLOOKUP(A3620,'ETH-Web'!$A$1:$G$10001,6,0)</f>
        <v>2909.79</v>
      </c>
      <c r="M3620" s="2">
        <f>M3619*(1-M$1+IF(AND(WEEKDAY($A3620)&lt;&gt;1,WEEKDAY($A3620)&lt;&gt;7),-VLOOKUP($A3620,ETF_OP_Fee!$K$5:$L$14,2,1),0))^($A3620-$A3619)*(1+2*(L3620/L3619-1))-M$3*IFERROR(VLOOKUP($A5216,Dividends!$C$10:$E$100,3,0),0)</f>
        <v>9.3415746684784082</v>
      </c>
      <c r="R3620">
        <f t="shared" si="195"/>
        <v>921.11055883647487</v>
      </c>
      <c r="T3620">
        <f t="shared" si="193"/>
        <v>692.84718996748711</v>
      </c>
      <c r="U3620">
        <f t="shared" si="190"/>
        <v>1898.2640238210574</v>
      </c>
      <c r="V3620">
        <f t="shared" si="191"/>
        <v>1915.8915292776553</v>
      </c>
    </row>
    <row r="3621" spans="1:22">
      <c r="A3621" s="25">
        <v>45425</v>
      </c>
      <c r="B3621">
        <f>IFERROR(VLOOKUP($A3621,'BTC-Web'!$A$2:$H$10000,2,0),"")</f>
        <v>61451.22</v>
      </c>
      <c r="C3621">
        <f>VLOOKUP(A3621,H_SPBTFDUE!$B$2:$C$5828,2,0)</f>
        <v>310.83</v>
      </c>
      <c r="D3621" s="2">
        <f>D3620*(1-D$1+IF(AND(WEEKDAY($A3621)&lt;&gt;1,WEEKDAY($A3621)&lt;&gt;7),-VLOOKUP($A3621,ETF_OP_Fee!$G$5:$H$14,2,1),0))^($A3621-$A3620)*(1+2*(C3621/C3620-1))+IFERROR(VLOOKUP(A3621,BITXeom!$C$9:$D$100,2,0),0)-$D$3*IFERROR(VLOOKUP($A3621,Dividends!$C$10:$E$100,2,0),0)</f>
        <v>39.185379005716904</v>
      </c>
      <c r="F3621" s="44" t="str">
        <f t="shared" si="192"/>
        <v/>
      </c>
      <c r="G3621" s="66">
        <f t="shared" si="189"/>
        <v>2.7593217297474963E-3</v>
      </c>
      <c r="L3621" s="9">
        <f>VLOOKUP(A3621,'ETH-Web'!$A$1:$G$10001,6,0)</f>
        <v>2949.36</v>
      </c>
      <c r="M3621" s="2">
        <f>M3620*(1-M$1+IF(AND(WEEKDAY($A3621)&lt;&gt;1,WEEKDAY($A3621)&lt;&gt;7),-VLOOKUP($A3621,ETF_OP_Fee!$K$5:$L$14,2,1),0))^($A3621-$A3620)*(1+2*(L3621/L3620-1))-M$3*IFERROR(VLOOKUP($A5217,Dividends!$C$10:$E$100,3,0),0)</f>
        <v>9.5949039694052196</v>
      </c>
      <c r="R3621">
        <f t="shared" si="195"/>
        <v>897.67975634334243</v>
      </c>
      <c r="T3621">
        <f t="shared" si="193"/>
        <v>721.85322805387818</v>
      </c>
      <c r="U3621">
        <f t="shared" si="190"/>
        <v>1924.0783634890745</v>
      </c>
      <c r="V3621">
        <f t="shared" si="191"/>
        <v>1967.8475943938765</v>
      </c>
    </row>
    <row r="3622" spans="1:22">
      <c r="A3622" s="25">
        <v>45426</v>
      </c>
      <c r="B3622">
        <f>IFERROR(VLOOKUP($A3622,'BTC-Web'!$A$2:$H$10000,2,0),"")</f>
        <v>62900.77</v>
      </c>
      <c r="C3622">
        <f>VLOOKUP(A3622,H_SPBTFDUE!$B$2:$C$5828,2,0)</f>
        <v>302.81</v>
      </c>
      <c r="D3622" s="2">
        <f>D3621*(1-D$1+IF(AND(WEEKDAY($A3622)&lt;&gt;1,WEEKDAY($A3622)&lt;&gt;7),-VLOOKUP($A3622,ETF_OP_Fee!$G$5:$H$14,2,1),0))^($A3622-$A3621)*(1+2*(C3622/C3621-1))+IFERROR(VLOOKUP(A3622,BITXeom!$C$9:$D$100,2,0),0)-$D$3*IFERROR(VLOOKUP($A3622,Dividends!$C$10:$E$100,2,0),0)</f>
        <v>37.158785743281143</v>
      </c>
      <c r="F3622" s="44" t="str">
        <f t="shared" si="192"/>
        <v/>
      </c>
      <c r="G3622" s="66">
        <f t="shared" si="189"/>
        <v>2.9015694992368555E-3</v>
      </c>
      <c r="L3622" s="9">
        <f>VLOOKUP(A3622,'ETH-Web'!$A$1:$G$10001,6,0)</f>
        <v>2881.16</v>
      </c>
      <c r="M3622" s="2">
        <f>M3621*(1-M$1+IF(AND(WEEKDAY($A3622)&lt;&gt;1,WEEKDAY($A3622)&lt;&gt;7),-VLOOKUP($A3622,ETF_OP_Fee!$K$5:$L$14,2,1),0))^($A3622-$A3621)*(1+2*(L3622/L3621-1))-M$3*IFERROR(VLOOKUP($A5218,Dividends!$C$10:$E$100,3,0),0)</f>
        <v>9.1509296873758288</v>
      </c>
      <c r="R3622">
        <f t="shared" si="195"/>
        <v>918.85479063570449</v>
      </c>
      <c r="T3622">
        <f t="shared" si="193"/>
        <v>703.22805387830931</v>
      </c>
      <c r="U3622">
        <f t="shared" si="190"/>
        <v>1879.586628200756</v>
      </c>
      <c r="V3622">
        <f t="shared" si="191"/>
        <v>1876.7915790705213</v>
      </c>
    </row>
    <row r="3623" spans="1:22">
      <c r="A3623" s="25">
        <v>45427</v>
      </c>
      <c r="B3623">
        <f>IFERROR(VLOOKUP($A3623,'BTC-Web'!$A$2:$H$10000,2,0),"")</f>
        <v>61553.99</v>
      </c>
      <c r="C3623">
        <f>VLOOKUP(A3623,H_SPBTFDUE!$B$2:$C$5828,2,0)</f>
        <v>325.64999999999998</v>
      </c>
      <c r="D3623" s="2">
        <f>D3622*(1-D$1+IF(AND(WEEKDAY($A3623)&lt;&gt;1,WEEKDAY($A3623)&lt;&gt;7),-VLOOKUP($A3623,ETF_OP_Fee!$G$5:$H$14,2,1),0))^($A3623-$A3622)*(1+2*(C3623/C3622-1))+IFERROR(VLOOKUP(A3623,BITXeom!$C$9:$D$100,2,0),0)-$D$3*IFERROR(VLOOKUP($A3623,Dividends!$C$10:$E$100,2,0),0)</f>
        <v>42.759169816879925</v>
      </c>
      <c r="F3623" s="44" t="str">
        <f t="shared" si="192"/>
        <v/>
      </c>
      <c r="G3623" s="66">
        <f t="shared" si="189"/>
        <v>2.4637060491181084E-3</v>
      </c>
      <c r="L3623" s="9">
        <f>VLOOKUP(A3623,'ETH-Web'!$A$1:$G$10001,6,0)</f>
        <v>3037.06</v>
      </c>
      <c r="M3623" s="2">
        <f>M3622*(1-M$1+IF(AND(WEEKDAY($A3623)&lt;&gt;1,WEEKDAY($A3623)&lt;&gt;7),-VLOOKUP($A3623,ETF_OP_Fee!$K$5:$L$14,2,1),0))^($A3623-$A3622)*(1+2*(L3623/L3622-1))-M$3*IFERROR(VLOOKUP($A5219,Dividends!$C$10:$E$100,3,0),0)</f>
        <v>10.140984873042207</v>
      </c>
      <c r="R3623">
        <f t="shared" si="195"/>
        <v>899.18102106289393</v>
      </c>
      <c r="T3623">
        <f t="shared" si="193"/>
        <v>756.27032048304682</v>
      </c>
      <c r="U3623">
        <f t="shared" si="190"/>
        <v>1981.2913427381291</v>
      </c>
      <c r="V3623">
        <f t="shared" si="191"/>
        <v>2079.8449625794274</v>
      </c>
    </row>
    <row r="3624" spans="1:22">
      <c r="A3624" s="25">
        <v>45428</v>
      </c>
      <c r="B3624">
        <f>IFERROR(VLOOKUP($A3624,'BTC-Web'!$A$2:$H$10000,2,0),"")</f>
        <v>66256.11</v>
      </c>
      <c r="C3624">
        <f>VLOOKUP(A3624,H_SPBTFDUE!$B$2:$C$5828,2,0)</f>
        <v>320.58</v>
      </c>
      <c r="D3624" s="2">
        <f>D3623*(1-D$1+IF(AND(WEEKDAY($A3624)&lt;&gt;1,WEEKDAY($A3624)&lt;&gt;7),-VLOOKUP($A3624,ETF_OP_Fee!$G$5:$H$14,2,1),0))^($A3624-$A3623)*(1+2*(C3624/C3623-1))+IFERROR(VLOOKUP(A3624,BITXeom!$C$9:$D$100,2,0),0)-$D$3*IFERROR(VLOOKUP($A3624,Dividends!$C$10:$E$100,2,0),0)</f>
        <v>41.422752535373924</v>
      </c>
      <c r="F3624" s="44" t="str">
        <f t="shared" si="192"/>
        <v/>
      </c>
      <c r="G3624" s="66">
        <f t="shared" si="189"/>
        <v>2.5402920017377835E-3</v>
      </c>
      <c r="L3624" s="9">
        <f>VLOOKUP(A3624,'ETH-Web'!$A$1:$G$10001,6,0)</f>
        <v>2945.13</v>
      </c>
      <c r="M3624" s="2">
        <f>M3623*(1-M$1+IF(AND(WEEKDAY($A3624)&lt;&gt;1,WEEKDAY($A3624)&lt;&gt;7),-VLOOKUP($A3624,ETF_OP_Fee!$K$5:$L$14,2,1),0))^($A3624-$A3623)*(1+2*(L3624/L3623-1))-M$3*IFERROR(VLOOKUP($A5220,Dividends!$C$10:$E$100,3,0),0)</f>
        <v>9.5268163564531427</v>
      </c>
      <c r="R3624">
        <f t="shared" si="195"/>
        <v>967.86961562451791</v>
      </c>
      <c r="T3624">
        <f t="shared" si="193"/>
        <v>744.49605202043654</v>
      </c>
      <c r="U3624">
        <f t="shared" si="190"/>
        <v>1921.3188321068226</v>
      </c>
      <c r="V3624">
        <f t="shared" si="191"/>
        <v>1953.8833019128888</v>
      </c>
    </row>
    <row r="3625" spans="1:22">
      <c r="A3625" s="25">
        <v>45429</v>
      </c>
      <c r="B3625">
        <f>IFERROR(VLOOKUP($A3625,'BTC-Web'!$A$2:$H$10000,2,0),"")</f>
        <v>65231.3</v>
      </c>
      <c r="C3625">
        <f>VLOOKUP(A3625,H_SPBTFDUE!$B$2:$C$5828,2,0)</f>
        <v>329.93</v>
      </c>
      <c r="D3625" s="2">
        <f>D3624*(1-D$1+IF(AND(WEEKDAY($A3625)&lt;&gt;1,WEEKDAY($A3625)&lt;&gt;7),-VLOOKUP($A3625,ETF_OP_Fee!$G$5:$H$14,2,1),0))^($A3625-$A3624)*(1+2*(C3625/C3624-1))+IFERROR(VLOOKUP(A3625,BITXeom!$C$9:$D$100,2,0),0)-$D$3*IFERROR(VLOOKUP($A3625,Dividends!$C$10:$E$100,2,0),0)</f>
        <v>43.833730457454088</v>
      </c>
      <c r="F3625" s="44" t="str">
        <f t="shared" si="192"/>
        <v/>
      </c>
      <c r="G3625" s="66">
        <f t="shared" si="189"/>
        <v>2.3919800292833216E-3</v>
      </c>
      <c r="L3625" s="9">
        <f>VLOOKUP(A3625,'ETH-Web'!$A$1:$G$10001,6,0)</f>
        <v>3094.12</v>
      </c>
      <c r="M3625" s="2">
        <f>M3624*(1-M$1+IF(AND(WEEKDAY($A3625)&lt;&gt;1,WEEKDAY($A3625)&lt;&gt;7),-VLOOKUP($A3625,ETF_OP_Fee!$K$5:$L$14,2,1),0))^($A3625-$A3624)*(1+2*(L3625/L3624-1))-M$3*IFERROR(VLOOKUP($A5221,Dividends!$C$10:$E$100,3,0),0)</f>
        <v>10.490442765768192</v>
      </c>
      <c r="R3625">
        <f t="shared" si="195"/>
        <v>952.89918556473685</v>
      </c>
      <c r="T3625">
        <f t="shared" si="193"/>
        <v>766.20993961913598</v>
      </c>
      <c r="U3625">
        <f t="shared" si="190"/>
        <v>2018.5156596816987</v>
      </c>
      <c r="V3625">
        <f t="shared" si="191"/>
        <v>2151.5163285186336</v>
      </c>
    </row>
    <row r="3626" spans="1:22">
      <c r="A3626" s="25">
        <v>45432</v>
      </c>
      <c r="B3626">
        <f>IFERROR(VLOOKUP($A3626,'BTC-Web'!$A$2:$H$10000,2,0),"")</f>
        <v>66278.740000000005</v>
      </c>
      <c r="C3626">
        <f>VLOOKUP(A3626,H_SPBTFDUE!$B$2:$C$5828,2,0)</f>
        <v>344.92</v>
      </c>
      <c r="D3626" s="2">
        <f>D3625*(1-D$1+IF(AND(WEEKDAY($A3626)&lt;&gt;1,WEEKDAY($A3626)&lt;&gt;7),-VLOOKUP($A3626,ETF_OP_Fee!$G$5:$H$14,2,1),0))^($A3626-$A3625)*(1+2*(C3626/C3625-1))+IFERROR(VLOOKUP(A3626,BITXeom!$C$9:$D$100,2,0),0)-$D$3*IFERROR(VLOOKUP($A3626,Dividends!$C$10:$E$100,2,0),0)</f>
        <v>47.799512781360271</v>
      </c>
      <c r="E3626" s="9">
        <v>48.05</v>
      </c>
      <c r="F3626" s="44">
        <f t="shared" si="192"/>
        <v>-5.213053457642558E-3</v>
      </c>
      <c r="G3626" s="66">
        <f t="shared" si="189"/>
        <v>2.1745016484404881E-3</v>
      </c>
      <c r="L3626" s="9">
        <f>VLOOKUP(A3626,'ETH-Web'!$A$1:$G$10001,6,0)</f>
        <v>3663.86</v>
      </c>
      <c r="M3626" s="2">
        <f>M3625*(1-M$1+IF(AND(WEEKDAY($A3626)&lt;&gt;1,WEEKDAY($A3626)&lt;&gt;7),-VLOOKUP($A3626,ETF_OP_Fee!$K$5:$L$14,2,1),0))^($A3626-$A3625)*(1+2*(L3626/L3625-1))-M$3*IFERROR(VLOOKUP($A5222,Dividends!$C$10:$E$100,3,0),0)</f>
        <v>14.352677747496447</v>
      </c>
      <c r="R3626">
        <f t="shared" si="195"/>
        <v>968.20019478773156</v>
      </c>
      <c r="T3626">
        <f t="shared" si="193"/>
        <v>801.02183000464458</v>
      </c>
      <c r="U3626">
        <f t="shared" si="190"/>
        <v>2390.1977896401527</v>
      </c>
      <c r="V3626">
        <f t="shared" si="191"/>
        <v>2943.6336693500248</v>
      </c>
    </row>
    <row r="3627" spans="1:22">
      <c r="A3627" s="25">
        <v>45433</v>
      </c>
      <c r="B3627">
        <f>IFERROR(VLOOKUP($A3627,'BTC-Web'!$A$2:$H$10000,2,0),"")</f>
        <v>71443.06</v>
      </c>
      <c r="C3627">
        <f>VLOOKUP(A3627,H_SPBTFDUE!$B$2:$C$5828,2,0)</f>
        <v>340.36</v>
      </c>
      <c r="D3627" s="2">
        <f>D3626*(1-D$1+IF(AND(WEEKDAY($A3627)&lt;&gt;1,WEEKDAY($A3627)&lt;&gt;7),-VLOOKUP($A3627,ETF_OP_Fee!$G$5:$H$14,2,1),0))^($A3627-$A3626)*(1+2*(C3627/C3626-1))+IFERROR(VLOOKUP(A3627,BITXeom!$C$9:$D$100,2,0),0)-$D$3*IFERROR(VLOOKUP($A3627,Dividends!$C$10:$E$100,2,0),0)</f>
        <v>46.530040205564738</v>
      </c>
      <c r="F3627" s="44" t="str">
        <f t="shared" si="192"/>
        <v/>
      </c>
      <c r="G3627" s="66">
        <f t="shared" si="189"/>
        <v>2.2318842659246755E-3</v>
      </c>
      <c r="L3627" s="9">
        <f>VLOOKUP(A3627,'ETH-Web'!$A$1:$G$10001,6,0)</f>
        <v>3789.31</v>
      </c>
      <c r="M3627" s="2">
        <f>M3626*(1-M$1+IF(AND(WEEKDAY($A3627)&lt;&gt;1,WEEKDAY($A3627)&lt;&gt;7),-VLOOKUP($A3627,ETF_OP_Fee!$K$5:$L$14,2,1),0))^($A3627-$A3626)*(1+2*(L3627/L3626-1))-M$3*IFERROR(VLOOKUP($A5223,Dividends!$C$10:$E$100,3,0),0)</f>
        <v>15.335149739259128</v>
      </c>
      <c r="R3627">
        <f t="shared" si="195"/>
        <v>1043.6406094658948</v>
      </c>
      <c r="T3627">
        <f t="shared" si="193"/>
        <v>790.43195541105433</v>
      </c>
      <c r="U3627">
        <f t="shared" si="190"/>
        <v>2472.0377924542222</v>
      </c>
      <c r="V3627">
        <f t="shared" si="191"/>
        <v>3145.1317929075244</v>
      </c>
    </row>
    <row r="3628" spans="1:22">
      <c r="A3628" s="25">
        <v>45434</v>
      </c>
      <c r="B3628">
        <f>IFERROR(VLOOKUP($A3628,'BTC-Web'!$A$2:$H$10000,2,0),"")</f>
        <v>70135.320000000007</v>
      </c>
      <c r="C3628">
        <f>VLOOKUP(A3628,H_SPBTFDUE!$B$2:$C$5828,2,0)</f>
        <v>341.95</v>
      </c>
      <c r="D3628" s="2">
        <f>D3627*(1-D$1+IF(AND(WEEKDAY($A3628)&lt;&gt;1,WEEKDAY($A3628)&lt;&gt;7),-VLOOKUP($A3628,ETF_OP_Fee!$G$5:$H$14,2,1),0))^($A3628-$A3627)*(1+2*(C3628/C3627-1))+IFERROR(VLOOKUP(A3628,BITXeom!$C$9:$D$100,2,0),0)-$D$3*IFERROR(VLOOKUP($A3628,Dividends!$C$10:$E$100,2,0),0)</f>
        <v>45.991411122789053</v>
      </c>
      <c r="F3628" s="44" t="str">
        <f t="shared" si="192"/>
        <v/>
      </c>
      <c r="G3628" s="66">
        <f t="shared" si="189"/>
        <v>2.2109154826226679E-3</v>
      </c>
      <c r="L3628" s="9">
        <f>VLOOKUP(A3628,'ETH-Web'!$A$1:$G$10001,6,0)</f>
        <v>3737.22</v>
      </c>
      <c r="M3628" s="2">
        <f>M3627*(1-M$1+IF(AND(WEEKDAY($A3628)&lt;&gt;1,WEEKDAY($A3628)&lt;&gt;7),-VLOOKUP($A3628,ETF_OP_Fee!$K$5:$L$14,2,1),0))^($A3628-$A3627)*(1+2*(L3628/L3627-1))-M$3*IFERROR(VLOOKUP($A5224,Dividends!$C$10:$E$100,3,0),0)</f>
        <v>14.913154368625801</v>
      </c>
      <c r="R3628">
        <f t="shared" si="195"/>
        <v>1024.5371364256455</v>
      </c>
      <c r="T3628">
        <f t="shared" si="193"/>
        <v>794.12447747329293</v>
      </c>
      <c r="U3628">
        <f t="shared" si="190"/>
        <v>2438.0557617919271</v>
      </c>
      <c r="V3628">
        <f t="shared" si="191"/>
        <v>3058.5834983551167</v>
      </c>
    </row>
    <row r="3629" spans="1:22">
      <c r="A3629" s="25">
        <v>45435</v>
      </c>
      <c r="B3629">
        <f>IFERROR(VLOOKUP($A3629,'BTC-Web'!$A$2:$H$10000,2,0),"")</f>
        <v>69121.3</v>
      </c>
      <c r="C3629">
        <f>VLOOKUP(A3629,H_SPBTFDUE!$B$2:$C$5828,2,0)</f>
        <v>329.26</v>
      </c>
      <c r="D3629" s="2">
        <f>D3628*(1-D$1+IF(AND(WEEKDAY($A3629)&lt;&gt;1,WEEKDAY($A3629)&lt;&gt;7),-VLOOKUP($A3629,ETF_OP_Fee!$G$5:$H$14,2,1),0))^($A3629-$A3628)*(1+2*(C3629/C3628-1))+IFERROR(VLOOKUP(A3629,BITXeom!$C$9:$D$100,2,0),0)-$D$3*IFERROR(VLOOKUP($A3629,Dividends!$C$10:$E$100,2,0),0)</f>
        <v>42.572732566779521</v>
      </c>
      <c r="F3629" s="44" t="str">
        <f t="shared" si="192"/>
        <v/>
      </c>
      <c r="G3629" s="66">
        <f t="shared" si="189"/>
        <v>2.3748975862942791E-3</v>
      </c>
      <c r="L3629" s="9">
        <f>VLOOKUP(A3629,'ETH-Web'!$A$1:$G$10001,6,0)</f>
        <v>3776.93</v>
      </c>
      <c r="M3629" s="2">
        <f>M3628*(1-M$1+IF(AND(WEEKDAY($A3629)&lt;&gt;1,WEEKDAY($A3629)&lt;&gt;7),-VLOOKUP($A3629,ETF_OP_Fee!$K$5:$L$14,2,1),0))^($A3629-$A3628)*(1+2*(L3629/L3628-1))-M$3*IFERROR(VLOOKUP($A5225,Dividends!$C$10:$E$100,3,0),0)</f>
        <v>15.229682933411331</v>
      </c>
      <c r="R3629">
        <f t="shared" si="195"/>
        <v>1009.7243267446127</v>
      </c>
      <c r="T3629">
        <f t="shared" si="193"/>
        <v>764.65397120297246</v>
      </c>
      <c r="U3629">
        <f t="shared" si="190"/>
        <v>2463.9614334678677</v>
      </c>
      <c r="V3629">
        <f t="shared" si="191"/>
        <v>3123.5012897948536</v>
      </c>
    </row>
    <row r="3630" spans="1:22">
      <c r="A3630" s="25">
        <v>45440</v>
      </c>
      <c r="B3630">
        <f>IFERROR(VLOOKUP($A3630,'BTC-Web'!$A$2:$H$10000,2,0),"")</f>
        <v>69392.2</v>
      </c>
      <c r="C3630">
        <f>VLOOKUP(A3630,H_SPBTFDUE!$B$2:$C$5828,2,0)</f>
        <v>335.54</v>
      </c>
      <c r="D3630" s="2">
        <f>D3629*(1-D$1+IF(AND(WEEKDAY($A3630)&lt;&gt;1,WEEKDAY($A3630)&lt;&gt;7),-VLOOKUP($A3630,ETF_OP_Fee!$G$5:$H$14,2,1),0))^($A3630-$A3629)*(1+2*(C3630/C3629-1))+IFERROR(VLOOKUP(A3630,BITXeom!$C$9:$D$100,2,0),0)-$D$3*IFERROR(VLOOKUP($A3630,Dividends!$C$10:$E$100,2,0),0)</f>
        <v>44.170085538726013</v>
      </c>
      <c r="F3630" s="44" t="str">
        <f t="shared" si="192"/>
        <v/>
      </c>
      <c r="G3630" s="66">
        <f t="shared" si="189"/>
        <v>2.28418077165711E-3</v>
      </c>
      <c r="L3630" s="9">
        <f>VLOOKUP(A3630,'ETH-Web'!$A$1:$G$10001,6,0)</f>
        <v>3840.26</v>
      </c>
      <c r="M3630" s="2">
        <f>M3629*(1-M$1+IF(AND(WEEKDAY($A3630)&lt;&gt;1,WEEKDAY($A3630)&lt;&gt;7),-VLOOKUP($A3630,ETF_OP_Fee!$K$5:$L$14,2,1),0))^($A3630-$A3629)*(1+2*(L3630/L3629-1))-M$3*IFERROR(VLOOKUP($A5226,Dividends!$C$10:$E$100,3,0),0)</f>
        <v>15.738386238146777</v>
      </c>
      <c r="R3630">
        <f t="shared" si="195"/>
        <v>1013.6816354195812</v>
      </c>
      <c r="T3630">
        <f t="shared" si="193"/>
        <v>779.23827217835571</v>
      </c>
      <c r="U3630">
        <f t="shared" si="190"/>
        <v>2505.2761196234278</v>
      </c>
      <c r="V3630">
        <f t="shared" si="191"/>
        <v>3227.8327742657625</v>
      </c>
    </row>
    <row r="3631" spans="1:22">
      <c r="A3631" s="25">
        <v>45441</v>
      </c>
      <c r="B3631">
        <f>IFERROR(VLOOKUP($A3631,'BTC-Web'!$A$2:$H$10000,2,0),"")</f>
        <v>68296.350000000006</v>
      </c>
      <c r="C3631">
        <f>VLOOKUP(A3631,H_SPBTFDUE!$B$2:$C$5828,2,0)</f>
        <v>329.25</v>
      </c>
      <c r="D3631" s="2">
        <f>D3630*(1-D$1+IF(AND(WEEKDAY($A3631)&lt;&gt;1,WEEKDAY($A3631)&lt;&gt;7),-VLOOKUP($A3631,ETF_OP_Fee!$G$5:$H$14,2,1),0))^($A3631-$A3630)*(1+2*(C3631/C3630-1))+IFERROR(VLOOKUP(A3631,BITXeom!$C$9:$D$100,2,0),0)-$D$3*IFERROR(VLOOKUP($A3631,Dividends!$C$10:$E$100,2,0),0)</f>
        <v>42.508944354043997</v>
      </c>
      <c r="F3631" s="44" t="str">
        <f t="shared" si="192"/>
        <v/>
      </c>
      <c r="G3631" s="66">
        <f t="shared" si="189"/>
        <v>2.3696999274722846E-3</v>
      </c>
      <c r="L3631" s="9">
        <f>VLOOKUP(A3631,'ETH-Web'!$A$1:$G$10001,6,0)</f>
        <v>3763.2</v>
      </c>
      <c r="M3631" s="2">
        <f>M3630*(1-M$1+IF(AND(WEEKDAY($A3631)&lt;&gt;1,WEEKDAY($A3631)&lt;&gt;7),-VLOOKUP($A3631,ETF_OP_Fee!$K$5:$L$14,2,1),0))^($A3631-$A3630)*(1+2*(L3631/L3630-1))-M$3*IFERROR(VLOOKUP($A5227,Dividends!$C$10:$E$100,3,0),0)</f>
        <v>15.106373264155851</v>
      </c>
      <c r="R3631">
        <f t="shared" si="195"/>
        <v>997.67345265300889</v>
      </c>
      <c r="T3631">
        <f t="shared" si="193"/>
        <v>764.6307477937761</v>
      </c>
      <c r="U3631">
        <f t="shared" si="190"/>
        <v>2455.0043729765389</v>
      </c>
      <c r="V3631">
        <f t="shared" si="191"/>
        <v>3098.2113403817443</v>
      </c>
    </row>
    <row r="3632" spans="1:22">
      <c r="A3632" s="25">
        <v>45442</v>
      </c>
      <c r="B3632">
        <f>IFERROR(VLOOKUP($A3632,'BTC-Web'!$A$2:$H$10000,2,0),"")</f>
        <v>67576.09</v>
      </c>
      <c r="C3632">
        <f>VLOOKUP(A3632,H_SPBTFDUE!$B$2:$C$5828,2,0)</f>
        <v>336.85</v>
      </c>
      <c r="D3632" s="2">
        <f>D3631*(1-D$1+IF(AND(WEEKDAY($A3632)&lt;&gt;1,WEEKDAY($A3632)&lt;&gt;7),-VLOOKUP($A3632,ETF_OP_Fee!$G$5:$H$14,2,1),0))^($A3632-$A3631)*(1+2*(C3632/C3631-1))+IFERROR(VLOOKUP(A3632,BITXeom!$C$9:$D$100,2,0),0)-$D$3*IFERROR(VLOOKUP($A3632,Dividends!$C$10:$E$100,2,0),0)</f>
        <v>44.466031267784416</v>
      </c>
      <c r="F3632" s="44" t="str">
        <f t="shared" si="192"/>
        <v/>
      </c>
      <c r="G3632" s="66">
        <f t="shared" si="189"/>
        <v>2.2601781255527074E-3</v>
      </c>
      <c r="L3632" s="9">
        <f>VLOOKUP(A3632,'ETH-Web'!$A$1:$G$10001,6,0)</f>
        <v>3746.85</v>
      </c>
      <c r="M3632" s="2">
        <f>M3631*(1-M$1+IF(AND(WEEKDAY($A3632)&lt;&gt;1,WEEKDAY($A3632)&lt;&gt;7),-VLOOKUP($A3632,ETF_OP_Fee!$K$5:$L$14,2,1),0))^($A3632-$A3631)*(1+2*(L3632/L3631-1))-M$3*IFERROR(VLOOKUP($A5228,Dividends!$C$10:$E$100,3,0),0)</f>
        <v>14.974722083614608</v>
      </c>
      <c r="R3632">
        <f t="shared" si="195"/>
        <v>987.15189065141055</v>
      </c>
      <c r="T3632">
        <f t="shared" si="193"/>
        <v>782.28053878309333</v>
      </c>
      <c r="U3632">
        <f t="shared" si="190"/>
        <v>2444.3380991940753</v>
      </c>
      <c r="V3632">
        <f t="shared" si="191"/>
        <v>3071.2106054339761</v>
      </c>
    </row>
    <row r="3633" spans="1:22">
      <c r="A3633" s="25">
        <v>45443</v>
      </c>
      <c r="B3633">
        <f>IFERROR(VLOOKUP($A3633,'BTC-Web'!$A$2:$H$10000,2,0),"")</f>
        <v>68362.52</v>
      </c>
      <c r="C3633">
        <f>VLOOKUP(A3633,H_SPBTFDUE!$B$2:$C$5828,2,0)</f>
        <v>330.47</v>
      </c>
      <c r="D3633" s="2">
        <f>D3632*(1-D$1+IF(AND(WEEKDAY($A3633)&lt;&gt;1,WEEKDAY($A3633)&lt;&gt;7),-VLOOKUP($A3633,ETF_OP_Fee!$G$5:$H$14,2,1),0))^($A3633-$A3632)*(1+2*(C3633/C3632-1))+IFERROR(VLOOKUP(A3633,BITXeom!$C$9:$D$100,2,0),0)-$D$3*IFERROR(VLOOKUP($A3633,Dividends!$C$10:$E$100,2,0),0)</f>
        <v>42.776484659674097</v>
      </c>
      <c r="F3633" s="44" t="str">
        <f t="shared" si="192"/>
        <v/>
      </c>
      <c r="G3633" s="66">
        <f t="shared" si="189"/>
        <v>2.3456768384298179E-3</v>
      </c>
      <c r="L3633" s="9">
        <f>VLOOKUP(A3633,'ETH-Web'!$A$1:$G$10001,6,0)</f>
        <v>3760.03</v>
      </c>
      <c r="M3633" s="2">
        <f>M3632*(1-M$1+IF(AND(WEEKDAY($A3633)&lt;&gt;1,WEEKDAY($A3633)&lt;&gt;7),-VLOOKUP($A3633,ETF_OP_Fee!$K$5:$L$14,2,1),0))^($A3633-$A3632)*(1+2*(L3633/L3632-1))-M$3*IFERROR(VLOOKUP($A5229,Dividends!$C$10:$E$100,3,0),0)</f>
        <v>15.079684527871864</v>
      </c>
      <c r="R3633">
        <f t="shared" si="195"/>
        <v>998.64006437328453</v>
      </c>
      <c r="T3633">
        <f t="shared" si="193"/>
        <v>767.46400371574543</v>
      </c>
      <c r="U3633">
        <f t="shared" si="190"/>
        <v>2452.936355368563</v>
      </c>
      <c r="V3633">
        <f t="shared" si="191"/>
        <v>3092.7376675173446</v>
      </c>
    </row>
    <row r="3634" spans="1:22">
      <c r="A3634" s="1">
        <v>45446</v>
      </c>
      <c r="B3634">
        <f>IFERROR(VLOOKUP($A3634,'BTC-Web'!$A$2:$H$10000,2,0),"")</f>
        <v>67753.899999999994</v>
      </c>
      <c r="C3634">
        <f>VLOOKUP(A3634,H_SPBTFDUE!$B$2:$C$5828,2,0)</f>
        <v>338.38</v>
      </c>
      <c r="D3634" s="2">
        <f>D3633*(1-D$1+IF(AND(WEEKDAY($A3634)&lt;&gt;1,WEEKDAY($A3634)&lt;&gt;7),-VLOOKUP($A3634,ETF_OP_Fee!$G$5:$H$14,2,1),0))^($A3634-$A3633)*(1+2*(C3634/C3633-1))+IFERROR(VLOOKUP(A3634,BITXeom!$C$9:$D$100,2,0),0)-$D$3*IFERROR(VLOOKUP($A3634,Dividends!$C$10:$E$100,2,0),0)</f>
        <v>44.808038440736397</v>
      </c>
      <c r="F3634" s="44" t="str">
        <f t="shared" si="192"/>
        <v/>
      </c>
      <c r="G3634" s="66">
        <f t="shared" si="189"/>
        <v>2.2332643374396023E-3</v>
      </c>
      <c r="L3634" s="9">
        <f>VLOOKUP(A3634,'ETH-Web'!$A$1:$G$10001,6,0)</f>
        <v>3766.39</v>
      </c>
      <c r="M3634" s="2">
        <f>M3633*(1-M$1+IF(AND(WEEKDAY($A3634)&lt;&gt;1,WEEKDAY($A3634)&lt;&gt;7),-VLOOKUP($A3634,ETF_OP_Fee!$K$5:$L$14,2,1),0))^($A3634-$A3633)*(1+2*(L3634/L3633-1))-M$3*IFERROR(VLOOKUP($A5230,Dividends!$C$10:$E$100,3,0),0)</f>
        <v>15.129529400963811</v>
      </c>
      <c r="R3634">
        <f t="shared" si="195"/>
        <v>989.74934009953222</v>
      </c>
      <c r="T3634">
        <f t="shared" si="193"/>
        <v>785.83372039015319</v>
      </c>
      <c r="U3634">
        <f t="shared" si="190"/>
        <v>2457.0854380142182</v>
      </c>
      <c r="V3634">
        <f t="shared" si="191"/>
        <v>3102.9605018385237</v>
      </c>
    </row>
    <row r="3635" spans="1:22">
      <c r="A3635" s="1">
        <v>45447</v>
      </c>
      <c r="B3635">
        <f>IFERROR(VLOOKUP($A3635,'BTC-Web'!$A$2:$H$10000,2,0),"")</f>
        <v>68804.570000000007</v>
      </c>
      <c r="C3635">
        <f>VLOOKUP(A3635,H_SPBTFDUE!$B$2:$C$5828,2,0)</f>
        <v>345.3</v>
      </c>
      <c r="D3635" s="2">
        <f>D3634*(1-D$1+IF(AND(WEEKDAY($A3635)&lt;&gt;1,WEEKDAY($A3635)&lt;&gt;7),-VLOOKUP($A3635,ETF_OP_Fee!$G$5:$H$14,2,1),0))^($A3635-$A3634)*(1+2*(C3635/C3634-1))+IFERROR(VLOOKUP(A3635,BITXeom!$C$9:$D$100,2,0),0)-$D$3*IFERROR(VLOOKUP($A3635,Dividends!$C$10:$E$100,2,0),0)</f>
        <v>46.635098934013733</v>
      </c>
      <c r="F3635" s="44" t="str">
        <f t="shared" si="192"/>
        <v/>
      </c>
      <c r="G3635" s="66">
        <f t="shared" ref="G3635:G3698" si="196">G3634*(1-G$1-2*(C3635/C3634-1))</f>
        <v>2.1418058711554174E-3</v>
      </c>
      <c r="L3635" s="9">
        <f>VLOOKUP(A3635,'ETH-Web'!$A$1:$G$10001,6,0)</f>
        <v>3812.52</v>
      </c>
      <c r="M3635" s="2">
        <f>M3634*(1-M$1+IF(AND(WEEKDAY($A3635)&lt;&gt;1,WEEKDAY($A3635)&lt;&gt;7),-VLOOKUP($A3635,ETF_OP_Fee!$K$5:$L$14,2,1),0))^($A3635-$A3634)*(1+2*(L3635/L3634-1))-M$3*IFERROR(VLOOKUP($A5231,Dividends!$C$10:$E$100,3,0),0)</f>
        <v>15.499694722391535</v>
      </c>
      <c r="O3635" s="9">
        <f>VLOOKUP(A3635,'ETHU-Web'!$A$3:$G$5000,5,0)</f>
        <v>15.45</v>
      </c>
      <c r="P3635" s="44" t="str">
        <f>IFERROR(M3635/N3635-1,"")</f>
        <v/>
      </c>
      <c r="R3635">
        <f t="shared" si="195"/>
        <v>1005.0975331801135</v>
      </c>
      <c r="T3635">
        <f t="shared" si="193"/>
        <v>801.90431955411054</v>
      </c>
      <c r="U3635">
        <f t="shared" si="190"/>
        <v>2487.1793346249242</v>
      </c>
      <c r="V3635">
        <f t="shared" si="191"/>
        <v>3178.8788163544677</v>
      </c>
    </row>
    <row r="3636" spans="1:22">
      <c r="A3636" s="1">
        <v>45448</v>
      </c>
      <c r="B3636">
        <f>IFERROR(VLOOKUP($A3636,'BTC-Web'!$A$2:$H$10000,2,0),"")</f>
        <v>70568.350000000006</v>
      </c>
      <c r="C3636">
        <f>VLOOKUP(A3636,H_SPBTFDUE!$B$2:$C$5828,2,0)</f>
        <v>349.23</v>
      </c>
      <c r="D3636" s="2">
        <f>D3635*(1-D$1+IF(AND(WEEKDAY($A3636)&lt;&gt;1,WEEKDAY($A3636)&lt;&gt;7),-VLOOKUP($A3636,ETF_OP_Fee!$G$5:$H$14,2,1),0))^($A3636-$A3635)*(1+2*(C3636/C3635-1))+IFERROR(VLOOKUP(A3636,BITXeom!$C$9:$D$100,2,0),0)-$D$3*IFERROR(VLOOKUP($A3636,Dividends!$C$10:$E$100,2,0),0)</f>
        <v>47.690895328366501</v>
      </c>
      <c r="F3636" s="44" t="str">
        <f t="shared" si="192"/>
        <v/>
      </c>
      <c r="G3636" s="66">
        <f t="shared" si="196"/>
        <v>2.0929408492008201E-3</v>
      </c>
      <c r="L3636" s="9">
        <f>VLOOKUP(A3636,'ETH-Web'!$A$1:$G$10001,6,0)</f>
        <v>3864.26</v>
      </c>
      <c r="M3636" s="2">
        <f>M3635*(1-M$1+IF(AND(WEEKDAY($A3636)&lt;&gt;1,WEEKDAY($A3636)&lt;&gt;7),-VLOOKUP($A3636,ETF_OP_Fee!$K$5:$L$14,2,1),0))^($A3636-$A3635)*(1+2*(L3636/L3635-1))-M$3*IFERROR(VLOOKUP($A5232,Dividends!$C$10:$E$100,3,0),0)</f>
        <v>15.919936181236457</v>
      </c>
      <c r="O3636" s="9">
        <f>VLOOKUP(A3636,'ETHU-Web'!$A$3:$G$5000,5,0)</f>
        <v>16.12</v>
      </c>
      <c r="P3636" s="44" t="str">
        <f t="shared" ref="P3636:P3699" si="197">IFERROR(M3636/N3636-1,"")</f>
        <v/>
      </c>
      <c r="R3636">
        <f t="shared" si="195"/>
        <v>1030.862841023363</v>
      </c>
      <c r="T3636">
        <f t="shared" si="193"/>
        <v>811.03111936832329</v>
      </c>
      <c r="U3636">
        <f t="shared" si="190"/>
        <v>2520.933035267411</v>
      </c>
      <c r="V3636">
        <f t="shared" si="191"/>
        <v>3265.0673958847551</v>
      </c>
    </row>
    <row r="3637" spans="1:22">
      <c r="A3637" s="1">
        <v>45449</v>
      </c>
      <c r="B3637">
        <f>IFERROR(VLOOKUP($A3637,'BTC-Web'!$A$2:$H$10000,2,0),"")</f>
        <v>71082.84</v>
      </c>
      <c r="C3637">
        <f>VLOOKUP(A3637,H_SPBTFDUE!$B$2:$C$5828,2,0)</f>
        <v>344.68</v>
      </c>
      <c r="D3637" s="2">
        <f>D3636*(1-D$1+IF(AND(WEEKDAY($A3637)&lt;&gt;1,WEEKDAY($A3637)&lt;&gt;7),-VLOOKUP($A3637,ETF_OP_Fee!$G$5:$H$14,2,1),0))^($A3637-$A3636)*(1+2*(C3637/C3636-1))+IFERROR(VLOOKUP(A3637,BITXeom!$C$9:$D$100,2,0),0)-$D$3*IFERROR(VLOOKUP($A3637,Dividends!$C$10:$E$100,2,0),0)</f>
        <v>46.442598881120311</v>
      </c>
      <c r="E3637" s="9">
        <v>46.7</v>
      </c>
      <c r="F3637" s="44">
        <f t="shared" si="192"/>
        <v>-5.511801260807081E-3</v>
      </c>
      <c r="G3637" s="66">
        <f t="shared" si="196"/>
        <v>2.1473683438471476E-3</v>
      </c>
      <c r="L3637" s="9">
        <f>VLOOKUP(A3637,'ETH-Web'!$A$1:$G$10001,6,0)</f>
        <v>3811.61</v>
      </c>
      <c r="M3637" s="2">
        <f>M3636*(1-M$1+IF(AND(WEEKDAY($A3637)&lt;&gt;1,WEEKDAY($A3637)&lt;&gt;7),-VLOOKUP($A3637,ETF_OP_Fee!$K$5:$L$14,2,1),0))^($A3637-$A3636)*(1+2*(L3637/L3636-1))-M$3*IFERROR(VLOOKUP($A5233,Dividends!$C$10:$E$100,3,0),0)</f>
        <v>15.485681141850133</v>
      </c>
      <c r="N3637" s="9">
        <v>15.38</v>
      </c>
      <c r="O3637" s="9">
        <f>VLOOKUP(A3637,'ETHU-Web'!$A$3:$G$5000,5,0)</f>
        <v>15.36</v>
      </c>
      <c r="P3637" s="44">
        <f t="shared" si="197"/>
        <v>6.871335620944885E-3</v>
      </c>
      <c r="R3637">
        <f t="shared" si="195"/>
        <v>1038.3785137446057</v>
      </c>
      <c r="T3637">
        <f t="shared" si="193"/>
        <v>800.46446818392928</v>
      </c>
      <c r="U3637">
        <f t="shared" si="190"/>
        <v>2486.5856765734234</v>
      </c>
      <c r="V3637">
        <f t="shared" si="191"/>
        <v>3176.0047291468027</v>
      </c>
    </row>
    <row r="3638" spans="1:22">
      <c r="A3638" s="1">
        <v>45450</v>
      </c>
      <c r="B3638">
        <f>IFERROR(VLOOKUP($A3638,'BTC-Web'!$A$2:$H$10000,2,0),"")</f>
        <v>70759.19</v>
      </c>
      <c r="C3638">
        <f>VLOOKUP(A3638,H_SPBTFDUE!$B$2:$C$5828,2,0)</f>
        <v>338.78</v>
      </c>
      <c r="D3638" s="2">
        <f>D3637*(1-D$1+IF(AND(WEEKDAY($A3638)&lt;&gt;1,WEEKDAY($A3638)&lt;&gt;7),-VLOOKUP($A3638,ETF_OP_Fee!$G$5:$H$14,2,1),0))^($A3638-$A3637)*(1+2*(C3638/C3637-1))+IFERROR(VLOOKUP(A3638,BITXeom!$C$9:$D$100,2,0),0)-$D$3*IFERROR(VLOOKUP($A3638,Dividends!$C$10:$E$100,2,0),0)</f>
        <v>44.847245755307604</v>
      </c>
      <c r="F3638" s="44" t="str">
        <f t="shared" si="192"/>
        <v/>
      </c>
      <c r="G3638" s="66">
        <f t="shared" si="196"/>
        <v>2.2207709719227046E-3</v>
      </c>
      <c r="L3638" s="9">
        <f>VLOOKUP(A3638,'ETH-Web'!$A$1:$G$10001,6,0)</f>
        <v>3678.63</v>
      </c>
      <c r="M3638" s="2">
        <f>M3637*(1-M$1+IF(AND(WEEKDAY($A3638)&lt;&gt;1,WEEKDAY($A3638)&lt;&gt;7),-VLOOKUP($A3638,ETF_OP_Fee!$K$5:$L$14,2,1),0))^($A3638-$A3637)*(1+2*(L3638/L3637-1))-M$3*IFERROR(VLOOKUP($A5234,Dividends!$C$10:$E$100,3,0),0)</f>
        <v>14.404737334806745</v>
      </c>
      <c r="N3638" s="9">
        <v>14.46</v>
      </c>
      <c r="O3638" s="9">
        <f>VLOOKUP(A3638,'ETHU-Web'!$A$3:$G$5000,5,0)</f>
        <v>14.49</v>
      </c>
      <c r="P3638" s="44">
        <f t="shared" si="197"/>
        <v>-3.8217610783717326E-3</v>
      </c>
      <c r="R3638">
        <f t="shared" si="195"/>
        <v>1033.6506327824293</v>
      </c>
      <c r="T3638">
        <f t="shared" si="193"/>
        <v>786.76265675801199</v>
      </c>
      <c r="U3638">
        <f t="shared" si="190"/>
        <v>2399.8333164760538</v>
      </c>
      <c r="V3638">
        <f t="shared" si="191"/>
        <v>2954.3107260439087</v>
      </c>
    </row>
    <row r="3639" spans="1:22">
      <c r="A3639" s="1">
        <v>45453</v>
      </c>
      <c r="B3639">
        <f>IFERROR(VLOOKUP($A3639,'BTC-Web'!$A$2:$H$10000,2,0),"")</f>
        <v>69644.31</v>
      </c>
      <c r="C3639">
        <f>VLOOKUP(A3639,H_SPBTFDUE!$B$2:$C$5828,2,0)</f>
        <v>339.24</v>
      </c>
      <c r="D3639" s="2">
        <f>D3638*(1-D$1+IF(AND(WEEKDAY($A3639)&lt;&gt;1,WEEKDAY($A3639)&lt;&gt;7),-VLOOKUP($A3639,ETF_OP_Fee!$G$5:$H$14,2,1),0))^($A3639-$A3638)*(1+2*(C3639/C3638-1))+IFERROR(VLOOKUP(A3639,BITXeom!$C$9:$D$100,2,0),0)-$D$3*IFERROR(VLOOKUP($A3639,Dividends!$C$10:$E$100,2,0),0)</f>
        <v>44.952773317902789</v>
      </c>
      <c r="F3639" s="44" t="str">
        <f t="shared" si="192"/>
        <v/>
      </c>
      <c r="G3639" s="66">
        <f t="shared" si="196"/>
        <v>2.2146245852881557E-3</v>
      </c>
      <c r="L3639" s="9">
        <f>VLOOKUP(A3639,'ETH-Web'!$A$1:$G$10001,6,0)</f>
        <v>3666.72</v>
      </c>
      <c r="M3639" s="2">
        <f>M3638*(1-M$1+IF(AND(WEEKDAY($A3639)&lt;&gt;1,WEEKDAY($A3639)&lt;&gt;7),-VLOOKUP($A3639,ETF_OP_Fee!$K$5:$L$14,2,1),0))^($A3639-$A3638)*(1+2*(L3639/L3638-1))-M$3*IFERROR(VLOOKUP($A5235,Dividends!$C$10:$E$100,3,0),0)</f>
        <v>14.310239949710548</v>
      </c>
      <c r="O3639" s="9">
        <f>VLOOKUP(A3639,'ETHU-Web'!$A$3:$G$5000,5,0)</f>
        <v>14.3</v>
      </c>
      <c r="P3639" s="44" t="str">
        <f t="shared" si="197"/>
        <v/>
      </c>
      <c r="R3639">
        <f t="shared" si="195"/>
        <v>1017.3644596722442</v>
      </c>
      <c r="T3639">
        <f t="shared" si="193"/>
        <v>787.83093358104963</v>
      </c>
      <c r="U3639">
        <f t="shared" si="190"/>
        <v>2392.0635720877272</v>
      </c>
      <c r="V3639">
        <f t="shared" si="191"/>
        <v>2934.9299742895382</v>
      </c>
    </row>
    <row r="3640" spans="1:22">
      <c r="A3640" s="1">
        <v>45454</v>
      </c>
      <c r="B3640">
        <f>IFERROR(VLOOKUP($A3640,'BTC-Web'!$A$2:$H$10000,2,0),"")</f>
        <v>69508.08</v>
      </c>
      <c r="C3640">
        <f>VLOOKUP(A3640,H_SPBTFDUE!$B$2:$C$5828,2,0)</f>
        <v>328.8</v>
      </c>
      <c r="D3640" s="2">
        <f>D3639*(1-D$1+IF(AND(WEEKDAY($A3640)&lt;&gt;1,WEEKDAY($A3640)&lt;&gt;7),-VLOOKUP($A3640,ETF_OP_Fee!$G$5:$H$14,2,1),0))^($A3640-$A3639)*(1+2*(C3640/C3639-1))+IFERROR(VLOOKUP(A3640,BITXeom!$C$9:$D$100,2,0),0)-$D$3*IFERROR(VLOOKUP($A3640,Dividends!$C$10:$E$100,2,0),0)</f>
        <v>42.180874106720069</v>
      </c>
      <c r="F3640" s="44" t="str">
        <f t="shared" si="192"/>
        <v/>
      </c>
      <c r="G3640" s="66">
        <f t="shared" si="196"/>
        <v>2.3508179974258119E-3</v>
      </c>
      <c r="L3640" s="9">
        <f>VLOOKUP(A3640,'ETH-Web'!$A$1:$G$10001,6,0)</f>
        <v>3498.33</v>
      </c>
      <c r="M3640" s="2">
        <f>M3639*(1-M$1+IF(AND(WEEKDAY($A3640)&lt;&gt;1,WEEKDAY($A3640)&lt;&gt;7),-VLOOKUP($A3640,ETF_OP_Fee!$K$5:$L$14,2,1),0))^($A3640-$A3639)*(1+2*(L3640/L3639-1))-M$3*IFERROR(VLOOKUP($A5236,Dividends!$C$10:$E$100,3,0),0)</f>
        <v>12.995506244183476</v>
      </c>
      <c r="O3640" s="9">
        <f>VLOOKUP(A3640,'ETHU-Web'!$A$3:$G$5000,5,0)</f>
        <v>12.93</v>
      </c>
      <c r="P3640" s="44" t="str">
        <f t="shared" si="197"/>
        <v/>
      </c>
      <c r="R3640">
        <f t="shared" si="195"/>
        <v>1015.3744110905129</v>
      </c>
      <c r="T3640">
        <f t="shared" si="193"/>
        <v>763.58569437993492</v>
      </c>
      <c r="U3640">
        <f t="shared" si="190"/>
        <v>2282.2107377006314</v>
      </c>
      <c r="V3640">
        <f t="shared" si="191"/>
        <v>2665.2873006432305</v>
      </c>
    </row>
    <row r="3641" spans="1:22">
      <c r="A3641" s="1">
        <v>45455</v>
      </c>
      <c r="B3641">
        <f>IFERROR(VLOOKUP($A3641,'BTC-Web'!$A$2:$H$10000,2,0),"")</f>
        <v>67321.38</v>
      </c>
      <c r="C3641">
        <f>VLOOKUP(A3641,H_SPBTFDUE!$B$2:$C$5828,2,0)</f>
        <v>329.62</v>
      </c>
      <c r="D3641" s="2">
        <f>D3640*(1-D$1+IF(AND(WEEKDAY($A3641)&lt;&gt;1,WEEKDAY($A3641)&lt;&gt;7),-VLOOKUP($A3641,ETF_OP_Fee!$G$5:$H$14,2,1),0))^($A3641-$A3640)*(1+2*(C3641/C3640-1))+IFERROR(VLOOKUP(A3641,BITXeom!$C$9:$D$100,2,0),0)-$D$3*IFERROR(VLOOKUP($A3641,Dividends!$C$10:$E$100,2,0),0)</f>
        <v>42.386155148003695</v>
      </c>
      <c r="F3641" s="44" t="str">
        <f t="shared" si="192"/>
        <v/>
      </c>
      <c r="G3641" s="66">
        <f t="shared" si="196"/>
        <v>2.3389701348499642E-3</v>
      </c>
      <c r="L3641" s="9">
        <f>VLOOKUP(A3641,'ETH-Web'!$A$1:$G$10001,6,0)</f>
        <v>3559.62</v>
      </c>
      <c r="M3641" s="2">
        <f>M3640*(1-M$1+IF(AND(WEEKDAY($A3641)&lt;&gt;1,WEEKDAY($A3641)&lt;&gt;7),-VLOOKUP($A3641,ETF_OP_Fee!$K$5:$L$14,2,1),0))^($A3641-$A3640)*(1+2*(L3641/L3640-1))-M$3*IFERROR(VLOOKUP($A5237,Dividends!$C$10:$E$100,3,0),0)</f>
        <v>13.450480015752394</v>
      </c>
      <c r="O3641" s="9">
        <f>VLOOKUP(A3641,'ETHU-Web'!$A$3:$G$5000,5,0)</f>
        <v>13.18</v>
      </c>
      <c r="P3641" s="44" t="str">
        <f t="shared" si="197"/>
        <v/>
      </c>
      <c r="R3641">
        <f t="shared" si="195"/>
        <v>983.43108558459153</v>
      </c>
      <c r="T3641">
        <f t="shared" si="193"/>
        <v>765.49001393404546</v>
      </c>
      <c r="U3641">
        <f t="shared" si="190"/>
        <v>2322.1945860264527</v>
      </c>
      <c r="V3641">
        <f t="shared" si="191"/>
        <v>2758.5992342226664</v>
      </c>
    </row>
    <row r="3642" spans="1:22">
      <c r="A3642" s="1">
        <v>45456</v>
      </c>
      <c r="B3642">
        <f>IFERROR(VLOOKUP($A3642,'BTC-Web'!$A$2:$H$10000,2,0),"")</f>
        <v>68243.100000000006</v>
      </c>
      <c r="C3642">
        <f>VLOOKUP(A3642,H_SPBTFDUE!$B$2:$C$5828,2,0)</f>
        <v>324.72000000000003</v>
      </c>
      <c r="D3642" s="2">
        <f>D3641*(1-D$1+IF(AND(WEEKDAY($A3642)&lt;&gt;1,WEEKDAY($A3642)&lt;&gt;7),-VLOOKUP($A3642,ETF_OP_Fee!$G$5:$H$14,2,1),0))^($A3642-$A3641)*(1+2*(C3642/C3641-1))+IFERROR(VLOOKUP(A3642,BITXeom!$C$9:$D$100,2,0),0)-$D$3*IFERROR(VLOOKUP($A3642,Dividends!$C$10:$E$100,2,0),0)</f>
        <v>41.121006002989525</v>
      </c>
      <c r="F3642" s="44" t="str">
        <f t="shared" si="192"/>
        <v/>
      </c>
      <c r="G3642" s="66">
        <f t="shared" si="196"/>
        <v>2.4083887822835561E-3</v>
      </c>
      <c r="L3642" s="9">
        <f>VLOOKUP(A3642,'ETH-Web'!$A$1:$G$10001,6,0)</f>
        <v>3469.28</v>
      </c>
      <c r="M3642" s="2">
        <f>M3641*(1-M$1+IF(AND(WEEKDAY($A3642)&lt;&gt;1,WEEKDAY($A3642)&lt;&gt;7),-VLOOKUP($A3642,ETF_OP_Fee!$K$5:$L$14,2,1),0))^($A3642-$A3641)*(1+2*(L3642/L3641-1))-M$3*IFERROR(VLOOKUP($A5238,Dividends!$C$10:$E$100,3,0),0)</f>
        <v>12.767393704191925</v>
      </c>
      <c r="O3642" s="9">
        <f>VLOOKUP(A3642,'ETHU-Web'!$A$3:$G$5000,5,0)</f>
        <v>12.8</v>
      </c>
      <c r="P3642" s="44" t="str">
        <f t="shared" si="197"/>
        <v/>
      </c>
      <c r="R3642">
        <f t="shared" si="195"/>
        <v>996.8955763630787</v>
      </c>
      <c r="T3642">
        <f t="shared" si="193"/>
        <v>754.11054342777516</v>
      </c>
      <c r="U3642">
        <f t="shared" si="190"/>
        <v>2263.2593460565604</v>
      </c>
      <c r="V3642">
        <f t="shared" si="191"/>
        <v>2618.5030165581779</v>
      </c>
    </row>
    <row r="3643" spans="1:22">
      <c r="A3643" s="1">
        <v>45457</v>
      </c>
      <c r="B3643">
        <f>IFERROR(VLOOKUP($A3643,'BTC-Web'!$A$2:$H$10000,2,0),"")</f>
        <v>66747.570000000007</v>
      </c>
      <c r="C3643">
        <f>VLOOKUP(A3643,H_SPBTFDUE!$B$2:$C$5828,2,0)</f>
        <v>318.85000000000002</v>
      </c>
      <c r="D3643" s="2">
        <f>D3642*(1-D$1+IF(AND(WEEKDAY($A3643)&lt;&gt;1,WEEKDAY($A3643)&lt;&gt;7),-VLOOKUP($A3643,ETF_OP_Fee!$G$5:$H$14,2,1),0))^($A3643-$A3642)*(1+2*(C3643/C3642-1))+IFERROR(VLOOKUP(A3643,BITXeom!$C$9:$D$100,2,0),0)-$D$3*IFERROR(VLOOKUP($A3643,Dividends!$C$10:$E$100,2,0),0)</f>
        <v>39.629530058010168</v>
      </c>
      <c r="F3643" s="44" t="str">
        <f t="shared" si="192"/>
        <v/>
      </c>
      <c r="G3643" s="66">
        <f t="shared" si="196"/>
        <v>2.4953368444526999E-3</v>
      </c>
      <c r="L3643" s="9">
        <f>VLOOKUP(A3643,'ETH-Web'!$A$1:$G$10001,6,0)</f>
        <v>3480.27</v>
      </c>
      <c r="M3643" s="2">
        <f>M3642*(1-M$1+IF(AND(WEEKDAY($A3643)&lt;&gt;1,WEEKDAY($A3643)&lt;&gt;7),-VLOOKUP($A3643,ETF_OP_Fee!$K$5:$L$14,2,1),0))^($A3643-$A3642)*(1+2*(L3643/L3642-1))-M$3*IFERROR(VLOOKUP($A5239,Dividends!$C$10:$E$100,3,0),0)</f>
        <v>12.847916824732671</v>
      </c>
      <c r="O3643" s="9">
        <f>VLOOKUP(A3643,'ETHU-Web'!$A$3:$G$5000,5,0)</f>
        <v>12.21</v>
      </c>
      <c r="P3643" s="44" t="str">
        <f t="shared" si="197"/>
        <v/>
      </c>
      <c r="R3643">
        <f t="shared" ref="R3643:R3674" si="198">IF($A3643&gt;=$R$2,B3643*R$4,"")</f>
        <v>975.04886598036944</v>
      </c>
      <c r="T3643">
        <f t="shared" si="193"/>
        <v>740.47840222944728</v>
      </c>
      <c r="U3643">
        <f t="shared" si="190"/>
        <v>2270.4289086785338</v>
      </c>
      <c r="V3643">
        <f t="shared" si="191"/>
        <v>2635.0177445382037</v>
      </c>
    </row>
    <row r="3644" spans="1:22">
      <c r="A3644" s="1">
        <v>45460</v>
      </c>
      <c r="B3644">
        <f>IFERROR(VLOOKUP($A3644,'BTC-Web'!$A$2:$H$10000,2,0),"")</f>
        <v>66636.52</v>
      </c>
      <c r="C3644">
        <f>VLOOKUP(A3644,H_SPBTFDUE!$B$2:$C$5828,2,0)</f>
        <v>324.91000000000003</v>
      </c>
      <c r="D3644" s="2">
        <f>D3643*(1-D$1+IF(AND(WEEKDAY($A3644)&lt;&gt;1,WEEKDAY($A3644)&lt;&gt;7),-VLOOKUP($A3644,ETF_OP_Fee!$G$5:$H$14,2,1),0))^($A3644-$A3643)*(1+2*(C3644/C3643-1))+IFERROR(VLOOKUP(A3644,BITXeom!$C$9:$D$100,2,0),0)-$D$3*IFERROR(VLOOKUP($A3644,Dividends!$C$10:$E$100,2,0),0)</f>
        <v>41.121037313553444</v>
      </c>
      <c r="F3644" s="44" t="str">
        <f t="shared" si="192"/>
        <v/>
      </c>
      <c r="G3644" s="66">
        <f t="shared" si="196"/>
        <v>2.4003551937224941E-3</v>
      </c>
      <c r="L3644" s="9">
        <f>VLOOKUP(A3644,'ETH-Web'!$A$1:$G$10001,6,0)</f>
        <v>3511.38</v>
      </c>
      <c r="M3644" s="2">
        <f>M3643*(1-M$1+IF(AND(WEEKDAY($A3644)&lt;&gt;1,WEEKDAY($A3644)&lt;&gt;7),-VLOOKUP($A3644,ETF_OP_Fee!$K$5:$L$14,2,1),0))^($A3644-$A3643)*(1+2*(L3644/L3643-1))-M$3*IFERROR(VLOOKUP($A5240,Dividends!$C$10:$E$100,3,0),0)</f>
        <v>13.07649306067257</v>
      </c>
      <c r="N3644" s="9">
        <v>13.28</v>
      </c>
      <c r="O3644" s="9">
        <f>VLOOKUP(A3644,'ETHU-Web'!$A$3:$G$5000,5,0)</f>
        <v>13.3</v>
      </c>
      <c r="P3644" s="44">
        <f t="shared" si="197"/>
        <v>-1.5324317720438962E-2</v>
      </c>
      <c r="R3644">
        <f t="shared" si="198"/>
        <v>973.42664697573559</v>
      </c>
      <c r="T3644">
        <f t="shared" si="193"/>
        <v>754.55178820250808</v>
      </c>
      <c r="U3644">
        <f t="shared" si="190"/>
        <v>2290.7241855820471</v>
      </c>
      <c r="V3644">
        <f t="shared" si="191"/>
        <v>2681.8971294141966</v>
      </c>
    </row>
    <row r="3645" spans="1:22">
      <c r="A3645" s="1">
        <v>45461</v>
      </c>
      <c r="B3645">
        <f>IFERROR(VLOOKUP($A3645,'BTC-Web'!$A$2:$H$10000,2,0),"")</f>
        <v>66490.98</v>
      </c>
      <c r="C3645">
        <f>VLOOKUP(A3645,H_SPBTFDUE!$B$2:$C$5828,2,0)</f>
        <v>313.32</v>
      </c>
      <c r="D3645" s="2">
        <f>D3644*(1-D$1+IF(AND(WEEKDAY($A3645)&lt;&gt;1,WEEKDAY($A3645)&lt;&gt;7),-VLOOKUP($A3645,ETF_OP_Fee!$G$5:$H$14,2,1),0))^($A3645-$A3644)*(1+2*(C3645/C3644-1))+IFERROR(VLOOKUP(A3645,BITXeom!$C$9:$D$100,2,0),0)-$D$3*IFERROR(VLOOKUP($A3645,Dividends!$C$10:$E$100,2,0),0)</f>
        <v>38.182742593163589</v>
      </c>
      <c r="F3645" s="44" t="str">
        <f t="shared" si="192"/>
        <v/>
      </c>
      <c r="G3645" s="66">
        <f t="shared" si="196"/>
        <v>2.571478384412722E-3</v>
      </c>
      <c r="L3645" s="9">
        <f>VLOOKUP(A3645,'ETH-Web'!$A$1:$G$10001,6,0)</f>
        <v>3483.68</v>
      </c>
      <c r="M3645" s="2">
        <f>M3644*(1-M$1+IF(AND(WEEKDAY($A3645)&lt;&gt;1,WEEKDAY($A3645)&lt;&gt;7),-VLOOKUP($A3645,ETF_OP_Fee!$K$5:$L$14,2,1),0))^($A3645-$A3644)*(1+2*(L3645/L3644-1))-M$3*IFERROR(VLOOKUP($A5241,Dividends!$C$10:$E$100,3,0),0)</f>
        <v>12.869814950974034</v>
      </c>
      <c r="N3645" s="9">
        <v>12.26</v>
      </c>
      <c r="O3645" s="9">
        <f>VLOOKUP(A3645,'ETHU-Web'!$A$3:$G$5000,5,0)</f>
        <v>12.28</v>
      </c>
      <c r="P3645" s="44">
        <f t="shared" si="197"/>
        <v>4.9740208072922787E-2</v>
      </c>
      <c r="R3645">
        <f t="shared" si="198"/>
        <v>971.30059786331412</v>
      </c>
      <c r="T3645">
        <f t="shared" si="193"/>
        <v>727.63585694379924</v>
      </c>
      <c r="U3645">
        <f t="shared" si="190"/>
        <v>2272.6534954429499</v>
      </c>
      <c r="V3645">
        <f t="shared" si="191"/>
        <v>2639.5088968398009</v>
      </c>
    </row>
    <row r="3646" spans="1:22">
      <c r="A3646" s="1">
        <v>45463</v>
      </c>
      <c r="B3646">
        <f>IFERROR(VLOOKUP($A3646,'BTC-Web'!$A$2:$H$10000,2,0),"")</f>
        <v>64960.3</v>
      </c>
      <c r="C3646">
        <f>VLOOKUP(A3646,H_SPBTFDUE!$B$2:$C$5828,2,0)</f>
        <v>316.31</v>
      </c>
      <c r="D3646" s="2">
        <f>D3645*(1-D$1+IF(AND(WEEKDAY($A3646)&lt;&gt;1,WEEKDAY($A3646)&lt;&gt;7),-VLOOKUP($A3646,ETF_OP_Fee!$G$5:$H$14,2,1),0))^($A3646-$A3645)*(1+2*(C3646/C3645-1))+IFERROR(VLOOKUP(A3646,BITXeom!$C$9:$D$100,2,0),0)-$D$3*IFERROR(VLOOKUP($A3646,Dividends!$C$10:$E$100,2,0),0)</f>
        <v>38.902114472147616</v>
      </c>
      <c r="F3646" s="44" t="str">
        <f t="shared" si="192"/>
        <v/>
      </c>
      <c r="G3646" s="66">
        <f t="shared" si="196"/>
        <v>2.5222654996365263E-3</v>
      </c>
      <c r="L3646" s="9">
        <f>VLOOKUP(A3646,'ETH-Web'!$A$1:$G$10001,6,0)</f>
        <v>3511.09</v>
      </c>
      <c r="M3646" s="2">
        <f>M3645*(1-M$1+IF(AND(WEEKDAY($A3646)&lt;&gt;1,WEEKDAY($A3646)&lt;&gt;7),-VLOOKUP($A3646,ETF_OP_Fee!$K$5:$L$14,2,1),0))^($A3646-$A3645)*(1+2*(L3646/L3645-1))-M$3*IFERROR(VLOOKUP($A5242,Dividends!$C$10:$E$100,3,0),0)</f>
        <v>13.071592423510593</v>
      </c>
      <c r="N3646" s="9">
        <v>13.04</v>
      </c>
      <c r="O3646" s="9">
        <f>VLOOKUP(A3646,'ETHU-Web'!$A$3:$G$5000,5,0)</f>
        <v>13.08</v>
      </c>
      <c r="P3646" s="44">
        <f t="shared" si="197"/>
        <v>2.4227318643093021E-3</v>
      </c>
      <c r="R3646">
        <f t="shared" si="198"/>
        <v>948.94041608922373</v>
      </c>
      <c r="T3646">
        <f t="shared" si="193"/>
        <v>734.57965629354385</v>
      </c>
      <c r="U3646">
        <f t="shared" si="190"/>
        <v>2290.5349978513491</v>
      </c>
      <c r="V3646">
        <f t="shared" si="191"/>
        <v>2680.8920430599251</v>
      </c>
    </row>
    <row r="3647" spans="1:22">
      <c r="A3647" s="1">
        <v>45464</v>
      </c>
      <c r="B3647">
        <f>IFERROR(VLOOKUP($A3647,'BTC-Web'!$A$2:$H$10000,2,0),"")</f>
        <v>64837.99</v>
      </c>
      <c r="C3647">
        <f>VLOOKUP(A3647,H_SPBTFDUE!$B$2:$C$5828,2,0)</f>
        <v>312.17</v>
      </c>
      <c r="D3647" s="2">
        <f>D3646*(1-D$1+IF(AND(WEEKDAY($A3647)&lt;&gt;1,WEEKDAY($A3647)&lt;&gt;7),-VLOOKUP($A3647,ETF_OP_Fee!$G$5:$H$14,2,1),0))^($A3647-$A3646)*(1+2*(C3647/C3646-1))+IFERROR(VLOOKUP(A3647,BITXeom!$C$9:$D$100,2,0),0)-$D$3*IFERROR(VLOOKUP($A3647,Dividends!$C$10:$E$100,2,0),0)</f>
        <v>37.879212774239484</v>
      </c>
      <c r="F3647" s="44" t="str">
        <f t="shared" si="192"/>
        <v/>
      </c>
      <c r="G3647" s="66">
        <f t="shared" si="196"/>
        <v>2.5881591738654052E-3</v>
      </c>
      <c r="L3647" s="9">
        <f>VLOOKUP(A3647,'ETH-Web'!$A$1:$G$10001,6,0)</f>
        <v>3516.08</v>
      </c>
      <c r="M3647" s="2">
        <f>M3646*(1-M$1+IF(AND(WEEKDAY($A3647)&lt;&gt;1,WEEKDAY($A3647)&lt;&gt;7),-VLOOKUP($A3647,ETF_OP_Fee!$K$5:$L$14,2,1),0))^($A3647-$A3646)*(1+2*(L3647/L3646-1))-M$3*IFERROR(VLOOKUP($A5243,Dividends!$C$10:$E$100,3,0),0)</f>
        <v>13.108373897885508</v>
      </c>
      <c r="O3647" s="9">
        <f>VLOOKUP(A3647,'ETHU-Web'!$A$3:$G$5000,5,0)</f>
        <v>13.06</v>
      </c>
      <c r="P3647" s="44" t="str">
        <f t="shared" si="197"/>
        <v/>
      </c>
      <c r="R3647">
        <f t="shared" si="198"/>
        <v>947.15371094328259</v>
      </c>
      <c r="T3647">
        <f t="shared" si="193"/>
        <v>724.96516488620523</v>
      </c>
      <c r="U3647">
        <f t="shared" si="190"/>
        <v>2293.7903315623271</v>
      </c>
      <c r="V3647">
        <f t="shared" si="191"/>
        <v>2688.4356658098486</v>
      </c>
    </row>
    <row r="3648" spans="1:22">
      <c r="A3648" s="1">
        <v>45467</v>
      </c>
      <c r="B3648">
        <f>IFERROR(VLOOKUP($A3648,'BTC-Web'!$A$2:$H$10000,2,0),"")</f>
        <v>63173.35</v>
      </c>
      <c r="C3648">
        <f>VLOOKUP(A3648,H_SPBTFDUE!$B$2:$C$5828,2,0)</f>
        <v>287.07</v>
      </c>
      <c r="D3648" s="2">
        <f>D3647*(1-D$1+IF(AND(WEEKDAY($A3648)&lt;&gt;1,WEEKDAY($A3648)&lt;&gt;7),-VLOOKUP($A3648,ETF_OP_Fee!$G$5:$H$14,2,1),0))^($A3648-$A3647)*(1+2*(C3648/C3647-1))+IFERROR(VLOOKUP(A3648,BITXeom!$C$9:$D$100,2,0),0)-$D$3*IFERROR(VLOOKUP($A3648,Dividends!$C$10:$E$100,2,0),0)</f>
        <v>31.776369070267691</v>
      </c>
      <c r="F3648" s="44" t="str">
        <f t="shared" si="192"/>
        <v/>
      </c>
      <c r="G3648" s="66">
        <f t="shared" si="196"/>
        <v>3.004225846137837E-3</v>
      </c>
      <c r="L3648" s="9">
        <f>VLOOKUP(A3648,'ETH-Web'!$A$1:$G$10001,6,0)</f>
        <v>3350.26</v>
      </c>
      <c r="M3648" s="2">
        <f>M3647*(1-M$1+IF(AND(WEEKDAY($A3648)&lt;&gt;1,WEEKDAY($A3648)&lt;&gt;7),-VLOOKUP($A3648,ETF_OP_Fee!$K$5:$L$14,2,1),0))^($A3648-$A3647)*(1+2*(L3648/L3647-1))-M$3*IFERROR(VLOOKUP($A5244,Dividends!$C$10:$E$100,3,0),0)</f>
        <v>11.870964859388561</v>
      </c>
      <c r="O3648" s="9">
        <f>VLOOKUP(A3648,'ETHU-Web'!$A$3:$G$5000,5,0)</f>
        <v>11.29</v>
      </c>
      <c r="P3648" s="44" t="str">
        <f t="shared" si="197"/>
        <v/>
      </c>
      <c r="R3648">
        <f t="shared" si="198"/>
        <v>922.83664075982028</v>
      </c>
      <c r="T3648">
        <f t="shared" si="193"/>
        <v>666.67440780306538</v>
      </c>
      <c r="U3648">
        <f t="shared" si="190"/>
        <v>2185.6140918921078</v>
      </c>
      <c r="V3648">
        <f t="shared" si="191"/>
        <v>2434.6517397328475</v>
      </c>
    </row>
    <row r="3649" spans="1:22">
      <c r="A3649" s="1">
        <v>45468</v>
      </c>
      <c r="B3649">
        <f>IFERROR(VLOOKUP($A3649,'BTC-Web'!$A$2:$H$10000,2,0),"")</f>
        <v>60266.28</v>
      </c>
      <c r="C3649">
        <f>VLOOKUP(A3649,H_SPBTFDUE!$B$2:$C$5828,2,0)</f>
        <v>301.32</v>
      </c>
      <c r="D3649" s="2">
        <f>D3648*(1-D$1+IF(AND(WEEKDAY($A3649)&lt;&gt;1,WEEKDAY($A3649)&lt;&gt;7),-VLOOKUP($A3649,ETF_OP_Fee!$G$5:$H$14,2,1),0))^($A3649-$A3648)*(1+2*(C3649/C3648-1))+IFERROR(VLOOKUP(A3649,BITXeom!$C$9:$D$100,2,0),0)-$D$3*IFERROR(VLOOKUP($A3649,Dividends!$C$10:$E$100,2,0),0)</f>
        <v>34.069881849851406</v>
      </c>
      <c r="F3649" s="44" t="str">
        <f t="shared" si="192"/>
        <v/>
      </c>
      <c r="G3649" s="66">
        <f t="shared" si="196"/>
        <v>2.7058131597794597E-3</v>
      </c>
      <c r="L3649" s="9">
        <f>VLOOKUP(A3649,'ETH-Web'!$A$1:$G$10001,6,0)</f>
        <v>3395.03</v>
      </c>
      <c r="M3649" s="2">
        <f>M3648*(1-M$1+IF(AND(WEEKDAY($A3649)&lt;&gt;1,WEEKDAY($A3649)&lt;&gt;7),-VLOOKUP($A3649,ETF_OP_Fee!$K$5:$L$14,2,1),0))^($A3649-$A3648)*(1+2*(L3649/L3648-1))-M$3*IFERROR(VLOOKUP($A5245,Dividends!$C$10:$E$100,3,0),0)</f>
        <v>12.187884355625428</v>
      </c>
      <c r="O3649" s="9">
        <f>VLOOKUP(A3649,'ETHU-Web'!$A$3:$G$5000,5,0)</f>
        <v>12.07</v>
      </c>
      <c r="P3649" s="44" t="str">
        <f t="shared" si="197"/>
        <v/>
      </c>
      <c r="R3649">
        <f t="shared" si="198"/>
        <v>880.37014637170171</v>
      </c>
      <c r="T3649">
        <f t="shared" si="193"/>
        <v>699.76776590803524</v>
      </c>
      <c r="U3649">
        <f t="shared" si="190"/>
        <v>2214.8207632829876</v>
      </c>
      <c r="V3649">
        <f t="shared" si="191"/>
        <v>2499.6497084748835</v>
      </c>
    </row>
    <row r="3650" spans="1:22">
      <c r="A3650" s="1">
        <v>45469</v>
      </c>
      <c r="B3650">
        <f>IFERROR(VLOOKUP($A3650,'BTC-Web'!$A$2:$H$10000,2,0),"")</f>
        <v>61789.68</v>
      </c>
      <c r="C3650">
        <f>VLOOKUP(A3650,H_SPBTFDUE!$B$2:$C$5828,2,0)</f>
        <v>295.92</v>
      </c>
      <c r="D3650" s="2">
        <f>D3649*(1-D$1+IF(AND(WEEKDAY($A3650)&lt;&gt;1,WEEKDAY($A3650)&lt;&gt;7),-VLOOKUP($A3650,ETF_OP_Fee!$G$5:$H$14,2,1),0))^($A3650-$A3649)*(1+2*(C3650/C3649-1))+IFERROR(VLOOKUP(A3650,BITXeom!$C$9:$D$100,2,0),0)-$D$3*IFERROR(VLOOKUP($A3650,Dividends!$C$10:$E$100,2,0),0)</f>
        <v>32.844779283213889</v>
      </c>
      <c r="F3650" s="44" t="str">
        <f t="shared" si="192"/>
        <v/>
      </c>
      <c r="G3650" s="66">
        <f t="shared" si="196"/>
        <v>2.8026548597611463E-3</v>
      </c>
      <c r="L3650" s="9">
        <f>VLOOKUP(A3650,'ETH-Web'!$A$1:$G$10001,6,0)</f>
        <v>3369.48</v>
      </c>
      <c r="M3650" s="2">
        <f>M3649*(1-M$1+IF(AND(WEEKDAY($A3650)&lt;&gt;1,WEEKDAY($A3650)&lt;&gt;7),-VLOOKUP($A3650,ETF_OP_Fee!$K$5:$L$14,2,1),0))^($A3650-$A3649)*(1+2*(L3650/L3649-1))-M$3*IFERROR(VLOOKUP($A5246,Dividends!$C$10:$E$100,3,0),0)</f>
        <v>12.004097425541904</v>
      </c>
      <c r="O3650" s="9">
        <f>VLOOKUP(A3650,'ETHU-Web'!$A$3:$G$5000,5,0)</f>
        <v>12.04</v>
      </c>
      <c r="P3650" s="44" t="str">
        <f t="shared" si="197"/>
        <v/>
      </c>
      <c r="R3650">
        <f t="shared" si="198"/>
        <v>902.62398186615485</v>
      </c>
      <c r="T3650">
        <f t="shared" si="193"/>
        <v>687.2271249419415</v>
      </c>
      <c r="U3650">
        <f t="shared" ref="U3650:U3713" si="199">IF($A3650&gt;=$R$2,L3650*U$4,"")</f>
        <v>2198.1526718369973</v>
      </c>
      <c r="V3650">
        <f t="shared" ref="V3650:V3713" si="200">IF($A3650&gt;=$R$2,M3650*V$4,"")</f>
        <v>2461.9562964929482</v>
      </c>
    </row>
    <row r="3651" spans="1:22">
      <c r="A3651" s="1">
        <v>45470</v>
      </c>
      <c r="B3651">
        <f>IFERROR(VLOOKUP($A3651,'BTC-Web'!$A$2:$H$10000,2,0),"")</f>
        <v>60811.23</v>
      </c>
      <c r="C3651">
        <f>VLOOKUP(A3651,H_SPBTFDUE!$B$2:$C$5828,2,0)</f>
        <v>297.92</v>
      </c>
      <c r="D3651" s="2">
        <f>D3650*(1-D$1+IF(AND(WEEKDAY($A3651)&lt;&gt;1,WEEKDAY($A3651)&lt;&gt;7),-VLOOKUP($A3651,ETF_OP_Fee!$G$5:$H$14,2,1),0))^($A3651-$A3650)*(1+2*(C3651/C3650-1))+IFERROR(VLOOKUP(A3651,BITXeom!$C$9:$D$100,2,0),0)-$D$3*IFERROR(VLOOKUP($A3651,Dividends!$C$10:$E$100,2,0),0)</f>
        <v>33.284734753227781</v>
      </c>
      <c r="F3651" s="44" t="str">
        <f t="shared" si="192"/>
        <v/>
      </c>
      <c r="G3651" s="66">
        <f t="shared" si="196"/>
        <v>2.7646250149109351E-3</v>
      </c>
      <c r="L3651" s="9">
        <f>VLOOKUP(A3651,'ETH-Web'!$A$1:$G$10001,6,0)</f>
        <v>3444.8</v>
      </c>
      <c r="M3651" s="2">
        <f>M3650*(1-M$1+IF(AND(WEEKDAY($A3651)&lt;&gt;1,WEEKDAY($A3651)&lt;&gt;7),-VLOOKUP($A3651,ETF_OP_Fee!$K$5:$L$14,2,1),0))^($A3651-$A3650)*(1+2*(L3651/L3650-1))-M$3*IFERROR(VLOOKUP($A5247,Dividends!$C$10:$E$100,3,0),0)</f>
        <v>12.540409626089057</v>
      </c>
      <c r="O3651" s="9">
        <f>VLOOKUP(A3651,'ETHU-Web'!$A$3:$G$5000,5,0)</f>
        <v>12.32</v>
      </c>
      <c r="P3651" s="44" t="str">
        <f t="shared" si="197"/>
        <v/>
      </c>
      <c r="R3651">
        <f t="shared" si="198"/>
        <v>888.3307789387901</v>
      </c>
      <c r="T3651">
        <f t="shared" si="193"/>
        <v>691.87180678123548</v>
      </c>
      <c r="U3651">
        <f t="shared" si="199"/>
        <v>2247.2892920996974</v>
      </c>
      <c r="V3651">
        <f t="shared" si="200"/>
        <v>2571.9501721019215</v>
      </c>
    </row>
    <row r="3652" spans="1:22">
      <c r="A3652" s="1">
        <v>45471</v>
      </c>
      <c r="B3652">
        <f>IFERROR(VLOOKUP($A3652,'BTC-Web'!$A$2:$H$10000,2,0),"")</f>
        <v>61612.800000000003</v>
      </c>
      <c r="C3652">
        <f>VLOOKUP(A3652,H_SPBTFDUE!$B$2:$C$5828,2,0)</f>
        <v>290.60000000000002</v>
      </c>
      <c r="D3652" s="2">
        <f>D3651*(1-D$1+IF(AND(WEEKDAY($A3652)&lt;&gt;1,WEEKDAY($A3652)&lt;&gt;7),-VLOOKUP($A3652,ETF_OP_Fee!$G$5:$H$14,2,1),0))^($A3652-$A3651)*(1+2*(C3652/C3651-1))+IFERROR(VLOOKUP(A3652,BITXeom!$C$9:$D$100,2,0),0)-$D$3*IFERROR(VLOOKUP($A3652,Dividends!$C$10:$E$100,2,0),0)</f>
        <v>31.645284057514424</v>
      </c>
      <c r="E3652" s="9">
        <v>31.67</v>
      </c>
      <c r="F3652" s="44">
        <f t="shared" si="192"/>
        <v>-7.8042129730271359E-4</v>
      </c>
      <c r="G3652" s="66">
        <f t="shared" si="196"/>
        <v>2.9003367360411246E-3</v>
      </c>
      <c r="L3652" s="9">
        <f>VLOOKUP(A3652,'ETH-Web'!$A$1:$G$10001,6,0)</f>
        <v>3373.64</v>
      </c>
      <c r="M3652" s="2">
        <f>M3651*(1-M$1+IF(AND(WEEKDAY($A3652)&lt;&gt;1,WEEKDAY($A3652)&lt;&gt;7),-VLOOKUP($A3652,ETF_OP_Fee!$K$5:$L$14,2,1),0))^($A3652-$A3651)*(1+2*(L3652/L3651-1))-M$3*IFERROR(VLOOKUP($A5248,Dividends!$C$10:$E$100,3,0),0)</f>
        <v>12.021967009331668</v>
      </c>
      <c r="N3652" s="9">
        <v>12.3</v>
      </c>
      <c r="O3652" s="9">
        <f>VLOOKUP(A3652,'ETHU-Web'!$A$3:$G$5000,5,0)</f>
        <v>11.72</v>
      </c>
      <c r="P3652" s="44">
        <f t="shared" si="197"/>
        <v>-2.2604308184417277E-2</v>
      </c>
      <c r="R3652">
        <f t="shared" si="198"/>
        <v>900.04011786309673</v>
      </c>
      <c r="T3652">
        <f t="shared" si="193"/>
        <v>674.87227124941944</v>
      </c>
      <c r="U3652">
        <f t="shared" si="199"/>
        <v>2200.8665372152877</v>
      </c>
      <c r="V3652">
        <f t="shared" si="200"/>
        <v>2465.6212229565831</v>
      </c>
    </row>
    <row r="3653" spans="1:22">
      <c r="A3653" s="1">
        <v>45474</v>
      </c>
      <c r="B3653">
        <f>IFERROR(VLOOKUP($A3653,'BTC-Web'!$A$2:$H$10000,2,0),"")</f>
        <v>62673.61</v>
      </c>
      <c r="C3653">
        <f>VLOOKUP(A3653,H_SPBTFDUE!$B$2:$C$5828,2,0)</f>
        <v>306.83</v>
      </c>
      <c r="D3653" s="2">
        <f>D3652*(1-D$1+IF(AND(WEEKDAY($A3653)&lt;&gt;1,WEEKDAY($A3653)&lt;&gt;7),-VLOOKUP($A3653,ETF_OP_Fee!$G$5:$H$14,2,1),0))^($A3653-$A3652)*(1+2*(C3653/C3652-1))+IFERROR(VLOOKUP(A3653,BITXeom!$C$9:$D$100,2,0),0)-$D$3*IFERROR(VLOOKUP($A3653,Dividends!$C$10:$E$100,2,0),0)</f>
        <v>35.167338990564396</v>
      </c>
      <c r="F3653" s="44" t="str">
        <f t="shared" si="192"/>
        <v/>
      </c>
      <c r="G3653" s="66">
        <f t="shared" si="196"/>
        <v>2.576218345802734E-3</v>
      </c>
      <c r="L3653" s="9">
        <f>VLOOKUP(A3653,'ETH-Web'!$A$1:$G$10001,6,0)</f>
        <v>3440.34</v>
      </c>
      <c r="M3653" s="2">
        <f>M3652*(1-M$1+IF(AND(WEEKDAY($A3653)&lt;&gt;1,WEEKDAY($A3653)&lt;&gt;7),-VLOOKUP($A3653,ETF_OP_Fee!$K$5:$L$14,2,1),0))^($A3653-$A3652)*(1+2*(L3653/L3652-1))-M$3*IFERROR(VLOOKUP($A5249,Dividends!$C$10:$E$100,3,0),0)</f>
        <v>12.496269708545054</v>
      </c>
      <c r="N3653" s="9">
        <v>11.72</v>
      </c>
      <c r="O3653" s="9">
        <f>VLOOKUP(A3653,'ETHU-Web'!$A$3:$G$5000,5,0)</f>
        <v>12.43</v>
      </c>
      <c r="P3653" s="44">
        <f t="shared" si="197"/>
        <v>6.6234616770055599E-2</v>
      </c>
      <c r="R3653">
        <f t="shared" si="198"/>
        <v>915.53643611888697</v>
      </c>
      <c r="T3653">
        <f t="shared" si="193"/>
        <v>712.56386437529022</v>
      </c>
      <c r="U3653">
        <f t="shared" si="199"/>
        <v>2244.3797152758575</v>
      </c>
      <c r="V3653">
        <f t="shared" si="200"/>
        <v>2562.8973842019404</v>
      </c>
    </row>
    <row r="3654" spans="1:22">
      <c r="A3654" s="1">
        <v>45475</v>
      </c>
      <c r="B3654">
        <f>IFERROR(VLOOKUP($A3654,'BTC-Web'!$A$2:$H$10000,2,0),"")</f>
        <v>62844.41</v>
      </c>
      <c r="C3654">
        <f>VLOOKUP(A3654,H_SPBTFDUE!$B$2:$C$5828,2,0)</f>
        <v>299.57</v>
      </c>
      <c r="D3654" s="2">
        <f>D3653*(1-D$1+IF(AND(WEEKDAY($A3654)&lt;&gt;1,WEEKDAY($A3654)&lt;&gt;7),-VLOOKUP($A3654,ETF_OP_Fee!$G$5:$H$14,2,1),0))^($A3654-$A3653)*(1+2*(C3654/C3653-1))+IFERROR(VLOOKUP(A3654,BITXeom!$C$9:$D$100,2,0),0)-$D$3*IFERROR(VLOOKUP($A3654,Dividends!$C$10:$E$100,2,0),0)</f>
        <v>33.499089579900179</v>
      </c>
      <c r="F3654" s="44" t="str">
        <f t="shared" si="192"/>
        <v/>
      </c>
      <c r="G3654" s="66">
        <f t="shared" si="196"/>
        <v>2.6979976473450137E-3</v>
      </c>
      <c r="L3654" s="9">
        <f>VLOOKUP(A3654,'ETH-Web'!$A$1:$G$10001,6,0)</f>
        <v>3416.35</v>
      </c>
      <c r="M3654" s="2">
        <f>M3653*(1-M$1+IF(AND(WEEKDAY($A3654)&lt;&gt;1,WEEKDAY($A3654)&lt;&gt;7),-VLOOKUP($A3654,ETF_OP_Fee!$K$5:$L$14,2,1),0))^($A3654-$A3653)*(1+2*(L3654/L3653-1))-M$3*IFERROR(VLOOKUP($A5250,Dividends!$C$10:$E$100,3,0),0)</f>
        <v>12.321641939819322</v>
      </c>
      <c r="N3654" s="9">
        <v>12.47</v>
      </c>
      <c r="O3654" s="9">
        <f>VLOOKUP(A3654,'ETHU-Web'!$A$3:$G$5000,5,0)</f>
        <v>12.01</v>
      </c>
      <c r="P3654" s="44">
        <f t="shared" si="197"/>
        <v>-1.1897198089869998E-2</v>
      </c>
      <c r="R3654">
        <f t="shared" si="198"/>
        <v>918.03148344884141</v>
      </c>
      <c r="T3654">
        <f t="shared" si="193"/>
        <v>695.70366929865293</v>
      </c>
      <c r="U3654">
        <f t="shared" si="199"/>
        <v>2228.7293233467258</v>
      </c>
      <c r="V3654">
        <f t="shared" si="200"/>
        <v>2527.0824520570177</v>
      </c>
    </row>
    <row r="3655" spans="1:22">
      <c r="A3655" s="1">
        <v>45476</v>
      </c>
      <c r="B3655">
        <f>IFERROR(VLOOKUP($A3655,'BTC-Web'!$A$2:$H$10000,2,0),"")</f>
        <v>62034.33</v>
      </c>
      <c r="C3655">
        <f>VLOOKUP(A3655,H_SPBTFDUE!$B$2:$C$5828,2,0)</f>
        <v>288.24</v>
      </c>
      <c r="D3655" s="2">
        <f>D3654*(1-D$1+IF(AND(WEEKDAY($A3655)&lt;&gt;1,WEEKDAY($A3655)&lt;&gt;7),-VLOOKUP($A3655,ETF_OP_Fee!$G$5:$H$14,2,1),0))^($A3655-$A3654)*(1+2*(C3655/C3654-1))+IFERROR(VLOOKUP(A3655,BITXeom!$C$9:$D$100,2,0),0)-$D$3*IFERROR(VLOOKUP($A3655,Dividends!$C$10:$E$100,2,0),0)</f>
        <v>30.961426927780995</v>
      </c>
      <c r="F3655" s="44" t="str">
        <f t="shared" si="192"/>
        <v/>
      </c>
      <c r="G3655" s="66">
        <f t="shared" si="196"/>
        <v>2.9019384757513621E-3</v>
      </c>
      <c r="L3655" s="9">
        <f>VLOOKUP(A3655,'ETH-Web'!$A$1:$G$10001,6,0)</f>
        <v>3292.92</v>
      </c>
      <c r="M3655" s="2">
        <f>M3654*(1-M$1+IF(AND(WEEKDAY($A3655)&lt;&gt;1,WEEKDAY($A3655)&lt;&gt;7),-VLOOKUP($A3655,ETF_OP_Fee!$K$5:$L$14,2,1),0))^($A3655-$A3654)*(1+2*(L3655/L3654-1))-M$3*IFERROR(VLOOKUP($A5251,Dividends!$C$10:$E$100,3,0),0)</f>
        <v>11.430974039451597</v>
      </c>
      <c r="N3655" s="9">
        <v>11.98</v>
      </c>
      <c r="O3655" s="9">
        <f>VLOOKUP(A3655,'ETHU-Web'!$A$3:$G$5000,5,0)</f>
        <v>11.28</v>
      </c>
      <c r="P3655" s="44">
        <f t="shared" si="197"/>
        <v>-4.5828544286177331E-2</v>
      </c>
      <c r="R3655">
        <f t="shared" si="198"/>
        <v>906.19783039820027</v>
      </c>
      <c r="T3655">
        <f t="shared" si="193"/>
        <v>669.39154667905245</v>
      </c>
      <c r="U3655">
        <f t="shared" si="199"/>
        <v>2148.2071109326916</v>
      </c>
      <c r="V3655">
        <f t="shared" si="200"/>
        <v>2344.4127045815644</v>
      </c>
    </row>
    <row r="3656" spans="1:22">
      <c r="A3656" s="1">
        <v>45478</v>
      </c>
      <c r="B3656">
        <f>IFERROR(VLOOKUP($A3656,'BTC-Web'!$A$2:$H$10000,2,0),"")</f>
        <v>57022.81</v>
      </c>
      <c r="C3656">
        <f>VLOOKUP(A3656,H_SPBTFDUE!$B$2:$C$5828,2,0)</f>
        <v>273.12</v>
      </c>
      <c r="D3656" s="2">
        <f>D3655*(1-D$1+IF(AND(WEEKDAY($A3656)&lt;&gt;1,WEEKDAY($A3656)&lt;&gt;7),-VLOOKUP($A3656,ETF_OP_Fee!$G$5:$H$14,2,1),0))^($A3656-$A3655)*(1+2*(C3656/C3655-1))+IFERROR(VLOOKUP(A3656,BITXeom!$C$9:$D$100,2,0),0)-$D$3*IFERROR(VLOOKUP($A3656,Dividends!$C$10:$E$100,2,0),0)</f>
        <v>27.706502837453289</v>
      </c>
      <c r="F3656" s="44" t="str">
        <f t="shared" si="192"/>
        <v/>
      </c>
      <c r="G3656" s="66">
        <f t="shared" si="196"/>
        <v>3.2062372477010548E-3</v>
      </c>
      <c r="L3656" s="9">
        <f>VLOOKUP(A3656,'ETH-Web'!$A$1:$G$10001,6,0)</f>
        <v>2981.6</v>
      </c>
      <c r="M3656" s="2">
        <f>M3655*(1-M$1+IF(AND(WEEKDAY($A3656)&lt;&gt;1,WEEKDAY($A3656)&lt;&gt;7),-VLOOKUP($A3656,ETF_OP_Fee!$K$5:$L$14,2,1),0))^($A3656-$A3655)*(1+2*(L3656/L3655-1))-M$3*IFERROR(VLOOKUP($A5252,Dividends!$C$10:$E$100,3,0),0)</f>
        <v>9.2690262559084822</v>
      </c>
      <c r="N3656" s="9">
        <v>10.9</v>
      </c>
      <c r="O3656" s="9">
        <f>VLOOKUP(A3656,'ETHU-Web'!$A$3:$G$5000,5,0)</f>
        <v>9.1199999999999992</v>
      </c>
      <c r="P3656" s="44">
        <f t="shared" si="197"/>
        <v>-0.14963061872399253</v>
      </c>
      <c r="R3656">
        <f t="shared" si="198"/>
        <v>832.98951895198672</v>
      </c>
      <c r="T3656">
        <f t="shared" si="193"/>
        <v>634.27775197398978</v>
      </c>
      <c r="U3656">
        <f t="shared" si="199"/>
        <v>1945.110820170825</v>
      </c>
      <c r="V3656">
        <f t="shared" si="200"/>
        <v>1901.0123580417526</v>
      </c>
    </row>
    <row r="3657" spans="1:22">
      <c r="A3657" s="1">
        <v>45481</v>
      </c>
      <c r="B3657">
        <f>IFERROR(VLOOKUP($A3657,'BTC-Web'!$A$2:$H$10000,2,0),"")</f>
        <v>55849.57</v>
      </c>
      <c r="C3657">
        <f>VLOOKUP(A3657,H_SPBTFDUE!$B$2:$C$5828,2,0)</f>
        <v>273.45999999999998</v>
      </c>
      <c r="D3657" s="2">
        <f>D3656*(1-D$1+IF(AND(WEEKDAY($A3657)&lt;&gt;1,WEEKDAY($A3657)&lt;&gt;7),-VLOOKUP($A3657,ETF_OP_Fee!$G$5:$H$14,2,1),0))^($A3657-$A3656)*(1+2*(C3657/C3656-1))+IFERROR(VLOOKUP(A3657,BITXeom!$C$9:$D$100,2,0),0)-$D$3*IFERROR(VLOOKUP($A3657,Dividends!$C$10:$E$100,2,0),0)</f>
        <v>27.765441428027401</v>
      </c>
      <c r="F3657" s="44" t="str">
        <f t="shared" si="192"/>
        <v/>
      </c>
      <c r="G3657" s="66">
        <f t="shared" si="196"/>
        <v>3.1980876245969146E-3</v>
      </c>
      <c r="L3657" s="9">
        <f>VLOOKUP(A3657,'ETH-Web'!$A$1:$G$10001,6,0)</f>
        <v>3018.73</v>
      </c>
      <c r="M3657" s="2">
        <f>M3656*(1-M$1+IF(AND(WEEKDAY($A3657)&lt;&gt;1,WEEKDAY($A3657)&lt;&gt;7),-VLOOKUP($A3657,ETF_OP_Fee!$K$5:$L$14,2,1),0))^($A3657-$A3656)*(1+2*(L3657/L3656-1))-M$3*IFERROR(VLOOKUP($A5253,Dividends!$C$10:$E$100,3,0),0)</f>
        <v>9.4990694429174045</v>
      </c>
      <c r="O3657" s="9">
        <f>VLOOKUP(A3657,'ETHU-Web'!$A$3:$G$5000,5,0)</f>
        <v>9.1999999999999993</v>
      </c>
      <c r="P3657" s="44" t="str">
        <f t="shared" si="197"/>
        <v/>
      </c>
      <c r="R3657">
        <f t="shared" si="198"/>
        <v>815.85082264404912</v>
      </c>
      <c r="T3657">
        <f t="shared" si="193"/>
        <v>635.06734788666961</v>
      </c>
      <c r="U3657">
        <f t="shared" si="199"/>
        <v>1969.3333734150372</v>
      </c>
      <c r="V3657">
        <f t="shared" si="200"/>
        <v>1948.1926043064027</v>
      </c>
    </row>
    <row r="3658" spans="1:22">
      <c r="A3658" s="1">
        <v>45482</v>
      </c>
      <c r="B3658">
        <f>IFERROR(VLOOKUP($A3658,'BTC-Web'!$A$2:$H$10000,2,0),"")</f>
        <v>56704.6</v>
      </c>
      <c r="C3658">
        <f>VLOOKUP(A3658,H_SPBTFDUE!$B$2:$C$5828,2,0)</f>
        <v>280.20999999999998</v>
      </c>
      <c r="D3658" s="2">
        <f>D3657*(1-D$1+IF(AND(WEEKDAY($A3658)&lt;&gt;1,WEEKDAY($A3658)&lt;&gt;7),-VLOOKUP($A3658,ETF_OP_Fee!$G$5:$H$14,2,1),0))^($A3658-$A3657)*(1+2*(C3658/C3657-1))+IFERROR(VLOOKUP(A3658,BITXeom!$C$9:$D$100,2,0),0)-$D$3*IFERROR(VLOOKUP($A3658,Dividends!$C$10:$E$100,2,0),0)</f>
        <v>29.132635843873739</v>
      </c>
      <c r="F3658" s="44" t="str">
        <f t="shared" si="192"/>
        <v/>
      </c>
      <c r="G3658" s="66">
        <f t="shared" si="196"/>
        <v>3.0400399854441E-3</v>
      </c>
      <c r="L3658" s="9">
        <f>VLOOKUP(A3658,'ETH-Web'!$A$1:$G$10001,6,0)</f>
        <v>3064.03</v>
      </c>
      <c r="M3658" s="2">
        <f>M3657*(1-M$1+IF(AND(WEEKDAY($A3658)&lt;&gt;1,WEEKDAY($A3658)&lt;&gt;7),-VLOOKUP($A3658,ETF_OP_Fee!$K$5:$L$14,2,1),0))^($A3658-$A3657)*(1+2*(L3658/L3657-1))-M$3*IFERROR(VLOOKUP($A5254,Dividends!$C$10:$E$100,3,0),0)</f>
        <v>9.7838826342901264</v>
      </c>
      <c r="N3658" s="9">
        <v>9.58</v>
      </c>
      <c r="O3658" s="9">
        <f>VLOOKUP(A3658,'ETHU-Web'!$A$3:$G$5000,5,0)</f>
        <v>9.59</v>
      </c>
      <c r="P3658" s="44">
        <f t="shared" si="197"/>
        <v>2.1282112138844012E-2</v>
      </c>
      <c r="R3658">
        <f t="shared" si="198"/>
        <v>828.34110553942935</v>
      </c>
      <c r="T3658">
        <f t="shared" si="193"/>
        <v>650.74314909428688</v>
      </c>
      <c r="U3658">
        <f t="shared" si="199"/>
        <v>1998.8858016930551</v>
      </c>
      <c r="V3658">
        <f t="shared" si="200"/>
        <v>2006.6057948168645</v>
      </c>
    </row>
    <row r="3659" spans="1:22">
      <c r="A3659" s="1">
        <v>45483</v>
      </c>
      <c r="B3659">
        <f>IFERROR(VLOOKUP($A3659,'BTC-Web'!$A$2:$H$10000,2,0),"")</f>
        <v>58033.88</v>
      </c>
      <c r="C3659">
        <f>VLOOKUP(A3659,H_SPBTFDUE!$B$2:$C$5828,2,0)</f>
        <v>277.63</v>
      </c>
      <c r="D3659" s="2">
        <f>D3658*(1-D$1+IF(AND(WEEKDAY($A3659)&lt;&gt;1,WEEKDAY($A3659)&lt;&gt;7),-VLOOKUP($A3659,ETF_OP_Fee!$G$5:$H$14,2,1),0))^($A3659-$A3658)*(1+2*(C3659/C3658-1))+IFERROR(VLOOKUP(A3659,BITXeom!$C$9:$D$100,2,0),0)-$D$3*IFERROR(VLOOKUP($A3659,Dividends!$C$10:$E$100,2,0),0)</f>
        <v>28.592718127231073</v>
      </c>
      <c r="F3659" s="44" t="str">
        <f t="shared" si="192"/>
        <v/>
      </c>
      <c r="G3659" s="66">
        <f t="shared" si="196"/>
        <v>3.0958633445989348E-3</v>
      </c>
      <c r="L3659" s="9">
        <f>VLOOKUP(A3659,'ETH-Web'!$A$1:$G$10001,6,0)</f>
        <v>3102.22</v>
      </c>
      <c r="M3659" s="2">
        <f>M3658*(1-M$1+IF(AND(WEEKDAY($A3659)&lt;&gt;1,WEEKDAY($A3659)&lt;&gt;7),-VLOOKUP($A3659,ETF_OP_Fee!$K$5:$L$14,2,1),0))^($A3659-$A3658)*(1+2*(L3659/L3658-1))-M$3*IFERROR(VLOOKUP($A5255,Dividends!$C$10:$E$100,3,0),0)</f>
        <v>10.027489091169933</v>
      </c>
      <c r="N3659" s="9">
        <v>9.84</v>
      </c>
      <c r="O3659" s="9">
        <f>VLOOKUP(A3659,'ETHU-Web'!$A$3:$G$5000,5,0)</f>
        <v>9.85</v>
      </c>
      <c r="P3659" s="44">
        <f t="shared" si="197"/>
        <v>1.9053769427838763E-2</v>
      </c>
      <c r="R3659">
        <f t="shared" si="198"/>
        <v>847.75923501695763</v>
      </c>
      <c r="T3659">
        <f t="shared" si="193"/>
        <v>644.75150952159765</v>
      </c>
      <c r="U3659">
        <f t="shared" si="199"/>
        <v>2023.799868711543</v>
      </c>
      <c r="V3659">
        <f t="shared" si="200"/>
        <v>2056.5677727249622</v>
      </c>
    </row>
    <row r="3660" spans="1:22">
      <c r="A3660" s="1">
        <v>45484</v>
      </c>
      <c r="B3660">
        <f>IFERROR(VLOOKUP($A3660,'BTC-Web'!$A$2:$H$10000,2,0),"")</f>
        <v>57729.89</v>
      </c>
      <c r="C3660">
        <f>VLOOKUP(A3660,H_SPBTFDUE!$B$2:$C$5828,2,0)</f>
        <v>277.42</v>
      </c>
      <c r="D3660" s="2">
        <f>D3659*(1-D$1+IF(AND(WEEKDAY($A3660)&lt;&gt;1,WEEKDAY($A3660)&lt;&gt;7),-VLOOKUP($A3660,ETF_OP_Fee!$G$5:$H$14,2,1),0))^($A3660-$A3659)*(1+2*(C3660/C3659-1))+IFERROR(VLOOKUP(A3660,BITXeom!$C$9:$D$100,2,0),0)-$D$3*IFERROR(VLOOKUP($A3660,Dividends!$C$10:$E$100,2,0),0)</f>
        <v>28.546021346563059</v>
      </c>
      <c r="F3660" s="44" t="str">
        <f t="shared" ref="F3660:F3723" si="201">IFERROR(D3660/E3660-1,"")</f>
        <v/>
      </c>
      <c r="G3660" s="66">
        <f t="shared" si="196"/>
        <v>3.1003856270341665E-3</v>
      </c>
      <c r="L3660" s="9">
        <f>VLOOKUP(A3660,'ETH-Web'!$A$1:$G$10001,6,0)</f>
        <v>3100.33</v>
      </c>
      <c r="M3660" s="2">
        <f>M3659*(1-M$1+IF(AND(WEEKDAY($A3660)&lt;&gt;1,WEEKDAY($A3660)&lt;&gt;7),-VLOOKUP($A3660,ETF_OP_Fee!$K$5:$L$14,2,1),0))^($A3660-$A3659)*(1+2*(L3660/L3659-1))-M$3*IFERROR(VLOOKUP($A5256,Dividends!$C$10:$E$100,3,0),0)</f>
        <v>10.014985407099052</v>
      </c>
      <c r="N3660" s="9">
        <v>9.82</v>
      </c>
      <c r="O3660" s="9">
        <f>VLOOKUP(A3660,'ETHU-Web'!$A$3:$G$5000,5,0)</f>
        <v>9.83</v>
      </c>
      <c r="P3660" s="44">
        <f t="shared" si="197"/>
        <v>1.9855947769760851E-2</v>
      </c>
      <c r="R3660">
        <f t="shared" si="198"/>
        <v>843.31854744182385</v>
      </c>
      <c r="T3660">
        <f t="shared" si="193"/>
        <v>644.26381792847189</v>
      </c>
      <c r="U3660">
        <f t="shared" si="199"/>
        <v>2022.5668866045794</v>
      </c>
      <c r="V3660">
        <f t="shared" si="200"/>
        <v>2054.0033547069811</v>
      </c>
    </row>
    <row r="3661" spans="1:22">
      <c r="A3661" s="1">
        <v>45485</v>
      </c>
      <c r="B3661">
        <f>IFERROR(VLOOKUP($A3661,'BTC-Web'!$A$2:$H$10000,2,0),"")</f>
        <v>57341.2</v>
      </c>
      <c r="C3661">
        <f>VLOOKUP(A3661,H_SPBTFDUE!$B$2:$C$5828,2,0)</f>
        <v>278.66000000000003</v>
      </c>
      <c r="D3661" s="2">
        <f>D3660*(1-D$1+IF(AND(WEEKDAY($A3661)&lt;&gt;1,WEEKDAY($A3661)&lt;&gt;7),-VLOOKUP($A3661,ETF_OP_Fee!$G$5:$H$14,2,1),0))^($A3661-$A3660)*(1+2*(C3661/C3660-1))+IFERROR(VLOOKUP(A3661,BITXeom!$C$9:$D$100,2,0),0)-$D$3*IFERROR(VLOOKUP($A3661,Dividends!$C$10:$E$100,2,0),0)</f>
        <v>28.797736980169521</v>
      </c>
      <c r="F3661" s="44" t="str">
        <f t="shared" si="201"/>
        <v/>
      </c>
      <c r="G3661" s="66">
        <f t="shared" si="196"/>
        <v>3.0725082960872349E-3</v>
      </c>
      <c r="L3661" s="9">
        <f>VLOOKUP(A3661,'ETH-Web'!$A$1:$G$10001,6,0)</f>
        <v>3134.16</v>
      </c>
      <c r="M3661" s="2">
        <f>M3660*(1-M$1+IF(AND(WEEKDAY($A3661)&lt;&gt;1,WEEKDAY($A3661)&lt;&gt;7),-VLOOKUP($A3661,ETF_OP_Fee!$K$5:$L$14,2,1),0))^($A3661-$A3660)*(1+2*(L3661/L3660-1))-M$3*IFERROR(VLOOKUP($A5257,Dividends!$C$10:$E$100,3,0),0)</f>
        <v>10.233255687942361</v>
      </c>
      <c r="N3661" s="9">
        <v>9.9</v>
      </c>
      <c r="O3661" s="9">
        <f>VLOOKUP(A3661,'ETHU-Web'!$A$3:$G$5000,5,0)</f>
        <v>9.89</v>
      </c>
      <c r="P3661" s="44">
        <f t="shared" si="197"/>
        <v>3.3662190701248429E-2</v>
      </c>
      <c r="R3661">
        <f t="shared" si="198"/>
        <v>837.64056180552416</v>
      </c>
      <c r="T3661">
        <f t="shared" si="193"/>
        <v>647.14352066883419</v>
      </c>
      <c r="U3661">
        <f t="shared" si="199"/>
        <v>2044.6366139477436</v>
      </c>
      <c r="V3661">
        <f t="shared" si="200"/>
        <v>2098.7690603831165</v>
      </c>
    </row>
    <row r="3662" spans="1:22">
      <c r="A3662" s="1">
        <v>45488</v>
      </c>
      <c r="B3662">
        <f>IFERROR(VLOOKUP($A3662,'BTC-Web'!$A$2:$H$10000,2,0),"")</f>
        <v>60815.46</v>
      </c>
      <c r="C3662">
        <f>VLOOKUP(A3662,H_SPBTFDUE!$B$2:$C$5828,2,0)</f>
        <v>306.87</v>
      </c>
      <c r="D3662" s="2">
        <f>D3661*(1-D$1+IF(AND(WEEKDAY($A3662)&lt;&gt;1,WEEKDAY($A3662)&lt;&gt;7),-VLOOKUP($A3662,ETF_OP_Fee!$G$5:$H$14,2,1),0))^($A3662-$A3661)*(1+2*(C3662/C3661-1))+IFERROR(VLOOKUP(A3662,BITXeom!$C$9:$D$100,2,0),0)-$D$3*IFERROR(VLOOKUP($A3662,Dividends!$C$10:$E$100,2,0),0)</f>
        <v>34.615863163901388</v>
      </c>
      <c r="F3662" s="44" t="str">
        <f t="shared" si="201"/>
        <v/>
      </c>
      <c r="G3662" s="66">
        <f t="shared" si="196"/>
        <v>2.4502608023389033E-3</v>
      </c>
      <c r="L3662" s="9">
        <f>VLOOKUP(A3662,'ETH-Web'!$A$1:$G$10001,6,0)</f>
        <v>3489.55</v>
      </c>
      <c r="M3662" s="2">
        <f>M3661*(1-M$1+IF(AND(WEEKDAY($A3662)&lt;&gt;1,WEEKDAY($A3662)&lt;&gt;7),-VLOOKUP($A3662,ETF_OP_Fee!$K$5:$L$14,2,1),0))^($A3662-$A3661)*(1+2*(L3662/L3661-1))-M$3*IFERROR(VLOOKUP($A5258,Dividends!$C$10:$E$100,3,0),0)</f>
        <v>12.552929947540688</v>
      </c>
      <c r="N3662" s="9">
        <v>11.77</v>
      </c>
      <c r="O3662" s="9">
        <f>VLOOKUP(A3662,'ETHU-Web'!$A$3:$G$5000,5,0)</f>
        <v>11.78</v>
      </c>
      <c r="P3662" s="44">
        <f t="shared" si="197"/>
        <v>6.651911194058524E-2</v>
      </c>
      <c r="R3662">
        <f t="shared" si="198"/>
        <v>888.39257080182108</v>
      </c>
      <c r="T3662">
        <f t="shared" si="193"/>
        <v>712.65675801207612</v>
      </c>
      <c r="U3662">
        <f t="shared" si="199"/>
        <v>2276.4829160608742</v>
      </c>
      <c r="V3662">
        <f t="shared" si="200"/>
        <v>2574.5180023301546</v>
      </c>
    </row>
    <row r="3663" spans="1:22">
      <c r="A3663" s="1">
        <v>45489</v>
      </c>
      <c r="B3663">
        <f>IFERROR(VLOOKUP($A3663,'BTC-Web'!$A$2:$H$10000,2,0),"")</f>
        <v>64784.42</v>
      </c>
      <c r="C3663">
        <f>VLOOKUP(A3663,H_SPBTFDUE!$B$2:$C$5828,2,0)</f>
        <v>315.32</v>
      </c>
      <c r="D3663" s="2">
        <f>D3662*(1-D$1+IF(AND(WEEKDAY($A3663)&lt;&gt;1,WEEKDAY($A3663)&lt;&gt;7),-VLOOKUP($A3663,ETF_OP_Fee!$G$5:$H$14,2,1),0))^($A3663-$A3662)*(1+2*(C3663/C3662-1))+IFERROR(VLOOKUP(A3663,BITXeom!$C$9:$D$100,2,0),0)-$D$3*IFERROR(VLOOKUP($A3663,Dividends!$C$10:$E$100,2,0),0)</f>
        <v>36.517831544548919</v>
      </c>
      <c r="F3663" s="44" t="str">
        <f t="shared" si="201"/>
        <v/>
      </c>
      <c r="G3663" s="66">
        <f t="shared" si="196"/>
        <v>2.3151920495776525E-3</v>
      </c>
      <c r="L3663" s="9">
        <f>VLOOKUP(A3663,'ETH-Web'!$A$1:$G$10001,6,0)</f>
        <v>3443.51</v>
      </c>
      <c r="M3663" s="2">
        <f>M3662*(1-M$1+IF(AND(WEEKDAY($A3663)&lt;&gt;1,WEEKDAY($A3663)&lt;&gt;7),-VLOOKUP($A3663,ETF_OP_Fee!$K$5:$L$14,2,1),0))^($A3663-$A3662)*(1+2*(L3663/L3662-1))-M$3*IFERROR(VLOOKUP($A5259,Dividends!$C$10:$E$100,3,0),0)</f>
        <v>12.221343074952113</v>
      </c>
      <c r="N3663" s="9">
        <v>12.24</v>
      </c>
      <c r="O3663" s="9">
        <f>VLOOKUP(A3663,'ETHU-Web'!$A$3:$G$5000,5,0)</f>
        <v>12.23</v>
      </c>
      <c r="P3663" s="44">
        <f t="shared" si="197"/>
        <v>-1.5242585823437294E-3</v>
      </c>
      <c r="R3663">
        <f t="shared" si="198"/>
        <v>946.37116009161014</v>
      </c>
      <c r="T3663">
        <f t="shared" si="193"/>
        <v>732.28053878309322</v>
      </c>
      <c r="U3663">
        <f t="shared" si="199"/>
        <v>2246.4477328838334</v>
      </c>
      <c r="V3663">
        <f t="shared" si="200"/>
        <v>2506.5118574394237</v>
      </c>
    </row>
    <row r="3664" spans="1:22">
      <c r="A3664" s="1">
        <v>45490</v>
      </c>
      <c r="B3664">
        <f>IFERROR(VLOOKUP($A3664,'BTC-Web'!$A$2:$H$10000,2,0),"")</f>
        <v>65091.83</v>
      </c>
      <c r="C3664">
        <f>VLOOKUP(A3664,H_SPBTFDUE!$B$2:$C$5828,2,0)</f>
        <v>311.83999999999997</v>
      </c>
      <c r="D3664" s="2">
        <f>D3663*(1-D$1+IF(AND(WEEKDAY($A3664)&lt;&gt;1,WEEKDAY($A3664)&lt;&gt;7),-VLOOKUP($A3664,ETF_OP_Fee!$G$5:$H$14,2,1),0))^($A3664-$A3663)*(1+2*(C3664/C3663-1))+IFERROR(VLOOKUP(A3664,BITXeom!$C$9:$D$100,2,0),0)-$D$3*IFERROR(VLOOKUP($A3664,Dividends!$C$10:$E$100,2,0),0)</f>
        <v>35.707475225929201</v>
      </c>
      <c r="F3664" s="44" t="str">
        <f t="shared" si="201"/>
        <v/>
      </c>
      <c r="G3664" s="66">
        <f t="shared" si="196"/>
        <v>2.3661743383416025E-3</v>
      </c>
      <c r="L3664" s="9">
        <f>VLOOKUP(A3664,'ETH-Web'!$A$1:$G$10001,6,0)</f>
        <v>3388.75</v>
      </c>
      <c r="M3664" s="2">
        <f>M3663*(1-M$1+IF(AND(WEEKDAY($A3664)&lt;&gt;1,WEEKDAY($A3664)&lt;&gt;7),-VLOOKUP($A3664,ETF_OP_Fee!$K$5:$L$14,2,1),0))^($A3664-$A3663)*(1+2*(L3664/L3663-1))-M$3*IFERROR(VLOOKUP($A5260,Dividends!$C$10:$E$100,3,0),0)</f>
        <v>11.832309074527473</v>
      </c>
      <c r="N3664" s="9">
        <v>11.79</v>
      </c>
      <c r="O3664" s="9">
        <f>VLOOKUP(A3664,'ETHU-Web'!$A$3:$G$5000,5,0)</f>
        <v>11.81</v>
      </c>
      <c r="P3664" s="44">
        <f t="shared" si="197"/>
        <v>3.5885559395651967E-3</v>
      </c>
      <c r="R3664">
        <f t="shared" si="198"/>
        <v>950.8618070453648</v>
      </c>
      <c r="T3664">
        <f t="shared" si="193"/>
        <v>724.19879238272165</v>
      </c>
      <c r="U3664">
        <f t="shared" si="199"/>
        <v>2210.7238703561457</v>
      </c>
      <c r="V3664">
        <f t="shared" si="200"/>
        <v>2426.7237090312528</v>
      </c>
    </row>
    <row r="3665" spans="1:22">
      <c r="A3665" s="1">
        <v>45491</v>
      </c>
      <c r="B3665">
        <f>IFERROR(VLOOKUP($A3665,'BTC-Web'!$A$2:$H$10000,2,0),"")</f>
        <v>64104.74</v>
      </c>
      <c r="C3665">
        <f>VLOOKUP(A3665,H_SPBTFDUE!$B$2:$C$5828,2,0)</f>
        <v>306.58999999999997</v>
      </c>
      <c r="D3665" s="2">
        <f>D3664*(1-D$1+IF(AND(WEEKDAY($A3665)&lt;&gt;1,WEEKDAY($A3665)&lt;&gt;7),-VLOOKUP($A3665,ETF_OP_Fee!$G$5:$H$14,2,1),0))^($A3665-$A3664)*(1+2*(C3665/C3664-1))+IFERROR(VLOOKUP(A3665,BITXeom!$C$9:$D$100,2,0),0)-$D$3*IFERROR(VLOOKUP($A3665,Dividends!$C$10:$E$100,2,0),0)</f>
        <v>34.501005251960329</v>
      </c>
      <c r="F3665" s="44" t="str">
        <f t="shared" si="201"/>
        <v/>
      </c>
      <c r="G3665" s="66">
        <f t="shared" si="196"/>
        <v>2.4457228920729372E-3</v>
      </c>
      <c r="L3665" s="9">
        <f>VLOOKUP(A3665,'ETH-Web'!$A$1:$G$10001,6,0)</f>
        <v>3426.26</v>
      </c>
      <c r="M3665" s="2">
        <f>M3664*(1-M$1+IF(AND(WEEKDAY($A3665)&lt;&gt;1,WEEKDAY($A3665)&lt;&gt;7),-VLOOKUP($A3665,ETF_OP_Fee!$K$5:$L$14,2,1),0))^($A3665-$A3664)*(1+2*(L3665/L3664-1))-M$3*IFERROR(VLOOKUP($A5261,Dividends!$C$10:$E$100,3,0),0)</f>
        <v>12.093907614450989</v>
      </c>
      <c r="O3665" s="9">
        <f>VLOOKUP(A3665,'ETHU-Web'!$A$3:$G$5000,5,0)</f>
        <v>11.71</v>
      </c>
      <c r="P3665" s="44" t="str">
        <f t="shared" si="197"/>
        <v/>
      </c>
      <c r="R3665">
        <f t="shared" si="198"/>
        <v>936.4423909509577</v>
      </c>
      <c r="T3665">
        <f t="shared" ref="T3665:T3728" si="202">IF($A3665&gt;=$R$2,C3665*T$4,"")</f>
        <v>712.00650255457492</v>
      </c>
      <c r="U3665">
        <f t="shared" si="199"/>
        <v>2235.1943247647209</v>
      </c>
      <c r="V3665">
        <f t="shared" si="200"/>
        <v>2480.3757371418951</v>
      </c>
    </row>
    <row r="3666" spans="1:22">
      <c r="A3666" s="1">
        <v>45492</v>
      </c>
      <c r="B3666">
        <f>IFERROR(VLOOKUP($A3666,'BTC-Web'!$A$2:$H$10000,2,0),"")</f>
        <v>63972.32</v>
      </c>
      <c r="C3666">
        <f>VLOOKUP(A3666,H_SPBTFDUE!$B$2:$C$5828,2,0)</f>
        <v>325.35000000000002</v>
      </c>
      <c r="D3666" s="2">
        <f>D3665*(1-D$1+IF(AND(WEEKDAY($A3666)&lt;&gt;1,WEEKDAY($A3666)&lt;&gt;7),-VLOOKUP($A3666,ETF_OP_Fee!$G$5:$H$14,2,1),0))^($A3666-$A3665)*(1+2*(C3666/C3665-1))+IFERROR(VLOOKUP(A3666,BITXeom!$C$9:$D$100,2,0),0)-$D$3*IFERROR(VLOOKUP($A3666,Dividends!$C$10:$E$100,2,0),0)</f>
        <v>38.718515786748775</v>
      </c>
      <c r="F3666" s="44" t="str">
        <f t="shared" si="201"/>
        <v/>
      </c>
      <c r="G3666" s="66">
        <f t="shared" si="196"/>
        <v>2.1462918754878617E-3</v>
      </c>
      <c r="L3666" s="9">
        <f>VLOOKUP(A3666,'ETH-Web'!$A$1:$G$10001,6,0)</f>
        <v>3505.73</v>
      </c>
      <c r="M3666" s="2">
        <f>M3665*(1-M$1+IF(AND(WEEKDAY($A3666)&lt;&gt;1,WEEKDAY($A3666)&lt;&gt;7),-VLOOKUP($A3666,ETF_OP_Fee!$K$5:$L$14,2,1),0))^($A3666-$A3665)*(1+2*(L3666/L3665-1))-M$3*IFERROR(VLOOKUP($A5262,Dividends!$C$10:$E$100,3,0),0)</f>
        <v>12.654568579908899</v>
      </c>
      <c r="N3666" s="9">
        <v>12.56</v>
      </c>
      <c r="O3666" s="9">
        <f>VLOOKUP(A3666,'ETHU-Web'!$A$3:$G$5000,5,0)</f>
        <v>12.56</v>
      </c>
      <c r="P3666" s="44">
        <f t="shared" si="197"/>
        <v>7.5293455341478577E-3</v>
      </c>
      <c r="R3666">
        <f t="shared" si="198"/>
        <v>934.50799886997083</v>
      </c>
      <c r="T3666">
        <f t="shared" si="202"/>
        <v>755.57361820715278</v>
      </c>
      <c r="U3666">
        <f t="shared" si="199"/>
        <v>2287.0382866908594</v>
      </c>
      <c r="V3666">
        <f t="shared" si="200"/>
        <v>2595.3633738774911</v>
      </c>
    </row>
    <row r="3667" spans="1:22">
      <c r="A3667" s="1">
        <v>45495</v>
      </c>
      <c r="B3667">
        <f>IFERROR(VLOOKUP($A3667,'BTC-Web'!$A$2:$H$10000,2,0),"")</f>
        <v>68152.98</v>
      </c>
      <c r="C3667">
        <f>VLOOKUP(A3667,H_SPBTFDUE!$B$2:$C$5828,2,0)</f>
        <v>329.39</v>
      </c>
      <c r="D3667" s="2">
        <f>D3666*(1-D$1+IF(AND(WEEKDAY($A3667)&lt;&gt;1,WEEKDAY($A3667)&lt;&gt;7),-VLOOKUP($A3667,ETF_OP_Fee!$G$5:$H$14,2,1),0))^($A3667-$A3666)*(1+2*(C3667/C3666-1))+IFERROR(VLOOKUP(A3667,BITXeom!$C$9:$D$100,2,0),0)-$D$3*IFERROR(VLOOKUP($A3667,Dividends!$C$10:$E$100,2,0),0)</f>
        <v>39.66573379588079</v>
      </c>
      <c r="F3667" s="44" t="str">
        <f t="shared" si="201"/>
        <v/>
      </c>
      <c r="G3667" s="66">
        <f t="shared" si="196"/>
        <v>2.0928774356171152E-3</v>
      </c>
      <c r="L3667" s="9">
        <f>VLOOKUP(A3667,'ETH-Web'!$A$1:$G$10001,6,0)</f>
        <v>3440.42</v>
      </c>
      <c r="M3667" s="2">
        <f>M3666*(1-M$1+IF(AND(WEEKDAY($A3667)&lt;&gt;1,WEEKDAY($A3667)&lt;&gt;7),-VLOOKUP($A3667,ETF_OP_Fee!$K$5:$L$14,2,1),0))^($A3667-$A3666)*(1+2*(L3667/L3666-1))-M$3*IFERROR(VLOOKUP($A5263,Dividends!$C$10:$E$100,3,0),0)</f>
        <v>12.182030615139357</v>
      </c>
      <c r="N3667" s="9">
        <v>12.33</v>
      </c>
      <c r="O3667" s="9">
        <f>VLOOKUP(A3667,'ETHU-Web'!$A$3:$G$5000,5,0)</f>
        <v>12.34</v>
      </c>
      <c r="P3667" s="44">
        <f t="shared" si="197"/>
        <v>-1.2000761140360305E-2</v>
      </c>
      <c r="R3667">
        <f t="shared" si="198"/>
        <v>995.57910291240239</v>
      </c>
      <c r="T3667">
        <f t="shared" si="202"/>
        <v>764.95587552252664</v>
      </c>
      <c r="U3667">
        <f t="shared" si="199"/>
        <v>2244.4319049946707</v>
      </c>
      <c r="V3667">
        <f t="shared" si="200"/>
        <v>2498.4491473050739</v>
      </c>
    </row>
    <row r="3668" spans="1:22">
      <c r="A3668" s="1">
        <v>45496</v>
      </c>
      <c r="B3668">
        <f>IFERROR(VLOOKUP($A3668,'BTC-Web'!$A$2:$H$10000,2,0),"")</f>
        <v>67584.800000000003</v>
      </c>
      <c r="C3668">
        <f>VLOOKUP(A3668,H_SPBTFDUE!$B$2:$C$5828,2,0)</f>
        <v>316.06</v>
      </c>
      <c r="D3668" s="2">
        <f>D3667*(1-D$1+IF(AND(WEEKDAY($A3668)&lt;&gt;1,WEEKDAY($A3668)&lt;&gt;7),-VLOOKUP($A3668,ETF_OP_Fee!$G$5:$H$14,2,1),0))^($A3668-$A3667)*(1+2*(C3668/C3667-1))+IFERROR(VLOOKUP(A3668,BITXeom!$C$9:$D$100,2,0),0)-$D$3*IFERROR(VLOOKUP($A3668,Dividends!$C$10:$E$100,2,0),0)</f>
        <v>36.450894232932882</v>
      </c>
      <c r="F3668" s="44" t="str">
        <f t="shared" si="201"/>
        <v/>
      </c>
      <c r="G3668" s="66">
        <f t="shared" si="196"/>
        <v>2.2621607389018898E-3</v>
      </c>
      <c r="L3668" s="9">
        <f>VLOOKUP(A3668,'ETH-Web'!$A$1:$G$10001,6,0)</f>
        <v>3482</v>
      </c>
      <c r="M3668" s="2">
        <f>M3667*(1-M$1+IF(AND(WEEKDAY($A3668)&lt;&gt;1,WEEKDAY($A3668)&lt;&gt;7),-VLOOKUP($A3668,ETF_OP_Fee!$K$5:$L$14,2,1),0))^($A3668-$A3667)*(1+2*(L3668/L3667-1))-M$3*IFERROR(VLOOKUP($A5264,Dividends!$C$10:$E$100,3,0),0)</f>
        <v>12.47613267701365</v>
      </c>
      <c r="N3668" s="9">
        <v>11.99</v>
      </c>
      <c r="O3668" s="9">
        <f>VLOOKUP(A3668,'ETHU-Web'!$A$3:$G$5000,5,0)</f>
        <v>12.01</v>
      </c>
      <c r="P3668" s="44">
        <f t="shared" si="197"/>
        <v>4.0544843787627238E-2</v>
      </c>
      <c r="R3668">
        <f t="shared" si="198"/>
        <v>987.27912637883389</v>
      </c>
      <c r="T3668">
        <f t="shared" si="202"/>
        <v>733.99907106363207</v>
      </c>
      <c r="U3668">
        <f t="shared" si="199"/>
        <v>2271.5575113478712</v>
      </c>
      <c r="V3668">
        <f t="shared" si="200"/>
        <v>2558.7674200893593</v>
      </c>
    </row>
    <row r="3669" spans="1:22">
      <c r="A3669" s="1">
        <v>45497</v>
      </c>
      <c r="B3669">
        <f>IFERROR(VLOOKUP($A3669,'BTC-Web'!$A$2:$H$10000,2,0),"")</f>
        <v>65927.86</v>
      </c>
      <c r="C3669">
        <f>VLOOKUP(A3669,H_SPBTFDUE!$B$2:$C$5828,2,0)</f>
        <v>316.77</v>
      </c>
      <c r="D3669" s="2">
        <f>D3668*(1-D$1+IF(AND(WEEKDAY($A3669)&lt;&gt;1,WEEKDAY($A3669)&lt;&gt;7),-VLOOKUP($A3669,ETF_OP_Fee!$G$5:$H$14,2,1),0))^($A3669-$A3668)*(1+2*(C3669/C3668-1))+IFERROR(VLOOKUP(A3669,BITXeom!$C$9:$D$100,2,0),0)-$D$3*IFERROR(VLOOKUP($A3669,Dividends!$C$10:$E$100,2,0),0)</f>
        <v>35.9264476378723</v>
      </c>
      <c r="F3669" s="44" t="str">
        <f t="shared" si="201"/>
        <v/>
      </c>
      <c r="G3669" s="66">
        <f t="shared" si="196"/>
        <v>2.2518795065113659E-3</v>
      </c>
      <c r="L3669" s="9">
        <f>VLOOKUP(A3669,'ETH-Web'!$A$1:$G$10001,6,0)</f>
        <v>3336.34</v>
      </c>
      <c r="M3669" s="2">
        <f>M3668*(1-M$1+IF(AND(WEEKDAY($A3669)&lt;&gt;1,WEEKDAY($A3669)&lt;&gt;7),-VLOOKUP($A3669,ETF_OP_Fee!$K$5:$L$14,2,1),0))^($A3669-$A3668)*(1+2*(L3669/L3668-1))-M$3*IFERROR(VLOOKUP($A5265,Dividends!$C$10:$E$100,3,0),0)</f>
        <v>11.431996775748763</v>
      </c>
      <c r="N3669" s="9">
        <v>11.33</v>
      </c>
      <c r="O3669" s="9">
        <f>VLOOKUP(A3669,'ETHU-Web'!$A$3:$G$5000,5,0)</f>
        <v>11.32</v>
      </c>
      <c r="P3669" s="44">
        <f t="shared" si="197"/>
        <v>9.0023632611440085E-3</v>
      </c>
      <c r="R3669">
        <f t="shared" si="198"/>
        <v>963.07453783729579</v>
      </c>
      <c r="T3669">
        <f t="shared" si="202"/>
        <v>735.64793311658138</v>
      </c>
      <c r="U3669">
        <f t="shared" si="199"/>
        <v>2176.5330808185977</v>
      </c>
      <c r="V3669">
        <f t="shared" si="200"/>
        <v>2344.6224606321193</v>
      </c>
    </row>
    <row r="3670" spans="1:22">
      <c r="A3670" s="1">
        <v>45498</v>
      </c>
      <c r="B3670">
        <f>IFERROR(VLOOKUP($A3670,'BTC-Web'!$A$2:$H$10000,2,0),"")</f>
        <v>65375.88</v>
      </c>
      <c r="C3670">
        <f>VLOOKUP(A3670,H_SPBTFDUE!$B$2:$C$5828,2,0)</f>
        <v>311.74</v>
      </c>
      <c r="D3670" s="2">
        <f>D3669*(1-D$1+IF(AND(WEEKDAY($A3670)&lt;&gt;1,WEEKDAY($A3670)&lt;&gt;7),-VLOOKUP($A3670,ETF_OP_Fee!$G$5:$H$14,2,1),0))^($A3670-$A3669)*(1+2*(C3670/C3669-1))+IFERROR(VLOOKUP(A3670,BITXeom!$C$9:$D$100,2,0),0)-$D$3*IFERROR(VLOOKUP($A3670,Dividends!$C$10:$E$100,2,0),0)</f>
        <v>34.781300114002534</v>
      </c>
      <c r="F3670" s="44" t="str">
        <f t="shared" si="201"/>
        <v/>
      </c>
      <c r="G3670" s="66">
        <f t="shared" si="196"/>
        <v>2.3232776051309921E-3</v>
      </c>
      <c r="L3670" s="9">
        <f>VLOOKUP(A3670,'ETH-Web'!$A$1:$G$10001,6,0)</f>
        <v>3174.43</v>
      </c>
      <c r="M3670" s="2">
        <f>M3669*(1-M$1+IF(AND(WEEKDAY($A3670)&lt;&gt;1,WEEKDAY($A3670)&lt;&gt;7),-VLOOKUP($A3670,ETF_OP_Fee!$K$5:$L$14,2,1),0))^($A3670-$A3669)*(1+2*(L3670/L3669-1))-M$3*IFERROR(VLOOKUP($A5266,Dividends!$C$10:$E$100,3,0),0)</f>
        <v>10.322130732441423</v>
      </c>
      <c r="N3670" s="9">
        <v>9.6999999999999993</v>
      </c>
      <c r="O3670" s="9">
        <f>VLOOKUP(A3670,'ETHU-Web'!$A$3:$G$5000,5,0)</f>
        <v>9.73</v>
      </c>
      <c r="P3670" s="44">
        <f t="shared" si="197"/>
        <v>6.4137188911487009E-2</v>
      </c>
      <c r="R3670">
        <f t="shared" si="198"/>
        <v>955.01121099193131</v>
      </c>
      <c r="T3670">
        <f t="shared" si="202"/>
        <v>723.96655829075701</v>
      </c>
      <c r="U3670">
        <f t="shared" si="199"/>
        <v>2070.9076136553767</v>
      </c>
      <c r="V3670">
        <f t="shared" si="200"/>
        <v>2116.9967094640037</v>
      </c>
    </row>
    <row r="3671" spans="1:22">
      <c r="A3671" s="1">
        <v>45499</v>
      </c>
      <c r="B3671">
        <f>IFERROR(VLOOKUP($A3671,'BTC-Web'!$A$2:$H$10000,2,0),"")</f>
        <v>65771.81</v>
      </c>
      <c r="C3671">
        <f>VLOOKUP(A3671,H_SPBTFDUE!$B$2:$C$5828,2,0)</f>
        <v>327.89</v>
      </c>
      <c r="D3671" s="2">
        <f>D3670*(1-D$1+IF(AND(WEEKDAY($A3671)&lt;&gt;1,WEEKDAY($A3671)&lt;&gt;7),-VLOOKUP($A3671,ETF_OP_Fee!$G$5:$H$14,2,1),0))^($A3671-$A3670)*(1+2*(C3671/C3670-1))+IFERROR(VLOOKUP(A3671,BITXeom!$C$9:$D$100,2,0),0)-$D$3*IFERROR(VLOOKUP($A3671,Dividends!$C$10:$E$100,2,0),0)</f>
        <v>38.380432396879804</v>
      </c>
      <c r="F3671" s="44" t="str">
        <f t="shared" si="201"/>
        <v/>
      </c>
      <c r="G3671" s="66">
        <f t="shared" si="196"/>
        <v>2.0824372645385628E-3</v>
      </c>
      <c r="L3671" s="9">
        <f>VLOOKUP(A3671,'ETH-Web'!$A$1:$G$10001,6,0)</f>
        <v>3275.95</v>
      </c>
      <c r="M3671" s="2">
        <f>M3670*(1-M$1+IF(AND(WEEKDAY($A3671)&lt;&gt;1,WEEKDAY($A3671)&lt;&gt;7),-VLOOKUP($A3671,ETF_OP_Fee!$K$5:$L$14,2,1),0))^($A3671-$A3670)*(1+2*(L3671/L3670-1))-M$3*IFERROR(VLOOKUP($A5267,Dividends!$C$10:$E$100,3,0),0)</f>
        <v>10.98203253406383</v>
      </c>
      <c r="N3671" s="9">
        <v>10.61</v>
      </c>
      <c r="O3671" s="9">
        <f>VLOOKUP(A3671,'ETHU-Web'!$A$3:$G$5000,5,0)</f>
        <v>10.66</v>
      </c>
      <c r="P3671" s="44">
        <f t="shared" si="197"/>
        <v>3.5064329317985976E-2</v>
      </c>
      <c r="R3671">
        <f t="shared" si="198"/>
        <v>960.79495858765063</v>
      </c>
      <c r="T3671">
        <f t="shared" si="202"/>
        <v>761.4723641430561</v>
      </c>
      <c r="U3671">
        <f t="shared" si="199"/>
        <v>2137.1363668294252</v>
      </c>
      <c r="V3671">
        <f t="shared" si="200"/>
        <v>2252.3379465414746</v>
      </c>
    </row>
    <row r="3672" spans="1:22">
      <c r="A3672" s="1">
        <v>45502</v>
      </c>
      <c r="B3672">
        <f>IFERROR(VLOOKUP($A3672,'BTC-Web'!$A$2:$H$10000,2,0),"")</f>
        <v>68259.05</v>
      </c>
      <c r="C3672">
        <f>VLOOKUP(A3672,H_SPBTFDUE!$B$2:$C$5828,2,0)</f>
        <v>323.52999999999997</v>
      </c>
      <c r="D3672" s="2">
        <f>D3671*(1-D$1+IF(AND(WEEKDAY($A3672)&lt;&gt;1,WEEKDAY($A3672)&lt;&gt;7),-VLOOKUP($A3672,ETF_OP_Fee!$G$5:$H$14,2,1),0))^($A3672-$A3671)*(1+2*(C3672/C3671-1))+IFERROR(VLOOKUP(A3672,BITXeom!$C$9:$D$100,2,0),0)-$D$3*IFERROR(VLOOKUP($A3672,Dividends!$C$10:$E$100,2,0),0)</f>
        <v>37.346222963790339</v>
      </c>
      <c r="F3672" s="44" t="str">
        <f t="shared" si="201"/>
        <v/>
      </c>
      <c r="G3672" s="66">
        <f t="shared" si="196"/>
        <v>2.1377097931123759E-3</v>
      </c>
      <c r="L3672" s="9">
        <f>VLOOKUP(A3672,'ETH-Web'!$A$1:$G$10001,6,0)</f>
        <v>3320.54</v>
      </c>
      <c r="M3672" s="2">
        <f>M3671*(1-M$1+IF(AND(WEEKDAY($A3672)&lt;&gt;1,WEEKDAY($A3672)&lt;&gt;7),-VLOOKUP($A3672,ETF_OP_Fee!$K$5:$L$14,2,1),0))^($A3672-$A3671)*(1+2*(L3672/L3671-1))-M$3*IFERROR(VLOOKUP($A5268,Dividends!$C$10:$E$100,3,0),0)</f>
        <v>11.280028161461912</v>
      </c>
      <c r="N3672" s="9">
        <v>10.86</v>
      </c>
      <c r="O3672" s="9">
        <f>VLOOKUP(A3672,'ETHU-Web'!$A$3:$G$5000,5,0)</f>
        <v>10.86</v>
      </c>
      <c r="P3672" s="44">
        <f t="shared" si="197"/>
        <v>3.8676626285627291E-2</v>
      </c>
      <c r="R3672">
        <f t="shared" si="198"/>
        <v>997.12857404992167</v>
      </c>
      <c r="T3672">
        <f t="shared" si="202"/>
        <v>751.34695773339513</v>
      </c>
      <c r="U3672">
        <f t="shared" si="199"/>
        <v>2166.2256113529752</v>
      </c>
      <c r="V3672">
        <f t="shared" si="200"/>
        <v>2313.4547623413059</v>
      </c>
    </row>
    <row r="3673" spans="1:22">
      <c r="A3673" s="1">
        <v>45503</v>
      </c>
      <c r="B3673">
        <f>IFERROR(VLOOKUP($A3673,'BTC-Web'!$A$2:$H$10000,2,0),"")</f>
        <v>66819.05</v>
      </c>
      <c r="C3673">
        <f>VLOOKUP(A3673,H_SPBTFDUE!$B$2:$C$5828,2,0)</f>
        <v>316.5</v>
      </c>
      <c r="D3673" s="2">
        <f>D3672*(1-D$1+IF(AND(WEEKDAY($A3673)&lt;&gt;1,WEEKDAY($A3673)&lt;&gt;7),-VLOOKUP($A3673,ETF_OP_Fee!$G$5:$H$14,2,1),0))^($A3673-$A3672)*(1+2*(C3673/C3672-1))+IFERROR(VLOOKUP(A3673,BITXeom!$C$9:$D$100,2,0),0)-$D$3*IFERROR(VLOOKUP($A3673,Dividends!$C$10:$E$100,2,0),0)</f>
        <v>35.718920605302436</v>
      </c>
      <c r="F3673" s="44" t="str">
        <f t="shared" si="201"/>
        <v/>
      </c>
      <c r="G3673" s="66">
        <f t="shared" si="196"/>
        <v>2.2304993270213691E-3</v>
      </c>
      <c r="L3673" s="9">
        <f>VLOOKUP(A3673,'ETH-Web'!$A$1:$G$10001,6,0)</f>
        <v>3278.67</v>
      </c>
      <c r="M3673" s="2">
        <f>M3672*(1-M$1+IF(AND(WEEKDAY($A3673)&lt;&gt;1,WEEKDAY($A3673)&lt;&gt;7),-VLOOKUP($A3673,ETF_OP_Fee!$K$5:$L$14,2,1),0))^($A3673-$A3672)*(1+2*(L3673/L3672-1))-M$3*IFERROR(VLOOKUP($A5269,Dividends!$C$10:$E$100,3,0),0)</f>
        <v>10.99524620514577</v>
      </c>
      <c r="N3673" s="9">
        <v>10.56</v>
      </c>
      <c r="O3673" s="9">
        <f>VLOOKUP(A3673,'ETHU-Web'!$A$3:$G$5000,5,0)</f>
        <v>10.59</v>
      </c>
      <c r="P3673" s="44">
        <f t="shared" si="197"/>
        <v>4.1216496699409966E-2</v>
      </c>
      <c r="R3673">
        <f t="shared" si="198"/>
        <v>976.09304620955629</v>
      </c>
      <c r="T3673">
        <f t="shared" si="202"/>
        <v>735.02090106827677</v>
      </c>
      <c r="U3673">
        <f t="shared" si="199"/>
        <v>2138.9108172690767</v>
      </c>
      <c r="V3673">
        <f t="shared" si="200"/>
        <v>2255.0479779221555</v>
      </c>
    </row>
    <row r="3674" spans="1:22">
      <c r="A3674" s="1">
        <v>45504</v>
      </c>
      <c r="B3674">
        <f>IFERROR(VLOOKUP($A3674,'BTC-Web'!$A$2:$H$10000,2,0),"")</f>
        <v>66201.27</v>
      </c>
      <c r="C3674">
        <f>VLOOKUP(A3674,H_SPBTFDUE!$B$2:$C$5828,2,0)</f>
        <v>313.17</v>
      </c>
      <c r="D3674" s="2">
        <f>D3673*(1-D$1+IF(AND(WEEKDAY($A3674)&lt;&gt;1,WEEKDAY($A3674)&lt;&gt;7),-VLOOKUP($A3674,ETF_OP_Fee!$G$5:$H$14,2,1),0))^($A3674-$A3673)*(1+2*(C3674/C3673-1))+IFERROR(VLOOKUP(A3674,BITXeom!$C$9:$D$100,2,0),0)-$D$3*IFERROR(VLOOKUP($A3674,Dividends!$C$10:$E$100,2,0),0)</f>
        <v>34.963084480605659</v>
      </c>
      <c r="F3674" s="44" t="str">
        <f t="shared" si="201"/>
        <v/>
      </c>
      <c r="G3674" s="66">
        <f t="shared" si="196"/>
        <v>2.2773188444863922E-3</v>
      </c>
      <c r="L3674" s="9">
        <f>VLOOKUP(A3674,'ETH-Web'!$A$1:$G$10001,6,0)</f>
        <v>3231.3</v>
      </c>
      <c r="M3674" s="2">
        <f>M3673*(1-M$1+IF(AND(WEEKDAY($A3674)&lt;&gt;1,WEEKDAY($A3674)&lt;&gt;7),-VLOOKUP($A3674,ETF_OP_Fee!$K$5:$L$14,2,1),0))^($A3674-$A3673)*(1+2*(L3674/L3673-1))-M$3*IFERROR(VLOOKUP($A5270,Dividends!$C$10:$E$100,3,0),0)</f>
        <v>10.677224837829094</v>
      </c>
      <c r="N3674" s="9">
        <v>10.55</v>
      </c>
      <c r="O3674" s="9">
        <f>VLOOKUP(A3674,'ETHU-Web'!$A$3:$G$5000,5,0)</f>
        <v>10.58</v>
      </c>
      <c r="P3674" s="44">
        <f t="shared" si="197"/>
        <v>1.2059226334511175E-2</v>
      </c>
      <c r="R3674">
        <f t="shared" si="198"/>
        <v>967.06851260593078</v>
      </c>
      <c r="T3674">
        <f t="shared" si="202"/>
        <v>727.28750580585222</v>
      </c>
      <c r="U3674">
        <f t="shared" si="199"/>
        <v>2108.007980016765</v>
      </c>
      <c r="V3674">
        <f t="shared" si="200"/>
        <v>2189.8240231399623</v>
      </c>
    </row>
    <row r="3675" spans="1:22">
      <c r="A3675" s="1">
        <v>45505</v>
      </c>
      <c r="B3675">
        <f>IFERROR(VLOOKUP($A3675,'BTC-Web'!$A$2:$H$10000,2,0),"")</f>
        <v>64625.84</v>
      </c>
      <c r="C3675">
        <f>VLOOKUP(A3675,H_SPBTFDUE!$B$2:$C$5828,2,0)</f>
        <v>304.12</v>
      </c>
      <c r="D3675" s="2">
        <f>D3674*(1-D$1+IF(AND(WEEKDAY($A3675)&lt;&gt;1,WEEKDAY($A3675)&lt;&gt;7),-VLOOKUP($A3675,ETF_OP_Fee!$G$5:$H$14,2,1),0))^($A3675-$A3674)*(1+2*(C3675/C3674-1))+IFERROR(VLOOKUP(A3675,BITXeom!$C$9:$D$100,2,0),0)-$D$3*IFERROR(VLOOKUP($A3675,Dividends!$C$10:$E$100,2,0),0)</f>
        <v>32.938383938128368</v>
      </c>
      <c r="F3675" s="44" t="str">
        <f t="shared" si="201"/>
        <v/>
      </c>
      <c r="G3675" s="66">
        <f t="shared" si="196"/>
        <v>2.4088204130702311E-3</v>
      </c>
      <c r="L3675" s="9">
        <f>VLOOKUP(A3675,'ETH-Web'!$A$1:$G$10001,6,0)</f>
        <v>3201.56</v>
      </c>
      <c r="M3675" s="2">
        <f>M3674*(1-M$1+IF(AND(WEEKDAY($A3675)&lt;&gt;1,WEEKDAY($A3675)&lt;&gt;7),-VLOOKUP($A3675,ETF_OP_Fee!$K$5:$L$14,2,1),0))^($A3675-$A3674)*(1+2*(L3675/L3674-1))-M$3*IFERROR(VLOOKUP($A5271,Dividends!$C$10:$E$100,3,0),0)</f>
        <v>10.480385705251125</v>
      </c>
      <c r="O3675" s="9">
        <f>VLOOKUP(A3675,'ETHU-Web'!$A$3:$G$5000,5,0)</f>
        <v>9.67</v>
      </c>
      <c r="P3675" s="44" t="str">
        <f t="shared" si="197"/>
        <v/>
      </c>
      <c r="R3675">
        <f t="shared" ref="R3675:R3706" si="203">IF($A3675&gt;=$R$2,B3675*R$4,"")</f>
        <v>944.05462258818989</v>
      </c>
      <c r="T3675">
        <f t="shared" si="202"/>
        <v>706.27032048304682</v>
      </c>
      <c r="U3675">
        <f t="shared" si="199"/>
        <v>2088.6064520479295</v>
      </c>
      <c r="V3675">
        <f t="shared" si="200"/>
        <v>2149.4536958535973</v>
      </c>
    </row>
    <row r="3676" spans="1:22">
      <c r="A3676" s="1">
        <v>45506</v>
      </c>
      <c r="B3676">
        <f>IFERROR(VLOOKUP($A3676,'BTC-Web'!$A$2:$H$10000,2,0),"")</f>
        <v>65353.5</v>
      </c>
      <c r="C3676">
        <f>VLOOKUP(A3676,H_SPBTFDUE!$B$2:$C$5828,2,0)</f>
        <v>300.06</v>
      </c>
      <c r="D3676" s="2">
        <f>D3675*(1-D$1+IF(AND(WEEKDAY($A3676)&lt;&gt;1,WEEKDAY($A3676)&lt;&gt;7),-VLOOKUP($A3676,ETF_OP_Fee!$G$5:$H$14,2,1),0))^($A3676-$A3675)*(1+2*(C3676/C3675-1))+IFERROR(VLOOKUP(A3676,BITXeom!$C$9:$D$100,2,0),0)-$D$3*IFERROR(VLOOKUP($A3676,Dividends!$C$10:$E$100,2,0),0)</f>
        <v>32.055064882129969</v>
      </c>
      <c r="F3676" s="44" t="str">
        <f t="shared" si="201"/>
        <v/>
      </c>
      <c r="G3676" s="66">
        <f t="shared" si="196"/>
        <v>2.4730104957650686E-3</v>
      </c>
      <c r="L3676" s="9">
        <f>VLOOKUP(A3676,'ETH-Web'!$A$1:$G$10001,6,0)</f>
        <v>2986.01</v>
      </c>
      <c r="M3676" s="2">
        <f>M3675*(1-M$1+IF(AND(WEEKDAY($A3676)&lt;&gt;1,WEEKDAY($A3676)&lt;&gt;7),-VLOOKUP($A3676,ETF_OP_Fee!$K$5:$L$14,2,1),0))^($A3676-$A3675)*(1+2*(L3676/L3675-1))-M$3*IFERROR(VLOOKUP($A5272,Dividends!$C$10:$E$100,3,0),0)</f>
        <v>9.0689108023575695</v>
      </c>
      <c r="N3676" s="9">
        <v>8.8699999999999992</v>
      </c>
      <c r="O3676" s="9">
        <f>VLOOKUP(A3676,'ETHU-Web'!$A$3:$G$5000,5,0)</f>
        <v>8.8699999999999992</v>
      </c>
      <c r="P3676" s="44">
        <f t="shared" si="197"/>
        <v>2.2425118642341646E-2</v>
      </c>
      <c r="R3676">
        <f t="shared" si="203"/>
        <v>954.68428383007893</v>
      </c>
      <c r="T3676">
        <f t="shared" si="202"/>
        <v>696.84161634928</v>
      </c>
      <c r="U3676">
        <f t="shared" si="199"/>
        <v>1947.987778420407</v>
      </c>
      <c r="V3676">
        <f t="shared" si="200"/>
        <v>1859.970080273587</v>
      </c>
    </row>
    <row r="3677" spans="1:22">
      <c r="A3677" s="1">
        <v>45509</v>
      </c>
      <c r="B3677">
        <f>IFERROR(VLOOKUP($A3677,'BTC-Web'!$A$2:$H$10000,2,0),"")</f>
        <v>58110.3</v>
      </c>
      <c r="C3677">
        <f>VLOOKUP(A3677,H_SPBTFDUE!$B$2:$C$5828,2,0)</f>
        <v>256.29000000000002</v>
      </c>
      <c r="D3677" s="2">
        <f>D3676*(1-D$1+IF(AND(WEEKDAY($A3677)&lt;&gt;1,WEEKDAY($A3677)&lt;&gt;7),-VLOOKUP($A3677,ETF_OP_Fee!$G$5:$H$14,2,1),0))^($A3677-$A3676)*(1+2*(C3677/C3676-1))+IFERROR(VLOOKUP(A3677,BITXeom!$C$9:$D$100,2,0),0)-$D$3*IFERROR(VLOOKUP($A3677,Dividends!$C$10:$E$100,2,0),0)</f>
        <v>22.695057802087131</v>
      </c>
      <c r="F3677" s="44" t="str">
        <f t="shared" si="201"/>
        <v/>
      </c>
      <c r="G3677" s="66">
        <f t="shared" si="196"/>
        <v>3.1943619303427856E-3</v>
      </c>
      <c r="L3677" s="9">
        <f>VLOOKUP(A3677,'ETH-Web'!$A$1:$G$10001,6,0)</f>
        <v>2417.21</v>
      </c>
      <c r="M3677" s="2">
        <f>M3676*(1-M$1+IF(AND(WEEKDAY($A3677)&lt;&gt;1,WEEKDAY($A3677)&lt;&gt;7),-VLOOKUP($A3677,ETF_OP_Fee!$K$5:$L$14,2,1),0))^($A3677-$A3676)*(1+2*(L3677/L3676-1))-M$3*IFERROR(VLOOKUP($A5273,Dividends!$C$10:$E$100,3,0),0)</f>
        <v>5.6133879522729666</v>
      </c>
      <c r="N3677" s="9">
        <v>5.35</v>
      </c>
      <c r="O3677" s="9">
        <f>VLOOKUP(A3677,'ETHU-Web'!$A$3:$G$5000,5,0)</f>
        <v>5.32</v>
      </c>
      <c r="P3677" s="44">
        <f t="shared" si="197"/>
        <v>4.9231392948218211E-2</v>
      </c>
      <c r="R3677">
        <f t="shared" si="203"/>
        <v>848.87557879304154</v>
      </c>
      <c r="T3677">
        <f t="shared" si="202"/>
        <v>595.19275429633069</v>
      </c>
      <c r="U3677">
        <f t="shared" si="199"/>
        <v>1576.918877658009</v>
      </c>
      <c r="V3677">
        <f t="shared" si="200"/>
        <v>1151.2665487328143</v>
      </c>
    </row>
    <row r="3678" spans="1:22">
      <c r="A3678" s="1">
        <v>45510</v>
      </c>
      <c r="B3678">
        <f>IFERROR(VLOOKUP($A3678,'BTC-Web'!$A$2:$H$10000,2,0),"")</f>
        <v>53991.35</v>
      </c>
      <c r="C3678">
        <f>VLOOKUP(A3678,H_SPBTFDUE!$B$2:$C$5828,2,0)</f>
        <v>272.42</v>
      </c>
      <c r="D3678" s="2">
        <f>D3677*(1-D$1+IF(AND(WEEKDAY($A3678)&lt;&gt;1,WEEKDAY($A3678)&lt;&gt;7),-VLOOKUP($A3678,ETF_OP_Fee!$G$5:$H$14,2,1),0))^($A3678-$A3677)*(1+2*(C3678/C3677-1))+IFERROR(VLOOKUP(A3678,BITXeom!$C$9:$D$100,2,0),0)-$D$3*IFERROR(VLOOKUP($A3678,Dividends!$C$10:$E$100,2,0),0)</f>
        <v>25.548673383333426</v>
      </c>
      <c r="E3678" s="9">
        <v>25.69</v>
      </c>
      <c r="F3678" s="44">
        <f t="shared" si="201"/>
        <v>-5.5012306993605931E-3</v>
      </c>
      <c r="G3678" s="66">
        <f t="shared" si="196"/>
        <v>2.792111619174982E-3</v>
      </c>
      <c r="L3678" s="9">
        <f>VLOOKUP(A3678,'ETH-Web'!$A$1:$G$10001,6,0)</f>
        <v>2458.7199999999998</v>
      </c>
      <c r="M3678" s="2">
        <f>M3677*(1-M$1+IF(AND(WEEKDAY($A3678)&lt;&gt;1,WEEKDAY($A3678)&lt;&gt;7),-VLOOKUP($A3678,ETF_OP_Fee!$K$5:$L$14,2,1),0))^($A3678-$A3677)*(1+2*(L3678/L3677-1))-M$3*IFERROR(VLOOKUP($A5274,Dividends!$C$10:$E$100,3,0),0)</f>
        <v>5.8060164674780346</v>
      </c>
      <c r="N3678" s="9">
        <v>5.72</v>
      </c>
      <c r="O3678" s="9">
        <f>VLOOKUP(A3678,'ETHU-Web'!$A$3:$G$5000,5,0)</f>
        <v>5.71</v>
      </c>
      <c r="P3678" s="44">
        <f t="shared" si="197"/>
        <v>1.5037843964691433E-2</v>
      </c>
      <c r="R3678">
        <f t="shared" si="203"/>
        <v>788.70593476660213</v>
      </c>
      <c r="T3678">
        <f t="shared" si="202"/>
        <v>632.65211333023683</v>
      </c>
      <c r="U3678">
        <f t="shared" si="199"/>
        <v>1603.998818007248</v>
      </c>
      <c r="V3678">
        <f t="shared" si="200"/>
        <v>1190.7733078902438</v>
      </c>
    </row>
    <row r="3679" spans="1:22">
      <c r="A3679" s="1">
        <v>45511</v>
      </c>
      <c r="B3679">
        <f>IFERROR(VLOOKUP($A3679,'BTC-Web'!$A$2:$H$10000,2,0),"")</f>
        <v>56040.63</v>
      </c>
      <c r="C3679">
        <f>VLOOKUP(A3679,H_SPBTFDUE!$B$2:$C$5828,2,0)</f>
        <v>262.22000000000003</v>
      </c>
      <c r="D3679" s="2">
        <f>D3678*(1-D$1+IF(AND(WEEKDAY($A3679)&lt;&gt;1,WEEKDAY($A3679)&lt;&gt;7),-VLOOKUP($A3679,ETF_OP_Fee!$G$5:$H$14,2,1),0))^($A3679-$A3678)*(1+2*(C3679/C3678-1))+IFERROR(VLOOKUP(A3679,BITXeom!$C$9:$D$100,2,0),0)-$D$3*IFERROR(VLOOKUP($A3679,Dividends!$C$10:$E$100,2,0),0)</f>
        <v>23.632627871562146</v>
      </c>
      <c r="F3679" s="44" t="str">
        <f t="shared" si="201"/>
        <v/>
      </c>
      <c r="G3679" s="66">
        <f t="shared" si="196"/>
        <v>3.0010517951771687E-3</v>
      </c>
      <c r="L3679" s="9">
        <f>VLOOKUP(A3679,'ETH-Web'!$A$1:$G$10001,6,0)</f>
        <v>2336.59</v>
      </c>
      <c r="M3679" s="2">
        <f>M3678*(1-M$1+IF(AND(WEEKDAY($A3679)&lt;&gt;1,WEEKDAY($A3679)&lt;&gt;7),-VLOOKUP($A3679,ETF_OP_Fee!$K$5:$L$14,2,1),0))^($A3679-$A3678)*(1+2*(L3679/L3678-1))-M$3*IFERROR(VLOOKUP($A5275,Dividends!$C$10:$E$100,3,0),0)</f>
        <v>5.2290723972979469</v>
      </c>
      <c r="N3679" s="9">
        <v>5.05</v>
      </c>
      <c r="O3679" s="9">
        <f>VLOOKUP(A3679,'ETHU-Web'!$A$3:$G$5000,5,0)</f>
        <v>5.04</v>
      </c>
      <c r="P3679" s="44">
        <f t="shared" si="197"/>
        <v>3.5459880653058828E-2</v>
      </c>
      <c r="R3679">
        <f t="shared" si="203"/>
        <v>818.6418281643131</v>
      </c>
      <c r="T3679">
        <f t="shared" si="202"/>
        <v>608.96423594983742</v>
      </c>
      <c r="U3679">
        <f t="shared" si="199"/>
        <v>1524.3246885239296</v>
      </c>
      <c r="V3679">
        <f t="shared" si="200"/>
        <v>1072.4461204349141</v>
      </c>
    </row>
    <row r="3680" spans="1:22">
      <c r="A3680" s="1">
        <v>45512</v>
      </c>
      <c r="B3680">
        <f>IFERROR(VLOOKUP($A3680,'BTC-Web'!$A$2:$H$10000,2,0),"")</f>
        <v>55030.03</v>
      </c>
      <c r="C3680">
        <f>VLOOKUP(A3680,H_SPBTFDUE!$B$2:$C$5828,2,0)</f>
        <v>284.61</v>
      </c>
      <c r="D3680" s="2">
        <f>D3679*(1-D$1+IF(AND(WEEKDAY($A3680)&lt;&gt;1,WEEKDAY($A3680)&lt;&gt;7),-VLOOKUP($A3680,ETF_OP_Fee!$G$5:$H$14,2,1),0))^($A3680-$A3679)*(1+2*(C3680/C3679-1))+IFERROR(VLOOKUP(A3680,BITXeom!$C$9:$D$100,2,0),0)-$D$3*IFERROR(VLOOKUP($A3680,Dividends!$C$10:$E$100,2,0),0)</f>
        <v>27.665098600783896</v>
      </c>
      <c r="F3680" s="44" t="str">
        <f t="shared" si="201"/>
        <v/>
      </c>
      <c r="G3680" s="66">
        <f t="shared" si="196"/>
        <v>2.4883980572109822E-3</v>
      </c>
      <c r="L3680" s="9">
        <f>VLOOKUP(A3680,'ETH-Web'!$A$1:$G$10001,6,0)</f>
        <v>2683.35</v>
      </c>
      <c r="M3680" s="2">
        <f>M3679*(1-M$1+IF(AND(WEEKDAY($A3680)&lt;&gt;1,WEEKDAY($A3680)&lt;&gt;7),-VLOOKUP($A3680,ETF_OP_Fee!$K$5:$L$14,2,1),0))^($A3680-$A3679)*(1+2*(L3680/L3679-1))-M$3*IFERROR(VLOOKUP($A5276,Dividends!$C$10:$E$100,3,0),0)</f>
        <v>6.7809128248265935</v>
      </c>
      <c r="N3680" s="9">
        <v>6.01</v>
      </c>
      <c r="O3680" s="9">
        <f>VLOOKUP(A3680,'ETHU-Web'!$A$3:$G$5000,5,0)</f>
        <v>6.04</v>
      </c>
      <c r="P3680" s="44">
        <f t="shared" si="197"/>
        <v>0.12827168466332672</v>
      </c>
      <c r="R3680">
        <f t="shared" si="203"/>
        <v>803.87897786190115</v>
      </c>
      <c r="T3680">
        <f t="shared" si="202"/>
        <v>660.96144914073386</v>
      </c>
      <c r="U3680">
        <f t="shared" si="199"/>
        <v>1750.5410247200775</v>
      </c>
      <c r="V3680">
        <f t="shared" si="200"/>
        <v>1390.7177218946956</v>
      </c>
    </row>
    <row r="3681" spans="1:22">
      <c r="A3681" s="1">
        <v>45513</v>
      </c>
      <c r="B3681">
        <f>IFERROR(VLOOKUP($A3681,'BTC-Web'!$A$2:$H$10000,2,0),"")</f>
        <v>61728.21</v>
      </c>
      <c r="C3681">
        <f>VLOOKUP(A3681,H_SPBTFDUE!$B$2:$C$5828,2,0)</f>
        <v>290.75</v>
      </c>
      <c r="D3681" s="2">
        <f>D3680*(1-D$1+IF(AND(WEEKDAY($A3681)&lt;&gt;1,WEEKDAY($A3681)&lt;&gt;7),-VLOOKUP($A3681,ETF_OP_Fee!$G$5:$H$14,2,1),0))^($A3681-$A3680)*(1+2*(C3681/C3680-1))+IFERROR(VLOOKUP(A3681,BITXeom!$C$9:$D$100,2,0),0)-$D$3*IFERROR(VLOOKUP($A3681,Dividends!$C$10:$E$100,2,0),0)</f>
        <v>28.855279168366607</v>
      </c>
      <c r="F3681" s="44" t="str">
        <f t="shared" si="201"/>
        <v/>
      </c>
      <c r="G3681" s="66">
        <f t="shared" si="196"/>
        <v>2.3809022048383167E-3</v>
      </c>
      <c r="L3681" s="9">
        <f>VLOOKUP(A3681,'ETH-Web'!$A$1:$G$10001,6,0)</f>
        <v>2599.6</v>
      </c>
      <c r="M3681" s="2">
        <f>M3680*(1-M$1+IF(AND(WEEKDAY($A3681)&lt;&gt;1,WEEKDAY($A3681)&lt;&gt;7),-VLOOKUP($A3681,ETF_OP_Fee!$K$5:$L$14,2,1),0))^($A3681-$A3680)*(1+2*(L3681/L3680-1))-M$3*IFERROR(VLOOKUP($A5277,Dividends!$C$10:$E$100,3,0),0)</f>
        <v>6.3574537216691978</v>
      </c>
      <c r="N3681" s="9">
        <v>6.08</v>
      </c>
      <c r="O3681" s="9">
        <f>VLOOKUP(A3681,'ETHU-Web'!$A$3:$G$5000,5,0)</f>
        <v>6.1</v>
      </c>
      <c r="P3681" s="44">
        <f t="shared" si="197"/>
        <v>4.5633835800854783E-2</v>
      </c>
      <c r="R3681">
        <f t="shared" si="203"/>
        <v>901.72602777146926</v>
      </c>
      <c r="T3681">
        <f t="shared" si="202"/>
        <v>675.22062238736635</v>
      </c>
      <c r="U3681">
        <f t="shared" si="199"/>
        <v>1695.9049128374284</v>
      </c>
      <c r="V3681">
        <f t="shared" si="200"/>
        <v>1303.8692260546559</v>
      </c>
    </row>
    <row r="3682" spans="1:22">
      <c r="A3682" s="1">
        <v>45516</v>
      </c>
      <c r="B3682">
        <f>IFERROR(VLOOKUP($A3682,'BTC-Web'!$A$2:$H$10000,2,0),"")</f>
        <v>58719.39</v>
      </c>
      <c r="C3682">
        <f>VLOOKUP(A3682,H_SPBTFDUE!$B$2:$C$5828,2,0)</f>
        <v>282.25</v>
      </c>
      <c r="D3682" s="2">
        <f>D3681*(1-D$1+IF(AND(WEEKDAY($A3682)&lt;&gt;1,WEEKDAY($A3682)&lt;&gt;7),-VLOOKUP($A3682,ETF_OP_Fee!$G$5:$H$14,2,1),0))^($A3682-$A3681)*(1+2*(C3682/C3681-1))+IFERROR(VLOOKUP(A3682,BITXeom!$C$9:$D$100,2,0),0)-$D$3*IFERROR(VLOOKUP($A3682,Dividends!$C$10:$E$100,2,0),0)</f>
        <v>27.158302129165502</v>
      </c>
      <c r="F3682" s="44" t="str">
        <f t="shared" si="201"/>
        <v/>
      </c>
      <c r="G3682" s="66">
        <f t="shared" si="196"/>
        <v>2.5199883705836535E-3</v>
      </c>
      <c r="L3682" s="9">
        <f>VLOOKUP(A3682,'ETH-Web'!$A$1:$G$10001,6,0)</f>
        <v>2724.43</v>
      </c>
      <c r="M3682" s="2">
        <f>M3681*(1-M$1+IF(AND(WEEKDAY($A3682)&lt;&gt;1,WEEKDAY($A3682)&lt;&gt;7),-VLOOKUP($A3682,ETF_OP_Fee!$K$5:$L$14,2,1),0))^($A3682-$A3681)*(1+2*(L3682/L3681-1))-M$3*IFERROR(VLOOKUP($A5278,Dividends!$C$10:$E$100,3,0),0)</f>
        <v>6.9674143164439446</v>
      </c>
      <c r="N3682" s="9">
        <v>6.39</v>
      </c>
      <c r="O3682" s="9">
        <f>VLOOKUP(A3682,'ETHU-Web'!$A$3:$G$5000,5,0)</f>
        <v>6.42</v>
      </c>
      <c r="P3682" s="44">
        <f t="shared" si="197"/>
        <v>9.0362177847252756E-2</v>
      </c>
      <c r="R3682">
        <f t="shared" si="203"/>
        <v>857.7731688293527</v>
      </c>
      <c r="T3682">
        <f t="shared" si="202"/>
        <v>655.48072457036687</v>
      </c>
      <c r="U3682">
        <f t="shared" si="199"/>
        <v>1777.340445330695</v>
      </c>
      <c r="V3682">
        <f t="shared" si="200"/>
        <v>1428.9678714324427</v>
      </c>
    </row>
    <row r="3683" spans="1:22">
      <c r="A3683" s="1">
        <v>45517</v>
      </c>
      <c r="B3683">
        <f>IFERROR(VLOOKUP($A3683,'BTC-Web'!$A$2:$H$10000,2,0),"")</f>
        <v>59356.21</v>
      </c>
      <c r="C3683">
        <f>VLOOKUP(A3683,H_SPBTFDUE!$B$2:$C$5828,2,0)</f>
        <v>291.31</v>
      </c>
      <c r="D3683" s="2">
        <f>D3682*(1-D$1+IF(AND(WEEKDAY($A3683)&lt;&gt;1,WEEKDAY($A3683)&lt;&gt;7),-VLOOKUP($A3683,ETF_OP_Fee!$G$5:$H$14,2,1),0))^($A3683-$A3682)*(1+2*(C3683/C3682-1))+IFERROR(VLOOKUP(A3683,BITXeom!$C$9:$D$100,2,0),0)-$D$3*IFERROR(VLOOKUP($A3683,Dividends!$C$10:$E$100,2,0),0)</f>
        <v>28.898337771293814</v>
      </c>
      <c r="F3683" s="44" t="str">
        <f t="shared" si="201"/>
        <v/>
      </c>
      <c r="G3683" s="66">
        <f t="shared" si="196"/>
        <v>2.3580779574116084E-3</v>
      </c>
      <c r="L3683" s="9">
        <f>VLOOKUP(A3683,'ETH-Web'!$A$1:$G$10001,6,0)</f>
        <v>2703.67</v>
      </c>
      <c r="M3683" s="2">
        <f>M3682*(1-M$1+IF(AND(WEEKDAY($A3683)&lt;&gt;1,WEEKDAY($A3683)&lt;&gt;7),-VLOOKUP($A3683,ETF_OP_Fee!$K$5:$L$14,2,1),0))^($A3683-$A3682)*(1+2*(L3683/L3682-1))-M$3*IFERROR(VLOOKUP($A5279,Dividends!$C$10:$E$100,3,0),0)</f>
        <v>6.8610362251247068</v>
      </c>
      <c r="N3683" s="9">
        <v>6.66</v>
      </c>
      <c r="O3683" s="9">
        <f>VLOOKUP(A3683,'ETHU-Web'!$A$3:$G$5000,5,0)</f>
        <v>6.64</v>
      </c>
      <c r="P3683" s="44">
        <f t="shared" si="197"/>
        <v>3.0185619388094054E-2</v>
      </c>
      <c r="R3683">
        <f t="shared" si="203"/>
        <v>867.0758388566453</v>
      </c>
      <c r="T3683">
        <f t="shared" si="202"/>
        <v>676.52113330236875</v>
      </c>
      <c r="U3683">
        <f t="shared" si="199"/>
        <v>1763.7972132986499</v>
      </c>
      <c r="V3683">
        <f t="shared" si="200"/>
        <v>1407.1504700528903</v>
      </c>
    </row>
    <row r="3684" spans="1:22">
      <c r="A3684" s="1">
        <v>45518</v>
      </c>
      <c r="B3684">
        <f>IFERROR(VLOOKUP($A3684,'BTC-Web'!$A$2:$H$10000,2,0),"")</f>
        <v>60611.05</v>
      </c>
      <c r="C3684">
        <f>VLOOKUP(A3684,H_SPBTFDUE!$B$2:$C$5828,2,0)</f>
        <v>281.66000000000003</v>
      </c>
      <c r="D3684" s="2">
        <f>D3683*(1-D$1+IF(AND(WEEKDAY($A3684)&lt;&gt;1,WEEKDAY($A3684)&lt;&gt;7),-VLOOKUP($A3684,ETF_OP_Fee!$G$5:$H$14,2,1),0))^($A3684-$A3683)*(1+2*(C3684/C3683-1))+IFERROR(VLOOKUP(A3684,BITXeom!$C$9:$D$100,2,0),0)-$D$3*IFERROR(VLOOKUP($A3684,Dividends!$C$10:$E$100,2,0),0)</f>
        <v>26.980499377118853</v>
      </c>
      <c r="F3684" s="44" t="str">
        <f t="shared" si="201"/>
        <v/>
      </c>
      <c r="G3684" s="66">
        <f t="shared" si="196"/>
        <v>2.5141836403270012E-3</v>
      </c>
      <c r="L3684" s="9">
        <f>VLOOKUP(A3684,'ETH-Web'!$A$1:$G$10001,6,0)</f>
        <v>2662.91</v>
      </c>
      <c r="M3684" s="2">
        <f>M3683*(1-M$1+IF(AND(WEEKDAY($A3684)&lt;&gt;1,WEEKDAY($A3684)&lt;&gt;7),-VLOOKUP($A3684,ETF_OP_Fee!$K$5:$L$14,2,1),0))^($A3684-$A3683)*(1+2*(L3684/L3683-1))-M$3*IFERROR(VLOOKUP($A5280,Dividends!$C$10:$E$100,3,0),0)</f>
        <v>6.6539753471945779</v>
      </c>
      <c r="N3684" s="9">
        <v>6.44</v>
      </c>
      <c r="O3684" s="9">
        <f>VLOOKUP(A3684,'ETHU-Web'!$A$3:$G$5000,5,0)</f>
        <v>6.45</v>
      </c>
      <c r="P3684" s="44">
        <f t="shared" si="197"/>
        <v>3.3225985589220075E-2</v>
      </c>
      <c r="R3684">
        <f t="shared" si="203"/>
        <v>885.40654840887044</v>
      </c>
      <c r="T3684">
        <f t="shared" si="202"/>
        <v>654.11054342777516</v>
      </c>
      <c r="U3684">
        <f t="shared" si="199"/>
        <v>1737.2065515632853</v>
      </c>
      <c r="V3684">
        <f t="shared" si="200"/>
        <v>1364.6837343953841</v>
      </c>
    </row>
    <row r="3685" spans="1:22">
      <c r="A3685" s="1">
        <v>45519</v>
      </c>
      <c r="B3685">
        <f>IFERROR(VLOOKUP($A3685,'BTC-Web'!$A$2:$H$10000,2,0),"")</f>
        <v>58733.26</v>
      </c>
      <c r="C3685">
        <f>VLOOKUP(A3685,H_SPBTFDUE!$B$2:$C$5828,2,0)</f>
        <v>272.77999999999997</v>
      </c>
      <c r="D3685" s="2">
        <f>D3684*(1-D$1+IF(AND(WEEKDAY($A3685)&lt;&gt;1,WEEKDAY($A3685)&lt;&gt;7),-VLOOKUP($A3685,ETF_OP_Fee!$G$5:$H$14,2,1),0))^($A3685-$A3684)*(1+2*(C3685/C3684-1))+IFERROR(VLOOKUP(A3685,BITXeom!$C$9:$D$100,2,0),0)-$D$3*IFERROR(VLOOKUP($A3685,Dividends!$C$10:$E$100,2,0),0)</f>
        <v>25.276203457051977</v>
      </c>
      <c r="F3685" s="44" t="str">
        <f t="shared" si="201"/>
        <v/>
      </c>
      <c r="G3685" s="66">
        <f t="shared" si="196"/>
        <v>2.6725839780093455E-3</v>
      </c>
      <c r="L3685" s="9">
        <f>VLOOKUP(A3685,'ETH-Web'!$A$1:$G$10001,6,0)</f>
        <v>2570.09</v>
      </c>
      <c r="M3685" s="2">
        <f>M3684*(1-M$1+IF(AND(WEEKDAY($A3685)&lt;&gt;1,WEEKDAY($A3685)&lt;&gt;7),-VLOOKUP($A3685,ETF_OP_Fee!$K$5:$L$14,2,1),0))^($A3685-$A3684)*(1+2*(L3685/L3684-1))-M$3*IFERROR(VLOOKUP($A5281,Dividends!$C$10:$E$100,3,0),0)</f>
        <v>6.1899290009732733</v>
      </c>
      <c r="N3685" s="9">
        <v>5.85</v>
      </c>
      <c r="O3685" s="9">
        <f>VLOOKUP(A3685,'ETHU-Web'!$A$3:$G$5000,5,0)</f>
        <v>5.83</v>
      </c>
      <c r="P3685" s="44">
        <f t="shared" si="197"/>
        <v>5.810752153389287E-2</v>
      </c>
      <c r="R3685">
        <f t="shared" si="203"/>
        <v>857.97578186487067</v>
      </c>
      <c r="T3685">
        <f t="shared" si="202"/>
        <v>633.48815606130972</v>
      </c>
      <c r="U3685">
        <f t="shared" si="199"/>
        <v>1676.6534303101812</v>
      </c>
      <c r="V3685">
        <f t="shared" si="200"/>
        <v>1269.5110793056981</v>
      </c>
    </row>
    <row r="3686" spans="1:22">
      <c r="A3686" s="1">
        <v>45520</v>
      </c>
      <c r="B3686">
        <f>IFERROR(VLOOKUP($A3686,'BTC-Web'!$A$2:$H$10000,2,0),"")</f>
        <v>57560.27</v>
      </c>
      <c r="C3686">
        <f>VLOOKUP(A3686,H_SPBTFDUE!$B$2:$C$5828,2,0)</f>
        <v>286.02</v>
      </c>
      <c r="D3686" s="2">
        <f>D3685*(1-D$1+IF(AND(WEEKDAY($A3686)&lt;&gt;1,WEEKDAY($A3686)&lt;&gt;7),-VLOOKUP($A3686,ETF_OP_Fee!$G$5:$H$14,2,1),0))^($A3686-$A3685)*(1+2*(C3686/C3685-1))+IFERROR(VLOOKUP(A3686,BITXeom!$C$9:$D$100,2,0),0)-$D$3*IFERROR(VLOOKUP($A3686,Dividends!$C$10:$E$100,2,0),0)</f>
        <v>27.726537147211751</v>
      </c>
      <c r="F3686" s="44" t="str">
        <f t="shared" si="201"/>
        <v/>
      </c>
      <c r="G3686" s="66">
        <f t="shared" si="196"/>
        <v>2.4130049285475495E-3</v>
      </c>
      <c r="L3686" s="9">
        <f>VLOOKUP(A3686,'ETH-Web'!$A$1:$G$10001,6,0)</f>
        <v>2593.19</v>
      </c>
      <c r="M3686" s="2">
        <f>M3685*(1-M$1+IF(AND(WEEKDAY($A3686)&lt;&gt;1,WEEKDAY($A3686)&lt;&gt;7),-VLOOKUP($A3686,ETF_OP_Fee!$K$5:$L$14,2,1),0))^($A3686-$A3685)*(1+2*(L3686/L3685-1))-M$3*IFERROR(VLOOKUP($A5282,Dividends!$C$10:$E$100,3,0),0)</f>
        <v>6.3010197733823574</v>
      </c>
      <c r="N3686" s="9">
        <v>6.21</v>
      </c>
      <c r="O3686" s="9">
        <f>VLOOKUP(A3686,'ETHU-Web'!$A$3:$G$5000,5,0)</f>
        <v>6.22</v>
      </c>
      <c r="P3686" s="44">
        <f t="shared" si="197"/>
        <v>1.4656968338543797E-2</v>
      </c>
      <c r="R3686">
        <f t="shared" si="203"/>
        <v>840.84073755829411</v>
      </c>
      <c r="T3686">
        <f t="shared" si="202"/>
        <v>664.23594983743601</v>
      </c>
      <c r="U3686">
        <f t="shared" si="199"/>
        <v>1691.7232116175146</v>
      </c>
      <c r="V3686">
        <f t="shared" si="200"/>
        <v>1292.2950185657098</v>
      </c>
    </row>
    <row r="3687" spans="1:22">
      <c r="A3687" s="1">
        <v>45523</v>
      </c>
      <c r="B3687">
        <f>IFERROR(VLOOKUP($A3687,'BTC-Web'!$A$2:$H$10000,2,0),"")</f>
        <v>58480.71</v>
      </c>
      <c r="C3687">
        <f>VLOOKUP(A3687,H_SPBTFDUE!$B$2:$C$5828,2,0)</f>
        <v>282.24</v>
      </c>
      <c r="D3687" s="2">
        <f>D3686*(1-D$1+IF(AND(WEEKDAY($A3687)&lt;&gt;1,WEEKDAY($A3687)&lt;&gt;7),-VLOOKUP($A3687,ETF_OP_Fee!$G$5:$H$14,2,1),0))^($A3687-$A3686)*(1+2*(C3687/C3686-1))+IFERROR(VLOOKUP(A3687,BITXeom!$C$9:$D$100,2,0),0)-$D$3*IFERROR(VLOOKUP($A3687,Dividends!$C$10:$E$100,2,0),0)</f>
        <v>26.983916214327252</v>
      </c>
      <c r="F3687" s="44" t="str">
        <f t="shared" si="201"/>
        <v/>
      </c>
      <c r="G3687" s="66">
        <f t="shared" si="196"/>
        <v>2.4766591860246145E-3</v>
      </c>
      <c r="L3687" s="9">
        <f>VLOOKUP(A3687,'ETH-Web'!$A$1:$G$10001,6,0)</f>
        <v>2637.31</v>
      </c>
      <c r="M3687" s="2">
        <f>M3686*(1-M$1+IF(AND(WEEKDAY($A3687)&lt;&gt;1,WEEKDAY($A3687)&lt;&gt;7),-VLOOKUP($A3687,ETF_OP_Fee!$K$5:$L$14,2,1),0))^($A3687-$A3686)*(1+2*(L3687/L3686-1))-M$3*IFERROR(VLOOKUP($A5283,Dividends!$C$10:$E$100,3,0),0)</f>
        <v>6.5148713565912786</v>
      </c>
      <c r="N3687" s="9">
        <v>6.12</v>
      </c>
      <c r="O3687" s="9">
        <f>VLOOKUP(A3687,'ETHU-Web'!$A$3:$G$5000,5,0)</f>
        <v>6.12</v>
      </c>
      <c r="P3687" s="44">
        <f t="shared" si="197"/>
        <v>6.4521463495306852E-2</v>
      </c>
      <c r="R3687">
        <f t="shared" si="203"/>
        <v>854.28653008981212</v>
      </c>
      <c r="T3687">
        <f t="shared" si="202"/>
        <v>655.4575011611704</v>
      </c>
      <c r="U3687">
        <f t="shared" si="199"/>
        <v>1720.5058415430367</v>
      </c>
      <c r="V3687">
        <f t="shared" si="200"/>
        <v>1336.1544803088257</v>
      </c>
    </row>
    <row r="3688" spans="1:22">
      <c r="A3688" s="1">
        <v>45524</v>
      </c>
      <c r="B3688">
        <f>IFERROR(VLOOKUP($A3688,'BTC-Web'!$A$2:$H$10000,2,0),"")</f>
        <v>59493.45</v>
      </c>
      <c r="C3688">
        <f>VLOOKUP(A3688,H_SPBTFDUE!$B$2:$C$5828,2,0)</f>
        <v>284.49</v>
      </c>
      <c r="D3688" s="2">
        <f>D3687*(1-D$1+IF(AND(WEEKDAY($A3688)&lt;&gt;1,WEEKDAY($A3688)&lt;&gt;7),-VLOOKUP($A3688,ETF_OP_Fee!$G$5:$H$14,2,1),0))^($A3688-$A3687)*(1+2*(C3688/C3687-1))+IFERROR(VLOOKUP(A3688,BITXeom!$C$9:$D$100,2,0),0)-$D$3*IFERROR(VLOOKUP($A3688,Dividends!$C$10:$E$100,2,0),0)</f>
        <v>27.410839751510018</v>
      </c>
      <c r="F3688" s="44" t="str">
        <f t="shared" si="201"/>
        <v/>
      </c>
      <c r="G3688" s="66">
        <f t="shared" si="196"/>
        <v>2.4370427132420023E-3</v>
      </c>
      <c r="L3688" s="9">
        <f>VLOOKUP(A3688,'ETH-Web'!$A$1:$G$10001,6,0)</f>
        <v>2573.11</v>
      </c>
      <c r="M3688" s="2">
        <f>M3687*(1-M$1+IF(AND(WEEKDAY($A3688)&lt;&gt;1,WEEKDAY($A3688)&lt;&gt;7),-VLOOKUP($A3688,ETF_OP_Fee!$K$5:$L$14,2,1),0))^($A3688-$A3687)*(1+2*(L3688/L3687-1))-M$3*IFERROR(VLOOKUP($A5284,Dividends!$C$10:$E$100,3,0),0)</f>
        <v>6.197511922482005</v>
      </c>
      <c r="N3688" s="9">
        <v>6.08</v>
      </c>
      <c r="O3688" s="9">
        <f>VLOOKUP(A3688,'ETHU-Web'!$A$3:$G$5000,5,0)</f>
        <v>6.08</v>
      </c>
      <c r="P3688" s="44">
        <f t="shared" si="197"/>
        <v>1.9327618829277027E-2</v>
      </c>
      <c r="R3688">
        <f t="shared" si="203"/>
        <v>869.08064152387567</v>
      </c>
      <c r="T3688">
        <f t="shared" si="202"/>
        <v>660.68276823037615</v>
      </c>
      <c r="U3688">
        <f t="shared" si="199"/>
        <v>1678.6235921953823</v>
      </c>
      <c r="V3688">
        <f t="shared" si="200"/>
        <v>1271.0662833908059</v>
      </c>
    </row>
    <row r="3689" spans="1:22">
      <c r="A3689" s="1">
        <v>45525</v>
      </c>
      <c r="B3689">
        <f>IFERROR(VLOOKUP($A3689,'BTC-Web'!$A$2:$H$10000,2,0),"")</f>
        <v>59014.99</v>
      </c>
      <c r="C3689">
        <f>VLOOKUP(A3689,H_SPBTFDUE!$B$2:$C$5828,2,0)</f>
        <v>294.3</v>
      </c>
      <c r="D3689" s="2">
        <f>D3688*(1-D$1+IF(AND(WEEKDAY($A3689)&lt;&gt;1,WEEKDAY($A3689)&lt;&gt;7),-VLOOKUP($A3689,ETF_OP_Fee!$G$5:$H$14,2,1),0))^($A3689-$A3688)*(1+2*(C3689/C3688-1))+IFERROR(VLOOKUP(A3689,BITXeom!$C$9:$D$100,2,0),0)-$D$3*IFERROR(VLOOKUP($A3689,Dividends!$C$10:$E$100,2,0),0)</f>
        <v>29.297710288418976</v>
      </c>
      <c r="F3689" s="44" t="str">
        <f t="shared" si="201"/>
        <v/>
      </c>
      <c r="G3689" s="66">
        <f t="shared" si="196"/>
        <v>2.2688439422262571E-3</v>
      </c>
      <c r="L3689" s="9">
        <f>VLOOKUP(A3689,'ETH-Web'!$A$1:$G$10001,6,0)</f>
        <v>2631.4</v>
      </c>
      <c r="M3689" s="2">
        <f>M3688*(1-M$1+IF(AND(WEEKDAY($A3689)&lt;&gt;1,WEEKDAY($A3689)&lt;&gt;7),-VLOOKUP($A3689,ETF_OP_Fee!$K$5:$L$14,2,1),0))^($A3689-$A3688)*(1+2*(L3689/L3688-1))-M$3*IFERROR(VLOOKUP($A5285,Dividends!$C$10:$E$100,3,0),0)</f>
        <v>6.478118261348321</v>
      </c>
      <c r="N3689" s="9">
        <v>6.31</v>
      </c>
      <c r="O3689" s="9">
        <f>VLOOKUP(A3689,'ETHU-Web'!$A$3:$G$5000,5,0)</f>
        <v>6.3</v>
      </c>
      <c r="P3689" s="44">
        <f t="shared" si="197"/>
        <v>2.6643147598783168E-2</v>
      </c>
      <c r="R3689">
        <f t="shared" si="203"/>
        <v>862.0912952388054</v>
      </c>
      <c r="T3689">
        <f t="shared" si="202"/>
        <v>683.46493265211325</v>
      </c>
      <c r="U3689">
        <f t="shared" si="199"/>
        <v>1716.6503260657059</v>
      </c>
      <c r="V3689">
        <f t="shared" si="200"/>
        <v>1328.6166779200782</v>
      </c>
    </row>
    <row r="3690" spans="1:22">
      <c r="A3690" s="1">
        <v>45526</v>
      </c>
      <c r="B3690">
        <f>IFERROR(VLOOKUP($A3690,'BTC-Web'!$A$2:$H$10000,2,0),"")</f>
        <v>61168.32</v>
      </c>
      <c r="C3690">
        <f>VLOOKUP(A3690,H_SPBTFDUE!$B$2:$C$5828,2,0)</f>
        <v>287.67</v>
      </c>
      <c r="D3690" s="2">
        <f>D3689*(1-D$1+IF(AND(WEEKDAY($A3690)&lt;&gt;1,WEEKDAY($A3690)&lt;&gt;7),-VLOOKUP($A3690,ETF_OP_Fee!$G$5:$H$14,2,1),0))^($A3690-$A3689)*(1+2*(C3690/C3689-1))+IFERROR(VLOOKUP(A3690,BITXeom!$C$9:$D$100,2,0),0)-$D$3*IFERROR(VLOOKUP($A3690,Dividends!$C$10:$E$100,2,0),0)</f>
        <v>27.974298091574873</v>
      </c>
      <c r="F3690" s="44" t="str">
        <f t="shared" si="201"/>
        <v/>
      </c>
      <c r="G3690" s="66">
        <f t="shared" si="196"/>
        <v>2.3709510187003529E-3</v>
      </c>
      <c r="L3690" s="9">
        <f>VLOOKUP(A3690,'ETH-Web'!$A$1:$G$10001,6,0)</f>
        <v>2622.95</v>
      </c>
      <c r="M3690" s="2">
        <f>M3689*(1-M$1+IF(AND(WEEKDAY($A3690)&lt;&gt;1,WEEKDAY($A3690)&lt;&gt;7),-VLOOKUP($A3690,ETF_OP_Fee!$K$5:$L$14,2,1),0))^($A3690-$A3689)*(1+2*(L3690/L3689-1))-M$3*IFERROR(VLOOKUP($A5286,Dividends!$C$10:$E$100,3,0),0)</f>
        <v>6.4363295601796642</v>
      </c>
      <c r="N3690" s="9">
        <v>6.08</v>
      </c>
      <c r="O3690" s="9">
        <f>VLOOKUP(A3690,'ETHU-Web'!$A$3:$G$5000,5,0)</f>
        <v>6.09</v>
      </c>
      <c r="P3690" s="44">
        <f t="shared" si="197"/>
        <v>5.8606835555865766E-2</v>
      </c>
      <c r="R3690">
        <f t="shared" si="203"/>
        <v>893.54715160303726</v>
      </c>
      <c r="T3690">
        <f t="shared" si="202"/>
        <v>668.06781235485369</v>
      </c>
      <c r="U3690">
        <f t="shared" si="199"/>
        <v>1711.1377870160534</v>
      </c>
      <c r="V3690">
        <f t="shared" si="200"/>
        <v>1320.0461080290404</v>
      </c>
    </row>
    <row r="3691" spans="1:22">
      <c r="A3691" s="1">
        <v>45527</v>
      </c>
      <c r="B3691">
        <f>IFERROR(VLOOKUP($A3691,'BTC-Web'!$A$2:$H$10000,2,0),"")</f>
        <v>60380.95</v>
      </c>
      <c r="C3691">
        <f>VLOOKUP(A3691,H_SPBTFDUE!$B$2:$C$5828,2,0)</f>
        <v>304.19</v>
      </c>
      <c r="D3691" s="2">
        <f>D3690*(1-D$1+IF(AND(WEEKDAY($A3691)&lt;&gt;1,WEEKDAY($A3691)&lt;&gt;7),-VLOOKUP($A3691,ETF_OP_Fee!$G$5:$H$14,2,1),0))^($A3691-$A3690)*(1+2*(C3691/C3690-1))+IFERROR(VLOOKUP(A3691,BITXeom!$C$9:$D$100,2,0),0)-$D$3*IFERROR(VLOOKUP($A3691,Dividends!$C$10:$E$100,2,0),0)</f>
        <v>31.183493685565079</v>
      </c>
      <c r="F3691" s="44" t="str">
        <f t="shared" si="201"/>
        <v/>
      </c>
      <c r="G3691" s="66">
        <f t="shared" si="196"/>
        <v>2.0985148046096243E-3</v>
      </c>
      <c r="L3691" s="9">
        <f>VLOOKUP(A3691,'ETH-Web'!$A$1:$G$10001,6,0)</f>
        <v>2764.45</v>
      </c>
      <c r="M3691" s="2">
        <f>M3690*(1-M$1+IF(AND(WEEKDAY($A3691)&lt;&gt;1,WEEKDAY($A3691)&lt;&gt;7),-VLOOKUP($A3691,ETF_OP_Fee!$K$5:$L$14,2,1),0))^($A3691-$A3690)*(1+2*(L3691/L3690-1))-M$3*IFERROR(VLOOKUP($A5287,Dividends!$C$10:$E$100,3,0),0)</f>
        <v>7.1305663315856433</v>
      </c>
      <c r="N3691" s="9">
        <v>6.77</v>
      </c>
      <c r="O3691" s="9">
        <f>VLOOKUP(A3691,'ETHU-Web'!$A$3:$G$5000,5,0)</f>
        <v>6.78</v>
      </c>
      <c r="P3691" s="44">
        <f t="shared" si="197"/>
        <v>5.3259428594629732E-2</v>
      </c>
      <c r="R3691">
        <f t="shared" si="203"/>
        <v>882.04524635604525</v>
      </c>
      <c r="T3691">
        <f t="shared" si="202"/>
        <v>706.43288434742215</v>
      </c>
      <c r="U3691">
        <f t="shared" si="199"/>
        <v>1803.4483521670368</v>
      </c>
      <c r="V3691">
        <f t="shared" si="200"/>
        <v>1462.4292069018593</v>
      </c>
    </row>
    <row r="3692" spans="1:22">
      <c r="A3692" s="1">
        <v>45530</v>
      </c>
      <c r="B3692">
        <f>IFERROR(VLOOKUP($A3692,'BTC-Web'!$A$2:$H$10000,2,0),"")</f>
        <v>64342.23</v>
      </c>
      <c r="C3692">
        <f>VLOOKUP(A3692,H_SPBTFDUE!$B$2:$C$5828,2,0)</f>
        <v>301.95999999999998</v>
      </c>
      <c r="D3692" s="2">
        <f>D3691*(1-D$1+IF(AND(WEEKDAY($A3692)&lt;&gt;1,WEEKDAY($A3692)&lt;&gt;7),-VLOOKUP($A3692,ETF_OP_Fee!$G$5:$H$14,2,1),0))^($A3692-$A3691)*(1+2*(C3692/C3691-1))+IFERROR(VLOOKUP(A3692,BITXeom!$C$9:$D$100,2,0),0)-$D$3*IFERROR(VLOOKUP($A3692,Dividends!$C$10:$E$100,2,0),0)</f>
        <v>30.715174132038786</v>
      </c>
      <c r="F3692" s="44" t="str">
        <f t="shared" si="201"/>
        <v/>
      </c>
      <c r="G3692" s="66">
        <f t="shared" si="196"/>
        <v>2.1291737578798555E-3</v>
      </c>
      <c r="L3692" s="9">
        <f>VLOOKUP(A3692,'ETH-Web'!$A$1:$G$10001,6,0)</f>
        <v>2681.34</v>
      </c>
      <c r="M3692" s="2">
        <f>M3691*(1-M$1+IF(AND(WEEKDAY($A3692)&lt;&gt;1,WEEKDAY($A3692)&lt;&gt;7),-VLOOKUP($A3692,ETF_OP_Fee!$K$5:$L$14,2,1),0))^($A3692-$A3691)*(1+2*(L3692/L3691-1))-M$3*IFERROR(VLOOKUP($A5288,Dividends!$C$10:$E$100,3,0),0)</f>
        <v>6.7012489789059044</v>
      </c>
      <c r="N3692" s="9">
        <v>6.4</v>
      </c>
      <c r="O3692" s="9">
        <f>VLOOKUP(A3692,'ETHU-Web'!$A$3:$G$5000,5,0)</f>
        <v>6.41</v>
      </c>
      <c r="P3692" s="44">
        <f t="shared" si="197"/>
        <v>4.7070152954047595E-2</v>
      </c>
      <c r="R3692">
        <f t="shared" si="203"/>
        <v>939.91164616401909</v>
      </c>
      <c r="T3692">
        <f t="shared" si="202"/>
        <v>701.25406409660923</v>
      </c>
      <c r="U3692">
        <f t="shared" si="199"/>
        <v>1749.2297580348941</v>
      </c>
      <c r="V3692">
        <f t="shared" si="200"/>
        <v>1374.3792251202551</v>
      </c>
    </row>
    <row r="3693" spans="1:22">
      <c r="A3693" s="1">
        <v>45531</v>
      </c>
      <c r="B3693">
        <f>IFERROR(VLOOKUP($A3693,'BTC-Web'!$A$2:$H$10000,2,0),"")</f>
        <v>62879.71</v>
      </c>
      <c r="C3693">
        <f>VLOOKUP(A3693,H_SPBTFDUE!$B$2:$C$5828,2,0)</f>
        <v>295.73</v>
      </c>
      <c r="D3693" s="2">
        <f>D3692*(1-D$1+IF(AND(WEEKDAY($A3693)&lt;&gt;1,WEEKDAY($A3693)&lt;&gt;7),-VLOOKUP($A3693,ETF_OP_Fee!$G$5:$H$14,2,1),0))^($A3693-$A3692)*(1+2*(C3693/C3692-1))+IFERROR(VLOOKUP(A3693,BITXeom!$C$9:$D$100,2,0),0)-$D$3*IFERROR(VLOOKUP($A3693,Dividends!$C$10:$E$100,2,0),0)</f>
        <v>29.444201197918947</v>
      </c>
      <c r="F3693" s="44" t="str">
        <f t="shared" si="201"/>
        <v/>
      </c>
      <c r="G3693" s="66">
        <f t="shared" si="196"/>
        <v>2.2169206040793072E-3</v>
      </c>
      <c r="L3693" s="9">
        <f>VLOOKUP(A3693,'ETH-Web'!$A$1:$G$10001,6,0)</f>
        <v>2458.73</v>
      </c>
      <c r="M3693" s="2">
        <f>M3692*(1-M$1+IF(AND(WEEKDAY($A3693)&lt;&gt;1,WEEKDAY($A3693)&lt;&gt;7),-VLOOKUP($A3693,ETF_OP_Fee!$K$5:$L$14,2,1),0))^($A3693-$A3692)*(1+2*(L3693/L3692-1))-M$3*IFERROR(VLOOKUP($A5289,Dividends!$C$10:$E$100,3,0),0)</f>
        <v>5.5883886051884382</v>
      </c>
      <c r="N3693" s="9">
        <v>5.93</v>
      </c>
      <c r="O3693" s="9">
        <f>VLOOKUP(A3693,'ETHU-Web'!$A$3:$G$5000,5,0)</f>
        <v>5.95</v>
      </c>
      <c r="P3693" s="44">
        <f t="shared" si="197"/>
        <v>-5.7607317843433647E-2</v>
      </c>
      <c r="R3693">
        <f t="shared" si="203"/>
        <v>918.54714604103913</v>
      </c>
      <c r="T3693">
        <f t="shared" si="202"/>
        <v>686.78588016720857</v>
      </c>
      <c r="U3693">
        <f t="shared" si="199"/>
        <v>1604.0053417220997</v>
      </c>
      <c r="V3693">
        <f t="shared" si="200"/>
        <v>1146.1393577595045</v>
      </c>
    </row>
    <row r="3694" spans="1:22">
      <c r="A3694" s="1">
        <v>45532</v>
      </c>
      <c r="B3694">
        <f>IFERROR(VLOOKUP($A3694,'BTC-Web'!$A$2:$H$10000,2,0),"")</f>
        <v>59507.93</v>
      </c>
      <c r="C3694">
        <f>VLOOKUP(A3694,H_SPBTFDUE!$B$2:$C$5828,2,0)</f>
        <v>280.61</v>
      </c>
      <c r="D3694" s="2">
        <f>D3693*(1-D$1+IF(AND(WEEKDAY($A3694)&lt;&gt;1,WEEKDAY($A3694)&lt;&gt;7),-VLOOKUP($A3694,ETF_OP_Fee!$G$5:$H$14,2,1),0))^($A3694-$A3693)*(1+2*(C3694/C3693-1))+IFERROR(VLOOKUP(A3694,BITXeom!$C$9:$D$100,2,0),0)-$D$3*IFERROR(VLOOKUP($A3694,Dividends!$C$10:$E$100,2,0),0)</f>
        <v>25.80408508691529</v>
      </c>
      <c r="F3694" s="44" t="str">
        <f t="shared" si="201"/>
        <v/>
      </c>
      <c r="G3694" s="66">
        <f t="shared" si="196"/>
        <v>2.4434973850185216E-3</v>
      </c>
      <c r="L3694" s="9">
        <f>VLOOKUP(A3694,'ETH-Web'!$A$1:$G$10001,6,0)</f>
        <v>2528.42</v>
      </c>
      <c r="M3694" s="2">
        <f>M3693*(1-M$1+IF(AND(WEEKDAY($A3694)&lt;&gt;1,WEEKDAY($A3694)&lt;&gt;7),-VLOOKUP($A3694,ETF_OP_Fee!$K$5:$L$14,2,1),0))^($A3694-$A3693)*(1+2*(L3694/L3693-1))-M$3*IFERROR(VLOOKUP($A5290,Dividends!$C$10:$E$100,3,0),0)</f>
        <v>5.9050138160334598</v>
      </c>
      <c r="N3694" s="9">
        <v>5.57</v>
      </c>
      <c r="O3694" s="9">
        <f>VLOOKUP(A3694,'ETHU-Web'!$A$3:$G$5000,5,0)</f>
        <v>5.57</v>
      </c>
      <c r="P3694" s="44">
        <f t="shared" si="197"/>
        <v>6.014610700780243E-2</v>
      </c>
      <c r="R3694">
        <f t="shared" si="203"/>
        <v>869.29216544271492</v>
      </c>
      <c r="T3694">
        <f t="shared" si="202"/>
        <v>651.67208546214579</v>
      </c>
      <c r="U3694">
        <f t="shared" si="199"/>
        <v>1649.4691105233155</v>
      </c>
      <c r="V3694">
        <f t="shared" si="200"/>
        <v>1211.0769706290635</v>
      </c>
    </row>
    <row r="3695" spans="1:22">
      <c r="A3695" s="1">
        <v>45533</v>
      </c>
      <c r="B3695">
        <f>IFERROR(VLOOKUP($A3695,'BTC-Web'!$A$2:$H$10000,2,0),"")</f>
        <v>59027.47</v>
      </c>
      <c r="C3695">
        <f>VLOOKUP(A3695,H_SPBTFDUE!$B$2:$C$5828,2,0)</f>
        <v>282.06</v>
      </c>
      <c r="D3695" s="2">
        <f>D3694*(1-D$1+IF(AND(WEEKDAY($A3695)&lt;&gt;1,WEEKDAY($A3695)&lt;&gt;7),-VLOOKUP($A3695,ETF_OP_Fee!$G$5:$H$14,2,1),0))^($A3695-$A3694)*(1+2*(C3695/C3694-1))+IFERROR(VLOOKUP(A3695,BITXeom!$C$9:$D$100,2,0),0)-$D$3*IFERROR(VLOOKUP($A3695,Dividends!$C$10:$E$100,2,0),0)</f>
        <v>26.067617933930364</v>
      </c>
      <c r="F3695" s="44" t="str">
        <f t="shared" si="201"/>
        <v/>
      </c>
      <c r="G3695" s="66">
        <f t="shared" si="196"/>
        <v>2.4181175524496013E-3</v>
      </c>
      <c r="L3695" s="9">
        <f>VLOOKUP(A3695,'ETH-Web'!$A$1:$G$10001,6,0)</f>
        <v>2528.79</v>
      </c>
      <c r="M3695" s="2">
        <f>M3694*(1-M$1+IF(AND(WEEKDAY($A3695)&lt;&gt;1,WEEKDAY($A3695)&lt;&gt;7),-VLOOKUP($A3695,ETF_OP_Fee!$K$5:$L$14,2,1),0))^($A3695-$A3694)*(1+2*(L3695/L3694-1))-M$3*IFERROR(VLOOKUP($A5291,Dividends!$C$10:$E$100,3,0),0)</f>
        <v>5.906573751827878</v>
      </c>
      <c r="N3695" s="9">
        <v>5.67</v>
      </c>
      <c r="O3695" s="9">
        <f>VLOOKUP(A3695,'ETHU-Web'!$A$3:$G$5000,5,0)</f>
        <v>5.68</v>
      </c>
      <c r="P3695" s="44">
        <f t="shared" si="197"/>
        <v>4.1723765754475783E-2</v>
      </c>
      <c r="R3695">
        <f t="shared" si="203"/>
        <v>862.27360314675525</v>
      </c>
      <c r="T3695">
        <f t="shared" si="202"/>
        <v>655.03947979563395</v>
      </c>
      <c r="U3695">
        <f t="shared" si="199"/>
        <v>1649.7104879728267</v>
      </c>
      <c r="V3695">
        <f t="shared" si="200"/>
        <v>1211.3969025335664</v>
      </c>
    </row>
    <row r="3696" spans="1:22">
      <c r="A3696" s="1">
        <v>45534</v>
      </c>
      <c r="B3696">
        <f>IFERROR(VLOOKUP($A3696,'BTC-Web'!$A$2:$H$10000,2,0),"")</f>
        <v>59388.6</v>
      </c>
      <c r="C3696">
        <f>VLOOKUP(A3696,H_SPBTFDUE!$B$2:$C$5828,2,0)</f>
        <v>278.92</v>
      </c>
      <c r="D3696" s="2">
        <f>D3695*(1-D$1+IF(AND(WEEKDAY($A3696)&lt;&gt;1,WEEKDAY($A3696)&lt;&gt;7),-VLOOKUP($A3696,ETF_OP_Fee!$G$5:$H$14,2,1),0))^($A3696-$A3695)*(1+2*(C3696/C3695-1))+IFERROR(VLOOKUP(A3696,BITXeom!$C$9:$D$100,2,0),0)-$D$3*IFERROR(VLOOKUP($A3696,Dividends!$C$10:$E$100,2,0),0)</f>
        <v>25.484156077997611</v>
      </c>
      <c r="F3696" s="44" t="str">
        <f t="shared" si="201"/>
        <v/>
      </c>
      <c r="G3696" s="66">
        <f t="shared" si="196"/>
        <v>2.4718305001778604E-3</v>
      </c>
      <c r="L3696" s="9">
        <f>VLOOKUP(A3696,'ETH-Web'!$A$1:$G$10001,6,0)</f>
        <v>2525.8200000000002</v>
      </c>
      <c r="M3696" s="2">
        <f>M3695*(1-M$1+IF(AND(WEEKDAY($A3696)&lt;&gt;1,WEEKDAY($A3696)&lt;&gt;7),-VLOOKUP($A3696,ETF_OP_Fee!$K$5:$L$14,2,1),0))^($A3696-$A3695)*(1+2*(L3696/L3695-1))-M$3*IFERROR(VLOOKUP($A5292,Dividends!$C$10:$E$100,3,0),0)</f>
        <v>5.8925316068060365</v>
      </c>
      <c r="N3696" s="9">
        <v>5.57</v>
      </c>
      <c r="O3696" s="9">
        <f>VLOOKUP(A3696,'ETHU-Web'!$A$3:$G$5000,5,0)</f>
        <v>5.56</v>
      </c>
      <c r="P3696" s="44">
        <f t="shared" si="197"/>
        <v>5.7905135871819891E-2</v>
      </c>
      <c r="R3696">
        <f t="shared" si="203"/>
        <v>867.54899215299906</v>
      </c>
      <c r="T3696">
        <f t="shared" si="202"/>
        <v>647.74732930794244</v>
      </c>
      <c r="U3696">
        <f t="shared" si="199"/>
        <v>1647.7729446618841</v>
      </c>
      <c r="V3696">
        <f t="shared" si="200"/>
        <v>1208.5169569510497</v>
      </c>
    </row>
    <row r="3697" spans="1:22">
      <c r="A3697" s="1">
        <v>45538</v>
      </c>
      <c r="B3697">
        <f>IFERROR(VLOOKUP($A3697,'BTC-Web'!$A$2:$H$10000,2,0),"")</f>
        <v>59106.19</v>
      </c>
      <c r="C3697">
        <f>VLOOKUP(A3697,H_SPBTFDUE!$B$2:$C$5828,2,0)</f>
        <v>275.39999999999998</v>
      </c>
      <c r="D3697" s="2">
        <f>D3696*(1-D$1+IF(AND(WEEKDAY($A3697)&lt;&gt;1,WEEKDAY($A3697)&lt;&gt;7),-VLOOKUP($A3697,ETF_OP_Fee!$G$5:$H$14,2,1),0))^($A3697-$A3696)*(1+2*(C3697/C3696-1))+IFERROR(VLOOKUP(A3697,BITXeom!$C$9:$D$100,2,0),0)-$D$3*IFERROR(VLOOKUP($A3697,Dividends!$C$10:$E$100,2,0),0)</f>
        <v>24.828954642826126</v>
      </c>
      <c r="F3697" s="44" t="str">
        <f t="shared" si="201"/>
        <v/>
      </c>
      <c r="G3697" s="66">
        <f t="shared" si="196"/>
        <v>2.5340913560127744E-3</v>
      </c>
      <c r="L3697" s="9">
        <f>VLOOKUP(A3697,'ETH-Web'!$A$1:$G$10001,6,0)</f>
        <v>2420.6</v>
      </c>
      <c r="M3697" s="2">
        <f>M3696*(1-M$1+IF(AND(WEEKDAY($A3697)&lt;&gt;1,WEEKDAY($A3697)&lt;&gt;7),-VLOOKUP($A3697,ETF_OP_Fee!$K$5:$L$14,2,1),0))^($A3697-$A3696)*(1+2*(L3697/L3696-1))-M$3*IFERROR(VLOOKUP($A5293,Dividends!$C$10:$E$100,3,0),0)</f>
        <v>5.4009766803402552</v>
      </c>
      <c r="N3697" s="9">
        <v>5.27</v>
      </c>
      <c r="O3697" s="9">
        <f>VLOOKUP(A3697,'ETHU-Web'!$A$3:$G$5000,5,0)</f>
        <v>5.26</v>
      </c>
      <c r="P3697" s="44">
        <f t="shared" si="197"/>
        <v>2.4853260026614032E-2</v>
      </c>
      <c r="R3697">
        <f t="shared" si="203"/>
        <v>863.42354533536195</v>
      </c>
      <c r="T3697">
        <f t="shared" si="202"/>
        <v>639.57268927078485</v>
      </c>
      <c r="U3697">
        <f t="shared" si="199"/>
        <v>1579.1304169927216</v>
      </c>
      <c r="V3697">
        <f t="shared" si="200"/>
        <v>1107.7024847434545</v>
      </c>
    </row>
    <row r="3698" spans="1:22">
      <c r="A3698" s="1">
        <v>45539</v>
      </c>
      <c r="B3698">
        <f>IFERROR(VLOOKUP($A3698,'BTC-Web'!$A$2:$H$10000,2,0),"")</f>
        <v>57430.35</v>
      </c>
      <c r="C3698">
        <f>VLOOKUP(A3698,H_SPBTFDUE!$B$2:$C$5828,2,0)</f>
        <v>275.93</v>
      </c>
      <c r="D3698" s="2">
        <f>D3697*(1-D$1+IF(AND(WEEKDAY($A3698)&lt;&gt;1,WEEKDAY($A3698)&lt;&gt;7),-VLOOKUP($A3698,ETF_OP_Fee!$G$5:$H$14,2,1),0))^($A3698-$A3697)*(1+2*(C3698/C3697-1))+IFERROR(VLOOKUP(A3698,BITXeom!$C$9:$D$100,2,0),0)-$D$3*IFERROR(VLOOKUP($A3698,Dividends!$C$10:$E$100,2,0),0)</f>
        <v>24.921515373301204</v>
      </c>
      <c r="F3698" s="44" t="str">
        <f t="shared" si="201"/>
        <v/>
      </c>
      <c r="G3698" s="66">
        <f t="shared" si="196"/>
        <v>2.5242058611204552E-3</v>
      </c>
      <c r="L3698" s="9">
        <f>VLOOKUP(A3698,'ETH-Web'!$A$1:$G$10001,6,0)</f>
        <v>2448.98</v>
      </c>
      <c r="M3698" s="2">
        <f>M3697*(1-M$1+IF(AND(WEEKDAY($A3698)&lt;&gt;1,WEEKDAY($A3698)&lt;&gt;7),-VLOOKUP($A3698,ETF_OP_Fee!$K$5:$L$14,2,1),0))^($A3698-$A3697)*(1+2*(L3698/L3697-1))-M$3*IFERROR(VLOOKUP($A5294,Dividends!$C$10:$E$100,3,0),0)</f>
        <v>5.5274652341528592</v>
      </c>
      <c r="N3698" s="9">
        <v>4.91</v>
      </c>
      <c r="O3698" s="9">
        <f>VLOOKUP(A3698,'ETHU-Web'!$A$3:$G$5000,5,0)</f>
        <v>5.32</v>
      </c>
      <c r="P3698" s="44">
        <f t="shared" si="197"/>
        <v>0.12575666683357611</v>
      </c>
      <c r="R3698">
        <f t="shared" si="203"/>
        <v>838.94286549091896</v>
      </c>
      <c r="T3698">
        <f t="shared" si="202"/>
        <v>640.80352995819783</v>
      </c>
      <c r="U3698">
        <f t="shared" si="199"/>
        <v>1597.6447197417317</v>
      </c>
      <c r="V3698">
        <f t="shared" si="200"/>
        <v>1133.6444011119956</v>
      </c>
    </row>
    <row r="3699" spans="1:22">
      <c r="A3699" s="1">
        <v>45540</v>
      </c>
      <c r="B3699">
        <f>IFERROR(VLOOKUP($A3699,'BTC-Web'!$A$2:$H$10000,2,0),"")</f>
        <v>57971.7</v>
      </c>
      <c r="C3699">
        <f>VLOOKUP(A3699,H_SPBTFDUE!$B$2:$C$5828,2,0)</f>
        <v>265.83</v>
      </c>
      <c r="D3699" s="2">
        <f>D3698*(1-D$1+IF(AND(WEEKDAY($A3699)&lt;&gt;1,WEEKDAY($A3699)&lt;&gt;7),-VLOOKUP($A3699,ETF_OP_Fee!$G$5:$H$14,2,1),0))^($A3699-$A3698)*(1+2*(C3699/C3698-1))+IFERROR(VLOOKUP(A3699,BITXeom!$C$9:$D$100,2,0),0)-$D$3*IFERROR(VLOOKUP($A3699,Dividends!$C$10:$E$100,2,0),0)</f>
        <v>23.094302369319035</v>
      </c>
      <c r="F3699" s="44" t="str">
        <f t="shared" si="201"/>
        <v/>
      </c>
      <c r="G3699" s="66">
        <f t="shared" ref="G3699:G3762" si="204">G3698*(1-G$1-2*(C3699/C3698-1))</f>
        <v>2.7088639338766407E-3</v>
      </c>
      <c r="L3699" s="9">
        <f>VLOOKUP(A3699,'ETH-Web'!$A$1:$G$10001,6,0)</f>
        <v>2367.7399999999998</v>
      </c>
      <c r="M3699" s="2">
        <f>M3698*(1-M$1+IF(AND(WEEKDAY($A3699)&lt;&gt;1,WEEKDAY($A3699)&lt;&gt;7),-VLOOKUP($A3699,ETF_OP_Fee!$K$5:$L$14,2,1),0))^($A3699-$A3698)*(1+2*(L3699/L3698-1))-M$3*IFERROR(VLOOKUP($A5295,Dividends!$C$10:$E$100,3,0),0)</f>
        <v>5.1605930411036702</v>
      </c>
      <c r="N3699" s="9">
        <v>4.91</v>
      </c>
      <c r="O3699" s="9">
        <f>VLOOKUP(A3699,'ETHU-Web'!$A$3:$G$5000,5,0)</f>
        <v>4.91</v>
      </c>
      <c r="P3699" s="44">
        <f t="shared" si="197"/>
        <v>5.1037279247183376E-2</v>
      </c>
      <c r="R3699">
        <f t="shared" si="203"/>
        <v>846.8509092384063</v>
      </c>
      <c r="T3699">
        <f t="shared" si="202"/>
        <v>617.34788666976306</v>
      </c>
      <c r="U3699">
        <f t="shared" si="199"/>
        <v>1544.646060286849</v>
      </c>
      <c r="V3699">
        <f t="shared" si="200"/>
        <v>1058.4014841590076</v>
      </c>
    </row>
    <row r="3700" spans="1:22">
      <c r="A3700" s="1">
        <v>45541</v>
      </c>
      <c r="B3700">
        <f>IFERROR(VLOOKUP($A3700,'BTC-Web'!$A$2:$H$10000,2,0),"")</f>
        <v>56160.19</v>
      </c>
      <c r="C3700">
        <f>VLOOKUP(A3700,H_SPBTFDUE!$B$2:$C$5828,2,0)</f>
        <v>253.9</v>
      </c>
      <c r="D3700" s="2">
        <f>D3699*(1-D$1+IF(AND(WEEKDAY($A3700)&lt;&gt;1,WEEKDAY($A3700)&lt;&gt;7),-VLOOKUP($A3700,ETF_OP_Fee!$G$5:$H$14,2,1),0))^($A3700-$A3699)*(1+2*(C3700/C3699-1))+IFERROR(VLOOKUP(A3700,BITXeom!$C$9:$D$100,2,0),0)-$D$3*IFERROR(VLOOKUP($A3700,Dividends!$C$10:$E$100,2,0),0)</f>
        <v>21.018901955816418</v>
      </c>
      <c r="F3700" s="44" t="str">
        <f t="shared" si="201"/>
        <v/>
      </c>
      <c r="G3700" s="66">
        <f t="shared" si="204"/>
        <v>2.9518613718833896E-3</v>
      </c>
      <c r="L3700" s="9">
        <f>VLOOKUP(A3700,'ETH-Web'!$A$1:$G$10001,6,0)</f>
        <v>2223.88</v>
      </c>
      <c r="M3700" s="2">
        <f>M3699*(1-M$1+IF(AND(WEEKDAY($A3700)&lt;&gt;1,WEEKDAY($A3700)&lt;&gt;7),-VLOOKUP($A3700,ETF_OP_Fee!$K$5:$L$14,2,1),0))^($A3700-$A3699)*(1+2*(L3700/L3699-1))-M$3*IFERROR(VLOOKUP($A5296,Dividends!$C$10:$E$100,3,0),0)</f>
        <v>4.5333655249228926</v>
      </c>
      <c r="N3700" s="9">
        <v>4.3099999999999996</v>
      </c>
      <c r="O3700" s="9">
        <f>VLOOKUP(A3700,'ETHU-Web'!$A$3:$G$5000,5,0)</f>
        <v>4.3</v>
      </c>
      <c r="P3700" s="44">
        <f t="shared" ref="P3700:P3763" si="205">IFERROR(M3700/N3700-1,"")</f>
        <v>5.1824947777933339E-2</v>
      </c>
      <c r="R3700">
        <f t="shared" si="203"/>
        <v>820.38836129528124</v>
      </c>
      <c r="T3700">
        <f t="shared" si="202"/>
        <v>589.64235949837428</v>
      </c>
      <c r="U3700">
        <f t="shared" si="199"/>
        <v>1450.7958984308741</v>
      </c>
      <c r="V3700">
        <f t="shared" si="200"/>
        <v>929.76151415100117</v>
      </c>
    </row>
    <row r="3701" spans="1:22">
      <c r="A3701" s="1">
        <v>45544</v>
      </c>
      <c r="B3701">
        <f>IFERROR(VLOOKUP($A3701,'BTC-Web'!$A$2:$H$10000,2,0),"")</f>
        <v>54851.89</v>
      </c>
      <c r="C3701">
        <f>VLOOKUP(A3701,H_SPBTFDUE!$B$2:$C$5828,2,0)</f>
        <v>271.47000000000003</v>
      </c>
      <c r="D3701" s="2">
        <f>D3700*(1-D$1+IF(AND(WEEKDAY($A3701)&lt;&gt;1,WEEKDAY($A3701)&lt;&gt;7),-VLOOKUP($A3701,ETF_OP_Fee!$G$5:$H$14,2,1),0))^($A3701-$A3700)*(1+2*(C3701/C3700-1))+IFERROR(VLOOKUP(A3701,BITXeom!$C$9:$D$100,2,0),0)-$D$3*IFERROR(VLOOKUP($A3701,Dividends!$C$10:$E$100,2,0),0)</f>
        <v>23.919285506585787</v>
      </c>
      <c r="F3701" s="44" t="str">
        <f t="shared" si="201"/>
        <v/>
      </c>
      <c r="G3701" s="66">
        <f t="shared" si="204"/>
        <v>2.543167309218683E-3</v>
      </c>
      <c r="L3701" s="9">
        <f>VLOOKUP(A3701,'ETH-Web'!$A$1:$G$10001,6,0)</f>
        <v>2358.48</v>
      </c>
      <c r="M3701" s="2">
        <f>M3700*(1-M$1+IF(AND(WEEKDAY($A3701)&lt;&gt;1,WEEKDAY($A3701)&lt;&gt;7),-VLOOKUP($A3701,ETF_OP_Fee!$K$5:$L$14,2,1),0))^($A3701-$A3700)*(1+2*(L3701/L3700-1))-M$3*IFERROR(VLOOKUP($A5297,Dividends!$C$10:$E$100,3,0),0)</f>
        <v>5.0816936426270196</v>
      </c>
      <c r="N3701" s="9">
        <v>4.79</v>
      </c>
      <c r="O3701" s="9">
        <f>VLOOKUP(A3701,'ETHU-Web'!$A$3:$G$5000,5,0)</f>
        <v>4.83</v>
      </c>
      <c r="P3701" s="44">
        <f t="shared" si="205"/>
        <v>6.089637633131928E-2</v>
      </c>
      <c r="R3701">
        <f t="shared" si="203"/>
        <v>801.27670777198273</v>
      </c>
      <c r="T3701">
        <f t="shared" si="202"/>
        <v>630.44588945657222</v>
      </c>
      <c r="U3701">
        <f t="shared" si="199"/>
        <v>1538.6051003342122</v>
      </c>
      <c r="V3701">
        <f t="shared" si="200"/>
        <v>1042.2197702005899</v>
      </c>
    </row>
    <row r="3702" spans="1:22">
      <c r="A3702" s="1">
        <v>45545</v>
      </c>
      <c r="B3702">
        <f>IFERROR(VLOOKUP($A3702,'BTC-Web'!$A$2:$H$10000,2,0),"")</f>
        <v>57020.1</v>
      </c>
      <c r="C3702">
        <f>VLOOKUP(A3702,H_SPBTFDUE!$B$2:$C$5828,2,0)</f>
        <v>275.18</v>
      </c>
      <c r="D3702" s="2">
        <f>D3701*(1-D$1+IF(AND(WEEKDAY($A3702)&lt;&gt;1,WEEKDAY($A3702)&lt;&gt;7),-VLOOKUP($A3702,ETF_OP_Fee!$G$5:$H$14,2,1),0))^($A3702-$A3701)*(1+2*(C3702/C3701-1))+IFERROR(VLOOKUP(A3702,BITXeom!$C$9:$D$100,2,0),0)-$D$3*IFERROR(VLOOKUP($A3702,Dividends!$C$10:$E$100,2,0),0)</f>
        <v>24.570101218283778</v>
      </c>
      <c r="F3702" s="44" t="str">
        <f t="shared" si="201"/>
        <v/>
      </c>
      <c r="G3702" s="66">
        <f t="shared" si="204"/>
        <v>2.4735233716457619E-3</v>
      </c>
      <c r="L3702" s="9">
        <f>VLOOKUP(A3702,'ETH-Web'!$A$1:$G$10001,6,0)</f>
        <v>2389.58</v>
      </c>
      <c r="M3702" s="2">
        <f>M3701*(1-M$1+IF(AND(WEEKDAY($A3702)&lt;&gt;1,WEEKDAY($A3702)&lt;&gt;7),-VLOOKUP($A3702,ETF_OP_Fee!$K$5:$L$14,2,1),0))^($A3702-$A3701)*(1+2*(L3702/L3701-1))-M$3*IFERROR(VLOOKUP($A5298,Dividends!$C$10:$E$100,3,0),0)</f>
        <v>5.2155641210419841</v>
      </c>
      <c r="N3702" s="9">
        <v>4.83</v>
      </c>
      <c r="O3702" s="9">
        <f>VLOOKUP(A3702,'ETHU-Web'!$A$3:$G$5000,5,0)</f>
        <v>4.95</v>
      </c>
      <c r="P3702" s="44">
        <f t="shared" si="205"/>
        <v>7.9826940174323902E-2</v>
      </c>
      <c r="R3702">
        <f t="shared" si="203"/>
        <v>832.94993125723158</v>
      </c>
      <c r="T3702">
        <f t="shared" si="202"/>
        <v>639.06177426846261</v>
      </c>
      <c r="U3702">
        <f t="shared" si="199"/>
        <v>1558.8938535228735</v>
      </c>
      <c r="V3702">
        <f t="shared" si="200"/>
        <v>1069.6756675966715</v>
      </c>
    </row>
    <row r="3703" spans="1:22">
      <c r="A3703" s="1">
        <v>45546</v>
      </c>
      <c r="B3703">
        <f>IFERROR(VLOOKUP($A3703,'BTC-Web'!$A$2:$H$10000,2,0),"")</f>
        <v>57650.29</v>
      </c>
      <c r="C3703">
        <f>VLOOKUP(A3703,H_SPBTFDUE!$B$2:$C$5828,2,0)</f>
        <v>273.57</v>
      </c>
      <c r="D3703" s="2">
        <f>D3702*(1-D$1+IF(AND(WEEKDAY($A3703)&lt;&gt;1,WEEKDAY($A3703)&lt;&gt;7),-VLOOKUP($A3703,ETF_OP_Fee!$G$5:$H$14,2,1),0))^($A3703-$A3702)*(1+2*(C3703/C3702-1))+IFERROR(VLOOKUP(A3703,BITXeom!$C$9:$D$100,2,0),0)-$D$3*IFERROR(VLOOKUP($A3703,Dividends!$C$10:$E$100,2,0),0)</f>
        <v>24.279668637767596</v>
      </c>
      <c r="F3703" s="44" t="str">
        <f t="shared" si="201"/>
        <v/>
      </c>
      <c r="G3703" s="66">
        <f t="shared" si="204"/>
        <v>2.5023383779094435E-3</v>
      </c>
      <c r="L3703" s="9">
        <f>VLOOKUP(A3703,'ETH-Web'!$A$1:$G$10001,6,0)</f>
        <v>2339.84</v>
      </c>
      <c r="M3703" s="2">
        <f>M3702*(1-M$1+IF(AND(WEEKDAY($A3703)&lt;&gt;1,WEEKDAY($A3703)&lt;&gt;7),-VLOOKUP($A3703,ETF_OP_Fee!$K$5:$L$14,2,1),0))^($A3703-$A3702)*(1+2*(L3703/L3702-1))-M$3*IFERROR(VLOOKUP($A5299,Dividends!$C$10:$E$100,3,0),0)</f>
        <v>4.9982938703667052</v>
      </c>
      <c r="N3703" s="9">
        <v>4.79</v>
      </c>
      <c r="O3703" s="9">
        <f>VLOOKUP(A3703,'ETHU-Web'!$A$3:$G$5000,5,0)</f>
        <v>4.7699999999999996</v>
      </c>
      <c r="P3703" s="44">
        <f t="shared" si="205"/>
        <v>4.3485150389708904E-2</v>
      </c>
      <c r="R3703">
        <f t="shared" si="203"/>
        <v>842.15575020842596</v>
      </c>
      <c r="T3703">
        <f t="shared" si="202"/>
        <v>635.32280538783084</v>
      </c>
      <c r="U3703">
        <f t="shared" si="199"/>
        <v>1526.4448958507189</v>
      </c>
      <c r="V3703">
        <f t="shared" si="200"/>
        <v>1025.1150611030553</v>
      </c>
    </row>
    <row r="3704" spans="1:22">
      <c r="A3704" s="1">
        <v>45547</v>
      </c>
      <c r="B3704">
        <f>IFERROR(VLOOKUP($A3704,'BTC-Web'!$A$2:$H$10000,2,0),"")</f>
        <v>57343.17</v>
      </c>
      <c r="C3704">
        <f>VLOOKUP(A3704,H_SPBTFDUE!$B$2:$C$5828,2,0)</f>
        <v>276.98</v>
      </c>
      <c r="D3704" s="2">
        <f>D3703*(1-D$1+IF(AND(WEEKDAY($A3704)&lt;&gt;1,WEEKDAY($A3704)&lt;&gt;7),-VLOOKUP($A3704,ETF_OP_Fee!$G$5:$H$14,2,1),0))^($A3704-$A3703)*(1+2*(C3704/C3703-1))+IFERROR(VLOOKUP(A3704,BITXeom!$C$9:$D$100,2,0),0)-$D$3*IFERROR(VLOOKUP($A3704,Dividends!$C$10:$E$100,2,0),0)</f>
        <v>24.881952063093753</v>
      </c>
      <c r="F3704" s="44" t="str">
        <f t="shared" si="201"/>
        <v/>
      </c>
      <c r="G3704" s="66">
        <f t="shared" si="204"/>
        <v>2.439825739050432E-3</v>
      </c>
      <c r="L3704" s="9">
        <f>VLOOKUP(A3704,'ETH-Web'!$A$1:$G$10001,6,0)</f>
        <v>2361.7800000000002</v>
      </c>
      <c r="M3704" s="2">
        <f>M3703*(1-M$1+IF(AND(WEEKDAY($A3704)&lt;&gt;1,WEEKDAY($A3704)&lt;&gt;7),-VLOOKUP($A3704,ETF_OP_Fee!$K$5:$L$14,2,1),0))^($A3704-$A3703)*(1+2*(L3704/L3703-1))-M$3*IFERROR(VLOOKUP($A5300,Dividends!$C$10:$E$100,3,0),0)</f>
        <v>5.0918838818400269</v>
      </c>
      <c r="N3704" s="9">
        <v>4.8600000000000003</v>
      </c>
      <c r="O3704" s="9">
        <f>VLOOKUP(A3704,'ETHU-Web'!$A$3:$G$5000,5,0)</f>
        <v>4.8600000000000003</v>
      </c>
      <c r="P3704" s="44">
        <f t="shared" si="205"/>
        <v>4.7712732888894438E-2</v>
      </c>
      <c r="R3704">
        <f t="shared" si="203"/>
        <v>837.6693395762502</v>
      </c>
      <c r="T3704">
        <f t="shared" si="202"/>
        <v>643.2419879238272</v>
      </c>
      <c r="U3704">
        <f t="shared" si="199"/>
        <v>1540.7579262352601</v>
      </c>
      <c r="V3704">
        <f t="shared" si="200"/>
        <v>1044.3097168832828</v>
      </c>
    </row>
    <row r="3705" spans="1:22">
      <c r="A3705" s="1">
        <v>45548</v>
      </c>
      <c r="B3705">
        <f>IFERROR(VLOOKUP($A3705,'BTC-Web'!$A$2:$H$10000,2,0),"")</f>
        <v>58130.32</v>
      </c>
      <c r="C3705">
        <f>VLOOKUP(A3705,H_SPBTFDUE!$B$2:$C$5828,2,0)</f>
        <v>283.39999999999998</v>
      </c>
      <c r="D3705" s="2">
        <f>D3704*(1-D$1+IF(AND(WEEKDAY($A3705)&lt;&gt;1,WEEKDAY($A3705)&lt;&gt;7),-VLOOKUP($A3705,ETF_OP_Fee!$G$5:$H$14,2,1),0))^($A3705-$A3704)*(1+2*(C3705/C3704-1))+IFERROR(VLOOKUP(A3705,BITXeom!$C$9:$D$100,2,0),0)-$D$3*IFERROR(VLOOKUP($A3705,Dividends!$C$10:$E$100,2,0),0)</f>
        <v>26.032269626160272</v>
      </c>
      <c r="E3705" s="9">
        <v>26.28</v>
      </c>
      <c r="F3705" s="44">
        <f t="shared" si="201"/>
        <v>-9.4265743470216545E-3</v>
      </c>
      <c r="G3705" s="66">
        <f t="shared" si="204"/>
        <v>2.3265953966750412E-3</v>
      </c>
      <c r="L3705" s="9">
        <f>VLOOKUP(A3705,'ETH-Web'!$A$1:$G$10001,6,0)</f>
        <v>2441.61</v>
      </c>
      <c r="M3705" s="2">
        <f>M3704*(1-M$1+IF(AND(WEEKDAY($A3705)&lt;&gt;1,WEEKDAY($A3705)&lt;&gt;7),-VLOOKUP($A3705,ETF_OP_Fee!$K$5:$L$14,2,1),0))^($A3705-$A3704)*(1+2*(L3705/L3704-1))-M$3*IFERROR(VLOOKUP($A5301,Dividends!$C$10:$E$100,3,0),0)</f>
        <v>5.4359482572013231</v>
      </c>
      <c r="N3705" s="9">
        <v>5.0999999999999996</v>
      </c>
      <c r="O3705" s="9">
        <f>VLOOKUP(A3705,'ETHU-Web'!$A$3:$G$5000,5,0)</f>
        <v>5.12</v>
      </c>
      <c r="P3705" s="44">
        <f t="shared" si="205"/>
        <v>6.587220729437715E-2</v>
      </c>
      <c r="R3705">
        <f t="shared" si="203"/>
        <v>849.16803106204441</v>
      </c>
      <c r="T3705">
        <f t="shared" si="202"/>
        <v>658.15141662796088</v>
      </c>
      <c r="U3705">
        <f t="shared" si="199"/>
        <v>1592.8367418960586</v>
      </c>
      <c r="V3705">
        <f t="shared" si="200"/>
        <v>1114.8749101911351</v>
      </c>
    </row>
    <row r="3706" spans="1:22">
      <c r="A3706" s="1">
        <v>45551</v>
      </c>
      <c r="B3706">
        <f>IFERROR(VLOOKUP($A3706,'BTC-Web'!$A$2:$H$10000,2,0),"")</f>
        <v>59185.23</v>
      </c>
      <c r="C3706">
        <f>VLOOKUP(A3706,H_SPBTFDUE!$B$2:$C$5828,2,0)</f>
        <v>274.18</v>
      </c>
      <c r="D3706" s="2">
        <f>D3705*(1-D$1+IF(AND(WEEKDAY($A3706)&lt;&gt;1,WEEKDAY($A3706)&lt;&gt;7),-VLOOKUP($A3706,ETF_OP_Fee!$G$5:$H$14,2,1),0))^($A3706-$A3705)*(1+2*(C3706/C3705-1))+IFERROR(VLOOKUP(A3706,BITXeom!$C$9:$D$100,2,0),0)-$D$3*IFERROR(VLOOKUP($A3706,Dividends!$C$10:$E$100,2,0),0)</f>
        <v>24.329626036713787</v>
      </c>
      <c r="F3706" s="44" t="str">
        <f t="shared" si="201"/>
        <v/>
      </c>
      <c r="G3706" s="66">
        <f t="shared" si="204"/>
        <v>2.4778589690620835E-3</v>
      </c>
      <c r="L3706" s="9">
        <f>VLOOKUP(A3706,'ETH-Web'!$A$1:$G$10001,6,0)</f>
        <v>2295.2800000000002</v>
      </c>
      <c r="M3706" s="2">
        <f>M3705*(1-M$1+IF(AND(WEEKDAY($A3706)&lt;&gt;1,WEEKDAY($A3706)&lt;&gt;7),-VLOOKUP($A3706,ETF_OP_Fee!$K$5:$L$14,2,1),0))^($A3706-$A3705)*(1+2*(L3706/L3705-1))-M$3*IFERROR(VLOOKUP($A5302,Dividends!$C$10:$E$100,3,0),0)</f>
        <v>4.7839673414756207</v>
      </c>
      <c r="N3706" s="9">
        <v>4.47</v>
      </c>
      <c r="O3706" s="9">
        <f>VLOOKUP(A3706,'ETHU-Web'!$A$3:$G$5000,5,0)</f>
        <v>4.54</v>
      </c>
      <c r="P3706" s="44">
        <f t="shared" si="205"/>
        <v>7.0238778853606521E-2</v>
      </c>
      <c r="R3706">
        <f t="shared" si="203"/>
        <v>864.57816208571091</v>
      </c>
      <c r="T3706">
        <f t="shared" si="202"/>
        <v>636.73943334881551</v>
      </c>
      <c r="U3706">
        <f t="shared" si="199"/>
        <v>1497.3752224717239</v>
      </c>
      <c r="V3706">
        <f t="shared" si="200"/>
        <v>981.15819132739512</v>
      </c>
    </row>
    <row r="3707" spans="1:22">
      <c r="A3707" s="1">
        <v>45552</v>
      </c>
      <c r="B3707">
        <f>IFERROR(VLOOKUP($A3707,'BTC-Web'!$A$2:$H$10000,2,0),"")</f>
        <v>58192.51</v>
      </c>
      <c r="C3707">
        <f>VLOOKUP(A3707,H_SPBTFDUE!$B$2:$C$5828,2,0)</f>
        <v>284.18</v>
      </c>
      <c r="D3707" s="2">
        <f>D3706*(1-D$1+IF(AND(WEEKDAY($A3707)&lt;&gt;1,WEEKDAY($A3707)&lt;&gt;7),-VLOOKUP($A3707,ETF_OP_Fee!$G$5:$H$14,2,1),0))^($A3707-$A3706)*(1+2*(C3707/C3706-1))+IFERROR(VLOOKUP(A3707,BITXeom!$C$9:$D$100,2,0),0)-$D$3*IFERROR(VLOOKUP($A3707,Dividends!$C$10:$E$100,2,0),0)</f>
        <v>26.10119844974674</v>
      </c>
      <c r="F3707" s="44" t="str">
        <f t="shared" si="201"/>
        <v/>
      </c>
      <c r="G3707" s="66">
        <f t="shared" si="204"/>
        <v>2.2969831052687367E-3</v>
      </c>
      <c r="L3707" s="9">
        <f>VLOOKUP(A3707,'ETH-Web'!$A$1:$G$10001,6,0)</f>
        <v>2341.71</v>
      </c>
      <c r="M3707" s="2">
        <f>M3706*(1-M$1+IF(AND(WEEKDAY($A3707)&lt;&gt;1,WEEKDAY($A3707)&lt;&gt;7),-VLOOKUP($A3707,ETF_OP_Fee!$K$5:$L$14,2,1),0))^($A3707-$A3706)*(1+2*(L3707/L3706-1))-M$3*IFERROR(VLOOKUP($A5303,Dividends!$C$10:$E$100,3,0),0)</f>
        <v>4.9773701852437062</v>
      </c>
      <c r="N3707" s="9">
        <v>4.79</v>
      </c>
      <c r="O3707" s="9">
        <f>VLOOKUP(A3707,'ETHU-Web'!$A$3:$G$5000,5,0)</f>
        <v>4.78</v>
      </c>
      <c r="P3707" s="44">
        <f t="shared" si="205"/>
        <v>3.9116948902652604E-2</v>
      </c>
      <c r="R3707">
        <f t="shared" ref="R3707:R3738" si="206">IF($A3707&gt;=$R$2,B3707*R$4,"")</f>
        <v>850.07650292065011</v>
      </c>
      <c r="T3707">
        <f t="shared" si="202"/>
        <v>659.96284254528564</v>
      </c>
      <c r="U3707">
        <f t="shared" si="199"/>
        <v>1527.6648305279791</v>
      </c>
      <c r="V3707">
        <f t="shared" si="200"/>
        <v>1020.8237598491355</v>
      </c>
    </row>
    <row r="3708" spans="1:22">
      <c r="A3708" s="1">
        <v>45553</v>
      </c>
      <c r="B3708">
        <f>IFERROR(VLOOKUP($A3708,'BTC-Web'!$A$2:$H$10000,2,0),"")</f>
        <v>60309</v>
      </c>
      <c r="C3708">
        <f>VLOOKUP(A3708,H_SPBTFDUE!$B$2:$C$5828,2,0)</f>
        <v>284.33</v>
      </c>
      <c r="D3708" s="2">
        <f>D3707*(1-D$1+IF(AND(WEEKDAY($A3708)&lt;&gt;1,WEEKDAY($A3708)&lt;&gt;7),-VLOOKUP($A3708,ETF_OP_Fee!$G$5:$H$14,2,1),0))^($A3708-$A3707)*(1+2*(C3708/C3707-1))+IFERROR(VLOOKUP(A3708,BITXeom!$C$9:$D$100,2,0),0)-$D$3*IFERROR(VLOOKUP($A3708,Dividends!$C$10:$E$100,2,0),0)</f>
        <v>26.125602906859172</v>
      </c>
      <c r="F3708" s="44" t="str">
        <f t="shared" si="201"/>
        <v/>
      </c>
      <c r="G3708" s="66">
        <f t="shared" si="204"/>
        <v>2.2944386825601397E-3</v>
      </c>
      <c r="L3708" s="9">
        <f>VLOOKUP(A3708,'ETH-Web'!$A$1:$G$10001,6,0)</f>
        <v>2369.73</v>
      </c>
      <c r="M3708" s="2">
        <f>M3707*(1-M$1+IF(AND(WEEKDAY($A3708)&lt;&gt;1,WEEKDAY($A3708)&lt;&gt;7),-VLOOKUP($A3708,ETF_OP_Fee!$K$5:$L$14,2,1),0))^($A3708-$A3707)*(1+2*(L3708/L3707-1))-M$3*IFERROR(VLOOKUP($A5304,Dividends!$C$10:$E$100,3,0),0)</f>
        <v>5.0963395597509376</v>
      </c>
      <c r="N3708" s="9">
        <v>4.62</v>
      </c>
      <c r="O3708" s="9">
        <f>VLOOKUP(A3708,'ETHU-Web'!$A$3:$G$5000,5,0)</f>
        <v>4.62</v>
      </c>
      <c r="P3708" s="44">
        <f t="shared" si="205"/>
        <v>0.10310380081189119</v>
      </c>
      <c r="R3708">
        <f t="shared" si="206"/>
        <v>880.99420036429922</v>
      </c>
      <c r="T3708">
        <f t="shared" si="202"/>
        <v>660.31119368323255</v>
      </c>
      <c r="U3708">
        <f t="shared" si="199"/>
        <v>1545.9442795423292</v>
      </c>
      <c r="V3708">
        <f t="shared" si="200"/>
        <v>1045.2235452119808</v>
      </c>
    </row>
    <row r="3709" spans="1:22">
      <c r="A3709" s="1">
        <v>45554</v>
      </c>
      <c r="B3709">
        <f>IFERROR(VLOOKUP($A3709,'BTC-Web'!$A$2:$H$10000,2,0),"")</f>
        <v>61651.16</v>
      </c>
      <c r="C3709">
        <f>VLOOKUP(A3709,H_SPBTFDUE!$B$2:$C$5828,2,0)</f>
        <v>299.82</v>
      </c>
      <c r="D3709" s="2">
        <f>D3708*(1-D$1+IF(AND(WEEKDAY($A3709)&lt;&gt;1,WEEKDAY($A3709)&lt;&gt;7),-VLOOKUP($A3709,ETF_OP_Fee!$G$5:$H$14,2,1),0))^($A3709-$A3708)*(1+2*(C3709/C3708-1))+IFERROR(VLOOKUP(A3709,BITXeom!$C$9:$D$100,2,0),0)-$D$3*IFERROR(VLOOKUP($A3709,Dividends!$C$10:$E$100,2,0),0)</f>
        <v>28.96870122432049</v>
      </c>
      <c r="F3709" s="44" t="str">
        <f t="shared" si="201"/>
        <v/>
      </c>
      <c r="G3709" s="66">
        <f t="shared" si="204"/>
        <v>2.0443220231310573E-3</v>
      </c>
      <c r="L3709" s="9">
        <f>VLOOKUP(A3709,'ETH-Web'!$A$1:$G$10001,6,0)</f>
        <v>2464.75</v>
      </c>
      <c r="M3709" s="2">
        <f>M3708*(1-M$1+IF(AND(WEEKDAY($A3709)&lt;&gt;1,WEEKDAY($A3709)&lt;&gt;7),-VLOOKUP($A3709,ETF_OP_Fee!$K$5:$L$14,2,1),0))^($A3709-$A3708)*(1+2*(L3709/L3708-1))-M$3*IFERROR(VLOOKUP($A5305,Dividends!$C$10:$E$100,3,0),0)</f>
        <v>5.5048825852263032</v>
      </c>
      <c r="N3709" s="9">
        <v>5.21</v>
      </c>
      <c r="O3709" s="9">
        <f>VLOOKUP(A3709,'ETHU-Web'!$A$3:$G$5000,5,0)</f>
        <v>5.22</v>
      </c>
      <c r="P3709" s="44">
        <f t="shared" si="205"/>
        <v>5.6599344573186716E-2</v>
      </c>
      <c r="R3709">
        <f t="shared" si="206"/>
        <v>900.60048095195532</v>
      </c>
      <c r="T3709">
        <f t="shared" si="202"/>
        <v>696.2842545285647</v>
      </c>
      <c r="U3709">
        <f t="shared" si="199"/>
        <v>1607.9326180627988</v>
      </c>
      <c r="V3709">
        <f t="shared" si="200"/>
        <v>1129.0128580025632</v>
      </c>
    </row>
    <row r="3710" spans="1:22">
      <c r="A3710" s="1">
        <v>45555</v>
      </c>
      <c r="B3710">
        <f>IFERROR(VLOOKUP($A3710,'BTC-Web'!$A$2:$H$10000,2,0),"")</f>
        <v>62941.43</v>
      </c>
      <c r="C3710">
        <f>VLOOKUP(A3710,H_SPBTFDUE!$B$2:$C$5828,2,0)</f>
        <v>297.56</v>
      </c>
      <c r="D3710" s="2">
        <f>D3709*(1-D$1+IF(AND(WEEKDAY($A3710)&lt;&gt;1,WEEKDAY($A3710)&lt;&gt;7),-VLOOKUP($A3710,ETF_OP_Fee!$G$5:$H$14,2,1),0))^($A3710-$A3709)*(1+2*(C3710/C3709-1))+IFERROR(VLOOKUP(A3710,BITXeom!$C$9:$D$100,2,0),0)-$D$3*IFERROR(VLOOKUP($A3710,Dividends!$C$10:$E$100,2,0),0)</f>
        <v>28.52853795367654</v>
      </c>
      <c r="F3710" s="44" t="str">
        <f t="shared" si="201"/>
        <v/>
      </c>
      <c r="G3710" s="66">
        <f t="shared" si="204"/>
        <v>2.0750352166161992E-3</v>
      </c>
      <c r="L3710" s="9">
        <f>VLOOKUP(A3710,'ETH-Web'!$A$1:$G$10001,6,0)</f>
        <v>2561.0700000000002</v>
      </c>
      <c r="M3710" s="2">
        <f>M3709*(1-M$1+IF(AND(WEEKDAY($A3710)&lt;&gt;1,WEEKDAY($A3710)&lt;&gt;7),-VLOOKUP($A3710,ETF_OP_Fee!$K$5:$L$14,2,1),0))^($A3710-$A3709)*(1+2*(L3710/L3709-1))-M$3*IFERROR(VLOOKUP($A5306,Dividends!$C$10:$E$100,3,0),0)</f>
        <v>5.9349642428978449</v>
      </c>
      <c r="N3710" s="9">
        <v>5.55</v>
      </c>
      <c r="O3710" s="9">
        <f>VLOOKUP(A3710,'ETHU-Web'!$A$3:$G$5000,5,0)</f>
        <v>5.55</v>
      </c>
      <c r="P3710" s="44">
        <f t="shared" si="205"/>
        <v>6.936292664826027E-2</v>
      </c>
      <c r="R3710">
        <f t="shared" si="206"/>
        <v>919.44875213708599</v>
      </c>
      <c r="T3710">
        <f t="shared" si="202"/>
        <v>691.03576405016247</v>
      </c>
      <c r="U3710">
        <f t="shared" si="199"/>
        <v>1670.7690395139841</v>
      </c>
      <c r="V3710">
        <f t="shared" si="200"/>
        <v>1217.2195933842345</v>
      </c>
    </row>
    <row r="3711" spans="1:22">
      <c r="A3711" s="1">
        <v>45558</v>
      </c>
      <c r="B3711">
        <f>IFERROR(VLOOKUP($A3711,'BTC-Web'!$A$2:$H$10000,2,0),"")</f>
        <v>63643.1</v>
      </c>
      <c r="C3711">
        <f>VLOOKUP(A3711,H_SPBTFDUE!$B$2:$C$5828,2,0)</f>
        <v>299.39999999999998</v>
      </c>
      <c r="D3711" s="2">
        <f>D3710*(1-D$1+IF(AND(WEEKDAY($A3711)&lt;&gt;1,WEEKDAY($A3711)&lt;&gt;7),-VLOOKUP($A3711,ETF_OP_Fee!$G$5:$H$14,2,1),0))^($A3711-$A3710)*(1+2*(C3711/C3710-1))+IFERROR(VLOOKUP(A3711,BITXeom!$C$9:$D$100,2,0),0)-$D$3*IFERROR(VLOOKUP($A3711,Dividends!$C$10:$E$100,2,0),0)</f>
        <v>28.870914113284943</v>
      </c>
      <c r="F3711" s="44" t="str">
        <f t="shared" si="201"/>
        <v/>
      </c>
      <c r="G3711" s="66">
        <f t="shared" si="204"/>
        <v>2.0492647142005618E-3</v>
      </c>
      <c r="L3711" s="9">
        <f>VLOOKUP(A3711,'ETH-Web'!$A$1:$G$10001,6,0)</f>
        <v>2648.55</v>
      </c>
      <c r="M3711" s="2">
        <f>M3710*(1-M$1+IF(AND(WEEKDAY($A3711)&lt;&gt;1,WEEKDAY($A3711)&lt;&gt;7),-VLOOKUP($A3711,ETF_OP_Fee!$K$5:$L$14,2,1),0))^($A3711-$A3710)*(1+2*(L3711/L3710-1))-M$3*IFERROR(VLOOKUP($A5307,Dividends!$C$10:$E$100,3,0),0)</f>
        <v>6.3398705311330055</v>
      </c>
      <c r="N3711" s="9">
        <v>6.11</v>
      </c>
      <c r="O3711" s="9">
        <f>VLOOKUP(A3711,'ETHU-Web'!$A$3:$G$5000,5,0)</f>
        <v>6.12</v>
      </c>
      <c r="P3711" s="44">
        <f t="shared" si="205"/>
        <v>3.7622018188707917E-2</v>
      </c>
      <c r="R3711">
        <f t="shared" si="206"/>
        <v>929.69875131746733</v>
      </c>
      <c r="T3711">
        <f t="shared" si="202"/>
        <v>695.30887134231295</v>
      </c>
      <c r="U3711">
        <f t="shared" si="199"/>
        <v>1727.8384970363022</v>
      </c>
      <c r="V3711">
        <f t="shared" si="200"/>
        <v>1300.2630368412206</v>
      </c>
    </row>
    <row r="3712" spans="1:22">
      <c r="A3712" s="1">
        <v>45559</v>
      </c>
      <c r="B3712">
        <f>IFERROR(VLOOKUP($A3712,'BTC-Web'!$A$2:$H$10000,2,0),"")</f>
        <v>63326.84</v>
      </c>
      <c r="C3712">
        <f>VLOOKUP(A3712,H_SPBTFDUE!$B$2:$C$5828,2,0)</f>
        <v>304.45999999999998</v>
      </c>
      <c r="D3712" s="2">
        <f>D3711*(1-D$1+IF(AND(WEEKDAY($A3712)&lt;&gt;1,WEEKDAY($A3712)&lt;&gt;7),-VLOOKUP($A3712,ETF_OP_Fee!$G$5:$H$14,2,1),0))^($A3712-$A3711)*(1+2*(C3712/C3711-1))+IFERROR(VLOOKUP(A3712,BITXeom!$C$9:$D$100,2,0),0)-$D$3*IFERROR(VLOOKUP($A3712,Dividends!$C$10:$E$100,2,0),0)</f>
        <v>29.843180042740688</v>
      </c>
      <c r="E3712" s="9">
        <v>30.16</v>
      </c>
      <c r="F3712" s="44">
        <f t="shared" si="201"/>
        <v>-1.0504640492682737E-2</v>
      </c>
      <c r="G3712" s="66">
        <f t="shared" si="204"/>
        <v>1.9798909763269401E-3</v>
      </c>
      <c r="L3712" s="9" t="e">
        <f>VLOOKUP(A3712,'ETH-Web'!$A$1:$G$10001,6,0)</f>
        <v>#N/A</v>
      </c>
      <c r="M3712" s="2" t="e">
        <f>M3711*(1-M$1+IF(AND(WEEKDAY($A3712)&lt;&gt;1,WEEKDAY($A3712)&lt;&gt;7),-VLOOKUP($A3712,ETF_OP_Fee!$K$5:$L$14,2,1),0))^($A3712-$A3711)*(1+2*(L3712/L3711-1))-M$3*IFERROR(VLOOKUP($A5308,Dividends!$C$10:$E$100,3,0),0)</f>
        <v>#N/A</v>
      </c>
      <c r="N3712" s="9">
        <v>6.02</v>
      </c>
      <c r="O3712" s="9">
        <f>VLOOKUP(A3712,'ETHU-Web'!$A$3:$G$5000,5,0)</f>
        <v>6.01</v>
      </c>
      <c r="P3712" s="44" t="str">
        <f t="shared" si="205"/>
        <v/>
      </c>
      <c r="R3712">
        <f t="shared" si="206"/>
        <v>925.07882351552701</v>
      </c>
      <c r="T3712">
        <f t="shared" si="202"/>
        <v>707.05991639572676</v>
      </c>
      <c r="U3712" t="e">
        <f t="shared" si="199"/>
        <v>#N/A</v>
      </c>
      <c r="V3712" t="e">
        <f t="shared" si="200"/>
        <v>#N/A</v>
      </c>
    </row>
    <row r="3713" spans="1:22">
      <c r="A3713" s="1">
        <v>45560</v>
      </c>
      <c r="B3713">
        <f>IFERROR(VLOOKUP($A3713,'BTC-Web'!$A$2:$H$10000,2,0),"")</f>
        <v>64269.98</v>
      </c>
      <c r="C3713" t="e">
        <f>VLOOKUP(A3713,H_SPBTFDUE!$B$2:$C$5828,2,0)</f>
        <v>#N/A</v>
      </c>
      <c r="D3713" s="2" t="e">
        <f>D3712*(1-D$1+IF(AND(WEEKDAY($A3713)&lt;&gt;1,WEEKDAY($A3713)&lt;&gt;7),-VLOOKUP($A3713,ETF_OP_Fee!$G$5:$H$14,2,1),0))^($A3713-$A3712)*(1+2*(C3713/C3712-1))+IFERROR(VLOOKUP(A3713,BITXeom!$C$9:$D$100,2,0),0)-$D$3*IFERROR(VLOOKUP($A3713,Dividends!$C$10:$E$100,2,0),0)</f>
        <v>#N/A</v>
      </c>
      <c r="F3713" s="44" t="str">
        <f t="shared" si="201"/>
        <v/>
      </c>
      <c r="G3713" s="66" t="e">
        <f t="shared" si="204"/>
        <v>#N/A</v>
      </c>
      <c r="L3713" s="9" t="e">
        <f>VLOOKUP(A3713,'ETH-Web'!$A$1:$G$10001,6,0)</f>
        <v>#N/A</v>
      </c>
      <c r="M3713" s="2" t="e">
        <f>M3712*(1-M$1+IF(AND(WEEKDAY($A3713)&lt;&gt;1,WEEKDAY($A3713)&lt;&gt;7),-VLOOKUP($A3713,ETF_OP_Fee!$K$5:$L$14,2,1),0))^($A3713-$A3712)*(1+2*(L3713/L3712-1))-M$3*IFERROR(VLOOKUP($A5309,Dividends!$C$10:$E$100,3,0),0)</f>
        <v>#N/A</v>
      </c>
      <c r="O3713" s="9" t="e">
        <f>VLOOKUP(A3713,'ETHU-Web'!$A$3:$G$5000,5,0)</f>
        <v>#N/A</v>
      </c>
      <c r="P3713" s="44" t="str">
        <f t="shared" si="205"/>
        <v/>
      </c>
      <c r="R3713">
        <f t="shared" si="206"/>
        <v>938.85621777063966</v>
      </c>
      <c r="T3713" t="e">
        <f t="shared" si="202"/>
        <v>#N/A</v>
      </c>
      <c r="U3713" t="e">
        <f t="shared" si="199"/>
        <v>#N/A</v>
      </c>
      <c r="V3713" t="e">
        <f t="shared" si="200"/>
        <v>#N/A</v>
      </c>
    </row>
    <row r="3714" spans="1:22">
      <c r="A3714" s="1">
        <v>45561</v>
      </c>
      <c r="B3714" t="str">
        <f>IFERROR(VLOOKUP($A3714,'BTC-Web'!$A$2:$H$10000,2,0),"")</f>
        <v/>
      </c>
      <c r="C3714" t="e">
        <f>VLOOKUP(A3714,H_SPBTFDUE!$B$2:$C$5828,2,0)</f>
        <v>#N/A</v>
      </c>
      <c r="D3714" s="2" t="e">
        <f>D3713*(1-D$1+IF(AND(WEEKDAY($A3714)&lt;&gt;1,WEEKDAY($A3714)&lt;&gt;7),-VLOOKUP($A3714,ETF_OP_Fee!$G$5:$H$14,2,1),0))^($A3714-$A3713)*(1+2*(C3714/C3713-1))+IFERROR(VLOOKUP(A3714,BITXeom!$C$9:$D$100,2,0),0)-$D$3*IFERROR(VLOOKUP($A3714,Dividends!$C$10:$E$100,2,0),0)</f>
        <v>#N/A</v>
      </c>
      <c r="F3714" s="44" t="str">
        <f t="shared" si="201"/>
        <v/>
      </c>
      <c r="G3714" s="66" t="e">
        <f t="shared" si="204"/>
        <v>#N/A</v>
      </c>
      <c r="L3714" s="9" t="e">
        <f>VLOOKUP(A3714,'ETH-Web'!$A$1:$G$10001,6,0)</f>
        <v>#N/A</v>
      </c>
      <c r="M3714" s="2" t="e">
        <f>M3713*(1-M$1+IF(AND(WEEKDAY($A3714)&lt;&gt;1,WEEKDAY($A3714)&lt;&gt;7),-VLOOKUP($A3714,ETF_OP_Fee!$K$5:$L$14,2,1),0))^($A3714-$A3713)*(1+2*(L3714/L3713-1))-M$3*IFERROR(VLOOKUP($A5310,Dividends!$C$10:$E$100,3,0),0)</f>
        <v>#N/A</v>
      </c>
      <c r="O3714" s="9" t="e">
        <f>VLOOKUP(A3714,'ETHU-Web'!$A$3:$G$5000,5,0)</f>
        <v>#N/A</v>
      </c>
      <c r="P3714" s="44" t="str">
        <f t="shared" si="205"/>
        <v/>
      </c>
      <c r="R3714" t="e">
        <f t="shared" si="206"/>
        <v>#VALUE!</v>
      </c>
      <c r="T3714" t="e">
        <f t="shared" si="202"/>
        <v>#N/A</v>
      </c>
      <c r="U3714" t="e">
        <f t="shared" ref="U3714:U3781" si="207">IF($A3714&gt;=$R$2,L3714*U$4,"")</f>
        <v>#N/A</v>
      </c>
      <c r="V3714" t="e">
        <f t="shared" ref="V3714:V3781" si="208">IF($A3714&gt;=$R$2,M3714*V$4,"")</f>
        <v>#N/A</v>
      </c>
    </row>
    <row r="3715" spans="1:22">
      <c r="A3715" s="1">
        <v>45562</v>
      </c>
      <c r="B3715" t="str">
        <f>IFERROR(VLOOKUP($A3715,'BTC-Web'!$A$2:$H$10000,2,0),"")</f>
        <v/>
      </c>
      <c r="C3715" t="e">
        <f>VLOOKUP(A3715,H_SPBTFDUE!$B$2:$C$5828,2,0)</f>
        <v>#N/A</v>
      </c>
      <c r="D3715" s="2" t="e">
        <f>D3714*(1-D$1+IF(AND(WEEKDAY($A3715)&lt;&gt;1,WEEKDAY($A3715)&lt;&gt;7),-VLOOKUP($A3715,ETF_OP_Fee!$G$5:$H$14,2,1),0))^($A3715-$A3714)*(1+2*(C3715/C3714-1))+IFERROR(VLOOKUP(A3715,BITXeom!$C$9:$D$100,2,0),0)-$D$3*IFERROR(VLOOKUP($A3715,Dividends!$C$10:$E$100,2,0),0)</f>
        <v>#N/A</v>
      </c>
      <c r="F3715" s="44" t="str">
        <f t="shared" si="201"/>
        <v/>
      </c>
      <c r="G3715" s="66" t="e">
        <f t="shared" si="204"/>
        <v>#N/A</v>
      </c>
      <c r="L3715" s="9" t="e">
        <f>VLOOKUP(A3715,'ETH-Web'!$A$1:$G$10001,6,0)</f>
        <v>#N/A</v>
      </c>
      <c r="M3715" s="2" t="e">
        <f>M3714*(1-M$1+IF(AND(WEEKDAY($A3715)&lt;&gt;1,WEEKDAY($A3715)&lt;&gt;7),-VLOOKUP($A3715,ETF_OP_Fee!$K$5:$L$14,2,1),0))^($A3715-$A3714)*(1+2*(L3715/L3714-1))-M$3*IFERROR(VLOOKUP($A5311,Dividends!$C$10:$E$100,3,0),0)</f>
        <v>#N/A</v>
      </c>
      <c r="O3715" s="9" t="e">
        <f>VLOOKUP(A3715,'ETHU-Web'!$A$3:$G$5000,5,0)</f>
        <v>#N/A</v>
      </c>
      <c r="P3715" s="44" t="str">
        <f t="shared" si="205"/>
        <v/>
      </c>
      <c r="R3715" t="e">
        <f t="shared" si="206"/>
        <v>#VALUE!</v>
      </c>
      <c r="T3715" t="e">
        <f t="shared" si="202"/>
        <v>#N/A</v>
      </c>
      <c r="U3715" t="e">
        <f t="shared" si="207"/>
        <v>#N/A</v>
      </c>
      <c r="V3715" t="e">
        <f t="shared" si="208"/>
        <v>#N/A</v>
      </c>
    </row>
    <row r="3716" spans="1:22">
      <c r="A3716" s="1">
        <v>45565</v>
      </c>
      <c r="B3716" t="str">
        <f>IFERROR(VLOOKUP($A3716,'BTC-Web'!$A$2:$H$10000,2,0),"")</f>
        <v/>
      </c>
      <c r="C3716" t="e">
        <f>VLOOKUP(A3716,H_SPBTFDUE!$B$2:$C$5828,2,0)</f>
        <v>#N/A</v>
      </c>
      <c r="D3716" s="2" t="e">
        <f>D3715*(1-D$1+IF(AND(WEEKDAY($A3716)&lt;&gt;1,WEEKDAY($A3716)&lt;&gt;7),-VLOOKUP($A3716,ETF_OP_Fee!$G$5:$H$14,2,1),0))^($A3716-$A3715)*(1+2*(C3716/C3715-1))+IFERROR(VLOOKUP(A3716,BITXeom!$C$9:$D$100,2,0),0)-$D$3*IFERROR(VLOOKUP($A3716,Dividends!$C$10:$E$100,2,0),0)</f>
        <v>#N/A</v>
      </c>
      <c r="F3716" s="44" t="str">
        <f t="shared" si="201"/>
        <v/>
      </c>
      <c r="G3716" s="66" t="e">
        <f t="shared" si="204"/>
        <v>#N/A</v>
      </c>
      <c r="L3716" s="9" t="e">
        <f>VLOOKUP(A3716,'ETH-Web'!$A$1:$G$10001,6,0)</f>
        <v>#N/A</v>
      </c>
      <c r="M3716" s="2" t="e">
        <f>M3715*(1-M$1+IF(AND(WEEKDAY($A3716)&lt;&gt;1,WEEKDAY($A3716)&lt;&gt;7),-VLOOKUP($A3716,ETF_OP_Fee!$K$5:$L$14,2,1),0))^($A3716-$A3715)*(1+2*(L3716/L3715-1))-M$3*IFERROR(VLOOKUP($A5312,Dividends!$C$10:$E$100,3,0),0)</f>
        <v>#N/A</v>
      </c>
      <c r="O3716" s="9" t="e">
        <f>VLOOKUP(A3716,'ETHU-Web'!$A$3:$G$5000,5,0)</f>
        <v>#N/A</v>
      </c>
      <c r="P3716" s="44" t="str">
        <f t="shared" si="205"/>
        <v/>
      </c>
      <c r="R3716" t="e">
        <f t="shared" si="206"/>
        <v>#VALUE!</v>
      </c>
      <c r="T3716" t="e">
        <f t="shared" si="202"/>
        <v>#N/A</v>
      </c>
      <c r="U3716" t="e">
        <f t="shared" si="207"/>
        <v>#N/A</v>
      </c>
      <c r="V3716" t="e">
        <f t="shared" si="208"/>
        <v>#N/A</v>
      </c>
    </row>
    <row r="3717" spans="1:22">
      <c r="A3717" s="1">
        <v>45566</v>
      </c>
      <c r="B3717" t="str">
        <f>IFERROR(VLOOKUP($A3717,'BTC-Web'!$A$2:$H$10000,2,0),"")</f>
        <v/>
      </c>
      <c r="C3717" t="e">
        <f>VLOOKUP(A3717,H_SPBTFDUE!$B$2:$C$5828,2,0)</f>
        <v>#N/A</v>
      </c>
      <c r="D3717" s="2" t="e">
        <f>D3716*(1-D$1+IF(AND(WEEKDAY($A3717)&lt;&gt;1,WEEKDAY($A3717)&lt;&gt;7),-VLOOKUP($A3717,ETF_OP_Fee!$G$5:$H$14,2,1),0))^($A3717-$A3716)*(1+2*(C3717/C3716-1))+IFERROR(VLOOKUP(A3717,BITXeom!$C$9:$D$100,2,0),0)-$D$3*IFERROR(VLOOKUP($A3717,Dividends!$C$10:$E$100,2,0),0)</f>
        <v>#N/A</v>
      </c>
      <c r="F3717" s="44" t="str">
        <f t="shared" si="201"/>
        <v/>
      </c>
      <c r="G3717" s="66" t="e">
        <f t="shared" si="204"/>
        <v>#N/A</v>
      </c>
      <c r="L3717" s="9" t="e">
        <f>VLOOKUP(A3717,'ETH-Web'!$A$1:$G$10001,6,0)</f>
        <v>#N/A</v>
      </c>
      <c r="M3717" s="2" t="e">
        <f>M3716*(1-M$1+IF(AND(WEEKDAY($A3717)&lt;&gt;1,WEEKDAY($A3717)&lt;&gt;7),-VLOOKUP($A3717,ETF_OP_Fee!$K$5:$L$14,2,1),0))^($A3717-$A3716)*(1+2*(L3717/L3716-1))-M$3*IFERROR(VLOOKUP($A5313,Dividends!$C$10:$E$100,3,0),0)</f>
        <v>#N/A</v>
      </c>
      <c r="O3717" s="9" t="e">
        <f>VLOOKUP(A3717,'ETHU-Web'!$A$3:$G$5000,5,0)</f>
        <v>#N/A</v>
      </c>
      <c r="P3717" s="44" t="str">
        <f t="shared" si="205"/>
        <v/>
      </c>
      <c r="R3717" t="e">
        <f t="shared" si="206"/>
        <v>#VALUE!</v>
      </c>
      <c r="T3717" t="e">
        <f t="shared" si="202"/>
        <v>#N/A</v>
      </c>
      <c r="U3717" t="e">
        <f t="shared" si="207"/>
        <v>#N/A</v>
      </c>
      <c r="V3717" t="e">
        <f t="shared" si="208"/>
        <v>#N/A</v>
      </c>
    </row>
    <row r="3718" spans="1:22">
      <c r="A3718" s="1">
        <v>45567</v>
      </c>
      <c r="B3718" t="str">
        <f>IFERROR(VLOOKUP($A3718,'BTC-Web'!$A$2:$H$10000,2,0),"")</f>
        <v/>
      </c>
      <c r="C3718" t="e">
        <f>VLOOKUP(A3718,H_SPBTFDUE!$B$2:$C$5828,2,0)</f>
        <v>#N/A</v>
      </c>
      <c r="D3718" s="2" t="e">
        <f>D3717*(1-D$1+IF(AND(WEEKDAY($A3718)&lt;&gt;1,WEEKDAY($A3718)&lt;&gt;7),-VLOOKUP($A3718,ETF_OP_Fee!$G$5:$H$14,2,1),0))^($A3718-$A3717)*(1+2*(C3718/C3717-1))+IFERROR(VLOOKUP(A3718,BITXeom!$C$9:$D$100,2,0),0)-$D$3*IFERROR(VLOOKUP($A3718,Dividends!$C$10:$E$100,2,0),0)</f>
        <v>#N/A</v>
      </c>
      <c r="F3718" s="44" t="str">
        <f t="shared" si="201"/>
        <v/>
      </c>
      <c r="G3718" s="66" t="e">
        <f t="shared" si="204"/>
        <v>#N/A</v>
      </c>
      <c r="L3718" s="9" t="e">
        <f>VLOOKUP(A3718,'ETH-Web'!$A$1:$G$10001,6,0)</f>
        <v>#N/A</v>
      </c>
      <c r="M3718" s="2" t="e">
        <f>M3717*(1-M$1+IF(AND(WEEKDAY($A3718)&lt;&gt;1,WEEKDAY($A3718)&lt;&gt;7),-VLOOKUP($A3718,ETF_OP_Fee!$K$5:$L$14,2,1),0))^($A3718-$A3717)*(1+2*(L3718/L3717-1))-M$3*IFERROR(VLOOKUP($A5314,Dividends!$C$10:$E$100,3,0),0)</f>
        <v>#N/A</v>
      </c>
      <c r="O3718" s="9" t="e">
        <f>VLOOKUP(A3718,'ETHU-Web'!$A$3:$G$5000,5,0)</f>
        <v>#N/A</v>
      </c>
      <c r="P3718" s="44" t="str">
        <f t="shared" si="205"/>
        <v/>
      </c>
      <c r="R3718" t="e">
        <f t="shared" si="206"/>
        <v>#VALUE!</v>
      </c>
      <c r="T3718" t="e">
        <f t="shared" si="202"/>
        <v>#N/A</v>
      </c>
      <c r="U3718" t="e">
        <f t="shared" si="207"/>
        <v>#N/A</v>
      </c>
      <c r="V3718" t="e">
        <f t="shared" si="208"/>
        <v>#N/A</v>
      </c>
    </row>
    <row r="3719" spans="1:22">
      <c r="A3719" s="1">
        <v>45568</v>
      </c>
      <c r="B3719" t="str">
        <f>IFERROR(VLOOKUP($A3719,'BTC-Web'!$A$2:$H$10000,2,0),"")</f>
        <v/>
      </c>
      <c r="C3719" t="e">
        <f>VLOOKUP(A3719,H_SPBTFDUE!$B$2:$C$5828,2,0)</f>
        <v>#N/A</v>
      </c>
      <c r="D3719" s="2" t="e">
        <f>D3718*(1-D$1+IF(AND(WEEKDAY($A3719)&lt;&gt;1,WEEKDAY($A3719)&lt;&gt;7),-VLOOKUP($A3719,ETF_OP_Fee!$G$5:$H$14,2,1),0))^($A3719-$A3718)*(1+2*(C3719/C3718-1))+IFERROR(VLOOKUP(A3719,BITXeom!$C$9:$D$100,2,0),0)-$D$3*IFERROR(VLOOKUP($A3719,Dividends!$C$10:$E$100,2,0),0)</f>
        <v>#N/A</v>
      </c>
      <c r="F3719" s="44" t="str">
        <f t="shared" si="201"/>
        <v/>
      </c>
      <c r="G3719" s="66" t="e">
        <f t="shared" si="204"/>
        <v>#N/A</v>
      </c>
      <c r="L3719" s="9" t="e">
        <f>VLOOKUP(A3719,'ETH-Web'!$A$1:$G$10001,6,0)</f>
        <v>#N/A</v>
      </c>
      <c r="M3719" s="2" t="e">
        <f>M3718*(1-M$1+IF(AND(WEEKDAY($A3719)&lt;&gt;1,WEEKDAY($A3719)&lt;&gt;7),-VLOOKUP($A3719,ETF_OP_Fee!$K$5:$L$14,2,1),0))^($A3719-$A3718)*(1+2*(L3719/L3718-1))-M$3*IFERROR(VLOOKUP($A5315,Dividends!$C$10:$E$100,3,0),0)</f>
        <v>#N/A</v>
      </c>
      <c r="O3719" s="9" t="e">
        <f>VLOOKUP(A3719,'ETHU-Web'!$A$3:$G$5000,5,0)</f>
        <v>#N/A</v>
      </c>
      <c r="P3719" s="44" t="str">
        <f t="shared" si="205"/>
        <v/>
      </c>
      <c r="R3719" t="e">
        <f t="shared" si="206"/>
        <v>#VALUE!</v>
      </c>
      <c r="T3719" t="e">
        <f t="shared" si="202"/>
        <v>#N/A</v>
      </c>
      <c r="U3719" t="e">
        <f t="shared" si="207"/>
        <v>#N/A</v>
      </c>
      <c r="V3719" t="e">
        <f t="shared" si="208"/>
        <v>#N/A</v>
      </c>
    </row>
    <row r="3720" spans="1:22">
      <c r="A3720" s="1">
        <v>45569</v>
      </c>
      <c r="B3720" t="str">
        <f>IFERROR(VLOOKUP($A3720,'BTC-Web'!$A$2:$H$10000,2,0),"")</f>
        <v/>
      </c>
      <c r="C3720" t="e">
        <f>VLOOKUP(A3720,H_SPBTFDUE!$B$2:$C$5828,2,0)</f>
        <v>#N/A</v>
      </c>
      <c r="D3720" s="2" t="e">
        <f>D3719*(1-D$1+IF(AND(WEEKDAY($A3720)&lt;&gt;1,WEEKDAY($A3720)&lt;&gt;7),-VLOOKUP($A3720,ETF_OP_Fee!$G$5:$H$14,2,1),0))^($A3720-$A3719)*(1+2*(C3720/C3719-1))+IFERROR(VLOOKUP(A3720,BITXeom!$C$9:$D$100,2,0),0)-$D$3*IFERROR(VLOOKUP($A3720,Dividends!$C$10:$E$100,2,0),0)</f>
        <v>#N/A</v>
      </c>
      <c r="F3720" s="44" t="str">
        <f t="shared" si="201"/>
        <v/>
      </c>
      <c r="G3720" s="66" t="e">
        <f t="shared" si="204"/>
        <v>#N/A</v>
      </c>
      <c r="L3720" s="9" t="e">
        <f>VLOOKUP(A3720,'ETH-Web'!$A$1:$G$10001,6,0)</f>
        <v>#N/A</v>
      </c>
      <c r="M3720" s="2" t="e">
        <f>M3719*(1-M$1+IF(AND(WEEKDAY($A3720)&lt;&gt;1,WEEKDAY($A3720)&lt;&gt;7),-VLOOKUP($A3720,ETF_OP_Fee!$K$5:$L$14,2,1),0))^($A3720-$A3719)*(1+2*(L3720/L3719-1))-M$3*IFERROR(VLOOKUP($A5316,Dividends!$C$10:$E$100,3,0),0)</f>
        <v>#N/A</v>
      </c>
      <c r="O3720" s="9" t="e">
        <f>VLOOKUP(A3720,'ETHU-Web'!$A$3:$G$5000,5,0)</f>
        <v>#N/A</v>
      </c>
      <c r="P3720" s="44" t="str">
        <f t="shared" si="205"/>
        <v/>
      </c>
      <c r="R3720" t="e">
        <f t="shared" si="206"/>
        <v>#VALUE!</v>
      </c>
      <c r="T3720" t="e">
        <f t="shared" si="202"/>
        <v>#N/A</v>
      </c>
      <c r="U3720" t="e">
        <f t="shared" si="207"/>
        <v>#N/A</v>
      </c>
      <c r="V3720" t="e">
        <f t="shared" si="208"/>
        <v>#N/A</v>
      </c>
    </row>
    <row r="3721" spans="1:22">
      <c r="A3721" s="1">
        <v>45572</v>
      </c>
      <c r="B3721" t="str">
        <f>IFERROR(VLOOKUP($A3721,'BTC-Web'!$A$2:$H$10000,2,0),"")</f>
        <v/>
      </c>
      <c r="C3721" t="e">
        <f>VLOOKUP(A3721,H_SPBTFDUE!$B$2:$C$5828,2,0)</f>
        <v>#N/A</v>
      </c>
      <c r="D3721" s="2" t="e">
        <f>D3720*(1-D$1+IF(AND(WEEKDAY($A3721)&lt;&gt;1,WEEKDAY($A3721)&lt;&gt;7),-VLOOKUP($A3721,ETF_OP_Fee!$G$5:$H$14,2,1),0))^($A3721-$A3720)*(1+2*(C3721/C3720-1))+IFERROR(VLOOKUP(A3721,BITXeom!$C$9:$D$100,2,0),0)-$D$3*IFERROR(VLOOKUP($A3721,Dividends!$C$10:$E$100,2,0),0)</f>
        <v>#N/A</v>
      </c>
      <c r="F3721" s="44" t="str">
        <f t="shared" si="201"/>
        <v/>
      </c>
      <c r="G3721" s="66" t="e">
        <f t="shared" si="204"/>
        <v>#N/A</v>
      </c>
      <c r="L3721" s="9" t="e">
        <f>VLOOKUP(A3721,'ETH-Web'!$A$1:$G$10001,6,0)</f>
        <v>#N/A</v>
      </c>
      <c r="M3721" s="2" t="e">
        <f>M3720*(1-M$1+IF(AND(WEEKDAY($A3721)&lt;&gt;1,WEEKDAY($A3721)&lt;&gt;7),-VLOOKUP($A3721,ETF_OP_Fee!$K$5:$L$14,2,1),0))^($A3721-$A3720)*(1+2*(L3721/L3720-1))-M$3*IFERROR(VLOOKUP($A5317,Dividends!$C$10:$E$100,3,0),0)</f>
        <v>#N/A</v>
      </c>
      <c r="O3721" s="9" t="e">
        <f>VLOOKUP(A3721,'ETHU-Web'!$A$3:$G$5000,5,0)</f>
        <v>#N/A</v>
      </c>
      <c r="P3721" s="44" t="str">
        <f t="shared" si="205"/>
        <v/>
      </c>
      <c r="R3721" t="e">
        <f t="shared" si="206"/>
        <v>#VALUE!</v>
      </c>
      <c r="T3721" t="e">
        <f t="shared" si="202"/>
        <v>#N/A</v>
      </c>
      <c r="U3721" t="e">
        <f t="shared" si="207"/>
        <v>#N/A</v>
      </c>
      <c r="V3721" t="e">
        <f t="shared" si="208"/>
        <v>#N/A</v>
      </c>
    </row>
    <row r="3722" spans="1:22">
      <c r="A3722" s="1">
        <v>45573</v>
      </c>
      <c r="B3722" t="str">
        <f>IFERROR(VLOOKUP($A3722,'BTC-Web'!$A$2:$H$10000,2,0),"")</f>
        <v/>
      </c>
      <c r="C3722" t="e">
        <f>VLOOKUP(A3722,H_SPBTFDUE!$B$2:$C$5828,2,0)</f>
        <v>#N/A</v>
      </c>
      <c r="D3722" s="2" t="e">
        <f>D3721*(1-D$1+IF(AND(WEEKDAY($A3722)&lt;&gt;1,WEEKDAY($A3722)&lt;&gt;7),-VLOOKUP($A3722,ETF_OP_Fee!$G$5:$H$14,2,1),0))^($A3722-$A3721)*(1+2*(C3722/C3721-1))+IFERROR(VLOOKUP(A3722,BITXeom!$C$9:$D$100,2,0),0)-$D$3*IFERROR(VLOOKUP($A3722,Dividends!$C$10:$E$100,2,0),0)</f>
        <v>#N/A</v>
      </c>
      <c r="F3722" s="44" t="str">
        <f t="shared" si="201"/>
        <v/>
      </c>
      <c r="G3722" s="66" t="e">
        <f t="shared" si="204"/>
        <v>#N/A</v>
      </c>
      <c r="L3722" s="9" t="e">
        <f>VLOOKUP(A3722,'ETH-Web'!$A$1:$G$10001,6,0)</f>
        <v>#N/A</v>
      </c>
      <c r="M3722" s="2" t="e">
        <f>M3721*(1-M$1+IF(AND(WEEKDAY($A3722)&lt;&gt;1,WEEKDAY($A3722)&lt;&gt;7),-VLOOKUP($A3722,ETF_OP_Fee!$K$5:$L$14,2,1),0))^($A3722-$A3721)*(1+2*(L3722/L3721-1))-M$3*IFERROR(VLOOKUP($A5318,Dividends!$C$10:$E$100,3,0),0)</f>
        <v>#N/A</v>
      </c>
      <c r="O3722" s="9" t="e">
        <f>VLOOKUP(A3722,'ETHU-Web'!$A$3:$G$5000,5,0)</f>
        <v>#N/A</v>
      </c>
      <c r="P3722" s="44" t="str">
        <f t="shared" si="205"/>
        <v/>
      </c>
      <c r="R3722" t="e">
        <f t="shared" si="206"/>
        <v>#VALUE!</v>
      </c>
      <c r="T3722" t="e">
        <f t="shared" si="202"/>
        <v>#N/A</v>
      </c>
      <c r="U3722" t="e">
        <f t="shared" si="207"/>
        <v>#N/A</v>
      </c>
      <c r="V3722" t="e">
        <f t="shared" si="208"/>
        <v>#N/A</v>
      </c>
    </row>
    <row r="3723" spans="1:22">
      <c r="A3723" s="1">
        <v>45574</v>
      </c>
      <c r="B3723" t="str">
        <f>IFERROR(VLOOKUP($A3723,'BTC-Web'!$A$2:$H$10000,2,0),"")</f>
        <v/>
      </c>
      <c r="C3723" t="e">
        <f>VLOOKUP(A3723,H_SPBTFDUE!$B$2:$C$5828,2,0)</f>
        <v>#N/A</v>
      </c>
      <c r="D3723" s="2" t="e">
        <f>D3722*(1-D$1+IF(AND(WEEKDAY($A3723)&lt;&gt;1,WEEKDAY($A3723)&lt;&gt;7),-VLOOKUP($A3723,ETF_OP_Fee!$G$5:$H$14,2,1),0))^($A3723-$A3722)*(1+2*(C3723/C3722-1))+IFERROR(VLOOKUP(A3723,BITXeom!$C$9:$D$100,2,0),0)-$D$3*IFERROR(VLOOKUP($A3723,Dividends!$C$10:$E$100,2,0),0)</f>
        <v>#N/A</v>
      </c>
      <c r="F3723" s="44" t="str">
        <f t="shared" si="201"/>
        <v/>
      </c>
      <c r="G3723" s="66" t="e">
        <f t="shared" si="204"/>
        <v>#N/A</v>
      </c>
      <c r="L3723" s="9" t="e">
        <f>VLOOKUP(A3723,'ETH-Web'!$A$1:$G$10001,6,0)</f>
        <v>#N/A</v>
      </c>
      <c r="M3723" s="2" t="e">
        <f>M3722*(1-M$1+IF(AND(WEEKDAY($A3723)&lt;&gt;1,WEEKDAY($A3723)&lt;&gt;7),-VLOOKUP($A3723,ETF_OP_Fee!$K$5:$L$14,2,1),0))^($A3723-$A3722)*(1+2*(L3723/L3722-1))-M$3*IFERROR(VLOOKUP($A5319,Dividends!$C$10:$E$100,3,0),0)</f>
        <v>#N/A</v>
      </c>
      <c r="O3723" s="9" t="e">
        <f>VLOOKUP(A3723,'ETHU-Web'!$A$3:$G$5000,5,0)</f>
        <v>#N/A</v>
      </c>
      <c r="P3723" s="44" t="str">
        <f t="shared" si="205"/>
        <v/>
      </c>
      <c r="R3723" t="e">
        <f t="shared" si="206"/>
        <v>#VALUE!</v>
      </c>
      <c r="T3723" t="e">
        <f t="shared" si="202"/>
        <v>#N/A</v>
      </c>
      <c r="U3723" t="e">
        <f t="shared" si="207"/>
        <v>#N/A</v>
      </c>
      <c r="V3723" t="e">
        <f t="shared" si="208"/>
        <v>#N/A</v>
      </c>
    </row>
    <row r="3724" spans="1:22">
      <c r="A3724" s="1">
        <v>45575</v>
      </c>
      <c r="B3724" t="str">
        <f>IFERROR(VLOOKUP($A3724,'BTC-Web'!$A$2:$H$10000,2,0),"")</f>
        <v/>
      </c>
      <c r="C3724" t="e">
        <f>VLOOKUP(A3724,H_SPBTFDUE!$B$2:$C$5828,2,0)</f>
        <v>#N/A</v>
      </c>
      <c r="D3724" s="2" t="e">
        <f>D3723*(1-D$1+IF(AND(WEEKDAY($A3724)&lt;&gt;1,WEEKDAY($A3724)&lt;&gt;7),-VLOOKUP($A3724,ETF_OP_Fee!$G$5:$H$14,2,1),0))^($A3724-$A3723)*(1+2*(C3724/C3723-1))+IFERROR(VLOOKUP(A3724,BITXeom!$C$9:$D$100,2,0),0)-$D$3*IFERROR(VLOOKUP($A3724,Dividends!$C$10:$E$100,2,0),0)</f>
        <v>#N/A</v>
      </c>
      <c r="F3724" s="44" t="str">
        <f t="shared" ref="F3724:F3780" si="209">IFERROR(D3724/E3724-1,"")</f>
        <v/>
      </c>
      <c r="G3724" s="66" t="e">
        <f t="shared" si="204"/>
        <v>#N/A</v>
      </c>
      <c r="L3724" s="9" t="e">
        <f>VLOOKUP(A3724,'ETH-Web'!$A$1:$G$10001,6,0)</f>
        <v>#N/A</v>
      </c>
      <c r="M3724" s="2" t="e">
        <f>M3723*(1-M$1+IF(AND(WEEKDAY($A3724)&lt;&gt;1,WEEKDAY($A3724)&lt;&gt;7),-VLOOKUP($A3724,ETF_OP_Fee!$K$5:$L$14,2,1),0))^($A3724-$A3723)*(1+2*(L3724/L3723-1))-M$3*IFERROR(VLOOKUP($A5320,Dividends!$C$10:$E$100,3,0),0)</f>
        <v>#N/A</v>
      </c>
      <c r="O3724" s="9" t="e">
        <f>VLOOKUP(A3724,'ETHU-Web'!$A$3:$G$5000,5,0)</f>
        <v>#N/A</v>
      </c>
      <c r="P3724" s="44" t="str">
        <f t="shared" si="205"/>
        <v/>
      </c>
      <c r="R3724" t="e">
        <f t="shared" si="206"/>
        <v>#VALUE!</v>
      </c>
      <c r="T3724" t="e">
        <f t="shared" si="202"/>
        <v>#N/A</v>
      </c>
      <c r="U3724" t="e">
        <f t="shared" si="207"/>
        <v>#N/A</v>
      </c>
      <c r="V3724" t="e">
        <f t="shared" si="208"/>
        <v>#N/A</v>
      </c>
    </row>
    <row r="3725" spans="1:22">
      <c r="A3725" s="1">
        <v>45576</v>
      </c>
      <c r="B3725" t="str">
        <f>IFERROR(VLOOKUP($A3725,'BTC-Web'!$A$2:$H$10000,2,0),"")</f>
        <v/>
      </c>
      <c r="C3725" t="e">
        <f>VLOOKUP(A3725,H_SPBTFDUE!$B$2:$C$5828,2,0)</f>
        <v>#N/A</v>
      </c>
      <c r="D3725" s="2" t="e">
        <f>D3724*(1-D$1+IF(AND(WEEKDAY($A3725)&lt;&gt;1,WEEKDAY($A3725)&lt;&gt;7),-VLOOKUP($A3725,ETF_OP_Fee!$G$5:$H$14,2,1),0))^($A3725-$A3724)*(1+2*(C3725/C3724-1))+IFERROR(VLOOKUP(A3725,BITXeom!$C$9:$D$100,2,0),0)-$D$3*IFERROR(VLOOKUP($A3725,Dividends!$C$10:$E$100,2,0),0)</f>
        <v>#N/A</v>
      </c>
      <c r="F3725" s="44" t="str">
        <f t="shared" si="209"/>
        <v/>
      </c>
      <c r="G3725" s="66" t="e">
        <f t="shared" si="204"/>
        <v>#N/A</v>
      </c>
      <c r="L3725" s="9" t="e">
        <f>VLOOKUP(A3725,'ETH-Web'!$A$1:$G$10001,6,0)</f>
        <v>#N/A</v>
      </c>
      <c r="M3725" s="2" t="e">
        <f>M3724*(1-M$1+IF(AND(WEEKDAY($A3725)&lt;&gt;1,WEEKDAY($A3725)&lt;&gt;7),-VLOOKUP($A3725,ETF_OP_Fee!$K$5:$L$14,2,1),0))^($A3725-$A3724)*(1+2*(L3725/L3724-1))-M$3*IFERROR(VLOOKUP($A5321,Dividends!$C$10:$E$100,3,0),0)</f>
        <v>#N/A</v>
      </c>
      <c r="O3725" s="9" t="e">
        <f>VLOOKUP(A3725,'ETHU-Web'!$A$3:$G$5000,5,0)</f>
        <v>#N/A</v>
      </c>
      <c r="P3725" s="44" t="str">
        <f t="shared" si="205"/>
        <v/>
      </c>
      <c r="R3725" t="e">
        <f t="shared" si="206"/>
        <v>#VALUE!</v>
      </c>
      <c r="T3725" t="e">
        <f t="shared" si="202"/>
        <v>#N/A</v>
      </c>
      <c r="U3725" t="e">
        <f t="shared" si="207"/>
        <v>#N/A</v>
      </c>
      <c r="V3725" t="e">
        <f t="shared" si="208"/>
        <v>#N/A</v>
      </c>
    </row>
    <row r="3726" spans="1:22">
      <c r="A3726" s="1">
        <v>45579</v>
      </c>
      <c r="B3726" t="str">
        <f>IFERROR(VLOOKUP($A3726,'BTC-Web'!$A$2:$H$10000,2,0),"")</f>
        <v/>
      </c>
      <c r="C3726" t="e">
        <f>VLOOKUP(A3726,H_SPBTFDUE!$B$2:$C$5828,2,0)</f>
        <v>#N/A</v>
      </c>
      <c r="D3726" s="2" t="e">
        <f>D3725*(1-D$1+IF(AND(WEEKDAY($A3726)&lt;&gt;1,WEEKDAY($A3726)&lt;&gt;7),-VLOOKUP($A3726,ETF_OP_Fee!$G$5:$H$14,2,1),0))^($A3726-$A3725)*(1+2*(C3726/C3725-1))+IFERROR(VLOOKUP(A3726,BITXeom!$C$9:$D$100,2,0),0)-$D$3*IFERROR(VLOOKUP($A3726,Dividends!$C$10:$E$100,2,0),0)</f>
        <v>#N/A</v>
      </c>
      <c r="F3726" s="44" t="str">
        <f t="shared" si="209"/>
        <v/>
      </c>
      <c r="G3726" s="66" t="e">
        <f t="shared" si="204"/>
        <v>#N/A</v>
      </c>
      <c r="L3726" s="9" t="e">
        <f>VLOOKUP(A3726,'ETH-Web'!$A$1:$G$10001,6,0)</f>
        <v>#N/A</v>
      </c>
      <c r="M3726" s="2" t="e">
        <f>M3725*(1-M$1+IF(AND(WEEKDAY($A3726)&lt;&gt;1,WEEKDAY($A3726)&lt;&gt;7),-VLOOKUP($A3726,ETF_OP_Fee!$K$5:$L$14,2,1),0))^($A3726-$A3725)*(1+2*(L3726/L3725-1))-M$3*IFERROR(VLOOKUP($A5322,Dividends!$C$10:$E$100,3,0),0)</f>
        <v>#N/A</v>
      </c>
      <c r="O3726" s="9" t="e">
        <f>VLOOKUP(A3726,'ETHU-Web'!$A$3:$G$5000,5,0)</f>
        <v>#N/A</v>
      </c>
      <c r="P3726" s="44" t="str">
        <f t="shared" si="205"/>
        <v/>
      </c>
      <c r="R3726" t="e">
        <f t="shared" si="206"/>
        <v>#VALUE!</v>
      </c>
      <c r="T3726" t="e">
        <f t="shared" si="202"/>
        <v>#N/A</v>
      </c>
      <c r="U3726" t="e">
        <f t="shared" si="207"/>
        <v>#N/A</v>
      </c>
      <c r="V3726" t="e">
        <f t="shared" si="208"/>
        <v>#N/A</v>
      </c>
    </row>
    <row r="3727" spans="1:22">
      <c r="A3727" s="1">
        <v>45580</v>
      </c>
      <c r="B3727" t="str">
        <f>IFERROR(VLOOKUP($A3727,'BTC-Web'!$A$2:$H$10000,2,0),"")</f>
        <v/>
      </c>
      <c r="C3727" t="e">
        <f>VLOOKUP(A3727,H_SPBTFDUE!$B$2:$C$5828,2,0)</f>
        <v>#N/A</v>
      </c>
      <c r="D3727" s="2" t="e">
        <f>D3726*(1-D$1+IF(AND(WEEKDAY($A3727)&lt;&gt;1,WEEKDAY($A3727)&lt;&gt;7),-VLOOKUP($A3727,ETF_OP_Fee!$G$5:$H$14,2,1),0))^($A3727-$A3726)*(1+2*(C3727/C3726-1))+IFERROR(VLOOKUP(A3727,BITXeom!$C$9:$D$100,2,0),0)-$D$3*IFERROR(VLOOKUP($A3727,Dividends!$C$10:$E$100,2,0),0)</f>
        <v>#N/A</v>
      </c>
      <c r="F3727" s="44" t="str">
        <f t="shared" si="209"/>
        <v/>
      </c>
      <c r="G3727" s="66" t="e">
        <f t="shared" si="204"/>
        <v>#N/A</v>
      </c>
      <c r="L3727" s="9" t="e">
        <f>VLOOKUP(A3727,'ETH-Web'!$A$1:$G$10001,6,0)</f>
        <v>#N/A</v>
      </c>
      <c r="M3727" s="2" t="e">
        <f>M3726*(1-M$1+IF(AND(WEEKDAY($A3727)&lt;&gt;1,WEEKDAY($A3727)&lt;&gt;7),-VLOOKUP($A3727,ETF_OP_Fee!$K$5:$L$14,2,1),0))^($A3727-$A3726)*(1+2*(L3727/L3726-1))-M$3*IFERROR(VLOOKUP($A5323,Dividends!$C$10:$E$100,3,0),0)</f>
        <v>#N/A</v>
      </c>
      <c r="O3727" s="9" t="e">
        <f>VLOOKUP(A3727,'ETHU-Web'!$A$3:$G$5000,5,0)</f>
        <v>#N/A</v>
      </c>
      <c r="P3727" s="44" t="str">
        <f t="shared" si="205"/>
        <v/>
      </c>
      <c r="R3727" t="e">
        <f t="shared" si="206"/>
        <v>#VALUE!</v>
      </c>
      <c r="T3727" t="e">
        <f t="shared" si="202"/>
        <v>#N/A</v>
      </c>
      <c r="U3727" t="e">
        <f t="shared" si="207"/>
        <v>#N/A</v>
      </c>
      <c r="V3727" t="e">
        <f t="shared" si="208"/>
        <v>#N/A</v>
      </c>
    </row>
    <row r="3728" spans="1:22">
      <c r="A3728" s="1">
        <v>45581</v>
      </c>
      <c r="B3728" t="str">
        <f>IFERROR(VLOOKUP($A3728,'BTC-Web'!$A$2:$H$10000,2,0),"")</f>
        <v/>
      </c>
      <c r="C3728" t="e">
        <f>VLOOKUP(A3728,H_SPBTFDUE!$B$2:$C$5828,2,0)</f>
        <v>#N/A</v>
      </c>
      <c r="D3728" s="2" t="e">
        <f>D3727*(1-D$1+IF(AND(WEEKDAY($A3728)&lt;&gt;1,WEEKDAY($A3728)&lt;&gt;7),-VLOOKUP($A3728,ETF_OP_Fee!$G$5:$H$14,2,1),0))^($A3728-$A3727)*(1+2*(C3728/C3727-1))+IFERROR(VLOOKUP(A3728,BITXeom!$C$9:$D$100,2,0),0)-$D$3*IFERROR(VLOOKUP($A3728,Dividends!$C$10:$E$100,2,0),0)</f>
        <v>#N/A</v>
      </c>
      <c r="F3728" s="44" t="str">
        <f t="shared" si="209"/>
        <v/>
      </c>
      <c r="G3728" s="66" t="e">
        <f t="shared" si="204"/>
        <v>#N/A</v>
      </c>
      <c r="L3728" s="9" t="e">
        <f>VLOOKUP(A3728,'ETH-Web'!$A$1:$G$10001,6,0)</f>
        <v>#N/A</v>
      </c>
      <c r="M3728" s="2" t="e">
        <f>M3727*(1-M$1+IF(AND(WEEKDAY($A3728)&lt;&gt;1,WEEKDAY($A3728)&lt;&gt;7),-VLOOKUP($A3728,ETF_OP_Fee!$K$5:$L$14,2,1),0))^($A3728-$A3727)*(1+2*(L3728/L3727-1))-M$3*IFERROR(VLOOKUP($A5324,Dividends!$C$10:$E$100,3,0),0)</f>
        <v>#N/A</v>
      </c>
      <c r="O3728" s="9" t="e">
        <f>VLOOKUP(A3728,'ETHU-Web'!$A$3:$G$5000,5,0)</f>
        <v>#N/A</v>
      </c>
      <c r="P3728" s="44" t="str">
        <f t="shared" si="205"/>
        <v/>
      </c>
      <c r="R3728" t="e">
        <f t="shared" si="206"/>
        <v>#VALUE!</v>
      </c>
      <c r="T3728" t="e">
        <f t="shared" si="202"/>
        <v>#N/A</v>
      </c>
      <c r="U3728" t="e">
        <f t="shared" si="207"/>
        <v>#N/A</v>
      </c>
      <c r="V3728" t="e">
        <f t="shared" si="208"/>
        <v>#N/A</v>
      </c>
    </row>
    <row r="3729" spans="1:22">
      <c r="A3729" s="1">
        <v>45582</v>
      </c>
      <c r="B3729" t="str">
        <f>IFERROR(VLOOKUP($A3729,'BTC-Web'!$A$2:$H$10000,2,0),"")</f>
        <v/>
      </c>
      <c r="C3729" t="e">
        <f>VLOOKUP(A3729,H_SPBTFDUE!$B$2:$C$5828,2,0)</f>
        <v>#N/A</v>
      </c>
      <c r="D3729" s="2" t="e">
        <f>D3728*(1-D$1+IF(AND(WEEKDAY($A3729)&lt;&gt;1,WEEKDAY($A3729)&lt;&gt;7),-VLOOKUP($A3729,ETF_OP_Fee!$G$5:$H$14,2,1),0))^($A3729-$A3728)*(1+2*(C3729/C3728-1))+IFERROR(VLOOKUP(A3729,BITXeom!$C$9:$D$100,2,0),0)-$D$3*IFERROR(VLOOKUP($A3729,Dividends!$C$10:$E$100,2,0),0)</f>
        <v>#N/A</v>
      </c>
      <c r="F3729" s="44" t="str">
        <f t="shared" si="209"/>
        <v/>
      </c>
      <c r="G3729" s="66" t="e">
        <f t="shared" si="204"/>
        <v>#N/A</v>
      </c>
      <c r="L3729" s="9" t="e">
        <f>VLOOKUP(A3729,'ETH-Web'!$A$1:$G$10001,6,0)</f>
        <v>#N/A</v>
      </c>
      <c r="M3729" s="2" t="e">
        <f>M3728*(1-M$1+IF(AND(WEEKDAY($A3729)&lt;&gt;1,WEEKDAY($A3729)&lt;&gt;7),-VLOOKUP($A3729,ETF_OP_Fee!$K$5:$L$14,2,1),0))^($A3729-$A3728)*(1+2*(L3729/L3728-1))-M$3*IFERROR(VLOOKUP($A5325,Dividends!$C$10:$E$100,3,0),0)</f>
        <v>#N/A</v>
      </c>
      <c r="O3729" s="9" t="e">
        <f>VLOOKUP(A3729,'ETHU-Web'!$A$3:$G$5000,5,0)</f>
        <v>#N/A</v>
      </c>
      <c r="P3729" s="44" t="str">
        <f t="shared" si="205"/>
        <v/>
      </c>
      <c r="R3729" t="e">
        <f t="shared" si="206"/>
        <v>#VALUE!</v>
      </c>
      <c r="T3729" t="e">
        <f t="shared" ref="T3729:T3781" si="210">IF($A3729&gt;=$R$2,C3729*T$4,"")</f>
        <v>#N/A</v>
      </c>
      <c r="U3729" t="e">
        <f t="shared" si="207"/>
        <v>#N/A</v>
      </c>
      <c r="V3729" t="e">
        <f t="shared" si="208"/>
        <v>#N/A</v>
      </c>
    </row>
    <row r="3730" spans="1:22">
      <c r="A3730" s="1">
        <v>45583</v>
      </c>
      <c r="B3730" t="str">
        <f>IFERROR(VLOOKUP($A3730,'BTC-Web'!$A$2:$H$10000,2,0),"")</f>
        <v/>
      </c>
      <c r="C3730" t="e">
        <f>VLOOKUP(A3730,H_SPBTFDUE!$B$2:$C$5828,2,0)</f>
        <v>#N/A</v>
      </c>
      <c r="D3730" s="2" t="e">
        <f>D3729*(1-D$1+IF(AND(WEEKDAY($A3730)&lt;&gt;1,WEEKDAY($A3730)&lt;&gt;7),-VLOOKUP($A3730,ETF_OP_Fee!$G$5:$H$14,2,1),0))^($A3730-$A3729)*(1+2*(C3730/C3729-1))+IFERROR(VLOOKUP(A3730,BITXeom!$C$9:$D$100,2,0),0)-$D$3*IFERROR(VLOOKUP($A3730,Dividends!$C$10:$E$100,2,0),0)</f>
        <v>#N/A</v>
      </c>
      <c r="F3730" s="44" t="str">
        <f t="shared" si="209"/>
        <v/>
      </c>
      <c r="G3730" s="66" t="e">
        <f t="shared" si="204"/>
        <v>#N/A</v>
      </c>
      <c r="L3730" s="9" t="e">
        <f>VLOOKUP(A3730,'ETH-Web'!$A$1:$G$10001,6,0)</f>
        <v>#N/A</v>
      </c>
      <c r="M3730" s="2" t="e">
        <f>M3729*(1-M$1+IF(AND(WEEKDAY($A3730)&lt;&gt;1,WEEKDAY($A3730)&lt;&gt;7),-VLOOKUP($A3730,ETF_OP_Fee!$K$5:$L$14,2,1),0))^($A3730-$A3729)*(1+2*(L3730/L3729-1))-M$3*IFERROR(VLOOKUP($A5326,Dividends!$C$10:$E$100,3,0),0)</f>
        <v>#N/A</v>
      </c>
      <c r="O3730" s="9" t="e">
        <f>VLOOKUP(A3730,'ETHU-Web'!$A$3:$G$5000,5,0)</f>
        <v>#N/A</v>
      </c>
      <c r="P3730" s="44" t="str">
        <f t="shared" si="205"/>
        <v/>
      </c>
      <c r="R3730" t="e">
        <f t="shared" si="206"/>
        <v>#VALUE!</v>
      </c>
      <c r="T3730" t="e">
        <f t="shared" si="210"/>
        <v>#N/A</v>
      </c>
      <c r="U3730" t="e">
        <f t="shared" si="207"/>
        <v>#N/A</v>
      </c>
      <c r="V3730" t="e">
        <f t="shared" si="208"/>
        <v>#N/A</v>
      </c>
    </row>
    <row r="3731" spans="1:22">
      <c r="A3731" s="1">
        <v>45586</v>
      </c>
      <c r="B3731" t="str">
        <f>IFERROR(VLOOKUP($A3731,'BTC-Web'!$A$2:$H$10000,2,0),"")</f>
        <v/>
      </c>
      <c r="C3731" t="e">
        <f>VLOOKUP(A3731,H_SPBTFDUE!$B$2:$C$5828,2,0)</f>
        <v>#N/A</v>
      </c>
      <c r="D3731" s="2" t="e">
        <f>D3730*(1-D$1+IF(AND(WEEKDAY($A3731)&lt;&gt;1,WEEKDAY($A3731)&lt;&gt;7),-VLOOKUP($A3731,ETF_OP_Fee!$G$5:$H$14,2,1),0))^($A3731-$A3730)*(1+2*(C3731/C3730-1))+IFERROR(VLOOKUP(A3731,BITXeom!$C$9:$D$100,2,0),0)-$D$3*IFERROR(VLOOKUP($A3731,Dividends!$C$10:$E$100,2,0),0)</f>
        <v>#N/A</v>
      </c>
      <c r="F3731" s="44" t="str">
        <f t="shared" si="209"/>
        <v/>
      </c>
      <c r="G3731" s="66" t="e">
        <f t="shared" si="204"/>
        <v>#N/A</v>
      </c>
      <c r="L3731" s="9" t="e">
        <f>VLOOKUP(A3731,'ETH-Web'!$A$1:$G$10001,6,0)</f>
        <v>#N/A</v>
      </c>
      <c r="M3731" s="2" t="e">
        <f>M3730*(1-M$1+IF(AND(WEEKDAY($A3731)&lt;&gt;1,WEEKDAY($A3731)&lt;&gt;7),-VLOOKUP($A3731,ETF_OP_Fee!$K$5:$L$14,2,1),0))^($A3731-$A3730)*(1+2*(L3731/L3730-1))-M$3*IFERROR(VLOOKUP($A5327,Dividends!$C$10:$E$100,3,0),0)</f>
        <v>#N/A</v>
      </c>
      <c r="O3731" s="9" t="e">
        <f>VLOOKUP(A3731,'ETHU-Web'!$A$3:$G$5000,5,0)</f>
        <v>#N/A</v>
      </c>
      <c r="P3731" s="44" t="str">
        <f t="shared" si="205"/>
        <v/>
      </c>
      <c r="R3731" t="e">
        <f t="shared" si="206"/>
        <v>#VALUE!</v>
      </c>
      <c r="T3731" t="e">
        <f t="shared" si="210"/>
        <v>#N/A</v>
      </c>
      <c r="U3731" t="e">
        <f t="shared" si="207"/>
        <v>#N/A</v>
      </c>
      <c r="V3731" t="e">
        <f t="shared" si="208"/>
        <v>#N/A</v>
      </c>
    </row>
    <row r="3732" spans="1:22">
      <c r="A3732" s="1">
        <v>45587</v>
      </c>
      <c r="B3732" t="str">
        <f>IFERROR(VLOOKUP($A3732,'BTC-Web'!$A$2:$H$10000,2,0),"")</f>
        <v/>
      </c>
      <c r="C3732" t="e">
        <f>VLOOKUP(A3732,H_SPBTFDUE!$B$2:$C$5828,2,0)</f>
        <v>#N/A</v>
      </c>
      <c r="D3732" s="2" t="e">
        <f>D3731*(1-D$1+IF(AND(WEEKDAY($A3732)&lt;&gt;1,WEEKDAY($A3732)&lt;&gt;7),-VLOOKUP($A3732,ETF_OP_Fee!$G$5:$H$14,2,1),0))^($A3732-$A3731)*(1+2*(C3732/C3731-1))+IFERROR(VLOOKUP(A3732,BITXeom!$C$9:$D$100,2,0),0)-$D$3*IFERROR(VLOOKUP($A3732,Dividends!$C$10:$E$100,2,0),0)</f>
        <v>#N/A</v>
      </c>
      <c r="F3732" s="44" t="str">
        <f t="shared" si="209"/>
        <v/>
      </c>
      <c r="G3732" s="66" t="e">
        <f t="shared" si="204"/>
        <v>#N/A</v>
      </c>
      <c r="L3732" s="9" t="e">
        <f>VLOOKUP(A3732,'ETH-Web'!$A$1:$G$10001,6,0)</f>
        <v>#N/A</v>
      </c>
      <c r="M3732" s="2" t="e">
        <f>M3731*(1-M$1+IF(AND(WEEKDAY($A3732)&lt;&gt;1,WEEKDAY($A3732)&lt;&gt;7),-VLOOKUP($A3732,ETF_OP_Fee!$K$5:$L$14,2,1),0))^($A3732-$A3731)*(1+2*(L3732/L3731-1))-M$3*IFERROR(VLOOKUP($A5328,Dividends!$C$10:$E$100,3,0),0)</f>
        <v>#N/A</v>
      </c>
      <c r="O3732" s="9" t="e">
        <f>VLOOKUP(A3732,'ETHU-Web'!$A$3:$G$5000,5,0)</f>
        <v>#N/A</v>
      </c>
      <c r="P3732" s="44" t="str">
        <f t="shared" si="205"/>
        <v/>
      </c>
      <c r="R3732" t="e">
        <f t="shared" si="206"/>
        <v>#VALUE!</v>
      </c>
      <c r="T3732" t="e">
        <f t="shared" si="210"/>
        <v>#N/A</v>
      </c>
      <c r="U3732" t="e">
        <f t="shared" si="207"/>
        <v>#N/A</v>
      </c>
      <c r="V3732" t="e">
        <f t="shared" si="208"/>
        <v>#N/A</v>
      </c>
    </row>
    <row r="3733" spans="1:22">
      <c r="A3733" s="1">
        <v>45588</v>
      </c>
      <c r="B3733" t="str">
        <f>IFERROR(VLOOKUP($A3733,'BTC-Web'!$A$2:$H$10000,2,0),"")</f>
        <v/>
      </c>
      <c r="C3733" t="e">
        <f>VLOOKUP(A3733,H_SPBTFDUE!$B$2:$C$5828,2,0)</f>
        <v>#N/A</v>
      </c>
      <c r="D3733" s="2" t="e">
        <f>D3732*(1-D$1+IF(AND(WEEKDAY($A3733)&lt;&gt;1,WEEKDAY($A3733)&lt;&gt;7),-VLOOKUP($A3733,ETF_OP_Fee!$G$5:$H$14,2,1),0))^($A3733-$A3732)*(1+2*(C3733/C3732-1))+IFERROR(VLOOKUP(A3733,BITXeom!$C$9:$D$100,2,0),0)-$D$3*IFERROR(VLOOKUP($A3733,Dividends!$C$10:$E$100,2,0),0)</f>
        <v>#N/A</v>
      </c>
      <c r="F3733" s="44" t="str">
        <f t="shared" si="209"/>
        <v/>
      </c>
      <c r="G3733" s="66" t="e">
        <f t="shared" si="204"/>
        <v>#N/A</v>
      </c>
      <c r="L3733" s="9" t="e">
        <f>VLOOKUP(A3733,'ETH-Web'!$A$1:$G$10001,6,0)</f>
        <v>#N/A</v>
      </c>
      <c r="M3733" s="2" t="e">
        <f>M3732*(1-M$1+IF(AND(WEEKDAY($A3733)&lt;&gt;1,WEEKDAY($A3733)&lt;&gt;7),-VLOOKUP($A3733,ETF_OP_Fee!$K$5:$L$14,2,1),0))^($A3733-$A3732)*(1+2*(L3733/L3732-1))-M$3*IFERROR(VLOOKUP($A5329,Dividends!$C$10:$E$100,3,0),0)</f>
        <v>#N/A</v>
      </c>
      <c r="O3733" s="9" t="e">
        <f>VLOOKUP(A3733,'ETHU-Web'!$A$3:$G$5000,5,0)</f>
        <v>#N/A</v>
      </c>
      <c r="P3733" s="44" t="str">
        <f t="shared" si="205"/>
        <v/>
      </c>
      <c r="R3733" t="e">
        <f t="shared" si="206"/>
        <v>#VALUE!</v>
      </c>
      <c r="T3733" t="e">
        <f t="shared" si="210"/>
        <v>#N/A</v>
      </c>
      <c r="U3733" t="e">
        <f t="shared" si="207"/>
        <v>#N/A</v>
      </c>
      <c r="V3733" t="e">
        <f t="shared" si="208"/>
        <v>#N/A</v>
      </c>
    </row>
    <row r="3734" spans="1:22">
      <c r="A3734" s="1">
        <v>45589</v>
      </c>
      <c r="B3734" t="str">
        <f>IFERROR(VLOOKUP($A3734,'BTC-Web'!$A$2:$H$10000,2,0),"")</f>
        <v/>
      </c>
      <c r="C3734" t="e">
        <f>VLOOKUP(A3734,H_SPBTFDUE!$B$2:$C$5828,2,0)</f>
        <v>#N/A</v>
      </c>
      <c r="D3734" s="2" t="e">
        <f>D3733*(1-D$1+IF(AND(WEEKDAY($A3734)&lt;&gt;1,WEEKDAY($A3734)&lt;&gt;7),-VLOOKUP($A3734,ETF_OP_Fee!$G$5:$H$14,2,1),0))^($A3734-$A3733)*(1+2*(C3734/C3733-1))+IFERROR(VLOOKUP(A3734,BITXeom!$C$9:$D$100,2,0),0)-$D$3*IFERROR(VLOOKUP($A3734,Dividends!$C$10:$E$100,2,0),0)</f>
        <v>#N/A</v>
      </c>
      <c r="F3734" s="44" t="str">
        <f t="shared" si="209"/>
        <v/>
      </c>
      <c r="G3734" s="66" t="e">
        <f t="shared" si="204"/>
        <v>#N/A</v>
      </c>
      <c r="L3734" s="9" t="e">
        <f>VLOOKUP(A3734,'ETH-Web'!$A$1:$G$10001,6,0)</f>
        <v>#N/A</v>
      </c>
      <c r="M3734" s="2" t="e">
        <f>M3733*(1-M$1+IF(AND(WEEKDAY($A3734)&lt;&gt;1,WEEKDAY($A3734)&lt;&gt;7),-VLOOKUP($A3734,ETF_OP_Fee!$K$5:$L$14,2,1),0))^($A3734-$A3733)*(1+2*(L3734/L3733-1))-M$3*IFERROR(VLOOKUP($A5330,Dividends!$C$10:$E$100,3,0),0)</f>
        <v>#N/A</v>
      </c>
      <c r="O3734" s="9" t="e">
        <f>VLOOKUP(A3734,'ETHU-Web'!$A$3:$G$5000,5,0)</f>
        <v>#N/A</v>
      </c>
      <c r="P3734" s="44" t="str">
        <f t="shared" si="205"/>
        <v/>
      </c>
      <c r="R3734" t="e">
        <f t="shared" si="206"/>
        <v>#VALUE!</v>
      </c>
      <c r="T3734" t="e">
        <f t="shared" si="210"/>
        <v>#N/A</v>
      </c>
      <c r="U3734" t="e">
        <f t="shared" si="207"/>
        <v>#N/A</v>
      </c>
      <c r="V3734" t="e">
        <f t="shared" si="208"/>
        <v>#N/A</v>
      </c>
    </row>
    <row r="3735" spans="1:22">
      <c r="A3735" s="1">
        <v>45590</v>
      </c>
      <c r="B3735" t="str">
        <f>IFERROR(VLOOKUP($A3735,'BTC-Web'!$A$2:$H$10000,2,0),"")</f>
        <v/>
      </c>
      <c r="C3735" t="e">
        <f>VLOOKUP(A3735,H_SPBTFDUE!$B$2:$C$5828,2,0)</f>
        <v>#N/A</v>
      </c>
      <c r="D3735" s="2" t="e">
        <f>D3734*(1-D$1+IF(AND(WEEKDAY($A3735)&lt;&gt;1,WEEKDAY($A3735)&lt;&gt;7),-VLOOKUP($A3735,ETF_OP_Fee!$G$5:$H$14,2,1),0))^($A3735-$A3734)*(1+2*(C3735/C3734-1))+IFERROR(VLOOKUP(A3735,BITXeom!$C$9:$D$100,2,0),0)-$D$3*IFERROR(VLOOKUP($A3735,Dividends!$C$10:$E$100,2,0),0)</f>
        <v>#N/A</v>
      </c>
      <c r="F3735" s="44" t="str">
        <f t="shared" si="209"/>
        <v/>
      </c>
      <c r="G3735" s="66" t="e">
        <f t="shared" si="204"/>
        <v>#N/A</v>
      </c>
      <c r="L3735" s="9" t="e">
        <f>VLOOKUP(A3735,'ETH-Web'!$A$1:$G$10001,6,0)</f>
        <v>#N/A</v>
      </c>
      <c r="M3735" s="2" t="e">
        <f>M3734*(1-M$1+IF(AND(WEEKDAY($A3735)&lt;&gt;1,WEEKDAY($A3735)&lt;&gt;7),-VLOOKUP($A3735,ETF_OP_Fee!$K$5:$L$14,2,1),0))^($A3735-$A3734)*(1+2*(L3735/L3734-1))-M$3*IFERROR(VLOOKUP($A5331,Dividends!$C$10:$E$100,3,0),0)</f>
        <v>#N/A</v>
      </c>
      <c r="O3735" s="9" t="e">
        <f>VLOOKUP(A3735,'ETHU-Web'!$A$3:$G$5000,5,0)</f>
        <v>#N/A</v>
      </c>
      <c r="P3735" s="44" t="str">
        <f t="shared" si="205"/>
        <v/>
      </c>
      <c r="R3735" t="e">
        <f t="shared" si="206"/>
        <v>#VALUE!</v>
      </c>
      <c r="T3735" t="e">
        <f t="shared" si="210"/>
        <v>#N/A</v>
      </c>
      <c r="U3735" t="e">
        <f t="shared" si="207"/>
        <v>#N/A</v>
      </c>
      <c r="V3735" t="e">
        <f t="shared" si="208"/>
        <v>#N/A</v>
      </c>
    </row>
    <row r="3736" spans="1:22">
      <c r="A3736" s="1">
        <v>45593</v>
      </c>
      <c r="B3736" t="str">
        <f>IFERROR(VLOOKUP($A3736,'BTC-Web'!$A$2:$H$10000,2,0),"")</f>
        <v/>
      </c>
      <c r="C3736" t="e">
        <f>VLOOKUP(A3736,H_SPBTFDUE!$B$2:$C$5828,2,0)</f>
        <v>#N/A</v>
      </c>
      <c r="D3736" s="2" t="e">
        <f>D3735*(1-D$1+IF(AND(WEEKDAY($A3736)&lt;&gt;1,WEEKDAY($A3736)&lt;&gt;7),-VLOOKUP($A3736,ETF_OP_Fee!$G$5:$H$14,2,1),0))^($A3736-$A3735)*(1+2*(C3736/C3735-1))+IFERROR(VLOOKUP(A3736,BITXeom!$C$9:$D$100,2,0),0)-$D$3*IFERROR(VLOOKUP($A3736,Dividends!$C$10:$E$100,2,0),0)</f>
        <v>#N/A</v>
      </c>
      <c r="F3736" s="44" t="str">
        <f t="shared" si="209"/>
        <v/>
      </c>
      <c r="G3736" s="66" t="e">
        <f t="shared" si="204"/>
        <v>#N/A</v>
      </c>
      <c r="L3736" s="9" t="e">
        <f>VLOOKUP(A3736,'ETH-Web'!$A$1:$G$10001,6,0)</f>
        <v>#N/A</v>
      </c>
      <c r="M3736" s="2" t="e">
        <f>M3735*(1-M$1+IF(AND(WEEKDAY($A3736)&lt;&gt;1,WEEKDAY($A3736)&lt;&gt;7),-VLOOKUP($A3736,ETF_OP_Fee!$K$5:$L$14,2,1),0))^($A3736-$A3735)*(1+2*(L3736/L3735-1))-M$3*IFERROR(VLOOKUP($A5332,Dividends!$C$10:$E$100,3,0),0)</f>
        <v>#N/A</v>
      </c>
      <c r="O3736" s="9" t="e">
        <f>VLOOKUP(A3736,'ETHU-Web'!$A$3:$G$5000,5,0)</f>
        <v>#N/A</v>
      </c>
      <c r="P3736" s="44" t="str">
        <f t="shared" si="205"/>
        <v/>
      </c>
      <c r="R3736" t="e">
        <f t="shared" si="206"/>
        <v>#VALUE!</v>
      </c>
      <c r="T3736" t="e">
        <f t="shared" si="210"/>
        <v>#N/A</v>
      </c>
      <c r="U3736" t="e">
        <f t="shared" si="207"/>
        <v>#N/A</v>
      </c>
      <c r="V3736" t="e">
        <f t="shared" si="208"/>
        <v>#N/A</v>
      </c>
    </row>
    <row r="3737" spans="1:22">
      <c r="A3737" s="1">
        <v>45594</v>
      </c>
      <c r="B3737" t="str">
        <f>IFERROR(VLOOKUP($A3737,'BTC-Web'!$A$2:$H$10000,2,0),"")</f>
        <v/>
      </c>
      <c r="C3737" t="e">
        <f>VLOOKUP(A3737,H_SPBTFDUE!$B$2:$C$5828,2,0)</f>
        <v>#N/A</v>
      </c>
      <c r="D3737" s="2" t="e">
        <f>D3736*(1-D$1+IF(AND(WEEKDAY($A3737)&lt;&gt;1,WEEKDAY($A3737)&lt;&gt;7),-VLOOKUP($A3737,ETF_OP_Fee!$G$5:$H$14,2,1),0))^($A3737-$A3736)*(1+2*(C3737/C3736-1))+IFERROR(VLOOKUP(A3737,BITXeom!$C$9:$D$100,2,0),0)-$D$3*IFERROR(VLOOKUP($A3737,Dividends!$C$10:$E$100,2,0),0)</f>
        <v>#N/A</v>
      </c>
      <c r="F3737" s="44" t="str">
        <f t="shared" si="209"/>
        <v/>
      </c>
      <c r="G3737" s="66" t="e">
        <f t="shared" si="204"/>
        <v>#N/A</v>
      </c>
      <c r="L3737" s="9" t="e">
        <f>VLOOKUP(A3737,'ETH-Web'!$A$1:$G$10001,6,0)</f>
        <v>#N/A</v>
      </c>
      <c r="M3737" s="2" t="e">
        <f>M3736*(1-M$1+IF(AND(WEEKDAY($A3737)&lt;&gt;1,WEEKDAY($A3737)&lt;&gt;7),-VLOOKUP($A3737,ETF_OP_Fee!$K$5:$L$14,2,1),0))^($A3737-$A3736)*(1+2*(L3737/L3736-1))-M$3*IFERROR(VLOOKUP($A5333,Dividends!$C$10:$E$100,3,0),0)</f>
        <v>#N/A</v>
      </c>
      <c r="O3737" s="9" t="e">
        <f>VLOOKUP(A3737,'ETHU-Web'!$A$3:$G$5000,5,0)</f>
        <v>#N/A</v>
      </c>
      <c r="P3737" s="44" t="str">
        <f t="shared" si="205"/>
        <v/>
      </c>
      <c r="R3737" t="e">
        <f t="shared" si="206"/>
        <v>#VALUE!</v>
      </c>
      <c r="T3737" t="e">
        <f t="shared" si="210"/>
        <v>#N/A</v>
      </c>
      <c r="U3737" t="e">
        <f t="shared" si="207"/>
        <v>#N/A</v>
      </c>
      <c r="V3737" t="e">
        <f t="shared" si="208"/>
        <v>#N/A</v>
      </c>
    </row>
    <row r="3738" spans="1:22">
      <c r="A3738" s="1">
        <v>45595</v>
      </c>
      <c r="B3738" t="str">
        <f>IFERROR(VLOOKUP($A3738,'BTC-Web'!$A$2:$H$10000,2,0),"")</f>
        <v/>
      </c>
      <c r="C3738" t="e">
        <f>VLOOKUP(A3738,H_SPBTFDUE!$B$2:$C$5828,2,0)</f>
        <v>#N/A</v>
      </c>
      <c r="D3738" s="2" t="e">
        <f>D3737*(1-D$1+IF(AND(WEEKDAY($A3738)&lt;&gt;1,WEEKDAY($A3738)&lt;&gt;7),-VLOOKUP($A3738,ETF_OP_Fee!$G$5:$H$14,2,1),0))^($A3738-$A3737)*(1+2*(C3738/C3737-1))+IFERROR(VLOOKUP(A3738,BITXeom!$C$9:$D$100,2,0),0)-$D$3*IFERROR(VLOOKUP($A3738,Dividends!$C$10:$E$100,2,0),0)</f>
        <v>#N/A</v>
      </c>
      <c r="F3738" s="44" t="str">
        <f t="shared" si="209"/>
        <v/>
      </c>
      <c r="G3738" s="66" t="e">
        <f t="shared" si="204"/>
        <v>#N/A</v>
      </c>
      <c r="L3738" s="9" t="e">
        <f>VLOOKUP(A3738,'ETH-Web'!$A$1:$G$10001,6,0)</f>
        <v>#N/A</v>
      </c>
      <c r="M3738" s="2" t="e">
        <f>M3737*(1-M$1+IF(AND(WEEKDAY($A3738)&lt;&gt;1,WEEKDAY($A3738)&lt;&gt;7),-VLOOKUP($A3738,ETF_OP_Fee!$K$5:$L$14,2,1),0))^($A3738-$A3737)*(1+2*(L3738/L3737-1))-M$3*IFERROR(VLOOKUP($A5334,Dividends!$C$10:$E$100,3,0),0)</f>
        <v>#N/A</v>
      </c>
      <c r="O3738" s="9" t="e">
        <f>VLOOKUP(A3738,'ETHU-Web'!$A$3:$G$5000,5,0)</f>
        <v>#N/A</v>
      </c>
      <c r="P3738" s="44" t="str">
        <f t="shared" si="205"/>
        <v/>
      </c>
      <c r="R3738" t="e">
        <f t="shared" si="206"/>
        <v>#VALUE!</v>
      </c>
      <c r="T3738" t="e">
        <f t="shared" si="210"/>
        <v>#N/A</v>
      </c>
      <c r="U3738" t="e">
        <f t="shared" si="207"/>
        <v>#N/A</v>
      </c>
      <c r="V3738" t="e">
        <f t="shared" si="208"/>
        <v>#N/A</v>
      </c>
    </row>
    <row r="3739" spans="1:22">
      <c r="A3739" s="1">
        <v>45596</v>
      </c>
      <c r="B3739" t="str">
        <f>IFERROR(VLOOKUP($A3739,'BTC-Web'!$A$2:$H$10000,2,0),"")</f>
        <v/>
      </c>
      <c r="C3739" t="e">
        <f>VLOOKUP(A3739,H_SPBTFDUE!$B$2:$C$5828,2,0)</f>
        <v>#N/A</v>
      </c>
      <c r="D3739" s="2" t="e">
        <f>D3738*(1-D$1+IF(AND(WEEKDAY($A3739)&lt;&gt;1,WEEKDAY($A3739)&lt;&gt;7),-VLOOKUP($A3739,ETF_OP_Fee!$G$5:$H$14,2,1),0))^($A3739-$A3738)*(1+2*(C3739/C3738-1))+IFERROR(VLOOKUP(A3739,BITXeom!$C$9:$D$100,2,0),0)-$D$3*IFERROR(VLOOKUP($A3739,Dividends!$C$10:$E$100,2,0),0)</f>
        <v>#N/A</v>
      </c>
      <c r="F3739" s="44" t="str">
        <f t="shared" si="209"/>
        <v/>
      </c>
      <c r="G3739" s="66" t="e">
        <f t="shared" si="204"/>
        <v>#N/A</v>
      </c>
      <c r="L3739" s="9" t="e">
        <f>VLOOKUP(A3739,'ETH-Web'!$A$1:$G$10001,6,0)</f>
        <v>#N/A</v>
      </c>
      <c r="M3739" s="2" t="e">
        <f>M3738*(1-M$1+IF(AND(WEEKDAY($A3739)&lt;&gt;1,WEEKDAY($A3739)&lt;&gt;7),-VLOOKUP($A3739,ETF_OP_Fee!$K$5:$L$14,2,1),0))^($A3739-$A3738)*(1+2*(L3739/L3738-1))-M$3*IFERROR(VLOOKUP($A5335,Dividends!$C$10:$E$100,3,0),0)</f>
        <v>#N/A</v>
      </c>
      <c r="O3739" s="9" t="e">
        <f>VLOOKUP(A3739,'ETHU-Web'!$A$3:$G$5000,5,0)</f>
        <v>#N/A</v>
      </c>
      <c r="P3739" s="44" t="str">
        <f t="shared" si="205"/>
        <v/>
      </c>
      <c r="R3739" t="e">
        <f t="shared" ref="R3739:R3770" si="211">IF($A3739&gt;=$R$2,B3739*R$4,"")</f>
        <v>#VALUE!</v>
      </c>
      <c r="T3739" t="e">
        <f t="shared" si="210"/>
        <v>#N/A</v>
      </c>
      <c r="U3739" t="e">
        <f t="shared" si="207"/>
        <v>#N/A</v>
      </c>
      <c r="V3739" t="e">
        <f t="shared" si="208"/>
        <v>#N/A</v>
      </c>
    </row>
    <row r="3740" spans="1:22">
      <c r="A3740" s="1">
        <v>45597</v>
      </c>
      <c r="B3740" t="str">
        <f>IFERROR(VLOOKUP($A3740,'BTC-Web'!$A$2:$H$10000,2,0),"")</f>
        <v/>
      </c>
      <c r="C3740" t="e">
        <f>VLOOKUP(A3740,H_SPBTFDUE!$B$2:$C$5828,2,0)</f>
        <v>#N/A</v>
      </c>
      <c r="D3740" s="2" t="e">
        <f>D3739*(1-D$1+IF(AND(WEEKDAY($A3740)&lt;&gt;1,WEEKDAY($A3740)&lt;&gt;7),-VLOOKUP($A3740,ETF_OP_Fee!$G$5:$H$14,2,1),0))^($A3740-$A3739)*(1+2*(C3740/C3739-1))+IFERROR(VLOOKUP(A3740,BITXeom!$C$9:$D$100,2,0),0)-$D$3*IFERROR(VLOOKUP($A3740,Dividends!$C$10:$E$100,2,0),0)</f>
        <v>#N/A</v>
      </c>
      <c r="F3740" s="44" t="str">
        <f t="shared" si="209"/>
        <v/>
      </c>
      <c r="G3740" s="66" t="e">
        <f t="shared" si="204"/>
        <v>#N/A</v>
      </c>
      <c r="L3740" s="9" t="e">
        <f>VLOOKUP(A3740,'ETH-Web'!$A$1:$G$10001,6,0)</f>
        <v>#N/A</v>
      </c>
      <c r="M3740" s="2" t="e">
        <f>M3739*(1-M$1+IF(AND(WEEKDAY($A3740)&lt;&gt;1,WEEKDAY($A3740)&lt;&gt;7),-VLOOKUP($A3740,ETF_OP_Fee!$K$5:$L$14,2,1),0))^($A3740-$A3739)*(1+2*(L3740/L3739-1))-M$3*IFERROR(VLOOKUP($A5336,Dividends!$C$10:$E$100,3,0),0)</f>
        <v>#N/A</v>
      </c>
      <c r="O3740" s="9" t="e">
        <f>VLOOKUP(A3740,'ETHU-Web'!$A$3:$G$5000,5,0)</f>
        <v>#N/A</v>
      </c>
      <c r="P3740" s="44" t="str">
        <f t="shared" si="205"/>
        <v/>
      </c>
      <c r="R3740" t="e">
        <f t="shared" si="211"/>
        <v>#VALUE!</v>
      </c>
      <c r="T3740" t="e">
        <f t="shared" si="210"/>
        <v>#N/A</v>
      </c>
      <c r="U3740" t="e">
        <f t="shared" si="207"/>
        <v>#N/A</v>
      </c>
      <c r="V3740" t="e">
        <f t="shared" si="208"/>
        <v>#N/A</v>
      </c>
    </row>
    <row r="3741" spans="1:22">
      <c r="A3741" s="1">
        <v>45600</v>
      </c>
      <c r="B3741" t="str">
        <f>IFERROR(VLOOKUP($A3741,'BTC-Web'!$A$2:$H$10000,2,0),"")</f>
        <v/>
      </c>
      <c r="C3741" t="e">
        <f>VLOOKUP(A3741,H_SPBTFDUE!$B$2:$C$5828,2,0)</f>
        <v>#N/A</v>
      </c>
      <c r="D3741" s="2" t="e">
        <f>D3740*(1-D$1+IF(AND(WEEKDAY($A3741)&lt;&gt;1,WEEKDAY($A3741)&lt;&gt;7),-VLOOKUP($A3741,ETF_OP_Fee!$G$5:$H$14,2,1),0))^($A3741-$A3740)*(1+2*(C3741/C3740-1))+IFERROR(VLOOKUP(A3741,BITXeom!$C$9:$D$100,2,0),0)-$D$3*IFERROR(VLOOKUP($A3741,Dividends!$C$10:$E$100,2,0),0)</f>
        <v>#N/A</v>
      </c>
      <c r="F3741" s="44" t="str">
        <f t="shared" si="209"/>
        <v/>
      </c>
      <c r="G3741" s="66" t="e">
        <f t="shared" si="204"/>
        <v>#N/A</v>
      </c>
      <c r="L3741" s="9" t="e">
        <f>VLOOKUP(A3741,'ETH-Web'!$A$1:$G$10001,6,0)</f>
        <v>#N/A</v>
      </c>
      <c r="M3741" s="2" t="e">
        <f>M3740*(1-M$1+IF(AND(WEEKDAY($A3741)&lt;&gt;1,WEEKDAY($A3741)&lt;&gt;7),-VLOOKUP($A3741,ETF_OP_Fee!$K$5:$L$14,2,1),0))^($A3741-$A3740)*(1+2*(L3741/L3740-1))-M$3*IFERROR(VLOOKUP($A5337,Dividends!$C$10:$E$100,3,0),0)</f>
        <v>#N/A</v>
      </c>
      <c r="O3741" s="9" t="e">
        <f>VLOOKUP(A3741,'ETHU-Web'!$A$3:$G$5000,5,0)</f>
        <v>#N/A</v>
      </c>
      <c r="P3741" s="44" t="str">
        <f t="shared" si="205"/>
        <v/>
      </c>
      <c r="R3741" t="e">
        <f t="shared" si="211"/>
        <v>#VALUE!</v>
      </c>
      <c r="T3741" t="e">
        <f t="shared" si="210"/>
        <v>#N/A</v>
      </c>
      <c r="U3741" t="e">
        <f t="shared" si="207"/>
        <v>#N/A</v>
      </c>
      <c r="V3741" t="e">
        <f t="shared" si="208"/>
        <v>#N/A</v>
      </c>
    </row>
    <row r="3742" spans="1:22">
      <c r="A3742" s="1">
        <v>45601</v>
      </c>
      <c r="B3742" t="str">
        <f>IFERROR(VLOOKUP($A3742,'BTC-Web'!$A$2:$H$10000,2,0),"")</f>
        <v/>
      </c>
      <c r="C3742" t="e">
        <f>VLOOKUP(A3742,H_SPBTFDUE!$B$2:$C$5828,2,0)</f>
        <v>#N/A</v>
      </c>
      <c r="D3742" s="2" t="e">
        <f>D3741*(1-D$1+IF(AND(WEEKDAY($A3742)&lt;&gt;1,WEEKDAY($A3742)&lt;&gt;7),-VLOOKUP($A3742,ETF_OP_Fee!$G$5:$H$14,2,1),0))^($A3742-$A3741)*(1+2*(C3742/C3741-1))+IFERROR(VLOOKUP(A3742,BITXeom!$C$9:$D$100,2,0),0)-$D$3*IFERROR(VLOOKUP($A3742,Dividends!$C$10:$E$100,2,0),0)</f>
        <v>#N/A</v>
      </c>
      <c r="F3742" s="44" t="str">
        <f t="shared" si="209"/>
        <v/>
      </c>
      <c r="G3742" s="66" t="e">
        <f t="shared" si="204"/>
        <v>#N/A</v>
      </c>
      <c r="L3742" s="9" t="e">
        <f>VLOOKUP(A3742,'ETH-Web'!$A$1:$G$10001,6,0)</f>
        <v>#N/A</v>
      </c>
      <c r="M3742" s="2" t="e">
        <f>M3741*(1-M$1+IF(AND(WEEKDAY($A3742)&lt;&gt;1,WEEKDAY($A3742)&lt;&gt;7),-VLOOKUP($A3742,ETF_OP_Fee!$K$5:$L$14,2,1),0))^($A3742-$A3741)*(1+2*(L3742/L3741-1))-M$3*IFERROR(VLOOKUP($A5338,Dividends!$C$10:$E$100,3,0),0)</f>
        <v>#N/A</v>
      </c>
      <c r="O3742" s="9" t="e">
        <f>VLOOKUP(A3742,'ETHU-Web'!$A$3:$G$5000,5,0)</f>
        <v>#N/A</v>
      </c>
      <c r="P3742" s="44" t="str">
        <f t="shared" si="205"/>
        <v/>
      </c>
      <c r="R3742" t="e">
        <f t="shared" si="211"/>
        <v>#VALUE!</v>
      </c>
      <c r="T3742" t="e">
        <f t="shared" si="210"/>
        <v>#N/A</v>
      </c>
      <c r="U3742" t="e">
        <f t="shared" si="207"/>
        <v>#N/A</v>
      </c>
      <c r="V3742" t="e">
        <f t="shared" si="208"/>
        <v>#N/A</v>
      </c>
    </row>
    <row r="3743" spans="1:22">
      <c r="A3743" s="1">
        <v>45602</v>
      </c>
      <c r="B3743" t="str">
        <f>IFERROR(VLOOKUP($A3743,'BTC-Web'!$A$2:$H$10000,2,0),"")</f>
        <v/>
      </c>
      <c r="C3743" t="e">
        <f>VLOOKUP(A3743,H_SPBTFDUE!$B$2:$C$5828,2,0)</f>
        <v>#N/A</v>
      </c>
      <c r="D3743" s="2" t="e">
        <f>D3742*(1-D$1+IF(AND(WEEKDAY($A3743)&lt;&gt;1,WEEKDAY($A3743)&lt;&gt;7),-VLOOKUP($A3743,ETF_OP_Fee!$G$5:$H$14,2,1),0))^($A3743-$A3742)*(1+2*(C3743/C3742-1))+IFERROR(VLOOKUP(A3743,BITXeom!$C$9:$D$100,2,0),0)-$D$3*IFERROR(VLOOKUP($A3743,Dividends!$C$10:$E$100,2,0),0)</f>
        <v>#N/A</v>
      </c>
      <c r="F3743" s="44" t="str">
        <f t="shared" si="209"/>
        <v/>
      </c>
      <c r="G3743" s="66" t="e">
        <f t="shared" si="204"/>
        <v>#N/A</v>
      </c>
      <c r="L3743" s="9" t="e">
        <f>VLOOKUP(A3743,'ETH-Web'!$A$1:$G$10001,6,0)</f>
        <v>#N/A</v>
      </c>
      <c r="M3743" s="2" t="e">
        <f>M3742*(1-M$1+IF(AND(WEEKDAY($A3743)&lt;&gt;1,WEEKDAY($A3743)&lt;&gt;7),-VLOOKUP($A3743,ETF_OP_Fee!$K$5:$L$14,2,1),0))^($A3743-$A3742)*(1+2*(L3743/L3742-1))-M$3*IFERROR(VLOOKUP($A5339,Dividends!$C$10:$E$100,3,0),0)</f>
        <v>#N/A</v>
      </c>
      <c r="O3743" s="9" t="e">
        <f>VLOOKUP(A3743,'ETHU-Web'!$A$3:$G$5000,5,0)</f>
        <v>#N/A</v>
      </c>
      <c r="P3743" s="44" t="str">
        <f t="shared" si="205"/>
        <v/>
      </c>
      <c r="R3743" t="e">
        <f t="shared" si="211"/>
        <v>#VALUE!</v>
      </c>
      <c r="T3743" t="e">
        <f t="shared" si="210"/>
        <v>#N/A</v>
      </c>
      <c r="U3743" t="e">
        <f t="shared" si="207"/>
        <v>#N/A</v>
      </c>
      <c r="V3743" t="e">
        <f t="shared" si="208"/>
        <v>#N/A</v>
      </c>
    </row>
    <row r="3744" spans="1:22">
      <c r="A3744" s="1">
        <v>45603</v>
      </c>
      <c r="B3744" t="str">
        <f>IFERROR(VLOOKUP($A3744,'BTC-Web'!$A$2:$H$10000,2,0),"")</f>
        <v/>
      </c>
      <c r="C3744" t="e">
        <f>VLOOKUP(A3744,H_SPBTFDUE!$B$2:$C$5828,2,0)</f>
        <v>#N/A</v>
      </c>
      <c r="D3744" s="2" t="e">
        <f>D3743*(1-D$1+IF(AND(WEEKDAY($A3744)&lt;&gt;1,WEEKDAY($A3744)&lt;&gt;7),-VLOOKUP($A3744,ETF_OP_Fee!$G$5:$H$14,2,1),0))^($A3744-$A3743)*(1+2*(C3744/C3743-1))+IFERROR(VLOOKUP(A3744,BITXeom!$C$9:$D$100,2,0),0)-$D$3*IFERROR(VLOOKUP($A3744,Dividends!$C$10:$E$100,2,0),0)</f>
        <v>#N/A</v>
      </c>
      <c r="F3744" s="44" t="str">
        <f t="shared" si="209"/>
        <v/>
      </c>
      <c r="G3744" s="66" t="e">
        <f t="shared" si="204"/>
        <v>#N/A</v>
      </c>
      <c r="L3744" s="9" t="e">
        <f>VLOOKUP(A3744,'ETH-Web'!$A$1:$G$10001,6,0)</f>
        <v>#N/A</v>
      </c>
      <c r="M3744" s="2" t="e">
        <f>M3743*(1-M$1+IF(AND(WEEKDAY($A3744)&lt;&gt;1,WEEKDAY($A3744)&lt;&gt;7),-VLOOKUP($A3744,ETF_OP_Fee!$K$5:$L$14,2,1),0))^($A3744-$A3743)*(1+2*(L3744/L3743-1))-M$3*IFERROR(VLOOKUP($A5340,Dividends!$C$10:$E$100,3,0),0)</f>
        <v>#N/A</v>
      </c>
      <c r="O3744" s="9" t="e">
        <f>VLOOKUP(A3744,'ETHU-Web'!$A$3:$G$5000,5,0)</f>
        <v>#N/A</v>
      </c>
      <c r="P3744" s="44" t="str">
        <f t="shared" si="205"/>
        <v/>
      </c>
      <c r="R3744" t="e">
        <f t="shared" si="211"/>
        <v>#VALUE!</v>
      </c>
      <c r="T3744" t="e">
        <f t="shared" si="210"/>
        <v>#N/A</v>
      </c>
      <c r="U3744" t="e">
        <f t="shared" si="207"/>
        <v>#N/A</v>
      </c>
      <c r="V3744" t="e">
        <f t="shared" si="208"/>
        <v>#N/A</v>
      </c>
    </row>
    <row r="3745" spans="1:22">
      <c r="A3745" s="1">
        <v>45604</v>
      </c>
      <c r="B3745" t="str">
        <f>IFERROR(VLOOKUP($A3745,'BTC-Web'!$A$2:$H$10000,2,0),"")</f>
        <v/>
      </c>
      <c r="C3745" t="e">
        <f>VLOOKUP(A3745,H_SPBTFDUE!$B$2:$C$5828,2,0)</f>
        <v>#N/A</v>
      </c>
      <c r="D3745" s="2" t="e">
        <f>D3744*(1-D$1+IF(AND(WEEKDAY($A3745)&lt;&gt;1,WEEKDAY($A3745)&lt;&gt;7),-VLOOKUP($A3745,ETF_OP_Fee!$G$5:$H$14,2,1),0))^($A3745-$A3744)*(1+2*(C3745/C3744-1))+IFERROR(VLOOKUP(A3745,BITXeom!$C$9:$D$100,2,0),0)-$D$3*IFERROR(VLOOKUP($A3745,Dividends!$C$10:$E$100,2,0),0)</f>
        <v>#N/A</v>
      </c>
      <c r="F3745" s="44" t="str">
        <f t="shared" si="209"/>
        <v/>
      </c>
      <c r="G3745" s="66" t="e">
        <f t="shared" si="204"/>
        <v>#N/A</v>
      </c>
      <c r="L3745" s="9" t="e">
        <f>VLOOKUP(A3745,'ETH-Web'!$A$1:$G$10001,6,0)</f>
        <v>#N/A</v>
      </c>
      <c r="M3745" s="2" t="e">
        <f>M3744*(1-M$1+IF(AND(WEEKDAY($A3745)&lt;&gt;1,WEEKDAY($A3745)&lt;&gt;7),-VLOOKUP($A3745,ETF_OP_Fee!$K$5:$L$14,2,1),0))^($A3745-$A3744)*(1+2*(L3745/L3744-1))-M$3*IFERROR(VLOOKUP($A5341,Dividends!$C$10:$E$100,3,0),0)</f>
        <v>#N/A</v>
      </c>
      <c r="O3745" s="9" t="e">
        <f>VLOOKUP(A3745,'ETHU-Web'!$A$3:$G$5000,5,0)</f>
        <v>#N/A</v>
      </c>
      <c r="P3745" s="44" t="str">
        <f t="shared" si="205"/>
        <v/>
      </c>
      <c r="R3745" t="e">
        <f t="shared" si="211"/>
        <v>#VALUE!</v>
      </c>
      <c r="T3745" t="e">
        <f t="shared" si="210"/>
        <v>#N/A</v>
      </c>
      <c r="U3745" t="e">
        <f t="shared" si="207"/>
        <v>#N/A</v>
      </c>
      <c r="V3745" t="e">
        <f t="shared" si="208"/>
        <v>#N/A</v>
      </c>
    </row>
    <row r="3746" spans="1:22">
      <c r="A3746" s="1">
        <v>45607</v>
      </c>
      <c r="B3746" t="str">
        <f>IFERROR(VLOOKUP($A3746,'BTC-Web'!$A$2:$H$10000,2,0),"")</f>
        <v/>
      </c>
      <c r="C3746" t="e">
        <f>VLOOKUP(A3746,H_SPBTFDUE!$B$2:$C$5828,2,0)</f>
        <v>#N/A</v>
      </c>
      <c r="D3746" s="2" t="e">
        <f>D3745*(1-D$1+IF(AND(WEEKDAY($A3746)&lt;&gt;1,WEEKDAY($A3746)&lt;&gt;7),-VLOOKUP($A3746,ETF_OP_Fee!$G$5:$H$14,2,1),0))^($A3746-$A3745)*(1+2*(C3746/C3745-1))+IFERROR(VLOOKUP(A3746,BITXeom!$C$9:$D$100,2,0),0)-$D$3*IFERROR(VLOOKUP($A3746,Dividends!$C$10:$E$100,2,0),0)</f>
        <v>#N/A</v>
      </c>
      <c r="F3746" s="44" t="str">
        <f t="shared" si="209"/>
        <v/>
      </c>
      <c r="G3746" s="66" t="e">
        <f t="shared" si="204"/>
        <v>#N/A</v>
      </c>
      <c r="L3746" s="9" t="e">
        <f>VLOOKUP(A3746,'ETH-Web'!$A$1:$G$10001,6,0)</f>
        <v>#N/A</v>
      </c>
      <c r="M3746" s="2" t="e">
        <f>M3745*(1-M$1+IF(AND(WEEKDAY($A3746)&lt;&gt;1,WEEKDAY($A3746)&lt;&gt;7),-VLOOKUP($A3746,ETF_OP_Fee!$K$5:$L$14,2,1),0))^($A3746-$A3745)*(1+2*(L3746/L3745-1))-M$3*IFERROR(VLOOKUP($A5342,Dividends!$C$10:$E$100,3,0),0)</f>
        <v>#N/A</v>
      </c>
      <c r="O3746" s="9" t="e">
        <f>VLOOKUP(A3746,'ETHU-Web'!$A$3:$G$5000,5,0)</f>
        <v>#N/A</v>
      </c>
      <c r="P3746" s="44" t="str">
        <f t="shared" si="205"/>
        <v/>
      </c>
      <c r="R3746" t="e">
        <f t="shared" si="211"/>
        <v>#VALUE!</v>
      </c>
      <c r="T3746" t="e">
        <f t="shared" si="210"/>
        <v>#N/A</v>
      </c>
      <c r="U3746" t="e">
        <f t="shared" si="207"/>
        <v>#N/A</v>
      </c>
      <c r="V3746" t="e">
        <f t="shared" si="208"/>
        <v>#N/A</v>
      </c>
    </row>
    <row r="3747" spans="1:22">
      <c r="A3747" s="1">
        <v>45608</v>
      </c>
      <c r="B3747" t="str">
        <f>IFERROR(VLOOKUP($A3747,'BTC-Web'!$A$2:$H$10000,2,0),"")</f>
        <v/>
      </c>
      <c r="C3747" t="e">
        <f>VLOOKUP(A3747,H_SPBTFDUE!$B$2:$C$5828,2,0)</f>
        <v>#N/A</v>
      </c>
      <c r="D3747" s="2" t="e">
        <f>D3746*(1-D$1+IF(AND(WEEKDAY($A3747)&lt;&gt;1,WEEKDAY($A3747)&lt;&gt;7),-VLOOKUP($A3747,ETF_OP_Fee!$G$5:$H$14,2,1),0))^($A3747-$A3746)*(1+2*(C3747/C3746-1))+IFERROR(VLOOKUP(A3747,BITXeom!$C$9:$D$100,2,0),0)-$D$3*IFERROR(VLOOKUP($A3747,Dividends!$C$10:$E$100,2,0),0)</f>
        <v>#N/A</v>
      </c>
      <c r="F3747" s="44" t="str">
        <f t="shared" si="209"/>
        <v/>
      </c>
      <c r="G3747" s="66" t="e">
        <f t="shared" si="204"/>
        <v>#N/A</v>
      </c>
      <c r="L3747" s="9" t="e">
        <f>VLOOKUP(A3747,'ETH-Web'!$A$1:$G$10001,6,0)</f>
        <v>#N/A</v>
      </c>
      <c r="M3747" s="2" t="e">
        <f>M3746*(1-M$1+IF(AND(WEEKDAY($A3747)&lt;&gt;1,WEEKDAY($A3747)&lt;&gt;7),-VLOOKUP($A3747,ETF_OP_Fee!$K$5:$L$14,2,1),0))^($A3747-$A3746)*(1+2*(L3747/L3746-1))-M$3*IFERROR(VLOOKUP($A5343,Dividends!$C$10:$E$100,3,0),0)</f>
        <v>#N/A</v>
      </c>
      <c r="O3747" s="9" t="e">
        <f>VLOOKUP(A3747,'ETHU-Web'!$A$3:$G$5000,5,0)</f>
        <v>#N/A</v>
      </c>
      <c r="P3747" s="44" t="str">
        <f t="shared" si="205"/>
        <v/>
      </c>
      <c r="R3747" t="e">
        <f t="shared" si="211"/>
        <v>#VALUE!</v>
      </c>
      <c r="T3747" t="e">
        <f t="shared" si="210"/>
        <v>#N/A</v>
      </c>
      <c r="U3747" t="e">
        <f t="shared" si="207"/>
        <v>#N/A</v>
      </c>
      <c r="V3747" t="e">
        <f t="shared" si="208"/>
        <v>#N/A</v>
      </c>
    </row>
    <row r="3748" spans="1:22">
      <c r="A3748" s="1">
        <v>45609</v>
      </c>
      <c r="B3748" t="str">
        <f>IFERROR(VLOOKUP($A3748,'BTC-Web'!$A$2:$H$10000,2,0),"")</f>
        <v/>
      </c>
      <c r="C3748" t="e">
        <f>VLOOKUP(A3748,H_SPBTFDUE!$B$2:$C$5828,2,0)</f>
        <v>#N/A</v>
      </c>
      <c r="D3748" s="2" t="e">
        <f>D3747*(1-D$1+IF(AND(WEEKDAY($A3748)&lt;&gt;1,WEEKDAY($A3748)&lt;&gt;7),-VLOOKUP($A3748,ETF_OP_Fee!$G$5:$H$14,2,1),0))^($A3748-$A3747)*(1+2*(C3748/C3747-1))+IFERROR(VLOOKUP(A3748,BITXeom!$C$9:$D$100,2,0),0)-$D$3*IFERROR(VLOOKUP($A3748,Dividends!$C$10:$E$100,2,0),0)</f>
        <v>#N/A</v>
      </c>
      <c r="F3748" s="44" t="str">
        <f t="shared" si="209"/>
        <v/>
      </c>
      <c r="G3748" s="66" t="e">
        <f t="shared" si="204"/>
        <v>#N/A</v>
      </c>
      <c r="L3748" s="9" t="e">
        <f>VLOOKUP(A3748,'ETH-Web'!$A$1:$G$10001,6,0)</f>
        <v>#N/A</v>
      </c>
      <c r="M3748" s="2" t="e">
        <f>M3747*(1-M$1+IF(AND(WEEKDAY($A3748)&lt;&gt;1,WEEKDAY($A3748)&lt;&gt;7),-VLOOKUP($A3748,ETF_OP_Fee!$K$5:$L$14,2,1),0))^($A3748-$A3747)*(1+2*(L3748/L3747-1))-M$3*IFERROR(VLOOKUP($A5344,Dividends!$C$10:$E$100,3,0),0)</f>
        <v>#N/A</v>
      </c>
      <c r="O3748" s="9" t="e">
        <f>VLOOKUP(A3748,'ETHU-Web'!$A$3:$G$5000,5,0)</f>
        <v>#N/A</v>
      </c>
      <c r="P3748" s="44" t="str">
        <f t="shared" si="205"/>
        <v/>
      </c>
      <c r="R3748" t="e">
        <f t="shared" si="211"/>
        <v>#VALUE!</v>
      </c>
      <c r="T3748" t="e">
        <f t="shared" si="210"/>
        <v>#N/A</v>
      </c>
      <c r="U3748" t="e">
        <f t="shared" si="207"/>
        <v>#N/A</v>
      </c>
      <c r="V3748" t="e">
        <f t="shared" si="208"/>
        <v>#N/A</v>
      </c>
    </row>
    <row r="3749" spans="1:22">
      <c r="A3749" s="1">
        <v>45610</v>
      </c>
      <c r="B3749" t="str">
        <f>IFERROR(VLOOKUP($A3749,'BTC-Web'!$A$2:$H$10000,2,0),"")</f>
        <v/>
      </c>
      <c r="C3749" t="e">
        <f>VLOOKUP(A3749,H_SPBTFDUE!$B$2:$C$5828,2,0)</f>
        <v>#N/A</v>
      </c>
      <c r="D3749" s="2" t="e">
        <f>D3748*(1-D$1+IF(AND(WEEKDAY($A3749)&lt;&gt;1,WEEKDAY($A3749)&lt;&gt;7),-VLOOKUP($A3749,ETF_OP_Fee!$G$5:$H$14,2,1),0))^($A3749-$A3748)*(1+2*(C3749/C3748-1))+IFERROR(VLOOKUP(A3749,BITXeom!$C$9:$D$100,2,0),0)-$D$3*IFERROR(VLOOKUP($A3749,Dividends!$C$10:$E$100,2,0),0)</f>
        <v>#N/A</v>
      </c>
      <c r="F3749" s="44" t="str">
        <f t="shared" si="209"/>
        <v/>
      </c>
      <c r="G3749" s="66" t="e">
        <f t="shared" si="204"/>
        <v>#N/A</v>
      </c>
      <c r="L3749" s="9" t="e">
        <f>VLOOKUP(A3749,'ETH-Web'!$A$1:$G$10001,6,0)</f>
        <v>#N/A</v>
      </c>
      <c r="M3749" s="2" t="e">
        <f>M3748*(1-M$1+IF(AND(WEEKDAY($A3749)&lt;&gt;1,WEEKDAY($A3749)&lt;&gt;7),-VLOOKUP($A3749,ETF_OP_Fee!$K$5:$L$14,2,1),0))^($A3749-$A3748)*(1+2*(L3749/L3748-1))-M$3*IFERROR(VLOOKUP($A5345,Dividends!$C$10:$E$100,3,0),0)</f>
        <v>#N/A</v>
      </c>
      <c r="O3749" s="9" t="e">
        <f>VLOOKUP(A3749,'ETHU-Web'!$A$3:$G$5000,5,0)</f>
        <v>#N/A</v>
      </c>
      <c r="P3749" s="44" t="str">
        <f t="shared" si="205"/>
        <v/>
      </c>
      <c r="R3749" t="e">
        <f t="shared" si="211"/>
        <v>#VALUE!</v>
      </c>
      <c r="T3749" t="e">
        <f t="shared" si="210"/>
        <v>#N/A</v>
      </c>
      <c r="U3749" t="e">
        <f t="shared" si="207"/>
        <v>#N/A</v>
      </c>
      <c r="V3749" t="e">
        <f t="shared" si="208"/>
        <v>#N/A</v>
      </c>
    </row>
    <row r="3750" spans="1:22">
      <c r="A3750" s="1">
        <v>45611</v>
      </c>
      <c r="B3750" t="str">
        <f>IFERROR(VLOOKUP($A3750,'BTC-Web'!$A$2:$H$10000,2,0),"")</f>
        <v/>
      </c>
      <c r="C3750" t="e">
        <f>VLOOKUP(A3750,H_SPBTFDUE!$B$2:$C$5828,2,0)</f>
        <v>#N/A</v>
      </c>
      <c r="D3750" s="2" t="e">
        <f>D3749*(1-D$1+IF(AND(WEEKDAY($A3750)&lt;&gt;1,WEEKDAY($A3750)&lt;&gt;7),-VLOOKUP($A3750,ETF_OP_Fee!$G$5:$H$14,2,1),0))^($A3750-$A3749)*(1+2*(C3750/C3749-1))+IFERROR(VLOOKUP(A3750,BITXeom!$C$9:$D$100,2,0),0)-$D$3*IFERROR(VLOOKUP($A3750,Dividends!$C$10:$E$100,2,0),0)</f>
        <v>#N/A</v>
      </c>
      <c r="F3750" s="44" t="str">
        <f t="shared" si="209"/>
        <v/>
      </c>
      <c r="G3750" s="66" t="e">
        <f t="shared" si="204"/>
        <v>#N/A</v>
      </c>
      <c r="L3750" s="9" t="e">
        <f>VLOOKUP(A3750,'ETH-Web'!$A$1:$G$10001,6,0)</f>
        <v>#N/A</v>
      </c>
      <c r="M3750" s="2" t="e">
        <f>M3749*(1-M$1+IF(AND(WEEKDAY($A3750)&lt;&gt;1,WEEKDAY($A3750)&lt;&gt;7),-VLOOKUP($A3750,ETF_OP_Fee!$K$5:$L$14,2,1),0))^($A3750-$A3749)*(1+2*(L3750/L3749-1))-M$3*IFERROR(VLOOKUP($A5346,Dividends!$C$10:$E$100,3,0),0)</f>
        <v>#N/A</v>
      </c>
      <c r="O3750" s="9" t="e">
        <f>VLOOKUP(A3750,'ETHU-Web'!$A$3:$G$5000,5,0)</f>
        <v>#N/A</v>
      </c>
      <c r="P3750" s="44" t="str">
        <f t="shared" si="205"/>
        <v/>
      </c>
      <c r="R3750" t="e">
        <f t="shared" si="211"/>
        <v>#VALUE!</v>
      </c>
      <c r="T3750" t="e">
        <f t="shared" si="210"/>
        <v>#N/A</v>
      </c>
      <c r="U3750" t="e">
        <f t="shared" si="207"/>
        <v>#N/A</v>
      </c>
      <c r="V3750" t="e">
        <f t="shared" si="208"/>
        <v>#N/A</v>
      </c>
    </row>
    <row r="3751" spans="1:22">
      <c r="A3751" s="1">
        <v>45614</v>
      </c>
      <c r="B3751" t="str">
        <f>IFERROR(VLOOKUP($A3751,'BTC-Web'!$A$2:$H$10000,2,0),"")</f>
        <v/>
      </c>
      <c r="C3751" t="e">
        <f>VLOOKUP(A3751,H_SPBTFDUE!$B$2:$C$5828,2,0)</f>
        <v>#N/A</v>
      </c>
      <c r="D3751" s="2" t="e">
        <f>D3750*(1-D$1+IF(AND(WEEKDAY($A3751)&lt;&gt;1,WEEKDAY($A3751)&lt;&gt;7),-VLOOKUP($A3751,ETF_OP_Fee!$G$5:$H$14,2,1),0))^($A3751-$A3750)*(1+2*(C3751/C3750-1))+IFERROR(VLOOKUP(A3751,BITXeom!$C$9:$D$100,2,0),0)-$D$3*IFERROR(VLOOKUP($A3751,Dividends!$C$10:$E$100,2,0),0)</f>
        <v>#N/A</v>
      </c>
      <c r="F3751" s="44" t="str">
        <f t="shared" si="209"/>
        <v/>
      </c>
      <c r="G3751" s="66" t="e">
        <f t="shared" si="204"/>
        <v>#N/A</v>
      </c>
      <c r="L3751" s="9" t="e">
        <f>VLOOKUP(A3751,'ETH-Web'!$A$1:$G$10001,6,0)</f>
        <v>#N/A</v>
      </c>
      <c r="M3751" s="2" t="e">
        <f>M3750*(1-M$1+IF(AND(WEEKDAY($A3751)&lt;&gt;1,WEEKDAY($A3751)&lt;&gt;7),-VLOOKUP($A3751,ETF_OP_Fee!$K$5:$L$14,2,1),0))^($A3751-$A3750)*(1+2*(L3751/L3750-1))-M$3*IFERROR(VLOOKUP($A5347,Dividends!$C$10:$E$100,3,0),0)</f>
        <v>#N/A</v>
      </c>
      <c r="O3751" s="9" t="e">
        <f>VLOOKUP(A3751,'ETHU-Web'!$A$3:$G$5000,5,0)</f>
        <v>#N/A</v>
      </c>
      <c r="P3751" s="44" t="str">
        <f t="shared" si="205"/>
        <v/>
      </c>
      <c r="R3751" t="e">
        <f t="shared" si="211"/>
        <v>#VALUE!</v>
      </c>
      <c r="T3751" t="e">
        <f t="shared" si="210"/>
        <v>#N/A</v>
      </c>
      <c r="U3751" t="e">
        <f t="shared" si="207"/>
        <v>#N/A</v>
      </c>
      <c r="V3751" t="e">
        <f t="shared" si="208"/>
        <v>#N/A</v>
      </c>
    </row>
    <row r="3752" spans="1:22">
      <c r="A3752" s="1">
        <v>45615</v>
      </c>
      <c r="B3752" t="str">
        <f>IFERROR(VLOOKUP($A3752,'BTC-Web'!$A$2:$H$10000,2,0),"")</f>
        <v/>
      </c>
      <c r="C3752" t="e">
        <f>VLOOKUP(A3752,H_SPBTFDUE!$B$2:$C$5828,2,0)</f>
        <v>#N/A</v>
      </c>
      <c r="D3752" s="2" t="e">
        <f>D3751*(1-D$1+IF(AND(WEEKDAY($A3752)&lt;&gt;1,WEEKDAY($A3752)&lt;&gt;7),-VLOOKUP($A3752,ETF_OP_Fee!$G$5:$H$14,2,1),0))^($A3752-$A3751)*(1+2*(C3752/C3751-1))+IFERROR(VLOOKUP(A3752,BITXeom!$C$9:$D$100,2,0),0)-$D$3*IFERROR(VLOOKUP($A3752,Dividends!$C$10:$E$100,2,0),0)</f>
        <v>#N/A</v>
      </c>
      <c r="F3752" s="44" t="str">
        <f t="shared" si="209"/>
        <v/>
      </c>
      <c r="G3752" s="66" t="e">
        <f t="shared" si="204"/>
        <v>#N/A</v>
      </c>
      <c r="L3752" s="9" t="e">
        <f>VLOOKUP(A3752,'ETH-Web'!$A$1:$G$10001,6,0)</f>
        <v>#N/A</v>
      </c>
      <c r="M3752" s="2" t="e">
        <f>M3751*(1-M$1+IF(AND(WEEKDAY($A3752)&lt;&gt;1,WEEKDAY($A3752)&lt;&gt;7),-VLOOKUP($A3752,ETF_OP_Fee!$K$5:$L$14,2,1),0))^($A3752-$A3751)*(1+2*(L3752/L3751-1))-M$3*IFERROR(VLOOKUP($A5348,Dividends!$C$10:$E$100,3,0),0)</f>
        <v>#N/A</v>
      </c>
      <c r="O3752" s="9" t="e">
        <f>VLOOKUP(A3752,'ETHU-Web'!$A$3:$G$5000,5,0)</f>
        <v>#N/A</v>
      </c>
      <c r="P3752" s="44" t="str">
        <f t="shared" si="205"/>
        <v/>
      </c>
      <c r="R3752" t="e">
        <f t="shared" si="211"/>
        <v>#VALUE!</v>
      </c>
      <c r="T3752" t="e">
        <f t="shared" si="210"/>
        <v>#N/A</v>
      </c>
      <c r="U3752" t="e">
        <f t="shared" si="207"/>
        <v>#N/A</v>
      </c>
      <c r="V3752" t="e">
        <f t="shared" si="208"/>
        <v>#N/A</v>
      </c>
    </row>
    <row r="3753" spans="1:22">
      <c r="A3753" s="1">
        <v>45616</v>
      </c>
      <c r="B3753" t="str">
        <f>IFERROR(VLOOKUP($A3753,'BTC-Web'!$A$2:$H$10000,2,0),"")</f>
        <v/>
      </c>
      <c r="C3753" t="e">
        <f>VLOOKUP(A3753,H_SPBTFDUE!$B$2:$C$5828,2,0)</f>
        <v>#N/A</v>
      </c>
      <c r="D3753" s="2" t="e">
        <f>D3752*(1-D$1+IF(AND(WEEKDAY($A3753)&lt;&gt;1,WEEKDAY($A3753)&lt;&gt;7),-VLOOKUP($A3753,ETF_OP_Fee!$G$5:$H$14,2,1),0))^($A3753-$A3752)*(1+2*(C3753/C3752-1))+IFERROR(VLOOKUP(A3753,BITXeom!$C$9:$D$100,2,0),0)-$D$3*IFERROR(VLOOKUP($A3753,Dividends!$C$10:$E$100,2,0),0)</f>
        <v>#N/A</v>
      </c>
      <c r="F3753" s="44" t="str">
        <f t="shared" si="209"/>
        <v/>
      </c>
      <c r="G3753" s="66" t="e">
        <f t="shared" si="204"/>
        <v>#N/A</v>
      </c>
      <c r="L3753" s="9" t="e">
        <f>VLOOKUP(A3753,'ETH-Web'!$A$1:$G$10001,6,0)</f>
        <v>#N/A</v>
      </c>
      <c r="M3753" s="2" t="e">
        <f>M3752*(1-M$1+IF(AND(WEEKDAY($A3753)&lt;&gt;1,WEEKDAY($A3753)&lt;&gt;7),-VLOOKUP($A3753,ETF_OP_Fee!$K$5:$L$14,2,1),0))^($A3753-$A3752)*(1+2*(L3753/L3752-1))-M$3*IFERROR(VLOOKUP($A5349,Dividends!$C$10:$E$100,3,0),0)</f>
        <v>#N/A</v>
      </c>
      <c r="O3753" s="9" t="e">
        <f>VLOOKUP(A3753,'ETHU-Web'!$A$3:$G$5000,5,0)</f>
        <v>#N/A</v>
      </c>
      <c r="P3753" s="44" t="str">
        <f t="shared" si="205"/>
        <v/>
      </c>
      <c r="R3753" t="e">
        <f t="shared" si="211"/>
        <v>#VALUE!</v>
      </c>
      <c r="T3753" t="e">
        <f t="shared" si="210"/>
        <v>#N/A</v>
      </c>
      <c r="U3753" t="e">
        <f t="shared" si="207"/>
        <v>#N/A</v>
      </c>
      <c r="V3753" t="e">
        <f t="shared" si="208"/>
        <v>#N/A</v>
      </c>
    </row>
    <row r="3754" spans="1:22">
      <c r="A3754" s="1">
        <v>45617</v>
      </c>
      <c r="B3754" t="str">
        <f>IFERROR(VLOOKUP($A3754,'BTC-Web'!$A$2:$H$10000,2,0),"")</f>
        <v/>
      </c>
      <c r="C3754" t="e">
        <f>VLOOKUP(A3754,H_SPBTFDUE!$B$2:$C$5828,2,0)</f>
        <v>#N/A</v>
      </c>
      <c r="D3754" s="2" t="e">
        <f>D3753*(1-D$1+IF(AND(WEEKDAY($A3754)&lt;&gt;1,WEEKDAY($A3754)&lt;&gt;7),-VLOOKUP($A3754,ETF_OP_Fee!$G$5:$H$14,2,1),0))^($A3754-$A3753)*(1+2*(C3754/C3753-1))+IFERROR(VLOOKUP(A3754,BITXeom!$C$9:$D$100,2,0),0)-$D$3*IFERROR(VLOOKUP($A3754,Dividends!$C$10:$E$100,2,0),0)</f>
        <v>#N/A</v>
      </c>
      <c r="F3754" s="44" t="str">
        <f t="shared" si="209"/>
        <v/>
      </c>
      <c r="G3754" s="66" t="e">
        <f t="shared" si="204"/>
        <v>#N/A</v>
      </c>
      <c r="L3754" s="9" t="e">
        <f>VLOOKUP(A3754,'ETH-Web'!$A$1:$G$10001,6,0)</f>
        <v>#N/A</v>
      </c>
      <c r="M3754" s="2" t="e">
        <f>M3753*(1-M$1+IF(AND(WEEKDAY($A3754)&lt;&gt;1,WEEKDAY($A3754)&lt;&gt;7),-VLOOKUP($A3754,ETF_OP_Fee!$K$5:$L$14,2,1),0))^($A3754-$A3753)*(1+2*(L3754/L3753-1))-M$3*IFERROR(VLOOKUP($A5350,Dividends!$C$10:$E$100,3,0),0)</f>
        <v>#N/A</v>
      </c>
      <c r="O3754" s="9" t="e">
        <f>VLOOKUP(A3754,'ETHU-Web'!$A$3:$G$5000,5,0)</f>
        <v>#N/A</v>
      </c>
      <c r="P3754" s="44" t="str">
        <f t="shared" si="205"/>
        <v/>
      </c>
      <c r="R3754" t="e">
        <f t="shared" si="211"/>
        <v>#VALUE!</v>
      </c>
      <c r="T3754" t="e">
        <f t="shared" si="210"/>
        <v>#N/A</v>
      </c>
      <c r="U3754" t="e">
        <f t="shared" si="207"/>
        <v>#N/A</v>
      </c>
      <c r="V3754" t="e">
        <f t="shared" si="208"/>
        <v>#N/A</v>
      </c>
    </row>
    <row r="3755" spans="1:22">
      <c r="A3755" s="1">
        <v>45618</v>
      </c>
      <c r="B3755" t="str">
        <f>IFERROR(VLOOKUP($A3755,'BTC-Web'!$A$2:$H$10000,2,0),"")</f>
        <v/>
      </c>
      <c r="C3755" t="e">
        <f>VLOOKUP(A3755,H_SPBTFDUE!$B$2:$C$5828,2,0)</f>
        <v>#N/A</v>
      </c>
      <c r="D3755" s="2" t="e">
        <f>D3754*(1-D$1+IF(AND(WEEKDAY($A3755)&lt;&gt;1,WEEKDAY($A3755)&lt;&gt;7),-VLOOKUP($A3755,ETF_OP_Fee!$G$5:$H$14,2,1),0))^($A3755-$A3754)*(1+2*(C3755/C3754-1))+IFERROR(VLOOKUP(A3755,BITXeom!$C$9:$D$100,2,0),0)-$D$3*IFERROR(VLOOKUP($A3755,Dividends!$C$10:$E$100,2,0),0)</f>
        <v>#N/A</v>
      </c>
      <c r="F3755" s="44" t="str">
        <f t="shared" si="209"/>
        <v/>
      </c>
      <c r="G3755" s="66" t="e">
        <f t="shared" si="204"/>
        <v>#N/A</v>
      </c>
      <c r="L3755" s="9" t="e">
        <f>VLOOKUP(A3755,'ETH-Web'!$A$1:$G$10001,6,0)</f>
        <v>#N/A</v>
      </c>
      <c r="M3755" s="2" t="e">
        <f>M3754*(1-M$1+IF(AND(WEEKDAY($A3755)&lt;&gt;1,WEEKDAY($A3755)&lt;&gt;7),-VLOOKUP($A3755,ETF_OP_Fee!$K$5:$L$14,2,1),0))^($A3755-$A3754)*(1+2*(L3755/L3754-1))-M$3*IFERROR(VLOOKUP($A5351,Dividends!$C$10:$E$100,3,0),0)</f>
        <v>#N/A</v>
      </c>
      <c r="O3755" s="9" t="e">
        <f>VLOOKUP(A3755,'ETHU-Web'!$A$3:$G$5000,5,0)</f>
        <v>#N/A</v>
      </c>
      <c r="P3755" s="44" t="str">
        <f t="shared" si="205"/>
        <v/>
      </c>
      <c r="R3755" t="e">
        <f t="shared" si="211"/>
        <v>#VALUE!</v>
      </c>
      <c r="T3755" t="e">
        <f t="shared" si="210"/>
        <v>#N/A</v>
      </c>
      <c r="U3755" t="e">
        <f t="shared" si="207"/>
        <v>#N/A</v>
      </c>
      <c r="V3755" t="e">
        <f t="shared" si="208"/>
        <v>#N/A</v>
      </c>
    </row>
    <row r="3756" spans="1:22">
      <c r="A3756" s="1">
        <v>45621</v>
      </c>
      <c r="B3756" t="str">
        <f>IFERROR(VLOOKUP($A3756,'BTC-Web'!$A$2:$H$10000,2,0),"")</f>
        <v/>
      </c>
      <c r="C3756" t="e">
        <f>VLOOKUP(A3756,H_SPBTFDUE!$B$2:$C$5828,2,0)</f>
        <v>#N/A</v>
      </c>
      <c r="D3756" s="2" t="e">
        <f>D3755*(1-D$1+IF(AND(WEEKDAY($A3756)&lt;&gt;1,WEEKDAY($A3756)&lt;&gt;7),-VLOOKUP($A3756,ETF_OP_Fee!$G$5:$H$14,2,1),0))^($A3756-$A3755)*(1+2*(C3756/C3755-1))+IFERROR(VLOOKUP(A3756,BITXeom!$C$9:$D$100,2,0),0)-$D$3*IFERROR(VLOOKUP($A3756,Dividends!$C$10:$E$100,2,0),0)</f>
        <v>#N/A</v>
      </c>
      <c r="F3756" s="44" t="str">
        <f t="shared" si="209"/>
        <v/>
      </c>
      <c r="G3756" s="66" t="e">
        <f t="shared" si="204"/>
        <v>#N/A</v>
      </c>
      <c r="L3756" s="9" t="e">
        <f>VLOOKUP(A3756,'ETH-Web'!$A$1:$G$10001,6,0)</f>
        <v>#N/A</v>
      </c>
      <c r="M3756" s="2" t="e">
        <f>M3755*(1-M$1+IF(AND(WEEKDAY($A3756)&lt;&gt;1,WEEKDAY($A3756)&lt;&gt;7),-VLOOKUP($A3756,ETF_OP_Fee!$K$5:$L$14,2,1),0))^($A3756-$A3755)*(1+2*(L3756/L3755-1))-M$3*IFERROR(VLOOKUP($A5352,Dividends!$C$10:$E$100,3,0),0)</f>
        <v>#N/A</v>
      </c>
      <c r="O3756" s="9" t="e">
        <f>VLOOKUP(A3756,'ETHU-Web'!$A$3:$G$5000,5,0)</f>
        <v>#N/A</v>
      </c>
      <c r="P3756" s="44" t="str">
        <f t="shared" si="205"/>
        <v/>
      </c>
      <c r="R3756" t="e">
        <f t="shared" si="211"/>
        <v>#VALUE!</v>
      </c>
      <c r="T3756" t="e">
        <f t="shared" si="210"/>
        <v>#N/A</v>
      </c>
      <c r="U3756" t="e">
        <f t="shared" si="207"/>
        <v>#N/A</v>
      </c>
      <c r="V3756" t="e">
        <f t="shared" si="208"/>
        <v>#N/A</v>
      </c>
    </row>
    <row r="3757" spans="1:22">
      <c r="A3757" s="1">
        <v>45622</v>
      </c>
      <c r="B3757" t="str">
        <f>IFERROR(VLOOKUP($A3757,'BTC-Web'!$A$2:$H$10000,2,0),"")</f>
        <v/>
      </c>
      <c r="C3757" t="e">
        <f>VLOOKUP(A3757,H_SPBTFDUE!$B$2:$C$5828,2,0)</f>
        <v>#N/A</v>
      </c>
      <c r="D3757" s="2" t="e">
        <f>D3756*(1-D$1+IF(AND(WEEKDAY($A3757)&lt;&gt;1,WEEKDAY($A3757)&lt;&gt;7),-VLOOKUP($A3757,ETF_OP_Fee!$G$5:$H$14,2,1),0))^($A3757-$A3756)*(1+2*(C3757/C3756-1))+IFERROR(VLOOKUP(A3757,BITXeom!$C$9:$D$100,2,0),0)-$D$3*IFERROR(VLOOKUP($A3757,Dividends!$C$10:$E$100,2,0),0)</f>
        <v>#N/A</v>
      </c>
      <c r="F3757" s="44" t="str">
        <f t="shared" si="209"/>
        <v/>
      </c>
      <c r="G3757" s="66" t="e">
        <f t="shared" si="204"/>
        <v>#N/A</v>
      </c>
      <c r="L3757" s="9" t="e">
        <f>VLOOKUP(A3757,'ETH-Web'!$A$1:$G$10001,6,0)</f>
        <v>#N/A</v>
      </c>
      <c r="M3757" s="2" t="e">
        <f>M3756*(1-M$1+IF(AND(WEEKDAY($A3757)&lt;&gt;1,WEEKDAY($A3757)&lt;&gt;7),-VLOOKUP($A3757,ETF_OP_Fee!$K$5:$L$14,2,1),0))^($A3757-$A3756)*(1+2*(L3757/L3756-1))-M$3*IFERROR(VLOOKUP($A5353,Dividends!$C$10:$E$100,3,0),0)</f>
        <v>#N/A</v>
      </c>
      <c r="O3757" s="9" t="e">
        <f>VLOOKUP(A3757,'ETHU-Web'!$A$3:$G$5000,5,0)</f>
        <v>#N/A</v>
      </c>
      <c r="P3757" s="44" t="str">
        <f t="shared" si="205"/>
        <v/>
      </c>
      <c r="R3757" t="e">
        <f t="shared" si="211"/>
        <v>#VALUE!</v>
      </c>
      <c r="T3757" t="e">
        <f t="shared" si="210"/>
        <v>#N/A</v>
      </c>
      <c r="U3757" t="e">
        <f t="shared" si="207"/>
        <v>#N/A</v>
      </c>
      <c r="V3757" t="e">
        <f t="shared" si="208"/>
        <v>#N/A</v>
      </c>
    </row>
    <row r="3758" spans="1:22">
      <c r="A3758" s="1">
        <v>45623</v>
      </c>
      <c r="B3758" t="str">
        <f>IFERROR(VLOOKUP($A3758,'BTC-Web'!$A$2:$H$10000,2,0),"")</f>
        <v/>
      </c>
      <c r="C3758" t="e">
        <f>VLOOKUP(A3758,H_SPBTFDUE!$B$2:$C$5828,2,0)</f>
        <v>#N/A</v>
      </c>
      <c r="D3758" s="2" t="e">
        <f>D3757*(1-D$1+IF(AND(WEEKDAY($A3758)&lt;&gt;1,WEEKDAY($A3758)&lt;&gt;7),-VLOOKUP($A3758,ETF_OP_Fee!$G$5:$H$14,2,1),0))^($A3758-$A3757)*(1+2*(C3758/C3757-1))+IFERROR(VLOOKUP(A3758,BITXeom!$C$9:$D$100,2,0),0)-$D$3*IFERROR(VLOOKUP($A3758,Dividends!$C$10:$E$100,2,0),0)</f>
        <v>#N/A</v>
      </c>
      <c r="F3758" s="44" t="str">
        <f t="shared" si="209"/>
        <v/>
      </c>
      <c r="G3758" s="66" t="e">
        <f t="shared" si="204"/>
        <v>#N/A</v>
      </c>
      <c r="L3758" s="9" t="e">
        <f>VLOOKUP(A3758,'ETH-Web'!$A$1:$G$10001,6,0)</f>
        <v>#N/A</v>
      </c>
      <c r="M3758" s="2" t="e">
        <f>M3757*(1-M$1+IF(AND(WEEKDAY($A3758)&lt;&gt;1,WEEKDAY($A3758)&lt;&gt;7),-VLOOKUP($A3758,ETF_OP_Fee!$K$5:$L$14,2,1),0))^($A3758-$A3757)*(1+2*(L3758/L3757-1))-M$3*IFERROR(VLOOKUP($A5354,Dividends!$C$10:$E$100,3,0),0)</f>
        <v>#N/A</v>
      </c>
      <c r="O3758" s="9" t="e">
        <f>VLOOKUP(A3758,'ETHU-Web'!$A$3:$G$5000,5,0)</f>
        <v>#N/A</v>
      </c>
      <c r="P3758" s="44" t="str">
        <f t="shared" si="205"/>
        <v/>
      </c>
      <c r="R3758" t="e">
        <f t="shared" si="211"/>
        <v>#VALUE!</v>
      </c>
      <c r="T3758" t="e">
        <f t="shared" si="210"/>
        <v>#N/A</v>
      </c>
      <c r="U3758" t="e">
        <f t="shared" si="207"/>
        <v>#N/A</v>
      </c>
      <c r="V3758" t="e">
        <f t="shared" si="208"/>
        <v>#N/A</v>
      </c>
    </row>
    <row r="3759" spans="1:22">
      <c r="A3759" s="1">
        <v>45625</v>
      </c>
      <c r="B3759" t="str">
        <f>IFERROR(VLOOKUP($A3759,'BTC-Web'!$A$2:$H$10000,2,0),"")</f>
        <v/>
      </c>
      <c r="C3759" t="e">
        <f>VLOOKUP(A3759,H_SPBTFDUE!$B$2:$C$5828,2,0)</f>
        <v>#N/A</v>
      </c>
      <c r="D3759" s="2" t="e">
        <f>D3758*(1-D$1+IF(AND(WEEKDAY($A3759)&lt;&gt;1,WEEKDAY($A3759)&lt;&gt;7),-VLOOKUP($A3759,ETF_OP_Fee!$G$5:$H$14,2,1),0))^($A3759-$A3758)*(1+2*(C3759/C3758-1))+IFERROR(VLOOKUP(A3759,BITXeom!$C$9:$D$100,2,0),0)-$D$3*IFERROR(VLOOKUP($A3759,Dividends!$C$10:$E$100,2,0),0)</f>
        <v>#N/A</v>
      </c>
      <c r="F3759" s="44" t="str">
        <f t="shared" si="209"/>
        <v/>
      </c>
      <c r="G3759" s="66" t="e">
        <f t="shared" si="204"/>
        <v>#N/A</v>
      </c>
      <c r="L3759" s="9" t="e">
        <f>VLOOKUP(A3759,'ETH-Web'!$A$1:$G$10001,6,0)</f>
        <v>#N/A</v>
      </c>
      <c r="M3759" s="2" t="e">
        <f>M3758*(1-M$1+IF(AND(WEEKDAY($A3759)&lt;&gt;1,WEEKDAY($A3759)&lt;&gt;7),-VLOOKUP($A3759,ETF_OP_Fee!$K$5:$L$14,2,1),0))^($A3759-$A3758)*(1+2*(L3759/L3758-1))-M$3*IFERROR(VLOOKUP($A5355,Dividends!$C$10:$E$100,3,0),0)</f>
        <v>#N/A</v>
      </c>
      <c r="O3759" s="9" t="e">
        <f>VLOOKUP(A3759,'ETHU-Web'!$A$3:$G$5000,5,0)</f>
        <v>#N/A</v>
      </c>
      <c r="P3759" s="44" t="str">
        <f t="shared" si="205"/>
        <v/>
      </c>
      <c r="R3759" t="e">
        <f t="shared" si="211"/>
        <v>#VALUE!</v>
      </c>
      <c r="T3759" t="e">
        <f t="shared" si="210"/>
        <v>#N/A</v>
      </c>
      <c r="U3759" t="e">
        <f t="shared" si="207"/>
        <v>#N/A</v>
      </c>
      <c r="V3759" t="e">
        <f t="shared" si="208"/>
        <v>#N/A</v>
      </c>
    </row>
    <row r="3760" spans="1:22">
      <c r="A3760" s="1">
        <v>45628</v>
      </c>
      <c r="B3760" t="str">
        <f>IFERROR(VLOOKUP($A3760,'BTC-Web'!$A$2:$H$10000,2,0),"")</f>
        <v/>
      </c>
      <c r="C3760" t="e">
        <f>VLOOKUP(A3760,H_SPBTFDUE!$B$2:$C$5828,2,0)</f>
        <v>#N/A</v>
      </c>
      <c r="D3760" s="2" t="e">
        <f>D3759*(1-D$1+IF(AND(WEEKDAY($A3760)&lt;&gt;1,WEEKDAY($A3760)&lt;&gt;7),-VLOOKUP($A3760,ETF_OP_Fee!$G$5:$H$14,2,1),0))^($A3760-$A3759)*(1+2*(C3760/C3759-1))+IFERROR(VLOOKUP(A3760,BITXeom!$C$9:$D$100,2,0),0)-$D$3*IFERROR(VLOOKUP($A3760,Dividends!$C$10:$E$100,2,0),0)</f>
        <v>#N/A</v>
      </c>
      <c r="F3760" s="44" t="str">
        <f t="shared" si="209"/>
        <v/>
      </c>
      <c r="G3760" s="66" t="e">
        <f t="shared" si="204"/>
        <v>#N/A</v>
      </c>
      <c r="L3760" s="9" t="e">
        <f>VLOOKUP(A3760,'ETH-Web'!$A$1:$G$10001,6,0)</f>
        <v>#N/A</v>
      </c>
      <c r="M3760" s="2" t="e">
        <f>M3759*(1-M$1+IF(AND(WEEKDAY($A3760)&lt;&gt;1,WEEKDAY($A3760)&lt;&gt;7),-VLOOKUP($A3760,ETF_OP_Fee!$K$5:$L$14,2,1),0))^($A3760-$A3759)*(1+2*(L3760/L3759-1))-M$3*IFERROR(VLOOKUP($A5356,Dividends!$C$10:$E$100,3,0),0)</f>
        <v>#N/A</v>
      </c>
      <c r="O3760" s="9" t="e">
        <f>VLOOKUP(A3760,'ETHU-Web'!$A$3:$G$5000,5,0)</f>
        <v>#N/A</v>
      </c>
      <c r="P3760" s="44" t="str">
        <f t="shared" si="205"/>
        <v/>
      </c>
      <c r="R3760" t="e">
        <f t="shared" si="211"/>
        <v>#VALUE!</v>
      </c>
      <c r="T3760" t="e">
        <f t="shared" si="210"/>
        <v>#N/A</v>
      </c>
      <c r="U3760" t="e">
        <f t="shared" si="207"/>
        <v>#N/A</v>
      </c>
      <c r="V3760" t="e">
        <f t="shared" si="208"/>
        <v>#N/A</v>
      </c>
    </row>
    <row r="3761" spans="1:22">
      <c r="A3761" s="1">
        <v>45629</v>
      </c>
      <c r="B3761" t="str">
        <f>IFERROR(VLOOKUP($A3761,'BTC-Web'!$A$2:$H$10000,2,0),"")</f>
        <v/>
      </c>
      <c r="C3761" t="e">
        <f>VLOOKUP(A3761,H_SPBTFDUE!$B$2:$C$5828,2,0)</f>
        <v>#N/A</v>
      </c>
      <c r="D3761" s="2" t="e">
        <f>D3760*(1-D$1+IF(AND(WEEKDAY($A3761)&lt;&gt;1,WEEKDAY($A3761)&lt;&gt;7),-VLOOKUP($A3761,ETF_OP_Fee!$G$5:$H$14,2,1),0))^($A3761-$A3760)*(1+2*(C3761/C3760-1))+IFERROR(VLOOKUP(A3761,BITXeom!$C$9:$D$100,2,0),0)-$D$3*IFERROR(VLOOKUP($A3761,Dividends!$C$10:$E$100,2,0),0)</f>
        <v>#N/A</v>
      </c>
      <c r="F3761" s="44" t="str">
        <f t="shared" si="209"/>
        <v/>
      </c>
      <c r="G3761" s="66" t="e">
        <f t="shared" si="204"/>
        <v>#N/A</v>
      </c>
      <c r="L3761" s="9" t="e">
        <f>VLOOKUP(A3761,'ETH-Web'!$A$1:$G$10001,6,0)</f>
        <v>#N/A</v>
      </c>
      <c r="M3761" s="2" t="e">
        <f>M3760*(1-M$1+IF(AND(WEEKDAY($A3761)&lt;&gt;1,WEEKDAY($A3761)&lt;&gt;7),-VLOOKUP($A3761,ETF_OP_Fee!$K$5:$L$14,2,1),0))^($A3761-$A3760)*(1+2*(L3761/L3760-1))-M$3*IFERROR(VLOOKUP($A5357,Dividends!$C$10:$E$100,3,0),0)</f>
        <v>#N/A</v>
      </c>
      <c r="O3761" s="9" t="e">
        <f>VLOOKUP(A3761,'ETHU-Web'!$A$3:$G$5000,5,0)</f>
        <v>#N/A</v>
      </c>
      <c r="P3761" s="44" t="str">
        <f t="shared" si="205"/>
        <v/>
      </c>
      <c r="R3761" t="e">
        <f t="shared" si="211"/>
        <v>#VALUE!</v>
      </c>
      <c r="T3761" t="e">
        <f t="shared" si="210"/>
        <v>#N/A</v>
      </c>
      <c r="U3761" t="e">
        <f t="shared" si="207"/>
        <v>#N/A</v>
      </c>
      <c r="V3761" t="e">
        <f t="shared" si="208"/>
        <v>#N/A</v>
      </c>
    </row>
    <row r="3762" spans="1:22">
      <c r="A3762" s="1">
        <v>45630</v>
      </c>
      <c r="B3762" t="str">
        <f>IFERROR(VLOOKUP($A3762,'BTC-Web'!$A$2:$H$10000,2,0),"")</f>
        <v/>
      </c>
      <c r="C3762" t="e">
        <f>VLOOKUP(A3762,H_SPBTFDUE!$B$2:$C$5828,2,0)</f>
        <v>#N/A</v>
      </c>
      <c r="D3762" s="2" t="e">
        <f>D3761*(1-D$1+IF(AND(WEEKDAY($A3762)&lt;&gt;1,WEEKDAY($A3762)&lt;&gt;7),-VLOOKUP($A3762,ETF_OP_Fee!$G$5:$H$14,2,1),0))^($A3762-$A3761)*(1+2*(C3762/C3761-1))+IFERROR(VLOOKUP(A3762,BITXeom!$C$9:$D$100,2,0),0)-$D$3*IFERROR(VLOOKUP($A3762,Dividends!$C$10:$E$100,2,0),0)</f>
        <v>#N/A</v>
      </c>
      <c r="F3762" s="44" t="str">
        <f t="shared" si="209"/>
        <v/>
      </c>
      <c r="G3762" s="66" t="e">
        <f t="shared" si="204"/>
        <v>#N/A</v>
      </c>
      <c r="L3762" s="9" t="e">
        <f>VLOOKUP(A3762,'ETH-Web'!$A$1:$G$10001,6,0)</f>
        <v>#N/A</v>
      </c>
      <c r="M3762" s="2" t="e">
        <f>M3761*(1-M$1+IF(AND(WEEKDAY($A3762)&lt;&gt;1,WEEKDAY($A3762)&lt;&gt;7),-VLOOKUP($A3762,ETF_OP_Fee!$K$5:$L$14,2,1),0))^($A3762-$A3761)*(1+2*(L3762/L3761-1))-M$3*IFERROR(VLOOKUP($A5358,Dividends!$C$10:$E$100,3,0),0)</f>
        <v>#N/A</v>
      </c>
      <c r="O3762" s="9" t="e">
        <f>VLOOKUP(A3762,'ETHU-Web'!$A$3:$G$5000,5,0)</f>
        <v>#N/A</v>
      </c>
      <c r="P3762" s="44" t="str">
        <f t="shared" si="205"/>
        <v/>
      </c>
      <c r="R3762" t="e">
        <f t="shared" si="211"/>
        <v>#VALUE!</v>
      </c>
      <c r="T3762" t="e">
        <f t="shared" si="210"/>
        <v>#N/A</v>
      </c>
      <c r="U3762" t="e">
        <f t="shared" si="207"/>
        <v>#N/A</v>
      </c>
      <c r="V3762" t="e">
        <f t="shared" si="208"/>
        <v>#N/A</v>
      </c>
    </row>
    <row r="3763" spans="1:22">
      <c r="A3763" s="1">
        <v>45631</v>
      </c>
      <c r="B3763" t="str">
        <f>IFERROR(VLOOKUP($A3763,'BTC-Web'!$A$2:$H$10000,2,0),"")</f>
        <v/>
      </c>
      <c r="C3763" t="e">
        <f>VLOOKUP(A3763,H_SPBTFDUE!$B$2:$C$5828,2,0)</f>
        <v>#N/A</v>
      </c>
      <c r="D3763" s="2" t="e">
        <f>D3762*(1-D$1+IF(AND(WEEKDAY($A3763)&lt;&gt;1,WEEKDAY($A3763)&lt;&gt;7),-VLOOKUP($A3763,ETF_OP_Fee!$G$5:$H$14,2,1),0))^($A3763-$A3762)*(1+2*(C3763/C3762-1))+IFERROR(VLOOKUP(A3763,BITXeom!$C$9:$D$100,2,0),0)-$D$3*IFERROR(VLOOKUP($A3763,Dividends!$C$10:$E$100,2,0),0)</f>
        <v>#N/A</v>
      </c>
      <c r="F3763" s="44" t="str">
        <f t="shared" si="209"/>
        <v/>
      </c>
      <c r="G3763" s="66" t="e">
        <f t="shared" ref="G3763:G3780" si="212">G3762*(1-G$1-2*(C3763/C3762-1))</f>
        <v>#N/A</v>
      </c>
      <c r="L3763" s="9" t="e">
        <f>VLOOKUP(A3763,'ETH-Web'!$A$1:$G$10001,6,0)</f>
        <v>#N/A</v>
      </c>
      <c r="M3763" s="2" t="e">
        <f>M3762*(1-M$1+IF(AND(WEEKDAY($A3763)&lt;&gt;1,WEEKDAY($A3763)&lt;&gt;7),-VLOOKUP($A3763,ETF_OP_Fee!$K$5:$L$14,2,1),0))^($A3763-$A3762)*(1+2*(L3763/L3762-1))-M$3*IFERROR(VLOOKUP($A5359,Dividends!$C$10:$E$100,3,0),0)</f>
        <v>#N/A</v>
      </c>
      <c r="O3763" s="9" t="e">
        <f>VLOOKUP(A3763,'ETHU-Web'!$A$3:$G$5000,5,0)</f>
        <v>#N/A</v>
      </c>
      <c r="P3763" s="44" t="str">
        <f t="shared" si="205"/>
        <v/>
      </c>
      <c r="R3763" t="e">
        <f t="shared" si="211"/>
        <v>#VALUE!</v>
      </c>
      <c r="T3763" t="e">
        <f t="shared" si="210"/>
        <v>#N/A</v>
      </c>
      <c r="U3763" t="e">
        <f t="shared" si="207"/>
        <v>#N/A</v>
      </c>
      <c r="V3763" t="e">
        <f t="shared" si="208"/>
        <v>#N/A</v>
      </c>
    </row>
    <row r="3764" spans="1:22">
      <c r="A3764" s="1">
        <v>45632</v>
      </c>
      <c r="B3764" t="str">
        <f>IFERROR(VLOOKUP($A3764,'BTC-Web'!$A$2:$H$10000,2,0),"")</f>
        <v/>
      </c>
      <c r="C3764" t="e">
        <f>VLOOKUP(A3764,H_SPBTFDUE!$B$2:$C$5828,2,0)</f>
        <v>#N/A</v>
      </c>
      <c r="D3764" s="2" t="e">
        <f>D3763*(1-D$1+IF(AND(WEEKDAY($A3764)&lt;&gt;1,WEEKDAY($A3764)&lt;&gt;7),-VLOOKUP($A3764,ETF_OP_Fee!$G$5:$H$14,2,1),0))^($A3764-$A3763)*(1+2*(C3764/C3763-1))+IFERROR(VLOOKUP(A3764,BITXeom!$C$9:$D$100,2,0),0)-$D$3*IFERROR(VLOOKUP($A3764,Dividends!$C$10:$E$100,2,0),0)</f>
        <v>#N/A</v>
      </c>
      <c r="F3764" s="44" t="str">
        <f t="shared" si="209"/>
        <v/>
      </c>
      <c r="G3764" s="66" t="e">
        <f t="shared" si="212"/>
        <v>#N/A</v>
      </c>
      <c r="L3764" s="9" t="e">
        <f>VLOOKUP(A3764,'ETH-Web'!$A$1:$G$10001,6,0)</f>
        <v>#N/A</v>
      </c>
      <c r="M3764" s="2" t="e">
        <f>M3763*(1-M$1+IF(AND(WEEKDAY($A3764)&lt;&gt;1,WEEKDAY($A3764)&lt;&gt;7),-VLOOKUP($A3764,ETF_OP_Fee!$K$5:$L$14,2,1),0))^($A3764-$A3763)*(1+2*(L3764/L3763-1))-M$3*IFERROR(VLOOKUP($A5360,Dividends!$C$10:$E$100,3,0),0)</f>
        <v>#N/A</v>
      </c>
      <c r="O3764" s="9" t="e">
        <f>VLOOKUP(A3764,'ETHU-Web'!$A$3:$G$5000,5,0)</f>
        <v>#N/A</v>
      </c>
      <c r="P3764" s="44" t="str">
        <f t="shared" ref="P3764:P3781" si="213">IFERROR(M3764/N3764-1,"")</f>
        <v/>
      </c>
      <c r="R3764" t="e">
        <f t="shared" si="211"/>
        <v>#VALUE!</v>
      </c>
      <c r="T3764" t="e">
        <f t="shared" si="210"/>
        <v>#N/A</v>
      </c>
      <c r="U3764" t="e">
        <f t="shared" si="207"/>
        <v>#N/A</v>
      </c>
      <c r="V3764" t="e">
        <f t="shared" si="208"/>
        <v>#N/A</v>
      </c>
    </row>
    <row r="3765" spans="1:22">
      <c r="A3765" s="1">
        <v>45635</v>
      </c>
      <c r="B3765" t="str">
        <f>IFERROR(VLOOKUP($A3765,'BTC-Web'!$A$2:$H$10000,2,0),"")</f>
        <v/>
      </c>
      <c r="C3765" t="e">
        <f>VLOOKUP(A3765,H_SPBTFDUE!$B$2:$C$5828,2,0)</f>
        <v>#N/A</v>
      </c>
      <c r="D3765" s="2" t="e">
        <f>D3764*(1-D$1+IF(AND(WEEKDAY($A3765)&lt;&gt;1,WEEKDAY($A3765)&lt;&gt;7),-VLOOKUP($A3765,ETF_OP_Fee!$G$5:$H$14,2,1),0))^($A3765-$A3764)*(1+2*(C3765/C3764-1))+IFERROR(VLOOKUP(A3765,BITXeom!$C$9:$D$100,2,0),0)-$D$3*IFERROR(VLOOKUP($A3765,Dividends!$C$10:$E$100,2,0),0)</f>
        <v>#N/A</v>
      </c>
      <c r="F3765" s="44" t="str">
        <f t="shared" si="209"/>
        <v/>
      </c>
      <c r="G3765" s="66" t="e">
        <f t="shared" si="212"/>
        <v>#N/A</v>
      </c>
      <c r="L3765" s="9" t="e">
        <f>VLOOKUP(A3765,'ETH-Web'!$A$1:$G$10001,6,0)</f>
        <v>#N/A</v>
      </c>
      <c r="M3765" s="2" t="e">
        <f>M3764*(1-M$1+IF(AND(WEEKDAY($A3765)&lt;&gt;1,WEEKDAY($A3765)&lt;&gt;7),-VLOOKUP($A3765,ETF_OP_Fee!$K$5:$L$14,2,1),0))^($A3765-$A3764)*(1+2*(L3765/L3764-1))-M$3*IFERROR(VLOOKUP($A5361,Dividends!$C$10:$E$100,3,0),0)</f>
        <v>#N/A</v>
      </c>
      <c r="O3765" s="9" t="e">
        <f>VLOOKUP(A3765,'ETHU-Web'!$A$3:$G$5000,5,0)</f>
        <v>#N/A</v>
      </c>
      <c r="P3765" s="44" t="str">
        <f t="shared" si="213"/>
        <v/>
      </c>
      <c r="R3765" t="e">
        <f t="shared" si="211"/>
        <v>#VALUE!</v>
      </c>
      <c r="T3765" t="e">
        <f t="shared" si="210"/>
        <v>#N/A</v>
      </c>
      <c r="U3765" t="e">
        <f t="shared" si="207"/>
        <v>#N/A</v>
      </c>
      <c r="V3765" t="e">
        <f t="shared" si="208"/>
        <v>#N/A</v>
      </c>
    </row>
    <row r="3766" spans="1:22">
      <c r="A3766" s="1">
        <v>45636</v>
      </c>
      <c r="B3766" t="str">
        <f>IFERROR(VLOOKUP($A3766,'BTC-Web'!$A$2:$H$10000,2,0),"")</f>
        <v/>
      </c>
      <c r="C3766" t="e">
        <f>VLOOKUP(A3766,H_SPBTFDUE!$B$2:$C$5828,2,0)</f>
        <v>#N/A</v>
      </c>
      <c r="D3766" s="2" t="e">
        <f>D3765*(1-D$1+IF(AND(WEEKDAY($A3766)&lt;&gt;1,WEEKDAY($A3766)&lt;&gt;7),-VLOOKUP($A3766,ETF_OP_Fee!$G$5:$H$14,2,1),0))^($A3766-$A3765)*(1+2*(C3766/C3765-1))+IFERROR(VLOOKUP(A3766,BITXeom!$C$9:$D$100,2,0),0)-$D$3*IFERROR(VLOOKUP($A3766,Dividends!$C$10:$E$100,2,0),0)</f>
        <v>#N/A</v>
      </c>
      <c r="F3766" s="44" t="str">
        <f t="shared" si="209"/>
        <v/>
      </c>
      <c r="G3766" s="66" t="e">
        <f t="shared" si="212"/>
        <v>#N/A</v>
      </c>
      <c r="L3766" s="9" t="e">
        <f>VLOOKUP(A3766,'ETH-Web'!$A$1:$G$10001,6,0)</f>
        <v>#N/A</v>
      </c>
      <c r="M3766" s="2" t="e">
        <f>M3765*(1-M$1+IF(AND(WEEKDAY($A3766)&lt;&gt;1,WEEKDAY($A3766)&lt;&gt;7),-VLOOKUP($A3766,ETF_OP_Fee!$K$5:$L$14,2,1),0))^($A3766-$A3765)*(1+2*(L3766/L3765-1))-M$3*IFERROR(VLOOKUP($A5362,Dividends!$C$10:$E$100,3,0),0)</f>
        <v>#N/A</v>
      </c>
      <c r="O3766" s="9" t="e">
        <f>VLOOKUP(A3766,'ETHU-Web'!$A$3:$G$5000,5,0)</f>
        <v>#N/A</v>
      </c>
      <c r="P3766" s="44" t="str">
        <f t="shared" si="213"/>
        <v/>
      </c>
      <c r="R3766" t="e">
        <f t="shared" si="211"/>
        <v>#VALUE!</v>
      </c>
      <c r="T3766" t="e">
        <f t="shared" si="210"/>
        <v>#N/A</v>
      </c>
      <c r="U3766" t="e">
        <f t="shared" si="207"/>
        <v>#N/A</v>
      </c>
      <c r="V3766" t="e">
        <f t="shared" si="208"/>
        <v>#N/A</v>
      </c>
    </row>
    <row r="3767" spans="1:22">
      <c r="A3767" s="1">
        <v>45637</v>
      </c>
      <c r="B3767" t="str">
        <f>IFERROR(VLOOKUP($A3767,'BTC-Web'!$A$2:$H$10000,2,0),"")</f>
        <v/>
      </c>
      <c r="C3767" t="e">
        <f>VLOOKUP(A3767,H_SPBTFDUE!$B$2:$C$5828,2,0)</f>
        <v>#N/A</v>
      </c>
      <c r="D3767" s="2" t="e">
        <f>D3766*(1-D$1+IF(AND(WEEKDAY($A3767)&lt;&gt;1,WEEKDAY($A3767)&lt;&gt;7),-VLOOKUP($A3767,ETF_OP_Fee!$G$5:$H$14,2,1),0))^($A3767-$A3766)*(1+2*(C3767/C3766-1))+IFERROR(VLOOKUP(A3767,BITXeom!$C$9:$D$100,2,0),0)-$D$3*IFERROR(VLOOKUP($A3767,Dividends!$C$10:$E$100,2,0),0)</f>
        <v>#N/A</v>
      </c>
      <c r="F3767" s="44" t="str">
        <f t="shared" si="209"/>
        <v/>
      </c>
      <c r="G3767" s="66" t="e">
        <f t="shared" si="212"/>
        <v>#N/A</v>
      </c>
      <c r="L3767" s="9" t="e">
        <f>VLOOKUP(A3767,'ETH-Web'!$A$1:$G$10001,6,0)</f>
        <v>#N/A</v>
      </c>
      <c r="M3767" s="2" t="e">
        <f>M3766*(1-M$1+IF(AND(WEEKDAY($A3767)&lt;&gt;1,WEEKDAY($A3767)&lt;&gt;7),-VLOOKUP($A3767,ETF_OP_Fee!$K$5:$L$14,2,1),0))^($A3767-$A3766)*(1+2*(L3767/L3766-1))-M$3*IFERROR(VLOOKUP($A5363,Dividends!$C$10:$E$100,3,0),0)</f>
        <v>#N/A</v>
      </c>
      <c r="O3767" s="9" t="e">
        <f>VLOOKUP(A3767,'ETHU-Web'!$A$3:$G$5000,5,0)</f>
        <v>#N/A</v>
      </c>
      <c r="P3767" s="44" t="str">
        <f t="shared" si="213"/>
        <v/>
      </c>
      <c r="R3767" t="e">
        <f t="shared" si="211"/>
        <v>#VALUE!</v>
      </c>
      <c r="T3767" t="e">
        <f t="shared" si="210"/>
        <v>#N/A</v>
      </c>
      <c r="U3767" t="e">
        <f t="shared" si="207"/>
        <v>#N/A</v>
      </c>
      <c r="V3767" t="e">
        <f t="shared" si="208"/>
        <v>#N/A</v>
      </c>
    </row>
    <row r="3768" spans="1:22">
      <c r="A3768" s="1">
        <v>45638</v>
      </c>
      <c r="B3768" t="str">
        <f>IFERROR(VLOOKUP($A3768,'BTC-Web'!$A$2:$H$10000,2,0),"")</f>
        <v/>
      </c>
      <c r="C3768" t="e">
        <f>VLOOKUP(A3768,H_SPBTFDUE!$B$2:$C$5828,2,0)</f>
        <v>#N/A</v>
      </c>
      <c r="D3768" s="2" t="e">
        <f>D3767*(1-D$1+IF(AND(WEEKDAY($A3768)&lt;&gt;1,WEEKDAY($A3768)&lt;&gt;7),-VLOOKUP($A3768,ETF_OP_Fee!$G$5:$H$14,2,1),0))^($A3768-$A3767)*(1+2*(C3768/C3767-1))+IFERROR(VLOOKUP(A3768,BITXeom!$C$9:$D$100,2,0),0)-$D$3*IFERROR(VLOOKUP($A3768,Dividends!$C$10:$E$100,2,0),0)</f>
        <v>#N/A</v>
      </c>
      <c r="F3768" s="44" t="str">
        <f t="shared" si="209"/>
        <v/>
      </c>
      <c r="G3768" s="66" t="e">
        <f t="shared" si="212"/>
        <v>#N/A</v>
      </c>
      <c r="L3768" s="9" t="e">
        <f>VLOOKUP(A3768,'ETH-Web'!$A$1:$G$10001,6,0)</f>
        <v>#N/A</v>
      </c>
      <c r="M3768" s="2" t="e">
        <f>M3767*(1-M$1+IF(AND(WEEKDAY($A3768)&lt;&gt;1,WEEKDAY($A3768)&lt;&gt;7),-VLOOKUP($A3768,ETF_OP_Fee!$K$5:$L$14,2,1),0))^($A3768-$A3767)*(1+2*(L3768/L3767-1))-M$3*IFERROR(VLOOKUP($A5364,Dividends!$C$10:$E$100,3,0),0)</f>
        <v>#N/A</v>
      </c>
      <c r="O3768" s="9" t="e">
        <f>VLOOKUP(A3768,'ETHU-Web'!$A$3:$G$5000,5,0)</f>
        <v>#N/A</v>
      </c>
      <c r="P3768" s="44" t="str">
        <f t="shared" si="213"/>
        <v/>
      </c>
      <c r="R3768" t="e">
        <f t="shared" si="211"/>
        <v>#VALUE!</v>
      </c>
      <c r="T3768" t="e">
        <f t="shared" si="210"/>
        <v>#N/A</v>
      </c>
      <c r="U3768" t="e">
        <f t="shared" si="207"/>
        <v>#N/A</v>
      </c>
      <c r="V3768" t="e">
        <f t="shared" si="208"/>
        <v>#N/A</v>
      </c>
    </row>
    <row r="3769" spans="1:22">
      <c r="A3769" s="1">
        <v>45639</v>
      </c>
      <c r="B3769" t="str">
        <f>IFERROR(VLOOKUP($A3769,'BTC-Web'!$A$2:$H$10000,2,0),"")</f>
        <v/>
      </c>
      <c r="C3769" t="e">
        <f>VLOOKUP(A3769,H_SPBTFDUE!$B$2:$C$5828,2,0)</f>
        <v>#N/A</v>
      </c>
      <c r="D3769" s="2" t="e">
        <f>D3768*(1-D$1+IF(AND(WEEKDAY($A3769)&lt;&gt;1,WEEKDAY($A3769)&lt;&gt;7),-VLOOKUP($A3769,ETF_OP_Fee!$G$5:$H$14,2,1),0))^($A3769-$A3768)*(1+2*(C3769/C3768-1))+IFERROR(VLOOKUP(A3769,BITXeom!$C$9:$D$100,2,0),0)-$D$3*IFERROR(VLOOKUP($A3769,Dividends!$C$10:$E$100,2,0),0)</f>
        <v>#N/A</v>
      </c>
      <c r="F3769" s="44" t="str">
        <f t="shared" si="209"/>
        <v/>
      </c>
      <c r="G3769" s="66" t="e">
        <f t="shared" si="212"/>
        <v>#N/A</v>
      </c>
      <c r="L3769" s="9" t="e">
        <f>VLOOKUP(A3769,'ETH-Web'!$A$1:$G$10001,6,0)</f>
        <v>#N/A</v>
      </c>
      <c r="M3769" s="2" t="e">
        <f>M3768*(1-M$1+IF(AND(WEEKDAY($A3769)&lt;&gt;1,WEEKDAY($A3769)&lt;&gt;7),-VLOOKUP($A3769,ETF_OP_Fee!$K$5:$L$14,2,1),0))^($A3769-$A3768)*(1+2*(L3769/L3768-1))-M$3*IFERROR(VLOOKUP($A5365,Dividends!$C$10:$E$100,3,0),0)</f>
        <v>#N/A</v>
      </c>
      <c r="O3769" s="9" t="e">
        <f>VLOOKUP(A3769,'ETHU-Web'!$A$3:$G$5000,5,0)</f>
        <v>#N/A</v>
      </c>
      <c r="P3769" s="44" t="str">
        <f t="shared" si="213"/>
        <v/>
      </c>
      <c r="R3769" t="e">
        <f t="shared" si="211"/>
        <v>#VALUE!</v>
      </c>
      <c r="T3769" t="e">
        <f t="shared" si="210"/>
        <v>#N/A</v>
      </c>
      <c r="U3769" t="e">
        <f t="shared" si="207"/>
        <v>#N/A</v>
      </c>
      <c r="V3769" t="e">
        <f t="shared" si="208"/>
        <v>#N/A</v>
      </c>
    </row>
    <row r="3770" spans="1:22">
      <c r="A3770" s="1">
        <v>45642</v>
      </c>
      <c r="B3770" t="str">
        <f>IFERROR(VLOOKUP($A3770,'BTC-Web'!$A$2:$H$10000,2,0),"")</f>
        <v/>
      </c>
      <c r="C3770" t="e">
        <f>VLOOKUP(A3770,H_SPBTFDUE!$B$2:$C$5828,2,0)</f>
        <v>#N/A</v>
      </c>
      <c r="D3770" s="2" t="e">
        <f>D3769*(1-D$1+IF(AND(WEEKDAY($A3770)&lt;&gt;1,WEEKDAY($A3770)&lt;&gt;7),-VLOOKUP($A3770,ETF_OP_Fee!$G$5:$H$14,2,1),0))^($A3770-$A3769)*(1+2*(C3770/C3769-1))+IFERROR(VLOOKUP(A3770,BITXeom!$C$9:$D$100,2,0),0)-$D$3*IFERROR(VLOOKUP($A3770,Dividends!$C$10:$E$100,2,0),0)</f>
        <v>#N/A</v>
      </c>
      <c r="F3770" s="44" t="str">
        <f t="shared" si="209"/>
        <v/>
      </c>
      <c r="G3770" s="66" t="e">
        <f t="shared" si="212"/>
        <v>#N/A</v>
      </c>
      <c r="L3770" s="9" t="e">
        <f>VLOOKUP(A3770,'ETH-Web'!$A$1:$G$10001,6,0)</f>
        <v>#N/A</v>
      </c>
      <c r="M3770" s="2" t="e">
        <f>M3769*(1-M$1+IF(AND(WEEKDAY($A3770)&lt;&gt;1,WEEKDAY($A3770)&lt;&gt;7),-VLOOKUP($A3770,ETF_OP_Fee!$K$5:$L$14,2,1),0))^($A3770-$A3769)*(1+2*(L3770/L3769-1))-M$3*IFERROR(VLOOKUP($A5366,Dividends!$C$10:$E$100,3,0),0)</f>
        <v>#N/A</v>
      </c>
      <c r="O3770" s="9" t="e">
        <f>VLOOKUP(A3770,'ETHU-Web'!$A$3:$G$5000,5,0)</f>
        <v>#N/A</v>
      </c>
      <c r="P3770" s="44" t="str">
        <f t="shared" si="213"/>
        <v/>
      </c>
      <c r="R3770" t="e">
        <f t="shared" si="211"/>
        <v>#VALUE!</v>
      </c>
      <c r="T3770" t="e">
        <f t="shared" si="210"/>
        <v>#N/A</v>
      </c>
      <c r="U3770" t="e">
        <f t="shared" si="207"/>
        <v>#N/A</v>
      </c>
      <c r="V3770" t="e">
        <f t="shared" si="208"/>
        <v>#N/A</v>
      </c>
    </row>
    <row r="3771" spans="1:22">
      <c r="A3771" s="1">
        <v>45643</v>
      </c>
      <c r="B3771" t="str">
        <f>IFERROR(VLOOKUP($A3771,'BTC-Web'!$A$2:$H$10000,2,0),"")</f>
        <v/>
      </c>
      <c r="C3771" t="e">
        <f>VLOOKUP(A3771,H_SPBTFDUE!$B$2:$C$5828,2,0)</f>
        <v>#N/A</v>
      </c>
      <c r="D3771" s="2" t="e">
        <f>D3770*(1-D$1+IF(AND(WEEKDAY($A3771)&lt;&gt;1,WEEKDAY($A3771)&lt;&gt;7),-VLOOKUP($A3771,ETF_OP_Fee!$G$5:$H$14,2,1),0))^($A3771-$A3770)*(1+2*(C3771/C3770-1))+IFERROR(VLOOKUP(A3771,BITXeom!$C$9:$D$100,2,0),0)-$D$3*IFERROR(VLOOKUP($A3771,Dividends!$C$10:$E$100,2,0),0)</f>
        <v>#N/A</v>
      </c>
      <c r="F3771" s="44" t="str">
        <f t="shared" si="209"/>
        <v/>
      </c>
      <c r="G3771" s="66" t="e">
        <f t="shared" si="212"/>
        <v>#N/A</v>
      </c>
      <c r="L3771" s="9" t="e">
        <f>VLOOKUP(A3771,'ETH-Web'!$A$1:$G$10001,6,0)</f>
        <v>#N/A</v>
      </c>
      <c r="M3771" s="2" t="e">
        <f>M3770*(1-M$1+IF(AND(WEEKDAY($A3771)&lt;&gt;1,WEEKDAY($A3771)&lt;&gt;7),-VLOOKUP($A3771,ETF_OP_Fee!$K$5:$L$14,2,1),0))^($A3771-$A3770)*(1+2*(L3771/L3770-1))-M$3*IFERROR(VLOOKUP($A5367,Dividends!$C$10:$E$100,3,0),0)</f>
        <v>#N/A</v>
      </c>
      <c r="O3771" s="9" t="e">
        <f>VLOOKUP(A3771,'ETHU-Web'!$A$3:$G$5000,5,0)</f>
        <v>#N/A</v>
      </c>
      <c r="P3771" s="44" t="str">
        <f t="shared" si="213"/>
        <v/>
      </c>
      <c r="R3771" t="e">
        <f t="shared" ref="R3771:R3781" si="214">IF($A3771&gt;=$R$2,B3771*R$4,"")</f>
        <v>#VALUE!</v>
      </c>
      <c r="T3771" t="e">
        <f t="shared" si="210"/>
        <v>#N/A</v>
      </c>
      <c r="U3771" t="e">
        <f t="shared" si="207"/>
        <v>#N/A</v>
      </c>
      <c r="V3771" t="e">
        <f t="shared" si="208"/>
        <v>#N/A</v>
      </c>
    </row>
    <row r="3772" spans="1:22">
      <c r="A3772" s="1">
        <v>45644</v>
      </c>
      <c r="B3772" t="str">
        <f>IFERROR(VLOOKUP($A3772,'BTC-Web'!$A$2:$H$10000,2,0),"")</f>
        <v/>
      </c>
      <c r="C3772" t="e">
        <f>VLOOKUP(A3772,H_SPBTFDUE!$B$2:$C$5828,2,0)</f>
        <v>#N/A</v>
      </c>
      <c r="D3772" s="2" t="e">
        <f>D3771*(1-D$1+IF(AND(WEEKDAY($A3772)&lt;&gt;1,WEEKDAY($A3772)&lt;&gt;7),-VLOOKUP($A3772,ETF_OP_Fee!$G$5:$H$14,2,1),0))^($A3772-$A3771)*(1+2*(C3772/C3771-1))+IFERROR(VLOOKUP(A3772,BITXeom!$C$9:$D$100,2,0),0)-$D$3*IFERROR(VLOOKUP($A3772,Dividends!$C$10:$E$100,2,0),0)</f>
        <v>#N/A</v>
      </c>
      <c r="F3772" s="44" t="str">
        <f t="shared" si="209"/>
        <v/>
      </c>
      <c r="G3772" s="66" t="e">
        <f t="shared" si="212"/>
        <v>#N/A</v>
      </c>
      <c r="L3772" s="9" t="e">
        <f>VLOOKUP(A3772,'ETH-Web'!$A$1:$G$10001,6,0)</f>
        <v>#N/A</v>
      </c>
      <c r="M3772" s="2" t="e">
        <f>M3771*(1-M$1+IF(AND(WEEKDAY($A3772)&lt;&gt;1,WEEKDAY($A3772)&lt;&gt;7),-VLOOKUP($A3772,ETF_OP_Fee!$K$5:$L$14,2,1),0))^($A3772-$A3771)*(1+2*(L3772/L3771-1))-M$3*IFERROR(VLOOKUP($A5368,Dividends!$C$10:$E$100,3,0),0)</f>
        <v>#N/A</v>
      </c>
      <c r="O3772" s="9" t="e">
        <f>VLOOKUP(A3772,'ETHU-Web'!$A$3:$G$5000,5,0)</f>
        <v>#N/A</v>
      </c>
      <c r="P3772" s="44" t="str">
        <f t="shared" si="213"/>
        <v/>
      </c>
      <c r="R3772" t="e">
        <f t="shared" si="214"/>
        <v>#VALUE!</v>
      </c>
      <c r="T3772" t="e">
        <f t="shared" si="210"/>
        <v>#N/A</v>
      </c>
      <c r="U3772" t="e">
        <f t="shared" si="207"/>
        <v>#N/A</v>
      </c>
      <c r="V3772" t="e">
        <f t="shared" si="208"/>
        <v>#N/A</v>
      </c>
    </row>
    <row r="3773" spans="1:22">
      <c r="A3773" s="1">
        <v>45645</v>
      </c>
      <c r="B3773" t="str">
        <f>IFERROR(VLOOKUP($A3773,'BTC-Web'!$A$2:$H$10000,2,0),"")</f>
        <v/>
      </c>
      <c r="C3773" t="e">
        <f>VLOOKUP(A3773,H_SPBTFDUE!$B$2:$C$5828,2,0)</f>
        <v>#N/A</v>
      </c>
      <c r="D3773" s="2" t="e">
        <f>D3772*(1-D$1+IF(AND(WEEKDAY($A3773)&lt;&gt;1,WEEKDAY($A3773)&lt;&gt;7),-VLOOKUP($A3773,ETF_OP_Fee!$G$5:$H$14,2,1),0))^($A3773-$A3772)*(1+2*(C3773/C3772-1))+IFERROR(VLOOKUP(A3773,BITXeom!$C$9:$D$100,2,0),0)-$D$3*IFERROR(VLOOKUP($A3773,Dividends!$C$10:$E$100,2,0),0)</f>
        <v>#N/A</v>
      </c>
      <c r="F3773" s="44" t="str">
        <f t="shared" si="209"/>
        <v/>
      </c>
      <c r="G3773" s="66" t="e">
        <f t="shared" si="212"/>
        <v>#N/A</v>
      </c>
      <c r="L3773" s="9" t="e">
        <f>VLOOKUP(A3773,'ETH-Web'!$A$1:$G$10001,6,0)</f>
        <v>#N/A</v>
      </c>
      <c r="M3773" s="2" t="e">
        <f>M3772*(1-M$1+IF(AND(WEEKDAY($A3773)&lt;&gt;1,WEEKDAY($A3773)&lt;&gt;7),-VLOOKUP($A3773,ETF_OP_Fee!$K$5:$L$14,2,1),0))^($A3773-$A3772)*(1+2*(L3773/L3772-1))-M$3*IFERROR(VLOOKUP($A5369,Dividends!$C$10:$E$100,3,0),0)</f>
        <v>#N/A</v>
      </c>
      <c r="O3773" s="9" t="e">
        <f>VLOOKUP(A3773,'ETHU-Web'!$A$3:$G$5000,5,0)</f>
        <v>#N/A</v>
      </c>
      <c r="P3773" s="44" t="str">
        <f t="shared" si="213"/>
        <v/>
      </c>
      <c r="R3773" t="e">
        <f t="shared" si="214"/>
        <v>#VALUE!</v>
      </c>
      <c r="T3773" t="e">
        <f t="shared" si="210"/>
        <v>#N/A</v>
      </c>
      <c r="U3773" t="e">
        <f t="shared" si="207"/>
        <v>#N/A</v>
      </c>
      <c r="V3773" t="e">
        <f t="shared" si="208"/>
        <v>#N/A</v>
      </c>
    </row>
    <row r="3774" spans="1:22">
      <c r="A3774" s="1">
        <v>45646</v>
      </c>
      <c r="B3774" t="str">
        <f>IFERROR(VLOOKUP($A3774,'BTC-Web'!$A$2:$H$10000,2,0),"")</f>
        <v/>
      </c>
      <c r="C3774" t="e">
        <f>VLOOKUP(A3774,H_SPBTFDUE!$B$2:$C$5828,2,0)</f>
        <v>#N/A</v>
      </c>
      <c r="D3774" s="2" t="e">
        <f>D3773*(1-D$1+IF(AND(WEEKDAY($A3774)&lt;&gt;1,WEEKDAY($A3774)&lt;&gt;7),-VLOOKUP($A3774,ETF_OP_Fee!$G$5:$H$14,2,1),0))^($A3774-$A3773)*(1+2*(C3774/C3773-1))+IFERROR(VLOOKUP(A3774,BITXeom!$C$9:$D$100,2,0),0)-$D$3*IFERROR(VLOOKUP($A3774,Dividends!$C$10:$E$100,2,0),0)</f>
        <v>#N/A</v>
      </c>
      <c r="F3774" s="44" t="str">
        <f t="shared" si="209"/>
        <v/>
      </c>
      <c r="G3774" s="66" t="e">
        <f t="shared" si="212"/>
        <v>#N/A</v>
      </c>
      <c r="L3774" s="9" t="e">
        <f>VLOOKUP(A3774,'ETH-Web'!$A$1:$G$10001,6,0)</f>
        <v>#N/A</v>
      </c>
      <c r="M3774" s="2" t="e">
        <f>M3773*(1-M$1+IF(AND(WEEKDAY($A3774)&lt;&gt;1,WEEKDAY($A3774)&lt;&gt;7),-VLOOKUP($A3774,ETF_OP_Fee!$K$5:$L$14,2,1),0))^($A3774-$A3773)*(1+2*(L3774/L3773-1))-M$3*IFERROR(VLOOKUP($A5370,Dividends!$C$10:$E$100,3,0),0)</f>
        <v>#N/A</v>
      </c>
      <c r="O3774" s="9" t="e">
        <f>VLOOKUP(A3774,'ETHU-Web'!$A$3:$G$5000,5,0)</f>
        <v>#N/A</v>
      </c>
      <c r="P3774" s="44" t="str">
        <f t="shared" si="213"/>
        <v/>
      </c>
      <c r="R3774" t="e">
        <f t="shared" si="214"/>
        <v>#VALUE!</v>
      </c>
      <c r="T3774" t="e">
        <f t="shared" si="210"/>
        <v>#N/A</v>
      </c>
      <c r="U3774" t="e">
        <f t="shared" si="207"/>
        <v>#N/A</v>
      </c>
      <c r="V3774" t="e">
        <f t="shared" si="208"/>
        <v>#N/A</v>
      </c>
    </row>
    <row r="3775" spans="1:22">
      <c r="A3775" s="1">
        <v>45649</v>
      </c>
      <c r="B3775" t="str">
        <f>IFERROR(VLOOKUP($A3775,'BTC-Web'!$A$2:$H$10000,2,0),"")</f>
        <v/>
      </c>
      <c r="C3775" t="e">
        <f>VLOOKUP(A3775,H_SPBTFDUE!$B$2:$C$5828,2,0)</f>
        <v>#N/A</v>
      </c>
      <c r="D3775" s="2" t="e">
        <f>D3774*(1-D$1+IF(AND(WEEKDAY($A3775)&lt;&gt;1,WEEKDAY($A3775)&lt;&gt;7),-VLOOKUP($A3775,ETF_OP_Fee!$G$5:$H$14,2,1),0))^($A3775-$A3774)*(1+2*(C3775/C3774-1))+IFERROR(VLOOKUP(A3775,BITXeom!$C$9:$D$100,2,0),0)-$D$3*IFERROR(VLOOKUP($A3775,Dividends!$C$10:$E$100,2,0),0)</f>
        <v>#N/A</v>
      </c>
      <c r="F3775" s="44" t="str">
        <f t="shared" si="209"/>
        <v/>
      </c>
      <c r="G3775" s="66" t="e">
        <f t="shared" si="212"/>
        <v>#N/A</v>
      </c>
      <c r="L3775" s="9" t="e">
        <f>VLOOKUP(A3775,'ETH-Web'!$A$1:$G$10001,6,0)</f>
        <v>#N/A</v>
      </c>
      <c r="M3775" s="2" t="e">
        <f>M3774*(1-M$1+IF(AND(WEEKDAY($A3775)&lt;&gt;1,WEEKDAY($A3775)&lt;&gt;7),-VLOOKUP($A3775,ETF_OP_Fee!$K$5:$L$14,2,1),0))^($A3775-$A3774)*(1+2*(L3775/L3774-1))-M$3*IFERROR(VLOOKUP($A5371,Dividends!$C$10:$E$100,3,0),0)</f>
        <v>#N/A</v>
      </c>
      <c r="O3775" s="9" t="e">
        <f>VLOOKUP(A3775,'ETHU-Web'!$A$3:$G$5000,5,0)</f>
        <v>#N/A</v>
      </c>
      <c r="P3775" s="44" t="str">
        <f t="shared" si="213"/>
        <v/>
      </c>
      <c r="R3775" t="e">
        <f t="shared" si="214"/>
        <v>#VALUE!</v>
      </c>
      <c r="T3775" t="e">
        <f t="shared" si="210"/>
        <v>#N/A</v>
      </c>
      <c r="U3775" t="e">
        <f t="shared" si="207"/>
        <v>#N/A</v>
      </c>
      <c r="V3775" t="e">
        <f t="shared" si="208"/>
        <v>#N/A</v>
      </c>
    </row>
    <row r="3776" spans="1:22">
      <c r="A3776" s="1">
        <v>45650</v>
      </c>
      <c r="B3776" t="str">
        <f>IFERROR(VLOOKUP($A3776,'BTC-Web'!$A$2:$H$10000,2,0),"")</f>
        <v/>
      </c>
      <c r="C3776" t="e">
        <f>VLOOKUP(A3776,H_SPBTFDUE!$B$2:$C$5828,2,0)</f>
        <v>#N/A</v>
      </c>
      <c r="D3776" s="2" t="e">
        <f>D3775*(1-D$1+IF(AND(WEEKDAY($A3776)&lt;&gt;1,WEEKDAY($A3776)&lt;&gt;7),-VLOOKUP($A3776,ETF_OP_Fee!$G$5:$H$14,2,1),0))^($A3776-$A3775)*(1+2*(C3776/C3775-1))+IFERROR(VLOOKUP(A3776,BITXeom!$C$9:$D$100,2,0),0)-$D$3*IFERROR(VLOOKUP($A3776,Dividends!$C$10:$E$100,2,0),0)</f>
        <v>#N/A</v>
      </c>
      <c r="F3776" s="44" t="str">
        <f t="shared" si="209"/>
        <v/>
      </c>
      <c r="G3776" s="66" t="e">
        <f t="shared" si="212"/>
        <v>#N/A</v>
      </c>
      <c r="L3776" s="9" t="e">
        <f>VLOOKUP(A3776,'ETH-Web'!$A$1:$G$10001,6,0)</f>
        <v>#N/A</v>
      </c>
      <c r="M3776" s="2" t="e">
        <f>M3775*(1-M$1+IF(AND(WEEKDAY($A3776)&lt;&gt;1,WEEKDAY($A3776)&lt;&gt;7),-VLOOKUP($A3776,ETF_OP_Fee!$K$5:$L$14,2,1),0))^($A3776-$A3775)*(1+2*(L3776/L3775-1))-M$3*IFERROR(VLOOKUP($A5372,Dividends!$C$10:$E$100,3,0),0)</f>
        <v>#N/A</v>
      </c>
      <c r="O3776" s="9" t="e">
        <f>VLOOKUP(A3776,'ETHU-Web'!$A$3:$G$5000,5,0)</f>
        <v>#N/A</v>
      </c>
      <c r="P3776" s="44" t="str">
        <f t="shared" si="213"/>
        <v/>
      </c>
      <c r="R3776" t="e">
        <f t="shared" si="214"/>
        <v>#VALUE!</v>
      </c>
      <c r="T3776" t="e">
        <f t="shared" si="210"/>
        <v>#N/A</v>
      </c>
      <c r="U3776" t="e">
        <f t="shared" si="207"/>
        <v>#N/A</v>
      </c>
      <c r="V3776" t="e">
        <f t="shared" si="208"/>
        <v>#N/A</v>
      </c>
    </row>
    <row r="3777" spans="1:22">
      <c r="A3777" s="1">
        <v>45652</v>
      </c>
      <c r="B3777" t="str">
        <f>IFERROR(VLOOKUP($A3777,'BTC-Web'!$A$2:$H$10000,2,0),"")</f>
        <v/>
      </c>
      <c r="C3777" t="e">
        <f>VLOOKUP(A3777,H_SPBTFDUE!$B$2:$C$5828,2,0)</f>
        <v>#N/A</v>
      </c>
      <c r="D3777" s="2" t="e">
        <f>D3776*(1-D$1+IF(AND(WEEKDAY($A3777)&lt;&gt;1,WEEKDAY($A3777)&lt;&gt;7),-VLOOKUP($A3777,ETF_OP_Fee!$G$5:$H$14,2,1),0))^($A3777-$A3776)*(1+2*(C3777/C3776-1))+IFERROR(VLOOKUP(A3777,BITXeom!$C$9:$D$100,2,0),0)-$D$3*IFERROR(VLOOKUP($A3777,Dividends!$C$10:$E$100,2,0),0)</f>
        <v>#N/A</v>
      </c>
      <c r="F3777" s="44" t="str">
        <f t="shared" si="209"/>
        <v/>
      </c>
      <c r="G3777" s="66" t="e">
        <f t="shared" si="212"/>
        <v>#N/A</v>
      </c>
      <c r="L3777" s="9" t="e">
        <f>VLOOKUP(A3777,'ETH-Web'!$A$1:$G$10001,6,0)</f>
        <v>#N/A</v>
      </c>
      <c r="M3777" s="2" t="e">
        <f>M3776*(1-M$1+IF(AND(WEEKDAY($A3777)&lt;&gt;1,WEEKDAY($A3777)&lt;&gt;7),-VLOOKUP($A3777,ETF_OP_Fee!$K$5:$L$14,2,1),0))^($A3777-$A3776)*(1+2*(L3777/L3776-1))-M$3*IFERROR(VLOOKUP($A5373,Dividends!$C$10:$E$100,3,0),0)</f>
        <v>#N/A</v>
      </c>
      <c r="O3777" s="9" t="e">
        <f>VLOOKUP(A3777,'ETHU-Web'!$A$3:$G$5000,5,0)</f>
        <v>#N/A</v>
      </c>
      <c r="P3777" s="44" t="str">
        <f t="shared" si="213"/>
        <v/>
      </c>
      <c r="R3777" t="e">
        <f t="shared" si="214"/>
        <v>#VALUE!</v>
      </c>
      <c r="T3777" t="e">
        <f t="shared" si="210"/>
        <v>#N/A</v>
      </c>
      <c r="U3777" t="e">
        <f t="shared" si="207"/>
        <v>#N/A</v>
      </c>
      <c r="V3777" t="e">
        <f t="shared" si="208"/>
        <v>#N/A</v>
      </c>
    </row>
    <row r="3778" spans="1:22">
      <c r="A3778" s="1">
        <v>45653</v>
      </c>
      <c r="B3778" t="str">
        <f>IFERROR(VLOOKUP($A3778,'BTC-Web'!$A$2:$H$10000,2,0),"")</f>
        <v/>
      </c>
      <c r="C3778" t="e">
        <f>VLOOKUP(A3778,H_SPBTFDUE!$B$2:$C$5828,2,0)</f>
        <v>#N/A</v>
      </c>
      <c r="D3778" s="2" t="e">
        <f>D3777*(1-D$1+IF(AND(WEEKDAY($A3778)&lt;&gt;1,WEEKDAY($A3778)&lt;&gt;7),-VLOOKUP($A3778,ETF_OP_Fee!$G$5:$H$14,2,1),0))^($A3778-$A3777)*(1+2*(C3778/C3777-1))+IFERROR(VLOOKUP(A3778,BITXeom!$C$9:$D$100,2,0),0)-$D$3*IFERROR(VLOOKUP($A3778,Dividends!$C$10:$E$100,2,0),0)</f>
        <v>#N/A</v>
      </c>
      <c r="F3778" s="44" t="str">
        <f t="shared" si="209"/>
        <v/>
      </c>
      <c r="G3778" s="66" t="e">
        <f t="shared" si="212"/>
        <v>#N/A</v>
      </c>
      <c r="L3778" s="9" t="e">
        <f>VLOOKUP(A3778,'ETH-Web'!$A$1:$G$10001,6,0)</f>
        <v>#N/A</v>
      </c>
      <c r="M3778" s="2" t="e">
        <f>M3777*(1-M$1+IF(AND(WEEKDAY($A3778)&lt;&gt;1,WEEKDAY($A3778)&lt;&gt;7),-VLOOKUP($A3778,ETF_OP_Fee!$K$5:$L$14,2,1),0))^($A3778-$A3777)*(1+2*(L3778/L3777-1))-M$3*IFERROR(VLOOKUP($A5374,Dividends!$C$10:$E$100,3,0),0)</f>
        <v>#N/A</v>
      </c>
      <c r="O3778" s="9" t="e">
        <f>VLOOKUP(A3778,'ETHU-Web'!$A$3:$G$5000,5,0)</f>
        <v>#N/A</v>
      </c>
      <c r="P3778" s="44" t="str">
        <f t="shared" si="213"/>
        <v/>
      </c>
      <c r="R3778" t="e">
        <f t="shared" si="214"/>
        <v>#VALUE!</v>
      </c>
      <c r="T3778" t="e">
        <f t="shared" si="210"/>
        <v>#N/A</v>
      </c>
      <c r="U3778" t="e">
        <f t="shared" si="207"/>
        <v>#N/A</v>
      </c>
      <c r="V3778" t="e">
        <f t="shared" si="208"/>
        <v>#N/A</v>
      </c>
    </row>
    <row r="3779" spans="1:22">
      <c r="A3779" s="1">
        <v>45656</v>
      </c>
      <c r="B3779" t="str">
        <f>IFERROR(VLOOKUP($A3779,'BTC-Web'!$A$2:$H$10000,2,0),"")</f>
        <v/>
      </c>
      <c r="C3779" t="e">
        <f>VLOOKUP(A3779,H_SPBTFDUE!$B$2:$C$5828,2,0)</f>
        <v>#N/A</v>
      </c>
      <c r="D3779" s="2" t="e">
        <f>D3778*(1-D$1+IF(AND(WEEKDAY($A3779)&lt;&gt;1,WEEKDAY($A3779)&lt;&gt;7),-VLOOKUP($A3779,ETF_OP_Fee!$G$5:$H$14,2,1),0))^($A3779-$A3778)*(1+2*(C3779/C3778-1))+IFERROR(VLOOKUP(A3779,BITXeom!$C$9:$D$100,2,0),0)-$D$3*IFERROR(VLOOKUP($A3779,Dividends!$C$10:$E$100,2,0),0)</f>
        <v>#N/A</v>
      </c>
      <c r="F3779" s="44" t="str">
        <f t="shared" si="209"/>
        <v/>
      </c>
      <c r="G3779" s="66" t="e">
        <f t="shared" si="212"/>
        <v>#N/A</v>
      </c>
      <c r="L3779" s="9" t="e">
        <f>VLOOKUP(A3779,'ETH-Web'!$A$1:$G$10001,6,0)</f>
        <v>#N/A</v>
      </c>
      <c r="M3779" s="2" t="e">
        <f>M3778*(1-M$1+IF(AND(WEEKDAY($A3779)&lt;&gt;1,WEEKDAY($A3779)&lt;&gt;7),-VLOOKUP($A3779,ETF_OP_Fee!$K$5:$L$14,2,1),0))^($A3779-$A3778)*(1+2*(L3779/L3778-1))-M$3*IFERROR(VLOOKUP($A5375,Dividends!$C$10:$E$100,3,0),0)</f>
        <v>#N/A</v>
      </c>
      <c r="O3779" s="9" t="e">
        <f>VLOOKUP(A3779,'ETHU-Web'!$A$3:$G$5000,5,0)</f>
        <v>#N/A</v>
      </c>
      <c r="P3779" s="44" t="str">
        <f t="shared" si="213"/>
        <v/>
      </c>
      <c r="R3779" t="e">
        <f t="shared" si="214"/>
        <v>#VALUE!</v>
      </c>
      <c r="T3779" t="e">
        <f t="shared" si="210"/>
        <v>#N/A</v>
      </c>
      <c r="U3779" t="e">
        <f t="shared" si="207"/>
        <v>#N/A</v>
      </c>
      <c r="V3779" t="e">
        <f t="shared" si="208"/>
        <v>#N/A</v>
      </c>
    </row>
    <row r="3780" spans="1:22">
      <c r="A3780" s="1">
        <v>45657</v>
      </c>
      <c r="B3780" t="str">
        <f>IFERROR(VLOOKUP($A3780,'BTC-Web'!$A$2:$H$10000,2,0),"")</f>
        <v/>
      </c>
      <c r="C3780" t="e">
        <f>VLOOKUP(A3780,H_SPBTFDUE!$B$2:$C$5828,2,0)</f>
        <v>#N/A</v>
      </c>
      <c r="D3780" s="2" t="e">
        <f>D3779*(1-D$1+IF(AND(WEEKDAY($A3780)&lt;&gt;1,WEEKDAY($A3780)&lt;&gt;7),-VLOOKUP($A3780,ETF_OP_Fee!$G$5:$H$14,2,1),0))^($A3780-$A3779)*(1+2*(C3780/C3779-1))+IFERROR(VLOOKUP(A3780,BITXeom!$C$9:$D$100,2,0),0)-$D$3*IFERROR(VLOOKUP($A3780,Dividends!$C$10:$E$100,2,0),0)</f>
        <v>#N/A</v>
      </c>
      <c r="F3780" s="44" t="str">
        <f t="shared" si="209"/>
        <v/>
      </c>
      <c r="G3780" s="66" t="e">
        <f t="shared" si="212"/>
        <v>#N/A</v>
      </c>
      <c r="L3780" s="9" t="e">
        <f>VLOOKUP(A3780,'ETH-Web'!$A$1:$G$10001,6,0)</f>
        <v>#N/A</v>
      </c>
      <c r="M3780" s="2" t="e">
        <f>M3779*(1-M$1+IF(AND(WEEKDAY($A3780)&lt;&gt;1,WEEKDAY($A3780)&lt;&gt;7),-VLOOKUP($A3780,ETF_OP_Fee!$K$5:$L$14,2,1),0))^($A3780-$A3779)*(1+2*(L3780/L3779-1))-M$3*IFERROR(VLOOKUP($A5376,Dividends!$C$10:$E$100,3,0),0)</f>
        <v>#N/A</v>
      </c>
      <c r="O3780" s="9" t="e">
        <f>VLOOKUP(A3780,'ETHU-Web'!$A$3:$G$5000,5,0)</f>
        <v>#N/A</v>
      </c>
      <c r="P3780" s="44" t="str">
        <f t="shared" si="213"/>
        <v/>
      </c>
      <c r="R3780" t="e">
        <f t="shared" si="214"/>
        <v>#VALUE!</v>
      </c>
      <c r="T3780" t="e">
        <f t="shared" si="210"/>
        <v>#N/A</v>
      </c>
      <c r="U3780" t="e">
        <f t="shared" si="207"/>
        <v>#N/A</v>
      </c>
      <c r="V3780" t="e">
        <f t="shared" si="208"/>
        <v>#N/A</v>
      </c>
    </row>
    <row r="3781" spans="1:22">
      <c r="A3781" s="1">
        <v>45658</v>
      </c>
      <c r="L3781" s="9" t="e">
        <f>VLOOKUP(A3781,'ETH-Web'!$A$1:$G$10001,6,0)</f>
        <v>#N/A</v>
      </c>
      <c r="M3781" s="2" t="e">
        <f>M3780*(1-M$1+IF(AND(WEEKDAY($A3781)&lt;&gt;1,WEEKDAY($A3781)&lt;&gt;7),-VLOOKUP($A3781,ETF_OP_Fee!$K$5:$L$14,2,1),0))^($A3781-$A3780)*(1+2*(L3781/L3780-1))-M$3*IFERROR(VLOOKUP($A5377,Dividends!$C$10:$E$100,3,0),0)</f>
        <v>#N/A</v>
      </c>
      <c r="O3781" s="9" t="e">
        <f>VLOOKUP(A3781,'ETHU-Web'!$A$3:$G$5000,5,0)</f>
        <v>#N/A</v>
      </c>
      <c r="P3781" s="44" t="str">
        <f t="shared" si="213"/>
        <v/>
      </c>
      <c r="R3781">
        <f t="shared" si="214"/>
        <v>0</v>
      </c>
      <c r="T3781">
        <f t="shared" si="210"/>
        <v>0</v>
      </c>
      <c r="U3781" t="e">
        <f t="shared" si="207"/>
        <v>#N/A</v>
      </c>
      <c r="V3781" t="e">
        <f t="shared" si="208"/>
        <v>#N/A</v>
      </c>
    </row>
    <row r="3782" spans="1:22">
      <c r="A3782" s="1">
        <v>45659</v>
      </c>
    </row>
    <row r="3783" spans="1:22">
      <c r="A3783" s="1">
        <v>45660</v>
      </c>
    </row>
    <row r="3784" spans="1:22">
      <c r="A3784" s="1">
        <v>45663</v>
      </c>
    </row>
    <row r="3785" spans="1:22">
      <c r="A3785" s="1">
        <v>45664</v>
      </c>
    </row>
    <row r="3786" spans="1:22">
      <c r="A3786" s="1">
        <v>45665</v>
      </c>
    </row>
    <row r="3787" spans="1:22">
      <c r="A3787" s="1">
        <v>45666</v>
      </c>
    </row>
    <row r="3788" spans="1:22">
      <c r="A3788" s="1">
        <v>45667</v>
      </c>
    </row>
    <row r="3789" spans="1:22">
      <c r="A3789" s="1">
        <v>45670</v>
      </c>
    </row>
    <row r="3790" spans="1:22">
      <c r="A3790" s="1">
        <v>45671</v>
      </c>
    </row>
    <row r="3791" spans="1:22">
      <c r="A3791" s="1">
        <v>45672</v>
      </c>
    </row>
    <row r="3792" spans="1:22">
      <c r="A3792" s="1">
        <v>45673</v>
      </c>
    </row>
    <row r="3793" spans="1:1">
      <c r="A3793" s="1">
        <v>45674</v>
      </c>
    </row>
    <row r="3794" spans="1:1">
      <c r="A3794" s="1">
        <v>45677</v>
      </c>
    </row>
    <row r="3795" spans="1:1">
      <c r="A3795" s="1">
        <v>45678</v>
      </c>
    </row>
    <row r="3796" spans="1:1">
      <c r="A3796" s="1">
        <v>45679</v>
      </c>
    </row>
    <row r="3797" spans="1:1">
      <c r="A3797" s="1">
        <v>45680</v>
      </c>
    </row>
    <row r="3798" spans="1:1">
      <c r="A3798" s="1">
        <v>45681</v>
      </c>
    </row>
    <row r="3799" spans="1:1">
      <c r="A3799" s="1">
        <v>45684</v>
      </c>
    </row>
    <row r="3800" spans="1:1">
      <c r="A3800" s="1">
        <v>45685</v>
      </c>
    </row>
    <row r="3801" spans="1:1">
      <c r="A3801" s="1">
        <v>45686</v>
      </c>
    </row>
    <row r="3802" spans="1:1">
      <c r="A3802" s="1">
        <v>45687</v>
      </c>
    </row>
    <row r="3803" spans="1:1">
      <c r="A3803" s="1">
        <v>45688</v>
      </c>
    </row>
    <row r="3804" spans="1:1">
      <c r="A3804" s="1">
        <v>45691</v>
      </c>
    </row>
    <row r="3805" spans="1:1">
      <c r="A3805" s="1">
        <v>45692</v>
      </c>
    </row>
    <row r="3806" spans="1:1">
      <c r="A3806" s="1">
        <v>45693</v>
      </c>
    </row>
    <row r="3807" spans="1:1">
      <c r="A3807" s="1">
        <v>45695</v>
      </c>
    </row>
    <row r="3808" spans="1:1">
      <c r="A3808" s="1">
        <v>45698</v>
      </c>
    </row>
    <row r="3809" spans="1:1">
      <c r="A3809" s="1">
        <v>45699</v>
      </c>
    </row>
    <row r="3810" spans="1:1">
      <c r="A3810" s="1">
        <v>45700</v>
      </c>
    </row>
    <row r="3811" spans="1:1">
      <c r="A3811" s="1">
        <v>45701</v>
      </c>
    </row>
    <row r="3812" spans="1:1">
      <c r="A3812" s="1">
        <v>45702</v>
      </c>
    </row>
    <row r="3813" spans="1:1">
      <c r="A3813" s="1">
        <v>45706</v>
      </c>
    </row>
    <row r="3814" spans="1:1">
      <c r="A3814" s="1">
        <v>45707</v>
      </c>
    </row>
    <row r="3815" spans="1:1">
      <c r="A3815" s="1">
        <v>45708</v>
      </c>
    </row>
    <row r="3816" spans="1:1">
      <c r="A3816" s="1">
        <v>45709</v>
      </c>
    </row>
    <row r="3817" spans="1:1">
      <c r="A3817" s="1">
        <v>45712</v>
      </c>
    </row>
    <row r="3818" spans="1:1">
      <c r="A3818" s="1">
        <v>45713</v>
      </c>
    </row>
    <row r="3819" spans="1:1">
      <c r="A3819" s="1">
        <v>45714</v>
      </c>
    </row>
    <row r="3820" spans="1:1">
      <c r="A3820" s="1">
        <v>45715</v>
      </c>
    </row>
    <row r="3821" spans="1:1">
      <c r="A3821" s="1">
        <v>45716</v>
      </c>
    </row>
    <row r="3822" spans="1:1">
      <c r="A3822" s="1">
        <v>45719</v>
      </c>
    </row>
    <row r="3823" spans="1:1">
      <c r="A3823" s="1">
        <v>45720</v>
      </c>
    </row>
    <row r="3824" spans="1:1">
      <c r="A3824" s="1">
        <v>45721</v>
      </c>
    </row>
    <row r="3825" spans="1:1">
      <c r="A3825" s="1">
        <v>45722</v>
      </c>
    </row>
    <row r="3826" spans="1:1">
      <c r="A3826" s="1">
        <v>45723</v>
      </c>
    </row>
    <row r="3827" spans="1:1">
      <c r="A3827" s="1">
        <v>45726</v>
      </c>
    </row>
    <row r="3828" spans="1:1">
      <c r="A3828" s="1">
        <v>45727</v>
      </c>
    </row>
    <row r="3829" spans="1:1">
      <c r="A3829" s="1">
        <v>45728</v>
      </c>
    </row>
    <row r="3830" spans="1:1">
      <c r="A3830" s="1">
        <v>45729</v>
      </c>
    </row>
    <row r="3831" spans="1:1">
      <c r="A3831" s="1">
        <v>45730</v>
      </c>
    </row>
    <row r="3832" spans="1:1">
      <c r="A3832" s="1">
        <v>45733</v>
      </c>
    </row>
    <row r="3833" spans="1:1">
      <c r="A3833" s="1">
        <v>45734</v>
      </c>
    </row>
    <row r="3834" spans="1:1">
      <c r="A3834" s="1">
        <v>45735</v>
      </c>
    </row>
    <row r="3835" spans="1:1">
      <c r="A3835" s="1">
        <v>45736</v>
      </c>
    </row>
    <row r="3836" spans="1:1">
      <c r="A3836" s="1">
        <v>45737</v>
      </c>
    </row>
    <row r="3837" spans="1:1">
      <c r="A3837" s="1">
        <v>45740</v>
      </c>
    </row>
    <row r="3838" spans="1:1">
      <c r="A3838" s="1">
        <v>45741</v>
      </c>
    </row>
    <row r="3839" spans="1:1">
      <c r="A3839" s="1">
        <v>45742</v>
      </c>
    </row>
    <row r="3840" spans="1:1">
      <c r="A3840" s="1">
        <v>45743</v>
      </c>
    </row>
    <row r="3841" spans="1:1">
      <c r="A3841" s="1">
        <v>45744</v>
      </c>
    </row>
    <row r="3842" spans="1:1">
      <c r="A3842" s="1">
        <v>45747</v>
      </c>
    </row>
    <row r="3843" spans="1:1">
      <c r="A3843" s="1">
        <v>45748</v>
      </c>
    </row>
    <row r="3844" spans="1:1">
      <c r="A3844" s="1">
        <v>45749</v>
      </c>
    </row>
    <row r="3845" spans="1:1">
      <c r="A3845" s="1">
        <v>45750</v>
      </c>
    </row>
    <row r="3846" spans="1:1">
      <c r="A3846" s="1">
        <v>45751</v>
      </c>
    </row>
    <row r="3847" spans="1:1">
      <c r="A3847" s="1">
        <v>45754</v>
      </c>
    </row>
    <row r="3848" spans="1:1">
      <c r="A3848" s="1">
        <v>45755</v>
      </c>
    </row>
    <row r="3849" spans="1:1">
      <c r="A3849" s="1">
        <v>45756</v>
      </c>
    </row>
    <row r="3850" spans="1:1">
      <c r="A3850" s="1">
        <v>45757</v>
      </c>
    </row>
    <row r="3851" spans="1:1">
      <c r="A3851" s="1">
        <v>45758</v>
      </c>
    </row>
    <row r="3852" spans="1:1">
      <c r="A3852" s="1">
        <v>45761</v>
      </c>
    </row>
    <row r="3853" spans="1:1">
      <c r="A3853" s="1">
        <v>45762</v>
      </c>
    </row>
    <row r="3854" spans="1:1">
      <c r="A3854" s="1">
        <v>45763</v>
      </c>
    </row>
    <row r="3855" spans="1:1">
      <c r="A3855" s="1">
        <v>45764</v>
      </c>
    </row>
    <row r="3856" spans="1:1">
      <c r="A3856" s="1">
        <v>45768</v>
      </c>
    </row>
    <row r="3857" spans="1:1">
      <c r="A3857" s="1">
        <v>45769</v>
      </c>
    </row>
    <row r="3858" spans="1:1">
      <c r="A3858" s="1">
        <v>45770</v>
      </c>
    </row>
    <row r="3859" spans="1:1">
      <c r="A3859" s="1">
        <v>45771</v>
      </c>
    </row>
    <row r="3860" spans="1:1">
      <c r="A3860" s="1">
        <v>45772</v>
      </c>
    </row>
    <row r="3861" spans="1:1">
      <c r="A3861" s="1">
        <v>45775</v>
      </c>
    </row>
    <row r="3862" spans="1:1">
      <c r="A3862" s="1">
        <v>45776</v>
      </c>
    </row>
    <row r="3863" spans="1:1">
      <c r="A3863" s="1">
        <v>45777</v>
      </c>
    </row>
    <row r="3864" spans="1:1">
      <c r="A3864" s="1">
        <v>45778</v>
      </c>
    </row>
    <row r="3865" spans="1:1">
      <c r="A3865" s="1">
        <v>45779</v>
      </c>
    </row>
    <row r="3866" spans="1:1">
      <c r="A3866" s="1">
        <v>45782</v>
      </c>
    </row>
    <row r="3867" spans="1:1">
      <c r="A3867" s="1">
        <v>45783</v>
      </c>
    </row>
    <row r="3868" spans="1:1">
      <c r="A3868" s="1">
        <v>45784</v>
      </c>
    </row>
    <row r="3869" spans="1:1">
      <c r="A3869" s="1">
        <v>45785</v>
      </c>
    </row>
    <row r="3870" spans="1:1">
      <c r="A3870" s="1">
        <v>45786</v>
      </c>
    </row>
    <row r="3871" spans="1:1">
      <c r="A3871" s="1">
        <v>45789</v>
      </c>
    </row>
    <row r="3872" spans="1:1">
      <c r="A3872" s="1">
        <v>45790</v>
      </c>
    </row>
    <row r="3873" spans="1:1">
      <c r="A3873" s="1">
        <v>45791</v>
      </c>
    </row>
    <row r="3874" spans="1:1">
      <c r="A3874" s="1">
        <v>45792</v>
      </c>
    </row>
    <row r="3875" spans="1:1">
      <c r="A3875" s="1">
        <v>45793</v>
      </c>
    </row>
    <row r="3876" spans="1:1">
      <c r="A3876" s="1">
        <v>45796</v>
      </c>
    </row>
    <row r="3877" spans="1:1">
      <c r="A3877" s="1">
        <v>45797</v>
      </c>
    </row>
    <row r="3878" spans="1:1">
      <c r="A3878" s="1">
        <v>45798</v>
      </c>
    </row>
    <row r="3879" spans="1:1">
      <c r="A3879" s="1">
        <v>45799</v>
      </c>
    </row>
    <row r="3880" spans="1:1">
      <c r="A3880" s="1">
        <v>45800</v>
      </c>
    </row>
    <row r="3881" spans="1:1">
      <c r="A3881" s="1">
        <v>45804</v>
      </c>
    </row>
    <row r="3882" spans="1:1">
      <c r="A3882" s="1">
        <v>45805</v>
      </c>
    </row>
    <row r="3883" spans="1:1">
      <c r="A3883" s="1">
        <v>45806</v>
      </c>
    </row>
    <row r="3884" spans="1:1">
      <c r="A3884" s="1">
        <v>45807</v>
      </c>
    </row>
    <row r="3885" spans="1:1">
      <c r="A3885" s="1">
        <v>45810</v>
      </c>
    </row>
    <row r="3886" spans="1:1">
      <c r="A3886" s="1">
        <v>45811</v>
      </c>
    </row>
    <row r="3887" spans="1:1">
      <c r="A3887" s="1">
        <v>45812</v>
      </c>
    </row>
    <row r="3888" spans="1:1">
      <c r="A3888" s="1">
        <v>45813</v>
      </c>
    </row>
    <row r="3889" spans="1:1">
      <c r="A3889" s="1">
        <v>45814</v>
      </c>
    </row>
    <row r="3890" spans="1:1">
      <c r="A3890" s="1">
        <v>45817</v>
      </c>
    </row>
    <row r="3891" spans="1:1">
      <c r="A3891" s="1">
        <v>45818</v>
      </c>
    </row>
    <row r="3892" spans="1:1">
      <c r="A3892" s="1">
        <v>45819</v>
      </c>
    </row>
    <row r="3893" spans="1:1">
      <c r="A3893" s="1">
        <v>45820</v>
      </c>
    </row>
    <row r="3894" spans="1:1">
      <c r="A3894" s="1">
        <v>45821</v>
      </c>
    </row>
    <row r="3895" spans="1:1">
      <c r="A3895" s="1">
        <v>45824</v>
      </c>
    </row>
    <row r="3896" spans="1:1">
      <c r="A3896" s="1">
        <v>45825</v>
      </c>
    </row>
    <row r="3897" spans="1:1">
      <c r="A3897" s="1">
        <v>45826</v>
      </c>
    </row>
    <row r="3898" spans="1:1">
      <c r="A3898" s="1">
        <v>45828</v>
      </c>
    </row>
    <row r="3899" spans="1:1">
      <c r="A3899" s="1">
        <v>45831</v>
      </c>
    </row>
    <row r="3900" spans="1:1">
      <c r="A3900" s="1">
        <v>45832</v>
      </c>
    </row>
    <row r="3901" spans="1:1">
      <c r="A3901" s="1">
        <v>45833</v>
      </c>
    </row>
    <row r="3902" spans="1:1">
      <c r="A3902" s="1">
        <v>45834</v>
      </c>
    </row>
    <row r="3903" spans="1:1">
      <c r="A3903" s="1">
        <v>45835</v>
      </c>
    </row>
    <row r="3904" spans="1:1">
      <c r="A3904" s="1">
        <v>45838</v>
      </c>
    </row>
    <row r="3905" spans="1:1">
      <c r="A3905" s="1">
        <v>45839</v>
      </c>
    </row>
    <row r="3906" spans="1:1">
      <c r="A3906" s="1">
        <v>45840</v>
      </c>
    </row>
    <row r="3907" spans="1:1">
      <c r="A3907" s="1">
        <v>45841</v>
      </c>
    </row>
    <row r="3908" spans="1:1">
      <c r="A3908" s="1">
        <v>45845</v>
      </c>
    </row>
    <row r="3909" spans="1:1">
      <c r="A3909" s="1">
        <v>45846</v>
      </c>
    </row>
    <row r="3910" spans="1:1">
      <c r="A3910" s="1">
        <v>45847</v>
      </c>
    </row>
    <row r="3911" spans="1:1">
      <c r="A3911" s="1">
        <v>45848</v>
      </c>
    </row>
    <row r="3912" spans="1:1">
      <c r="A3912" s="1">
        <v>45849</v>
      </c>
    </row>
    <row r="3913" spans="1:1">
      <c r="A3913" s="1">
        <v>45852</v>
      </c>
    </row>
    <row r="3914" spans="1:1">
      <c r="A3914" s="1">
        <v>45853</v>
      </c>
    </row>
    <row r="3915" spans="1:1">
      <c r="A3915" s="1">
        <v>45854</v>
      </c>
    </row>
    <row r="3916" spans="1:1">
      <c r="A3916" s="1">
        <v>45855</v>
      </c>
    </row>
    <row r="3917" spans="1:1">
      <c r="A3917" s="1">
        <v>45856</v>
      </c>
    </row>
    <row r="3918" spans="1:1">
      <c r="A3918" s="1">
        <v>45859</v>
      </c>
    </row>
    <row r="3919" spans="1:1">
      <c r="A3919" s="1">
        <v>45860</v>
      </c>
    </row>
    <row r="3920" spans="1:1">
      <c r="A3920" s="1">
        <v>45861</v>
      </c>
    </row>
    <row r="3921" spans="1:1">
      <c r="A3921" s="1">
        <v>45862</v>
      </c>
    </row>
    <row r="3922" spans="1:1">
      <c r="A3922" s="1">
        <v>45863</v>
      </c>
    </row>
    <row r="3923" spans="1:1">
      <c r="A3923" s="1">
        <v>45866</v>
      </c>
    </row>
    <row r="3924" spans="1:1">
      <c r="A3924" s="1">
        <v>45867</v>
      </c>
    </row>
    <row r="3925" spans="1:1">
      <c r="A3925" s="1">
        <v>45868</v>
      </c>
    </row>
    <row r="3926" spans="1:1">
      <c r="A3926" s="1">
        <v>45869</v>
      </c>
    </row>
    <row r="3927" spans="1:1">
      <c r="A3927" s="1">
        <v>45870</v>
      </c>
    </row>
    <row r="3928" spans="1:1">
      <c r="A3928" s="1">
        <v>45873</v>
      </c>
    </row>
    <row r="3929" spans="1:1">
      <c r="A3929" s="1">
        <v>45874</v>
      </c>
    </row>
    <row r="3930" spans="1:1">
      <c r="A3930" s="1">
        <v>45875</v>
      </c>
    </row>
    <row r="3931" spans="1:1">
      <c r="A3931" s="1">
        <v>45876</v>
      </c>
    </row>
    <row r="3932" spans="1:1">
      <c r="A3932" s="1">
        <v>45877</v>
      </c>
    </row>
    <row r="3933" spans="1:1">
      <c r="A3933" s="1">
        <v>45880</v>
      </c>
    </row>
    <row r="3934" spans="1:1">
      <c r="A3934" s="1">
        <v>45881</v>
      </c>
    </row>
    <row r="3935" spans="1:1">
      <c r="A3935" s="1">
        <v>45882</v>
      </c>
    </row>
    <row r="3936" spans="1:1">
      <c r="A3936" s="1">
        <v>45883</v>
      </c>
    </row>
    <row r="3937" spans="1:1">
      <c r="A3937" s="1">
        <v>45884</v>
      </c>
    </row>
    <row r="3938" spans="1:1">
      <c r="A3938" s="1">
        <v>45887</v>
      </c>
    </row>
    <row r="3939" spans="1:1">
      <c r="A3939" s="1">
        <v>45888</v>
      </c>
    </row>
    <row r="3940" spans="1:1">
      <c r="A3940" s="1">
        <v>45889</v>
      </c>
    </row>
    <row r="3941" spans="1:1">
      <c r="A3941" s="1">
        <v>45890</v>
      </c>
    </row>
    <row r="3942" spans="1:1">
      <c r="A3942" s="1">
        <v>45891</v>
      </c>
    </row>
    <row r="3943" spans="1:1">
      <c r="A3943" s="1">
        <v>45894</v>
      </c>
    </row>
    <row r="3944" spans="1:1">
      <c r="A3944" s="1">
        <v>45895</v>
      </c>
    </row>
    <row r="3945" spans="1:1">
      <c r="A3945" s="1">
        <v>45896</v>
      </c>
    </row>
    <row r="3946" spans="1:1">
      <c r="A3946" s="1">
        <v>45897</v>
      </c>
    </row>
    <row r="3947" spans="1:1">
      <c r="A3947" s="1">
        <v>45898</v>
      </c>
    </row>
    <row r="3948" spans="1:1">
      <c r="A3948" s="1">
        <v>45902</v>
      </c>
    </row>
    <row r="3949" spans="1:1">
      <c r="A3949" s="1">
        <v>45903</v>
      </c>
    </row>
    <row r="3950" spans="1:1">
      <c r="A3950" s="1">
        <v>45904</v>
      </c>
    </row>
    <row r="3951" spans="1:1">
      <c r="A3951" s="1">
        <v>45905</v>
      </c>
    </row>
    <row r="3952" spans="1:1">
      <c r="A3952" s="1">
        <v>45908</v>
      </c>
    </row>
    <row r="3953" spans="1:1">
      <c r="A3953" s="1">
        <v>45909</v>
      </c>
    </row>
    <row r="3954" spans="1:1">
      <c r="A3954" s="1">
        <v>45910</v>
      </c>
    </row>
    <row r="3955" spans="1:1">
      <c r="A3955" s="1">
        <v>45911</v>
      </c>
    </row>
    <row r="3956" spans="1:1">
      <c r="A3956" s="1">
        <v>45912</v>
      </c>
    </row>
    <row r="3957" spans="1:1">
      <c r="A3957" s="1">
        <v>45915</v>
      </c>
    </row>
    <row r="3958" spans="1:1">
      <c r="A3958" s="1">
        <v>45916</v>
      </c>
    </row>
    <row r="3959" spans="1:1">
      <c r="A3959" s="1">
        <v>45917</v>
      </c>
    </row>
    <row r="3960" spans="1:1">
      <c r="A3960" s="1">
        <v>45918</v>
      </c>
    </row>
    <row r="3961" spans="1:1">
      <c r="A3961" s="1">
        <v>45919</v>
      </c>
    </row>
    <row r="3962" spans="1:1">
      <c r="A3962" s="1">
        <v>45922</v>
      </c>
    </row>
    <row r="3963" spans="1:1">
      <c r="A3963" s="1">
        <v>45923</v>
      </c>
    </row>
    <row r="3964" spans="1:1">
      <c r="A3964" s="1">
        <v>45924</v>
      </c>
    </row>
    <row r="3965" spans="1:1">
      <c r="A3965" s="1">
        <v>45925</v>
      </c>
    </row>
    <row r="3966" spans="1:1">
      <c r="A3966" s="1">
        <v>45926</v>
      </c>
    </row>
    <row r="3967" spans="1:1">
      <c r="A3967" s="1">
        <v>45929</v>
      </c>
    </row>
    <row r="3968" spans="1:1">
      <c r="A3968" s="1">
        <v>45930</v>
      </c>
    </row>
    <row r="3969" spans="1:1">
      <c r="A3969" s="1">
        <v>45931</v>
      </c>
    </row>
    <row r="3970" spans="1:1">
      <c r="A3970" s="1">
        <v>45932</v>
      </c>
    </row>
    <row r="3971" spans="1:1">
      <c r="A3971" s="1">
        <v>45933</v>
      </c>
    </row>
    <row r="3972" spans="1:1">
      <c r="A3972" s="1">
        <v>45936</v>
      </c>
    </row>
    <row r="3973" spans="1:1">
      <c r="A3973" s="1">
        <v>45937</v>
      </c>
    </row>
    <row r="3974" spans="1:1">
      <c r="A3974" s="1">
        <v>45938</v>
      </c>
    </row>
    <row r="3975" spans="1:1">
      <c r="A3975" s="1">
        <v>45939</v>
      </c>
    </row>
    <row r="3976" spans="1:1">
      <c r="A3976" s="1">
        <v>45940</v>
      </c>
    </row>
    <row r="3977" spans="1:1">
      <c r="A3977" s="1">
        <v>45943</v>
      </c>
    </row>
    <row r="3978" spans="1:1">
      <c r="A3978" s="1">
        <v>45944</v>
      </c>
    </row>
    <row r="3979" spans="1:1">
      <c r="A3979" s="1">
        <v>45945</v>
      </c>
    </row>
    <row r="3980" spans="1:1">
      <c r="A3980" s="1">
        <v>45946</v>
      </c>
    </row>
    <row r="3981" spans="1:1">
      <c r="A3981" s="1">
        <v>45947</v>
      </c>
    </row>
    <row r="3982" spans="1:1">
      <c r="A3982" s="1">
        <v>45950</v>
      </c>
    </row>
    <row r="3983" spans="1:1">
      <c r="A3983" s="1">
        <v>45951</v>
      </c>
    </row>
    <row r="3984" spans="1:1">
      <c r="A3984" s="1">
        <v>45952</v>
      </c>
    </row>
    <row r="3985" spans="1:1">
      <c r="A3985" s="1">
        <v>45953</v>
      </c>
    </row>
    <row r="3986" spans="1:1">
      <c r="A3986" s="1">
        <v>45954</v>
      </c>
    </row>
    <row r="3987" spans="1:1">
      <c r="A3987" s="1">
        <v>45957</v>
      </c>
    </row>
    <row r="3988" spans="1:1">
      <c r="A3988" s="1">
        <v>45958</v>
      </c>
    </row>
    <row r="3989" spans="1:1">
      <c r="A3989" s="1">
        <v>45959</v>
      </c>
    </row>
    <row r="3990" spans="1:1">
      <c r="A3990" s="1">
        <v>45960</v>
      </c>
    </row>
    <row r="3991" spans="1:1">
      <c r="A3991" s="1">
        <v>45961</v>
      </c>
    </row>
    <row r="3992" spans="1:1">
      <c r="A3992" s="1">
        <v>45964</v>
      </c>
    </row>
    <row r="3993" spans="1:1">
      <c r="A3993" s="1">
        <v>45965</v>
      </c>
    </row>
    <row r="3994" spans="1:1">
      <c r="A3994" s="1">
        <v>45966</v>
      </c>
    </row>
    <row r="3995" spans="1:1">
      <c r="A3995" s="1">
        <v>45967</v>
      </c>
    </row>
    <row r="3996" spans="1:1">
      <c r="A3996" s="1">
        <v>45968</v>
      </c>
    </row>
    <row r="3997" spans="1:1">
      <c r="A3997" s="1">
        <v>45971</v>
      </c>
    </row>
    <row r="3998" spans="1:1">
      <c r="A3998" s="1">
        <v>45972</v>
      </c>
    </row>
    <row r="3999" spans="1:1">
      <c r="A3999" s="1">
        <v>45973</v>
      </c>
    </row>
    <row r="4000" spans="1:1">
      <c r="A4000" s="1">
        <v>45974</v>
      </c>
    </row>
    <row r="4001" spans="1:1">
      <c r="A4001" s="1">
        <v>45975</v>
      </c>
    </row>
    <row r="4002" spans="1:1">
      <c r="A4002" s="1">
        <v>45978</v>
      </c>
    </row>
    <row r="4003" spans="1:1">
      <c r="A4003" s="1">
        <v>45979</v>
      </c>
    </row>
    <row r="4004" spans="1:1">
      <c r="A4004" s="1">
        <v>45980</v>
      </c>
    </row>
    <row r="4005" spans="1:1">
      <c r="A4005" s="1">
        <v>45981</v>
      </c>
    </row>
    <row r="4006" spans="1:1">
      <c r="A4006" s="1">
        <v>45982</v>
      </c>
    </row>
    <row r="4007" spans="1:1">
      <c r="A4007" s="1">
        <v>45985</v>
      </c>
    </row>
    <row r="4008" spans="1:1">
      <c r="A4008" s="1">
        <v>45986</v>
      </c>
    </row>
    <row r="4009" spans="1:1">
      <c r="A4009" s="1">
        <v>45987</v>
      </c>
    </row>
    <row r="4010" spans="1:1">
      <c r="A4010" s="1">
        <v>45989</v>
      </c>
    </row>
    <row r="4011" spans="1:1">
      <c r="A4011" s="1">
        <v>45992</v>
      </c>
    </row>
    <row r="4012" spans="1:1">
      <c r="A4012" s="1">
        <v>45993</v>
      </c>
    </row>
    <row r="4013" spans="1:1">
      <c r="A4013" s="1">
        <v>45994</v>
      </c>
    </row>
    <row r="4014" spans="1:1">
      <c r="A4014" s="1">
        <v>45995</v>
      </c>
    </row>
    <row r="4015" spans="1:1">
      <c r="A4015" s="1">
        <v>45996</v>
      </c>
    </row>
    <row r="4016" spans="1:1">
      <c r="A4016" s="1">
        <v>45999</v>
      </c>
    </row>
    <row r="4017" spans="1:1">
      <c r="A4017" s="1">
        <v>46000</v>
      </c>
    </row>
    <row r="4018" spans="1:1">
      <c r="A4018" s="1">
        <v>46001</v>
      </c>
    </row>
    <row r="4019" spans="1:1">
      <c r="A4019" s="1">
        <v>46002</v>
      </c>
    </row>
    <row r="4020" spans="1:1">
      <c r="A4020" s="1">
        <v>46003</v>
      </c>
    </row>
    <row r="4021" spans="1:1">
      <c r="A4021" s="1">
        <v>46006</v>
      </c>
    </row>
    <row r="4022" spans="1:1">
      <c r="A4022" s="1">
        <v>46007</v>
      </c>
    </row>
    <row r="4023" spans="1:1">
      <c r="A4023" s="1">
        <v>46008</v>
      </c>
    </row>
    <row r="4024" spans="1:1">
      <c r="A4024" s="1">
        <v>46009</v>
      </c>
    </row>
    <row r="4025" spans="1:1">
      <c r="A4025" s="1">
        <v>46010</v>
      </c>
    </row>
    <row r="4026" spans="1:1">
      <c r="A4026" s="1">
        <v>46013</v>
      </c>
    </row>
    <row r="4027" spans="1:1">
      <c r="A4027" s="1">
        <v>46014</v>
      </c>
    </row>
    <row r="4028" spans="1:1">
      <c r="A4028" s="1">
        <v>46015</v>
      </c>
    </row>
    <row r="4029" spans="1:1">
      <c r="A4029" s="1">
        <v>46017</v>
      </c>
    </row>
    <row r="4030" spans="1:1">
      <c r="A4030" s="1">
        <v>46020</v>
      </c>
    </row>
    <row r="4031" spans="1:1">
      <c r="A4031" s="1">
        <v>46021</v>
      </c>
    </row>
    <row r="4032" spans="1:1">
      <c r="A4032" s="1">
        <v>46022</v>
      </c>
    </row>
    <row r="4033" spans="1:1">
      <c r="A4033" s="1">
        <v>46024</v>
      </c>
    </row>
    <row r="4034" spans="1:1">
      <c r="A4034" s="1">
        <v>46027</v>
      </c>
    </row>
    <row r="4035" spans="1:1">
      <c r="A4035" s="1">
        <v>46028</v>
      </c>
    </row>
    <row r="4036" spans="1:1">
      <c r="A4036" s="1">
        <v>46029</v>
      </c>
    </row>
    <row r="4037" spans="1:1">
      <c r="A4037" s="1">
        <v>46030</v>
      </c>
    </row>
    <row r="4038" spans="1:1">
      <c r="A4038" s="1">
        <v>46031</v>
      </c>
    </row>
    <row r="4039" spans="1:1">
      <c r="A4039" s="1">
        <v>46034</v>
      </c>
    </row>
    <row r="4040" spans="1:1">
      <c r="A4040" s="1">
        <v>46035</v>
      </c>
    </row>
    <row r="4041" spans="1:1">
      <c r="A4041" s="1">
        <v>46036</v>
      </c>
    </row>
    <row r="4042" spans="1:1">
      <c r="A4042" s="1">
        <v>46037</v>
      </c>
    </row>
    <row r="4043" spans="1:1">
      <c r="A4043" s="1">
        <v>46038</v>
      </c>
    </row>
    <row r="4044" spans="1:1">
      <c r="A4044" s="1">
        <v>46042</v>
      </c>
    </row>
    <row r="4045" spans="1:1">
      <c r="A4045" s="1">
        <v>46043</v>
      </c>
    </row>
    <row r="4046" spans="1:1">
      <c r="A4046" s="1">
        <v>46044</v>
      </c>
    </row>
    <row r="4047" spans="1:1">
      <c r="A4047" s="1">
        <v>46045</v>
      </c>
    </row>
    <row r="4048" spans="1:1">
      <c r="A4048" s="1">
        <v>46048</v>
      </c>
    </row>
    <row r="4049" spans="1:1">
      <c r="A4049" s="1">
        <v>46049</v>
      </c>
    </row>
    <row r="4050" spans="1:1">
      <c r="A4050" s="1">
        <v>46050</v>
      </c>
    </row>
    <row r="4051" spans="1:1">
      <c r="A4051" s="1">
        <v>46051</v>
      </c>
    </row>
    <row r="4052" spans="1:1">
      <c r="A4052" s="1">
        <v>46052</v>
      </c>
    </row>
    <row r="4053" spans="1:1">
      <c r="A4053" s="1">
        <v>46055</v>
      </c>
    </row>
    <row r="4054" spans="1:1">
      <c r="A4054" s="1">
        <v>46056</v>
      </c>
    </row>
    <row r="4055" spans="1:1">
      <c r="A4055" s="1">
        <v>46057</v>
      </c>
    </row>
    <row r="4056" spans="1:1">
      <c r="A4056" s="1">
        <v>46058</v>
      </c>
    </row>
    <row r="4057" spans="1:1">
      <c r="A4057" s="1">
        <v>46059</v>
      </c>
    </row>
    <row r="4058" spans="1:1">
      <c r="A4058" s="1">
        <v>46062</v>
      </c>
    </row>
    <row r="4059" spans="1:1">
      <c r="A4059" s="1">
        <v>46063</v>
      </c>
    </row>
    <row r="4060" spans="1:1">
      <c r="A4060" s="1">
        <v>46064</v>
      </c>
    </row>
    <row r="4061" spans="1:1">
      <c r="A4061" s="1">
        <v>46065</v>
      </c>
    </row>
    <row r="4062" spans="1:1">
      <c r="A4062" s="1">
        <v>46066</v>
      </c>
    </row>
    <row r="4063" spans="1:1">
      <c r="A4063" s="1">
        <v>46070</v>
      </c>
    </row>
    <row r="4064" spans="1:1">
      <c r="A4064" s="1">
        <v>46071</v>
      </c>
    </row>
    <row r="4065" spans="1:1">
      <c r="A4065" s="1">
        <v>46072</v>
      </c>
    </row>
    <row r="4066" spans="1:1">
      <c r="A4066" s="1">
        <v>46073</v>
      </c>
    </row>
    <row r="4067" spans="1:1">
      <c r="A4067" s="1">
        <v>46076</v>
      </c>
    </row>
    <row r="4068" spans="1:1">
      <c r="A4068" s="1">
        <v>46077</v>
      </c>
    </row>
    <row r="4069" spans="1:1">
      <c r="A4069" s="1">
        <v>46078</v>
      </c>
    </row>
    <row r="4070" spans="1:1">
      <c r="A4070" s="1">
        <v>46079</v>
      </c>
    </row>
    <row r="4071" spans="1:1">
      <c r="A4071" s="1">
        <v>46080</v>
      </c>
    </row>
    <row r="4072" spans="1:1">
      <c r="A4072" s="1">
        <v>46083</v>
      </c>
    </row>
    <row r="4073" spans="1:1">
      <c r="A4073" s="1">
        <v>46084</v>
      </c>
    </row>
    <row r="4074" spans="1:1">
      <c r="A4074" s="1">
        <v>46085</v>
      </c>
    </row>
    <row r="4075" spans="1:1">
      <c r="A4075" s="1">
        <v>46086</v>
      </c>
    </row>
    <row r="4076" spans="1:1">
      <c r="A4076" s="1">
        <v>46087</v>
      </c>
    </row>
    <row r="4077" spans="1:1">
      <c r="A4077" s="1">
        <v>46090</v>
      </c>
    </row>
    <row r="4078" spans="1:1">
      <c r="A4078" s="1">
        <v>46091</v>
      </c>
    </row>
    <row r="4079" spans="1:1">
      <c r="A4079" s="1">
        <v>46092</v>
      </c>
    </row>
    <row r="4080" spans="1:1">
      <c r="A4080" s="1">
        <v>46093</v>
      </c>
    </row>
    <row r="4081" spans="1:1">
      <c r="A4081" s="1">
        <v>46094</v>
      </c>
    </row>
    <row r="4082" spans="1:1">
      <c r="A4082" s="1">
        <v>46097</v>
      </c>
    </row>
    <row r="4083" spans="1:1">
      <c r="A4083" s="1">
        <v>46098</v>
      </c>
    </row>
    <row r="4084" spans="1:1">
      <c r="A4084" s="1">
        <v>46099</v>
      </c>
    </row>
    <row r="4085" spans="1:1">
      <c r="A4085" s="1">
        <v>46100</v>
      </c>
    </row>
    <row r="4086" spans="1:1">
      <c r="A4086" s="1">
        <v>46101</v>
      </c>
    </row>
    <row r="4087" spans="1:1">
      <c r="A4087" s="1">
        <v>46104</v>
      </c>
    </row>
    <row r="4088" spans="1:1">
      <c r="A4088" s="1">
        <v>46105</v>
      </c>
    </row>
    <row r="4089" spans="1:1">
      <c r="A4089" s="1">
        <v>46106</v>
      </c>
    </row>
    <row r="4090" spans="1:1">
      <c r="A4090" s="1">
        <v>46107</v>
      </c>
    </row>
    <row r="4091" spans="1:1">
      <c r="A4091" s="1">
        <v>46108</v>
      </c>
    </row>
    <row r="4092" spans="1:1">
      <c r="A4092" s="1">
        <v>46111</v>
      </c>
    </row>
    <row r="4093" spans="1:1">
      <c r="A4093" s="1">
        <v>46112</v>
      </c>
    </row>
    <row r="4094" spans="1:1">
      <c r="A4094" s="1">
        <v>46113</v>
      </c>
    </row>
    <row r="4095" spans="1:1">
      <c r="A4095" s="1">
        <v>46114</v>
      </c>
    </row>
    <row r="4096" spans="1:1">
      <c r="A4096" s="1">
        <v>46115</v>
      </c>
    </row>
    <row r="4097" spans="1:1">
      <c r="A4097" s="1">
        <v>46118</v>
      </c>
    </row>
    <row r="4098" spans="1:1">
      <c r="A4098" s="1">
        <v>46119</v>
      </c>
    </row>
    <row r="4099" spans="1:1">
      <c r="A4099" s="1">
        <v>46120</v>
      </c>
    </row>
    <row r="4100" spans="1:1">
      <c r="A4100" s="1">
        <v>46121</v>
      </c>
    </row>
    <row r="4101" spans="1:1">
      <c r="A4101" s="1">
        <v>46122</v>
      </c>
    </row>
    <row r="4102" spans="1:1">
      <c r="A4102" s="1">
        <v>46125</v>
      </c>
    </row>
    <row r="4103" spans="1:1">
      <c r="A4103" s="1">
        <v>46126</v>
      </c>
    </row>
    <row r="4104" spans="1:1">
      <c r="A4104" s="1">
        <v>46127</v>
      </c>
    </row>
    <row r="4105" spans="1:1">
      <c r="A4105" s="1">
        <v>46128</v>
      </c>
    </row>
    <row r="4106" spans="1:1">
      <c r="A4106" s="1">
        <v>46129</v>
      </c>
    </row>
    <row r="4107" spans="1:1">
      <c r="A4107" s="1">
        <v>46132</v>
      </c>
    </row>
    <row r="4108" spans="1:1">
      <c r="A4108" s="1">
        <v>46133</v>
      </c>
    </row>
    <row r="4109" spans="1:1">
      <c r="A4109" s="1">
        <v>46134</v>
      </c>
    </row>
    <row r="4110" spans="1:1">
      <c r="A4110" s="1">
        <v>46135</v>
      </c>
    </row>
    <row r="4111" spans="1:1">
      <c r="A4111" s="1">
        <v>46136</v>
      </c>
    </row>
    <row r="4112" spans="1:1">
      <c r="A4112" s="1">
        <v>46139</v>
      </c>
    </row>
    <row r="4113" spans="1:1">
      <c r="A4113" s="1">
        <v>46140</v>
      </c>
    </row>
    <row r="4114" spans="1:1">
      <c r="A4114" s="1">
        <v>46141</v>
      </c>
    </row>
    <row r="4115" spans="1:1">
      <c r="A4115" s="1">
        <v>46142</v>
      </c>
    </row>
    <row r="4116" spans="1:1">
      <c r="A4116" s="1">
        <v>46143</v>
      </c>
    </row>
    <row r="4117" spans="1:1">
      <c r="A4117" s="1">
        <v>46146</v>
      </c>
    </row>
    <row r="4118" spans="1:1">
      <c r="A4118" s="1">
        <v>46147</v>
      </c>
    </row>
    <row r="4119" spans="1:1">
      <c r="A4119" s="1">
        <v>46148</v>
      </c>
    </row>
    <row r="4120" spans="1:1">
      <c r="A4120" s="1">
        <v>46149</v>
      </c>
    </row>
    <row r="4121" spans="1:1">
      <c r="A4121" s="1">
        <v>46150</v>
      </c>
    </row>
    <row r="4122" spans="1:1">
      <c r="A4122" s="1">
        <v>46153</v>
      </c>
    </row>
    <row r="4123" spans="1:1">
      <c r="A4123" s="1">
        <v>46154</v>
      </c>
    </row>
    <row r="4124" spans="1:1">
      <c r="A4124" s="1">
        <v>46155</v>
      </c>
    </row>
    <row r="4125" spans="1:1">
      <c r="A4125" s="1">
        <v>46156</v>
      </c>
    </row>
    <row r="4126" spans="1:1">
      <c r="A4126" s="1">
        <v>46157</v>
      </c>
    </row>
    <row r="4127" spans="1:1">
      <c r="A4127" s="1">
        <v>46160</v>
      </c>
    </row>
    <row r="4128" spans="1:1">
      <c r="A4128" s="1">
        <v>46161</v>
      </c>
    </row>
    <row r="4129" spans="1:1">
      <c r="A4129" s="1">
        <v>46162</v>
      </c>
    </row>
    <row r="4130" spans="1:1">
      <c r="A4130" s="1">
        <v>46163</v>
      </c>
    </row>
    <row r="4131" spans="1:1">
      <c r="A4131" s="1">
        <v>46164</v>
      </c>
    </row>
    <row r="4132" spans="1:1">
      <c r="A4132" s="1">
        <v>46167</v>
      </c>
    </row>
    <row r="4133" spans="1:1">
      <c r="A4133" s="1">
        <v>46168</v>
      </c>
    </row>
    <row r="4134" spans="1:1">
      <c r="A4134" s="1">
        <v>46169</v>
      </c>
    </row>
    <row r="4135" spans="1:1">
      <c r="A4135" s="1">
        <v>46170</v>
      </c>
    </row>
    <row r="4136" spans="1:1">
      <c r="A4136" s="1">
        <v>46171</v>
      </c>
    </row>
    <row r="4137" spans="1:1">
      <c r="A4137" s="1">
        <v>46174</v>
      </c>
    </row>
    <row r="4138" spans="1:1">
      <c r="A4138" s="1">
        <v>46175</v>
      </c>
    </row>
    <row r="4139" spans="1:1">
      <c r="A4139" s="1">
        <v>46176</v>
      </c>
    </row>
    <row r="4140" spans="1:1">
      <c r="A4140" s="1">
        <v>46177</v>
      </c>
    </row>
    <row r="4141" spans="1:1">
      <c r="A4141" s="1">
        <v>46178</v>
      </c>
    </row>
    <row r="4142" spans="1:1">
      <c r="A4142" s="1">
        <v>46181</v>
      </c>
    </row>
    <row r="4143" spans="1:1">
      <c r="A4143" s="1">
        <v>46182</v>
      </c>
    </row>
    <row r="4144" spans="1:1">
      <c r="A4144" s="1">
        <v>46183</v>
      </c>
    </row>
    <row r="4145" spans="1:1">
      <c r="A4145" s="1">
        <v>46184</v>
      </c>
    </row>
    <row r="4146" spans="1:1">
      <c r="A4146" s="1">
        <v>46185</v>
      </c>
    </row>
    <row r="4147" spans="1:1">
      <c r="A4147" s="1">
        <v>46188</v>
      </c>
    </row>
    <row r="4148" spans="1:1">
      <c r="A4148" s="1">
        <v>46189</v>
      </c>
    </row>
    <row r="4149" spans="1:1">
      <c r="A4149" s="1">
        <v>46190</v>
      </c>
    </row>
    <row r="4150" spans="1:1">
      <c r="A4150" s="1">
        <v>46191</v>
      </c>
    </row>
    <row r="4151" spans="1:1">
      <c r="A4151" s="1">
        <v>46192</v>
      </c>
    </row>
    <row r="4152" spans="1:1">
      <c r="A4152" s="1">
        <v>46195</v>
      </c>
    </row>
    <row r="4153" spans="1:1">
      <c r="A4153" s="1">
        <v>46196</v>
      </c>
    </row>
    <row r="4154" spans="1:1">
      <c r="A4154" s="1">
        <v>46197</v>
      </c>
    </row>
    <row r="4155" spans="1:1">
      <c r="A4155" s="1">
        <v>46198</v>
      </c>
    </row>
    <row r="4156" spans="1:1">
      <c r="A4156" s="1">
        <v>46199</v>
      </c>
    </row>
    <row r="4157" spans="1:1">
      <c r="A4157" s="1">
        <v>46202</v>
      </c>
    </row>
    <row r="4158" spans="1:1">
      <c r="A4158" s="1">
        <v>46203</v>
      </c>
    </row>
    <row r="4159" spans="1:1">
      <c r="A4159" s="1">
        <v>46204</v>
      </c>
    </row>
    <row r="4160" spans="1:1">
      <c r="A4160" s="1">
        <v>46205</v>
      </c>
    </row>
    <row r="4161" spans="1:1">
      <c r="A4161" s="1">
        <v>46206</v>
      </c>
    </row>
    <row r="4162" spans="1:1">
      <c r="A4162" s="1">
        <v>46209</v>
      </c>
    </row>
    <row r="4163" spans="1:1">
      <c r="A4163" s="1">
        <v>46210</v>
      </c>
    </row>
    <row r="4164" spans="1:1">
      <c r="A4164" s="1">
        <v>46211</v>
      </c>
    </row>
    <row r="4165" spans="1:1">
      <c r="A4165" s="1">
        <v>46212</v>
      </c>
    </row>
    <row r="4166" spans="1:1">
      <c r="A4166" s="1">
        <v>46213</v>
      </c>
    </row>
    <row r="4167" spans="1:1">
      <c r="A4167" s="1">
        <v>46216</v>
      </c>
    </row>
    <row r="4168" spans="1:1">
      <c r="A4168" s="1">
        <v>46217</v>
      </c>
    </row>
    <row r="4169" spans="1:1">
      <c r="A4169" s="1">
        <v>46218</v>
      </c>
    </row>
    <row r="4170" spans="1:1">
      <c r="A4170" s="1">
        <v>46219</v>
      </c>
    </row>
    <row r="4171" spans="1:1">
      <c r="A4171" s="1">
        <v>46220</v>
      </c>
    </row>
    <row r="4172" spans="1:1">
      <c r="A4172" s="1">
        <v>46223</v>
      </c>
    </row>
    <row r="4173" spans="1:1">
      <c r="A4173" s="1">
        <v>46224</v>
      </c>
    </row>
    <row r="4174" spans="1:1">
      <c r="A4174" s="1">
        <v>46225</v>
      </c>
    </row>
    <row r="4175" spans="1:1">
      <c r="A4175" s="1">
        <v>46226</v>
      </c>
    </row>
    <row r="4176" spans="1:1">
      <c r="A4176" s="1">
        <v>46227</v>
      </c>
    </row>
    <row r="4177" spans="1:1">
      <c r="A4177" s="1">
        <v>46230</v>
      </c>
    </row>
    <row r="4178" spans="1:1">
      <c r="A4178" s="1">
        <v>46231</v>
      </c>
    </row>
    <row r="4179" spans="1:1">
      <c r="A4179" s="1">
        <v>46232</v>
      </c>
    </row>
    <row r="4180" spans="1:1">
      <c r="A4180" s="1">
        <v>46233</v>
      </c>
    </row>
    <row r="4181" spans="1:1">
      <c r="A4181" s="1">
        <v>46234</v>
      </c>
    </row>
    <row r="4182" spans="1:1">
      <c r="A4182" s="1">
        <v>46237</v>
      </c>
    </row>
    <row r="4183" spans="1:1">
      <c r="A4183" s="1">
        <v>46238</v>
      </c>
    </row>
    <row r="4184" spans="1:1">
      <c r="A4184" s="1">
        <v>46239</v>
      </c>
    </row>
    <row r="4185" spans="1:1">
      <c r="A4185" s="1">
        <v>46240</v>
      </c>
    </row>
    <row r="4186" spans="1:1">
      <c r="A4186" s="1">
        <v>46241</v>
      </c>
    </row>
    <row r="4187" spans="1:1">
      <c r="A4187" s="1">
        <v>46244</v>
      </c>
    </row>
    <row r="4188" spans="1:1">
      <c r="A4188" s="1">
        <v>46245</v>
      </c>
    </row>
    <row r="4189" spans="1:1">
      <c r="A4189" s="1">
        <v>46246</v>
      </c>
    </row>
    <row r="4190" spans="1:1">
      <c r="A4190" s="1">
        <v>46247</v>
      </c>
    </row>
    <row r="4191" spans="1:1">
      <c r="A4191" s="1">
        <v>46248</v>
      </c>
    </row>
    <row r="4192" spans="1:1">
      <c r="A4192" s="1">
        <v>46251</v>
      </c>
    </row>
    <row r="4193" spans="1:1">
      <c r="A4193" s="1">
        <v>46252</v>
      </c>
    </row>
    <row r="4194" spans="1:1">
      <c r="A4194" s="1">
        <v>46253</v>
      </c>
    </row>
    <row r="4195" spans="1:1">
      <c r="A4195" s="1">
        <v>46254</v>
      </c>
    </row>
    <row r="4196" spans="1:1">
      <c r="A4196" s="1">
        <v>46255</v>
      </c>
    </row>
    <row r="4197" spans="1:1">
      <c r="A4197" s="1">
        <v>46258</v>
      </c>
    </row>
    <row r="4198" spans="1:1">
      <c r="A4198" s="1">
        <v>46259</v>
      </c>
    </row>
    <row r="4199" spans="1:1">
      <c r="A4199" s="1">
        <v>46260</v>
      </c>
    </row>
    <row r="4200" spans="1:1">
      <c r="A4200" s="1">
        <v>46261</v>
      </c>
    </row>
    <row r="4201" spans="1:1">
      <c r="A4201" s="1">
        <v>46262</v>
      </c>
    </row>
    <row r="4202" spans="1:1">
      <c r="A4202" s="1">
        <v>46265</v>
      </c>
    </row>
    <row r="4203" spans="1:1">
      <c r="A4203" s="1">
        <v>46266</v>
      </c>
    </row>
    <row r="4204" spans="1:1">
      <c r="A4204" s="1">
        <v>46267</v>
      </c>
    </row>
    <row r="4205" spans="1:1">
      <c r="A4205" s="1">
        <v>46268</v>
      </c>
    </row>
    <row r="4206" spans="1:1">
      <c r="A4206" s="1">
        <v>46269</v>
      </c>
    </row>
    <row r="4207" spans="1:1">
      <c r="A4207" s="1">
        <v>46272</v>
      </c>
    </row>
    <row r="4208" spans="1:1">
      <c r="A4208" s="1">
        <v>46273</v>
      </c>
    </row>
    <row r="4209" spans="1:1">
      <c r="A4209" s="1">
        <v>46274</v>
      </c>
    </row>
    <row r="4210" spans="1:1">
      <c r="A4210" s="1">
        <v>46275</v>
      </c>
    </row>
    <row r="4211" spans="1:1">
      <c r="A4211" s="1">
        <v>46276</v>
      </c>
    </row>
    <row r="4212" spans="1:1">
      <c r="A4212" s="1">
        <v>46279</v>
      </c>
    </row>
    <row r="4213" spans="1:1">
      <c r="A4213" s="1">
        <v>46280</v>
      </c>
    </row>
    <row r="4214" spans="1:1">
      <c r="A4214" s="1">
        <v>46281</v>
      </c>
    </row>
    <row r="4215" spans="1:1">
      <c r="A4215" s="1">
        <v>46282</v>
      </c>
    </row>
    <row r="4216" spans="1:1">
      <c r="A4216" s="1">
        <v>46283</v>
      </c>
    </row>
    <row r="4217" spans="1:1">
      <c r="A4217" s="1">
        <v>46286</v>
      </c>
    </row>
    <row r="4218" spans="1:1">
      <c r="A4218" s="1">
        <v>46287</v>
      </c>
    </row>
    <row r="4219" spans="1:1">
      <c r="A4219" s="1">
        <v>46288</v>
      </c>
    </row>
    <row r="4220" spans="1:1">
      <c r="A4220" s="1">
        <v>46289</v>
      </c>
    </row>
    <row r="4221" spans="1:1">
      <c r="A4221" s="1">
        <v>46290</v>
      </c>
    </row>
    <row r="4222" spans="1:1">
      <c r="A4222" s="1">
        <v>46293</v>
      </c>
    </row>
    <row r="4223" spans="1:1">
      <c r="A4223" s="1">
        <v>46294</v>
      </c>
    </row>
    <row r="4224" spans="1:1">
      <c r="A4224" s="1">
        <v>46295</v>
      </c>
    </row>
    <row r="4225" spans="1:1">
      <c r="A4225" s="1">
        <v>46296</v>
      </c>
    </row>
    <row r="4226" spans="1:1">
      <c r="A4226" s="1">
        <v>46297</v>
      </c>
    </row>
    <row r="4227" spans="1:1">
      <c r="A4227" s="1">
        <v>46300</v>
      </c>
    </row>
    <row r="4228" spans="1:1">
      <c r="A4228" s="1">
        <v>46301</v>
      </c>
    </row>
    <row r="4229" spans="1:1">
      <c r="A4229" s="1">
        <v>46302</v>
      </c>
    </row>
    <row r="4230" spans="1:1">
      <c r="A4230" s="1">
        <v>46303</v>
      </c>
    </row>
    <row r="4231" spans="1:1">
      <c r="A4231" s="1">
        <v>46304</v>
      </c>
    </row>
    <row r="4232" spans="1:1">
      <c r="A4232" s="1">
        <v>46307</v>
      </c>
    </row>
    <row r="4233" spans="1:1">
      <c r="A4233" s="1">
        <v>46308</v>
      </c>
    </row>
    <row r="4234" spans="1:1">
      <c r="A4234" s="1">
        <v>46309</v>
      </c>
    </row>
    <row r="4235" spans="1:1">
      <c r="A4235" s="1">
        <v>46310</v>
      </c>
    </row>
    <row r="4236" spans="1:1">
      <c r="A4236" s="1">
        <v>46311</v>
      </c>
    </row>
    <row r="4237" spans="1:1">
      <c r="A4237" s="1">
        <v>46314</v>
      </c>
    </row>
    <row r="4238" spans="1:1">
      <c r="A4238" s="1">
        <v>46315</v>
      </c>
    </row>
    <row r="4239" spans="1:1">
      <c r="A4239" s="1">
        <v>46316</v>
      </c>
    </row>
    <row r="4240" spans="1:1">
      <c r="A4240" s="1">
        <v>46317</v>
      </c>
    </row>
    <row r="4241" spans="1:1">
      <c r="A4241" s="1">
        <v>46318</v>
      </c>
    </row>
    <row r="4242" spans="1:1">
      <c r="A4242" s="1">
        <v>46321</v>
      </c>
    </row>
    <row r="4243" spans="1:1">
      <c r="A4243" s="1">
        <v>46322</v>
      </c>
    </row>
    <row r="4244" spans="1:1">
      <c r="A4244" s="1">
        <v>46323</v>
      </c>
    </row>
    <row r="4245" spans="1:1">
      <c r="A4245" s="1">
        <v>46324</v>
      </c>
    </row>
    <row r="4246" spans="1:1">
      <c r="A4246" s="1">
        <v>46325</v>
      </c>
    </row>
    <row r="4247" spans="1:1">
      <c r="A4247" s="1">
        <v>46328</v>
      </c>
    </row>
    <row r="4248" spans="1:1">
      <c r="A4248" s="1">
        <v>46329</v>
      </c>
    </row>
    <row r="4249" spans="1:1">
      <c r="A4249" s="1">
        <v>46330</v>
      </c>
    </row>
    <row r="4250" spans="1:1">
      <c r="A4250" s="1">
        <v>46331</v>
      </c>
    </row>
    <row r="4251" spans="1:1">
      <c r="A4251" s="1">
        <v>46332</v>
      </c>
    </row>
    <row r="4252" spans="1:1">
      <c r="A4252" s="1">
        <v>46335</v>
      </c>
    </row>
    <row r="4253" spans="1:1">
      <c r="A4253" s="1">
        <v>46336</v>
      </c>
    </row>
    <row r="4254" spans="1:1">
      <c r="A4254" s="1">
        <v>46337</v>
      </c>
    </row>
    <row r="4255" spans="1:1">
      <c r="A4255" s="1">
        <v>46338</v>
      </c>
    </row>
    <row r="4256" spans="1:1">
      <c r="A4256" s="1">
        <v>46339</v>
      </c>
    </row>
    <row r="4257" spans="1:1">
      <c r="A4257" s="1">
        <v>46342</v>
      </c>
    </row>
    <row r="4258" spans="1:1">
      <c r="A4258" s="1">
        <v>46343</v>
      </c>
    </row>
    <row r="4259" spans="1:1">
      <c r="A4259" s="1">
        <v>46344</v>
      </c>
    </row>
    <row r="4260" spans="1:1">
      <c r="A4260" s="1">
        <v>46345</v>
      </c>
    </row>
    <row r="4261" spans="1:1">
      <c r="A4261" s="1">
        <v>46346</v>
      </c>
    </row>
    <row r="4262" spans="1:1">
      <c r="A4262" s="1">
        <v>46349</v>
      </c>
    </row>
    <row r="4263" spans="1:1">
      <c r="A4263" s="1">
        <v>46350</v>
      </c>
    </row>
    <row r="4264" spans="1:1">
      <c r="A4264" s="1">
        <v>46351</v>
      </c>
    </row>
    <row r="4265" spans="1:1">
      <c r="A4265" s="1">
        <v>46352</v>
      </c>
    </row>
    <row r="4266" spans="1:1">
      <c r="A4266" s="1">
        <v>46353</v>
      </c>
    </row>
    <row r="4267" spans="1:1">
      <c r="A4267" s="1">
        <v>46356</v>
      </c>
    </row>
    <row r="4268" spans="1:1">
      <c r="A4268" s="1">
        <v>46357</v>
      </c>
    </row>
    <row r="4269" spans="1:1">
      <c r="A4269" s="1">
        <v>46358</v>
      </c>
    </row>
    <row r="4270" spans="1:1">
      <c r="A4270" s="1">
        <v>46359</v>
      </c>
    </row>
    <row r="4271" spans="1:1">
      <c r="A4271" s="1">
        <v>46360</v>
      </c>
    </row>
    <row r="4272" spans="1:1">
      <c r="A4272" s="1">
        <v>46363</v>
      </c>
    </row>
    <row r="4273" spans="1:1">
      <c r="A4273" s="1">
        <v>46364</v>
      </c>
    </row>
    <row r="4274" spans="1:1">
      <c r="A4274" s="1">
        <v>46365</v>
      </c>
    </row>
    <row r="4275" spans="1:1">
      <c r="A4275" s="1">
        <v>46366</v>
      </c>
    </row>
    <row r="4276" spans="1:1">
      <c r="A4276" s="1">
        <v>46367</v>
      </c>
    </row>
    <row r="4277" spans="1:1">
      <c r="A4277" s="1">
        <v>46370</v>
      </c>
    </row>
    <row r="4278" spans="1:1">
      <c r="A4278" s="1">
        <v>46371</v>
      </c>
    </row>
    <row r="4279" spans="1:1">
      <c r="A4279" s="1">
        <v>46372</v>
      </c>
    </row>
    <row r="4280" spans="1:1">
      <c r="A4280" s="1">
        <v>46373</v>
      </c>
    </row>
    <row r="4281" spans="1:1">
      <c r="A4281" s="1">
        <v>46374</v>
      </c>
    </row>
    <row r="4282" spans="1:1">
      <c r="A4282" s="1">
        <v>46377</v>
      </c>
    </row>
    <row r="4283" spans="1:1">
      <c r="A4283" s="1">
        <v>46378</v>
      </c>
    </row>
    <row r="4284" spans="1:1">
      <c r="A4284" s="1">
        <v>46379</v>
      </c>
    </row>
    <row r="4285" spans="1:1">
      <c r="A4285" s="1">
        <v>46380</v>
      </c>
    </row>
    <row r="4286" spans="1:1">
      <c r="A4286" s="1">
        <v>46381</v>
      </c>
    </row>
    <row r="4287" spans="1:1">
      <c r="A4287" s="1">
        <v>46384</v>
      </c>
    </row>
    <row r="4288" spans="1:1">
      <c r="A4288" s="1">
        <v>46385</v>
      </c>
    </row>
    <row r="4289" spans="1:1">
      <c r="A4289" s="1">
        <v>46386</v>
      </c>
    </row>
    <row r="4290" spans="1:1">
      <c r="A4290" s="1">
        <v>46387</v>
      </c>
    </row>
    <row r="4291" spans="1:1">
      <c r="A4291" s="1">
        <v>46388</v>
      </c>
    </row>
    <row r="4292" spans="1:1">
      <c r="A4292" s="1">
        <v>46391</v>
      </c>
    </row>
    <row r="4293" spans="1:1">
      <c r="A4293" s="1">
        <v>46392</v>
      </c>
    </row>
    <row r="4294" spans="1:1">
      <c r="A4294" s="1">
        <v>46393</v>
      </c>
    </row>
    <row r="4295" spans="1:1">
      <c r="A4295" s="1">
        <v>46394</v>
      </c>
    </row>
    <row r="4296" spans="1:1">
      <c r="A4296" s="1">
        <v>46395</v>
      </c>
    </row>
    <row r="4297" spans="1:1">
      <c r="A4297" s="1">
        <v>46398</v>
      </c>
    </row>
    <row r="4298" spans="1:1">
      <c r="A4298" s="1">
        <v>46399</v>
      </c>
    </row>
    <row r="4299" spans="1:1">
      <c r="A4299" s="1">
        <v>46400</v>
      </c>
    </row>
    <row r="4300" spans="1:1">
      <c r="A4300" s="1">
        <v>46401</v>
      </c>
    </row>
    <row r="4301" spans="1:1">
      <c r="A4301" s="1">
        <v>46402</v>
      </c>
    </row>
    <row r="4302" spans="1:1">
      <c r="A4302" s="1">
        <v>46405</v>
      </c>
    </row>
    <row r="4303" spans="1:1">
      <c r="A4303" s="1">
        <v>46406</v>
      </c>
    </row>
    <row r="4304" spans="1:1">
      <c r="A4304" s="1">
        <v>46407</v>
      </c>
    </row>
    <row r="4305" spans="1:1">
      <c r="A4305" s="1">
        <v>46408</v>
      </c>
    </row>
    <row r="4306" spans="1:1">
      <c r="A4306" s="1">
        <v>46409</v>
      </c>
    </row>
    <row r="4307" spans="1:1">
      <c r="A4307" s="1">
        <v>46412</v>
      </c>
    </row>
    <row r="4308" spans="1:1">
      <c r="A4308" s="1">
        <v>46413</v>
      </c>
    </row>
    <row r="4309" spans="1:1">
      <c r="A4309" s="1">
        <v>46414</v>
      </c>
    </row>
    <row r="4310" spans="1:1">
      <c r="A4310" s="1">
        <v>46415</v>
      </c>
    </row>
    <row r="4311" spans="1:1">
      <c r="A4311" s="1">
        <v>46416</v>
      </c>
    </row>
    <row r="4312" spans="1:1">
      <c r="A4312" s="1">
        <v>46419</v>
      </c>
    </row>
    <row r="4313" spans="1:1">
      <c r="A4313" s="1">
        <v>46420</v>
      </c>
    </row>
    <row r="4314" spans="1:1">
      <c r="A4314" s="1">
        <v>46421</v>
      </c>
    </row>
    <row r="4315" spans="1:1">
      <c r="A4315" s="1">
        <v>46422</v>
      </c>
    </row>
    <row r="4316" spans="1:1">
      <c r="A4316" s="1">
        <v>46423</v>
      </c>
    </row>
    <row r="4317" spans="1:1">
      <c r="A4317" s="1">
        <v>46426</v>
      </c>
    </row>
    <row r="4318" spans="1:1">
      <c r="A4318" s="1">
        <v>46427</v>
      </c>
    </row>
    <row r="4319" spans="1:1">
      <c r="A4319" s="1">
        <v>46428</v>
      </c>
    </row>
    <row r="4320" spans="1:1">
      <c r="A4320" s="1">
        <v>46429</v>
      </c>
    </row>
    <row r="4321" spans="1:1">
      <c r="A4321" s="1">
        <v>46430</v>
      </c>
    </row>
  </sheetData>
  <conditionalFormatting sqref="D3">
    <cfRule type="cellIs" dxfId="2" priority="3" operator="equal">
      <formula>0</formula>
    </cfRule>
  </conditionalFormatting>
  <conditionalFormatting sqref="M3">
    <cfRule type="cellIs" dxfId="1" priority="2" operator="equal">
      <formula>0</formula>
    </cfRule>
  </conditionalFormatting>
  <conditionalFormatting sqref="G3">
    <cfRule type="cellIs" dxfId="0" priority="1" operator="equal">
      <formula>0</formula>
    </cfRule>
  </conditionalFormatting>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57EC69-B97A-4A4B-8C5C-7756A7A7C249}">
  <dimension ref="A1:I654"/>
  <sheetViews>
    <sheetView topLeftCell="A568" workbookViewId="0">
      <selection activeCell="A578" sqref="A578:I654"/>
    </sheetView>
  </sheetViews>
  <sheetFormatPr defaultRowHeight="15"/>
  <cols>
    <col min="1" max="1" width="14.7109375" customWidth="1"/>
    <col min="6" max="6" width="13" customWidth="1"/>
  </cols>
  <sheetData>
    <row r="1" spans="1:9">
      <c r="A1" t="s">
        <v>13</v>
      </c>
      <c r="B1" t="s">
        <v>29</v>
      </c>
      <c r="C1" t="s">
        <v>30</v>
      </c>
      <c r="D1" t="s">
        <v>31</v>
      </c>
      <c r="E1" t="s">
        <v>32</v>
      </c>
      <c r="F1" t="s">
        <v>33</v>
      </c>
      <c r="G1" t="s">
        <v>34</v>
      </c>
      <c r="H1" t="s">
        <v>35</v>
      </c>
      <c r="I1" t="s">
        <v>36</v>
      </c>
    </row>
    <row r="2" spans="1:9">
      <c r="A2" s="12">
        <v>45322</v>
      </c>
      <c r="B2" t="s">
        <v>37</v>
      </c>
      <c r="C2" t="s">
        <v>38</v>
      </c>
      <c r="D2">
        <v>20.5077</v>
      </c>
      <c r="E2">
        <v>21.015000000000001</v>
      </c>
      <c r="F2">
        <v>-2.4139900000000001</v>
      </c>
      <c r="G2">
        <v>-0.50729999999999997</v>
      </c>
      <c r="H2">
        <v>88050</v>
      </c>
      <c r="I2">
        <v>1805703005.5077</v>
      </c>
    </row>
    <row r="3" spans="1:9">
      <c r="A3" s="12">
        <v>45321</v>
      </c>
      <c r="B3" t="s">
        <v>37</v>
      </c>
      <c r="C3" t="s">
        <v>38</v>
      </c>
      <c r="D3">
        <v>21.015000000000001</v>
      </c>
      <c r="E3">
        <v>20.856999999999999</v>
      </c>
      <c r="F3">
        <v>0.75753999999999999</v>
      </c>
      <c r="G3">
        <v>0.158</v>
      </c>
      <c r="H3">
        <v>89200</v>
      </c>
      <c r="I3">
        <v>1874538021.0150001</v>
      </c>
    </row>
    <row r="4" spans="1:9">
      <c r="A4" s="12">
        <v>45320</v>
      </c>
      <c r="B4" t="s">
        <v>37</v>
      </c>
      <c r="C4" t="s">
        <v>38</v>
      </c>
      <c r="D4">
        <v>20.856999999999999</v>
      </c>
      <c r="E4">
        <v>20.3066</v>
      </c>
      <c r="F4">
        <v>2.7104499999999998</v>
      </c>
      <c r="G4">
        <v>0.5504</v>
      </c>
      <c r="H4">
        <v>96020</v>
      </c>
      <c r="I4">
        <v>2002689160.8570001</v>
      </c>
    </row>
    <row r="5" spans="1:9">
      <c r="A5" s="12">
        <v>45317</v>
      </c>
      <c r="B5" t="s">
        <v>37</v>
      </c>
      <c r="C5" t="s">
        <v>38</v>
      </c>
      <c r="D5">
        <v>20.3066</v>
      </c>
      <c r="E5">
        <v>19.173400000000001</v>
      </c>
      <c r="F5">
        <v>5.9102699999999997</v>
      </c>
      <c r="G5">
        <v>1.1332</v>
      </c>
      <c r="H5">
        <v>93400</v>
      </c>
      <c r="I5">
        <v>1896636460.3066001</v>
      </c>
    </row>
    <row r="6" spans="1:9">
      <c r="A6" s="12">
        <v>45316</v>
      </c>
      <c r="B6" t="s">
        <v>37</v>
      </c>
      <c r="C6" t="s">
        <v>38</v>
      </c>
      <c r="D6">
        <v>19.173400000000001</v>
      </c>
      <c r="E6">
        <v>19.1478</v>
      </c>
      <c r="F6">
        <v>0.13370000000000001</v>
      </c>
      <c r="G6">
        <v>2.5600000000000001E-2</v>
      </c>
      <c r="H6">
        <v>93230</v>
      </c>
      <c r="I6">
        <v>1787536101.1733999</v>
      </c>
    </row>
    <row r="7" spans="1:9">
      <c r="A7" s="12">
        <v>45315</v>
      </c>
      <c r="B7" t="s">
        <v>37</v>
      </c>
      <c r="C7" t="s">
        <v>38</v>
      </c>
      <c r="D7">
        <v>19.1478</v>
      </c>
      <c r="E7">
        <v>18.951799999999999</v>
      </c>
      <c r="F7">
        <v>1.0342</v>
      </c>
      <c r="G7">
        <v>0.19600000000000001</v>
      </c>
      <c r="H7">
        <v>93070</v>
      </c>
      <c r="I7">
        <v>1782085765.1478</v>
      </c>
    </row>
    <row r="8" spans="1:9">
      <c r="A8" s="12">
        <v>45314</v>
      </c>
      <c r="B8" t="s">
        <v>37</v>
      </c>
      <c r="C8" t="s">
        <v>38</v>
      </c>
      <c r="D8">
        <v>18.951799999999999</v>
      </c>
      <c r="E8">
        <v>19.393899999999999</v>
      </c>
      <c r="F8">
        <v>-2.2795800000000002</v>
      </c>
      <c r="G8">
        <v>-0.44209999999999999</v>
      </c>
      <c r="H8">
        <v>93270</v>
      </c>
      <c r="I8">
        <v>1767634404.9518001</v>
      </c>
    </row>
    <row r="9" spans="1:9">
      <c r="A9" s="12">
        <v>45313</v>
      </c>
      <c r="B9" t="s">
        <v>37</v>
      </c>
      <c r="C9" t="s">
        <v>38</v>
      </c>
      <c r="D9">
        <v>19.393899999999999</v>
      </c>
      <c r="E9">
        <v>20.076699999999999</v>
      </c>
      <c r="F9">
        <v>-3.40096</v>
      </c>
      <c r="G9">
        <v>-0.68279999999999996</v>
      </c>
      <c r="H9">
        <v>91870</v>
      </c>
      <c r="I9">
        <v>1781717612.3938999</v>
      </c>
    </row>
    <row r="10" spans="1:9">
      <c r="A10" s="12">
        <v>45310</v>
      </c>
      <c r="B10" t="s">
        <v>37</v>
      </c>
      <c r="C10" t="s">
        <v>38</v>
      </c>
      <c r="D10">
        <v>20.076699999999999</v>
      </c>
      <c r="E10">
        <v>19.733499999999999</v>
      </c>
      <c r="F10">
        <v>1.7391700000000001</v>
      </c>
      <c r="G10">
        <v>0.34320000000000001</v>
      </c>
      <c r="H10">
        <v>90770</v>
      </c>
      <c r="I10">
        <v>1822362079.0767</v>
      </c>
    </row>
    <row r="11" spans="1:9">
      <c r="A11" s="12">
        <v>45309</v>
      </c>
      <c r="B11" t="s">
        <v>37</v>
      </c>
      <c r="C11" t="s">
        <v>38</v>
      </c>
      <c r="D11">
        <v>19.733499999999999</v>
      </c>
      <c r="E11">
        <v>20.665600000000001</v>
      </c>
      <c r="F11">
        <v>-4.5103900000000001</v>
      </c>
      <c r="G11">
        <v>-0.93210000000000004</v>
      </c>
      <c r="H11">
        <v>93270</v>
      </c>
      <c r="I11">
        <v>1840543564.7335</v>
      </c>
    </row>
    <row r="12" spans="1:9">
      <c r="A12" s="12">
        <v>45308</v>
      </c>
      <c r="B12" t="s">
        <v>37</v>
      </c>
      <c r="C12" t="s">
        <v>38</v>
      </c>
      <c r="D12">
        <v>20.665600000000001</v>
      </c>
      <c r="E12">
        <v>20.885000000000002</v>
      </c>
      <c r="F12">
        <v>-1.0505100000000001</v>
      </c>
      <c r="G12">
        <v>-0.21940000000000001</v>
      </c>
      <c r="H12">
        <v>89780</v>
      </c>
      <c r="I12">
        <v>1855357588.6656001</v>
      </c>
    </row>
    <row r="13" spans="1:9">
      <c r="A13" s="12">
        <v>45307</v>
      </c>
      <c r="B13" t="s">
        <v>37</v>
      </c>
      <c r="C13" t="s">
        <v>38</v>
      </c>
      <c r="D13">
        <v>20.885000000000002</v>
      </c>
      <c r="E13">
        <v>21.0474</v>
      </c>
      <c r="F13">
        <v>-0.77159</v>
      </c>
      <c r="G13">
        <v>-0.16239999999999999</v>
      </c>
      <c r="H13">
        <v>88400</v>
      </c>
      <c r="I13">
        <v>1846234020.885</v>
      </c>
    </row>
    <row r="14" spans="1:9">
      <c r="A14" s="12">
        <v>45303</v>
      </c>
      <c r="B14" t="s">
        <v>37</v>
      </c>
      <c r="C14" t="s">
        <v>38</v>
      </c>
      <c r="D14">
        <v>21.0474</v>
      </c>
      <c r="E14">
        <v>22.323899999999998</v>
      </c>
      <c r="F14">
        <v>-5.7180900000000001</v>
      </c>
      <c r="G14">
        <v>-1.2765</v>
      </c>
      <c r="H14">
        <v>89900</v>
      </c>
      <c r="I14">
        <v>1892161281.0474</v>
      </c>
    </row>
    <row r="15" spans="1:9">
      <c r="A15" s="12">
        <v>45302</v>
      </c>
      <c r="B15" t="s">
        <v>37</v>
      </c>
      <c r="C15" t="s">
        <v>38</v>
      </c>
      <c r="D15">
        <v>22.323899999999998</v>
      </c>
      <c r="E15">
        <v>22.3492</v>
      </c>
      <c r="F15">
        <v>-0.1132</v>
      </c>
      <c r="G15">
        <v>-2.53E-2</v>
      </c>
      <c r="H15">
        <v>96740</v>
      </c>
      <c r="I15">
        <v>2159614108.3239002</v>
      </c>
    </row>
    <row r="16" spans="1:9">
      <c r="A16" s="12">
        <v>45301</v>
      </c>
      <c r="B16" t="s">
        <v>37</v>
      </c>
      <c r="C16" t="s">
        <v>38</v>
      </c>
      <c r="D16">
        <v>22.3492</v>
      </c>
      <c r="E16">
        <v>22.701499999999999</v>
      </c>
      <c r="F16">
        <v>-1.5518799999999999</v>
      </c>
      <c r="G16">
        <v>-0.3523</v>
      </c>
      <c r="H16">
        <v>101950</v>
      </c>
      <c r="I16">
        <v>2278500962.3491998</v>
      </c>
    </row>
    <row r="17" spans="1:9">
      <c r="A17" s="12">
        <v>45300</v>
      </c>
      <c r="B17" t="s">
        <v>37</v>
      </c>
      <c r="C17" t="s">
        <v>38</v>
      </c>
      <c r="D17">
        <v>22.701499999999999</v>
      </c>
      <c r="E17">
        <v>22.818200000000001</v>
      </c>
      <c r="F17">
        <v>-0.51143000000000005</v>
      </c>
      <c r="G17">
        <v>-0.1167</v>
      </c>
      <c r="H17">
        <v>97840</v>
      </c>
      <c r="I17">
        <v>2221114782.7014999</v>
      </c>
    </row>
    <row r="18" spans="1:9">
      <c r="A18" s="12">
        <v>45299</v>
      </c>
      <c r="B18" t="s">
        <v>37</v>
      </c>
      <c r="C18" t="s">
        <v>38</v>
      </c>
      <c r="D18">
        <v>22.818200000000001</v>
      </c>
      <c r="E18">
        <v>21.413699999999999</v>
      </c>
      <c r="F18">
        <v>6.5588899999999999</v>
      </c>
      <c r="G18">
        <v>1.4045000000000001</v>
      </c>
      <c r="H18">
        <v>88090</v>
      </c>
      <c r="I18">
        <v>2010055260.8182001</v>
      </c>
    </row>
    <row r="19" spans="1:9">
      <c r="A19" s="12">
        <v>45296</v>
      </c>
      <c r="B19" t="s">
        <v>37</v>
      </c>
      <c r="C19" t="s">
        <v>38</v>
      </c>
      <c r="D19">
        <v>21.413699999999999</v>
      </c>
      <c r="E19">
        <v>21.5413</v>
      </c>
      <c r="F19">
        <v>-0.59235000000000004</v>
      </c>
      <c r="G19">
        <v>-0.12759999999999999</v>
      </c>
      <c r="H19">
        <v>87210</v>
      </c>
      <c r="I19">
        <v>1867488798.4137001</v>
      </c>
    </row>
    <row r="20" spans="1:9">
      <c r="A20" s="12">
        <v>45295</v>
      </c>
      <c r="B20" t="s">
        <v>37</v>
      </c>
      <c r="C20" t="s">
        <v>38</v>
      </c>
      <c r="D20">
        <v>21.5413</v>
      </c>
      <c r="E20">
        <v>20.781700000000001</v>
      </c>
      <c r="F20">
        <v>3.6551399999999998</v>
      </c>
      <c r="G20">
        <v>0.75960000000000005</v>
      </c>
      <c r="H20">
        <v>85610</v>
      </c>
      <c r="I20">
        <v>1844150714.5413001</v>
      </c>
    </row>
    <row r="21" spans="1:9">
      <c r="A21" s="12">
        <v>45294</v>
      </c>
      <c r="B21" t="s">
        <v>37</v>
      </c>
      <c r="C21" t="s">
        <v>38</v>
      </c>
      <c r="D21">
        <v>20.781700000000001</v>
      </c>
      <c r="E21">
        <v>21.870100000000001</v>
      </c>
      <c r="F21">
        <v>-4.9766599999999999</v>
      </c>
      <c r="G21">
        <v>-1.0884</v>
      </c>
      <c r="H21">
        <v>83610</v>
      </c>
      <c r="I21">
        <v>1737557957.7816999</v>
      </c>
    </row>
    <row r="22" spans="1:9">
      <c r="A22" s="12">
        <v>45293</v>
      </c>
      <c r="B22" t="s">
        <v>37</v>
      </c>
      <c r="C22" t="s">
        <v>38</v>
      </c>
      <c r="D22">
        <v>21.870100000000001</v>
      </c>
      <c r="E22">
        <v>20.495799999999999</v>
      </c>
      <c r="F22">
        <v>6.7052800000000001</v>
      </c>
      <c r="G22">
        <v>1.3743000000000001</v>
      </c>
      <c r="H22">
        <v>83370</v>
      </c>
      <c r="I22">
        <v>1823310258.8701</v>
      </c>
    </row>
    <row r="23" spans="1:9">
      <c r="A23" s="12">
        <v>45289</v>
      </c>
      <c r="B23" t="s">
        <v>37</v>
      </c>
      <c r="C23" t="s">
        <v>38</v>
      </c>
      <c r="D23">
        <v>20.495799999999999</v>
      </c>
      <c r="E23">
        <v>20.7989</v>
      </c>
      <c r="F23">
        <v>-1.45729</v>
      </c>
      <c r="G23">
        <v>-0.30309999999999998</v>
      </c>
      <c r="H23">
        <v>82950</v>
      </c>
      <c r="I23">
        <v>1700126630.4958</v>
      </c>
    </row>
    <row r="24" spans="1:9">
      <c r="A24" s="12">
        <v>45288</v>
      </c>
      <c r="B24" t="s">
        <v>37</v>
      </c>
      <c r="C24" t="s">
        <v>38</v>
      </c>
      <c r="D24">
        <v>20.7989</v>
      </c>
      <c r="E24">
        <v>21.323499999999999</v>
      </c>
      <c r="F24">
        <v>-2.4601999999999999</v>
      </c>
      <c r="G24">
        <v>-0.52459999999999996</v>
      </c>
      <c r="H24">
        <v>82150</v>
      </c>
      <c r="I24">
        <v>1708629655.7988999</v>
      </c>
    </row>
    <row r="25" spans="1:9">
      <c r="A25" s="12">
        <v>45287</v>
      </c>
      <c r="B25" t="s">
        <v>37</v>
      </c>
      <c r="C25" t="s">
        <v>38</v>
      </c>
      <c r="D25">
        <v>21.323499999999999</v>
      </c>
      <c r="E25">
        <v>20.638000000000002</v>
      </c>
      <c r="F25">
        <v>3.3215400000000002</v>
      </c>
      <c r="G25">
        <v>0.6855</v>
      </c>
      <c r="H25">
        <v>78900</v>
      </c>
      <c r="I25">
        <v>1682424171.3234999</v>
      </c>
    </row>
    <row r="26" spans="1:9">
      <c r="A26" s="12">
        <v>45286</v>
      </c>
      <c r="B26" t="s">
        <v>37</v>
      </c>
      <c r="C26" t="s">
        <v>38</v>
      </c>
      <c r="D26">
        <v>20.638000000000002</v>
      </c>
      <c r="E26">
        <v>21.428799999999999</v>
      </c>
      <c r="F26">
        <v>-3.6903600000000001</v>
      </c>
      <c r="G26">
        <v>-0.79079999999999995</v>
      </c>
      <c r="H26">
        <v>77900</v>
      </c>
      <c r="I26">
        <v>1607700220.638</v>
      </c>
    </row>
    <row r="27" spans="1:9">
      <c r="A27" s="12">
        <v>45282</v>
      </c>
      <c r="B27" t="s">
        <v>37</v>
      </c>
      <c r="C27" t="s">
        <v>38</v>
      </c>
      <c r="D27">
        <v>21.428799999999999</v>
      </c>
      <c r="E27">
        <v>21.461600000000001</v>
      </c>
      <c r="F27">
        <v>-0.15282999999999999</v>
      </c>
      <c r="G27">
        <v>-3.2800000000000003E-2</v>
      </c>
      <c r="H27">
        <v>76780</v>
      </c>
      <c r="I27">
        <v>1645303285.4288001</v>
      </c>
    </row>
    <row r="28" spans="1:9">
      <c r="A28" s="12">
        <v>45281</v>
      </c>
      <c r="B28" t="s">
        <v>37</v>
      </c>
      <c r="C28" t="s">
        <v>38</v>
      </c>
      <c r="D28">
        <v>21.461600000000001</v>
      </c>
      <c r="E28">
        <v>21.3535</v>
      </c>
      <c r="F28">
        <v>0.50624000000000002</v>
      </c>
      <c r="G28">
        <v>0.1081</v>
      </c>
      <c r="H28">
        <v>76780</v>
      </c>
      <c r="I28">
        <v>1647821669.4616001</v>
      </c>
    </row>
    <row r="29" spans="1:9">
      <c r="A29" s="12">
        <v>45280</v>
      </c>
      <c r="B29" t="s">
        <v>37</v>
      </c>
      <c r="C29" t="s">
        <v>38</v>
      </c>
      <c r="D29">
        <v>21.3535</v>
      </c>
      <c r="E29">
        <v>20.857199999999999</v>
      </c>
      <c r="F29">
        <v>2.3795099999999998</v>
      </c>
      <c r="G29">
        <v>0.49630000000000002</v>
      </c>
      <c r="H29">
        <v>76280</v>
      </c>
      <c r="I29">
        <v>1628845001.3534999</v>
      </c>
    </row>
    <row r="30" spans="1:9">
      <c r="A30" s="12">
        <v>45279</v>
      </c>
      <c r="B30" t="s">
        <v>37</v>
      </c>
      <c r="C30" t="s">
        <v>38</v>
      </c>
      <c r="D30">
        <v>20.857199999999999</v>
      </c>
      <c r="E30">
        <v>20.738199999999999</v>
      </c>
      <c r="F30">
        <v>0.57382</v>
      </c>
      <c r="G30">
        <v>0.11899999999999999</v>
      </c>
      <c r="H30">
        <v>76280</v>
      </c>
      <c r="I30">
        <v>1590987236.8571999</v>
      </c>
    </row>
    <row r="31" spans="1:9">
      <c r="A31" s="12">
        <v>45278</v>
      </c>
      <c r="B31" t="s">
        <v>37</v>
      </c>
      <c r="C31" t="s">
        <v>38</v>
      </c>
      <c r="D31">
        <v>20.738199999999999</v>
      </c>
      <c r="E31">
        <v>20.899699999999999</v>
      </c>
      <c r="F31">
        <v>-0.77273999999999998</v>
      </c>
      <c r="G31">
        <v>-0.1615</v>
      </c>
      <c r="H31">
        <v>76280</v>
      </c>
      <c r="I31">
        <v>1581909916.7381999</v>
      </c>
    </row>
    <row r="32" spans="1:9">
      <c r="A32" s="12">
        <v>45275</v>
      </c>
      <c r="B32" t="s">
        <v>37</v>
      </c>
      <c r="C32" t="s">
        <v>38</v>
      </c>
      <c r="D32">
        <v>20.899699999999999</v>
      </c>
      <c r="E32">
        <v>21.244399999999999</v>
      </c>
      <c r="F32">
        <v>-1.6225499999999999</v>
      </c>
      <c r="G32">
        <v>-0.34470000000000001</v>
      </c>
      <c r="H32">
        <v>76280</v>
      </c>
      <c r="I32">
        <v>1594229136.8996999</v>
      </c>
    </row>
    <row r="33" spans="1:9">
      <c r="A33" s="12">
        <v>45274</v>
      </c>
      <c r="B33" t="s">
        <v>37</v>
      </c>
      <c r="C33" t="s">
        <v>38</v>
      </c>
      <c r="D33">
        <v>21.244399999999999</v>
      </c>
      <c r="E33">
        <v>21.259399999999999</v>
      </c>
      <c r="F33">
        <v>-7.0559999999999998E-2</v>
      </c>
      <c r="G33">
        <v>-1.4999999999999999E-2</v>
      </c>
      <c r="H33">
        <v>75280</v>
      </c>
      <c r="I33">
        <v>1599278453.2444</v>
      </c>
    </row>
    <row r="34" spans="1:9">
      <c r="A34" s="12">
        <v>45273</v>
      </c>
      <c r="B34" t="s">
        <v>37</v>
      </c>
      <c r="C34" t="s">
        <v>38</v>
      </c>
      <c r="D34">
        <v>21.259399999999999</v>
      </c>
      <c r="E34">
        <v>20.390999999999998</v>
      </c>
      <c r="F34">
        <v>4.2587400000000004</v>
      </c>
      <c r="G34">
        <v>0.86839999999999995</v>
      </c>
      <c r="H34">
        <v>75280</v>
      </c>
      <c r="I34">
        <v>1600407653.2593999</v>
      </c>
    </row>
    <row r="35" spans="1:9">
      <c r="A35" s="12">
        <v>45272</v>
      </c>
      <c r="B35" t="s">
        <v>37</v>
      </c>
      <c r="C35" t="s">
        <v>38</v>
      </c>
      <c r="D35">
        <v>20.390999999999998</v>
      </c>
      <c r="E35">
        <v>20.181799999999999</v>
      </c>
      <c r="F35">
        <v>1.0365800000000001</v>
      </c>
      <c r="G35">
        <v>0.2092</v>
      </c>
      <c r="H35">
        <v>75330</v>
      </c>
      <c r="I35">
        <v>1536054050.391</v>
      </c>
    </row>
    <row r="36" spans="1:9">
      <c r="A36" s="12">
        <v>45271</v>
      </c>
      <c r="B36" t="s">
        <v>37</v>
      </c>
      <c r="C36" t="s">
        <v>38</v>
      </c>
      <c r="D36">
        <v>20.181799999999999</v>
      </c>
      <c r="E36">
        <v>22.0839</v>
      </c>
      <c r="F36">
        <v>-8.6130600000000008</v>
      </c>
      <c r="G36">
        <v>-1.9020999999999999</v>
      </c>
      <c r="H36">
        <v>76480</v>
      </c>
      <c r="I36">
        <v>1543504084.1817999</v>
      </c>
    </row>
    <row r="37" spans="1:9">
      <c r="A37" s="12">
        <v>45268</v>
      </c>
      <c r="B37" t="s">
        <v>37</v>
      </c>
      <c r="C37" t="s">
        <v>38</v>
      </c>
      <c r="D37">
        <v>22.0839</v>
      </c>
      <c r="E37">
        <v>21.483899999999998</v>
      </c>
      <c r="F37">
        <v>2.7927900000000001</v>
      </c>
      <c r="G37">
        <v>0.6</v>
      </c>
      <c r="H37">
        <v>77190</v>
      </c>
      <c r="I37">
        <v>1704656263.0839</v>
      </c>
    </row>
    <row r="38" spans="1:9">
      <c r="A38" s="12">
        <v>45267</v>
      </c>
      <c r="B38" t="s">
        <v>37</v>
      </c>
      <c r="C38" t="s">
        <v>38</v>
      </c>
      <c r="D38">
        <v>21.483899999999998</v>
      </c>
      <c r="E38">
        <v>21.738199999999999</v>
      </c>
      <c r="F38">
        <v>-1.1698299999999999</v>
      </c>
      <c r="G38">
        <v>-0.25430000000000003</v>
      </c>
      <c r="H38">
        <v>77190</v>
      </c>
      <c r="I38">
        <v>1658342262.4839001</v>
      </c>
    </row>
    <row r="39" spans="1:9">
      <c r="A39" s="12">
        <v>45266</v>
      </c>
      <c r="B39" t="s">
        <v>37</v>
      </c>
      <c r="C39" t="s">
        <v>38</v>
      </c>
      <c r="D39">
        <v>21.738199999999999</v>
      </c>
      <c r="E39">
        <v>21.7697</v>
      </c>
      <c r="F39">
        <v>-0.1447</v>
      </c>
      <c r="G39">
        <v>-3.15E-2</v>
      </c>
      <c r="H39">
        <v>77190</v>
      </c>
      <c r="I39">
        <v>1677971679.7381999</v>
      </c>
    </row>
    <row r="40" spans="1:9">
      <c r="A40" s="12">
        <v>45265</v>
      </c>
      <c r="B40" t="s">
        <v>37</v>
      </c>
      <c r="C40" t="s">
        <v>38</v>
      </c>
      <c r="D40">
        <v>21.7697</v>
      </c>
      <c r="E40">
        <v>20.769400000000001</v>
      </c>
      <c r="F40">
        <v>4.8162200000000004</v>
      </c>
      <c r="G40">
        <v>1.0003</v>
      </c>
      <c r="H40">
        <v>76530</v>
      </c>
      <c r="I40">
        <v>1666035162.7697001</v>
      </c>
    </row>
    <row r="41" spans="1:9">
      <c r="A41" s="12">
        <v>45264</v>
      </c>
      <c r="B41" t="s">
        <v>37</v>
      </c>
      <c r="C41" t="s">
        <v>38</v>
      </c>
      <c r="D41">
        <v>20.769400000000001</v>
      </c>
      <c r="E41">
        <v>19.274799999999999</v>
      </c>
      <c r="F41">
        <v>7.7541700000000002</v>
      </c>
      <c r="G41">
        <v>1.4945999999999999</v>
      </c>
      <c r="H41">
        <v>76530</v>
      </c>
      <c r="I41">
        <v>1589482202.7693999</v>
      </c>
    </row>
    <row r="42" spans="1:9">
      <c r="A42" s="12">
        <v>45261</v>
      </c>
      <c r="B42" t="s">
        <v>37</v>
      </c>
      <c r="C42" t="s">
        <v>38</v>
      </c>
      <c r="D42">
        <v>19.274799999999999</v>
      </c>
      <c r="E42">
        <v>18.8796</v>
      </c>
      <c r="F42">
        <v>2.0932599999999999</v>
      </c>
      <c r="G42">
        <v>0.3952</v>
      </c>
      <c r="H42">
        <v>77220</v>
      </c>
      <c r="I42">
        <v>1488400075.2748001</v>
      </c>
    </row>
    <row r="43" spans="1:9">
      <c r="A43" s="12">
        <v>45260</v>
      </c>
      <c r="B43" t="s">
        <v>37</v>
      </c>
      <c r="C43" t="s">
        <v>38</v>
      </c>
      <c r="D43">
        <v>18.8796</v>
      </c>
      <c r="E43">
        <v>18.815999999999999</v>
      </c>
      <c r="F43">
        <v>0.33800999999999998</v>
      </c>
      <c r="G43">
        <v>6.3600000000000004E-2</v>
      </c>
      <c r="H43">
        <v>77220</v>
      </c>
      <c r="I43">
        <v>1457882730.8796</v>
      </c>
    </row>
    <row r="44" spans="1:9">
      <c r="A44" s="12">
        <v>45259</v>
      </c>
      <c r="B44" t="s">
        <v>37</v>
      </c>
      <c r="C44" t="s">
        <v>38</v>
      </c>
      <c r="D44">
        <v>18.815999999999999</v>
      </c>
      <c r="E44">
        <v>19.242000000000001</v>
      </c>
      <c r="F44">
        <v>-2.2139099999999998</v>
      </c>
      <c r="G44">
        <v>-0.42599999999999999</v>
      </c>
      <c r="H44">
        <v>77550</v>
      </c>
      <c r="I44">
        <v>1459180818.816</v>
      </c>
    </row>
    <row r="45" spans="1:9">
      <c r="A45" s="12">
        <v>45258</v>
      </c>
      <c r="B45" t="s">
        <v>37</v>
      </c>
      <c r="C45" t="s">
        <v>38</v>
      </c>
      <c r="D45">
        <v>19.242000000000001</v>
      </c>
      <c r="E45">
        <v>18.41</v>
      </c>
      <c r="F45">
        <v>4.5192800000000002</v>
      </c>
      <c r="G45">
        <v>0.83199999999999996</v>
      </c>
      <c r="H45">
        <v>76550</v>
      </c>
      <c r="I45">
        <v>1472975119.2420001</v>
      </c>
    </row>
    <row r="46" spans="1:9">
      <c r="A46" s="12">
        <v>45257</v>
      </c>
      <c r="B46" t="s">
        <v>37</v>
      </c>
      <c r="C46" t="s">
        <v>38</v>
      </c>
      <c r="D46">
        <v>18.41</v>
      </c>
      <c r="E46">
        <v>19.089700000000001</v>
      </c>
      <c r="F46">
        <v>-3.5605600000000002</v>
      </c>
      <c r="G46">
        <v>-0.67969999999999997</v>
      </c>
      <c r="H46">
        <v>76550</v>
      </c>
      <c r="I46">
        <v>1409285518.4100001</v>
      </c>
    </row>
    <row r="47" spans="1:9">
      <c r="A47" s="12">
        <v>45254</v>
      </c>
      <c r="B47" t="s">
        <v>37</v>
      </c>
      <c r="C47" t="s">
        <v>38</v>
      </c>
      <c r="D47">
        <v>19.089700000000001</v>
      </c>
      <c r="E47">
        <v>18.973299999999998</v>
      </c>
      <c r="F47">
        <v>0.61348999999999998</v>
      </c>
      <c r="G47">
        <v>0.1164</v>
      </c>
      <c r="H47">
        <v>75450</v>
      </c>
      <c r="I47">
        <v>1440317884.0897</v>
      </c>
    </row>
    <row r="48" spans="1:9">
      <c r="A48" s="12">
        <v>45252</v>
      </c>
      <c r="B48" t="s">
        <v>37</v>
      </c>
      <c r="C48" t="s">
        <v>38</v>
      </c>
      <c r="D48">
        <v>18.973299999999998</v>
      </c>
      <c r="E48">
        <v>18.5688</v>
      </c>
      <c r="F48">
        <v>2.1783899999999998</v>
      </c>
      <c r="G48">
        <v>0.40450000000000003</v>
      </c>
      <c r="H48">
        <v>75450</v>
      </c>
      <c r="I48">
        <v>1431535503.9733</v>
      </c>
    </row>
    <row r="49" spans="1:9">
      <c r="A49" s="12">
        <v>45251</v>
      </c>
      <c r="B49" t="s">
        <v>37</v>
      </c>
      <c r="C49" t="s">
        <v>38</v>
      </c>
      <c r="D49">
        <v>18.5688</v>
      </c>
      <c r="E49">
        <v>18.9392</v>
      </c>
      <c r="F49">
        <v>-1.95573</v>
      </c>
      <c r="G49">
        <v>-0.37040000000000001</v>
      </c>
      <c r="H49">
        <v>73850</v>
      </c>
      <c r="I49">
        <v>1371305898.5688</v>
      </c>
    </row>
    <row r="50" spans="1:9">
      <c r="A50" s="12">
        <v>45250</v>
      </c>
      <c r="B50" t="s">
        <v>37</v>
      </c>
      <c r="C50" t="s">
        <v>38</v>
      </c>
      <c r="D50">
        <v>18.9392</v>
      </c>
      <c r="E50">
        <v>18.372</v>
      </c>
      <c r="F50">
        <v>3.08731</v>
      </c>
      <c r="G50">
        <v>0.56720000000000004</v>
      </c>
      <c r="H50">
        <v>73850</v>
      </c>
      <c r="I50">
        <v>1398659938.9391999</v>
      </c>
    </row>
    <row r="51" spans="1:9">
      <c r="A51" s="12">
        <v>45247</v>
      </c>
      <c r="B51" t="s">
        <v>37</v>
      </c>
      <c r="C51" t="s">
        <v>38</v>
      </c>
      <c r="D51">
        <v>18.372</v>
      </c>
      <c r="E51">
        <v>18.097899999999999</v>
      </c>
      <c r="F51">
        <v>1.51454</v>
      </c>
      <c r="G51">
        <v>0.27410000000000001</v>
      </c>
      <c r="H51">
        <v>73850</v>
      </c>
      <c r="I51">
        <v>1356772218.372</v>
      </c>
    </row>
    <row r="52" spans="1:9">
      <c r="A52" s="12">
        <v>45246</v>
      </c>
      <c r="B52" t="s">
        <v>37</v>
      </c>
      <c r="C52" t="s">
        <v>38</v>
      </c>
      <c r="D52">
        <v>18.097899999999999</v>
      </c>
      <c r="E52">
        <v>18.980599999999999</v>
      </c>
      <c r="F52">
        <v>-4.6505400000000003</v>
      </c>
      <c r="G52">
        <v>-0.88270000000000004</v>
      </c>
      <c r="H52">
        <v>73850</v>
      </c>
      <c r="I52">
        <v>1336529933.0978999</v>
      </c>
    </row>
    <row r="53" spans="1:9">
      <c r="A53" s="12">
        <v>45245</v>
      </c>
      <c r="B53" t="s">
        <v>37</v>
      </c>
      <c r="C53" t="s">
        <v>38</v>
      </c>
      <c r="D53">
        <v>18.980599999999999</v>
      </c>
      <c r="E53">
        <v>17.744700000000002</v>
      </c>
      <c r="F53">
        <v>6.9649000000000001</v>
      </c>
      <c r="G53">
        <v>1.2359</v>
      </c>
      <c r="H53">
        <v>73850</v>
      </c>
      <c r="I53">
        <v>1401717328.9806001</v>
      </c>
    </row>
    <row r="54" spans="1:9">
      <c r="A54" s="12">
        <v>45244</v>
      </c>
      <c r="B54" t="s">
        <v>37</v>
      </c>
      <c r="C54" t="s">
        <v>38</v>
      </c>
      <c r="D54">
        <v>17.744700000000002</v>
      </c>
      <c r="E54">
        <v>18.516500000000001</v>
      </c>
      <c r="F54">
        <v>-4.1681699999999999</v>
      </c>
      <c r="G54">
        <v>-0.77180000000000004</v>
      </c>
      <c r="H54">
        <v>73850</v>
      </c>
      <c r="I54">
        <v>1310446112.7447</v>
      </c>
    </row>
    <row r="55" spans="1:9">
      <c r="A55" s="12">
        <v>45243</v>
      </c>
      <c r="B55" t="s">
        <v>37</v>
      </c>
      <c r="C55" t="s">
        <v>38</v>
      </c>
      <c r="D55">
        <v>18.516500000000001</v>
      </c>
      <c r="E55">
        <v>18.827999999999999</v>
      </c>
      <c r="F55">
        <v>-1.65445</v>
      </c>
      <c r="G55">
        <v>-0.3115</v>
      </c>
      <c r="H55">
        <v>75260</v>
      </c>
      <c r="I55">
        <v>1393551808.5165</v>
      </c>
    </row>
    <row r="56" spans="1:9">
      <c r="A56" s="12">
        <v>45240</v>
      </c>
      <c r="B56" t="s">
        <v>37</v>
      </c>
      <c r="C56" t="s">
        <v>38</v>
      </c>
      <c r="D56">
        <v>18.827999999999999</v>
      </c>
      <c r="E56">
        <v>18.444500000000001</v>
      </c>
      <c r="F56">
        <v>2.0792099999999998</v>
      </c>
      <c r="G56">
        <v>0.38350000000000001</v>
      </c>
      <c r="H56">
        <v>75260</v>
      </c>
      <c r="I56">
        <v>1416995298.8280001</v>
      </c>
    </row>
    <row r="57" spans="1:9">
      <c r="A57" s="12">
        <v>45239</v>
      </c>
      <c r="B57" t="s">
        <v>37</v>
      </c>
      <c r="C57" t="s">
        <v>38</v>
      </c>
      <c r="D57">
        <v>18.444500000000001</v>
      </c>
      <c r="E57">
        <v>18.002300000000002</v>
      </c>
      <c r="F57">
        <v>2.45635</v>
      </c>
      <c r="G57">
        <v>0.44219999999999998</v>
      </c>
      <c r="H57">
        <v>74920</v>
      </c>
      <c r="I57">
        <v>1381861958.4445</v>
      </c>
    </row>
    <row r="58" spans="1:9">
      <c r="A58" s="12">
        <v>45238</v>
      </c>
      <c r="B58" t="s">
        <v>37</v>
      </c>
      <c r="C58" t="s">
        <v>38</v>
      </c>
      <c r="D58">
        <v>18.002300000000002</v>
      </c>
      <c r="E58">
        <v>18.116800000000001</v>
      </c>
      <c r="F58">
        <v>-0.63200999999999996</v>
      </c>
      <c r="G58">
        <v>-0.1145</v>
      </c>
      <c r="H58">
        <v>74220</v>
      </c>
      <c r="I58">
        <v>1336130724.0023</v>
      </c>
    </row>
    <row r="59" spans="1:9">
      <c r="A59" s="12">
        <v>45237</v>
      </c>
      <c r="B59" t="s">
        <v>37</v>
      </c>
      <c r="C59" t="s">
        <v>38</v>
      </c>
      <c r="D59">
        <v>18.116800000000001</v>
      </c>
      <c r="E59">
        <v>17.702100000000002</v>
      </c>
      <c r="F59">
        <v>2.34266</v>
      </c>
      <c r="G59">
        <v>0.41470000000000001</v>
      </c>
      <c r="H59">
        <v>70720</v>
      </c>
      <c r="I59">
        <v>1281220114.1168001</v>
      </c>
    </row>
    <row r="60" spans="1:9">
      <c r="A60" s="12">
        <v>45236</v>
      </c>
      <c r="B60" t="s">
        <v>37</v>
      </c>
      <c r="C60" t="s">
        <v>38</v>
      </c>
      <c r="D60">
        <v>17.702100000000002</v>
      </c>
      <c r="E60">
        <v>17.435500000000001</v>
      </c>
      <c r="F60">
        <v>1.5290600000000001</v>
      </c>
      <c r="G60">
        <v>0.2666</v>
      </c>
      <c r="H60">
        <v>70720</v>
      </c>
      <c r="I60">
        <v>1251892529.7021</v>
      </c>
    </row>
    <row r="61" spans="1:9">
      <c r="A61" s="12">
        <v>45233</v>
      </c>
      <c r="B61" t="s">
        <v>37</v>
      </c>
      <c r="C61" t="s">
        <v>38</v>
      </c>
      <c r="D61">
        <v>17.435500000000001</v>
      </c>
      <c r="E61">
        <v>17.672499999999999</v>
      </c>
      <c r="F61">
        <v>-1.34107</v>
      </c>
      <c r="G61">
        <v>-0.23699999999999999</v>
      </c>
      <c r="H61">
        <v>70720</v>
      </c>
      <c r="I61">
        <v>1233038577.4354999</v>
      </c>
    </row>
    <row r="62" spans="1:9">
      <c r="A62" s="12">
        <v>45232</v>
      </c>
      <c r="B62" t="s">
        <v>37</v>
      </c>
      <c r="C62" t="s">
        <v>38</v>
      </c>
      <c r="D62">
        <v>17.672499999999999</v>
      </c>
      <c r="E62">
        <v>17.492799999999999</v>
      </c>
      <c r="F62">
        <v>1.02728</v>
      </c>
      <c r="G62">
        <v>0.1797</v>
      </c>
      <c r="H62">
        <v>70720</v>
      </c>
      <c r="I62">
        <v>1249799217.6724999</v>
      </c>
    </row>
    <row r="63" spans="1:9">
      <c r="A63" s="12">
        <v>45231</v>
      </c>
      <c r="B63" t="s">
        <v>37</v>
      </c>
      <c r="C63" t="s">
        <v>38</v>
      </c>
      <c r="D63">
        <v>17.492799999999999</v>
      </c>
      <c r="E63">
        <v>17.5945</v>
      </c>
      <c r="F63">
        <v>-0.57801999999999998</v>
      </c>
      <c r="G63">
        <v>-0.1017</v>
      </c>
      <c r="H63">
        <v>67770</v>
      </c>
      <c r="I63">
        <v>1185487073.4928</v>
      </c>
    </row>
    <row r="64" spans="1:9">
      <c r="A64" s="12">
        <v>45230</v>
      </c>
      <c r="B64" t="s">
        <v>37</v>
      </c>
      <c r="C64" t="s">
        <v>38</v>
      </c>
      <c r="D64">
        <v>17.5945</v>
      </c>
      <c r="E64">
        <v>17.5181</v>
      </c>
      <c r="F64">
        <v>0.43612000000000001</v>
      </c>
      <c r="G64">
        <v>7.6399999999999996E-2</v>
      </c>
      <c r="H64">
        <v>62520</v>
      </c>
      <c r="I64">
        <v>1100008157.5945001</v>
      </c>
    </row>
    <row r="65" spans="1:9">
      <c r="A65" s="12">
        <v>45229</v>
      </c>
      <c r="B65" t="s">
        <v>37</v>
      </c>
      <c r="C65" t="s">
        <v>38</v>
      </c>
      <c r="D65">
        <v>17.5181</v>
      </c>
      <c r="E65">
        <v>17.110099999999999</v>
      </c>
      <c r="F65">
        <v>2.38456</v>
      </c>
      <c r="G65">
        <v>0.40799999999999997</v>
      </c>
      <c r="H65">
        <v>62140</v>
      </c>
      <c r="I65">
        <v>1088574751.5181</v>
      </c>
    </row>
    <row r="66" spans="1:9">
      <c r="A66" s="12">
        <v>45226</v>
      </c>
      <c r="B66" t="s">
        <v>37</v>
      </c>
      <c r="C66" t="s">
        <v>38</v>
      </c>
      <c r="D66">
        <v>17.110099999999999</v>
      </c>
      <c r="E66">
        <v>17.288</v>
      </c>
      <c r="F66">
        <v>-1.02904</v>
      </c>
      <c r="G66">
        <v>-0.1779</v>
      </c>
      <c r="H66">
        <v>62680</v>
      </c>
      <c r="I66">
        <v>1072461085.1101</v>
      </c>
    </row>
    <row r="67" spans="1:9">
      <c r="A67" s="12">
        <v>45225</v>
      </c>
      <c r="B67" t="s">
        <v>37</v>
      </c>
      <c r="C67" t="s">
        <v>38</v>
      </c>
      <c r="D67">
        <v>17.288</v>
      </c>
      <c r="E67">
        <v>17.740600000000001</v>
      </c>
      <c r="F67">
        <v>-2.5512100000000002</v>
      </c>
      <c r="G67">
        <v>-0.4526</v>
      </c>
      <c r="H67">
        <v>62680</v>
      </c>
      <c r="I67">
        <v>1083611857.2880001</v>
      </c>
    </row>
    <row r="68" spans="1:9">
      <c r="A68" s="12">
        <v>45224</v>
      </c>
      <c r="B68" t="s">
        <v>37</v>
      </c>
      <c r="C68" t="s">
        <v>38</v>
      </c>
      <c r="D68">
        <v>17.740600000000001</v>
      </c>
      <c r="E68">
        <v>17.212900000000001</v>
      </c>
      <c r="F68">
        <v>3.0657199999999998</v>
      </c>
      <c r="G68">
        <v>0.52769999999999995</v>
      </c>
      <c r="H68">
        <v>61980</v>
      </c>
      <c r="I68">
        <v>1099562405.7406001</v>
      </c>
    </row>
    <row r="69" spans="1:9">
      <c r="A69" s="12">
        <v>45223</v>
      </c>
      <c r="B69" t="s">
        <v>37</v>
      </c>
      <c r="C69" t="s">
        <v>38</v>
      </c>
      <c r="D69">
        <v>17.212900000000001</v>
      </c>
      <c r="E69">
        <v>16.010999999999999</v>
      </c>
      <c r="F69">
        <v>7.50671</v>
      </c>
      <c r="G69">
        <v>1.2019</v>
      </c>
      <c r="H69">
        <v>61980</v>
      </c>
      <c r="I69">
        <v>1066855559.2129</v>
      </c>
    </row>
    <row r="70" spans="1:9">
      <c r="A70" s="12">
        <v>45222</v>
      </c>
      <c r="B70" t="s">
        <v>37</v>
      </c>
      <c r="C70" t="s">
        <v>38</v>
      </c>
      <c r="D70">
        <v>16.010999999999999</v>
      </c>
      <c r="E70">
        <v>15.0829</v>
      </c>
      <c r="F70">
        <v>6.1533300000000004</v>
      </c>
      <c r="G70">
        <v>0.92810000000000004</v>
      </c>
      <c r="H70">
        <v>61450</v>
      </c>
      <c r="I70">
        <v>983875966.01100004</v>
      </c>
    </row>
    <row r="71" spans="1:9">
      <c r="A71" s="12">
        <v>45219</v>
      </c>
      <c r="B71" t="s">
        <v>37</v>
      </c>
      <c r="C71" t="s">
        <v>38</v>
      </c>
      <c r="D71">
        <v>15.0829</v>
      </c>
      <c r="E71">
        <v>14.6791</v>
      </c>
      <c r="F71">
        <v>2.7508499999999998</v>
      </c>
      <c r="G71">
        <v>0.40379999999999999</v>
      </c>
      <c r="H71">
        <v>61830</v>
      </c>
      <c r="I71">
        <v>932575722.08290005</v>
      </c>
    </row>
    <row r="72" spans="1:9">
      <c r="A72" s="12">
        <v>45218</v>
      </c>
      <c r="B72" t="s">
        <v>37</v>
      </c>
      <c r="C72" t="s">
        <v>38</v>
      </c>
      <c r="D72">
        <v>14.6791</v>
      </c>
      <c r="E72">
        <v>14.3841</v>
      </c>
      <c r="F72">
        <v>2.0508799999999998</v>
      </c>
      <c r="G72">
        <v>0.29499999999999998</v>
      </c>
      <c r="H72">
        <v>61830</v>
      </c>
      <c r="I72">
        <v>907608767.67910004</v>
      </c>
    </row>
    <row r="73" spans="1:9">
      <c r="A73" s="12">
        <v>45217</v>
      </c>
      <c r="B73" t="s">
        <v>37</v>
      </c>
      <c r="C73" t="s">
        <v>38</v>
      </c>
      <c r="D73">
        <v>14.3841</v>
      </c>
      <c r="E73">
        <v>14.5341</v>
      </c>
      <c r="F73">
        <v>-1.03206</v>
      </c>
      <c r="G73">
        <v>-0.15</v>
      </c>
      <c r="H73">
        <v>61830</v>
      </c>
      <c r="I73">
        <v>889368917.38409996</v>
      </c>
    </row>
    <row r="74" spans="1:9">
      <c r="A74" s="12">
        <v>45216</v>
      </c>
      <c r="B74" t="s">
        <v>37</v>
      </c>
      <c r="C74" t="s">
        <v>38</v>
      </c>
      <c r="D74">
        <v>14.5341</v>
      </c>
      <c r="E74">
        <v>14.512</v>
      </c>
      <c r="F74">
        <v>0.15229000000000001</v>
      </c>
      <c r="G74">
        <v>2.2100000000000002E-2</v>
      </c>
      <c r="H74">
        <v>62080</v>
      </c>
      <c r="I74">
        <v>902276942.53410006</v>
      </c>
    </row>
    <row r="75" spans="1:9">
      <c r="A75" s="12">
        <v>45215</v>
      </c>
      <c r="B75" t="s">
        <v>37</v>
      </c>
      <c r="C75" t="s">
        <v>38</v>
      </c>
      <c r="D75">
        <v>14.512</v>
      </c>
      <c r="E75">
        <v>13.6257</v>
      </c>
      <c r="F75">
        <v>6.5046200000000001</v>
      </c>
      <c r="G75">
        <v>0.88629999999999998</v>
      </c>
      <c r="H75">
        <v>62230</v>
      </c>
      <c r="I75">
        <v>903081774.51199996</v>
      </c>
    </row>
    <row r="76" spans="1:9">
      <c r="A76" s="12">
        <v>45212</v>
      </c>
      <c r="B76" t="s">
        <v>37</v>
      </c>
      <c r="C76" t="s">
        <v>38</v>
      </c>
      <c r="D76">
        <v>13.6257</v>
      </c>
      <c r="E76">
        <v>13.581099999999999</v>
      </c>
      <c r="F76">
        <v>0.32840000000000003</v>
      </c>
      <c r="G76">
        <v>4.4600000000000001E-2</v>
      </c>
      <c r="H76">
        <v>62550</v>
      </c>
      <c r="I76">
        <v>852287548.6257</v>
      </c>
    </row>
    <row r="77" spans="1:9">
      <c r="A77" s="12">
        <v>45211</v>
      </c>
      <c r="B77" t="s">
        <v>37</v>
      </c>
      <c r="C77" t="s">
        <v>38</v>
      </c>
      <c r="D77">
        <v>13.581099999999999</v>
      </c>
      <c r="E77">
        <v>13.605700000000001</v>
      </c>
      <c r="F77">
        <v>-0.18081</v>
      </c>
      <c r="G77">
        <v>-2.46E-2</v>
      </c>
      <c r="H77">
        <v>62550</v>
      </c>
      <c r="I77">
        <v>849497818.58109999</v>
      </c>
    </row>
    <row r="78" spans="1:9">
      <c r="A78" s="12">
        <v>45210</v>
      </c>
      <c r="B78" t="s">
        <v>37</v>
      </c>
      <c r="C78" t="s">
        <v>38</v>
      </c>
      <c r="D78">
        <v>13.605700000000001</v>
      </c>
      <c r="E78">
        <v>13.9534</v>
      </c>
      <c r="F78">
        <v>-2.49187</v>
      </c>
      <c r="G78">
        <v>-0.34770000000000001</v>
      </c>
      <c r="H78">
        <v>62550</v>
      </c>
      <c r="I78">
        <v>851036548.60570002</v>
      </c>
    </row>
    <row r="79" spans="1:9">
      <c r="A79" s="12">
        <v>45209</v>
      </c>
      <c r="B79" t="s">
        <v>37</v>
      </c>
      <c r="C79" t="s">
        <v>38</v>
      </c>
      <c r="D79">
        <v>13.9534</v>
      </c>
      <c r="E79">
        <v>14.0784</v>
      </c>
      <c r="F79">
        <v>-0.88788</v>
      </c>
      <c r="G79">
        <v>-0.125</v>
      </c>
      <c r="H79">
        <v>62550</v>
      </c>
      <c r="I79">
        <v>872785183.95340002</v>
      </c>
    </row>
    <row r="80" spans="1:9">
      <c r="A80" s="12">
        <v>45208</v>
      </c>
      <c r="B80" t="s">
        <v>37</v>
      </c>
      <c r="C80" t="s">
        <v>38</v>
      </c>
      <c r="D80">
        <v>14.0784</v>
      </c>
      <c r="E80">
        <v>14.2821</v>
      </c>
      <c r="F80">
        <v>-1.4262600000000001</v>
      </c>
      <c r="G80">
        <v>-0.20369999999999999</v>
      </c>
      <c r="H80">
        <v>62550</v>
      </c>
      <c r="I80">
        <v>880603934.07840002</v>
      </c>
    </row>
    <row r="81" spans="1:9">
      <c r="A81" s="12">
        <v>45205</v>
      </c>
      <c r="B81" t="s">
        <v>37</v>
      </c>
      <c r="C81" t="s">
        <v>38</v>
      </c>
      <c r="D81">
        <v>14.2821</v>
      </c>
      <c r="E81">
        <v>14.0053</v>
      </c>
      <c r="F81">
        <v>1.9763900000000001</v>
      </c>
      <c r="G81">
        <v>0.27679999999999999</v>
      </c>
      <c r="H81">
        <v>62550</v>
      </c>
      <c r="I81">
        <v>893345369.28209996</v>
      </c>
    </row>
    <row r="82" spans="1:9">
      <c r="A82" s="12">
        <v>45204</v>
      </c>
      <c r="B82" t="s">
        <v>37</v>
      </c>
      <c r="C82" t="s">
        <v>38</v>
      </c>
      <c r="D82">
        <v>14.0053</v>
      </c>
      <c r="E82">
        <v>14.085699999999999</v>
      </c>
      <c r="F82">
        <v>-0.57079000000000002</v>
      </c>
      <c r="G82">
        <v>-8.0399999999999999E-2</v>
      </c>
      <c r="H82">
        <v>62840</v>
      </c>
      <c r="I82">
        <v>880093066.00530005</v>
      </c>
    </row>
    <row r="83" spans="1:9">
      <c r="A83" s="12">
        <v>45203</v>
      </c>
      <c r="B83" t="s">
        <v>37</v>
      </c>
      <c r="C83" t="s">
        <v>38</v>
      </c>
      <c r="D83">
        <v>14.085699999999999</v>
      </c>
      <c r="E83">
        <v>13.885999999999999</v>
      </c>
      <c r="F83">
        <v>1.43814</v>
      </c>
      <c r="G83">
        <v>0.19969999999999999</v>
      </c>
      <c r="H83">
        <v>63060</v>
      </c>
      <c r="I83">
        <v>888244256.08570004</v>
      </c>
    </row>
    <row r="84" spans="1:9">
      <c r="A84" s="12">
        <v>45202</v>
      </c>
      <c r="B84" t="s">
        <v>37</v>
      </c>
      <c r="C84" t="s">
        <v>38</v>
      </c>
      <c r="D84">
        <v>13.885999999999999</v>
      </c>
      <c r="E84">
        <v>14.265000000000001</v>
      </c>
      <c r="F84">
        <v>-2.6568499999999999</v>
      </c>
      <c r="G84">
        <v>-0.379</v>
      </c>
      <c r="H84">
        <v>63240</v>
      </c>
      <c r="I84">
        <v>878150653.88600004</v>
      </c>
    </row>
    <row r="85" spans="1:9">
      <c r="A85" s="12">
        <v>45201</v>
      </c>
      <c r="B85" t="s">
        <v>37</v>
      </c>
      <c r="C85" t="s">
        <v>38</v>
      </c>
      <c r="D85">
        <v>14.265000000000001</v>
      </c>
      <c r="E85">
        <v>13.805999999999999</v>
      </c>
      <c r="F85">
        <v>3.32464</v>
      </c>
      <c r="G85">
        <v>0.45900000000000002</v>
      </c>
      <c r="H85">
        <v>63410</v>
      </c>
      <c r="I85">
        <v>904543664.26499999</v>
      </c>
    </row>
    <row r="86" spans="1:9">
      <c r="A86" s="12">
        <v>45198</v>
      </c>
      <c r="B86" t="s">
        <v>37</v>
      </c>
      <c r="C86" t="s">
        <v>38</v>
      </c>
      <c r="D86">
        <v>13.805999999999999</v>
      </c>
      <c r="E86">
        <v>13.939</v>
      </c>
      <c r="F86">
        <v>-0.95416000000000001</v>
      </c>
      <c r="G86">
        <v>-0.13300000000000001</v>
      </c>
      <c r="H86">
        <v>63770</v>
      </c>
      <c r="I86">
        <v>880408633.80599999</v>
      </c>
    </row>
    <row r="87" spans="1:9">
      <c r="A87" s="12">
        <v>45197</v>
      </c>
      <c r="B87" t="s">
        <v>37</v>
      </c>
      <c r="C87" t="s">
        <v>38</v>
      </c>
      <c r="D87">
        <v>13.939</v>
      </c>
      <c r="E87">
        <v>13.4642</v>
      </c>
      <c r="F87">
        <v>3.5263900000000001</v>
      </c>
      <c r="G87">
        <v>0.4748</v>
      </c>
      <c r="H87">
        <v>63970</v>
      </c>
      <c r="I87">
        <v>891677843.93900001</v>
      </c>
    </row>
    <row r="88" spans="1:9">
      <c r="A88" s="12">
        <v>45196</v>
      </c>
      <c r="B88" t="s">
        <v>37</v>
      </c>
      <c r="C88" t="s">
        <v>38</v>
      </c>
      <c r="D88">
        <v>13.4642</v>
      </c>
      <c r="E88">
        <v>13.465</v>
      </c>
      <c r="F88">
        <v>-5.94E-3</v>
      </c>
      <c r="G88">
        <v>-8.0000000000000004E-4</v>
      </c>
      <c r="H88">
        <v>63970</v>
      </c>
      <c r="I88">
        <v>861304887.46420002</v>
      </c>
    </row>
    <row r="89" spans="1:9">
      <c r="A89" s="12">
        <v>45195</v>
      </c>
      <c r="B89" t="s">
        <v>37</v>
      </c>
      <c r="C89" t="s">
        <v>38</v>
      </c>
      <c r="D89">
        <v>13.465</v>
      </c>
      <c r="E89">
        <v>13.524800000000001</v>
      </c>
      <c r="F89">
        <v>-0.44214999999999999</v>
      </c>
      <c r="G89">
        <v>-5.9799999999999999E-2</v>
      </c>
      <c r="H89">
        <v>64360</v>
      </c>
      <c r="I89">
        <v>866607413.46500003</v>
      </c>
    </row>
    <row r="90" spans="1:9">
      <c r="A90" s="12">
        <v>45194</v>
      </c>
      <c r="B90" t="s">
        <v>37</v>
      </c>
      <c r="C90" t="s">
        <v>38</v>
      </c>
      <c r="D90">
        <v>13.524800000000001</v>
      </c>
      <c r="E90">
        <v>13.6144</v>
      </c>
      <c r="F90">
        <v>-0.65812999999999999</v>
      </c>
      <c r="G90">
        <v>-8.9599999999999999E-2</v>
      </c>
      <c r="H90">
        <v>64490</v>
      </c>
      <c r="I90">
        <v>872214365.52479994</v>
      </c>
    </row>
    <row r="91" spans="1:9">
      <c r="A91" s="12">
        <v>45191</v>
      </c>
      <c r="B91" t="s">
        <v>37</v>
      </c>
      <c r="C91" t="s">
        <v>38</v>
      </c>
      <c r="D91">
        <v>13.6144</v>
      </c>
      <c r="E91">
        <v>13.6614</v>
      </c>
      <c r="F91">
        <v>-0.34404000000000001</v>
      </c>
      <c r="G91">
        <v>-4.7E-2</v>
      </c>
      <c r="H91">
        <v>65110</v>
      </c>
      <c r="I91">
        <v>886433597.61440003</v>
      </c>
    </row>
    <row r="92" spans="1:9">
      <c r="A92" s="12">
        <v>45190</v>
      </c>
      <c r="B92" t="s">
        <v>37</v>
      </c>
      <c r="C92" t="s">
        <v>38</v>
      </c>
      <c r="D92">
        <v>13.6614</v>
      </c>
      <c r="E92">
        <v>13.8398</v>
      </c>
      <c r="F92">
        <v>-1.28904</v>
      </c>
      <c r="G92">
        <v>-0.1784</v>
      </c>
      <c r="H92">
        <v>65150</v>
      </c>
      <c r="I92">
        <v>890040223.66139996</v>
      </c>
    </row>
    <row r="93" spans="1:9">
      <c r="A93" s="12">
        <v>45189</v>
      </c>
      <c r="B93" t="s">
        <v>37</v>
      </c>
      <c r="C93" t="s">
        <v>38</v>
      </c>
      <c r="D93">
        <v>13.8398</v>
      </c>
      <c r="E93">
        <v>13.981199999999999</v>
      </c>
      <c r="F93">
        <v>-1.01136</v>
      </c>
      <c r="G93">
        <v>-0.1414</v>
      </c>
      <c r="H93">
        <v>65200</v>
      </c>
      <c r="I93">
        <v>902354973.8398</v>
      </c>
    </row>
    <row r="94" spans="1:9">
      <c r="A94" s="12">
        <v>45188</v>
      </c>
      <c r="B94" t="s">
        <v>37</v>
      </c>
      <c r="C94" t="s">
        <v>38</v>
      </c>
      <c r="D94">
        <v>13.981199999999999</v>
      </c>
      <c r="E94">
        <v>13.783300000000001</v>
      </c>
      <c r="F94">
        <v>1.4358</v>
      </c>
      <c r="G94">
        <v>0.19789999999999999</v>
      </c>
      <c r="H94">
        <v>65420</v>
      </c>
      <c r="I94">
        <v>914650117.98119998</v>
      </c>
    </row>
    <row r="95" spans="1:9">
      <c r="A95" s="12">
        <v>45187</v>
      </c>
      <c r="B95" t="s">
        <v>37</v>
      </c>
      <c r="C95" t="s">
        <v>38</v>
      </c>
      <c r="D95">
        <v>13.783300000000001</v>
      </c>
      <c r="E95">
        <v>13.5678</v>
      </c>
      <c r="F95">
        <v>1.58832</v>
      </c>
      <c r="G95">
        <v>0.2155</v>
      </c>
      <c r="H95">
        <v>65420</v>
      </c>
      <c r="I95">
        <v>901703499.78330004</v>
      </c>
    </row>
    <row r="96" spans="1:9">
      <c r="A96" s="12">
        <v>45184</v>
      </c>
      <c r="B96" t="s">
        <v>37</v>
      </c>
      <c r="C96" t="s">
        <v>38</v>
      </c>
      <c r="D96">
        <v>13.5678</v>
      </c>
      <c r="E96">
        <v>13.712999999999999</v>
      </c>
      <c r="F96">
        <v>-1.0588500000000001</v>
      </c>
      <c r="G96">
        <v>-0.1452</v>
      </c>
      <c r="H96">
        <v>65900</v>
      </c>
      <c r="I96">
        <v>894118033.56780005</v>
      </c>
    </row>
    <row r="97" spans="1:9">
      <c r="A97" s="12">
        <v>45183</v>
      </c>
      <c r="B97" t="s">
        <v>37</v>
      </c>
      <c r="C97" t="s">
        <v>38</v>
      </c>
      <c r="D97">
        <v>13.712999999999999</v>
      </c>
      <c r="E97">
        <v>13.4239</v>
      </c>
      <c r="F97">
        <v>2.1536200000000001</v>
      </c>
      <c r="G97">
        <v>0.28910000000000002</v>
      </c>
      <c r="H97">
        <v>65960</v>
      </c>
      <c r="I97">
        <v>904509493.71300006</v>
      </c>
    </row>
    <row r="98" spans="1:9">
      <c r="A98" s="12">
        <v>45182</v>
      </c>
      <c r="B98" t="s">
        <v>37</v>
      </c>
      <c r="C98" t="s">
        <v>38</v>
      </c>
      <c r="D98">
        <v>13.4239</v>
      </c>
      <c r="E98">
        <v>13.383100000000001</v>
      </c>
      <c r="F98">
        <v>0.30486000000000002</v>
      </c>
      <c r="G98">
        <v>4.0800000000000003E-2</v>
      </c>
      <c r="H98">
        <v>67040</v>
      </c>
      <c r="I98">
        <v>899938269.42390001</v>
      </c>
    </row>
    <row r="99" spans="1:9">
      <c r="A99" s="12">
        <v>45181</v>
      </c>
      <c r="B99" t="s">
        <v>37</v>
      </c>
      <c r="C99" t="s">
        <v>38</v>
      </c>
      <c r="D99">
        <v>13.383100000000001</v>
      </c>
      <c r="E99">
        <v>12.823700000000001</v>
      </c>
      <c r="F99">
        <v>4.3622399999999999</v>
      </c>
      <c r="G99">
        <v>0.55940000000000001</v>
      </c>
      <c r="H99">
        <v>67360</v>
      </c>
      <c r="I99">
        <v>901485629.38310003</v>
      </c>
    </row>
    <row r="100" spans="1:9">
      <c r="A100" s="12">
        <v>45180</v>
      </c>
      <c r="B100" t="s">
        <v>37</v>
      </c>
      <c r="C100" t="s">
        <v>38</v>
      </c>
      <c r="D100">
        <v>12.823700000000001</v>
      </c>
      <c r="E100">
        <v>13.319100000000001</v>
      </c>
      <c r="F100">
        <v>-3.7194699999999998</v>
      </c>
      <c r="G100">
        <v>-0.49540000000000001</v>
      </c>
      <c r="H100">
        <v>67690</v>
      </c>
      <c r="I100">
        <v>868036265.82369995</v>
      </c>
    </row>
    <row r="101" spans="1:9">
      <c r="A101" s="12">
        <v>45177</v>
      </c>
      <c r="B101" t="s">
        <v>37</v>
      </c>
      <c r="C101" t="s">
        <v>38</v>
      </c>
      <c r="D101">
        <v>13.319100000000001</v>
      </c>
      <c r="E101">
        <v>13.3043</v>
      </c>
      <c r="F101">
        <v>0.11124000000000001</v>
      </c>
      <c r="G101">
        <v>1.4800000000000001E-2</v>
      </c>
      <c r="H101">
        <v>68690</v>
      </c>
      <c r="I101">
        <v>914888992.31910002</v>
      </c>
    </row>
    <row r="102" spans="1:9">
      <c r="A102" s="12">
        <v>45176</v>
      </c>
      <c r="B102" t="s">
        <v>37</v>
      </c>
      <c r="C102" t="s">
        <v>38</v>
      </c>
      <c r="D102">
        <v>13.3043</v>
      </c>
      <c r="E102">
        <v>13.1629</v>
      </c>
      <c r="F102">
        <v>1.07423</v>
      </c>
      <c r="G102">
        <v>0.1414</v>
      </c>
      <c r="H102">
        <v>68690</v>
      </c>
      <c r="I102">
        <v>913872380.30429995</v>
      </c>
    </row>
    <row r="103" spans="1:9">
      <c r="A103" s="12">
        <v>45175</v>
      </c>
      <c r="B103" t="s">
        <v>37</v>
      </c>
      <c r="C103" t="s">
        <v>38</v>
      </c>
      <c r="D103">
        <v>13.1629</v>
      </c>
      <c r="E103">
        <v>13.1732</v>
      </c>
      <c r="F103">
        <v>-7.8189999999999996E-2</v>
      </c>
      <c r="G103">
        <v>-1.03E-2</v>
      </c>
      <c r="H103">
        <v>68690</v>
      </c>
      <c r="I103">
        <v>904159614.16289997</v>
      </c>
    </row>
    <row r="104" spans="1:9">
      <c r="A104" s="12">
        <v>45174</v>
      </c>
      <c r="B104" t="s">
        <v>37</v>
      </c>
      <c r="C104" t="s">
        <v>38</v>
      </c>
      <c r="D104">
        <v>13.1732</v>
      </c>
      <c r="E104">
        <v>13.158899999999999</v>
      </c>
      <c r="F104">
        <v>0.10867</v>
      </c>
      <c r="G104">
        <v>1.43E-2</v>
      </c>
      <c r="H104">
        <v>70690</v>
      </c>
      <c r="I104">
        <v>931213521.17320001</v>
      </c>
    </row>
    <row r="105" spans="1:9">
      <c r="A105" s="12">
        <v>45170</v>
      </c>
      <c r="B105" t="s">
        <v>37</v>
      </c>
      <c r="C105" t="s">
        <v>38</v>
      </c>
      <c r="D105">
        <v>13.158899999999999</v>
      </c>
      <c r="E105">
        <v>13.4389</v>
      </c>
      <c r="F105">
        <v>-2.0834999999999999</v>
      </c>
      <c r="G105">
        <v>-0.28000000000000003</v>
      </c>
      <c r="H105">
        <v>70690</v>
      </c>
      <c r="I105">
        <v>930202654.15890002</v>
      </c>
    </row>
    <row r="106" spans="1:9">
      <c r="A106" s="12">
        <v>45169</v>
      </c>
      <c r="B106" t="s">
        <v>37</v>
      </c>
      <c r="C106" t="s">
        <v>38</v>
      </c>
      <c r="D106">
        <v>13.4389</v>
      </c>
      <c r="E106">
        <v>13.9564</v>
      </c>
      <c r="F106">
        <v>-3.7079800000000001</v>
      </c>
      <c r="G106">
        <v>-0.51749999999999996</v>
      </c>
      <c r="H106">
        <v>70850</v>
      </c>
      <c r="I106">
        <v>952146078.43889999</v>
      </c>
    </row>
    <row r="107" spans="1:9">
      <c r="A107" s="12">
        <v>45168</v>
      </c>
      <c r="B107" t="s">
        <v>37</v>
      </c>
      <c r="C107" t="s">
        <v>38</v>
      </c>
      <c r="D107">
        <v>13.9564</v>
      </c>
      <c r="E107">
        <v>14.340199999999999</v>
      </c>
      <c r="F107">
        <v>-2.67639</v>
      </c>
      <c r="G107">
        <v>-0.38379999999999997</v>
      </c>
      <c r="H107">
        <v>70850</v>
      </c>
      <c r="I107">
        <v>988810953.95640004</v>
      </c>
    </row>
    <row r="108" spans="1:9">
      <c r="A108" s="12">
        <v>45167</v>
      </c>
      <c r="B108" t="s">
        <v>37</v>
      </c>
      <c r="C108" t="s">
        <v>38</v>
      </c>
      <c r="D108">
        <v>14.340199999999999</v>
      </c>
      <c r="E108">
        <v>13.354799999999999</v>
      </c>
      <c r="F108">
        <v>7.3786199999999997</v>
      </c>
      <c r="G108">
        <v>0.98540000000000005</v>
      </c>
      <c r="H108">
        <v>71970</v>
      </c>
      <c r="I108">
        <v>1032064208.3401999</v>
      </c>
    </row>
    <row r="109" spans="1:9">
      <c r="A109" s="12">
        <v>45166</v>
      </c>
      <c r="B109" t="s">
        <v>37</v>
      </c>
      <c r="C109" t="s">
        <v>38</v>
      </c>
      <c r="D109">
        <v>13.354799999999999</v>
      </c>
      <c r="E109">
        <v>13.354900000000001</v>
      </c>
      <c r="F109">
        <v>-7.5000000000000002E-4</v>
      </c>
      <c r="G109">
        <v>-1E-4</v>
      </c>
      <c r="H109">
        <v>70070</v>
      </c>
      <c r="I109">
        <v>935770849.35479999</v>
      </c>
    </row>
    <row r="110" spans="1:9">
      <c r="A110" s="12">
        <v>45163</v>
      </c>
      <c r="B110" t="s">
        <v>37</v>
      </c>
      <c r="C110" t="s">
        <v>38</v>
      </c>
      <c r="D110">
        <v>13.354900000000001</v>
      </c>
      <c r="E110">
        <v>13.3866</v>
      </c>
      <c r="F110">
        <v>-0.23680000000000001</v>
      </c>
      <c r="G110">
        <v>-3.1699999999999999E-2</v>
      </c>
      <c r="H110">
        <v>70400</v>
      </c>
      <c r="I110">
        <v>940184973.3549</v>
      </c>
    </row>
    <row r="111" spans="1:9">
      <c r="A111" s="12">
        <v>45162</v>
      </c>
      <c r="B111" t="s">
        <v>37</v>
      </c>
      <c r="C111" t="s">
        <v>38</v>
      </c>
      <c r="D111">
        <v>13.3866</v>
      </c>
      <c r="E111">
        <v>13.708399999999999</v>
      </c>
      <c r="F111">
        <v>-2.3474699999999999</v>
      </c>
      <c r="G111">
        <v>-0.32179999999999997</v>
      </c>
      <c r="H111">
        <v>70400</v>
      </c>
      <c r="I111">
        <v>942416653.38660002</v>
      </c>
    </row>
    <row r="112" spans="1:9">
      <c r="A112" s="12">
        <v>45161</v>
      </c>
      <c r="B112" t="s">
        <v>37</v>
      </c>
      <c r="C112" t="s">
        <v>38</v>
      </c>
      <c r="D112">
        <v>13.708399999999999</v>
      </c>
      <c r="E112">
        <v>13.2826</v>
      </c>
      <c r="F112">
        <v>3.2057000000000002</v>
      </c>
      <c r="G112">
        <v>0.42580000000000001</v>
      </c>
      <c r="H112">
        <v>70490</v>
      </c>
      <c r="I112">
        <v>966305129.70840001</v>
      </c>
    </row>
    <row r="113" spans="1:9">
      <c r="A113" s="12">
        <v>45160</v>
      </c>
      <c r="B113" t="s">
        <v>37</v>
      </c>
      <c r="C113" t="s">
        <v>38</v>
      </c>
      <c r="D113">
        <v>13.2826</v>
      </c>
      <c r="E113">
        <v>13.4575</v>
      </c>
      <c r="F113">
        <v>-1.29965</v>
      </c>
      <c r="G113">
        <v>-0.1749</v>
      </c>
      <c r="H113">
        <v>70700</v>
      </c>
      <c r="I113">
        <v>939079833.28260005</v>
      </c>
    </row>
    <row r="114" spans="1:9">
      <c r="A114" s="12">
        <v>45159</v>
      </c>
      <c r="B114" t="s">
        <v>37</v>
      </c>
      <c r="C114" t="s">
        <v>38</v>
      </c>
      <c r="D114">
        <v>13.4575</v>
      </c>
      <c r="E114">
        <v>13.4373</v>
      </c>
      <c r="F114">
        <v>0.15032999999999999</v>
      </c>
      <c r="G114">
        <v>2.0199999999999999E-2</v>
      </c>
      <c r="H114">
        <v>70970</v>
      </c>
      <c r="I114">
        <v>955078788.45749998</v>
      </c>
    </row>
    <row r="115" spans="1:9">
      <c r="A115" s="12">
        <v>45156</v>
      </c>
      <c r="B115" t="s">
        <v>37</v>
      </c>
      <c r="C115" t="s">
        <v>38</v>
      </c>
      <c r="D115">
        <v>13.4373</v>
      </c>
      <c r="E115">
        <v>14.382400000000001</v>
      </c>
      <c r="F115">
        <v>-6.5712299999999999</v>
      </c>
      <c r="G115">
        <v>-0.94510000000000005</v>
      </c>
      <c r="H115">
        <v>71050</v>
      </c>
      <c r="I115">
        <v>954720178.43729997</v>
      </c>
    </row>
    <row r="116" spans="1:9">
      <c r="A116" s="12">
        <v>45155</v>
      </c>
      <c r="B116" t="s">
        <v>37</v>
      </c>
      <c r="C116" t="s">
        <v>38</v>
      </c>
      <c r="D116">
        <v>14.382400000000001</v>
      </c>
      <c r="E116">
        <v>15.0357</v>
      </c>
      <c r="F116">
        <v>-4.3449900000000001</v>
      </c>
      <c r="G116">
        <v>-0.65329999999999999</v>
      </c>
      <c r="H116">
        <v>71480</v>
      </c>
      <c r="I116">
        <v>1028053966.3824</v>
      </c>
    </row>
    <row r="117" spans="1:9">
      <c r="A117" s="12">
        <v>45154</v>
      </c>
      <c r="B117" t="s">
        <v>37</v>
      </c>
      <c r="C117" t="s">
        <v>38</v>
      </c>
      <c r="D117">
        <v>15.0357</v>
      </c>
      <c r="E117">
        <v>15.0846</v>
      </c>
      <c r="F117">
        <v>-0.32417000000000001</v>
      </c>
      <c r="G117">
        <v>-4.8899999999999999E-2</v>
      </c>
      <c r="H117">
        <v>71480</v>
      </c>
      <c r="I117">
        <v>1074751851.0357001</v>
      </c>
    </row>
    <row r="118" spans="1:9">
      <c r="A118" s="12">
        <v>45153</v>
      </c>
      <c r="B118" t="s">
        <v>37</v>
      </c>
      <c r="C118" t="s">
        <v>38</v>
      </c>
      <c r="D118">
        <v>15.0846</v>
      </c>
      <c r="E118">
        <v>15.1699</v>
      </c>
      <c r="F118">
        <v>-0.56230000000000002</v>
      </c>
      <c r="G118">
        <v>-8.5300000000000001E-2</v>
      </c>
      <c r="H118">
        <v>71650</v>
      </c>
      <c r="I118">
        <v>1080811605.0846</v>
      </c>
    </row>
    <row r="119" spans="1:9">
      <c r="A119" s="12">
        <v>45152</v>
      </c>
      <c r="B119" t="s">
        <v>37</v>
      </c>
      <c r="C119" t="s">
        <v>38</v>
      </c>
      <c r="D119">
        <v>15.1699</v>
      </c>
      <c r="E119">
        <v>15.2051</v>
      </c>
      <c r="F119">
        <v>-0.23150000000000001</v>
      </c>
      <c r="G119">
        <v>-3.5200000000000002E-2</v>
      </c>
      <c r="H119">
        <v>71650</v>
      </c>
      <c r="I119">
        <v>1086923350.1698999</v>
      </c>
    </row>
    <row r="120" spans="1:9">
      <c r="A120" s="12">
        <v>45149</v>
      </c>
      <c r="B120" t="s">
        <v>37</v>
      </c>
      <c r="C120" t="s">
        <v>38</v>
      </c>
      <c r="D120">
        <v>15.2051</v>
      </c>
      <c r="E120">
        <v>15.218</v>
      </c>
      <c r="F120">
        <v>-8.4769999999999998E-2</v>
      </c>
      <c r="G120">
        <v>-1.29E-2</v>
      </c>
      <c r="H120">
        <v>71800</v>
      </c>
      <c r="I120">
        <v>1091726195.2051001</v>
      </c>
    </row>
    <row r="121" spans="1:9">
      <c r="A121" s="12">
        <v>45148</v>
      </c>
      <c r="B121" t="s">
        <v>37</v>
      </c>
      <c r="C121" t="s">
        <v>38</v>
      </c>
      <c r="D121">
        <v>15.218</v>
      </c>
      <c r="E121">
        <v>15.2258</v>
      </c>
      <c r="F121">
        <v>-5.1229999999999998E-2</v>
      </c>
      <c r="G121">
        <v>-7.7999999999999996E-3</v>
      </c>
      <c r="H121">
        <v>71800</v>
      </c>
      <c r="I121">
        <v>1092652415.2179999</v>
      </c>
    </row>
    <row r="122" spans="1:9">
      <c r="A122" s="12">
        <v>45147</v>
      </c>
      <c r="B122" t="s">
        <v>37</v>
      </c>
      <c r="C122" t="s">
        <v>38</v>
      </c>
      <c r="D122">
        <v>15.2258</v>
      </c>
      <c r="E122">
        <v>15.514799999999999</v>
      </c>
      <c r="F122">
        <v>-1.8627400000000001</v>
      </c>
      <c r="G122">
        <v>-0.28899999999999998</v>
      </c>
      <c r="H122">
        <v>71800</v>
      </c>
      <c r="I122">
        <v>1093212455.2258</v>
      </c>
    </row>
    <row r="123" spans="1:9">
      <c r="A123" s="12">
        <v>45146</v>
      </c>
      <c r="B123" t="s">
        <v>37</v>
      </c>
      <c r="C123" t="s">
        <v>38</v>
      </c>
      <c r="D123">
        <v>15.514799999999999</v>
      </c>
      <c r="E123">
        <v>15.090199999999999</v>
      </c>
      <c r="F123">
        <v>2.8137500000000002</v>
      </c>
      <c r="G123">
        <v>0.42459999999999998</v>
      </c>
      <c r="H123">
        <v>71920</v>
      </c>
      <c r="I123">
        <v>1115824431.5148001</v>
      </c>
    </row>
    <row r="124" spans="1:9">
      <c r="A124" s="12">
        <v>45145</v>
      </c>
      <c r="B124" t="s">
        <v>37</v>
      </c>
      <c r="C124" t="s">
        <v>38</v>
      </c>
      <c r="D124">
        <v>15.090199999999999</v>
      </c>
      <c r="E124">
        <v>15.007099999999999</v>
      </c>
      <c r="F124">
        <v>0.55374000000000001</v>
      </c>
      <c r="G124">
        <v>8.3099999999999993E-2</v>
      </c>
      <c r="H124">
        <v>71510</v>
      </c>
      <c r="I124">
        <v>1079100217.0901999</v>
      </c>
    </row>
    <row r="125" spans="1:9">
      <c r="A125" s="12">
        <v>45142</v>
      </c>
      <c r="B125" t="s">
        <v>37</v>
      </c>
      <c r="C125" t="s">
        <v>38</v>
      </c>
      <c r="D125">
        <v>15.007099999999999</v>
      </c>
      <c r="E125">
        <v>15.157500000000001</v>
      </c>
      <c r="F125">
        <v>-0.99224999999999997</v>
      </c>
      <c r="G125">
        <v>-0.15040000000000001</v>
      </c>
      <c r="H125">
        <v>71740</v>
      </c>
      <c r="I125">
        <v>1076609369.0071001</v>
      </c>
    </row>
    <row r="126" spans="1:9">
      <c r="A126" s="12">
        <v>45141</v>
      </c>
      <c r="B126" t="s">
        <v>37</v>
      </c>
      <c r="C126" t="s">
        <v>38</v>
      </c>
      <c r="D126">
        <v>15.157500000000001</v>
      </c>
      <c r="E126">
        <v>15.0908</v>
      </c>
      <c r="F126">
        <v>0.44198999999999999</v>
      </c>
      <c r="G126">
        <v>6.6699999999999995E-2</v>
      </c>
      <c r="H126">
        <v>71600</v>
      </c>
      <c r="I126">
        <v>1085277015.1575</v>
      </c>
    </row>
    <row r="127" spans="1:9">
      <c r="A127" s="12">
        <v>45140</v>
      </c>
      <c r="B127" t="s">
        <v>37</v>
      </c>
      <c r="C127" t="s">
        <v>38</v>
      </c>
      <c r="D127">
        <v>15.0908</v>
      </c>
      <c r="E127">
        <v>15.1698</v>
      </c>
      <c r="F127">
        <v>-0.52076999999999996</v>
      </c>
      <c r="G127">
        <v>-7.9000000000000001E-2</v>
      </c>
      <c r="H127">
        <v>71350</v>
      </c>
      <c r="I127">
        <v>1076728595.0908</v>
      </c>
    </row>
    <row r="128" spans="1:9">
      <c r="A128" s="12">
        <v>45139</v>
      </c>
      <c r="B128" t="s">
        <v>37</v>
      </c>
      <c r="C128" t="s">
        <v>38</v>
      </c>
      <c r="D128">
        <v>15.1698</v>
      </c>
      <c r="E128">
        <v>15.4735</v>
      </c>
      <c r="F128">
        <v>-1.96271</v>
      </c>
      <c r="G128">
        <v>-0.30370000000000003</v>
      </c>
      <c r="H128">
        <v>71640</v>
      </c>
      <c r="I128">
        <v>1086764487.1698</v>
      </c>
    </row>
    <row r="129" spans="1:9">
      <c r="A129" s="12">
        <v>45138</v>
      </c>
      <c r="B129" t="s">
        <v>37</v>
      </c>
      <c r="C129" t="s">
        <v>38</v>
      </c>
      <c r="D129">
        <v>15.4735</v>
      </c>
      <c r="E129">
        <v>15.601699999999999</v>
      </c>
      <c r="F129">
        <v>-0.82171000000000005</v>
      </c>
      <c r="G129">
        <v>-0.12820000000000001</v>
      </c>
      <c r="H129">
        <v>71640</v>
      </c>
      <c r="I129">
        <v>1108521555.4735</v>
      </c>
    </row>
    <row r="130" spans="1:9">
      <c r="A130" s="12">
        <v>45135</v>
      </c>
      <c r="B130" t="s">
        <v>37</v>
      </c>
      <c r="C130" t="s">
        <v>38</v>
      </c>
      <c r="D130">
        <v>15.601699999999999</v>
      </c>
      <c r="E130">
        <v>15.4862</v>
      </c>
      <c r="F130">
        <v>0.74582999999999999</v>
      </c>
      <c r="G130">
        <v>0.11550000000000001</v>
      </c>
      <c r="H130">
        <v>71640</v>
      </c>
      <c r="I130">
        <v>1117705803.6017001</v>
      </c>
    </row>
    <row r="131" spans="1:9">
      <c r="A131" s="12">
        <v>45134</v>
      </c>
      <c r="B131" t="s">
        <v>37</v>
      </c>
      <c r="C131" t="s">
        <v>38</v>
      </c>
      <c r="D131">
        <v>15.4862</v>
      </c>
      <c r="E131">
        <v>15.652200000000001</v>
      </c>
      <c r="F131">
        <v>-1.0605500000000001</v>
      </c>
      <c r="G131">
        <v>-0.16600000000000001</v>
      </c>
      <c r="H131">
        <v>71640</v>
      </c>
      <c r="I131">
        <v>1109431383.4862001</v>
      </c>
    </row>
    <row r="132" spans="1:9">
      <c r="A132" s="12">
        <v>45133</v>
      </c>
      <c r="B132" t="s">
        <v>37</v>
      </c>
      <c r="C132" t="s">
        <v>38</v>
      </c>
      <c r="D132">
        <v>15.652200000000001</v>
      </c>
      <c r="E132">
        <v>15.5787</v>
      </c>
      <c r="F132">
        <v>0.4718</v>
      </c>
      <c r="G132">
        <v>7.3499999999999996E-2</v>
      </c>
      <c r="H132">
        <v>71640</v>
      </c>
      <c r="I132">
        <v>1121323623.6522</v>
      </c>
    </row>
    <row r="133" spans="1:9">
      <c r="A133" s="12">
        <v>45132</v>
      </c>
      <c r="B133" t="s">
        <v>37</v>
      </c>
      <c r="C133" t="s">
        <v>38</v>
      </c>
      <c r="D133">
        <v>15.5787</v>
      </c>
      <c r="E133">
        <v>15.524699999999999</v>
      </c>
      <c r="F133">
        <v>0.34782999999999997</v>
      </c>
      <c r="G133">
        <v>5.3999999999999999E-2</v>
      </c>
      <c r="H133">
        <v>71700</v>
      </c>
      <c r="I133">
        <v>1116992805.5787001</v>
      </c>
    </row>
    <row r="134" spans="1:9">
      <c r="A134" s="12">
        <v>45131</v>
      </c>
      <c r="B134" t="s">
        <v>37</v>
      </c>
      <c r="C134" t="s">
        <v>38</v>
      </c>
      <c r="D134">
        <v>15.524699999999999</v>
      </c>
      <c r="E134">
        <v>15.950200000000001</v>
      </c>
      <c r="F134">
        <v>-2.6676799999999998</v>
      </c>
      <c r="G134">
        <v>-0.42549999999999999</v>
      </c>
      <c r="H134">
        <v>71700</v>
      </c>
      <c r="I134">
        <v>1113121005.5246999</v>
      </c>
    </row>
    <row r="135" spans="1:9">
      <c r="A135" s="12">
        <v>45128</v>
      </c>
      <c r="B135" t="s">
        <v>37</v>
      </c>
      <c r="C135" t="s">
        <v>38</v>
      </c>
      <c r="D135">
        <v>15.950200000000001</v>
      </c>
      <c r="E135">
        <v>15.882300000000001</v>
      </c>
      <c r="F135">
        <v>0.42752000000000001</v>
      </c>
      <c r="G135">
        <v>6.7900000000000002E-2</v>
      </c>
      <c r="H135">
        <v>72150</v>
      </c>
      <c r="I135">
        <v>1150806945.9502001</v>
      </c>
    </row>
    <row r="136" spans="1:9">
      <c r="A136" s="12">
        <v>45127</v>
      </c>
      <c r="B136" t="s">
        <v>37</v>
      </c>
      <c r="C136" t="s">
        <v>38</v>
      </c>
      <c r="D136">
        <v>15.882300000000001</v>
      </c>
      <c r="E136">
        <v>16.0503</v>
      </c>
      <c r="F136">
        <v>-1.04671</v>
      </c>
      <c r="G136">
        <v>-0.16800000000000001</v>
      </c>
      <c r="H136">
        <v>72150</v>
      </c>
      <c r="I136">
        <v>1145907960.8822999</v>
      </c>
    </row>
    <row r="137" spans="1:9">
      <c r="A137" s="12">
        <v>45126</v>
      </c>
      <c r="B137" t="s">
        <v>37</v>
      </c>
      <c r="C137" t="s">
        <v>38</v>
      </c>
      <c r="D137">
        <v>16.0503</v>
      </c>
      <c r="E137">
        <v>15.879300000000001</v>
      </c>
      <c r="F137">
        <v>1.07687</v>
      </c>
      <c r="G137">
        <v>0.17100000000000001</v>
      </c>
      <c r="H137">
        <v>72150</v>
      </c>
      <c r="I137">
        <v>1158029161.0502999</v>
      </c>
    </row>
    <row r="138" spans="1:9">
      <c r="A138" s="12">
        <v>45125</v>
      </c>
      <c r="B138" t="s">
        <v>37</v>
      </c>
      <c r="C138" t="s">
        <v>38</v>
      </c>
      <c r="D138">
        <v>15.879300000000001</v>
      </c>
      <c r="E138">
        <v>15.991899999999999</v>
      </c>
      <c r="F138">
        <v>-0.70411000000000001</v>
      </c>
      <c r="G138">
        <v>-0.11260000000000001</v>
      </c>
      <c r="H138">
        <v>72290</v>
      </c>
      <c r="I138">
        <v>1147914612.8793001</v>
      </c>
    </row>
    <row r="139" spans="1:9">
      <c r="A139" s="12">
        <v>45124</v>
      </c>
      <c r="B139" t="s">
        <v>37</v>
      </c>
      <c r="C139" t="s">
        <v>38</v>
      </c>
      <c r="D139">
        <v>15.991899999999999</v>
      </c>
      <c r="E139">
        <v>16.1295</v>
      </c>
      <c r="F139">
        <v>-0.85309999999999997</v>
      </c>
      <c r="G139">
        <v>-0.1376</v>
      </c>
      <c r="H139">
        <v>72320</v>
      </c>
      <c r="I139">
        <v>1156534223.9919</v>
      </c>
    </row>
    <row r="140" spans="1:9">
      <c r="A140" s="12">
        <v>45121</v>
      </c>
      <c r="B140" t="s">
        <v>37</v>
      </c>
      <c r="C140" t="s">
        <v>38</v>
      </c>
      <c r="D140">
        <v>16.1295</v>
      </c>
      <c r="E140">
        <v>17.029499999999999</v>
      </c>
      <c r="F140">
        <v>-5.2849500000000003</v>
      </c>
      <c r="G140">
        <v>-0.9</v>
      </c>
      <c r="H140">
        <v>74380</v>
      </c>
      <c r="I140">
        <v>1199712226.1294999</v>
      </c>
    </row>
    <row r="141" spans="1:9">
      <c r="A141" s="12">
        <v>45120</v>
      </c>
      <c r="B141" t="s">
        <v>37</v>
      </c>
      <c r="C141" t="s">
        <v>38</v>
      </c>
      <c r="D141">
        <v>17.029499999999999</v>
      </c>
      <c r="E141">
        <v>16.2058</v>
      </c>
      <c r="F141">
        <v>5.0827499999999999</v>
      </c>
      <c r="G141">
        <v>0.82369999999999999</v>
      </c>
      <c r="H141">
        <v>72610</v>
      </c>
      <c r="I141">
        <v>1236512012.0295</v>
      </c>
    </row>
    <row r="142" spans="1:9">
      <c r="A142" s="12">
        <v>45119</v>
      </c>
      <c r="B142" t="s">
        <v>37</v>
      </c>
      <c r="C142" t="s">
        <v>38</v>
      </c>
      <c r="D142">
        <v>16.2058</v>
      </c>
      <c r="E142">
        <v>16.392399999999999</v>
      </c>
      <c r="F142">
        <v>-1.1383300000000001</v>
      </c>
      <c r="G142">
        <v>-0.18659999999999999</v>
      </c>
      <c r="H142">
        <v>67850</v>
      </c>
      <c r="I142">
        <v>1099563546.2058001</v>
      </c>
    </row>
    <row r="143" spans="1:9">
      <c r="A143" s="12">
        <v>45118</v>
      </c>
      <c r="B143" t="s">
        <v>37</v>
      </c>
      <c r="C143" t="s">
        <v>38</v>
      </c>
      <c r="D143">
        <v>16.392399999999999</v>
      </c>
      <c r="E143">
        <v>16.541699999999999</v>
      </c>
      <c r="F143">
        <v>-0.90256999999999998</v>
      </c>
      <c r="G143">
        <v>-0.14929999999999999</v>
      </c>
      <c r="H143">
        <v>67050</v>
      </c>
      <c r="I143">
        <v>1099110436.3924</v>
      </c>
    </row>
    <row r="144" spans="1:9">
      <c r="A144" s="12">
        <v>45117</v>
      </c>
      <c r="B144" t="s">
        <v>37</v>
      </c>
      <c r="C144" t="s">
        <v>38</v>
      </c>
      <c r="D144">
        <v>16.541699999999999</v>
      </c>
      <c r="E144">
        <v>16.1876</v>
      </c>
      <c r="F144">
        <v>2.1874799999999999</v>
      </c>
      <c r="G144">
        <v>0.35410000000000003</v>
      </c>
      <c r="H144">
        <v>66050</v>
      </c>
      <c r="I144">
        <v>1092579301.5416999</v>
      </c>
    </row>
    <row r="145" spans="1:9">
      <c r="A145" s="12">
        <v>45114</v>
      </c>
      <c r="B145" t="s">
        <v>37</v>
      </c>
      <c r="C145" t="s">
        <v>38</v>
      </c>
      <c r="D145">
        <v>16.1876</v>
      </c>
      <c r="E145">
        <v>16.251899999999999</v>
      </c>
      <c r="F145">
        <v>-0.39565</v>
      </c>
      <c r="G145">
        <v>-6.4299999999999996E-2</v>
      </c>
      <c r="H145">
        <v>66050</v>
      </c>
      <c r="I145">
        <v>1069190996.1876</v>
      </c>
    </row>
    <row r="146" spans="1:9">
      <c r="A146" s="12">
        <v>45113</v>
      </c>
      <c r="B146" t="s">
        <v>37</v>
      </c>
      <c r="C146" t="s">
        <v>38</v>
      </c>
      <c r="D146">
        <v>16.251899999999999</v>
      </c>
      <c r="E146">
        <v>16.340499999999999</v>
      </c>
      <c r="F146">
        <v>-0.54220999999999997</v>
      </c>
      <c r="G146">
        <v>-8.8599999999999998E-2</v>
      </c>
      <c r="H146">
        <v>65810</v>
      </c>
      <c r="I146">
        <v>1069537555.2519</v>
      </c>
    </row>
    <row r="147" spans="1:9">
      <c r="A147" s="12">
        <v>45112</v>
      </c>
      <c r="B147" t="s">
        <v>37</v>
      </c>
      <c r="C147" t="s">
        <v>38</v>
      </c>
      <c r="D147">
        <v>16.340499999999999</v>
      </c>
      <c r="E147">
        <v>16.876100000000001</v>
      </c>
      <c r="F147">
        <v>-3.1737199999999999</v>
      </c>
      <c r="G147">
        <v>-0.53559999999999997</v>
      </c>
      <c r="H147">
        <v>65810</v>
      </c>
      <c r="I147">
        <v>1075368321.3405001</v>
      </c>
    </row>
    <row r="148" spans="1:9">
      <c r="A148" s="12">
        <v>45110</v>
      </c>
      <c r="B148" t="s">
        <v>37</v>
      </c>
      <c r="C148" t="s">
        <v>38</v>
      </c>
      <c r="D148">
        <v>16.876100000000001</v>
      </c>
      <c r="E148">
        <v>16.991499999999998</v>
      </c>
      <c r="F148">
        <v>-0.67915999999999999</v>
      </c>
      <c r="G148">
        <v>-0.1154</v>
      </c>
      <c r="H148">
        <v>64490</v>
      </c>
      <c r="I148">
        <v>1088339705.8761001</v>
      </c>
    </row>
    <row r="149" spans="1:9">
      <c r="A149" s="12">
        <v>45107</v>
      </c>
      <c r="B149" t="s">
        <v>37</v>
      </c>
      <c r="C149" t="s">
        <v>38</v>
      </c>
      <c r="D149">
        <v>16.991499999999998</v>
      </c>
      <c r="E149">
        <v>17.191299999999998</v>
      </c>
      <c r="F149">
        <v>-1.16222</v>
      </c>
      <c r="G149">
        <v>-0.19980000000000001</v>
      </c>
      <c r="H149">
        <v>63090</v>
      </c>
      <c r="I149">
        <v>1071993751.9915</v>
      </c>
    </row>
    <row r="150" spans="1:9">
      <c r="A150" s="12">
        <v>45106</v>
      </c>
      <c r="B150" t="s">
        <v>37</v>
      </c>
      <c r="C150" t="s">
        <v>38</v>
      </c>
      <c r="D150">
        <v>17.191299999999998</v>
      </c>
      <c r="E150">
        <v>16.8902</v>
      </c>
      <c r="F150">
        <v>1.7826900000000001</v>
      </c>
      <c r="G150">
        <v>0.30109999999999998</v>
      </c>
      <c r="H150">
        <v>62390</v>
      </c>
      <c r="I150">
        <v>1072565224.1913</v>
      </c>
    </row>
    <row r="151" spans="1:9">
      <c r="A151" s="12">
        <v>45105</v>
      </c>
      <c r="B151" t="s">
        <v>37</v>
      </c>
      <c r="C151" t="s">
        <v>38</v>
      </c>
      <c r="D151">
        <v>16.8902</v>
      </c>
      <c r="E151">
        <v>17.203600000000002</v>
      </c>
      <c r="F151">
        <v>-1.8217099999999999</v>
      </c>
      <c r="G151">
        <v>-0.31340000000000001</v>
      </c>
      <c r="H151">
        <v>62390</v>
      </c>
      <c r="I151">
        <v>1053779594.8902</v>
      </c>
    </row>
    <row r="152" spans="1:9">
      <c r="A152" s="12">
        <v>45104</v>
      </c>
      <c r="B152" t="s">
        <v>37</v>
      </c>
      <c r="C152" t="s">
        <v>38</v>
      </c>
      <c r="D152">
        <v>17.203600000000002</v>
      </c>
      <c r="E152">
        <v>16.970800000000001</v>
      </c>
      <c r="F152">
        <v>1.3717699999999999</v>
      </c>
      <c r="G152">
        <v>0.23280000000000001</v>
      </c>
      <c r="H152">
        <v>61510</v>
      </c>
      <c r="I152">
        <v>1058193453.2036</v>
      </c>
    </row>
    <row r="153" spans="1:9">
      <c r="A153" s="12">
        <v>45103</v>
      </c>
      <c r="B153" t="s">
        <v>37</v>
      </c>
      <c r="C153" t="s">
        <v>38</v>
      </c>
      <c r="D153">
        <v>16.970800000000001</v>
      </c>
      <c r="E153">
        <v>17.4071</v>
      </c>
      <c r="F153">
        <v>-2.5064500000000001</v>
      </c>
      <c r="G153">
        <v>-0.43630000000000002</v>
      </c>
      <c r="H153">
        <v>61510</v>
      </c>
      <c r="I153">
        <v>1043873924.9708</v>
      </c>
    </row>
    <row r="154" spans="1:9">
      <c r="A154" s="12">
        <v>45100</v>
      </c>
      <c r="B154" t="s">
        <v>37</v>
      </c>
      <c r="C154" t="s">
        <v>38</v>
      </c>
      <c r="D154">
        <v>17.4071</v>
      </c>
      <c r="E154">
        <v>16.975100000000001</v>
      </c>
      <c r="F154">
        <v>2.5449000000000002</v>
      </c>
      <c r="G154">
        <v>0.432</v>
      </c>
      <c r="H154">
        <v>61510</v>
      </c>
      <c r="I154">
        <v>1070710738.4071</v>
      </c>
    </row>
    <row r="155" spans="1:9">
      <c r="A155" s="12">
        <v>45099</v>
      </c>
      <c r="B155" t="s">
        <v>37</v>
      </c>
      <c r="C155" t="s">
        <v>38</v>
      </c>
      <c r="D155">
        <v>16.975100000000001</v>
      </c>
      <c r="E155">
        <v>16.913</v>
      </c>
      <c r="F155">
        <v>0.36717</v>
      </c>
      <c r="G155">
        <v>6.2100000000000002E-2</v>
      </c>
      <c r="H155">
        <v>60960</v>
      </c>
      <c r="I155">
        <v>1034802112.9751</v>
      </c>
    </row>
    <row r="156" spans="1:9">
      <c r="A156" s="12">
        <v>45098</v>
      </c>
      <c r="B156" t="s">
        <v>37</v>
      </c>
      <c r="C156" t="s">
        <v>38</v>
      </c>
      <c r="D156">
        <v>16.913</v>
      </c>
      <c r="E156">
        <v>15.7486</v>
      </c>
      <c r="F156">
        <v>7.3936700000000002</v>
      </c>
      <c r="G156">
        <v>1.1644000000000001</v>
      </c>
      <c r="H156">
        <v>60650</v>
      </c>
      <c r="I156">
        <v>1025773466.913</v>
      </c>
    </row>
    <row r="157" spans="1:9">
      <c r="A157" s="12">
        <v>45097</v>
      </c>
      <c r="B157" t="s">
        <v>37</v>
      </c>
      <c r="C157" t="s">
        <v>38</v>
      </c>
      <c r="D157">
        <v>15.7486</v>
      </c>
      <c r="E157">
        <v>14.773199999999999</v>
      </c>
      <c r="F157">
        <v>6.6025</v>
      </c>
      <c r="G157">
        <v>0.97540000000000004</v>
      </c>
      <c r="H157">
        <v>58850</v>
      </c>
      <c r="I157">
        <v>926805125.74860001</v>
      </c>
    </row>
    <row r="158" spans="1:9">
      <c r="A158" s="12">
        <v>45093</v>
      </c>
      <c r="B158" t="s">
        <v>37</v>
      </c>
      <c r="C158" t="s">
        <v>38</v>
      </c>
      <c r="D158">
        <v>14.773199999999999</v>
      </c>
      <c r="E158">
        <v>14.230700000000001</v>
      </c>
      <c r="F158">
        <v>3.8121800000000001</v>
      </c>
      <c r="G158">
        <v>0.54249999999999998</v>
      </c>
      <c r="H158">
        <v>57860</v>
      </c>
      <c r="I158">
        <v>854777366.77320004</v>
      </c>
    </row>
    <row r="159" spans="1:9">
      <c r="A159" s="12">
        <v>45092</v>
      </c>
      <c r="B159" t="s">
        <v>37</v>
      </c>
      <c r="C159" t="s">
        <v>38</v>
      </c>
      <c r="D159">
        <v>14.230700000000001</v>
      </c>
      <c r="E159">
        <v>14.4678</v>
      </c>
      <c r="F159">
        <v>-1.6388100000000001</v>
      </c>
      <c r="G159">
        <v>-0.23710000000000001</v>
      </c>
      <c r="H159">
        <v>57060</v>
      </c>
      <c r="I159">
        <v>812003756.23070002</v>
      </c>
    </row>
    <row r="160" spans="1:9">
      <c r="A160" s="12">
        <v>45091</v>
      </c>
      <c r="B160" t="s">
        <v>37</v>
      </c>
      <c r="C160" t="s">
        <v>38</v>
      </c>
      <c r="D160">
        <v>14.4678</v>
      </c>
      <c r="E160">
        <v>14.4871</v>
      </c>
      <c r="F160">
        <v>-0.13322000000000001</v>
      </c>
      <c r="G160">
        <v>-1.9300000000000001E-2</v>
      </c>
      <c r="H160">
        <v>56820</v>
      </c>
      <c r="I160">
        <v>822060410.46780002</v>
      </c>
    </row>
    <row r="161" spans="1:9">
      <c r="A161" s="12">
        <v>45090</v>
      </c>
      <c r="B161" t="s">
        <v>37</v>
      </c>
      <c r="C161" t="s">
        <v>38</v>
      </c>
      <c r="D161">
        <v>14.4871</v>
      </c>
      <c r="E161">
        <v>14.4587</v>
      </c>
      <c r="F161">
        <v>0.19642000000000001</v>
      </c>
      <c r="G161">
        <v>2.8400000000000002E-2</v>
      </c>
      <c r="H161">
        <v>56820</v>
      </c>
      <c r="I161">
        <v>823157036.48710001</v>
      </c>
    </row>
    <row r="162" spans="1:9">
      <c r="A162" s="12">
        <v>45089</v>
      </c>
      <c r="B162" t="s">
        <v>37</v>
      </c>
      <c r="C162" t="s">
        <v>38</v>
      </c>
      <c r="D162">
        <v>14.4587</v>
      </c>
      <c r="E162">
        <v>14.7865</v>
      </c>
      <c r="F162">
        <v>-2.2168899999999998</v>
      </c>
      <c r="G162">
        <v>-0.32779999999999998</v>
      </c>
      <c r="H162">
        <v>57570</v>
      </c>
      <c r="I162">
        <v>832387373.45869994</v>
      </c>
    </row>
    <row r="163" spans="1:9">
      <c r="A163" s="12">
        <v>45086</v>
      </c>
      <c r="B163" t="s">
        <v>37</v>
      </c>
      <c r="C163" t="s">
        <v>38</v>
      </c>
      <c r="D163">
        <v>14.7865</v>
      </c>
      <c r="E163">
        <v>14.879099999999999</v>
      </c>
      <c r="F163">
        <v>-0.62234999999999996</v>
      </c>
      <c r="G163">
        <v>-9.2600000000000002E-2</v>
      </c>
      <c r="H163">
        <v>57570</v>
      </c>
      <c r="I163">
        <v>851258819.78649998</v>
      </c>
    </row>
    <row r="164" spans="1:9">
      <c r="A164" s="12">
        <v>45085</v>
      </c>
      <c r="B164" t="s">
        <v>37</v>
      </c>
      <c r="C164" t="s">
        <v>38</v>
      </c>
      <c r="D164">
        <v>14.879099999999999</v>
      </c>
      <c r="E164">
        <v>14.856299999999999</v>
      </c>
      <c r="F164">
        <v>0.15347</v>
      </c>
      <c r="G164">
        <v>2.2800000000000001E-2</v>
      </c>
      <c r="H164">
        <v>57570</v>
      </c>
      <c r="I164">
        <v>856589801.87909997</v>
      </c>
    </row>
    <row r="165" spans="1:9">
      <c r="A165" s="12">
        <v>45084</v>
      </c>
      <c r="B165" t="s">
        <v>37</v>
      </c>
      <c r="C165" t="s">
        <v>38</v>
      </c>
      <c r="D165">
        <v>14.856299999999999</v>
      </c>
      <c r="E165">
        <v>15.213699999999999</v>
      </c>
      <c r="F165">
        <v>-2.3492000000000002</v>
      </c>
      <c r="G165">
        <v>-0.3574</v>
      </c>
      <c r="H165">
        <v>57570</v>
      </c>
      <c r="I165">
        <v>855277205.8563</v>
      </c>
    </row>
    <row r="166" spans="1:9">
      <c r="A166" s="12">
        <v>45083</v>
      </c>
      <c r="B166" t="s">
        <v>37</v>
      </c>
      <c r="C166" t="s">
        <v>38</v>
      </c>
      <c r="D166">
        <v>15.213699999999999</v>
      </c>
      <c r="E166">
        <v>14.3117</v>
      </c>
      <c r="F166">
        <v>6.3025399999999996</v>
      </c>
      <c r="G166">
        <v>0.90200000000000002</v>
      </c>
      <c r="H166">
        <v>57570</v>
      </c>
      <c r="I166">
        <v>875852724.21370006</v>
      </c>
    </row>
    <row r="167" spans="1:9">
      <c r="A167" s="12">
        <v>45082</v>
      </c>
      <c r="B167" t="s">
        <v>37</v>
      </c>
      <c r="C167" t="s">
        <v>38</v>
      </c>
      <c r="D167">
        <v>14.3117</v>
      </c>
      <c r="E167">
        <v>15.279500000000001</v>
      </c>
      <c r="F167">
        <v>-6.3339800000000004</v>
      </c>
      <c r="G167">
        <v>-0.96779999999999999</v>
      </c>
      <c r="H167">
        <v>57270</v>
      </c>
      <c r="I167">
        <v>819631073.31169999</v>
      </c>
    </row>
    <row r="168" spans="1:9">
      <c r="A168" s="12">
        <v>45079</v>
      </c>
      <c r="B168" t="s">
        <v>37</v>
      </c>
      <c r="C168" t="s">
        <v>38</v>
      </c>
      <c r="D168">
        <v>15.279500000000001</v>
      </c>
      <c r="E168">
        <v>15.020300000000001</v>
      </c>
      <c r="F168">
        <v>1.72566</v>
      </c>
      <c r="G168">
        <v>0.25919999999999999</v>
      </c>
      <c r="H168">
        <v>57650</v>
      </c>
      <c r="I168">
        <v>880863190.27950001</v>
      </c>
    </row>
    <row r="169" spans="1:9">
      <c r="A169" s="12">
        <v>45078</v>
      </c>
      <c r="B169" t="s">
        <v>37</v>
      </c>
      <c r="C169" t="s">
        <v>38</v>
      </c>
      <c r="D169">
        <v>15.020300000000001</v>
      </c>
      <c r="E169">
        <v>15.532299999999999</v>
      </c>
      <c r="F169">
        <v>-3.29636</v>
      </c>
      <c r="G169">
        <v>-0.51200000000000001</v>
      </c>
      <c r="H169">
        <v>57650</v>
      </c>
      <c r="I169">
        <v>865920310.02030003</v>
      </c>
    </row>
    <row r="170" spans="1:9">
      <c r="A170" s="12">
        <v>45077</v>
      </c>
      <c r="B170" t="s">
        <v>37</v>
      </c>
      <c r="C170" t="s">
        <v>38</v>
      </c>
      <c r="D170">
        <v>15.532299999999999</v>
      </c>
      <c r="E170">
        <v>16.101400000000002</v>
      </c>
      <c r="F170">
        <v>-3.5344799999999998</v>
      </c>
      <c r="G170">
        <v>-0.56910000000000005</v>
      </c>
      <c r="H170">
        <v>57380</v>
      </c>
      <c r="I170">
        <v>891243389.5323</v>
      </c>
    </row>
    <row r="171" spans="1:9">
      <c r="A171" s="12">
        <v>45076</v>
      </c>
      <c r="B171" t="s">
        <v>37</v>
      </c>
      <c r="C171" t="s">
        <v>38</v>
      </c>
      <c r="D171">
        <v>16.101400000000002</v>
      </c>
      <c r="E171">
        <v>15.4396</v>
      </c>
      <c r="F171">
        <v>4.2863800000000003</v>
      </c>
      <c r="G171">
        <v>0.66180000000000005</v>
      </c>
      <c r="H171">
        <v>57380</v>
      </c>
      <c r="I171">
        <v>923898348.10140002</v>
      </c>
    </row>
    <row r="172" spans="1:9">
      <c r="A172" s="12">
        <v>45072</v>
      </c>
      <c r="B172" t="s">
        <v>37</v>
      </c>
      <c r="C172" t="s">
        <v>38</v>
      </c>
      <c r="D172">
        <v>15.4396</v>
      </c>
      <c r="E172">
        <v>15.238099999999999</v>
      </c>
      <c r="F172">
        <v>1.3223400000000001</v>
      </c>
      <c r="G172">
        <v>0.20150000000000001</v>
      </c>
      <c r="H172">
        <v>57600</v>
      </c>
      <c r="I172">
        <v>889320975.43959999</v>
      </c>
    </row>
    <row r="173" spans="1:9">
      <c r="A173" s="12">
        <v>45071</v>
      </c>
      <c r="B173" t="s">
        <v>37</v>
      </c>
      <c r="C173" t="s">
        <v>38</v>
      </c>
      <c r="D173">
        <v>15.238099999999999</v>
      </c>
      <c r="E173">
        <v>15.1333</v>
      </c>
      <c r="F173">
        <v>0.69250999999999996</v>
      </c>
      <c r="G173">
        <v>0.1048</v>
      </c>
      <c r="H173">
        <v>57600</v>
      </c>
      <c r="I173">
        <v>877714575.23810005</v>
      </c>
    </row>
    <row r="174" spans="1:9">
      <c r="A174" s="12">
        <v>45070</v>
      </c>
      <c r="B174" t="s">
        <v>37</v>
      </c>
      <c r="C174" t="s">
        <v>38</v>
      </c>
      <c r="D174">
        <v>15.1333</v>
      </c>
      <c r="E174">
        <v>15.7204</v>
      </c>
      <c r="F174">
        <v>-3.7346400000000002</v>
      </c>
      <c r="G174">
        <v>-0.58709999999999996</v>
      </c>
      <c r="H174">
        <v>57600</v>
      </c>
      <c r="I174">
        <v>871678095.13329995</v>
      </c>
    </row>
    <row r="175" spans="1:9">
      <c r="A175" s="12">
        <v>45069</v>
      </c>
      <c r="B175" t="s">
        <v>37</v>
      </c>
      <c r="C175" t="s">
        <v>38</v>
      </c>
      <c r="D175">
        <v>15.7204</v>
      </c>
      <c r="E175">
        <v>15.523400000000001</v>
      </c>
      <c r="F175">
        <v>1.26905</v>
      </c>
      <c r="G175">
        <v>0.19700000000000001</v>
      </c>
      <c r="H175">
        <v>57600</v>
      </c>
      <c r="I175">
        <v>905495055.72039998</v>
      </c>
    </row>
    <row r="176" spans="1:9">
      <c r="A176" s="12">
        <v>45068</v>
      </c>
      <c r="B176" t="s">
        <v>37</v>
      </c>
      <c r="C176" t="s">
        <v>38</v>
      </c>
      <c r="D176">
        <v>15.523400000000001</v>
      </c>
      <c r="E176">
        <v>15.5261</v>
      </c>
      <c r="F176">
        <v>-1.7389999999999999E-2</v>
      </c>
      <c r="G176">
        <v>-2.7000000000000001E-3</v>
      </c>
      <c r="H176">
        <v>57600</v>
      </c>
      <c r="I176">
        <v>894147855.52339995</v>
      </c>
    </row>
    <row r="177" spans="1:9">
      <c r="A177" s="12">
        <v>45065</v>
      </c>
      <c r="B177" t="s">
        <v>37</v>
      </c>
      <c r="C177" t="s">
        <v>38</v>
      </c>
      <c r="D177">
        <v>15.5261</v>
      </c>
      <c r="E177">
        <v>15.4627</v>
      </c>
      <c r="F177">
        <v>0.41002</v>
      </c>
      <c r="G177">
        <v>6.3399999999999998E-2</v>
      </c>
      <c r="H177">
        <v>57600</v>
      </c>
      <c r="I177">
        <v>894303375.52610004</v>
      </c>
    </row>
    <row r="178" spans="1:9">
      <c r="A178" s="12">
        <v>45064</v>
      </c>
      <c r="B178" t="s">
        <v>37</v>
      </c>
      <c r="C178" t="s">
        <v>38</v>
      </c>
      <c r="D178">
        <v>15.4627</v>
      </c>
      <c r="E178">
        <v>15.835100000000001</v>
      </c>
      <c r="F178">
        <v>-2.3517399999999999</v>
      </c>
      <c r="G178">
        <v>-0.37240000000000001</v>
      </c>
      <c r="H178">
        <v>57600</v>
      </c>
      <c r="I178">
        <v>890651535.46270001</v>
      </c>
    </row>
    <row r="179" spans="1:9">
      <c r="A179" s="12">
        <v>45063</v>
      </c>
      <c r="B179" t="s">
        <v>37</v>
      </c>
      <c r="C179" t="s">
        <v>38</v>
      </c>
      <c r="D179">
        <v>15.835100000000001</v>
      </c>
      <c r="E179">
        <v>15.5665</v>
      </c>
      <c r="F179">
        <v>1.7255</v>
      </c>
      <c r="G179">
        <v>0.26860000000000001</v>
      </c>
      <c r="H179">
        <v>57900</v>
      </c>
      <c r="I179">
        <v>916852305.83510005</v>
      </c>
    </row>
    <row r="180" spans="1:9">
      <c r="A180" s="12">
        <v>45062</v>
      </c>
      <c r="B180" t="s">
        <v>37</v>
      </c>
      <c r="C180" t="s">
        <v>38</v>
      </c>
      <c r="D180">
        <v>15.5665</v>
      </c>
      <c r="E180">
        <v>15.856400000000001</v>
      </c>
      <c r="F180">
        <v>-1.8282799999999999</v>
      </c>
      <c r="G180">
        <v>-0.28989999999999999</v>
      </c>
      <c r="H180">
        <v>57900</v>
      </c>
      <c r="I180">
        <v>901300365.56649995</v>
      </c>
    </row>
    <row r="181" spans="1:9">
      <c r="A181" s="12">
        <v>45061</v>
      </c>
      <c r="B181" t="s">
        <v>37</v>
      </c>
      <c r="C181" t="s">
        <v>38</v>
      </c>
      <c r="D181">
        <v>15.856400000000001</v>
      </c>
      <c r="E181">
        <v>15.2844</v>
      </c>
      <c r="F181">
        <v>3.7423799999999998</v>
      </c>
      <c r="G181">
        <v>0.57199999999999995</v>
      </c>
      <c r="H181">
        <v>57900</v>
      </c>
      <c r="I181">
        <v>918085575.85640001</v>
      </c>
    </row>
    <row r="182" spans="1:9">
      <c r="A182" s="12">
        <v>45058</v>
      </c>
      <c r="B182" t="s">
        <v>37</v>
      </c>
      <c r="C182" t="s">
        <v>38</v>
      </c>
      <c r="D182">
        <v>15.2844</v>
      </c>
      <c r="E182">
        <v>15.4902</v>
      </c>
      <c r="F182">
        <v>-1.3285800000000001</v>
      </c>
      <c r="G182">
        <v>-0.20580000000000001</v>
      </c>
      <c r="H182">
        <v>57900</v>
      </c>
      <c r="I182">
        <v>884966775.28439999</v>
      </c>
    </row>
    <row r="183" spans="1:9">
      <c r="A183" s="12">
        <v>45057</v>
      </c>
      <c r="B183" t="s">
        <v>37</v>
      </c>
      <c r="C183" t="s">
        <v>38</v>
      </c>
      <c r="D183">
        <v>15.4902</v>
      </c>
      <c r="E183">
        <v>16.0227</v>
      </c>
      <c r="F183">
        <v>-3.32341</v>
      </c>
      <c r="G183">
        <v>-0.53249999999999997</v>
      </c>
      <c r="H183">
        <v>57900</v>
      </c>
      <c r="I183">
        <v>896882595.49020004</v>
      </c>
    </row>
    <row r="184" spans="1:9">
      <c r="A184" s="12">
        <v>45056</v>
      </c>
      <c r="B184" t="s">
        <v>37</v>
      </c>
      <c r="C184" t="s">
        <v>38</v>
      </c>
      <c r="D184">
        <v>16.0227</v>
      </c>
      <c r="E184">
        <v>16.018999999999998</v>
      </c>
      <c r="F184">
        <v>2.3099999999999999E-2</v>
      </c>
      <c r="G184">
        <v>3.7000000000000002E-3</v>
      </c>
      <c r="H184">
        <v>57900</v>
      </c>
      <c r="I184">
        <v>927714346.02269995</v>
      </c>
    </row>
    <row r="185" spans="1:9">
      <c r="A185" s="12">
        <v>45055</v>
      </c>
      <c r="B185" t="s">
        <v>37</v>
      </c>
      <c r="C185" t="s">
        <v>38</v>
      </c>
      <c r="D185">
        <v>16.018999999999998</v>
      </c>
      <c r="E185">
        <v>15.784700000000001</v>
      </c>
      <c r="F185">
        <v>1.4843500000000001</v>
      </c>
      <c r="G185">
        <v>0.23430000000000001</v>
      </c>
      <c r="H185">
        <v>57900</v>
      </c>
      <c r="I185">
        <v>927500116.01900005</v>
      </c>
    </row>
    <row r="186" spans="1:9">
      <c r="A186" s="12">
        <v>45054</v>
      </c>
      <c r="B186" t="s">
        <v>37</v>
      </c>
      <c r="C186" t="s">
        <v>38</v>
      </c>
      <c r="D186">
        <v>15.784700000000001</v>
      </c>
      <c r="E186">
        <v>17.170000000000002</v>
      </c>
      <c r="F186">
        <v>-8.0681399999999996</v>
      </c>
      <c r="G186">
        <v>-1.3853</v>
      </c>
      <c r="H186">
        <v>57900</v>
      </c>
      <c r="I186">
        <v>913934145.78470004</v>
      </c>
    </row>
    <row r="187" spans="1:9">
      <c r="A187" s="12">
        <v>45051</v>
      </c>
      <c r="B187" t="s">
        <v>37</v>
      </c>
      <c r="C187" t="s">
        <v>38</v>
      </c>
      <c r="D187">
        <v>17.170000000000002</v>
      </c>
      <c r="E187">
        <v>16.723700000000001</v>
      </c>
      <c r="F187">
        <v>2.6686700000000001</v>
      </c>
      <c r="G187">
        <v>0.44629999999999997</v>
      </c>
      <c r="H187">
        <v>57900</v>
      </c>
      <c r="I187">
        <v>994143017.16999996</v>
      </c>
    </row>
    <row r="188" spans="1:9">
      <c r="A188" s="12">
        <v>45050</v>
      </c>
      <c r="B188" t="s">
        <v>37</v>
      </c>
      <c r="C188" t="s">
        <v>38</v>
      </c>
      <c r="D188">
        <v>16.723700000000001</v>
      </c>
      <c r="E188">
        <v>16.374099999999999</v>
      </c>
      <c r="F188">
        <v>2.1350799999999999</v>
      </c>
      <c r="G188">
        <v>0.34960000000000002</v>
      </c>
      <c r="H188">
        <v>57900</v>
      </c>
      <c r="I188">
        <v>968302246.72370005</v>
      </c>
    </row>
    <row r="189" spans="1:9">
      <c r="A189" s="12">
        <v>45049</v>
      </c>
      <c r="B189" t="s">
        <v>37</v>
      </c>
      <c r="C189" t="s">
        <v>38</v>
      </c>
      <c r="D189">
        <v>16.374099999999999</v>
      </c>
      <c r="E189">
        <v>16.628900000000002</v>
      </c>
      <c r="F189">
        <v>-1.53227</v>
      </c>
      <c r="G189">
        <v>-0.25480000000000003</v>
      </c>
      <c r="H189">
        <v>57900</v>
      </c>
      <c r="I189">
        <v>948060406.37409997</v>
      </c>
    </row>
    <row r="190" spans="1:9">
      <c r="A190" s="12">
        <v>45048</v>
      </c>
      <c r="B190" t="s">
        <v>37</v>
      </c>
      <c r="C190" t="s">
        <v>38</v>
      </c>
      <c r="D190">
        <v>16.628900000000002</v>
      </c>
      <c r="E190">
        <v>16.079699999999999</v>
      </c>
      <c r="F190">
        <v>3.4154900000000001</v>
      </c>
      <c r="G190">
        <v>0.54920000000000002</v>
      </c>
      <c r="H190">
        <v>58630</v>
      </c>
      <c r="I190">
        <v>974952423.62890005</v>
      </c>
    </row>
    <row r="191" spans="1:9">
      <c r="A191" s="12">
        <v>45047</v>
      </c>
      <c r="B191" t="s">
        <v>37</v>
      </c>
      <c r="C191" t="s">
        <v>38</v>
      </c>
      <c r="D191">
        <v>16.079699999999999</v>
      </c>
      <c r="E191">
        <v>17.3965</v>
      </c>
      <c r="F191">
        <v>-7.5693400000000004</v>
      </c>
      <c r="G191">
        <v>-1.3168</v>
      </c>
      <c r="H191">
        <v>56800</v>
      </c>
      <c r="I191">
        <v>913326976.07969999</v>
      </c>
    </row>
    <row r="192" spans="1:9">
      <c r="A192" s="12">
        <v>45044</v>
      </c>
      <c r="B192" t="s">
        <v>37</v>
      </c>
      <c r="C192" t="s">
        <v>38</v>
      </c>
      <c r="D192">
        <v>17.3965</v>
      </c>
      <c r="E192">
        <v>17.678000000000001</v>
      </c>
      <c r="F192">
        <v>-1.5923700000000001</v>
      </c>
      <c r="G192">
        <v>-0.28149999999999997</v>
      </c>
      <c r="H192">
        <v>56800</v>
      </c>
      <c r="I192">
        <v>988121217.39649999</v>
      </c>
    </row>
    <row r="193" spans="1:9">
      <c r="A193" s="12">
        <v>45043</v>
      </c>
      <c r="B193" t="s">
        <v>37</v>
      </c>
      <c r="C193" t="s">
        <v>38</v>
      </c>
      <c r="D193">
        <v>17.678000000000001</v>
      </c>
      <c r="E193">
        <v>16.597300000000001</v>
      </c>
      <c r="F193">
        <v>6.5113000000000003</v>
      </c>
      <c r="G193">
        <v>1.0807</v>
      </c>
      <c r="H193">
        <v>56800</v>
      </c>
      <c r="I193">
        <v>1004110417.678</v>
      </c>
    </row>
    <row r="194" spans="1:9">
      <c r="A194" s="12">
        <v>45042</v>
      </c>
      <c r="B194" t="s">
        <v>37</v>
      </c>
      <c r="C194" t="s">
        <v>38</v>
      </c>
      <c r="D194">
        <v>16.597300000000001</v>
      </c>
      <c r="E194">
        <v>16.410900000000002</v>
      </c>
      <c r="F194">
        <v>1.1358299999999999</v>
      </c>
      <c r="G194">
        <v>0.18640000000000001</v>
      </c>
      <c r="H194">
        <v>56500</v>
      </c>
      <c r="I194">
        <v>937747466.59730005</v>
      </c>
    </row>
    <row r="195" spans="1:9">
      <c r="A195" s="12">
        <v>45041</v>
      </c>
      <c r="B195" t="s">
        <v>37</v>
      </c>
      <c r="C195" t="s">
        <v>38</v>
      </c>
      <c r="D195">
        <v>16.410900000000002</v>
      </c>
      <c r="E195">
        <v>16.283300000000001</v>
      </c>
      <c r="F195">
        <v>0.78361999999999998</v>
      </c>
      <c r="G195">
        <v>0.12759999999999999</v>
      </c>
      <c r="H195">
        <v>56500</v>
      </c>
      <c r="I195">
        <v>927215866.4109</v>
      </c>
    </row>
    <row r="196" spans="1:9">
      <c r="A196" s="12">
        <v>45040</v>
      </c>
      <c r="B196" t="s">
        <v>37</v>
      </c>
      <c r="C196" t="s">
        <v>38</v>
      </c>
      <c r="D196">
        <v>16.283300000000001</v>
      </c>
      <c r="E196">
        <v>16.2271</v>
      </c>
      <c r="F196">
        <v>0.34633000000000003</v>
      </c>
      <c r="G196">
        <v>5.62E-2</v>
      </c>
      <c r="H196">
        <v>56350</v>
      </c>
      <c r="I196">
        <v>917563971.28330004</v>
      </c>
    </row>
    <row r="197" spans="1:9">
      <c r="A197" s="12">
        <v>45037</v>
      </c>
      <c r="B197" t="s">
        <v>37</v>
      </c>
      <c r="C197" t="s">
        <v>38</v>
      </c>
      <c r="D197">
        <v>16.2271</v>
      </c>
      <c r="E197">
        <v>16.6966</v>
      </c>
      <c r="F197">
        <v>-2.8119499999999999</v>
      </c>
      <c r="G197">
        <v>-0.46949999999999997</v>
      </c>
      <c r="H197">
        <v>56350</v>
      </c>
      <c r="I197">
        <v>914397101.22710001</v>
      </c>
    </row>
    <row r="198" spans="1:9">
      <c r="A198" s="12">
        <v>45036</v>
      </c>
      <c r="B198" t="s">
        <v>37</v>
      </c>
      <c r="C198" t="s">
        <v>38</v>
      </c>
      <c r="D198">
        <v>16.6966</v>
      </c>
      <c r="E198">
        <v>17.388300000000001</v>
      </c>
      <c r="F198">
        <v>-3.9779599999999999</v>
      </c>
      <c r="G198">
        <v>-0.69169999999999998</v>
      </c>
      <c r="H198">
        <v>57050</v>
      </c>
      <c r="I198">
        <v>952541046.69659996</v>
      </c>
    </row>
    <row r="199" spans="1:9">
      <c r="A199" s="12">
        <v>45035</v>
      </c>
      <c r="B199" t="s">
        <v>37</v>
      </c>
      <c r="C199" t="s">
        <v>38</v>
      </c>
      <c r="D199">
        <v>17.388300000000001</v>
      </c>
      <c r="E199">
        <v>18.015499999999999</v>
      </c>
      <c r="F199">
        <v>-3.4814500000000002</v>
      </c>
      <c r="G199">
        <v>-0.62719999999999998</v>
      </c>
      <c r="H199">
        <v>57050</v>
      </c>
      <c r="I199">
        <v>992002532.38829994</v>
      </c>
    </row>
    <row r="200" spans="1:9">
      <c r="A200" s="12">
        <v>45034</v>
      </c>
      <c r="B200" t="s">
        <v>37</v>
      </c>
      <c r="C200" t="s">
        <v>38</v>
      </c>
      <c r="D200">
        <v>18.015499999999999</v>
      </c>
      <c r="E200">
        <v>17.5501</v>
      </c>
      <c r="F200">
        <v>2.65184</v>
      </c>
      <c r="G200">
        <v>0.46539999999999998</v>
      </c>
      <c r="H200">
        <v>57650</v>
      </c>
      <c r="I200">
        <v>1038593593.0154999</v>
      </c>
    </row>
    <row r="201" spans="1:9">
      <c r="A201" s="12">
        <v>45033</v>
      </c>
      <c r="B201" t="s">
        <v>37</v>
      </c>
      <c r="C201" t="s">
        <v>38</v>
      </c>
      <c r="D201">
        <v>17.5501</v>
      </c>
      <c r="E201">
        <v>18.0945</v>
      </c>
      <c r="F201">
        <v>-3.0086499999999998</v>
      </c>
      <c r="G201">
        <v>-0.5444</v>
      </c>
      <c r="H201">
        <v>57650</v>
      </c>
      <c r="I201">
        <v>1011763282.5501</v>
      </c>
    </row>
    <row r="202" spans="1:9">
      <c r="A202" s="12">
        <v>45030</v>
      </c>
      <c r="B202" t="s">
        <v>37</v>
      </c>
      <c r="C202" t="s">
        <v>38</v>
      </c>
      <c r="D202">
        <v>18.0945</v>
      </c>
      <c r="E202">
        <v>18.1309</v>
      </c>
      <c r="F202">
        <v>-0.20075999999999999</v>
      </c>
      <c r="G202">
        <v>-3.6400000000000002E-2</v>
      </c>
      <c r="H202">
        <v>57700</v>
      </c>
      <c r="I202">
        <v>1044052668.0944999</v>
      </c>
    </row>
    <row r="203" spans="1:9">
      <c r="A203" s="12">
        <v>45029</v>
      </c>
      <c r="B203" t="s">
        <v>37</v>
      </c>
      <c r="C203" t="s">
        <v>38</v>
      </c>
      <c r="D203">
        <v>18.1309</v>
      </c>
      <c r="E203">
        <v>17.768000000000001</v>
      </c>
      <c r="F203">
        <v>2.04244</v>
      </c>
      <c r="G203">
        <v>0.3629</v>
      </c>
      <c r="H203">
        <v>58500</v>
      </c>
      <c r="I203">
        <v>1060657668.1309</v>
      </c>
    </row>
    <row r="204" spans="1:9">
      <c r="A204" s="12">
        <v>45028</v>
      </c>
      <c r="B204" t="s">
        <v>37</v>
      </c>
      <c r="C204" t="s">
        <v>38</v>
      </c>
      <c r="D204">
        <v>17.768000000000001</v>
      </c>
      <c r="E204">
        <v>18.011399999999998</v>
      </c>
      <c r="F204">
        <v>-1.35137</v>
      </c>
      <c r="G204">
        <v>-0.24340000000000001</v>
      </c>
      <c r="H204">
        <v>59520</v>
      </c>
      <c r="I204">
        <v>1057551377.768</v>
      </c>
    </row>
    <row r="205" spans="1:9">
      <c r="A205" s="12">
        <v>45027</v>
      </c>
      <c r="B205" t="s">
        <v>37</v>
      </c>
      <c r="C205" t="s">
        <v>38</v>
      </c>
      <c r="D205">
        <v>18.011399999999998</v>
      </c>
      <c r="E205">
        <v>17.473400000000002</v>
      </c>
      <c r="F205">
        <v>3.07897</v>
      </c>
      <c r="G205">
        <v>0.53800000000000003</v>
      </c>
      <c r="H205">
        <v>59580</v>
      </c>
      <c r="I205">
        <v>1073119230.0114</v>
      </c>
    </row>
    <row r="206" spans="1:9">
      <c r="A206" s="12">
        <v>45026</v>
      </c>
      <c r="B206" t="s">
        <v>37</v>
      </c>
      <c r="C206" t="s">
        <v>38</v>
      </c>
      <c r="D206">
        <v>17.473400000000002</v>
      </c>
      <c r="E206">
        <v>16.700399999999998</v>
      </c>
      <c r="F206">
        <v>4.6286300000000002</v>
      </c>
      <c r="G206">
        <v>0.77300000000000002</v>
      </c>
      <c r="H206">
        <v>57990</v>
      </c>
      <c r="I206">
        <v>1013282483.4734</v>
      </c>
    </row>
    <row r="207" spans="1:9">
      <c r="A207" s="12">
        <v>45022</v>
      </c>
      <c r="B207" t="s">
        <v>37</v>
      </c>
      <c r="C207" t="s">
        <v>38</v>
      </c>
      <c r="D207">
        <v>16.700399999999998</v>
      </c>
      <c r="E207">
        <v>16.842700000000001</v>
      </c>
      <c r="F207">
        <v>-0.84487999999999996</v>
      </c>
      <c r="G207">
        <v>-0.14230000000000001</v>
      </c>
      <c r="H207">
        <v>56340</v>
      </c>
      <c r="I207">
        <v>940900552.70039999</v>
      </c>
    </row>
    <row r="208" spans="1:9">
      <c r="A208" s="12">
        <v>45021</v>
      </c>
      <c r="B208" t="s">
        <v>37</v>
      </c>
      <c r="C208" t="s">
        <v>38</v>
      </c>
      <c r="D208">
        <v>16.842700000000001</v>
      </c>
      <c r="E208">
        <v>16.833600000000001</v>
      </c>
      <c r="F208">
        <v>5.4059999999999997E-2</v>
      </c>
      <c r="G208">
        <v>9.1000000000000004E-3</v>
      </c>
      <c r="H208">
        <v>56080</v>
      </c>
      <c r="I208">
        <v>944538632.8427</v>
      </c>
    </row>
    <row r="209" spans="1:9">
      <c r="A209" s="12">
        <v>45020</v>
      </c>
      <c r="B209" t="s">
        <v>37</v>
      </c>
      <c r="C209" t="s">
        <v>38</v>
      </c>
      <c r="D209">
        <v>16.833600000000001</v>
      </c>
      <c r="E209">
        <v>16.766200000000001</v>
      </c>
      <c r="F209">
        <v>0.40200000000000002</v>
      </c>
      <c r="G209">
        <v>6.7400000000000002E-2</v>
      </c>
      <c r="H209">
        <v>54920</v>
      </c>
      <c r="I209">
        <v>924501328.83360004</v>
      </c>
    </row>
    <row r="210" spans="1:9">
      <c r="A210" s="12">
        <v>45019</v>
      </c>
      <c r="B210" t="s">
        <v>37</v>
      </c>
      <c r="C210" t="s">
        <v>38</v>
      </c>
      <c r="D210">
        <v>16.766200000000001</v>
      </c>
      <c r="E210">
        <v>17.513200000000001</v>
      </c>
      <c r="F210">
        <v>-4.2653499999999998</v>
      </c>
      <c r="G210">
        <v>-0.747</v>
      </c>
      <c r="H210">
        <v>54770</v>
      </c>
      <c r="I210">
        <v>918284790.76619995</v>
      </c>
    </row>
    <row r="211" spans="1:9">
      <c r="A211" s="12">
        <v>45016</v>
      </c>
      <c r="B211" t="s">
        <v>37</v>
      </c>
      <c r="C211" t="s">
        <v>38</v>
      </c>
      <c r="D211">
        <v>17.513200000000001</v>
      </c>
      <c r="E211">
        <v>17.203900000000001</v>
      </c>
      <c r="F211">
        <v>1.7978499999999999</v>
      </c>
      <c r="G211">
        <v>0.30930000000000002</v>
      </c>
      <c r="H211">
        <v>54770</v>
      </c>
      <c r="I211">
        <v>959197981.51320004</v>
      </c>
    </row>
    <row r="212" spans="1:9">
      <c r="A212" s="12">
        <v>45015</v>
      </c>
      <c r="B212" t="s">
        <v>37</v>
      </c>
      <c r="C212" t="s">
        <v>38</v>
      </c>
      <c r="D212">
        <v>17.203900000000001</v>
      </c>
      <c r="E212">
        <v>17.4786</v>
      </c>
      <c r="F212">
        <v>-1.5716399999999999</v>
      </c>
      <c r="G212">
        <v>-0.2747</v>
      </c>
      <c r="H212">
        <v>54530</v>
      </c>
      <c r="I212">
        <v>938128684.20389998</v>
      </c>
    </row>
    <row r="213" spans="1:9">
      <c r="A213" s="12">
        <v>45014</v>
      </c>
      <c r="B213" t="s">
        <v>37</v>
      </c>
      <c r="C213" t="s">
        <v>38</v>
      </c>
      <c r="D213">
        <v>17.4786</v>
      </c>
      <c r="E213">
        <v>16.8672</v>
      </c>
      <c r="F213">
        <v>3.62479</v>
      </c>
      <c r="G213">
        <v>0.61140000000000005</v>
      </c>
      <c r="H213">
        <v>54030</v>
      </c>
      <c r="I213">
        <v>944368775.47860003</v>
      </c>
    </row>
    <row r="214" spans="1:9">
      <c r="A214" s="12">
        <v>45013</v>
      </c>
      <c r="B214" t="s">
        <v>37</v>
      </c>
      <c r="C214" t="s">
        <v>38</v>
      </c>
      <c r="D214">
        <v>16.8672</v>
      </c>
      <c r="E214">
        <v>16.588699999999999</v>
      </c>
      <c r="F214">
        <v>1.67885</v>
      </c>
      <c r="G214">
        <v>0.27850000000000003</v>
      </c>
      <c r="H214">
        <v>54030</v>
      </c>
      <c r="I214">
        <v>911334832.86720002</v>
      </c>
    </row>
    <row r="215" spans="1:9">
      <c r="A215" s="12">
        <v>45012</v>
      </c>
      <c r="B215" t="s">
        <v>37</v>
      </c>
      <c r="C215" t="s">
        <v>38</v>
      </c>
      <c r="D215">
        <v>16.588699999999999</v>
      </c>
      <c r="E215">
        <v>17.150200000000002</v>
      </c>
      <c r="F215">
        <v>-3.2740100000000001</v>
      </c>
      <c r="G215">
        <v>-0.5615</v>
      </c>
      <c r="H215">
        <v>53930</v>
      </c>
      <c r="I215">
        <v>894628607.58870006</v>
      </c>
    </row>
    <row r="216" spans="1:9">
      <c r="A216" s="12">
        <v>45009</v>
      </c>
      <c r="B216" t="s">
        <v>37</v>
      </c>
      <c r="C216" t="s">
        <v>38</v>
      </c>
      <c r="D216">
        <v>17.150200000000002</v>
      </c>
      <c r="E216">
        <v>17.54</v>
      </c>
      <c r="F216">
        <v>-2.22235</v>
      </c>
      <c r="G216">
        <v>-0.38979999999999998</v>
      </c>
      <c r="H216">
        <v>54970</v>
      </c>
      <c r="I216">
        <v>942746511.15020001</v>
      </c>
    </row>
    <row r="217" spans="1:9">
      <c r="A217" s="12">
        <v>45008</v>
      </c>
      <c r="B217" t="s">
        <v>37</v>
      </c>
      <c r="C217" t="s">
        <v>38</v>
      </c>
      <c r="D217">
        <v>17.54</v>
      </c>
      <c r="E217">
        <v>16.460799999999999</v>
      </c>
      <c r="F217">
        <v>6.5561800000000003</v>
      </c>
      <c r="G217">
        <v>1.0791999999999999</v>
      </c>
      <c r="H217">
        <v>54970</v>
      </c>
      <c r="I217">
        <v>964173817.53999996</v>
      </c>
    </row>
    <row r="218" spans="1:9">
      <c r="A218" s="12">
        <v>45007</v>
      </c>
      <c r="B218" t="s">
        <v>37</v>
      </c>
      <c r="C218" t="s">
        <v>38</v>
      </c>
      <c r="D218">
        <v>16.460799999999999</v>
      </c>
      <c r="E218">
        <v>17.389900000000001</v>
      </c>
      <c r="F218">
        <v>-5.3427600000000002</v>
      </c>
      <c r="G218">
        <v>-0.92910000000000004</v>
      </c>
      <c r="H218">
        <v>55390</v>
      </c>
      <c r="I218">
        <v>911763728.46080005</v>
      </c>
    </row>
    <row r="219" spans="1:9">
      <c r="A219" s="12">
        <v>45006</v>
      </c>
      <c r="B219" t="s">
        <v>37</v>
      </c>
      <c r="C219" t="s">
        <v>38</v>
      </c>
      <c r="D219">
        <v>17.389900000000001</v>
      </c>
      <c r="E219">
        <v>17.158799999999999</v>
      </c>
      <c r="F219">
        <v>1.34683</v>
      </c>
      <c r="G219">
        <v>0.2311</v>
      </c>
      <c r="H219">
        <v>55260</v>
      </c>
      <c r="I219">
        <v>960965891.38989997</v>
      </c>
    </row>
    <row r="220" spans="1:9">
      <c r="A220" s="12">
        <v>45005</v>
      </c>
      <c r="B220" t="s">
        <v>37</v>
      </c>
      <c r="C220" t="s">
        <v>38</v>
      </c>
      <c r="D220">
        <v>17.158799999999999</v>
      </c>
      <c r="E220">
        <v>16.5853</v>
      </c>
      <c r="F220">
        <v>3.4578799999999998</v>
      </c>
      <c r="G220">
        <v>0.57350000000000001</v>
      </c>
      <c r="H220">
        <v>53530</v>
      </c>
      <c r="I220">
        <v>918510581.15880001</v>
      </c>
    </row>
    <row r="221" spans="1:9">
      <c r="A221" s="12">
        <v>45002</v>
      </c>
      <c r="B221" t="s">
        <v>37</v>
      </c>
      <c r="C221" t="s">
        <v>38</v>
      </c>
      <c r="D221">
        <v>16.5853</v>
      </c>
      <c r="E221">
        <v>15.3985</v>
      </c>
      <c r="F221">
        <v>7.7072399999999996</v>
      </c>
      <c r="G221">
        <v>1.1868000000000001</v>
      </c>
      <c r="H221">
        <v>53650</v>
      </c>
      <c r="I221">
        <v>889801361.58529997</v>
      </c>
    </row>
    <row r="222" spans="1:9">
      <c r="A222" s="12">
        <v>45001</v>
      </c>
      <c r="B222" t="s">
        <v>37</v>
      </c>
      <c r="C222" t="s">
        <v>38</v>
      </c>
      <c r="D222">
        <v>15.3985</v>
      </c>
      <c r="E222">
        <v>15.0207</v>
      </c>
      <c r="F222">
        <v>2.5152000000000001</v>
      </c>
      <c r="G222">
        <v>0.37780000000000002</v>
      </c>
      <c r="H222">
        <v>52500</v>
      </c>
      <c r="I222">
        <v>808421265.39849997</v>
      </c>
    </row>
    <row r="223" spans="1:9">
      <c r="A223" s="12">
        <v>45000</v>
      </c>
      <c r="B223" t="s">
        <v>37</v>
      </c>
      <c r="C223" t="s">
        <v>38</v>
      </c>
      <c r="D223">
        <v>15.0207</v>
      </c>
      <c r="E223">
        <v>15.4748</v>
      </c>
      <c r="F223">
        <v>-2.93445</v>
      </c>
      <c r="G223">
        <v>-0.4541</v>
      </c>
      <c r="H223">
        <v>50840</v>
      </c>
      <c r="I223">
        <v>763652403.02069998</v>
      </c>
    </row>
    <row r="224" spans="1:9">
      <c r="A224" s="12">
        <v>44999</v>
      </c>
      <c r="B224" t="s">
        <v>37</v>
      </c>
      <c r="C224" t="s">
        <v>38</v>
      </c>
      <c r="D224">
        <v>15.4748</v>
      </c>
      <c r="E224">
        <v>14.9649</v>
      </c>
      <c r="F224">
        <v>3.4073099999999998</v>
      </c>
      <c r="G224">
        <v>0.50990000000000002</v>
      </c>
      <c r="H224">
        <v>51740</v>
      </c>
      <c r="I224">
        <v>800666167.47479999</v>
      </c>
    </row>
    <row r="225" spans="1:9">
      <c r="A225" s="12">
        <v>44998</v>
      </c>
      <c r="B225" t="s">
        <v>37</v>
      </c>
      <c r="C225" t="s">
        <v>38</v>
      </c>
      <c r="D225">
        <v>14.9649</v>
      </c>
      <c r="E225">
        <v>12.2441</v>
      </c>
      <c r="F225">
        <v>22.221309999999999</v>
      </c>
      <c r="G225">
        <v>2.7208000000000001</v>
      </c>
      <c r="H225">
        <v>53420</v>
      </c>
      <c r="I225">
        <v>799424972.96490002</v>
      </c>
    </row>
    <row r="226" spans="1:9">
      <c r="A226" s="12">
        <v>44995</v>
      </c>
      <c r="B226" t="s">
        <v>37</v>
      </c>
      <c r="C226" t="s">
        <v>38</v>
      </c>
      <c r="D226">
        <v>12.2441</v>
      </c>
      <c r="E226">
        <v>12.3141</v>
      </c>
      <c r="F226">
        <v>-0.56845000000000001</v>
      </c>
      <c r="G226">
        <v>-7.0000000000000007E-2</v>
      </c>
      <c r="H226">
        <v>55660</v>
      </c>
      <c r="I226">
        <v>681506618.24409997</v>
      </c>
    </row>
    <row r="227" spans="1:9">
      <c r="A227" s="12">
        <v>44994</v>
      </c>
      <c r="B227" t="s">
        <v>37</v>
      </c>
      <c r="C227" t="s">
        <v>38</v>
      </c>
      <c r="D227">
        <v>12.3141</v>
      </c>
      <c r="E227">
        <v>13.574199999999999</v>
      </c>
      <c r="F227">
        <v>-9.2830499999999994</v>
      </c>
      <c r="G227">
        <v>-1.2601</v>
      </c>
      <c r="H227">
        <v>54910</v>
      </c>
      <c r="I227">
        <v>676167243.31410003</v>
      </c>
    </row>
    <row r="228" spans="1:9">
      <c r="A228" s="12">
        <v>44993</v>
      </c>
      <c r="B228" t="s">
        <v>37</v>
      </c>
      <c r="C228" t="s">
        <v>38</v>
      </c>
      <c r="D228">
        <v>13.574199999999999</v>
      </c>
      <c r="E228">
        <v>13.545500000000001</v>
      </c>
      <c r="F228">
        <v>0.21188000000000001</v>
      </c>
      <c r="G228">
        <v>2.87E-2</v>
      </c>
      <c r="H228">
        <v>54800</v>
      </c>
      <c r="I228">
        <v>743866173.57420003</v>
      </c>
    </row>
    <row r="229" spans="1:9">
      <c r="A229" s="12">
        <v>44992</v>
      </c>
      <c r="B229" t="s">
        <v>37</v>
      </c>
      <c r="C229" t="s">
        <v>38</v>
      </c>
      <c r="D229">
        <v>13.545500000000001</v>
      </c>
      <c r="E229">
        <v>13.7438</v>
      </c>
      <c r="F229">
        <v>-1.4428300000000001</v>
      </c>
      <c r="G229">
        <v>-0.1983</v>
      </c>
      <c r="H229">
        <v>54230</v>
      </c>
      <c r="I229">
        <v>734572478.54550004</v>
      </c>
    </row>
    <row r="230" spans="1:9">
      <c r="A230" s="12">
        <v>44991</v>
      </c>
      <c r="B230" t="s">
        <v>37</v>
      </c>
      <c r="C230" t="s">
        <v>38</v>
      </c>
      <c r="D230">
        <v>13.7438</v>
      </c>
      <c r="E230">
        <v>13.698</v>
      </c>
      <c r="F230">
        <v>0.33435999999999999</v>
      </c>
      <c r="G230">
        <v>4.58E-2</v>
      </c>
      <c r="H230">
        <v>54800</v>
      </c>
      <c r="I230">
        <v>753160253.74380004</v>
      </c>
    </row>
    <row r="231" spans="1:9">
      <c r="A231" s="12">
        <v>44988</v>
      </c>
      <c r="B231" t="s">
        <v>37</v>
      </c>
      <c r="C231" t="s">
        <v>38</v>
      </c>
      <c r="D231">
        <v>13.698</v>
      </c>
      <c r="E231">
        <v>14.4709</v>
      </c>
      <c r="F231">
        <v>-5.3410599999999997</v>
      </c>
      <c r="G231">
        <v>-0.77290000000000003</v>
      </c>
      <c r="H231">
        <v>54560</v>
      </c>
      <c r="I231">
        <v>747362893.69799995</v>
      </c>
    </row>
    <row r="232" spans="1:9">
      <c r="A232" s="12">
        <v>44987</v>
      </c>
      <c r="B232" t="s">
        <v>37</v>
      </c>
      <c r="C232" t="s">
        <v>38</v>
      </c>
      <c r="D232">
        <v>14.4709</v>
      </c>
      <c r="E232">
        <v>14.4366</v>
      </c>
      <c r="F232">
        <v>0.23759</v>
      </c>
      <c r="G232">
        <v>3.4299999999999997E-2</v>
      </c>
      <c r="H232">
        <v>54230</v>
      </c>
      <c r="I232">
        <v>784756921.47090006</v>
      </c>
    </row>
    <row r="233" spans="1:9">
      <c r="A233" s="12">
        <v>44986</v>
      </c>
      <c r="B233" t="s">
        <v>37</v>
      </c>
      <c r="C233" t="s">
        <v>38</v>
      </c>
      <c r="D233">
        <v>14.4366</v>
      </c>
      <c r="E233">
        <v>14.4613</v>
      </c>
      <c r="F233">
        <v>-0.17080000000000001</v>
      </c>
      <c r="G233">
        <v>-2.47E-2</v>
      </c>
      <c r="H233">
        <v>54130</v>
      </c>
      <c r="I233">
        <v>781453172.43659997</v>
      </c>
    </row>
    <row r="234" spans="1:9">
      <c r="A234" s="12">
        <v>44985</v>
      </c>
      <c r="B234" t="s">
        <v>37</v>
      </c>
      <c r="C234" t="s">
        <v>38</v>
      </c>
      <c r="D234">
        <v>14.4613</v>
      </c>
      <c r="E234">
        <v>14.479799999999999</v>
      </c>
      <c r="F234">
        <v>-0.12776000000000001</v>
      </c>
      <c r="G234">
        <v>-1.8499999999999999E-2</v>
      </c>
      <c r="H234">
        <v>53780</v>
      </c>
      <c r="I234">
        <v>777728728.46130002</v>
      </c>
    </row>
    <row r="235" spans="1:9">
      <c r="A235" s="12">
        <v>44984</v>
      </c>
      <c r="B235" t="s">
        <v>37</v>
      </c>
      <c r="C235" t="s">
        <v>38</v>
      </c>
      <c r="D235">
        <v>14.479799999999999</v>
      </c>
      <c r="E235">
        <v>14.4223</v>
      </c>
      <c r="F235">
        <v>0.39868999999999999</v>
      </c>
      <c r="G235">
        <v>5.7500000000000002E-2</v>
      </c>
      <c r="H235">
        <v>53580</v>
      </c>
      <c r="I235">
        <v>775827698.47979999</v>
      </c>
    </row>
    <row r="236" spans="1:9">
      <c r="A236" s="12">
        <v>44981</v>
      </c>
      <c r="B236" t="s">
        <v>37</v>
      </c>
      <c r="C236" t="s">
        <v>38</v>
      </c>
      <c r="D236">
        <v>14.4223</v>
      </c>
      <c r="E236">
        <v>14.933</v>
      </c>
      <c r="F236">
        <v>-3.41994</v>
      </c>
      <c r="G236">
        <v>-0.51070000000000004</v>
      </c>
      <c r="H236">
        <v>53480</v>
      </c>
      <c r="I236">
        <v>771304618.42229998</v>
      </c>
    </row>
    <row r="237" spans="1:9">
      <c r="A237" s="12">
        <v>44980</v>
      </c>
      <c r="B237" t="s">
        <v>37</v>
      </c>
      <c r="C237" t="s">
        <v>38</v>
      </c>
      <c r="D237">
        <v>14.933</v>
      </c>
      <c r="E237">
        <v>14.835900000000001</v>
      </c>
      <c r="F237">
        <v>0.65449000000000002</v>
      </c>
      <c r="G237">
        <v>9.7100000000000006E-2</v>
      </c>
      <c r="H237">
        <v>53750</v>
      </c>
      <c r="I237">
        <v>802648764.93299997</v>
      </c>
    </row>
    <row r="238" spans="1:9">
      <c r="A238" s="12">
        <v>44979</v>
      </c>
      <c r="B238" t="s">
        <v>37</v>
      </c>
      <c r="C238" t="s">
        <v>38</v>
      </c>
      <c r="D238">
        <v>14.835900000000001</v>
      </c>
      <c r="E238">
        <v>15.2722</v>
      </c>
      <c r="F238">
        <v>-2.8568199999999999</v>
      </c>
      <c r="G238">
        <v>-0.43630000000000002</v>
      </c>
      <c r="H238">
        <v>53910</v>
      </c>
      <c r="I238">
        <v>799803383.83589995</v>
      </c>
    </row>
    <row r="239" spans="1:9">
      <c r="A239" s="12">
        <v>44978</v>
      </c>
      <c r="B239" t="s">
        <v>37</v>
      </c>
      <c r="C239" t="s">
        <v>38</v>
      </c>
      <c r="D239">
        <v>15.2722</v>
      </c>
      <c r="E239">
        <v>15.507999999999999</v>
      </c>
      <c r="F239">
        <v>-1.52051</v>
      </c>
      <c r="G239">
        <v>-0.23580000000000001</v>
      </c>
      <c r="H239">
        <v>54150</v>
      </c>
      <c r="I239">
        <v>826989645.27219999</v>
      </c>
    </row>
    <row r="240" spans="1:9">
      <c r="A240" s="12">
        <v>44974</v>
      </c>
      <c r="B240" t="s">
        <v>37</v>
      </c>
      <c r="C240" t="s">
        <v>38</v>
      </c>
      <c r="D240">
        <v>15.507999999999999</v>
      </c>
      <c r="E240">
        <v>15.356</v>
      </c>
      <c r="F240">
        <v>0.98984000000000005</v>
      </c>
      <c r="G240">
        <v>0.152</v>
      </c>
      <c r="H240">
        <v>55110</v>
      </c>
      <c r="I240">
        <v>854645895.50800002</v>
      </c>
    </row>
    <row r="241" spans="1:9">
      <c r="A241" s="12">
        <v>44973</v>
      </c>
      <c r="B241" t="s">
        <v>37</v>
      </c>
      <c r="C241" t="s">
        <v>38</v>
      </c>
      <c r="D241">
        <v>15.356</v>
      </c>
      <c r="E241">
        <v>15.0962</v>
      </c>
      <c r="F241">
        <v>1.72096</v>
      </c>
      <c r="G241">
        <v>0.25979999999999998</v>
      </c>
      <c r="H241">
        <v>55110</v>
      </c>
      <c r="I241">
        <v>846269175.35599995</v>
      </c>
    </row>
    <row r="242" spans="1:9">
      <c r="A242" s="12">
        <v>44972</v>
      </c>
      <c r="B242" t="s">
        <v>37</v>
      </c>
      <c r="C242" t="s">
        <v>38</v>
      </c>
      <c r="D242">
        <v>15.0962</v>
      </c>
      <c r="E242">
        <v>13.9009</v>
      </c>
      <c r="F242">
        <v>8.5987200000000001</v>
      </c>
      <c r="G242">
        <v>1.1953</v>
      </c>
      <c r="H242">
        <v>53610</v>
      </c>
      <c r="I242">
        <v>809307297.09619999</v>
      </c>
    </row>
    <row r="243" spans="1:9">
      <c r="A243" s="12">
        <v>44971</v>
      </c>
      <c r="B243" t="s">
        <v>37</v>
      </c>
      <c r="C243" t="s">
        <v>38</v>
      </c>
      <c r="D243">
        <v>13.9009</v>
      </c>
      <c r="E243">
        <v>13.5129</v>
      </c>
      <c r="F243">
        <v>2.8713299999999999</v>
      </c>
      <c r="G243">
        <v>0.38800000000000001</v>
      </c>
      <c r="H243">
        <v>53710</v>
      </c>
      <c r="I243">
        <v>746617352.90090001</v>
      </c>
    </row>
    <row r="244" spans="1:9">
      <c r="A244" s="12">
        <v>44970</v>
      </c>
      <c r="B244" t="s">
        <v>37</v>
      </c>
      <c r="C244" t="s">
        <v>38</v>
      </c>
      <c r="D244">
        <v>13.5129</v>
      </c>
      <c r="E244">
        <v>13.5525</v>
      </c>
      <c r="F244">
        <v>-0.29220000000000002</v>
      </c>
      <c r="G244">
        <v>-3.9600000000000003E-2</v>
      </c>
      <c r="H244">
        <v>53850</v>
      </c>
      <c r="I244">
        <v>727669678.51289999</v>
      </c>
    </row>
    <row r="245" spans="1:9">
      <c r="A245" s="12">
        <v>44967</v>
      </c>
      <c r="B245" t="s">
        <v>37</v>
      </c>
      <c r="C245" t="s">
        <v>38</v>
      </c>
      <c r="D245">
        <v>13.5525</v>
      </c>
      <c r="E245">
        <v>13.705299999999999</v>
      </c>
      <c r="F245">
        <v>-1.1149</v>
      </c>
      <c r="G245">
        <v>-0.15279999999999999</v>
      </c>
      <c r="H245">
        <v>53940</v>
      </c>
      <c r="I245">
        <v>731021863.55250001</v>
      </c>
    </row>
    <row r="246" spans="1:9">
      <c r="A246" s="12">
        <v>44966</v>
      </c>
      <c r="B246" t="s">
        <v>37</v>
      </c>
      <c r="C246" t="s">
        <v>38</v>
      </c>
      <c r="D246">
        <v>13.705299999999999</v>
      </c>
      <c r="E246">
        <v>14.255699999999999</v>
      </c>
      <c r="F246">
        <v>-3.8609100000000001</v>
      </c>
      <c r="G246">
        <v>-0.5504</v>
      </c>
      <c r="H246">
        <v>55620</v>
      </c>
      <c r="I246">
        <v>762288799.70529997</v>
      </c>
    </row>
    <row r="247" spans="1:9">
      <c r="A247" s="12">
        <v>44965</v>
      </c>
      <c r="B247" t="s">
        <v>37</v>
      </c>
      <c r="C247" t="s">
        <v>38</v>
      </c>
      <c r="D247">
        <v>14.255699999999999</v>
      </c>
      <c r="E247">
        <v>14.517799999999999</v>
      </c>
      <c r="F247">
        <v>-1.8053699999999999</v>
      </c>
      <c r="G247">
        <v>-0.2621</v>
      </c>
      <c r="H247">
        <v>55650</v>
      </c>
      <c r="I247">
        <v>793329719.25569999</v>
      </c>
    </row>
    <row r="248" spans="1:9">
      <c r="A248" s="12">
        <v>44964</v>
      </c>
      <c r="B248" t="s">
        <v>37</v>
      </c>
      <c r="C248" t="s">
        <v>38</v>
      </c>
      <c r="D248">
        <v>14.517799999999999</v>
      </c>
      <c r="E248">
        <v>14.3971</v>
      </c>
      <c r="F248">
        <v>0.83835999999999999</v>
      </c>
      <c r="G248">
        <v>0.1207</v>
      </c>
      <c r="H248">
        <v>55650</v>
      </c>
      <c r="I248">
        <v>807915584.51779997</v>
      </c>
    </row>
    <row r="249" spans="1:9">
      <c r="A249" s="12">
        <v>44963</v>
      </c>
      <c r="B249" t="s">
        <v>37</v>
      </c>
      <c r="C249" t="s">
        <v>38</v>
      </c>
      <c r="D249">
        <v>14.3971</v>
      </c>
      <c r="E249">
        <v>14.6244</v>
      </c>
      <c r="F249">
        <v>-1.5542499999999999</v>
      </c>
      <c r="G249">
        <v>-0.2273</v>
      </c>
      <c r="H249">
        <v>54240</v>
      </c>
      <c r="I249">
        <v>780898718.39709997</v>
      </c>
    </row>
    <row r="250" spans="1:9">
      <c r="A250" s="12">
        <v>44960</v>
      </c>
      <c r="B250" t="s">
        <v>37</v>
      </c>
      <c r="C250" t="s">
        <v>38</v>
      </c>
      <c r="D250">
        <v>14.6244</v>
      </c>
      <c r="E250">
        <v>14.954000000000001</v>
      </c>
      <c r="F250">
        <v>-2.2040899999999999</v>
      </c>
      <c r="G250">
        <v>-0.3296</v>
      </c>
      <c r="H250">
        <v>55280</v>
      </c>
      <c r="I250">
        <v>808436846.62440002</v>
      </c>
    </row>
    <row r="251" spans="1:9">
      <c r="A251" s="12">
        <v>44959</v>
      </c>
      <c r="B251" t="s">
        <v>37</v>
      </c>
      <c r="C251" t="s">
        <v>38</v>
      </c>
      <c r="D251">
        <v>14.954000000000001</v>
      </c>
      <c r="E251">
        <v>14.7888</v>
      </c>
      <c r="F251">
        <v>1.1170599999999999</v>
      </c>
      <c r="G251">
        <v>0.16520000000000001</v>
      </c>
      <c r="H251">
        <v>56180</v>
      </c>
      <c r="I251">
        <v>840115734.954</v>
      </c>
    </row>
    <row r="252" spans="1:9">
      <c r="A252" s="12">
        <v>44958</v>
      </c>
      <c r="B252" t="s">
        <v>37</v>
      </c>
      <c r="C252" t="s">
        <v>38</v>
      </c>
      <c r="D252">
        <v>14.7888</v>
      </c>
      <c r="E252">
        <v>14.621700000000001</v>
      </c>
      <c r="F252">
        <v>1.1428199999999999</v>
      </c>
      <c r="G252">
        <v>0.1671</v>
      </c>
      <c r="H252">
        <v>55510</v>
      </c>
      <c r="I252">
        <v>820926302.7888</v>
      </c>
    </row>
    <row r="253" spans="1:9">
      <c r="A253" s="12">
        <v>44957</v>
      </c>
      <c r="B253" t="s">
        <v>37</v>
      </c>
      <c r="C253" t="s">
        <v>38</v>
      </c>
      <c r="D253">
        <v>14.621700000000001</v>
      </c>
      <c r="E253">
        <v>14.3521</v>
      </c>
      <c r="F253">
        <v>1.8784700000000001</v>
      </c>
      <c r="G253">
        <v>0.26960000000000001</v>
      </c>
      <c r="H253">
        <v>55470</v>
      </c>
      <c r="I253">
        <v>811065713.62170005</v>
      </c>
    </row>
    <row r="254" spans="1:9">
      <c r="A254" s="12">
        <v>44956</v>
      </c>
      <c r="B254" t="s">
        <v>37</v>
      </c>
      <c r="C254" t="s">
        <v>38</v>
      </c>
      <c r="D254">
        <v>14.3521</v>
      </c>
      <c r="E254">
        <v>14.659800000000001</v>
      </c>
      <c r="F254">
        <v>-2.0989399999999998</v>
      </c>
      <c r="G254">
        <v>-0.30769999999999997</v>
      </c>
      <c r="H254">
        <v>55260</v>
      </c>
      <c r="I254">
        <v>793097060.35210001</v>
      </c>
    </row>
    <row r="255" spans="1:9">
      <c r="A255" s="12">
        <v>44953</v>
      </c>
      <c r="B255" t="s">
        <v>37</v>
      </c>
      <c r="C255" t="s">
        <v>38</v>
      </c>
      <c r="D255">
        <v>14.659800000000001</v>
      </c>
      <c r="E255">
        <v>14.6881</v>
      </c>
      <c r="F255">
        <v>-0.19267000000000001</v>
      </c>
      <c r="G255">
        <v>-2.8299999999999999E-2</v>
      </c>
      <c r="H255">
        <v>55270</v>
      </c>
      <c r="I255">
        <v>810247160.65980005</v>
      </c>
    </row>
    <row r="256" spans="1:9">
      <c r="A256" s="12">
        <v>44952</v>
      </c>
      <c r="B256" t="s">
        <v>37</v>
      </c>
      <c r="C256" t="s">
        <v>38</v>
      </c>
      <c r="D256">
        <v>14.6881</v>
      </c>
      <c r="E256">
        <v>14.540699999999999</v>
      </c>
      <c r="F256">
        <v>1.0137100000000001</v>
      </c>
      <c r="G256">
        <v>0.1474</v>
      </c>
      <c r="H256">
        <v>53980</v>
      </c>
      <c r="I256">
        <v>792863652.68809998</v>
      </c>
    </row>
    <row r="257" spans="1:9">
      <c r="A257" s="12">
        <v>44951</v>
      </c>
      <c r="B257" t="s">
        <v>37</v>
      </c>
      <c r="C257" t="s">
        <v>38</v>
      </c>
      <c r="D257">
        <v>14.540699999999999</v>
      </c>
      <c r="E257">
        <v>14.6281</v>
      </c>
      <c r="F257">
        <v>-0.59748000000000001</v>
      </c>
      <c r="G257">
        <v>-8.7400000000000005E-2</v>
      </c>
      <c r="H257">
        <v>53550</v>
      </c>
      <c r="I257">
        <v>778654499.54069996</v>
      </c>
    </row>
    <row r="258" spans="1:9">
      <c r="A258" s="12">
        <v>44950</v>
      </c>
      <c r="B258" t="s">
        <v>37</v>
      </c>
      <c r="C258" t="s">
        <v>38</v>
      </c>
      <c r="D258">
        <v>14.6281</v>
      </c>
      <c r="E258">
        <v>14.6462</v>
      </c>
      <c r="F258">
        <v>-0.12358</v>
      </c>
      <c r="G258">
        <v>-1.8100000000000002E-2</v>
      </c>
      <c r="H258">
        <v>53550</v>
      </c>
      <c r="I258">
        <v>783334769.62810004</v>
      </c>
    </row>
    <row r="259" spans="1:9">
      <c r="A259" s="12">
        <v>44949</v>
      </c>
      <c r="B259" t="s">
        <v>37</v>
      </c>
      <c r="C259" t="s">
        <v>38</v>
      </c>
      <c r="D259">
        <v>14.6462</v>
      </c>
      <c r="E259">
        <v>14.1751</v>
      </c>
      <c r="F259">
        <v>3.3234300000000001</v>
      </c>
      <c r="G259">
        <v>0.47110000000000002</v>
      </c>
      <c r="H259">
        <v>52990</v>
      </c>
      <c r="I259">
        <v>776102152.64619994</v>
      </c>
    </row>
    <row r="260" spans="1:9">
      <c r="A260" s="12">
        <v>44946</v>
      </c>
      <c r="B260" t="s">
        <v>37</v>
      </c>
      <c r="C260" t="s">
        <v>38</v>
      </c>
      <c r="D260">
        <v>14.1751</v>
      </c>
      <c r="E260">
        <v>13.413399999999999</v>
      </c>
      <c r="F260">
        <v>5.6786500000000002</v>
      </c>
      <c r="G260">
        <v>0.76170000000000004</v>
      </c>
      <c r="H260">
        <v>52830</v>
      </c>
      <c r="I260">
        <v>748870547.17509997</v>
      </c>
    </row>
    <row r="261" spans="1:9">
      <c r="A261" s="12">
        <v>44945</v>
      </c>
      <c r="B261" t="s">
        <v>37</v>
      </c>
      <c r="C261" t="s">
        <v>38</v>
      </c>
      <c r="D261">
        <v>13.413399999999999</v>
      </c>
      <c r="E261">
        <v>13.151999999999999</v>
      </c>
      <c r="F261">
        <v>1.98753</v>
      </c>
      <c r="G261">
        <v>0.26140000000000002</v>
      </c>
      <c r="H261">
        <v>52480</v>
      </c>
      <c r="I261">
        <v>703935245.41340005</v>
      </c>
    </row>
    <row r="262" spans="1:9">
      <c r="A262" s="12">
        <v>44944</v>
      </c>
      <c r="B262" t="s">
        <v>37</v>
      </c>
      <c r="C262" t="s">
        <v>38</v>
      </c>
      <c r="D262">
        <v>13.151999999999999</v>
      </c>
      <c r="E262">
        <v>13.588900000000001</v>
      </c>
      <c r="F262">
        <v>-3.2151200000000002</v>
      </c>
      <c r="G262">
        <v>-0.43690000000000001</v>
      </c>
      <c r="H262">
        <v>52670</v>
      </c>
      <c r="I262">
        <v>692715853.15199995</v>
      </c>
    </row>
    <row r="263" spans="1:9">
      <c r="A263" s="12">
        <v>44943</v>
      </c>
      <c r="B263" t="s">
        <v>37</v>
      </c>
      <c r="C263" t="s">
        <v>38</v>
      </c>
      <c r="D263">
        <v>13.588900000000001</v>
      </c>
      <c r="E263">
        <v>12.359500000000001</v>
      </c>
      <c r="F263">
        <v>9.9469999999999992</v>
      </c>
      <c r="G263">
        <v>1.2294</v>
      </c>
      <c r="H263">
        <v>52900</v>
      </c>
      <c r="I263">
        <v>718852823.58889997</v>
      </c>
    </row>
    <row r="264" spans="1:9">
      <c r="A264" s="12">
        <v>44939</v>
      </c>
      <c r="B264" t="s">
        <v>37</v>
      </c>
      <c r="C264" t="s">
        <v>38</v>
      </c>
      <c r="D264">
        <v>12.359500000000001</v>
      </c>
      <c r="E264">
        <v>12.1098</v>
      </c>
      <c r="F264">
        <v>2.0619700000000001</v>
      </c>
      <c r="G264">
        <v>0.24970000000000001</v>
      </c>
      <c r="H264">
        <v>52910</v>
      </c>
      <c r="I264">
        <v>653941157.35950005</v>
      </c>
    </row>
    <row r="265" spans="1:9">
      <c r="A265" s="12">
        <v>44938</v>
      </c>
      <c r="B265" t="s">
        <v>37</v>
      </c>
      <c r="C265" t="s">
        <v>38</v>
      </c>
      <c r="D265">
        <v>12.1098</v>
      </c>
      <c r="E265">
        <v>11.1274</v>
      </c>
      <c r="F265">
        <v>8.8286599999999993</v>
      </c>
      <c r="G265">
        <v>0.98240000000000005</v>
      </c>
      <c r="H265">
        <v>52320</v>
      </c>
      <c r="I265">
        <v>633584748.10979998</v>
      </c>
    </row>
    <row r="266" spans="1:9">
      <c r="A266" s="12">
        <v>44937</v>
      </c>
      <c r="B266" t="s">
        <v>37</v>
      </c>
      <c r="C266" t="s">
        <v>38</v>
      </c>
      <c r="D266">
        <v>11.1274</v>
      </c>
      <c r="E266">
        <v>11.075699999999999</v>
      </c>
      <c r="F266">
        <v>0.46678999999999998</v>
      </c>
      <c r="G266">
        <v>5.1700000000000003E-2</v>
      </c>
      <c r="H266">
        <v>52120</v>
      </c>
      <c r="I266">
        <v>579960099.12740004</v>
      </c>
    </row>
    <row r="267" spans="1:9">
      <c r="A267" s="12">
        <v>44936</v>
      </c>
      <c r="B267" t="s">
        <v>37</v>
      </c>
      <c r="C267" t="s">
        <v>38</v>
      </c>
      <c r="D267">
        <v>11.075699999999999</v>
      </c>
      <c r="E267">
        <v>10.8817</v>
      </c>
      <c r="F267">
        <v>1.78281</v>
      </c>
      <c r="G267">
        <v>0.19400000000000001</v>
      </c>
      <c r="H267">
        <v>52270</v>
      </c>
      <c r="I267">
        <v>578926850.07570004</v>
      </c>
    </row>
    <row r="268" spans="1:9">
      <c r="A268" s="12">
        <v>44935</v>
      </c>
      <c r="B268" t="s">
        <v>37</v>
      </c>
      <c r="C268" t="s">
        <v>38</v>
      </c>
      <c r="D268">
        <v>10.8817</v>
      </c>
      <c r="E268">
        <v>10.6701</v>
      </c>
      <c r="F268">
        <v>1.9831099999999999</v>
      </c>
      <c r="G268">
        <v>0.21160000000000001</v>
      </c>
      <c r="H268">
        <v>52120</v>
      </c>
      <c r="I268">
        <v>567154214.88170004</v>
      </c>
    </row>
    <row r="269" spans="1:9">
      <c r="A269" s="12">
        <v>44932</v>
      </c>
      <c r="B269" t="s">
        <v>37</v>
      </c>
      <c r="C269" t="s">
        <v>38</v>
      </c>
      <c r="D269">
        <v>10.6701</v>
      </c>
      <c r="E269">
        <v>10.6335</v>
      </c>
      <c r="F269">
        <v>0.34420000000000001</v>
      </c>
      <c r="G269">
        <v>3.6600000000000001E-2</v>
      </c>
      <c r="H269">
        <v>52040</v>
      </c>
      <c r="I269">
        <v>555272014.67009997</v>
      </c>
    </row>
    <row r="270" spans="1:9">
      <c r="A270" s="12">
        <v>44931</v>
      </c>
      <c r="B270" t="s">
        <v>37</v>
      </c>
      <c r="C270" t="s">
        <v>38</v>
      </c>
      <c r="D270">
        <v>10.6335</v>
      </c>
      <c r="E270">
        <v>10.594099999999999</v>
      </c>
      <c r="F270">
        <v>0.37191000000000002</v>
      </c>
      <c r="G270">
        <v>3.9399999999999998E-2</v>
      </c>
      <c r="H270">
        <v>52080</v>
      </c>
      <c r="I270">
        <v>553792690.63349998</v>
      </c>
    </row>
    <row r="271" spans="1:9">
      <c r="A271" s="12">
        <v>44930</v>
      </c>
      <c r="B271" t="s">
        <v>37</v>
      </c>
      <c r="C271" t="s">
        <v>38</v>
      </c>
      <c r="D271">
        <v>10.594099999999999</v>
      </c>
      <c r="E271">
        <v>10.4872</v>
      </c>
      <c r="F271">
        <v>1.0193399999999999</v>
      </c>
      <c r="G271">
        <v>0.1069</v>
      </c>
      <c r="H271">
        <v>51950</v>
      </c>
      <c r="I271">
        <v>550363505.5941</v>
      </c>
    </row>
    <row r="272" spans="1:9">
      <c r="A272" s="12">
        <v>44929</v>
      </c>
      <c r="B272" t="s">
        <v>37</v>
      </c>
      <c r="C272" t="s">
        <v>38</v>
      </c>
      <c r="D272">
        <v>10.4872</v>
      </c>
      <c r="E272">
        <v>10.4361</v>
      </c>
      <c r="F272">
        <v>0.48964999999999997</v>
      </c>
      <c r="G272">
        <v>5.11E-2</v>
      </c>
      <c r="H272">
        <v>51910</v>
      </c>
      <c r="I272">
        <v>544390562.48720002</v>
      </c>
    </row>
    <row r="273" spans="1:9">
      <c r="A273" s="12">
        <v>44925</v>
      </c>
      <c r="B273" t="s">
        <v>37</v>
      </c>
      <c r="C273" t="s">
        <v>38</v>
      </c>
      <c r="D273">
        <v>10.4361</v>
      </c>
      <c r="E273">
        <v>10.3461</v>
      </c>
      <c r="F273">
        <v>0.86989000000000005</v>
      </c>
      <c r="G273">
        <v>0.09</v>
      </c>
      <c r="H273">
        <v>52220</v>
      </c>
      <c r="I273">
        <v>544973152.43610001</v>
      </c>
    </row>
    <row r="274" spans="1:9">
      <c r="A274" s="12">
        <v>44924</v>
      </c>
      <c r="B274" t="s">
        <v>37</v>
      </c>
      <c r="C274" t="s">
        <v>38</v>
      </c>
      <c r="D274">
        <v>10.3461</v>
      </c>
      <c r="E274">
        <v>10.3505</v>
      </c>
      <c r="F274">
        <v>-4.2509999999999999E-2</v>
      </c>
      <c r="G274">
        <v>-4.4000000000000003E-3</v>
      </c>
      <c r="H274">
        <v>52570</v>
      </c>
      <c r="I274">
        <v>543894487.34609997</v>
      </c>
    </row>
    <row r="275" spans="1:9">
      <c r="A275" s="12">
        <v>44923</v>
      </c>
      <c r="B275" t="s">
        <v>37</v>
      </c>
      <c r="C275" t="s">
        <v>38</v>
      </c>
      <c r="D275">
        <v>10.3505</v>
      </c>
      <c r="E275">
        <v>10.373699999999999</v>
      </c>
      <c r="F275">
        <v>-0.22364000000000001</v>
      </c>
      <c r="G275">
        <v>-2.3199999999999998E-2</v>
      </c>
      <c r="H275">
        <v>53400</v>
      </c>
      <c r="I275">
        <v>552716710.35049999</v>
      </c>
    </row>
    <row r="276" spans="1:9">
      <c r="A276" s="12">
        <v>44922</v>
      </c>
      <c r="B276" t="s">
        <v>37</v>
      </c>
      <c r="C276" t="s">
        <v>38</v>
      </c>
      <c r="D276">
        <v>10.373699999999999</v>
      </c>
      <c r="E276">
        <v>10.5006</v>
      </c>
      <c r="F276">
        <v>-1.2084999999999999</v>
      </c>
      <c r="G276">
        <v>-0.12690000000000001</v>
      </c>
      <c r="H276">
        <v>53890</v>
      </c>
      <c r="I276">
        <v>559038703.37370002</v>
      </c>
    </row>
    <row r="277" spans="1:9">
      <c r="A277" s="12">
        <v>44918</v>
      </c>
      <c r="B277" t="s">
        <v>37</v>
      </c>
      <c r="C277" t="s">
        <v>38</v>
      </c>
      <c r="D277">
        <v>10.5006</v>
      </c>
      <c r="E277">
        <v>10.464499999999999</v>
      </c>
      <c r="F277">
        <v>0.34498000000000001</v>
      </c>
      <c r="G277">
        <v>3.61E-2</v>
      </c>
      <c r="H277">
        <v>54080</v>
      </c>
      <c r="I277">
        <v>567872458.50059998</v>
      </c>
    </row>
    <row r="278" spans="1:9">
      <c r="A278" s="12">
        <v>44917</v>
      </c>
      <c r="B278" t="s">
        <v>37</v>
      </c>
      <c r="C278" t="s">
        <v>38</v>
      </c>
      <c r="D278">
        <v>10.464499999999999</v>
      </c>
      <c r="E278">
        <v>10.4674</v>
      </c>
      <c r="F278">
        <v>-2.7709999999999999E-2</v>
      </c>
      <c r="G278">
        <v>-2.8999999999999998E-3</v>
      </c>
      <c r="H278">
        <v>54080</v>
      </c>
      <c r="I278">
        <v>565920170.46449995</v>
      </c>
    </row>
    <row r="279" spans="1:9">
      <c r="A279" s="12">
        <v>44916</v>
      </c>
      <c r="B279" t="s">
        <v>37</v>
      </c>
      <c r="C279" t="s">
        <v>38</v>
      </c>
      <c r="D279">
        <v>10.4674</v>
      </c>
      <c r="E279">
        <v>10.5382</v>
      </c>
      <c r="F279">
        <v>-0.67183999999999999</v>
      </c>
      <c r="G279">
        <v>-7.0800000000000002E-2</v>
      </c>
      <c r="H279">
        <v>53380</v>
      </c>
      <c r="I279">
        <v>558749822.46739995</v>
      </c>
    </row>
    <row r="280" spans="1:9">
      <c r="A280" s="12">
        <v>44915</v>
      </c>
      <c r="B280" t="s">
        <v>37</v>
      </c>
      <c r="C280" t="s">
        <v>38</v>
      </c>
      <c r="D280">
        <v>10.5382</v>
      </c>
      <c r="E280">
        <v>10.323499999999999</v>
      </c>
      <c r="F280">
        <v>2.07972</v>
      </c>
      <c r="G280">
        <v>0.2147</v>
      </c>
      <c r="H280">
        <v>53380</v>
      </c>
      <c r="I280">
        <v>562529126.53820002</v>
      </c>
    </row>
    <row r="281" spans="1:9">
      <c r="A281" s="12">
        <v>44914</v>
      </c>
      <c r="B281" t="s">
        <v>37</v>
      </c>
      <c r="C281" t="s">
        <v>38</v>
      </c>
      <c r="D281">
        <v>10.323499999999999</v>
      </c>
      <c r="E281">
        <v>10.501799999999999</v>
      </c>
      <c r="F281">
        <v>-1.6978</v>
      </c>
      <c r="G281">
        <v>-0.17829999999999999</v>
      </c>
      <c r="H281">
        <v>53520</v>
      </c>
      <c r="I281">
        <v>552513730.32350004</v>
      </c>
    </row>
    <row r="282" spans="1:9">
      <c r="A282" s="12">
        <v>44911</v>
      </c>
      <c r="B282" t="s">
        <v>37</v>
      </c>
      <c r="C282" t="s">
        <v>38</v>
      </c>
      <c r="D282">
        <v>10.501799999999999</v>
      </c>
      <c r="E282">
        <v>10.886200000000001</v>
      </c>
      <c r="F282">
        <v>-3.5310800000000002</v>
      </c>
      <c r="G282">
        <v>-0.38440000000000002</v>
      </c>
      <c r="H282">
        <v>53420</v>
      </c>
      <c r="I282">
        <v>561006166.50179994</v>
      </c>
    </row>
    <row r="283" spans="1:9">
      <c r="A283" s="12">
        <v>44910</v>
      </c>
      <c r="B283" t="s">
        <v>37</v>
      </c>
      <c r="C283" t="s">
        <v>38</v>
      </c>
      <c r="D283">
        <v>10.886200000000001</v>
      </c>
      <c r="E283">
        <v>11.1401</v>
      </c>
      <c r="F283">
        <v>-2.27915</v>
      </c>
      <c r="G283">
        <v>-0.25390000000000001</v>
      </c>
      <c r="H283">
        <v>53280</v>
      </c>
      <c r="I283">
        <v>580016746.88619995</v>
      </c>
    </row>
    <row r="284" spans="1:9">
      <c r="A284" s="12">
        <v>44909</v>
      </c>
      <c r="B284" t="s">
        <v>37</v>
      </c>
      <c r="C284" t="s">
        <v>38</v>
      </c>
      <c r="D284">
        <v>11.1401</v>
      </c>
      <c r="E284">
        <v>11.1059</v>
      </c>
      <c r="F284">
        <v>0.30793999999999999</v>
      </c>
      <c r="G284">
        <v>3.4200000000000001E-2</v>
      </c>
      <c r="H284">
        <v>53130</v>
      </c>
      <c r="I284">
        <v>591873524.1401</v>
      </c>
    </row>
    <row r="285" spans="1:9">
      <c r="A285" s="12">
        <v>44908</v>
      </c>
      <c r="B285" t="s">
        <v>37</v>
      </c>
      <c r="C285" t="s">
        <v>38</v>
      </c>
      <c r="D285">
        <v>11.1059</v>
      </c>
      <c r="E285">
        <v>10.712199999999999</v>
      </c>
      <c r="F285">
        <v>3.6752500000000001</v>
      </c>
      <c r="G285">
        <v>0.39369999999999999</v>
      </c>
      <c r="H285">
        <v>53150</v>
      </c>
      <c r="I285">
        <v>590278596.10590005</v>
      </c>
    </row>
    <row r="286" spans="1:9">
      <c r="A286" s="12">
        <v>44907</v>
      </c>
      <c r="B286" t="s">
        <v>37</v>
      </c>
      <c r="C286" t="s">
        <v>38</v>
      </c>
      <c r="D286">
        <v>10.712199999999999</v>
      </c>
      <c r="E286">
        <v>10.666600000000001</v>
      </c>
      <c r="F286">
        <v>0.42749999999999999</v>
      </c>
      <c r="G286">
        <v>4.5600000000000002E-2</v>
      </c>
      <c r="H286">
        <v>54030</v>
      </c>
      <c r="I286">
        <v>578780176.71220005</v>
      </c>
    </row>
    <row r="287" spans="1:9">
      <c r="A287" s="12">
        <v>44904</v>
      </c>
      <c r="B287" t="s">
        <v>37</v>
      </c>
      <c r="C287" t="s">
        <v>38</v>
      </c>
      <c r="D287">
        <v>10.666600000000001</v>
      </c>
      <c r="E287">
        <v>10.757</v>
      </c>
      <c r="F287">
        <v>-0.84038000000000002</v>
      </c>
      <c r="G287">
        <v>-9.0399999999999994E-2</v>
      </c>
      <c r="H287">
        <v>53910</v>
      </c>
      <c r="I287">
        <v>575036416.66659999</v>
      </c>
    </row>
    <row r="288" spans="1:9">
      <c r="A288" s="12">
        <v>44903</v>
      </c>
      <c r="B288" t="s">
        <v>37</v>
      </c>
      <c r="C288" t="s">
        <v>38</v>
      </c>
      <c r="D288">
        <v>10.757</v>
      </c>
      <c r="E288">
        <v>10.4671</v>
      </c>
      <c r="F288">
        <v>2.7696299999999998</v>
      </c>
      <c r="G288">
        <v>0.28989999999999999</v>
      </c>
      <c r="H288">
        <v>53890</v>
      </c>
      <c r="I288">
        <v>579694740.75699997</v>
      </c>
    </row>
    <row r="289" spans="1:9">
      <c r="A289" s="12">
        <v>44902</v>
      </c>
      <c r="B289" t="s">
        <v>37</v>
      </c>
      <c r="C289" t="s">
        <v>38</v>
      </c>
      <c r="D289">
        <v>10.4671</v>
      </c>
      <c r="E289">
        <v>10.607699999999999</v>
      </c>
      <c r="F289">
        <v>-1.32545</v>
      </c>
      <c r="G289">
        <v>-0.1406</v>
      </c>
      <c r="H289">
        <v>53990</v>
      </c>
      <c r="I289">
        <v>565118739.46710002</v>
      </c>
    </row>
    <row r="290" spans="1:9">
      <c r="A290" s="12">
        <v>44901</v>
      </c>
      <c r="B290" t="s">
        <v>37</v>
      </c>
      <c r="C290" t="s">
        <v>38</v>
      </c>
      <c r="D290">
        <v>10.607699999999999</v>
      </c>
      <c r="E290">
        <v>10.5326</v>
      </c>
      <c r="F290">
        <v>0.71301999999999999</v>
      </c>
      <c r="G290">
        <v>7.51E-2</v>
      </c>
      <c r="H290">
        <v>53990</v>
      </c>
      <c r="I290">
        <v>572709733.60769999</v>
      </c>
    </row>
    <row r="291" spans="1:9">
      <c r="A291" s="12">
        <v>44900</v>
      </c>
      <c r="B291" t="s">
        <v>37</v>
      </c>
      <c r="C291" t="s">
        <v>38</v>
      </c>
      <c r="D291">
        <v>10.5326</v>
      </c>
      <c r="E291">
        <v>10.638199999999999</v>
      </c>
      <c r="F291">
        <v>-0.99265000000000003</v>
      </c>
      <c r="G291">
        <v>-0.1056</v>
      </c>
      <c r="H291">
        <v>53670</v>
      </c>
      <c r="I291">
        <v>565284652.53260005</v>
      </c>
    </row>
    <row r="292" spans="1:9">
      <c r="A292" s="12">
        <v>44897</v>
      </c>
      <c r="B292" t="s">
        <v>37</v>
      </c>
      <c r="C292" t="s">
        <v>38</v>
      </c>
      <c r="D292">
        <v>10.638199999999999</v>
      </c>
      <c r="E292">
        <v>10.5282</v>
      </c>
      <c r="F292">
        <v>1.04481</v>
      </c>
      <c r="G292">
        <v>0.11</v>
      </c>
      <c r="H292">
        <v>53670</v>
      </c>
      <c r="I292">
        <v>570952204.63820004</v>
      </c>
    </row>
    <row r="293" spans="1:9">
      <c r="A293" s="12">
        <v>44896</v>
      </c>
      <c r="B293" t="s">
        <v>37</v>
      </c>
      <c r="C293" t="s">
        <v>38</v>
      </c>
      <c r="D293">
        <v>10.5282</v>
      </c>
      <c r="E293">
        <v>10.6816</v>
      </c>
      <c r="F293">
        <v>-1.43611</v>
      </c>
      <c r="G293">
        <v>-0.15340000000000001</v>
      </c>
      <c r="H293">
        <v>53570</v>
      </c>
      <c r="I293">
        <v>563995684.52820003</v>
      </c>
    </row>
    <row r="294" spans="1:9">
      <c r="A294" s="12">
        <v>44895</v>
      </c>
      <c r="B294" t="s">
        <v>37</v>
      </c>
      <c r="C294" t="s">
        <v>38</v>
      </c>
      <c r="D294">
        <v>10.6816</v>
      </c>
      <c r="E294">
        <v>10.1699</v>
      </c>
      <c r="F294">
        <v>5.0315099999999999</v>
      </c>
      <c r="G294">
        <v>0.51170000000000004</v>
      </c>
      <c r="H294">
        <v>53780</v>
      </c>
      <c r="I294">
        <v>574456458.68159997</v>
      </c>
    </row>
    <row r="295" spans="1:9">
      <c r="A295" s="12">
        <v>44894</v>
      </c>
      <c r="B295" t="s">
        <v>37</v>
      </c>
      <c r="C295" t="s">
        <v>38</v>
      </c>
      <c r="D295">
        <v>10.1699</v>
      </c>
      <c r="E295">
        <v>9.9974000000000007</v>
      </c>
      <c r="F295">
        <v>1.7254499999999999</v>
      </c>
      <c r="G295">
        <v>0.17249999999999999</v>
      </c>
      <c r="H295">
        <v>54010</v>
      </c>
      <c r="I295">
        <v>549276309.16989994</v>
      </c>
    </row>
    <row r="296" spans="1:9">
      <c r="A296" s="12">
        <v>44893</v>
      </c>
      <c r="B296" t="s">
        <v>37</v>
      </c>
      <c r="C296" t="s">
        <v>38</v>
      </c>
      <c r="D296">
        <v>9.9974000000000007</v>
      </c>
      <c r="E296">
        <v>10.1953</v>
      </c>
      <c r="F296">
        <v>-1.94109</v>
      </c>
      <c r="G296">
        <v>-0.19789999999999999</v>
      </c>
      <c r="H296">
        <v>53500</v>
      </c>
      <c r="I296">
        <v>534860909.99739999</v>
      </c>
    </row>
    <row r="297" spans="1:9">
      <c r="A297" s="12">
        <v>44890</v>
      </c>
      <c r="B297" t="s">
        <v>37</v>
      </c>
      <c r="C297" t="s">
        <v>38</v>
      </c>
      <c r="D297">
        <v>10.1953</v>
      </c>
      <c r="E297">
        <v>10.18</v>
      </c>
      <c r="F297">
        <v>0.15029000000000001</v>
      </c>
      <c r="G297">
        <v>1.5299999999999999E-2</v>
      </c>
      <c r="H297">
        <v>53680</v>
      </c>
      <c r="I297">
        <v>547283714.19529998</v>
      </c>
    </row>
    <row r="298" spans="1:9">
      <c r="A298" s="12">
        <v>44888</v>
      </c>
      <c r="B298" t="s">
        <v>37</v>
      </c>
      <c r="C298" t="s">
        <v>38</v>
      </c>
      <c r="D298">
        <v>10.18</v>
      </c>
      <c r="E298">
        <v>9.7753999999999994</v>
      </c>
      <c r="F298">
        <v>4.13896</v>
      </c>
      <c r="G298">
        <v>0.40460000000000002</v>
      </c>
      <c r="H298">
        <v>53480</v>
      </c>
      <c r="I298">
        <v>544426410.17999995</v>
      </c>
    </row>
    <row r="299" spans="1:9">
      <c r="A299" s="12">
        <v>44887</v>
      </c>
      <c r="B299" t="s">
        <v>37</v>
      </c>
      <c r="C299" t="s">
        <v>38</v>
      </c>
      <c r="D299">
        <v>9.7753999999999994</v>
      </c>
      <c r="E299">
        <v>9.6069999999999993</v>
      </c>
      <c r="F299">
        <v>1.7528900000000001</v>
      </c>
      <c r="G299">
        <v>0.16839999999999999</v>
      </c>
      <c r="H299">
        <v>53330</v>
      </c>
      <c r="I299">
        <v>521322091.77539998</v>
      </c>
    </row>
    <row r="300" spans="1:9">
      <c r="A300" s="12">
        <v>44886</v>
      </c>
      <c r="B300" t="s">
        <v>37</v>
      </c>
      <c r="C300" t="s">
        <v>38</v>
      </c>
      <c r="D300">
        <v>9.6069999999999993</v>
      </c>
      <c r="E300">
        <v>10.1409</v>
      </c>
      <c r="F300">
        <v>-5.2648200000000003</v>
      </c>
      <c r="G300">
        <v>-0.53390000000000004</v>
      </c>
      <c r="H300">
        <v>53390</v>
      </c>
      <c r="I300">
        <v>512917739.60699999</v>
      </c>
    </row>
    <row r="301" spans="1:9">
      <c r="A301" s="12">
        <v>44883</v>
      </c>
      <c r="B301" t="s">
        <v>37</v>
      </c>
      <c r="C301" t="s">
        <v>38</v>
      </c>
      <c r="D301">
        <v>10.1409</v>
      </c>
      <c r="E301">
        <v>10.1431</v>
      </c>
      <c r="F301">
        <v>-2.1690000000000001E-2</v>
      </c>
      <c r="G301">
        <v>-2.2000000000000001E-3</v>
      </c>
      <c r="H301">
        <v>54410</v>
      </c>
      <c r="I301">
        <v>551766379.14090002</v>
      </c>
    </row>
    <row r="302" spans="1:9">
      <c r="A302" s="12">
        <v>44882</v>
      </c>
      <c r="B302" t="s">
        <v>37</v>
      </c>
      <c r="C302" t="s">
        <v>38</v>
      </c>
      <c r="D302">
        <v>10.1431</v>
      </c>
      <c r="E302">
        <v>10.003399999999999</v>
      </c>
      <c r="F302">
        <v>1.39653</v>
      </c>
      <c r="G302">
        <v>0.13969999999999999</v>
      </c>
      <c r="H302">
        <v>54410</v>
      </c>
      <c r="I302">
        <v>551886081.14310002</v>
      </c>
    </row>
    <row r="303" spans="1:9">
      <c r="A303" s="12">
        <v>44881</v>
      </c>
      <c r="B303" t="s">
        <v>37</v>
      </c>
      <c r="C303" t="s">
        <v>38</v>
      </c>
      <c r="D303">
        <v>10.003399999999999</v>
      </c>
      <c r="E303">
        <v>10.258100000000001</v>
      </c>
      <c r="F303">
        <v>-2.48292</v>
      </c>
      <c r="G303">
        <v>-0.25469999999999998</v>
      </c>
      <c r="H303">
        <v>54500</v>
      </c>
      <c r="I303">
        <v>545185310.00339997</v>
      </c>
    </row>
    <row r="304" spans="1:9">
      <c r="A304" s="12">
        <v>44880</v>
      </c>
      <c r="B304" t="s">
        <v>37</v>
      </c>
      <c r="C304" t="s">
        <v>38</v>
      </c>
      <c r="D304">
        <v>10.258100000000001</v>
      </c>
      <c r="E304">
        <v>9.8343000000000007</v>
      </c>
      <c r="F304">
        <v>4.3094099999999997</v>
      </c>
      <c r="G304">
        <v>0.42380000000000001</v>
      </c>
      <c r="H304">
        <v>54030</v>
      </c>
      <c r="I304">
        <v>554245153.25810003</v>
      </c>
    </row>
    <row r="305" spans="1:9">
      <c r="A305" s="12">
        <v>44879</v>
      </c>
      <c r="B305" t="s">
        <v>37</v>
      </c>
      <c r="C305" t="s">
        <v>38</v>
      </c>
      <c r="D305">
        <v>9.8343000000000007</v>
      </c>
      <c r="E305">
        <v>9.8482000000000003</v>
      </c>
      <c r="F305">
        <v>-0.14113999999999999</v>
      </c>
      <c r="G305">
        <v>-1.3899999999999999E-2</v>
      </c>
      <c r="H305">
        <v>54120</v>
      </c>
      <c r="I305">
        <v>532232325.83429998</v>
      </c>
    </row>
    <row r="306" spans="1:9">
      <c r="A306" s="12">
        <v>44876</v>
      </c>
      <c r="B306" t="s">
        <v>37</v>
      </c>
      <c r="C306" t="s">
        <v>38</v>
      </c>
      <c r="D306">
        <v>9.8482000000000003</v>
      </c>
      <c r="E306">
        <v>10.947800000000001</v>
      </c>
      <c r="F306">
        <v>-10.044029999999999</v>
      </c>
      <c r="G306">
        <v>-1.0995999999999999</v>
      </c>
      <c r="H306">
        <v>54260</v>
      </c>
      <c r="I306">
        <v>534363341.84820002</v>
      </c>
    </row>
    <row r="307" spans="1:9">
      <c r="A307" s="12">
        <v>44875</v>
      </c>
      <c r="B307" t="s">
        <v>37</v>
      </c>
      <c r="C307" t="s">
        <v>38</v>
      </c>
      <c r="D307">
        <v>10.947800000000001</v>
      </c>
      <c r="E307">
        <v>9.6273999999999997</v>
      </c>
      <c r="F307">
        <v>13.715020000000001</v>
      </c>
      <c r="G307">
        <v>1.3204</v>
      </c>
      <c r="H307">
        <v>54060</v>
      </c>
      <c r="I307">
        <v>591838078.94780004</v>
      </c>
    </row>
    <row r="308" spans="1:9">
      <c r="A308" s="12">
        <v>44874</v>
      </c>
      <c r="B308" t="s">
        <v>37</v>
      </c>
      <c r="C308" t="s">
        <v>38</v>
      </c>
      <c r="D308">
        <v>9.6273999999999997</v>
      </c>
      <c r="E308">
        <v>11.1515</v>
      </c>
      <c r="F308">
        <v>-13.66722</v>
      </c>
      <c r="G308">
        <v>-1.5241</v>
      </c>
      <c r="H308">
        <v>53250</v>
      </c>
      <c r="I308">
        <v>512659059.62739998</v>
      </c>
    </row>
    <row r="309" spans="1:9">
      <c r="A309" s="12">
        <v>44873</v>
      </c>
      <c r="B309" t="s">
        <v>37</v>
      </c>
      <c r="C309" t="s">
        <v>38</v>
      </c>
      <c r="D309">
        <v>11.1515</v>
      </c>
      <c r="E309">
        <v>12.8584</v>
      </c>
      <c r="F309">
        <v>-13.27459</v>
      </c>
      <c r="G309">
        <v>-1.7069000000000001</v>
      </c>
      <c r="H309">
        <v>52820</v>
      </c>
      <c r="I309">
        <v>589022241.15149999</v>
      </c>
    </row>
    <row r="310" spans="1:9">
      <c r="A310" s="12">
        <v>44872</v>
      </c>
      <c r="B310" t="s">
        <v>37</v>
      </c>
      <c r="C310" t="s">
        <v>38</v>
      </c>
      <c r="D310">
        <v>12.8584</v>
      </c>
      <c r="E310">
        <v>13.044700000000001</v>
      </c>
      <c r="F310">
        <v>-1.4281699999999999</v>
      </c>
      <c r="G310">
        <v>-0.18629999999999999</v>
      </c>
      <c r="H310">
        <v>53830</v>
      </c>
      <c r="I310">
        <v>692167684.85839999</v>
      </c>
    </row>
    <row r="311" spans="1:9">
      <c r="A311" s="12">
        <v>44869</v>
      </c>
      <c r="B311" t="s">
        <v>37</v>
      </c>
      <c r="C311" t="s">
        <v>38</v>
      </c>
      <c r="D311">
        <v>13.044700000000001</v>
      </c>
      <c r="E311">
        <v>12.505000000000001</v>
      </c>
      <c r="F311">
        <v>4.3158700000000003</v>
      </c>
      <c r="G311">
        <v>0.53969999999999996</v>
      </c>
      <c r="H311">
        <v>52680</v>
      </c>
      <c r="I311">
        <v>687194809.04470003</v>
      </c>
    </row>
    <row r="312" spans="1:9">
      <c r="A312" s="12">
        <v>44868</v>
      </c>
      <c r="B312" t="s">
        <v>37</v>
      </c>
      <c r="C312" t="s">
        <v>38</v>
      </c>
      <c r="D312">
        <v>12.505000000000001</v>
      </c>
      <c r="E312">
        <v>12.4932</v>
      </c>
      <c r="F312">
        <v>9.4450000000000006E-2</v>
      </c>
      <c r="G312">
        <v>1.18E-2</v>
      </c>
      <c r="H312">
        <v>52680</v>
      </c>
      <c r="I312">
        <v>658763412.505</v>
      </c>
    </row>
    <row r="313" spans="1:9">
      <c r="A313" s="12">
        <v>44867</v>
      </c>
      <c r="B313" t="s">
        <v>37</v>
      </c>
      <c r="C313" t="s">
        <v>38</v>
      </c>
      <c r="D313">
        <v>12.4932</v>
      </c>
      <c r="E313">
        <v>12.624000000000001</v>
      </c>
      <c r="F313">
        <v>-1.0361199999999999</v>
      </c>
      <c r="G313">
        <v>-0.1308</v>
      </c>
      <c r="H313">
        <v>53960</v>
      </c>
      <c r="I313">
        <v>674133084.49319994</v>
      </c>
    </row>
    <row r="314" spans="1:9">
      <c r="A314" s="12">
        <v>44866</v>
      </c>
      <c r="B314" t="s">
        <v>37</v>
      </c>
      <c r="C314" t="s">
        <v>38</v>
      </c>
      <c r="D314">
        <v>12.624000000000001</v>
      </c>
      <c r="E314">
        <v>12.563000000000001</v>
      </c>
      <c r="F314">
        <v>0.48554999999999998</v>
      </c>
      <c r="G314">
        <v>6.0999999999999999E-2</v>
      </c>
      <c r="H314">
        <v>54040</v>
      </c>
      <c r="I314">
        <v>682200972.62399995</v>
      </c>
    </row>
    <row r="315" spans="1:9">
      <c r="A315" s="12">
        <v>44865</v>
      </c>
      <c r="B315" t="s">
        <v>37</v>
      </c>
      <c r="C315" t="s">
        <v>38</v>
      </c>
      <c r="D315">
        <v>12.563000000000001</v>
      </c>
      <c r="E315">
        <v>12.752599999999999</v>
      </c>
      <c r="F315">
        <v>-1.4867600000000001</v>
      </c>
      <c r="G315">
        <v>-0.18959999999999999</v>
      </c>
      <c r="H315">
        <v>54040</v>
      </c>
      <c r="I315">
        <v>678904532.56299996</v>
      </c>
    </row>
    <row r="316" spans="1:9">
      <c r="A316" s="12">
        <v>44862</v>
      </c>
      <c r="B316" t="s">
        <v>37</v>
      </c>
      <c r="C316" t="s">
        <v>38</v>
      </c>
      <c r="D316">
        <v>12.752599999999999</v>
      </c>
      <c r="E316">
        <v>12.7826</v>
      </c>
      <c r="F316">
        <v>-0.23469000000000001</v>
      </c>
      <c r="G316">
        <v>-0.03</v>
      </c>
      <c r="H316">
        <v>54040</v>
      </c>
      <c r="I316">
        <v>689150516.75259995</v>
      </c>
    </row>
    <row r="317" spans="1:9">
      <c r="A317" s="12">
        <v>44861</v>
      </c>
      <c r="B317" t="s">
        <v>37</v>
      </c>
      <c r="C317" t="s">
        <v>38</v>
      </c>
      <c r="D317">
        <v>12.7826</v>
      </c>
      <c r="E317">
        <v>12.8337</v>
      </c>
      <c r="F317">
        <v>-0.39817000000000002</v>
      </c>
      <c r="G317">
        <v>-5.11E-2</v>
      </c>
      <c r="H317">
        <v>54040</v>
      </c>
      <c r="I317">
        <v>690771716.78260005</v>
      </c>
    </row>
    <row r="318" spans="1:9">
      <c r="A318" s="12">
        <v>44860</v>
      </c>
      <c r="B318" t="s">
        <v>37</v>
      </c>
      <c r="C318" t="s">
        <v>38</v>
      </c>
      <c r="D318">
        <v>12.8337</v>
      </c>
      <c r="E318">
        <v>12.5306</v>
      </c>
      <c r="F318">
        <v>2.4188800000000001</v>
      </c>
      <c r="G318">
        <v>0.30309999999999998</v>
      </c>
      <c r="H318">
        <v>54190</v>
      </c>
      <c r="I318">
        <v>695458215.83369994</v>
      </c>
    </row>
    <row r="319" spans="1:9">
      <c r="A319" s="12">
        <v>44859</v>
      </c>
      <c r="B319" t="s">
        <v>37</v>
      </c>
      <c r="C319" t="s">
        <v>38</v>
      </c>
      <c r="D319">
        <v>12.5306</v>
      </c>
      <c r="E319">
        <v>11.9306</v>
      </c>
      <c r="F319">
        <v>5.0290800000000004</v>
      </c>
      <c r="G319">
        <v>0.6</v>
      </c>
      <c r="H319">
        <v>54020</v>
      </c>
      <c r="I319">
        <v>676903024.53059995</v>
      </c>
    </row>
    <row r="320" spans="1:9">
      <c r="A320" s="12">
        <v>44858</v>
      </c>
      <c r="B320" t="s">
        <v>37</v>
      </c>
      <c r="C320" t="s">
        <v>38</v>
      </c>
      <c r="D320">
        <v>11.9306</v>
      </c>
      <c r="E320">
        <v>11.837300000000001</v>
      </c>
      <c r="F320">
        <v>0.78818999999999995</v>
      </c>
      <c r="G320">
        <v>9.3299999999999994E-2</v>
      </c>
      <c r="H320">
        <v>52610</v>
      </c>
      <c r="I320">
        <v>627668877.93060005</v>
      </c>
    </row>
    <row r="321" spans="1:9">
      <c r="A321" s="12">
        <v>44855</v>
      </c>
      <c r="B321" t="s">
        <v>37</v>
      </c>
      <c r="C321" t="s">
        <v>38</v>
      </c>
      <c r="D321">
        <v>11.837300000000001</v>
      </c>
      <c r="E321">
        <v>11.7384</v>
      </c>
      <c r="F321">
        <v>0.84253</v>
      </c>
      <c r="G321">
        <v>9.8900000000000002E-2</v>
      </c>
      <c r="H321">
        <v>52670</v>
      </c>
      <c r="I321">
        <v>623470602.83729994</v>
      </c>
    </row>
    <row r="322" spans="1:9">
      <c r="A322" s="12">
        <v>44854</v>
      </c>
      <c r="B322" t="s">
        <v>37</v>
      </c>
      <c r="C322" t="s">
        <v>38</v>
      </c>
      <c r="D322">
        <v>11.7384</v>
      </c>
      <c r="E322">
        <v>11.845599999999999</v>
      </c>
      <c r="F322">
        <v>-0.90498000000000001</v>
      </c>
      <c r="G322">
        <v>-0.1072</v>
      </c>
      <c r="H322">
        <v>52710</v>
      </c>
      <c r="I322">
        <v>618731075.73839998</v>
      </c>
    </row>
    <row r="323" spans="1:9">
      <c r="A323" s="12">
        <v>44853</v>
      </c>
      <c r="B323" t="s">
        <v>37</v>
      </c>
      <c r="C323" t="s">
        <v>38</v>
      </c>
      <c r="D323">
        <v>11.845599999999999</v>
      </c>
      <c r="E323">
        <v>11.8331</v>
      </c>
      <c r="F323">
        <v>0.10564</v>
      </c>
      <c r="G323">
        <v>1.2500000000000001E-2</v>
      </c>
      <c r="H323">
        <v>52710</v>
      </c>
      <c r="I323">
        <v>624381587.84560001</v>
      </c>
    </row>
    <row r="324" spans="1:9">
      <c r="A324" s="12">
        <v>44852</v>
      </c>
      <c r="B324" t="s">
        <v>37</v>
      </c>
      <c r="C324" t="s">
        <v>38</v>
      </c>
      <c r="D324">
        <v>11.8331</v>
      </c>
      <c r="E324">
        <v>12.0359</v>
      </c>
      <c r="F324">
        <v>-1.68496</v>
      </c>
      <c r="G324">
        <v>-0.20280000000000001</v>
      </c>
      <c r="H324">
        <v>52710</v>
      </c>
      <c r="I324">
        <v>623722712.83309996</v>
      </c>
    </row>
    <row r="325" spans="1:9">
      <c r="A325" s="12">
        <v>44851</v>
      </c>
      <c r="B325" t="s">
        <v>37</v>
      </c>
      <c r="C325" t="s">
        <v>38</v>
      </c>
      <c r="D325">
        <v>12.0359</v>
      </c>
      <c r="E325">
        <v>11.788399999999999</v>
      </c>
      <c r="F325">
        <v>2.0995200000000001</v>
      </c>
      <c r="G325">
        <v>0.2475</v>
      </c>
      <c r="H325">
        <v>52710</v>
      </c>
      <c r="I325">
        <v>634412301.0359</v>
      </c>
    </row>
    <row r="326" spans="1:9">
      <c r="A326" s="12">
        <v>44848</v>
      </c>
      <c r="B326" t="s">
        <v>37</v>
      </c>
      <c r="C326" t="s">
        <v>38</v>
      </c>
      <c r="D326">
        <v>11.788399999999999</v>
      </c>
      <c r="E326">
        <v>11.9375</v>
      </c>
      <c r="F326">
        <v>-1.24901</v>
      </c>
      <c r="G326">
        <v>-0.14910000000000001</v>
      </c>
      <c r="H326">
        <v>52630</v>
      </c>
      <c r="I326">
        <v>620423503.78840005</v>
      </c>
    </row>
    <row r="327" spans="1:9">
      <c r="A327" s="12">
        <v>44847</v>
      </c>
      <c r="B327" t="s">
        <v>37</v>
      </c>
      <c r="C327" t="s">
        <v>38</v>
      </c>
      <c r="D327">
        <v>11.9375</v>
      </c>
      <c r="E327">
        <v>11.779400000000001</v>
      </c>
      <c r="F327">
        <v>1.3421700000000001</v>
      </c>
      <c r="G327">
        <v>0.15809999999999999</v>
      </c>
      <c r="H327">
        <v>52810</v>
      </c>
      <c r="I327">
        <v>630419386.9375</v>
      </c>
    </row>
    <row r="328" spans="1:9">
      <c r="A328" s="12">
        <v>44846</v>
      </c>
      <c r="B328" t="s">
        <v>37</v>
      </c>
      <c r="C328" t="s">
        <v>38</v>
      </c>
      <c r="D328">
        <v>11.779400000000001</v>
      </c>
      <c r="E328">
        <v>11.6616</v>
      </c>
      <c r="F328">
        <v>1.0101500000000001</v>
      </c>
      <c r="G328">
        <v>0.1178</v>
      </c>
      <c r="H328">
        <v>52710</v>
      </c>
      <c r="I328">
        <v>620892185.77939999</v>
      </c>
    </row>
    <row r="329" spans="1:9">
      <c r="A329" s="12">
        <v>44845</v>
      </c>
      <c r="B329" t="s">
        <v>37</v>
      </c>
      <c r="C329" t="s">
        <v>38</v>
      </c>
      <c r="D329">
        <v>11.6616</v>
      </c>
      <c r="E329">
        <v>11.800599999999999</v>
      </c>
      <c r="F329">
        <v>-1.17791</v>
      </c>
      <c r="G329">
        <v>-0.13900000000000001</v>
      </c>
      <c r="H329">
        <v>52580</v>
      </c>
      <c r="I329">
        <v>613166939.66159999</v>
      </c>
    </row>
    <row r="330" spans="1:9">
      <c r="A330" s="12">
        <v>44844</v>
      </c>
      <c r="B330" t="s">
        <v>37</v>
      </c>
      <c r="C330" t="s">
        <v>38</v>
      </c>
      <c r="D330">
        <v>11.800599999999999</v>
      </c>
      <c r="E330">
        <v>11.9793</v>
      </c>
      <c r="F330">
        <v>-1.4917400000000001</v>
      </c>
      <c r="G330">
        <v>-0.1787</v>
      </c>
      <c r="H330">
        <v>52460</v>
      </c>
      <c r="I330">
        <v>619059487.80060005</v>
      </c>
    </row>
    <row r="331" spans="1:9">
      <c r="A331" s="12">
        <v>44841</v>
      </c>
      <c r="B331" t="s">
        <v>37</v>
      </c>
      <c r="C331" t="s">
        <v>38</v>
      </c>
      <c r="D331">
        <v>11.9793</v>
      </c>
      <c r="E331">
        <v>12.3515</v>
      </c>
      <c r="F331">
        <v>-3.0133999999999999</v>
      </c>
      <c r="G331">
        <v>-0.37219999999999998</v>
      </c>
      <c r="H331">
        <v>52460</v>
      </c>
      <c r="I331">
        <v>628434089.97930002</v>
      </c>
    </row>
    <row r="332" spans="1:9">
      <c r="A332" s="12">
        <v>44840</v>
      </c>
      <c r="B332" t="s">
        <v>37</v>
      </c>
      <c r="C332" t="s">
        <v>38</v>
      </c>
      <c r="D332">
        <v>12.3515</v>
      </c>
      <c r="E332">
        <v>12.419600000000001</v>
      </c>
      <c r="F332">
        <v>-0.54832999999999998</v>
      </c>
      <c r="G332">
        <v>-6.8099999999999994E-2</v>
      </c>
      <c r="H332">
        <v>51830</v>
      </c>
      <c r="I332">
        <v>640178257.35150003</v>
      </c>
    </row>
    <row r="333" spans="1:9">
      <c r="A333" s="12">
        <v>44839</v>
      </c>
      <c r="B333" t="s">
        <v>37</v>
      </c>
      <c r="C333" t="s">
        <v>38</v>
      </c>
      <c r="D333">
        <v>12.419600000000001</v>
      </c>
      <c r="E333">
        <v>12.507999999999999</v>
      </c>
      <c r="F333">
        <v>-0.70674999999999999</v>
      </c>
      <c r="G333">
        <v>-8.8400000000000006E-2</v>
      </c>
      <c r="H333">
        <v>51830</v>
      </c>
      <c r="I333">
        <v>643707880.41960001</v>
      </c>
    </row>
    <row r="334" spans="1:9">
      <c r="A334" s="12">
        <v>44838</v>
      </c>
      <c r="B334" t="s">
        <v>37</v>
      </c>
      <c r="C334" t="s">
        <v>38</v>
      </c>
      <c r="D334">
        <v>12.507999999999999</v>
      </c>
      <c r="E334">
        <v>12.042199999999999</v>
      </c>
      <c r="F334">
        <v>3.8680599999999998</v>
      </c>
      <c r="G334">
        <v>0.46579999999999999</v>
      </c>
      <c r="H334">
        <v>51830</v>
      </c>
      <c r="I334">
        <v>648289652.50800002</v>
      </c>
    </row>
    <row r="335" spans="1:9">
      <c r="A335" s="12">
        <v>44837</v>
      </c>
      <c r="B335" t="s">
        <v>37</v>
      </c>
      <c r="C335" t="s">
        <v>38</v>
      </c>
      <c r="D335">
        <v>12.042199999999999</v>
      </c>
      <c r="E335">
        <v>11.984299999999999</v>
      </c>
      <c r="F335">
        <v>0.48313</v>
      </c>
      <c r="G335">
        <v>5.79E-2</v>
      </c>
      <c r="H335">
        <v>52290</v>
      </c>
      <c r="I335">
        <v>629686650.04219997</v>
      </c>
    </row>
    <row r="336" spans="1:9">
      <c r="A336" s="12">
        <v>44834</v>
      </c>
      <c r="B336" t="s">
        <v>37</v>
      </c>
      <c r="C336" t="s">
        <v>38</v>
      </c>
      <c r="D336">
        <v>11.984299999999999</v>
      </c>
      <c r="E336">
        <v>11.9582</v>
      </c>
      <c r="F336">
        <v>0.21826000000000001</v>
      </c>
      <c r="G336">
        <v>2.6100000000000002E-2</v>
      </c>
      <c r="H336">
        <v>51440</v>
      </c>
      <c r="I336">
        <v>616472403.98430002</v>
      </c>
    </row>
    <row r="337" spans="1:9">
      <c r="A337" s="12">
        <v>44833</v>
      </c>
      <c r="B337" t="s">
        <v>37</v>
      </c>
      <c r="C337" t="s">
        <v>38</v>
      </c>
      <c r="D337">
        <v>11.9582</v>
      </c>
      <c r="E337">
        <v>12.051399999999999</v>
      </c>
      <c r="F337">
        <v>-0.77334999999999998</v>
      </c>
      <c r="G337">
        <v>-9.3200000000000005E-2</v>
      </c>
      <c r="H337">
        <v>51290</v>
      </c>
      <c r="I337">
        <v>613336089.95819998</v>
      </c>
    </row>
    <row r="338" spans="1:9">
      <c r="A338" s="12">
        <v>44832</v>
      </c>
      <c r="B338" t="s">
        <v>37</v>
      </c>
      <c r="C338" t="s">
        <v>38</v>
      </c>
      <c r="D338">
        <v>12.051399999999999</v>
      </c>
      <c r="E338">
        <v>11.735099999999999</v>
      </c>
      <c r="F338">
        <v>2.6953299999999998</v>
      </c>
      <c r="G338">
        <v>0.31630000000000003</v>
      </c>
      <c r="H338">
        <v>51540</v>
      </c>
      <c r="I338">
        <v>621129168.05139995</v>
      </c>
    </row>
    <row r="339" spans="1:9">
      <c r="A339" s="12">
        <v>44831</v>
      </c>
      <c r="B339" t="s">
        <v>37</v>
      </c>
      <c r="C339" t="s">
        <v>38</v>
      </c>
      <c r="D339">
        <v>11.735099999999999</v>
      </c>
      <c r="E339">
        <v>11.8133</v>
      </c>
      <c r="F339">
        <v>-0.66196999999999995</v>
      </c>
      <c r="G339">
        <v>-7.8200000000000006E-2</v>
      </c>
      <c r="H339">
        <v>50990</v>
      </c>
      <c r="I339">
        <v>598372760.73510003</v>
      </c>
    </row>
    <row r="340" spans="1:9">
      <c r="A340" s="12">
        <v>44830</v>
      </c>
      <c r="B340" t="s">
        <v>37</v>
      </c>
      <c r="C340" t="s">
        <v>38</v>
      </c>
      <c r="D340">
        <v>11.8133</v>
      </c>
      <c r="E340">
        <v>11.543699999999999</v>
      </c>
      <c r="F340">
        <v>2.3354699999999999</v>
      </c>
      <c r="G340">
        <v>0.26960000000000001</v>
      </c>
      <c r="H340">
        <v>50620</v>
      </c>
      <c r="I340">
        <v>597989257.81330001</v>
      </c>
    </row>
    <row r="341" spans="1:9">
      <c r="A341" s="12">
        <v>44827</v>
      </c>
      <c r="B341" t="s">
        <v>37</v>
      </c>
      <c r="C341" t="s">
        <v>38</v>
      </c>
      <c r="D341">
        <v>11.543699999999999</v>
      </c>
      <c r="E341">
        <v>11.885400000000001</v>
      </c>
      <c r="F341">
        <v>-2.8749600000000002</v>
      </c>
      <c r="G341">
        <v>-0.3417</v>
      </c>
      <c r="H341">
        <v>50270</v>
      </c>
      <c r="I341">
        <v>580301810.54369998</v>
      </c>
    </row>
    <row r="342" spans="1:9">
      <c r="A342" s="12">
        <v>44826</v>
      </c>
      <c r="B342" t="s">
        <v>37</v>
      </c>
      <c r="C342" t="s">
        <v>38</v>
      </c>
      <c r="D342">
        <v>11.885400000000001</v>
      </c>
      <c r="E342">
        <v>11.692500000000001</v>
      </c>
      <c r="F342">
        <v>1.64978</v>
      </c>
      <c r="G342">
        <v>0.19289999999999999</v>
      </c>
      <c r="H342">
        <v>50520</v>
      </c>
      <c r="I342">
        <v>600450419.88540006</v>
      </c>
    </row>
    <row r="343" spans="1:9">
      <c r="A343" s="12">
        <v>44825</v>
      </c>
      <c r="B343" t="s">
        <v>37</v>
      </c>
      <c r="C343" t="s">
        <v>38</v>
      </c>
      <c r="D343">
        <v>11.692500000000001</v>
      </c>
      <c r="E343">
        <v>11.677199999999999</v>
      </c>
      <c r="F343">
        <v>0.13102</v>
      </c>
      <c r="G343">
        <v>1.5299999999999999E-2</v>
      </c>
      <c r="H343">
        <v>50870</v>
      </c>
      <c r="I343">
        <v>594797486.6925</v>
      </c>
    </row>
    <row r="344" spans="1:9">
      <c r="A344" s="12">
        <v>44824</v>
      </c>
      <c r="B344" t="s">
        <v>37</v>
      </c>
      <c r="C344" t="s">
        <v>38</v>
      </c>
      <c r="D344">
        <v>11.677199999999999</v>
      </c>
      <c r="E344">
        <v>12.0061</v>
      </c>
      <c r="F344">
        <v>-2.7394400000000001</v>
      </c>
      <c r="G344">
        <v>-0.32890000000000003</v>
      </c>
      <c r="H344">
        <v>50100</v>
      </c>
      <c r="I344">
        <v>585027731.67719996</v>
      </c>
    </row>
    <row r="345" spans="1:9">
      <c r="A345" s="12">
        <v>44823</v>
      </c>
      <c r="B345" t="s">
        <v>37</v>
      </c>
      <c r="C345" t="s">
        <v>38</v>
      </c>
      <c r="D345">
        <v>12.0061</v>
      </c>
      <c r="E345">
        <v>12.0641</v>
      </c>
      <c r="F345">
        <v>-0.48076999999999998</v>
      </c>
      <c r="G345">
        <v>-5.8000000000000003E-2</v>
      </c>
      <c r="H345">
        <v>49840</v>
      </c>
      <c r="I345">
        <v>598384036.00610006</v>
      </c>
    </row>
    <row r="346" spans="1:9">
      <c r="A346" s="12">
        <v>44820</v>
      </c>
      <c r="B346" t="s">
        <v>37</v>
      </c>
      <c r="C346" t="s">
        <v>38</v>
      </c>
      <c r="D346">
        <v>12.0641</v>
      </c>
      <c r="E346">
        <v>12.1601</v>
      </c>
      <c r="F346">
        <v>-0.78947000000000001</v>
      </c>
      <c r="G346">
        <v>-9.6000000000000002E-2</v>
      </c>
      <c r="H346">
        <v>49840</v>
      </c>
      <c r="I346">
        <v>601274756.06410003</v>
      </c>
    </row>
    <row r="347" spans="1:9">
      <c r="A347" s="12">
        <v>44819</v>
      </c>
      <c r="B347" t="s">
        <v>37</v>
      </c>
      <c r="C347" t="s">
        <v>38</v>
      </c>
      <c r="D347">
        <v>12.1601</v>
      </c>
      <c r="E347">
        <v>12.2818</v>
      </c>
      <c r="F347">
        <v>-0.9909</v>
      </c>
      <c r="G347">
        <v>-0.1217</v>
      </c>
      <c r="H347">
        <v>50990</v>
      </c>
      <c r="I347">
        <v>620043511.16009998</v>
      </c>
    </row>
    <row r="348" spans="1:9">
      <c r="A348" s="12">
        <v>44818</v>
      </c>
      <c r="B348" t="s">
        <v>37</v>
      </c>
      <c r="C348" t="s">
        <v>38</v>
      </c>
      <c r="D348">
        <v>12.2818</v>
      </c>
      <c r="E348">
        <v>12.4765</v>
      </c>
      <c r="F348">
        <v>-1.56053</v>
      </c>
      <c r="G348">
        <v>-0.19470000000000001</v>
      </c>
      <c r="H348">
        <v>49990</v>
      </c>
      <c r="I348">
        <v>613967194.28180003</v>
      </c>
    </row>
    <row r="349" spans="1:9">
      <c r="A349" s="12">
        <v>44817</v>
      </c>
      <c r="B349" t="s">
        <v>37</v>
      </c>
      <c r="C349" t="s">
        <v>38</v>
      </c>
      <c r="D349">
        <v>12.4765</v>
      </c>
      <c r="E349">
        <v>13.841100000000001</v>
      </c>
      <c r="F349">
        <v>-9.8590400000000002</v>
      </c>
      <c r="G349">
        <v>-1.3646</v>
      </c>
      <c r="H349">
        <v>50540</v>
      </c>
      <c r="I349">
        <v>630562322.47650003</v>
      </c>
    </row>
    <row r="350" spans="1:9">
      <c r="A350" s="12">
        <v>44816</v>
      </c>
      <c r="B350" t="s">
        <v>37</v>
      </c>
      <c r="C350" t="s">
        <v>38</v>
      </c>
      <c r="D350">
        <v>13.841100000000001</v>
      </c>
      <c r="E350">
        <v>13.154199999999999</v>
      </c>
      <c r="F350">
        <v>5.2219100000000003</v>
      </c>
      <c r="G350">
        <v>0.68689999999999996</v>
      </c>
      <c r="H350">
        <v>51260</v>
      </c>
      <c r="I350">
        <v>709494799.84109998</v>
      </c>
    </row>
    <row r="351" spans="1:9">
      <c r="A351" s="12">
        <v>44813</v>
      </c>
      <c r="B351" t="s">
        <v>37</v>
      </c>
      <c r="C351" t="s">
        <v>38</v>
      </c>
      <c r="D351">
        <v>13.154199999999999</v>
      </c>
      <c r="E351">
        <v>11.870900000000001</v>
      </c>
      <c r="F351">
        <v>10.81047</v>
      </c>
      <c r="G351">
        <v>1.2833000000000001</v>
      </c>
      <c r="H351">
        <v>50960</v>
      </c>
      <c r="I351">
        <v>670338045.15419996</v>
      </c>
    </row>
    <row r="352" spans="1:9">
      <c r="A352" s="12">
        <v>44812</v>
      </c>
      <c r="B352" t="s">
        <v>37</v>
      </c>
      <c r="C352" t="s">
        <v>38</v>
      </c>
      <c r="D352">
        <v>11.870900000000001</v>
      </c>
      <c r="E352">
        <v>11.665699999999999</v>
      </c>
      <c r="F352">
        <v>1.7589999999999999</v>
      </c>
      <c r="G352">
        <v>0.20519999999999999</v>
      </c>
      <c r="H352">
        <v>49800</v>
      </c>
      <c r="I352">
        <v>591170831.87090003</v>
      </c>
    </row>
    <row r="353" spans="1:9">
      <c r="A353" s="12">
        <v>44811</v>
      </c>
      <c r="B353" t="s">
        <v>37</v>
      </c>
      <c r="C353" t="s">
        <v>38</v>
      </c>
      <c r="D353">
        <v>11.665699999999999</v>
      </c>
      <c r="E353">
        <v>11.4894</v>
      </c>
      <c r="F353">
        <v>1.5344599999999999</v>
      </c>
      <c r="G353">
        <v>0.17630000000000001</v>
      </c>
      <c r="H353">
        <v>48600</v>
      </c>
      <c r="I353">
        <v>566953031.66569996</v>
      </c>
    </row>
    <row r="354" spans="1:9">
      <c r="A354" s="12">
        <v>44810</v>
      </c>
      <c r="B354" t="s">
        <v>37</v>
      </c>
      <c r="C354" t="s">
        <v>38</v>
      </c>
      <c r="D354">
        <v>11.4894</v>
      </c>
      <c r="E354">
        <v>12.1859</v>
      </c>
      <c r="F354">
        <v>-5.7156200000000004</v>
      </c>
      <c r="G354">
        <v>-0.69650000000000001</v>
      </c>
      <c r="H354">
        <v>49660</v>
      </c>
      <c r="I354">
        <v>570563615.48940003</v>
      </c>
    </row>
    <row r="355" spans="1:9">
      <c r="A355" s="12">
        <v>44806</v>
      </c>
      <c r="B355" t="s">
        <v>37</v>
      </c>
      <c r="C355" t="s">
        <v>38</v>
      </c>
      <c r="D355">
        <v>12.1859</v>
      </c>
      <c r="E355">
        <v>12.1371</v>
      </c>
      <c r="F355">
        <v>0.40206999999999998</v>
      </c>
      <c r="G355">
        <v>4.8800000000000003E-2</v>
      </c>
      <c r="H355">
        <v>51090</v>
      </c>
      <c r="I355">
        <v>622577643.18589997</v>
      </c>
    </row>
    <row r="356" spans="1:9">
      <c r="A356" s="12">
        <v>44805</v>
      </c>
      <c r="B356" t="s">
        <v>37</v>
      </c>
      <c r="C356" t="s">
        <v>38</v>
      </c>
      <c r="D356">
        <v>12.1371</v>
      </c>
      <c r="E356">
        <v>12.368</v>
      </c>
      <c r="F356">
        <v>-1.8669100000000001</v>
      </c>
      <c r="G356">
        <v>-0.23089999999999999</v>
      </c>
      <c r="H356">
        <v>51660</v>
      </c>
      <c r="I356">
        <v>627002598.13709998</v>
      </c>
    </row>
    <row r="357" spans="1:9">
      <c r="A357" s="12">
        <v>44804</v>
      </c>
      <c r="B357" t="s">
        <v>37</v>
      </c>
      <c r="C357" t="s">
        <v>38</v>
      </c>
      <c r="D357">
        <v>12.368</v>
      </c>
      <c r="E357">
        <v>12.1846</v>
      </c>
      <c r="F357">
        <v>1.50518</v>
      </c>
      <c r="G357">
        <v>0.18340000000000001</v>
      </c>
      <c r="H357">
        <v>51510</v>
      </c>
      <c r="I357">
        <v>637075692.36800003</v>
      </c>
    </row>
    <row r="358" spans="1:9">
      <c r="A358" s="12">
        <v>44803</v>
      </c>
      <c r="B358" t="s">
        <v>37</v>
      </c>
      <c r="C358" t="s">
        <v>38</v>
      </c>
      <c r="D358">
        <v>12.1846</v>
      </c>
      <c r="E358">
        <v>12.3043</v>
      </c>
      <c r="F358">
        <v>-0.97282999999999997</v>
      </c>
      <c r="G358">
        <v>-0.1197</v>
      </c>
      <c r="H358">
        <v>51640</v>
      </c>
      <c r="I358">
        <v>629212756.1846</v>
      </c>
    </row>
    <row r="359" spans="1:9">
      <c r="A359" s="12">
        <v>44802</v>
      </c>
      <c r="B359" t="s">
        <v>37</v>
      </c>
      <c r="C359" t="s">
        <v>38</v>
      </c>
      <c r="D359">
        <v>12.3043</v>
      </c>
      <c r="E359">
        <v>12.590299999999999</v>
      </c>
      <c r="F359">
        <v>-2.2715900000000002</v>
      </c>
      <c r="G359">
        <v>-0.28599999999999998</v>
      </c>
      <c r="H359">
        <v>52290</v>
      </c>
      <c r="I359">
        <v>643391859.30429995</v>
      </c>
    </row>
    <row r="360" spans="1:9">
      <c r="A360" s="12">
        <v>44799</v>
      </c>
      <c r="B360" t="s">
        <v>37</v>
      </c>
      <c r="C360" t="s">
        <v>38</v>
      </c>
      <c r="D360">
        <v>12.590299999999999</v>
      </c>
      <c r="E360">
        <v>13.255000000000001</v>
      </c>
      <c r="F360">
        <v>-5.01471</v>
      </c>
      <c r="G360">
        <v>-0.66469999999999996</v>
      </c>
      <c r="H360">
        <v>52690</v>
      </c>
      <c r="I360">
        <v>663382919.59029996</v>
      </c>
    </row>
    <row r="361" spans="1:9">
      <c r="A361" s="12">
        <v>44798</v>
      </c>
      <c r="B361" t="s">
        <v>37</v>
      </c>
      <c r="C361" t="s">
        <v>38</v>
      </c>
      <c r="D361">
        <v>13.255000000000001</v>
      </c>
      <c r="E361">
        <v>13.3527</v>
      </c>
      <c r="F361">
        <v>-0.73168999999999995</v>
      </c>
      <c r="G361">
        <v>-9.7699999999999995E-2</v>
      </c>
      <c r="H361">
        <v>52960</v>
      </c>
      <c r="I361">
        <v>701984813.255</v>
      </c>
    </row>
    <row r="362" spans="1:9">
      <c r="A362" s="12">
        <v>44797</v>
      </c>
      <c r="B362" t="s">
        <v>37</v>
      </c>
      <c r="C362" t="s">
        <v>38</v>
      </c>
      <c r="D362">
        <v>13.3527</v>
      </c>
      <c r="E362">
        <v>13.2462</v>
      </c>
      <c r="F362">
        <v>0.80400000000000005</v>
      </c>
      <c r="G362">
        <v>0.1065</v>
      </c>
      <c r="H362">
        <v>52960</v>
      </c>
      <c r="I362">
        <v>707159005.3527</v>
      </c>
    </row>
    <row r="363" spans="1:9">
      <c r="A363" s="12">
        <v>44796</v>
      </c>
      <c r="B363" t="s">
        <v>37</v>
      </c>
      <c r="C363" t="s">
        <v>38</v>
      </c>
      <c r="D363">
        <v>13.2462</v>
      </c>
      <c r="E363">
        <v>12.9275</v>
      </c>
      <c r="F363">
        <v>2.46529</v>
      </c>
      <c r="G363">
        <v>0.31869999999999998</v>
      </c>
      <c r="H363">
        <v>52910</v>
      </c>
      <c r="I363">
        <v>700856455.24619997</v>
      </c>
    </row>
    <row r="364" spans="1:9">
      <c r="A364" s="12">
        <v>44795</v>
      </c>
      <c r="B364" t="s">
        <v>37</v>
      </c>
      <c r="C364" t="s">
        <v>38</v>
      </c>
      <c r="D364">
        <v>12.9275</v>
      </c>
      <c r="E364">
        <v>13.092599999999999</v>
      </c>
      <c r="F364">
        <v>-1.26102</v>
      </c>
      <c r="G364">
        <v>-0.1651</v>
      </c>
      <c r="H364">
        <v>53320</v>
      </c>
      <c r="I364">
        <v>689294312.92750001</v>
      </c>
    </row>
    <row r="365" spans="1:9">
      <c r="A365" s="12">
        <v>44792</v>
      </c>
      <c r="B365" t="s">
        <v>37</v>
      </c>
      <c r="C365" t="s">
        <v>38</v>
      </c>
      <c r="D365">
        <v>13.092599999999999</v>
      </c>
      <c r="E365">
        <v>14.3888</v>
      </c>
      <c r="F365">
        <v>-9.0084</v>
      </c>
      <c r="G365">
        <v>-1.2962</v>
      </c>
      <c r="H365">
        <v>54310</v>
      </c>
      <c r="I365">
        <v>711059119.09259999</v>
      </c>
    </row>
    <row r="366" spans="1:9">
      <c r="A366" s="12">
        <v>44791</v>
      </c>
      <c r="B366" t="s">
        <v>37</v>
      </c>
      <c r="C366" t="s">
        <v>38</v>
      </c>
      <c r="D366">
        <v>14.3888</v>
      </c>
      <c r="E366">
        <v>14.3276</v>
      </c>
      <c r="F366">
        <v>0.42714999999999997</v>
      </c>
      <c r="G366">
        <v>6.1199999999999997E-2</v>
      </c>
      <c r="H366">
        <v>54510</v>
      </c>
      <c r="I366">
        <v>784333502.38880002</v>
      </c>
    </row>
    <row r="367" spans="1:9">
      <c r="A367" s="12">
        <v>44790</v>
      </c>
      <c r="B367" t="s">
        <v>37</v>
      </c>
      <c r="C367" t="s">
        <v>38</v>
      </c>
      <c r="D367">
        <v>14.3276</v>
      </c>
      <c r="E367">
        <v>14.766500000000001</v>
      </c>
      <c r="F367">
        <v>-2.97227</v>
      </c>
      <c r="G367">
        <v>-0.43890000000000001</v>
      </c>
      <c r="H367">
        <v>54040</v>
      </c>
      <c r="I367">
        <v>774263518.3276</v>
      </c>
    </row>
    <row r="368" spans="1:9">
      <c r="A368" s="12">
        <v>44789</v>
      </c>
      <c r="B368" t="s">
        <v>37</v>
      </c>
      <c r="C368" t="s">
        <v>38</v>
      </c>
      <c r="D368">
        <v>14.766500000000001</v>
      </c>
      <c r="E368">
        <v>14.8004</v>
      </c>
      <c r="F368">
        <v>-0.22905</v>
      </c>
      <c r="G368">
        <v>-3.39E-2</v>
      </c>
      <c r="H368">
        <v>55040</v>
      </c>
      <c r="I368">
        <v>812748174.7665</v>
      </c>
    </row>
    <row r="369" spans="1:9">
      <c r="A369" s="12">
        <v>44788</v>
      </c>
      <c r="B369" t="s">
        <v>37</v>
      </c>
      <c r="C369" t="s">
        <v>38</v>
      </c>
      <c r="D369">
        <v>14.8004</v>
      </c>
      <c r="E369">
        <v>14.9498</v>
      </c>
      <c r="F369">
        <v>-0.99934000000000001</v>
      </c>
      <c r="G369">
        <v>-0.14940000000000001</v>
      </c>
      <c r="H369">
        <v>55550</v>
      </c>
      <c r="I369">
        <v>822162234.80040002</v>
      </c>
    </row>
    <row r="370" spans="1:9">
      <c r="A370" s="12">
        <v>44785</v>
      </c>
      <c r="B370" t="s">
        <v>37</v>
      </c>
      <c r="C370" t="s">
        <v>38</v>
      </c>
      <c r="D370">
        <v>14.9498</v>
      </c>
      <c r="E370">
        <v>14.9551</v>
      </c>
      <c r="F370">
        <v>-3.5439999999999999E-2</v>
      </c>
      <c r="G370">
        <v>-5.3E-3</v>
      </c>
      <c r="H370">
        <v>55050</v>
      </c>
      <c r="I370">
        <v>822986504.94980001</v>
      </c>
    </row>
    <row r="371" spans="1:9">
      <c r="A371" s="12">
        <v>44784</v>
      </c>
      <c r="B371" t="s">
        <v>37</v>
      </c>
      <c r="C371" t="s">
        <v>38</v>
      </c>
      <c r="D371">
        <v>14.9551</v>
      </c>
      <c r="E371">
        <v>14.5914</v>
      </c>
      <c r="F371">
        <v>2.4925600000000001</v>
      </c>
      <c r="G371">
        <v>0.36370000000000002</v>
      </c>
      <c r="H371">
        <v>55200</v>
      </c>
      <c r="I371">
        <v>825521534.95510006</v>
      </c>
    </row>
    <row r="372" spans="1:9">
      <c r="A372" s="12">
        <v>44783</v>
      </c>
      <c r="B372" t="s">
        <v>37</v>
      </c>
      <c r="C372" t="s">
        <v>38</v>
      </c>
      <c r="D372">
        <v>14.5914</v>
      </c>
      <c r="E372">
        <v>14.2264</v>
      </c>
      <c r="F372">
        <v>2.5656500000000002</v>
      </c>
      <c r="G372">
        <v>0.36499999999999999</v>
      </c>
      <c r="H372">
        <v>55750</v>
      </c>
      <c r="I372">
        <v>813470564.59140003</v>
      </c>
    </row>
    <row r="373" spans="1:9">
      <c r="A373" s="12">
        <v>44782</v>
      </c>
      <c r="B373" t="s">
        <v>37</v>
      </c>
      <c r="C373" t="s">
        <v>38</v>
      </c>
      <c r="D373">
        <v>14.2264</v>
      </c>
      <c r="E373">
        <v>14.795199999999999</v>
      </c>
      <c r="F373">
        <v>-3.84449</v>
      </c>
      <c r="G373">
        <v>-0.56879999999999997</v>
      </c>
      <c r="H373">
        <v>55650</v>
      </c>
      <c r="I373">
        <v>791699174.22640002</v>
      </c>
    </row>
    <row r="374" spans="1:9">
      <c r="A374" s="12">
        <v>44781</v>
      </c>
      <c r="B374" t="s">
        <v>37</v>
      </c>
      <c r="C374" t="s">
        <v>38</v>
      </c>
      <c r="D374">
        <v>14.795199999999999</v>
      </c>
      <c r="E374">
        <v>14.168900000000001</v>
      </c>
      <c r="F374">
        <v>4.4202399999999997</v>
      </c>
      <c r="G374">
        <v>0.62629999999999997</v>
      </c>
      <c r="H374">
        <v>55950</v>
      </c>
      <c r="I374">
        <v>827791454.79519999</v>
      </c>
    </row>
    <row r="375" spans="1:9">
      <c r="A375" s="12">
        <v>44778</v>
      </c>
      <c r="B375" t="s">
        <v>37</v>
      </c>
      <c r="C375" t="s">
        <v>38</v>
      </c>
      <c r="D375">
        <v>14.168900000000001</v>
      </c>
      <c r="E375">
        <v>13.8538</v>
      </c>
      <c r="F375">
        <v>2.27447</v>
      </c>
      <c r="G375">
        <v>0.31509999999999999</v>
      </c>
      <c r="H375">
        <v>56020</v>
      </c>
      <c r="I375">
        <v>793741792.16890001</v>
      </c>
    </row>
    <row r="376" spans="1:9">
      <c r="A376" s="12">
        <v>44777</v>
      </c>
      <c r="B376" t="s">
        <v>37</v>
      </c>
      <c r="C376" t="s">
        <v>38</v>
      </c>
      <c r="D376">
        <v>13.8538</v>
      </c>
      <c r="E376">
        <v>14.5197</v>
      </c>
      <c r="F376">
        <v>-4.5861799999999997</v>
      </c>
      <c r="G376">
        <v>-0.66590000000000005</v>
      </c>
      <c r="H376">
        <v>56020</v>
      </c>
      <c r="I376">
        <v>776089889.85380006</v>
      </c>
    </row>
    <row r="377" spans="1:9">
      <c r="A377" s="12">
        <v>44776</v>
      </c>
      <c r="B377" t="s">
        <v>37</v>
      </c>
      <c r="C377" t="s">
        <v>38</v>
      </c>
      <c r="D377">
        <v>14.5197</v>
      </c>
      <c r="E377">
        <v>14.187799999999999</v>
      </c>
      <c r="F377">
        <v>2.3393299999999999</v>
      </c>
      <c r="G377">
        <v>0.33189999999999997</v>
      </c>
      <c r="H377">
        <v>55990</v>
      </c>
      <c r="I377">
        <v>812958017.51970005</v>
      </c>
    </row>
    <row r="378" spans="1:9">
      <c r="A378" s="12">
        <v>44775</v>
      </c>
      <c r="B378" t="s">
        <v>37</v>
      </c>
      <c r="C378" t="s">
        <v>38</v>
      </c>
      <c r="D378">
        <v>14.187799999999999</v>
      </c>
      <c r="E378">
        <v>14.2097</v>
      </c>
      <c r="F378">
        <v>-0.15412000000000001</v>
      </c>
      <c r="G378">
        <v>-2.1899999999999999E-2</v>
      </c>
      <c r="H378">
        <v>54910</v>
      </c>
      <c r="I378">
        <v>779052112.18780005</v>
      </c>
    </row>
    <row r="379" spans="1:9">
      <c r="A379" s="12">
        <v>44774</v>
      </c>
      <c r="B379" t="s">
        <v>37</v>
      </c>
      <c r="C379" t="s">
        <v>38</v>
      </c>
      <c r="D379">
        <v>14.2097</v>
      </c>
      <c r="E379">
        <v>14.803100000000001</v>
      </c>
      <c r="F379">
        <v>-4.0086199999999996</v>
      </c>
      <c r="G379">
        <v>-0.59340000000000004</v>
      </c>
      <c r="H379">
        <v>53780</v>
      </c>
      <c r="I379">
        <v>764197680.20969999</v>
      </c>
    </row>
    <row r="380" spans="1:9">
      <c r="A380" s="12">
        <v>44771</v>
      </c>
      <c r="B380" t="s">
        <v>37</v>
      </c>
      <c r="C380" t="s">
        <v>38</v>
      </c>
      <c r="D380">
        <v>14.803100000000001</v>
      </c>
      <c r="E380">
        <v>14.7715</v>
      </c>
      <c r="F380">
        <v>0.21393000000000001</v>
      </c>
      <c r="G380">
        <v>3.1600000000000003E-2</v>
      </c>
      <c r="H380">
        <v>53710</v>
      </c>
      <c r="I380">
        <v>795074515.80309999</v>
      </c>
    </row>
    <row r="381" spans="1:9">
      <c r="A381" s="12">
        <v>44770</v>
      </c>
      <c r="B381" t="s">
        <v>37</v>
      </c>
      <c r="C381" t="s">
        <v>38</v>
      </c>
      <c r="D381">
        <v>14.7715</v>
      </c>
      <c r="E381">
        <v>14.087</v>
      </c>
      <c r="F381">
        <v>4.8590900000000001</v>
      </c>
      <c r="G381">
        <v>0.6845</v>
      </c>
      <c r="H381">
        <v>54320</v>
      </c>
      <c r="I381">
        <v>802387894.77149999</v>
      </c>
    </row>
    <row r="382" spans="1:9">
      <c r="A382" s="12">
        <v>44769</v>
      </c>
      <c r="B382" t="s">
        <v>37</v>
      </c>
      <c r="C382" t="s">
        <v>38</v>
      </c>
      <c r="D382">
        <v>14.087</v>
      </c>
      <c r="E382">
        <v>12.9253</v>
      </c>
      <c r="F382">
        <v>8.9878</v>
      </c>
      <c r="G382">
        <v>1.1617</v>
      </c>
      <c r="H382">
        <v>54470</v>
      </c>
      <c r="I382">
        <v>767318904.08700001</v>
      </c>
    </row>
    <row r="383" spans="1:9">
      <c r="A383" s="12">
        <v>44768</v>
      </c>
      <c r="B383" t="s">
        <v>37</v>
      </c>
      <c r="C383" t="s">
        <v>38</v>
      </c>
      <c r="D383">
        <v>12.9253</v>
      </c>
      <c r="E383">
        <v>13.5307</v>
      </c>
      <c r="F383">
        <v>-4.4742699999999997</v>
      </c>
      <c r="G383">
        <v>-0.60540000000000005</v>
      </c>
      <c r="H383">
        <v>54150</v>
      </c>
      <c r="I383">
        <v>699905007.9253</v>
      </c>
    </row>
    <row r="384" spans="1:9">
      <c r="A384" s="12">
        <v>44767</v>
      </c>
      <c r="B384" t="s">
        <v>37</v>
      </c>
      <c r="C384" t="s">
        <v>38</v>
      </c>
      <c r="D384">
        <v>13.5307</v>
      </c>
      <c r="E384">
        <v>13.9757</v>
      </c>
      <c r="F384">
        <v>-3.1840999999999999</v>
      </c>
      <c r="G384">
        <v>-0.44500000000000001</v>
      </c>
      <c r="H384">
        <v>53760</v>
      </c>
      <c r="I384">
        <v>727410445.53069997</v>
      </c>
    </row>
    <row r="385" spans="1:9">
      <c r="A385" s="12">
        <v>44764</v>
      </c>
      <c r="B385" t="s">
        <v>37</v>
      </c>
      <c r="C385" t="s">
        <v>38</v>
      </c>
      <c r="D385">
        <v>13.9757</v>
      </c>
      <c r="E385">
        <v>14.360799999999999</v>
      </c>
      <c r="F385">
        <v>-2.68161</v>
      </c>
      <c r="G385">
        <v>-0.3851</v>
      </c>
      <c r="H385">
        <v>53460</v>
      </c>
      <c r="I385">
        <v>747140935.97570002</v>
      </c>
    </row>
    <row r="386" spans="1:9">
      <c r="A386" s="12">
        <v>44763</v>
      </c>
      <c r="B386" t="s">
        <v>37</v>
      </c>
      <c r="C386" t="s">
        <v>38</v>
      </c>
      <c r="D386">
        <v>14.360799999999999</v>
      </c>
      <c r="E386">
        <v>14.646000000000001</v>
      </c>
      <c r="F386">
        <v>-1.94729</v>
      </c>
      <c r="G386">
        <v>-0.28520000000000001</v>
      </c>
      <c r="H386">
        <v>53310</v>
      </c>
      <c r="I386">
        <v>765574262.36080003</v>
      </c>
    </row>
    <row r="387" spans="1:9">
      <c r="A387" s="12">
        <v>44762</v>
      </c>
      <c r="B387" t="s">
        <v>37</v>
      </c>
      <c r="C387" t="s">
        <v>38</v>
      </c>
      <c r="D387">
        <v>14.646000000000001</v>
      </c>
      <c r="E387">
        <v>14.499599999999999</v>
      </c>
      <c r="F387">
        <v>1.0096799999999999</v>
      </c>
      <c r="G387">
        <v>0.1464</v>
      </c>
      <c r="H387">
        <v>52900</v>
      </c>
      <c r="I387">
        <v>774773414.64600003</v>
      </c>
    </row>
    <row r="388" spans="1:9">
      <c r="A388" s="12">
        <v>44761</v>
      </c>
      <c r="B388" t="s">
        <v>37</v>
      </c>
      <c r="C388" t="s">
        <v>38</v>
      </c>
      <c r="D388">
        <v>14.499599999999999</v>
      </c>
      <c r="E388">
        <v>13.362399999999999</v>
      </c>
      <c r="F388">
        <v>8.5104500000000005</v>
      </c>
      <c r="G388">
        <v>1.1372</v>
      </c>
      <c r="H388">
        <v>52100</v>
      </c>
      <c r="I388">
        <v>755429174.49960005</v>
      </c>
    </row>
    <row r="389" spans="1:9">
      <c r="A389" s="12">
        <v>44760</v>
      </c>
      <c r="B389" t="s">
        <v>37</v>
      </c>
      <c r="C389" t="s">
        <v>38</v>
      </c>
      <c r="D389">
        <v>13.362399999999999</v>
      </c>
      <c r="E389">
        <v>13.099600000000001</v>
      </c>
      <c r="F389">
        <v>2.00617</v>
      </c>
      <c r="G389">
        <v>0.26279999999999998</v>
      </c>
      <c r="H389">
        <v>51390</v>
      </c>
      <c r="I389">
        <v>686693749.36240005</v>
      </c>
    </row>
    <row r="390" spans="1:9">
      <c r="A390" s="12">
        <v>44757</v>
      </c>
      <c r="B390" t="s">
        <v>37</v>
      </c>
      <c r="C390" t="s">
        <v>38</v>
      </c>
      <c r="D390">
        <v>13.099600000000001</v>
      </c>
      <c r="E390">
        <v>12.7493</v>
      </c>
      <c r="F390">
        <v>2.7475999999999998</v>
      </c>
      <c r="G390">
        <v>0.3503</v>
      </c>
      <c r="H390">
        <v>52490</v>
      </c>
      <c r="I390">
        <v>687598017.09959996</v>
      </c>
    </row>
    <row r="391" spans="1:9">
      <c r="A391" s="12">
        <v>44756</v>
      </c>
      <c r="B391" t="s">
        <v>37</v>
      </c>
      <c r="C391" t="s">
        <v>38</v>
      </c>
      <c r="D391">
        <v>12.7493</v>
      </c>
      <c r="E391">
        <v>12.1288</v>
      </c>
      <c r="F391">
        <v>5.11592</v>
      </c>
      <c r="G391">
        <v>0.62050000000000005</v>
      </c>
      <c r="H391">
        <v>52490</v>
      </c>
      <c r="I391">
        <v>669210769.7493</v>
      </c>
    </row>
    <row r="392" spans="1:9">
      <c r="A392" s="12">
        <v>44755</v>
      </c>
      <c r="B392" t="s">
        <v>37</v>
      </c>
      <c r="C392" t="s">
        <v>38</v>
      </c>
      <c r="D392">
        <v>12.1288</v>
      </c>
      <c r="E392">
        <v>11.948600000000001</v>
      </c>
      <c r="F392">
        <v>1.50813</v>
      </c>
      <c r="G392">
        <v>0.1802</v>
      </c>
      <c r="H392">
        <v>53280</v>
      </c>
      <c r="I392">
        <v>646222476.12880003</v>
      </c>
    </row>
    <row r="393" spans="1:9">
      <c r="A393" s="12">
        <v>44754</v>
      </c>
      <c r="B393" t="s">
        <v>37</v>
      </c>
      <c r="C393" t="s">
        <v>38</v>
      </c>
      <c r="D393">
        <v>11.948600000000001</v>
      </c>
      <c r="E393">
        <v>12.653600000000001</v>
      </c>
      <c r="F393">
        <v>-5.5715399999999997</v>
      </c>
      <c r="G393">
        <v>-0.70499999999999996</v>
      </c>
      <c r="H393">
        <v>53280</v>
      </c>
      <c r="I393">
        <v>636621419.94860005</v>
      </c>
    </row>
    <row r="394" spans="1:9">
      <c r="A394" s="12">
        <v>44753</v>
      </c>
      <c r="B394" t="s">
        <v>37</v>
      </c>
      <c r="C394" t="s">
        <v>38</v>
      </c>
      <c r="D394">
        <v>12.653600000000001</v>
      </c>
      <c r="E394">
        <v>13.462300000000001</v>
      </c>
      <c r="F394">
        <v>-6.0071500000000002</v>
      </c>
      <c r="G394">
        <v>-0.80869999999999997</v>
      </c>
      <c r="H394">
        <v>53430</v>
      </c>
      <c r="I394">
        <v>676081860.65359998</v>
      </c>
    </row>
    <row r="395" spans="1:9">
      <c r="A395" s="12">
        <v>44750</v>
      </c>
      <c r="B395" t="s">
        <v>37</v>
      </c>
      <c r="C395" t="s">
        <v>38</v>
      </c>
      <c r="D395">
        <v>13.462300000000001</v>
      </c>
      <c r="E395">
        <v>13.515700000000001</v>
      </c>
      <c r="F395">
        <v>-0.39510000000000001</v>
      </c>
      <c r="G395">
        <v>-5.3400000000000003E-2</v>
      </c>
      <c r="H395">
        <v>52900</v>
      </c>
      <c r="I395">
        <v>712155683.46229994</v>
      </c>
    </row>
    <row r="396" spans="1:9">
      <c r="A396" s="12">
        <v>44749</v>
      </c>
      <c r="B396" t="s">
        <v>37</v>
      </c>
      <c r="C396" t="s">
        <v>38</v>
      </c>
      <c r="D396">
        <v>13.515700000000001</v>
      </c>
      <c r="E396">
        <v>12.543799999999999</v>
      </c>
      <c r="F396">
        <v>7.7480500000000001</v>
      </c>
      <c r="G396">
        <v>0.97189999999999999</v>
      </c>
      <c r="H396">
        <v>51890</v>
      </c>
      <c r="I396">
        <v>701329686.51569998</v>
      </c>
    </row>
    <row r="397" spans="1:9">
      <c r="A397" s="12">
        <v>44748</v>
      </c>
      <c r="B397" t="s">
        <v>37</v>
      </c>
      <c r="C397" t="s">
        <v>38</v>
      </c>
      <c r="D397">
        <v>12.543799999999999</v>
      </c>
      <c r="E397">
        <v>12.6122</v>
      </c>
      <c r="F397">
        <v>-0.54232999999999998</v>
      </c>
      <c r="G397">
        <v>-6.8400000000000002E-2</v>
      </c>
      <c r="H397">
        <v>51190</v>
      </c>
      <c r="I397">
        <v>642117134.5438</v>
      </c>
    </row>
    <row r="398" spans="1:9">
      <c r="A398" s="12">
        <v>44747</v>
      </c>
      <c r="B398" t="s">
        <v>37</v>
      </c>
      <c r="C398" t="s">
        <v>38</v>
      </c>
      <c r="D398">
        <v>12.6122</v>
      </c>
      <c r="E398">
        <v>11.948499999999999</v>
      </c>
      <c r="F398">
        <v>5.5546699999999998</v>
      </c>
      <c r="G398">
        <v>0.66369999999999996</v>
      </c>
      <c r="H398">
        <v>50820</v>
      </c>
      <c r="I398">
        <v>640952016.61220002</v>
      </c>
    </row>
    <row r="399" spans="1:9">
      <c r="A399" s="12">
        <v>44743</v>
      </c>
      <c r="B399" t="s">
        <v>37</v>
      </c>
      <c r="C399" t="s">
        <v>38</v>
      </c>
      <c r="D399">
        <v>11.948499999999999</v>
      </c>
      <c r="E399">
        <v>11.611800000000001</v>
      </c>
      <c r="F399">
        <v>2.8996400000000002</v>
      </c>
      <c r="G399">
        <v>0.3367</v>
      </c>
      <c r="H399">
        <v>51260</v>
      </c>
      <c r="I399">
        <v>612480121.94850004</v>
      </c>
    </row>
    <row r="400" spans="1:9">
      <c r="A400" s="12">
        <v>44742</v>
      </c>
      <c r="B400" t="s">
        <v>37</v>
      </c>
      <c r="C400" t="s">
        <v>38</v>
      </c>
      <c r="D400">
        <v>11.611800000000001</v>
      </c>
      <c r="E400">
        <v>12.4894</v>
      </c>
      <c r="F400">
        <v>-7.0267600000000003</v>
      </c>
      <c r="G400">
        <v>-0.87760000000000005</v>
      </c>
      <c r="H400">
        <v>51810</v>
      </c>
      <c r="I400">
        <v>601607369.61179996</v>
      </c>
    </row>
    <row r="401" spans="1:9">
      <c r="A401" s="12">
        <v>44741</v>
      </c>
      <c r="B401" t="s">
        <v>37</v>
      </c>
      <c r="C401" t="s">
        <v>38</v>
      </c>
      <c r="D401">
        <v>12.4894</v>
      </c>
      <c r="E401">
        <v>12.4869</v>
      </c>
      <c r="F401">
        <v>2.002E-2</v>
      </c>
      <c r="G401">
        <v>2.5000000000000001E-3</v>
      </c>
      <c r="H401">
        <v>51820</v>
      </c>
      <c r="I401">
        <v>647200720.48940003</v>
      </c>
    </row>
    <row r="402" spans="1:9">
      <c r="A402" s="12">
        <v>44740</v>
      </c>
      <c r="B402" t="s">
        <v>37</v>
      </c>
      <c r="C402" t="s">
        <v>38</v>
      </c>
      <c r="D402">
        <v>12.4869</v>
      </c>
      <c r="E402">
        <v>12.8756</v>
      </c>
      <c r="F402">
        <v>-3.0188899999999999</v>
      </c>
      <c r="G402">
        <v>-0.38869999999999999</v>
      </c>
      <c r="H402">
        <v>52970</v>
      </c>
      <c r="I402">
        <v>661431105.48689997</v>
      </c>
    </row>
    <row r="403" spans="1:9">
      <c r="A403" s="12">
        <v>44739</v>
      </c>
      <c r="B403" t="s">
        <v>37</v>
      </c>
      <c r="C403" t="s">
        <v>38</v>
      </c>
      <c r="D403">
        <v>12.8756</v>
      </c>
      <c r="E403">
        <v>13.1615</v>
      </c>
      <c r="F403">
        <v>-2.1722399999999999</v>
      </c>
      <c r="G403">
        <v>-0.28589999999999999</v>
      </c>
      <c r="H403">
        <v>52910</v>
      </c>
      <c r="I403">
        <v>681248008.87559998</v>
      </c>
    </row>
    <row r="404" spans="1:9">
      <c r="A404" s="12">
        <v>44736</v>
      </c>
      <c r="B404" t="s">
        <v>37</v>
      </c>
      <c r="C404" t="s">
        <v>38</v>
      </c>
      <c r="D404">
        <v>13.1615</v>
      </c>
      <c r="E404">
        <v>12.949199999999999</v>
      </c>
      <c r="F404">
        <v>1.63948</v>
      </c>
      <c r="G404">
        <v>0.21229999999999999</v>
      </c>
      <c r="H404">
        <v>52790</v>
      </c>
      <c r="I404">
        <v>694795598.16149998</v>
      </c>
    </row>
    <row r="405" spans="1:9">
      <c r="A405" s="12">
        <v>44735</v>
      </c>
      <c r="B405" t="s">
        <v>37</v>
      </c>
      <c r="C405" t="s">
        <v>38</v>
      </c>
      <c r="D405">
        <v>12.949199999999999</v>
      </c>
      <c r="E405">
        <v>12.4657</v>
      </c>
      <c r="F405">
        <v>3.8786399999999999</v>
      </c>
      <c r="G405">
        <v>0.48349999999999999</v>
      </c>
      <c r="H405">
        <v>52350</v>
      </c>
      <c r="I405">
        <v>677890632.94920003</v>
      </c>
    </row>
    <row r="406" spans="1:9">
      <c r="A406" s="12">
        <v>44734</v>
      </c>
      <c r="B406" t="s">
        <v>37</v>
      </c>
      <c r="C406" t="s">
        <v>38</v>
      </c>
      <c r="D406">
        <v>12.4657</v>
      </c>
      <c r="E406">
        <v>12.9488</v>
      </c>
      <c r="F406">
        <v>-3.7308500000000002</v>
      </c>
      <c r="G406">
        <v>-0.48309999999999997</v>
      </c>
      <c r="H406">
        <v>52260</v>
      </c>
      <c r="I406">
        <v>651457494.46570003</v>
      </c>
    </row>
    <row r="407" spans="1:9">
      <c r="A407" s="12">
        <v>44733</v>
      </c>
      <c r="B407" t="s">
        <v>37</v>
      </c>
      <c r="C407" t="s">
        <v>38</v>
      </c>
      <c r="D407">
        <v>12.9488</v>
      </c>
      <c r="E407">
        <v>12.7067</v>
      </c>
      <c r="F407">
        <v>1.9052899999999999</v>
      </c>
      <c r="G407">
        <v>0.24210000000000001</v>
      </c>
      <c r="H407">
        <v>51330</v>
      </c>
      <c r="I407">
        <v>664661916.94879997</v>
      </c>
    </row>
    <row r="408" spans="1:9">
      <c r="A408" s="12">
        <v>44729</v>
      </c>
      <c r="B408" t="s">
        <v>37</v>
      </c>
      <c r="C408" t="s">
        <v>38</v>
      </c>
      <c r="D408">
        <v>12.7067</v>
      </c>
      <c r="E408">
        <v>12.897500000000001</v>
      </c>
      <c r="F408">
        <v>-1.47936</v>
      </c>
      <c r="G408">
        <v>-0.1908</v>
      </c>
      <c r="H408">
        <v>50930</v>
      </c>
      <c r="I408">
        <v>647152243.70669997</v>
      </c>
    </row>
    <row r="409" spans="1:9">
      <c r="A409" s="12">
        <v>44728</v>
      </c>
      <c r="B409" t="s">
        <v>37</v>
      </c>
      <c r="C409" t="s">
        <v>38</v>
      </c>
      <c r="D409">
        <v>12.897500000000001</v>
      </c>
      <c r="E409">
        <v>13.420500000000001</v>
      </c>
      <c r="F409">
        <v>-3.8970199999999999</v>
      </c>
      <c r="G409">
        <v>-0.52300000000000002</v>
      </c>
      <c r="H409">
        <v>50590</v>
      </c>
      <c r="I409">
        <v>652484537.89750004</v>
      </c>
    </row>
    <row r="410" spans="1:9">
      <c r="A410" s="12">
        <v>44727</v>
      </c>
      <c r="B410" t="s">
        <v>37</v>
      </c>
      <c r="C410" t="s">
        <v>38</v>
      </c>
      <c r="D410">
        <v>13.420500000000001</v>
      </c>
      <c r="E410">
        <v>13.727600000000001</v>
      </c>
      <c r="F410">
        <v>-2.2370999999999999</v>
      </c>
      <c r="G410">
        <v>-0.30709999999999998</v>
      </c>
      <c r="H410">
        <v>49540</v>
      </c>
      <c r="I410">
        <v>664851583.42050004</v>
      </c>
    </row>
    <row r="411" spans="1:9">
      <c r="A411" s="12">
        <v>44726</v>
      </c>
      <c r="B411" t="s">
        <v>37</v>
      </c>
      <c r="C411" t="s">
        <v>38</v>
      </c>
      <c r="D411">
        <v>13.727600000000001</v>
      </c>
      <c r="E411">
        <v>14.3424</v>
      </c>
      <c r="F411">
        <v>-4.2865900000000003</v>
      </c>
      <c r="G411">
        <v>-0.61480000000000001</v>
      </c>
      <c r="H411">
        <v>48690</v>
      </c>
      <c r="I411">
        <v>668396857.72759998</v>
      </c>
    </row>
    <row r="412" spans="1:9">
      <c r="A412" s="12">
        <v>44725</v>
      </c>
      <c r="B412" t="s">
        <v>37</v>
      </c>
      <c r="C412" t="s">
        <v>38</v>
      </c>
      <c r="D412">
        <v>14.3424</v>
      </c>
      <c r="E412">
        <v>17.9544</v>
      </c>
      <c r="F412">
        <v>-20.117629999999998</v>
      </c>
      <c r="G412">
        <v>-3.6120000000000001</v>
      </c>
      <c r="H412">
        <v>46280</v>
      </c>
      <c r="I412">
        <v>663766286.34239995</v>
      </c>
    </row>
    <row r="413" spans="1:9">
      <c r="A413" s="12">
        <v>44722</v>
      </c>
      <c r="B413" t="s">
        <v>37</v>
      </c>
      <c r="C413" t="s">
        <v>38</v>
      </c>
      <c r="D413">
        <v>17.9544</v>
      </c>
      <c r="E413">
        <v>18.5885</v>
      </c>
      <c r="F413">
        <v>-3.4112499999999999</v>
      </c>
      <c r="G413">
        <v>-0.6341</v>
      </c>
      <c r="H413">
        <v>44270</v>
      </c>
      <c r="I413">
        <v>794841305.95439994</v>
      </c>
    </row>
    <row r="414" spans="1:9">
      <c r="A414" s="12">
        <v>44721</v>
      </c>
      <c r="B414" t="s">
        <v>37</v>
      </c>
      <c r="C414" t="s">
        <v>38</v>
      </c>
      <c r="D414">
        <v>18.5885</v>
      </c>
      <c r="E414">
        <v>18.677600000000002</v>
      </c>
      <c r="F414">
        <v>-0.47704000000000002</v>
      </c>
      <c r="G414">
        <v>-8.9099999999999999E-2</v>
      </c>
      <c r="H414">
        <v>44660</v>
      </c>
      <c r="I414">
        <v>830162428.58850002</v>
      </c>
    </row>
    <row r="415" spans="1:9">
      <c r="A415" s="12">
        <v>44720</v>
      </c>
      <c r="B415" t="s">
        <v>37</v>
      </c>
      <c r="C415" t="s">
        <v>38</v>
      </c>
      <c r="D415">
        <v>18.677600000000002</v>
      </c>
      <c r="E415">
        <v>19.278700000000001</v>
      </c>
      <c r="F415">
        <v>-3.11795</v>
      </c>
      <c r="G415">
        <v>-0.60109999999999997</v>
      </c>
      <c r="H415">
        <v>44580</v>
      </c>
      <c r="I415">
        <v>832647426.67760003</v>
      </c>
    </row>
    <row r="416" spans="1:9">
      <c r="A416" s="12">
        <v>44719</v>
      </c>
      <c r="B416" t="s">
        <v>37</v>
      </c>
      <c r="C416" t="s">
        <v>38</v>
      </c>
      <c r="D416">
        <v>19.278700000000001</v>
      </c>
      <c r="E416">
        <v>19.554300000000001</v>
      </c>
      <c r="F416">
        <v>-1.4094100000000001</v>
      </c>
      <c r="G416">
        <v>-0.27560000000000001</v>
      </c>
      <c r="H416">
        <v>44300</v>
      </c>
      <c r="I416">
        <v>854046429.27869999</v>
      </c>
    </row>
    <row r="417" spans="1:9">
      <c r="A417" s="12">
        <v>44718</v>
      </c>
      <c r="B417" t="s">
        <v>37</v>
      </c>
      <c r="C417" t="s">
        <v>38</v>
      </c>
      <c r="D417">
        <v>19.554300000000001</v>
      </c>
      <c r="E417">
        <v>18.3414</v>
      </c>
      <c r="F417">
        <v>6.6129100000000003</v>
      </c>
      <c r="G417">
        <v>1.2129000000000001</v>
      </c>
      <c r="H417">
        <v>43410</v>
      </c>
      <c r="I417">
        <v>848852182.55429995</v>
      </c>
    </row>
    <row r="418" spans="1:9">
      <c r="A418" s="12">
        <v>44715</v>
      </c>
      <c r="B418" t="s">
        <v>37</v>
      </c>
      <c r="C418" t="s">
        <v>38</v>
      </c>
      <c r="D418">
        <v>18.3414</v>
      </c>
      <c r="E418">
        <v>18.813099999999999</v>
      </c>
      <c r="F418">
        <v>-2.5072999999999999</v>
      </c>
      <c r="G418">
        <v>-0.47170000000000001</v>
      </c>
      <c r="H418">
        <v>43360</v>
      </c>
      <c r="I418">
        <v>795283122.34140003</v>
      </c>
    </row>
    <row r="419" spans="1:9">
      <c r="A419" s="12">
        <v>44714</v>
      </c>
      <c r="B419" t="s">
        <v>37</v>
      </c>
      <c r="C419" t="s">
        <v>38</v>
      </c>
      <c r="D419">
        <v>18.813099999999999</v>
      </c>
      <c r="E419">
        <v>18.655999999999999</v>
      </c>
      <c r="F419">
        <v>0.84209000000000001</v>
      </c>
      <c r="G419">
        <v>0.15709999999999999</v>
      </c>
      <c r="H419">
        <v>43360</v>
      </c>
      <c r="I419">
        <v>815736034.81309998</v>
      </c>
    </row>
    <row r="420" spans="1:9">
      <c r="A420" s="12">
        <v>44713</v>
      </c>
      <c r="B420" t="s">
        <v>37</v>
      </c>
      <c r="C420" t="s">
        <v>38</v>
      </c>
      <c r="D420">
        <v>18.655999999999999</v>
      </c>
      <c r="E420">
        <v>19.659400000000002</v>
      </c>
      <c r="F420">
        <v>-5.1039199999999996</v>
      </c>
      <c r="G420">
        <v>-1.0034000000000001</v>
      </c>
      <c r="H420">
        <v>42760</v>
      </c>
      <c r="I420">
        <v>797730578.65600002</v>
      </c>
    </row>
    <row r="421" spans="1:9">
      <c r="A421" s="12">
        <v>44712</v>
      </c>
      <c r="B421" t="s">
        <v>37</v>
      </c>
      <c r="C421" t="s">
        <v>38</v>
      </c>
      <c r="D421">
        <v>19.659400000000002</v>
      </c>
      <c r="E421">
        <v>17.900400000000001</v>
      </c>
      <c r="F421">
        <v>9.8265999999999991</v>
      </c>
      <c r="G421">
        <v>1.7589999999999999</v>
      </c>
      <c r="H421">
        <v>41910</v>
      </c>
      <c r="I421">
        <v>823925473.65939999</v>
      </c>
    </row>
    <row r="422" spans="1:9">
      <c r="A422" s="12">
        <v>44708</v>
      </c>
      <c r="B422" t="s">
        <v>37</v>
      </c>
      <c r="C422" t="s">
        <v>38</v>
      </c>
      <c r="D422">
        <v>17.900400000000001</v>
      </c>
      <c r="E422">
        <v>18.252199999999998</v>
      </c>
      <c r="F422">
        <v>-1.92744</v>
      </c>
      <c r="G422">
        <v>-0.3518</v>
      </c>
      <c r="H422">
        <v>40910</v>
      </c>
      <c r="I422">
        <v>732305381.90040004</v>
      </c>
    </row>
    <row r="423" spans="1:9">
      <c r="A423" s="12">
        <v>44707</v>
      </c>
      <c r="B423" t="s">
        <v>37</v>
      </c>
      <c r="C423" t="s">
        <v>38</v>
      </c>
      <c r="D423">
        <v>18.252199999999998</v>
      </c>
      <c r="E423">
        <v>18.353300000000001</v>
      </c>
      <c r="F423">
        <v>-0.55084999999999995</v>
      </c>
      <c r="G423">
        <v>-0.1011</v>
      </c>
      <c r="H423">
        <v>41110</v>
      </c>
      <c r="I423">
        <v>750347960.25220001</v>
      </c>
    </row>
    <row r="424" spans="1:9">
      <c r="A424" s="12">
        <v>44706</v>
      </c>
      <c r="B424" t="s">
        <v>37</v>
      </c>
      <c r="C424" t="s">
        <v>38</v>
      </c>
      <c r="D424">
        <v>18.353300000000001</v>
      </c>
      <c r="E424">
        <v>18.2346</v>
      </c>
      <c r="F424">
        <v>0.65095999999999998</v>
      </c>
      <c r="G424">
        <v>0.1187</v>
      </c>
      <c r="H424">
        <v>41010</v>
      </c>
      <c r="I424">
        <v>752668851.35329998</v>
      </c>
    </row>
    <row r="425" spans="1:9">
      <c r="A425" s="12">
        <v>44705</v>
      </c>
      <c r="B425" t="s">
        <v>37</v>
      </c>
      <c r="C425" t="s">
        <v>38</v>
      </c>
      <c r="D425">
        <v>18.2346</v>
      </c>
      <c r="E425">
        <v>18.063300000000002</v>
      </c>
      <c r="F425">
        <v>0.94833000000000001</v>
      </c>
      <c r="G425">
        <v>0.17130000000000001</v>
      </c>
      <c r="H425">
        <v>39950</v>
      </c>
      <c r="I425">
        <v>728472288.23459995</v>
      </c>
    </row>
    <row r="426" spans="1:9">
      <c r="A426" s="12">
        <v>44704</v>
      </c>
      <c r="B426" t="s">
        <v>37</v>
      </c>
      <c r="C426" t="s">
        <v>38</v>
      </c>
      <c r="D426">
        <v>18.063300000000002</v>
      </c>
      <c r="E426">
        <v>18.207699999999999</v>
      </c>
      <c r="F426">
        <v>-0.79307000000000005</v>
      </c>
      <c r="G426">
        <v>-0.1444</v>
      </c>
      <c r="H426">
        <v>40450</v>
      </c>
      <c r="I426">
        <v>730660503.06330001</v>
      </c>
    </row>
    <row r="427" spans="1:9">
      <c r="A427" s="12">
        <v>44701</v>
      </c>
      <c r="B427" t="s">
        <v>37</v>
      </c>
      <c r="C427" t="s">
        <v>38</v>
      </c>
      <c r="D427">
        <v>18.207699999999999</v>
      </c>
      <c r="E427">
        <v>18.636099999999999</v>
      </c>
      <c r="F427">
        <v>-2.2987600000000001</v>
      </c>
      <c r="G427">
        <v>-0.4284</v>
      </c>
      <c r="H427">
        <v>39650</v>
      </c>
      <c r="I427">
        <v>721935323.20770001</v>
      </c>
    </row>
    <row r="428" spans="1:9">
      <c r="A428" s="12">
        <v>44700</v>
      </c>
      <c r="B428" t="s">
        <v>37</v>
      </c>
      <c r="C428" t="s">
        <v>38</v>
      </c>
      <c r="D428">
        <v>18.636099999999999</v>
      </c>
      <c r="E428">
        <v>18.162099999999999</v>
      </c>
      <c r="F428">
        <v>2.6098300000000001</v>
      </c>
      <c r="G428">
        <v>0.47399999999999998</v>
      </c>
      <c r="H428">
        <v>41240</v>
      </c>
      <c r="I428">
        <v>768552782.63610005</v>
      </c>
    </row>
    <row r="429" spans="1:9">
      <c r="A429" s="12">
        <v>44699</v>
      </c>
      <c r="B429" t="s">
        <v>37</v>
      </c>
      <c r="C429" t="s">
        <v>38</v>
      </c>
      <c r="D429">
        <v>18.162099999999999</v>
      </c>
      <c r="E429">
        <v>18.674700000000001</v>
      </c>
      <c r="F429">
        <v>-2.7448899999999998</v>
      </c>
      <c r="G429">
        <v>-0.51259999999999994</v>
      </c>
      <c r="H429">
        <v>41390</v>
      </c>
      <c r="I429">
        <v>751729337.16209996</v>
      </c>
    </row>
    <row r="430" spans="1:9">
      <c r="A430" s="12">
        <v>44698</v>
      </c>
      <c r="B430" t="s">
        <v>37</v>
      </c>
      <c r="C430" t="s">
        <v>38</v>
      </c>
      <c r="D430">
        <v>18.674700000000001</v>
      </c>
      <c r="E430">
        <v>18.365200000000002</v>
      </c>
      <c r="F430">
        <v>1.6852499999999999</v>
      </c>
      <c r="G430">
        <v>0.3095</v>
      </c>
      <c r="H430">
        <v>41810</v>
      </c>
      <c r="I430">
        <v>780789225.67470002</v>
      </c>
    </row>
    <row r="431" spans="1:9">
      <c r="A431" s="12">
        <v>44697</v>
      </c>
      <c r="B431" t="s">
        <v>37</v>
      </c>
      <c r="C431" t="s">
        <v>38</v>
      </c>
      <c r="D431">
        <v>18.365200000000002</v>
      </c>
      <c r="E431">
        <v>18.697800000000001</v>
      </c>
      <c r="F431">
        <v>-1.7788200000000001</v>
      </c>
      <c r="G431">
        <v>-0.33260000000000001</v>
      </c>
      <c r="H431">
        <v>41160</v>
      </c>
      <c r="I431">
        <v>755911650.36520004</v>
      </c>
    </row>
    <row r="432" spans="1:9">
      <c r="A432" s="12">
        <v>44694</v>
      </c>
      <c r="B432" t="s">
        <v>37</v>
      </c>
      <c r="C432" t="s">
        <v>38</v>
      </c>
      <c r="D432">
        <v>18.697800000000001</v>
      </c>
      <c r="E432">
        <v>17.790700000000001</v>
      </c>
      <c r="F432">
        <v>5.0987299999999998</v>
      </c>
      <c r="G432">
        <v>0.90710000000000002</v>
      </c>
      <c r="H432">
        <v>40510</v>
      </c>
      <c r="I432">
        <v>757447896.69780004</v>
      </c>
    </row>
    <row r="433" spans="1:9">
      <c r="A433" s="12">
        <v>44693</v>
      </c>
      <c r="B433" t="s">
        <v>37</v>
      </c>
      <c r="C433" t="s">
        <v>38</v>
      </c>
      <c r="D433">
        <v>17.790700000000001</v>
      </c>
      <c r="E433">
        <v>18.174700000000001</v>
      </c>
      <c r="F433">
        <v>-2.1128300000000002</v>
      </c>
      <c r="G433">
        <v>-0.38400000000000001</v>
      </c>
      <c r="H433">
        <v>41520</v>
      </c>
      <c r="I433">
        <v>738669881.79069996</v>
      </c>
    </row>
    <row r="434" spans="1:9">
      <c r="A434" s="12">
        <v>44692</v>
      </c>
      <c r="B434" t="s">
        <v>37</v>
      </c>
      <c r="C434" t="s">
        <v>38</v>
      </c>
      <c r="D434">
        <v>18.174700000000001</v>
      </c>
      <c r="E434">
        <v>19.475200000000001</v>
      </c>
      <c r="F434">
        <v>-6.6777199999999999</v>
      </c>
      <c r="G434">
        <v>-1.3005</v>
      </c>
      <c r="H434">
        <v>41270</v>
      </c>
      <c r="I434">
        <v>750069887.17470002</v>
      </c>
    </row>
    <row r="435" spans="1:9">
      <c r="A435" s="12">
        <v>44691</v>
      </c>
      <c r="B435" t="s">
        <v>37</v>
      </c>
      <c r="C435" t="s">
        <v>38</v>
      </c>
      <c r="D435">
        <v>19.475200000000001</v>
      </c>
      <c r="E435">
        <v>19.2562</v>
      </c>
      <c r="F435">
        <v>1.1373</v>
      </c>
      <c r="G435">
        <v>0.219</v>
      </c>
      <c r="H435">
        <v>41800</v>
      </c>
      <c r="I435">
        <v>814063379.47520006</v>
      </c>
    </row>
    <row r="436" spans="1:9">
      <c r="A436" s="12">
        <v>44690</v>
      </c>
      <c r="B436" t="s">
        <v>37</v>
      </c>
      <c r="C436" t="s">
        <v>38</v>
      </c>
      <c r="D436">
        <v>19.2562</v>
      </c>
      <c r="E436">
        <v>22.375</v>
      </c>
      <c r="F436">
        <v>-13.93877</v>
      </c>
      <c r="G436">
        <v>-3.1187999999999998</v>
      </c>
      <c r="H436">
        <v>41780</v>
      </c>
      <c r="I436">
        <v>804524055.25619996</v>
      </c>
    </row>
    <row r="437" spans="1:9">
      <c r="A437" s="12">
        <v>44687</v>
      </c>
      <c r="B437" t="s">
        <v>37</v>
      </c>
      <c r="C437" t="s">
        <v>38</v>
      </c>
      <c r="D437">
        <v>22.375</v>
      </c>
      <c r="E437">
        <v>22.587</v>
      </c>
      <c r="F437">
        <v>-0.93859000000000004</v>
      </c>
      <c r="G437">
        <v>-0.21199999999999999</v>
      </c>
      <c r="H437">
        <v>41780</v>
      </c>
      <c r="I437">
        <v>934827522.375</v>
      </c>
    </row>
    <row r="438" spans="1:9">
      <c r="A438" s="12">
        <v>44686</v>
      </c>
      <c r="B438" t="s">
        <v>37</v>
      </c>
      <c r="C438" t="s">
        <v>38</v>
      </c>
      <c r="D438">
        <v>22.587</v>
      </c>
      <c r="E438">
        <v>24.846499999999999</v>
      </c>
      <c r="F438">
        <v>-9.0938400000000001</v>
      </c>
      <c r="G438">
        <v>-2.2595000000000001</v>
      </c>
      <c r="H438">
        <v>41120</v>
      </c>
      <c r="I438">
        <v>928777462.58700001</v>
      </c>
    </row>
    <row r="439" spans="1:9">
      <c r="A439" s="12">
        <v>44685</v>
      </c>
      <c r="B439" t="s">
        <v>37</v>
      </c>
      <c r="C439" t="s">
        <v>38</v>
      </c>
      <c r="D439">
        <v>24.846499999999999</v>
      </c>
      <c r="E439">
        <v>23.445399999999999</v>
      </c>
      <c r="F439">
        <v>5.9760099999999996</v>
      </c>
      <c r="G439">
        <v>1.4011</v>
      </c>
      <c r="H439">
        <v>41120</v>
      </c>
      <c r="I439">
        <v>1021688104.8465</v>
      </c>
    </row>
    <row r="440" spans="1:9">
      <c r="A440" s="12">
        <v>44684</v>
      </c>
      <c r="B440" t="s">
        <v>37</v>
      </c>
      <c r="C440" t="s">
        <v>38</v>
      </c>
      <c r="D440">
        <v>23.445399999999999</v>
      </c>
      <c r="E440">
        <v>24.005600000000001</v>
      </c>
      <c r="F440">
        <v>-2.3336199999999998</v>
      </c>
      <c r="G440">
        <v>-0.56020000000000003</v>
      </c>
      <c r="H440">
        <v>41770</v>
      </c>
      <c r="I440">
        <v>979314381.4454</v>
      </c>
    </row>
    <row r="441" spans="1:9">
      <c r="A441" s="12">
        <v>44683</v>
      </c>
      <c r="B441" t="s">
        <v>37</v>
      </c>
      <c r="C441" t="s">
        <v>38</v>
      </c>
      <c r="D441">
        <v>24.005600000000001</v>
      </c>
      <c r="E441">
        <v>23.852599999999999</v>
      </c>
      <c r="F441">
        <v>0.64144000000000001</v>
      </c>
      <c r="G441">
        <v>0.153</v>
      </c>
      <c r="H441">
        <v>39670</v>
      </c>
      <c r="I441">
        <v>952302176.00559998</v>
      </c>
    </row>
    <row r="442" spans="1:9">
      <c r="A442" s="12">
        <v>44680</v>
      </c>
      <c r="B442" t="s">
        <v>37</v>
      </c>
      <c r="C442" t="s">
        <v>38</v>
      </c>
      <c r="D442">
        <v>23.852599999999999</v>
      </c>
      <c r="E442">
        <v>24.942499999999999</v>
      </c>
      <c r="F442">
        <v>-4.36965</v>
      </c>
      <c r="G442">
        <v>-1.0899000000000001</v>
      </c>
      <c r="H442">
        <v>40240</v>
      </c>
      <c r="I442">
        <v>959828647.85259998</v>
      </c>
    </row>
    <row r="443" spans="1:9">
      <c r="A443" s="12">
        <v>44679</v>
      </c>
      <c r="B443" t="s">
        <v>37</v>
      </c>
      <c r="C443" t="s">
        <v>38</v>
      </c>
      <c r="D443">
        <v>24.942499999999999</v>
      </c>
      <c r="E443">
        <v>24.274999999999999</v>
      </c>
      <c r="F443">
        <v>2.7497400000000001</v>
      </c>
      <c r="G443">
        <v>0.66749999999999998</v>
      </c>
      <c r="H443">
        <v>40440</v>
      </c>
      <c r="I443">
        <v>1008674724.9425</v>
      </c>
    </row>
    <row r="444" spans="1:9">
      <c r="A444" s="12">
        <v>44678</v>
      </c>
      <c r="B444" t="s">
        <v>37</v>
      </c>
      <c r="C444" t="s">
        <v>38</v>
      </c>
      <c r="D444">
        <v>24.274999999999999</v>
      </c>
      <c r="E444">
        <v>23.876100000000001</v>
      </c>
      <c r="F444">
        <v>1.6707099999999999</v>
      </c>
      <c r="G444">
        <v>0.39889999999999998</v>
      </c>
      <c r="H444">
        <v>43020</v>
      </c>
      <c r="I444">
        <v>1044310524.275</v>
      </c>
    </row>
    <row r="445" spans="1:9">
      <c r="A445" s="12">
        <v>44677</v>
      </c>
      <c r="B445" t="s">
        <v>37</v>
      </c>
      <c r="C445" t="s">
        <v>38</v>
      </c>
      <c r="D445">
        <v>23.876100000000001</v>
      </c>
      <c r="E445">
        <v>25.104700000000001</v>
      </c>
      <c r="F445">
        <v>-4.8939000000000004</v>
      </c>
      <c r="G445">
        <v>-1.2285999999999999</v>
      </c>
      <c r="H445">
        <v>43520</v>
      </c>
      <c r="I445">
        <v>1039087895.8760999</v>
      </c>
    </row>
    <row r="446" spans="1:9">
      <c r="A446" s="12">
        <v>44676</v>
      </c>
      <c r="B446" t="s">
        <v>37</v>
      </c>
      <c r="C446" t="s">
        <v>38</v>
      </c>
      <c r="D446">
        <v>25.104700000000001</v>
      </c>
      <c r="E446">
        <v>24.629000000000001</v>
      </c>
      <c r="F446">
        <v>1.93146</v>
      </c>
      <c r="G446">
        <v>0.47570000000000001</v>
      </c>
      <c r="H446">
        <v>43670</v>
      </c>
      <c r="I446">
        <v>1096322274.1047001</v>
      </c>
    </row>
    <row r="447" spans="1:9">
      <c r="A447" s="12">
        <v>44673</v>
      </c>
      <c r="B447" t="s">
        <v>37</v>
      </c>
      <c r="C447" t="s">
        <v>38</v>
      </c>
      <c r="D447">
        <v>24.629000000000001</v>
      </c>
      <c r="E447">
        <v>25.7501</v>
      </c>
      <c r="F447">
        <v>-4.3537699999999999</v>
      </c>
      <c r="G447">
        <v>-1.1211</v>
      </c>
      <c r="H447">
        <v>43970</v>
      </c>
      <c r="I447">
        <v>1082937154.6289999</v>
      </c>
    </row>
    <row r="448" spans="1:9">
      <c r="A448" s="12">
        <v>44672</v>
      </c>
      <c r="B448" t="s">
        <v>37</v>
      </c>
      <c r="C448" t="s">
        <v>38</v>
      </c>
      <c r="D448">
        <v>25.7501</v>
      </c>
      <c r="E448">
        <v>25.742100000000001</v>
      </c>
      <c r="F448">
        <v>3.108E-2</v>
      </c>
      <c r="G448">
        <v>8.0000000000000002E-3</v>
      </c>
      <c r="H448">
        <v>44220</v>
      </c>
      <c r="I448">
        <v>1138669447.7500999</v>
      </c>
    </row>
    <row r="449" spans="1:9">
      <c r="A449" s="12">
        <v>44671</v>
      </c>
      <c r="B449" t="s">
        <v>37</v>
      </c>
      <c r="C449" t="s">
        <v>38</v>
      </c>
      <c r="D449">
        <v>25.742100000000001</v>
      </c>
      <c r="E449">
        <v>25.919899999999998</v>
      </c>
      <c r="F449">
        <v>-0.68596000000000001</v>
      </c>
      <c r="G449">
        <v>-0.17780000000000001</v>
      </c>
      <c r="H449">
        <v>43520</v>
      </c>
      <c r="I449">
        <v>1120296217.7421</v>
      </c>
    </row>
    <row r="450" spans="1:9">
      <c r="A450" s="12">
        <v>44670</v>
      </c>
      <c r="B450" t="s">
        <v>37</v>
      </c>
      <c r="C450" t="s">
        <v>38</v>
      </c>
      <c r="D450">
        <v>25.919899999999998</v>
      </c>
      <c r="E450">
        <v>25.405200000000001</v>
      </c>
      <c r="F450">
        <v>2.02596</v>
      </c>
      <c r="G450">
        <v>0.51470000000000005</v>
      </c>
      <c r="H450">
        <v>43770</v>
      </c>
      <c r="I450">
        <v>1134514048.9198999</v>
      </c>
    </row>
    <row r="451" spans="1:9">
      <c r="A451" s="12">
        <v>44669</v>
      </c>
      <c r="B451" t="s">
        <v>37</v>
      </c>
      <c r="C451" t="s">
        <v>38</v>
      </c>
      <c r="D451">
        <v>25.405200000000001</v>
      </c>
      <c r="E451">
        <v>24.8626</v>
      </c>
      <c r="F451">
        <v>2.1823899999999998</v>
      </c>
      <c r="G451">
        <v>0.54259999999999997</v>
      </c>
      <c r="H451">
        <v>43470</v>
      </c>
      <c r="I451">
        <v>1104364069.4052</v>
      </c>
    </row>
    <row r="452" spans="1:9">
      <c r="A452" s="12">
        <v>44665</v>
      </c>
      <c r="B452" t="s">
        <v>37</v>
      </c>
      <c r="C452" t="s">
        <v>38</v>
      </c>
      <c r="D452">
        <v>24.8626</v>
      </c>
      <c r="E452">
        <v>25.672999999999998</v>
      </c>
      <c r="F452">
        <v>-3.1566200000000002</v>
      </c>
      <c r="G452">
        <v>-0.81040000000000001</v>
      </c>
      <c r="H452">
        <v>42740</v>
      </c>
      <c r="I452">
        <v>1062627548.8626</v>
      </c>
    </row>
    <row r="453" spans="1:9">
      <c r="A453" s="12">
        <v>44664</v>
      </c>
      <c r="B453" t="s">
        <v>37</v>
      </c>
      <c r="C453" t="s">
        <v>38</v>
      </c>
      <c r="D453">
        <v>25.672999999999998</v>
      </c>
      <c r="E453">
        <v>24.5303</v>
      </c>
      <c r="F453">
        <v>4.6583199999999998</v>
      </c>
      <c r="G453">
        <v>1.1427</v>
      </c>
      <c r="H453">
        <v>42590</v>
      </c>
      <c r="I453">
        <v>1093413095.6730001</v>
      </c>
    </row>
    <row r="454" spans="1:9">
      <c r="A454" s="12">
        <v>44663</v>
      </c>
      <c r="B454" t="s">
        <v>37</v>
      </c>
      <c r="C454" t="s">
        <v>38</v>
      </c>
      <c r="D454">
        <v>24.5303</v>
      </c>
      <c r="E454">
        <v>24.9541</v>
      </c>
      <c r="F454">
        <v>-1.6983200000000001</v>
      </c>
      <c r="G454">
        <v>-0.42380000000000001</v>
      </c>
      <c r="H454">
        <v>42790</v>
      </c>
      <c r="I454">
        <v>1049651561.5303</v>
      </c>
    </row>
    <row r="455" spans="1:9">
      <c r="A455" s="12">
        <v>44662</v>
      </c>
      <c r="B455" t="s">
        <v>37</v>
      </c>
      <c r="C455" t="s">
        <v>38</v>
      </c>
      <c r="D455">
        <v>24.9541</v>
      </c>
      <c r="E455">
        <v>26.677800000000001</v>
      </c>
      <c r="F455">
        <v>-6.4611799999999997</v>
      </c>
      <c r="G455">
        <v>-1.7237</v>
      </c>
      <c r="H455">
        <v>42640</v>
      </c>
      <c r="I455">
        <v>1064042848.9541</v>
      </c>
    </row>
    <row r="456" spans="1:9">
      <c r="A456" s="12">
        <v>44659</v>
      </c>
      <c r="B456" t="s">
        <v>37</v>
      </c>
      <c r="C456" t="s">
        <v>38</v>
      </c>
      <c r="D456">
        <v>26.677800000000001</v>
      </c>
      <c r="E456">
        <v>27.096299999999999</v>
      </c>
      <c r="F456">
        <v>-1.5444899999999999</v>
      </c>
      <c r="G456">
        <v>-0.41849999999999998</v>
      </c>
      <c r="H456">
        <v>42640</v>
      </c>
      <c r="I456">
        <v>1137541418.6777999</v>
      </c>
    </row>
    <row r="457" spans="1:9">
      <c r="A457" s="12">
        <v>44658</v>
      </c>
      <c r="B457" t="s">
        <v>37</v>
      </c>
      <c r="C457" t="s">
        <v>38</v>
      </c>
      <c r="D457">
        <v>27.096299999999999</v>
      </c>
      <c r="E457">
        <v>27.344999999999999</v>
      </c>
      <c r="F457">
        <v>-0.90949000000000002</v>
      </c>
      <c r="G457">
        <v>-0.2487</v>
      </c>
      <c r="H457">
        <v>42940</v>
      </c>
      <c r="I457">
        <v>1163515149.0962999</v>
      </c>
    </row>
    <row r="458" spans="1:9">
      <c r="A458" s="12">
        <v>44657</v>
      </c>
      <c r="B458" t="s">
        <v>37</v>
      </c>
      <c r="C458" t="s">
        <v>38</v>
      </c>
      <c r="D458">
        <v>27.344999999999999</v>
      </c>
      <c r="E458">
        <v>28.831199999999999</v>
      </c>
      <c r="F458">
        <v>-5.1548299999999996</v>
      </c>
      <c r="G458">
        <v>-1.4862</v>
      </c>
      <c r="H458">
        <v>44240</v>
      </c>
      <c r="I458">
        <v>1209742827.345</v>
      </c>
    </row>
    <row r="459" spans="1:9">
      <c r="A459" s="12">
        <v>44656</v>
      </c>
      <c r="B459" t="s">
        <v>37</v>
      </c>
      <c r="C459" t="s">
        <v>38</v>
      </c>
      <c r="D459">
        <v>28.831199999999999</v>
      </c>
      <c r="E459">
        <v>28.799800000000001</v>
      </c>
      <c r="F459">
        <v>0.10903</v>
      </c>
      <c r="G459">
        <v>3.1399999999999997E-2</v>
      </c>
      <c r="H459">
        <v>44930</v>
      </c>
      <c r="I459">
        <v>1295385844.8311999</v>
      </c>
    </row>
    <row r="460" spans="1:9">
      <c r="A460" s="12">
        <v>44655</v>
      </c>
      <c r="B460" t="s">
        <v>37</v>
      </c>
      <c r="C460" t="s">
        <v>38</v>
      </c>
      <c r="D460">
        <v>28.799800000000001</v>
      </c>
      <c r="E460">
        <v>29.091699999999999</v>
      </c>
      <c r="F460">
        <v>-1.0033799999999999</v>
      </c>
      <c r="G460">
        <v>-0.29189999999999999</v>
      </c>
      <c r="H460">
        <v>45230</v>
      </c>
      <c r="I460">
        <v>1302614982.7997999</v>
      </c>
    </row>
    <row r="461" spans="1:9">
      <c r="A461" s="12">
        <v>44652</v>
      </c>
      <c r="B461" t="s">
        <v>37</v>
      </c>
      <c r="C461" t="s">
        <v>38</v>
      </c>
      <c r="D461">
        <v>29.091699999999999</v>
      </c>
      <c r="E461">
        <v>28.5854</v>
      </c>
      <c r="F461">
        <v>1.77118</v>
      </c>
      <c r="G461">
        <v>0.50629999999999997</v>
      </c>
      <c r="H461">
        <v>45330</v>
      </c>
      <c r="I461">
        <v>1318726790.0917001</v>
      </c>
    </row>
    <row r="462" spans="1:9">
      <c r="A462" s="12">
        <v>44651</v>
      </c>
      <c r="B462" t="s">
        <v>37</v>
      </c>
      <c r="C462" t="s">
        <v>38</v>
      </c>
      <c r="D462">
        <v>28.5854</v>
      </c>
      <c r="E462">
        <v>29.527699999999999</v>
      </c>
      <c r="F462">
        <v>-3.1912400000000001</v>
      </c>
      <c r="G462">
        <v>-0.94230000000000003</v>
      </c>
      <c r="H462">
        <v>45330</v>
      </c>
      <c r="I462">
        <v>1295776210.5854001</v>
      </c>
    </row>
    <row r="463" spans="1:9">
      <c r="A463" s="12">
        <v>44650</v>
      </c>
      <c r="B463" t="s">
        <v>37</v>
      </c>
      <c r="C463" t="s">
        <v>38</v>
      </c>
      <c r="D463">
        <v>29.527699999999999</v>
      </c>
      <c r="E463">
        <v>29.956800000000001</v>
      </c>
      <c r="F463">
        <v>-1.4323999999999999</v>
      </c>
      <c r="G463">
        <v>-0.42909999999999998</v>
      </c>
      <c r="H463">
        <v>45690</v>
      </c>
      <c r="I463">
        <v>1349120642.5276999</v>
      </c>
    </row>
    <row r="464" spans="1:9">
      <c r="A464" s="12">
        <v>44649</v>
      </c>
      <c r="B464" t="s">
        <v>37</v>
      </c>
      <c r="C464" t="s">
        <v>38</v>
      </c>
      <c r="D464">
        <v>29.956800000000001</v>
      </c>
      <c r="E464">
        <v>30.1252</v>
      </c>
      <c r="F464">
        <v>-0.55900000000000005</v>
      </c>
      <c r="G464">
        <v>-0.16839999999999999</v>
      </c>
      <c r="H464">
        <v>45690</v>
      </c>
      <c r="I464">
        <v>1368726221.9568</v>
      </c>
    </row>
    <row r="465" spans="1:9">
      <c r="A465" s="12">
        <v>44648</v>
      </c>
      <c r="B465" t="s">
        <v>37</v>
      </c>
      <c r="C465" t="s">
        <v>38</v>
      </c>
      <c r="D465">
        <v>30.1252</v>
      </c>
      <c r="E465">
        <v>27.922499999999999</v>
      </c>
      <c r="F465">
        <v>7.8886200000000004</v>
      </c>
      <c r="G465">
        <v>2.2027000000000001</v>
      </c>
      <c r="H465">
        <v>45750</v>
      </c>
      <c r="I465">
        <v>1378227930.1252</v>
      </c>
    </row>
    <row r="466" spans="1:9">
      <c r="A466" s="12">
        <v>44645</v>
      </c>
      <c r="B466" t="s">
        <v>37</v>
      </c>
      <c r="C466" t="s">
        <v>38</v>
      </c>
      <c r="D466">
        <v>27.922499999999999</v>
      </c>
      <c r="E466">
        <v>27.621300000000002</v>
      </c>
      <c r="F466">
        <v>1.09046</v>
      </c>
      <c r="G466">
        <v>0.30120000000000002</v>
      </c>
      <c r="H466">
        <v>46210</v>
      </c>
      <c r="I466">
        <v>1290298752.9224999</v>
      </c>
    </row>
    <row r="467" spans="1:9">
      <c r="A467" s="12">
        <v>44644</v>
      </c>
      <c r="B467" t="s">
        <v>37</v>
      </c>
      <c r="C467" t="s">
        <v>38</v>
      </c>
      <c r="D467">
        <v>27.621300000000002</v>
      </c>
      <c r="E467">
        <v>26.4893</v>
      </c>
      <c r="F467">
        <v>4.2734199999999998</v>
      </c>
      <c r="G467">
        <v>1.1319999999999999</v>
      </c>
      <c r="H467">
        <v>46060</v>
      </c>
      <c r="I467">
        <v>1272237105.6213</v>
      </c>
    </row>
    <row r="468" spans="1:9">
      <c r="A468" s="12">
        <v>44643</v>
      </c>
      <c r="B468" t="s">
        <v>37</v>
      </c>
      <c r="C468" t="s">
        <v>38</v>
      </c>
      <c r="D468">
        <v>26.4893</v>
      </c>
      <c r="E468">
        <v>26.5793</v>
      </c>
      <c r="F468">
        <v>-0.33861000000000002</v>
      </c>
      <c r="G468">
        <v>-0.09</v>
      </c>
      <c r="H468">
        <v>45720</v>
      </c>
      <c r="I468">
        <v>1211090822.4893</v>
      </c>
    </row>
    <row r="469" spans="1:9">
      <c r="A469" s="12">
        <v>44642</v>
      </c>
      <c r="B469" t="s">
        <v>37</v>
      </c>
      <c r="C469" t="s">
        <v>38</v>
      </c>
      <c r="D469">
        <v>26.5793</v>
      </c>
      <c r="E469">
        <v>25.839600000000001</v>
      </c>
      <c r="F469">
        <v>2.86266</v>
      </c>
      <c r="G469">
        <v>0.73970000000000002</v>
      </c>
      <c r="H469">
        <v>45600</v>
      </c>
      <c r="I469">
        <v>1212016106.5792999</v>
      </c>
    </row>
    <row r="470" spans="1:9">
      <c r="A470" s="12">
        <v>44641</v>
      </c>
      <c r="B470" t="s">
        <v>37</v>
      </c>
      <c r="C470" t="s">
        <v>38</v>
      </c>
      <c r="D470">
        <v>25.839600000000001</v>
      </c>
      <c r="E470">
        <v>26.388500000000001</v>
      </c>
      <c r="F470">
        <v>-2.0800700000000001</v>
      </c>
      <c r="G470">
        <v>-0.54890000000000005</v>
      </c>
      <c r="H470">
        <v>45120</v>
      </c>
      <c r="I470">
        <v>1165882777.8396001</v>
      </c>
    </row>
    <row r="471" spans="1:9">
      <c r="A471" s="12">
        <v>44638</v>
      </c>
      <c r="B471" t="s">
        <v>37</v>
      </c>
      <c r="C471" t="s">
        <v>38</v>
      </c>
      <c r="D471">
        <v>26.388500000000001</v>
      </c>
      <c r="E471">
        <v>25.628599999999999</v>
      </c>
      <c r="F471">
        <v>2.9650500000000002</v>
      </c>
      <c r="G471">
        <v>0.75990000000000002</v>
      </c>
      <c r="H471">
        <v>44770</v>
      </c>
      <c r="I471">
        <v>1181413171.3885</v>
      </c>
    </row>
    <row r="472" spans="1:9">
      <c r="A472" s="12">
        <v>44637</v>
      </c>
      <c r="B472" t="s">
        <v>37</v>
      </c>
      <c r="C472" t="s">
        <v>38</v>
      </c>
      <c r="D472">
        <v>25.628599999999999</v>
      </c>
      <c r="E472">
        <v>25.650500000000001</v>
      </c>
      <c r="F472">
        <v>-8.5379999999999998E-2</v>
      </c>
      <c r="G472">
        <v>-2.1899999999999999E-2</v>
      </c>
      <c r="H472">
        <v>44250</v>
      </c>
      <c r="I472">
        <v>1134065575.6285999</v>
      </c>
    </row>
    <row r="473" spans="1:9">
      <c r="A473" s="12">
        <v>44636</v>
      </c>
      <c r="B473" t="s">
        <v>37</v>
      </c>
      <c r="C473" t="s">
        <v>38</v>
      </c>
      <c r="D473">
        <v>25.650500000000001</v>
      </c>
      <c r="E473">
        <v>24.9254</v>
      </c>
      <c r="F473">
        <v>2.9090799999999999</v>
      </c>
      <c r="G473">
        <v>0.72509999999999997</v>
      </c>
      <c r="H473">
        <v>44080</v>
      </c>
      <c r="I473">
        <v>1130674065.6505001</v>
      </c>
    </row>
    <row r="474" spans="1:9">
      <c r="A474" s="12">
        <v>44635</v>
      </c>
      <c r="B474" t="s">
        <v>37</v>
      </c>
      <c r="C474" t="s">
        <v>38</v>
      </c>
      <c r="D474">
        <v>24.9254</v>
      </c>
      <c r="E474">
        <v>24.3414</v>
      </c>
      <c r="F474">
        <v>2.3992</v>
      </c>
      <c r="G474">
        <v>0.58399999999999996</v>
      </c>
      <c r="H474">
        <v>43630</v>
      </c>
      <c r="I474">
        <v>1087495226.9254</v>
      </c>
    </row>
    <row r="475" spans="1:9">
      <c r="A475" s="12">
        <v>44634</v>
      </c>
      <c r="B475" t="s">
        <v>37</v>
      </c>
      <c r="C475" t="s">
        <v>38</v>
      </c>
      <c r="D475">
        <v>24.3414</v>
      </c>
      <c r="E475">
        <v>24.032399999999999</v>
      </c>
      <c r="F475">
        <v>1.28576</v>
      </c>
      <c r="G475">
        <v>0.309</v>
      </c>
      <c r="H475">
        <v>43330</v>
      </c>
      <c r="I475">
        <v>1054712886.3414</v>
      </c>
    </row>
    <row r="476" spans="1:9">
      <c r="A476" s="12">
        <v>44631</v>
      </c>
      <c r="B476" t="s">
        <v>37</v>
      </c>
      <c r="C476" t="s">
        <v>38</v>
      </c>
      <c r="D476">
        <v>24.032399999999999</v>
      </c>
      <c r="E476">
        <v>24.8507</v>
      </c>
      <c r="F476">
        <v>-3.2928600000000001</v>
      </c>
      <c r="G476">
        <v>-0.81830000000000003</v>
      </c>
      <c r="H476">
        <v>43410</v>
      </c>
      <c r="I476">
        <v>1043246508.0324</v>
      </c>
    </row>
    <row r="477" spans="1:9">
      <c r="A477" s="12">
        <v>44630</v>
      </c>
      <c r="B477" t="s">
        <v>37</v>
      </c>
      <c r="C477" t="s">
        <v>38</v>
      </c>
      <c r="D477">
        <v>24.8507</v>
      </c>
      <c r="E477">
        <v>26.284300000000002</v>
      </c>
      <c r="F477">
        <v>-5.4542099999999998</v>
      </c>
      <c r="G477">
        <v>-1.4336</v>
      </c>
      <c r="H477">
        <v>43110</v>
      </c>
      <c r="I477">
        <v>1071313701.8507</v>
      </c>
    </row>
    <row r="478" spans="1:9">
      <c r="A478" s="12">
        <v>44629</v>
      </c>
      <c r="B478" t="s">
        <v>37</v>
      </c>
      <c r="C478" t="s">
        <v>38</v>
      </c>
      <c r="D478">
        <v>26.284300000000002</v>
      </c>
      <c r="E478">
        <v>24.145900000000001</v>
      </c>
      <c r="F478">
        <v>8.8561599999999991</v>
      </c>
      <c r="G478">
        <v>2.1383999999999999</v>
      </c>
      <c r="H478">
        <v>43010</v>
      </c>
      <c r="I478">
        <v>1130487769.2843001</v>
      </c>
    </row>
    <row r="479" spans="1:9">
      <c r="A479" s="12">
        <v>44628</v>
      </c>
      <c r="B479" t="s">
        <v>37</v>
      </c>
      <c r="C479" t="s">
        <v>38</v>
      </c>
      <c r="D479">
        <v>24.145900000000001</v>
      </c>
      <c r="E479">
        <v>23.539300000000001</v>
      </c>
      <c r="F479">
        <v>2.5769700000000002</v>
      </c>
      <c r="G479">
        <v>0.60660000000000003</v>
      </c>
      <c r="H479">
        <v>42360</v>
      </c>
      <c r="I479">
        <v>1022820348.1459</v>
      </c>
    </row>
    <row r="480" spans="1:9">
      <c r="A480" s="12">
        <v>44627</v>
      </c>
      <c r="B480" t="s">
        <v>37</v>
      </c>
      <c r="C480" t="s">
        <v>38</v>
      </c>
      <c r="D480">
        <v>23.539300000000001</v>
      </c>
      <c r="E480">
        <v>24.8064</v>
      </c>
      <c r="F480">
        <v>-5.1079600000000003</v>
      </c>
      <c r="G480">
        <v>-1.2670999999999999</v>
      </c>
      <c r="H480">
        <v>42110</v>
      </c>
      <c r="I480">
        <v>991239946.53929996</v>
      </c>
    </row>
    <row r="481" spans="1:9">
      <c r="A481" s="12">
        <v>44624</v>
      </c>
      <c r="B481" t="s">
        <v>37</v>
      </c>
      <c r="C481" t="s">
        <v>38</v>
      </c>
      <c r="D481">
        <v>24.8064</v>
      </c>
      <c r="E481">
        <v>26.401199999999999</v>
      </c>
      <c r="F481">
        <v>-6.0406300000000002</v>
      </c>
      <c r="G481">
        <v>-1.5948</v>
      </c>
      <c r="H481">
        <v>42510</v>
      </c>
      <c r="I481">
        <v>1054520088.8063999</v>
      </c>
    </row>
    <row r="482" spans="1:9">
      <c r="A482" s="12">
        <v>44623</v>
      </c>
      <c r="B482" t="s">
        <v>37</v>
      </c>
      <c r="C482" t="s">
        <v>38</v>
      </c>
      <c r="D482">
        <v>26.401199999999999</v>
      </c>
      <c r="E482">
        <v>27.549600000000002</v>
      </c>
      <c r="F482">
        <v>-4.1684799999999997</v>
      </c>
      <c r="G482">
        <v>-1.1484000000000001</v>
      </c>
      <c r="H482">
        <v>42510</v>
      </c>
      <c r="I482">
        <v>1122315038.4012001</v>
      </c>
    </row>
    <row r="483" spans="1:9">
      <c r="A483" s="12">
        <v>44622</v>
      </c>
      <c r="B483" t="s">
        <v>37</v>
      </c>
      <c r="C483" t="s">
        <v>38</v>
      </c>
      <c r="D483">
        <v>27.549600000000002</v>
      </c>
      <c r="E483">
        <v>27.748100000000001</v>
      </c>
      <c r="F483">
        <v>-0.71536</v>
      </c>
      <c r="G483">
        <v>-0.19850000000000001</v>
      </c>
      <c r="H483">
        <v>42710</v>
      </c>
      <c r="I483">
        <v>1176643443.5495999</v>
      </c>
    </row>
    <row r="484" spans="1:9">
      <c r="A484" s="12">
        <v>44621</v>
      </c>
      <c r="B484" t="s">
        <v>37</v>
      </c>
      <c r="C484" t="s">
        <v>38</v>
      </c>
      <c r="D484">
        <v>27.748100000000001</v>
      </c>
      <c r="E484">
        <v>26.337</v>
      </c>
      <c r="F484">
        <v>5.3578599999999996</v>
      </c>
      <c r="G484">
        <v>1.4111</v>
      </c>
      <c r="H484">
        <v>42710</v>
      </c>
      <c r="I484">
        <v>1185121378.7481</v>
      </c>
    </row>
    <row r="485" spans="1:9">
      <c r="A485" s="12">
        <v>44620</v>
      </c>
      <c r="B485" t="s">
        <v>37</v>
      </c>
      <c r="C485" t="s">
        <v>38</v>
      </c>
      <c r="D485">
        <v>26.337</v>
      </c>
      <c r="E485">
        <v>24.531400000000001</v>
      </c>
      <c r="F485">
        <v>7.36036</v>
      </c>
      <c r="G485">
        <v>1.8056000000000001</v>
      </c>
      <c r="H485">
        <v>42210</v>
      </c>
      <c r="I485">
        <v>1111684796.3369999</v>
      </c>
    </row>
    <row r="486" spans="1:9">
      <c r="A486" s="12">
        <v>44617</v>
      </c>
      <c r="B486" t="s">
        <v>37</v>
      </c>
      <c r="C486" t="s">
        <v>38</v>
      </c>
      <c r="D486">
        <v>24.531400000000001</v>
      </c>
      <c r="E486">
        <v>24.083500000000001</v>
      </c>
      <c r="F486">
        <v>1.85978</v>
      </c>
      <c r="G486">
        <v>0.44790000000000002</v>
      </c>
      <c r="H486">
        <v>41440</v>
      </c>
      <c r="I486">
        <v>1016581240.5314</v>
      </c>
    </row>
    <row r="487" spans="1:9">
      <c r="A487" s="12">
        <v>44616</v>
      </c>
      <c r="B487" t="s">
        <v>37</v>
      </c>
      <c r="C487" t="s">
        <v>38</v>
      </c>
      <c r="D487">
        <v>24.083500000000001</v>
      </c>
      <c r="E487">
        <v>23.6358</v>
      </c>
      <c r="F487">
        <v>1.8941600000000001</v>
      </c>
      <c r="G487">
        <v>0.44769999999999999</v>
      </c>
      <c r="H487">
        <v>42040</v>
      </c>
      <c r="I487">
        <v>1012470364.0835</v>
      </c>
    </row>
    <row r="488" spans="1:9">
      <c r="A488" s="12">
        <v>44615</v>
      </c>
      <c r="B488" t="s">
        <v>37</v>
      </c>
      <c r="C488" t="s">
        <v>38</v>
      </c>
      <c r="D488">
        <v>23.6358</v>
      </c>
      <c r="E488">
        <v>23.8186</v>
      </c>
      <c r="F488">
        <v>-0.76746999999999999</v>
      </c>
      <c r="G488">
        <v>-0.18279999999999999</v>
      </c>
      <c r="H488">
        <v>41990</v>
      </c>
      <c r="I488">
        <v>992467265.6358</v>
      </c>
    </row>
    <row r="489" spans="1:9">
      <c r="A489" s="12">
        <v>44614</v>
      </c>
      <c r="B489" t="s">
        <v>37</v>
      </c>
      <c r="C489" t="s">
        <v>38</v>
      </c>
      <c r="D489">
        <v>23.8186</v>
      </c>
      <c r="E489">
        <v>25.0944</v>
      </c>
      <c r="F489">
        <v>-5.0839999999999996</v>
      </c>
      <c r="G489">
        <v>-1.2758</v>
      </c>
      <c r="H489">
        <v>43690</v>
      </c>
      <c r="I489">
        <v>1040634657.8186001</v>
      </c>
    </row>
    <row r="490" spans="1:9">
      <c r="A490" s="12">
        <v>44610</v>
      </c>
      <c r="B490" t="s">
        <v>37</v>
      </c>
      <c r="C490" t="s">
        <v>38</v>
      </c>
      <c r="D490">
        <v>25.0944</v>
      </c>
      <c r="E490">
        <v>25.689499999999999</v>
      </c>
      <c r="F490">
        <v>-2.3165100000000001</v>
      </c>
      <c r="G490">
        <v>-0.59509999999999996</v>
      </c>
      <c r="H490">
        <v>42920</v>
      </c>
      <c r="I490">
        <v>1077051673.0943999</v>
      </c>
    </row>
    <row r="491" spans="1:9">
      <c r="A491" s="12">
        <v>44609</v>
      </c>
      <c r="B491" t="s">
        <v>37</v>
      </c>
      <c r="C491" t="s">
        <v>38</v>
      </c>
      <c r="D491">
        <v>25.689499999999999</v>
      </c>
      <c r="E491">
        <v>27.7455</v>
      </c>
      <c r="F491">
        <v>-7.4102100000000002</v>
      </c>
      <c r="G491">
        <v>-2.056</v>
      </c>
      <c r="H491">
        <v>42870</v>
      </c>
      <c r="I491">
        <v>1101308890.6895001</v>
      </c>
    </row>
    <row r="492" spans="1:9">
      <c r="A492" s="12">
        <v>44608</v>
      </c>
      <c r="B492" t="s">
        <v>37</v>
      </c>
      <c r="C492" t="s">
        <v>38</v>
      </c>
      <c r="D492">
        <v>27.7455</v>
      </c>
      <c r="E492">
        <v>27.773</v>
      </c>
      <c r="F492">
        <v>-9.9019999999999997E-2</v>
      </c>
      <c r="G492">
        <v>-2.75E-2</v>
      </c>
      <c r="H492">
        <v>42670</v>
      </c>
      <c r="I492">
        <v>1183900512.7455001</v>
      </c>
    </row>
    <row r="493" spans="1:9">
      <c r="A493" s="12">
        <v>44607</v>
      </c>
      <c r="B493" t="s">
        <v>37</v>
      </c>
      <c r="C493" t="s">
        <v>38</v>
      </c>
      <c r="D493">
        <v>27.773</v>
      </c>
      <c r="E493">
        <v>26.510899999999999</v>
      </c>
      <c r="F493">
        <v>4.7606799999999998</v>
      </c>
      <c r="G493">
        <v>1.2621</v>
      </c>
      <c r="H493">
        <v>42620</v>
      </c>
      <c r="I493">
        <v>1183685287.773</v>
      </c>
    </row>
    <row r="494" spans="1:9">
      <c r="A494" s="12">
        <v>44606</v>
      </c>
      <c r="B494" t="s">
        <v>37</v>
      </c>
      <c r="C494" t="s">
        <v>38</v>
      </c>
      <c r="D494">
        <v>26.510899999999999</v>
      </c>
      <c r="E494">
        <v>26.630500000000001</v>
      </c>
      <c r="F494">
        <v>-0.44911000000000001</v>
      </c>
      <c r="G494">
        <v>-0.1196</v>
      </c>
      <c r="H494">
        <v>42620</v>
      </c>
      <c r="I494">
        <v>1129894584.5109</v>
      </c>
    </row>
    <row r="495" spans="1:9">
      <c r="A495" s="12">
        <v>44603</v>
      </c>
      <c r="B495" t="s">
        <v>37</v>
      </c>
      <c r="C495" t="s">
        <v>38</v>
      </c>
      <c r="D495">
        <v>26.630500000000001</v>
      </c>
      <c r="E495">
        <v>27.7529</v>
      </c>
      <c r="F495">
        <v>-4.0442600000000004</v>
      </c>
      <c r="G495">
        <v>-1.1224000000000001</v>
      </c>
      <c r="H495">
        <v>42270</v>
      </c>
      <c r="I495">
        <v>1125671261.6305001</v>
      </c>
    </row>
    <row r="496" spans="1:9">
      <c r="A496" s="12">
        <v>44602</v>
      </c>
      <c r="B496" t="s">
        <v>37</v>
      </c>
      <c r="C496" t="s">
        <v>38</v>
      </c>
      <c r="D496">
        <v>27.7529</v>
      </c>
      <c r="E496">
        <v>28.190200000000001</v>
      </c>
      <c r="F496">
        <v>-1.55125</v>
      </c>
      <c r="G496">
        <v>-0.43730000000000002</v>
      </c>
      <c r="H496">
        <v>41870</v>
      </c>
      <c r="I496">
        <v>1162013950.7528999</v>
      </c>
    </row>
    <row r="497" spans="1:9">
      <c r="A497" s="12">
        <v>44601</v>
      </c>
      <c r="B497" t="s">
        <v>37</v>
      </c>
      <c r="C497" t="s">
        <v>38</v>
      </c>
      <c r="D497">
        <v>28.190200000000001</v>
      </c>
      <c r="E497">
        <v>27.868200000000002</v>
      </c>
      <c r="F497">
        <v>1.15544</v>
      </c>
      <c r="G497">
        <v>0.32200000000000001</v>
      </c>
      <c r="H497">
        <v>41600</v>
      </c>
      <c r="I497">
        <v>1172712348.1902001</v>
      </c>
    </row>
    <row r="498" spans="1:9">
      <c r="A498" s="12">
        <v>44600</v>
      </c>
      <c r="B498" t="s">
        <v>37</v>
      </c>
      <c r="C498" t="s">
        <v>38</v>
      </c>
      <c r="D498">
        <v>27.868200000000002</v>
      </c>
      <c r="E498">
        <v>27.805099999999999</v>
      </c>
      <c r="F498">
        <v>0.22694</v>
      </c>
      <c r="G498">
        <v>6.3100000000000003E-2</v>
      </c>
      <c r="H498">
        <v>41450</v>
      </c>
      <c r="I498">
        <v>1155136917.8682001</v>
      </c>
    </row>
    <row r="499" spans="1:9">
      <c r="A499" s="12">
        <v>44599</v>
      </c>
      <c r="B499" t="s">
        <v>37</v>
      </c>
      <c r="C499" t="s">
        <v>38</v>
      </c>
      <c r="D499">
        <v>27.805099999999999</v>
      </c>
      <c r="E499">
        <v>25.544899999999998</v>
      </c>
      <c r="F499">
        <v>8.8479500000000009</v>
      </c>
      <c r="G499">
        <v>2.2602000000000002</v>
      </c>
      <c r="H499">
        <v>41250</v>
      </c>
      <c r="I499">
        <v>1146960402.8051</v>
      </c>
    </row>
    <row r="500" spans="1:9">
      <c r="A500" s="12">
        <v>44596</v>
      </c>
      <c r="B500" t="s">
        <v>37</v>
      </c>
      <c r="C500" t="s">
        <v>38</v>
      </c>
      <c r="D500">
        <v>25.544899999999998</v>
      </c>
      <c r="E500">
        <v>22.802199999999999</v>
      </c>
      <c r="F500">
        <v>12.028230000000001</v>
      </c>
      <c r="G500">
        <v>2.7427000000000001</v>
      </c>
      <c r="H500">
        <v>40150</v>
      </c>
      <c r="I500">
        <v>1025627760.5448999</v>
      </c>
    </row>
    <row r="501" spans="1:9">
      <c r="A501" s="12">
        <v>44595</v>
      </c>
      <c r="B501" t="s">
        <v>37</v>
      </c>
      <c r="C501" t="s">
        <v>38</v>
      </c>
      <c r="D501">
        <v>22.802199999999999</v>
      </c>
      <c r="E501">
        <v>23.602900000000002</v>
      </c>
      <c r="F501">
        <v>-3.3923800000000002</v>
      </c>
      <c r="G501">
        <v>-0.80069999999999997</v>
      </c>
      <c r="H501">
        <v>40250</v>
      </c>
      <c r="I501">
        <v>917788572.80219996</v>
      </c>
    </row>
    <row r="502" spans="1:9">
      <c r="A502" s="12">
        <v>44594</v>
      </c>
      <c r="B502" t="s">
        <v>37</v>
      </c>
      <c r="C502" t="s">
        <v>38</v>
      </c>
      <c r="D502">
        <v>23.602900000000002</v>
      </c>
      <c r="E502">
        <v>24.263300000000001</v>
      </c>
      <c r="F502">
        <v>-2.7218100000000001</v>
      </c>
      <c r="G502">
        <v>-0.66039999999999999</v>
      </c>
      <c r="H502">
        <v>40250</v>
      </c>
      <c r="I502">
        <v>950016748.60290003</v>
      </c>
    </row>
    <row r="503" spans="1:9">
      <c r="A503" s="12">
        <v>44593</v>
      </c>
      <c r="B503" t="s">
        <v>37</v>
      </c>
      <c r="C503" t="s">
        <v>38</v>
      </c>
      <c r="D503">
        <v>24.263300000000001</v>
      </c>
      <c r="E503">
        <v>24.196899999999999</v>
      </c>
      <c r="F503">
        <v>0.27442</v>
      </c>
      <c r="G503">
        <v>6.6400000000000001E-2</v>
      </c>
      <c r="H503">
        <v>40400</v>
      </c>
      <c r="I503">
        <v>980237344.26329994</v>
      </c>
    </row>
    <row r="504" spans="1:9">
      <c r="A504" s="12">
        <v>44592</v>
      </c>
      <c r="B504" t="s">
        <v>37</v>
      </c>
      <c r="C504" t="s">
        <v>38</v>
      </c>
      <c r="D504">
        <v>24.196899999999999</v>
      </c>
      <c r="E504">
        <v>23.764700000000001</v>
      </c>
      <c r="F504">
        <v>1.8186599999999999</v>
      </c>
      <c r="G504">
        <v>0.43219999999999997</v>
      </c>
      <c r="H504">
        <v>40400</v>
      </c>
      <c r="I504">
        <v>977554784.19690001</v>
      </c>
    </row>
    <row r="505" spans="1:9">
      <c r="A505" s="12">
        <v>44589</v>
      </c>
      <c r="B505" t="s">
        <v>37</v>
      </c>
      <c r="C505" t="s">
        <v>38</v>
      </c>
      <c r="D505">
        <v>23.764700000000001</v>
      </c>
      <c r="E505">
        <v>22.373100000000001</v>
      </c>
      <c r="F505">
        <v>6.21997</v>
      </c>
      <c r="G505">
        <v>1.3915999999999999</v>
      </c>
      <c r="H505">
        <v>40400</v>
      </c>
      <c r="I505">
        <v>960093903.76470006</v>
      </c>
    </row>
    <row r="506" spans="1:9">
      <c r="A506" s="12">
        <v>44588</v>
      </c>
      <c r="B506" t="s">
        <v>37</v>
      </c>
      <c r="C506" t="s">
        <v>38</v>
      </c>
      <c r="D506">
        <v>22.373100000000001</v>
      </c>
      <c r="E506">
        <v>23.327100000000002</v>
      </c>
      <c r="F506">
        <v>-4.0896600000000003</v>
      </c>
      <c r="G506">
        <v>-0.95399999999999996</v>
      </c>
      <c r="H506">
        <v>40400</v>
      </c>
      <c r="I506">
        <v>903873262.37310004</v>
      </c>
    </row>
    <row r="507" spans="1:9">
      <c r="A507" s="12">
        <v>44587</v>
      </c>
      <c r="B507" t="s">
        <v>37</v>
      </c>
      <c r="C507" t="s">
        <v>38</v>
      </c>
      <c r="D507">
        <v>23.327100000000002</v>
      </c>
      <c r="E507">
        <v>23.218499999999999</v>
      </c>
      <c r="F507">
        <v>0.46772999999999998</v>
      </c>
      <c r="G507">
        <v>0.1086</v>
      </c>
      <c r="H507">
        <v>40600</v>
      </c>
      <c r="I507">
        <v>947080283.32710004</v>
      </c>
    </row>
    <row r="508" spans="1:9">
      <c r="A508" s="12">
        <v>44586</v>
      </c>
      <c r="B508" t="s">
        <v>37</v>
      </c>
      <c r="C508" t="s">
        <v>38</v>
      </c>
      <c r="D508">
        <v>23.218499999999999</v>
      </c>
      <c r="E508">
        <v>23.4511</v>
      </c>
      <c r="F508">
        <v>-0.99185000000000001</v>
      </c>
      <c r="G508">
        <v>-0.2326</v>
      </c>
      <c r="H508">
        <v>40450</v>
      </c>
      <c r="I508">
        <v>939188348.21850002</v>
      </c>
    </row>
    <row r="509" spans="1:9">
      <c r="A509" s="12">
        <v>44585</v>
      </c>
      <c r="B509" t="s">
        <v>37</v>
      </c>
      <c r="C509" t="s">
        <v>38</v>
      </c>
      <c r="D509">
        <v>23.4511</v>
      </c>
      <c r="E509">
        <v>24.055599999999998</v>
      </c>
      <c r="F509">
        <v>-2.5129299999999999</v>
      </c>
      <c r="G509">
        <v>-0.60450000000000004</v>
      </c>
      <c r="H509">
        <v>40150</v>
      </c>
      <c r="I509">
        <v>941561688.45109999</v>
      </c>
    </row>
    <row r="510" spans="1:9">
      <c r="A510" s="12">
        <v>44582</v>
      </c>
      <c r="B510" t="s">
        <v>37</v>
      </c>
      <c r="C510" t="s">
        <v>38</v>
      </c>
      <c r="D510">
        <v>24.055599999999998</v>
      </c>
      <c r="E510">
        <v>26.8809</v>
      </c>
      <c r="F510">
        <v>-10.510439999999999</v>
      </c>
      <c r="G510">
        <v>-2.8252999999999999</v>
      </c>
      <c r="H510">
        <v>39950</v>
      </c>
      <c r="I510">
        <v>961021244.05560005</v>
      </c>
    </row>
    <row r="511" spans="1:9">
      <c r="A511" s="12">
        <v>44581</v>
      </c>
      <c r="B511" t="s">
        <v>37</v>
      </c>
      <c r="C511" t="s">
        <v>38</v>
      </c>
      <c r="D511">
        <v>26.8809</v>
      </c>
      <c r="E511">
        <v>26.192699999999999</v>
      </c>
      <c r="F511">
        <v>2.6274500000000001</v>
      </c>
      <c r="G511">
        <v>0.68820000000000003</v>
      </c>
      <c r="H511">
        <v>39200</v>
      </c>
      <c r="I511">
        <v>1053731306.8809</v>
      </c>
    </row>
    <row r="512" spans="1:9">
      <c r="A512" s="12">
        <v>44580</v>
      </c>
      <c r="B512" t="s">
        <v>37</v>
      </c>
      <c r="C512" t="s">
        <v>38</v>
      </c>
      <c r="D512">
        <v>26.192699999999999</v>
      </c>
      <c r="E512">
        <v>26.250599999999999</v>
      </c>
      <c r="F512">
        <v>-0.22056999999999999</v>
      </c>
      <c r="G512">
        <v>-5.79E-2</v>
      </c>
      <c r="H512">
        <v>39100</v>
      </c>
      <c r="I512">
        <v>1024134596.1927</v>
      </c>
    </row>
    <row r="513" spans="1:9">
      <c r="A513" s="12">
        <v>44579</v>
      </c>
      <c r="B513" t="s">
        <v>37</v>
      </c>
      <c r="C513" t="s">
        <v>38</v>
      </c>
      <c r="D513">
        <v>26.250599999999999</v>
      </c>
      <c r="E513">
        <v>27.181999999999999</v>
      </c>
      <c r="F513">
        <v>-3.4265300000000001</v>
      </c>
      <c r="G513">
        <v>-0.93140000000000001</v>
      </c>
      <c r="H513">
        <v>38900</v>
      </c>
      <c r="I513">
        <v>1021148366.2506</v>
      </c>
    </row>
    <row r="514" spans="1:9">
      <c r="A514" s="12">
        <v>44575</v>
      </c>
      <c r="B514" t="s">
        <v>37</v>
      </c>
      <c r="C514" t="s">
        <v>38</v>
      </c>
      <c r="D514">
        <v>27.181999999999999</v>
      </c>
      <c r="E514">
        <v>26.901499999999999</v>
      </c>
      <c r="F514">
        <v>1.0426899999999999</v>
      </c>
      <c r="G514">
        <v>0.28050000000000003</v>
      </c>
      <c r="H514">
        <v>38650</v>
      </c>
      <c r="I514">
        <v>1050584327.182</v>
      </c>
    </row>
    <row r="515" spans="1:9">
      <c r="A515" s="12">
        <v>44574</v>
      </c>
      <c r="B515" t="s">
        <v>37</v>
      </c>
      <c r="C515" t="s">
        <v>38</v>
      </c>
      <c r="D515">
        <v>26.901499999999999</v>
      </c>
      <c r="E515">
        <v>27.627700000000001</v>
      </c>
      <c r="F515">
        <v>-2.62852</v>
      </c>
      <c r="G515">
        <v>-0.72619999999999996</v>
      </c>
      <c r="H515">
        <v>38650</v>
      </c>
      <c r="I515">
        <v>1039743001.9015</v>
      </c>
    </row>
    <row r="516" spans="1:9">
      <c r="A516" s="12">
        <v>44573</v>
      </c>
      <c r="B516" t="s">
        <v>37</v>
      </c>
      <c r="C516" t="s">
        <v>38</v>
      </c>
      <c r="D516">
        <v>27.627700000000001</v>
      </c>
      <c r="E516">
        <v>26.9893</v>
      </c>
      <c r="F516">
        <v>2.36538</v>
      </c>
      <c r="G516">
        <v>0.63839999999999997</v>
      </c>
      <c r="H516">
        <v>38550</v>
      </c>
      <c r="I516">
        <v>1065047862.6277</v>
      </c>
    </row>
    <row r="517" spans="1:9">
      <c r="A517" s="12">
        <v>44572</v>
      </c>
      <c r="B517" t="s">
        <v>37</v>
      </c>
      <c r="C517" t="s">
        <v>38</v>
      </c>
      <c r="D517">
        <v>26.9893</v>
      </c>
      <c r="E517">
        <v>26.3216</v>
      </c>
      <c r="F517">
        <v>2.5367000000000002</v>
      </c>
      <c r="G517">
        <v>0.66769999999999996</v>
      </c>
      <c r="H517">
        <v>38950</v>
      </c>
      <c r="I517">
        <v>1051233261.9893</v>
      </c>
    </row>
    <row r="518" spans="1:9">
      <c r="A518" s="12">
        <v>44571</v>
      </c>
      <c r="B518" t="s">
        <v>37</v>
      </c>
      <c r="C518" t="s">
        <v>38</v>
      </c>
      <c r="D518">
        <v>26.3216</v>
      </c>
      <c r="E518">
        <v>26.403099999999998</v>
      </c>
      <c r="F518">
        <v>-0.30868000000000001</v>
      </c>
      <c r="G518">
        <v>-8.1500000000000003E-2</v>
      </c>
      <c r="H518">
        <v>38950</v>
      </c>
      <c r="I518">
        <v>1025226346.3216</v>
      </c>
    </row>
    <row r="519" spans="1:9">
      <c r="A519" s="12">
        <v>44568</v>
      </c>
      <c r="B519" t="s">
        <v>37</v>
      </c>
      <c r="C519" t="s">
        <v>38</v>
      </c>
      <c r="D519">
        <v>26.403099999999998</v>
      </c>
      <c r="E519">
        <v>27.2606</v>
      </c>
      <c r="F519">
        <v>-3.1455700000000002</v>
      </c>
      <c r="G519">
        <v>-0.85750000000000004</v>
      </c>
      <c r="H519">
        <v>39100</v>
      </c>
      <c r="I519">
        <v>1032361236.4031</v>
      </c>
    </row>
    <row r="520" spans="1:9">
      <c r="A520" s="12">
        <v>44567</v>
      </c>
      <c r="B520" t="s">
        <v>37</v>
      </c>
      <c r="C520" t="s">
        <v>38</v>
      </c>
      <c r="D520">
        <v>27.2606</v>
      </c>
      <c r="E520">
        <v>27.653700000000001</v>
      </c>
      <c r="F520">
        <v>-1.4215100000000001</v>
      </c>
      <c r="G520">
        <v>-0.3931</v>
      </c>
      <c r="H520">
        <v>40100</v>
      </c>
      <c r="I520">
        <v>1093150087.2606001</v>
      </c>
    </row>
    <row r="521" spans="1:9">
      <c r="A521" s="12">
        <v>44566</v>
      </c>
      <c r="B521" t="s">
        <v>37</v>
      </c>
      <c r="C521" t="s">
        <v>38</v>
      </c>
      <c r="D521">
        <v>27.653700000000001</v>
      </c>
      <c r="E521">
        <v>29.217199999999998</v>
      </c>
      <c r="F521">
        <v>-5.3513000000000002</v>
      </c>
      <c r="G521">
        <v>-1.5634999999999999</v>
      </c>
      <c r="H521">
        <v>40100</v>
      </c>
      <c r="I521">
        <v>1108913397.6537001</v>
      </c>
    </row>
    <row r="522" spans="1:9">
      <c r="A522" s="12">
        <v>44565</v>
      </c>
      <c r="B522" t="s">
        <v>37</v>
      </c>
      <c r="C522" t="s">
        <v>38</v>
      </c>
      <c r="D522">
        <v>29.217199999999998</v>
      </c>
      <c r="E522">
        <v>28.9451</v>
      </c>
      <c r="F522">
        <v>0.94006000000000001</v>
      </c>
      <c r="G522">
        <v>0.27210000000000001</v>
      </c>
      <c r="H522">
        <v>40100</v>
      </c>
      <c r="I522">
        <v>1171609749.2172</v>
      </c>
    </row>
    <row r="523" spans="1:9">
      <c r="A523" s="12">
        <v>44564</v>
      </c>
      <c r="B523" t="s">
        <v>37</v>
      </c>
      <c r="C523" t="s">
        <v>38</v>
      </c>
      <c r="D523">
        <v>28.9451</v>
      </c>
      <c r="E523">
        <v>28.913399999999999</v>
      </c>
      <c r="F523">
        <v>0.10964</v>
      </c>
      <c r="G523">
        <v>3.1699999999999999E-2</v>
      </c>
      <c r="H523">
        <v>40100</v>
      </c>
      <c r="I523">
        <v>1160698538.9451001</v>
      </c>
    </row>
    <row r="524" spans="1:9">
      <c r="A524" s="12">
        <v>44561</v>
      </c>
      <c r="B524" t="s">
        <v>37</v>
      </c>
      <c r="C524" t="s">
        <v>38</v>
      </c>
      <c r="D524">
        <v>28.913399999999999</v>
      </c>
      <c r="E524">
        <v>29.804600000000001</v>
      </c>
      <c r="F524">
        <v>-2.9901399999999998</v>
      </c>
      <c r="G524">
        <v>-0.89119999999999999</v>
      </c>
      <c r="H524">
        <v>40100</v>
      </c>
      <c r="I524">
        <v>1159427368.9133999</v>
      </c>
    </row>
    <row r="525" spans="1:9">
      <c r="A525" s="12">
        <v>44560</v>
      </c>
      <c r="B525" t="s">
        <v>37</v>
      </c>
      <c r="C525" t="s">
        <v>38</v>
      </c>
      <c r="D525">
        <v>29.804600000000001</v>
      </c>
      <c r="E525">
        <v>29.955300000000001</v>
      </c>
      <c r="F525">
        <v>-0.50307999999999997</v>
      </c>
      <c r="G525">
        <v>-0.1507</v>
      </c>
      <c r="H525">
        <v>40100</v>
      </c>
      <c r="I525">
        <v>1195164489.8046</v>
      </c>
    </row>
    <row r="526" spans="1:9">
      <c r="A526" s="12">
        <v>44559</v>
      </c>
      <c r="B526" t="s">
        <v>37</v>
      </c>
      <c r="C526" t="s">
        <v>38</v>
      </c>
      <c r="D526">
        <v>29.955300000000001</v>
      </c>
      <c r="E526">
        <v>30.2347</v>
      </c>
      <c r="F526">
        <v>-0.92410000000000003</v>
      </c>
      <c r="G526">
        <v>-0.27939999999999998</v>
      </c>
      <c r="H526">
        <v>40100</v>
      </c>
      <c r="I526">
        <v>1201207559.9553001</v>
      </c>
    </row>
    <row r="527" spans="1:9">
      <c r="A527" s="12">
        <v>44558</v>
      </c>
      <c r="B527" t="s">
        <v>37</v>
      </c>
      <c r="C527" t="s">
        <v>38</v>
      </c>
      <c r="D527">
        <v>30.2347</v>
      </c>
      <c r="E527">
        <v>32.465499999999999</v>
      </c>
      <c r="F527">
        <v>-6.8712900000000001</v>
      </c>
      <c r="G527">
        <v>-2.2307999999999999</v>
      </c>
      <c r="H527">
        <v>40160</v>
      </c>
      <c r="I527">
        <v>1214225582.2347</v>
      </c>
    </row>
    <row r="528" spans="1:9">
      <c r="A528" s="12">
        <v>44557</v>
      </c>
      <c r="B528" t="s">
        <v>37</v>
      </c>
      <c r="C528" t="s">
        <v>38</v>
      </c>
      <c r="D528">
        <v>32.465499999999999</v>
      </c>
      <c r="E528">
        <v>32.331000000000003</v>
      </c>
      <c r="F528">
        <v>0.41600999999999999</v>
      </c>
      <c r="G528">
        <v>0.13450000000000001</v>
      </c>
      <c r="H528">
        <v>39960</v>
      </c>
      <c r="I528">
        <v>1297321412.4655001</v>
      </c>
    </row>
    <row r="529" spans="1:9">
      <c r="A529" s="12">
        <v>44553</v>
      </c>
      <c r="B529" t="s">
        <v>37</v>
      </c>
      <c r="C529" t="s">
        <v>38</v>
      </c>
      <c r="D529">
        <v>32.331000000000003</v>
      </c>
      <c r="E529">
        <v>31.0578</v>
      </c>
      <c r="F529">
        <v>4.09945</v>
      </c>
      <c r="G529">
        <v>1.2732000000000001</v>
      </c>
      <c r="H529">
        <v>39620</v>
      </c>
      <c r="I529">
        <v>1280954252.3310001</v>
      </c>
    </row>
    <row r="530" spans="1:9">
      <c r="A530" s="12">
        <v>44552</v>
      </c>
      <c r="B530" t="s">
        <v>37</v>
      </c>
      <c r="C530" t="s">
        <v>38</v>
      </c>
      <c r="D530">
        <v>31.0578</v>
      </c>
      <c r="E530">
        <v>30.8338</v>
      </c>
      <c r="F530">
        <v>0.72648000000000001</v>
      </c>
      <c r="G530">
        <v>0.224</v>
      </c>
      <c r="H530">
        <v>39520</v>
      </c>
      <c r="I530">
        <v>1227404287.0578001</v>
      </c>
    </row>
    <row r="531" spans="1:9">
      <c r="A531" s="12">
        <v>44551</v>
      </c>
      <c r="B531" t="s">
        <v>37</v>
      </c>
      <c r="C531" t="s">
        <v>38</v>
      </c>
      <c r="D531">
        <v>30.8338</v>
      </c>
      <c r="E531">
        <v>29.809899999999999</v>
      </c>
      <c r="F531">
        <v>3.4347599999999998</v>
      </c>
      <c r="G531">
        <v>1.0239</v>
      </c>
      <c r="H531">
        <v>40220</v>
      </c>
      <c r="I531">
        <v>1240135466.8338001</v>
      </c>
    </row>
    <row r="532" spans="1:9">
      <c r="A532" s="12">
        <v>44550</v>
      </c>
      <c r="B532" t="s">
        <v>37</v>
      </c>
      <c r="C532" t="s">
        <v>38</v>
      </c>
      <c r="D532">
        <v>29.809899999999999</v>
      </c>
      <c r="E532">
        <v>29.2942</v>
      </c>
      <c r="F532">
        <v>1.7604200000000001</v>
      </c>
      <c r="G532">
        <v>0.51570000000000005</v>
      </c>
      <c r="H532">
        <v>40220</v>
      </c>
      <c r="I532">
        <v>1198954207.8099</v>
      </c>
    </row>
    <row r="533" spans="1:9">
      <c r="A533" s="12">
        <v>44547</v>
      </c>
      <c r="B533" t="s">
        <v>37</v>
      </c>
      <c r="C533" t="s">
        <v>38</v>
      </c>
      <c r="D533">
        <v>29.2942</v>
      </c>
      <c r="E533">
        <v>30.4068</v>
      </c>
      <c r="F533">
        <v>-3.6590500000000001</v>
      </c>
      <c r="G533">
        <v>-1.1126</v>
      </c>
      <c r="H533">
        <v>40220</v>
      </c>
      <c r="I533">
        <v>1178212753.2941999</v>
      </c>
    </row>
    <row r="534" spans="1:9">
      <c r="A534" s="12">
        <v>44546</v>
      </c>
      <c r="B534" t="s">
        <v>37</v>
      </c>
      <c r="C534" t="s">
        <v>38</v>
      </c>
      <c r="D534">
        <v>30.4068</v>
      </c>
      <c r="E534">
        <v>31.2561</v>
      </c>
      <c r="F534">
        <v>-2.7172299999999998</v>
      </c>
      <c r="G534">
        <v>-0.84930000000000005</v>
      </c>
      <c r="H534">
        <v>40220</v>
      </c>
      <c r="I534">
        <v>1222961526.4068</v>
      </c>
    </row>
    <row r="535" spans="1:9">
      <c r="A535" s="12">
        <v>44545</v>
      </c>
      <c r="B535" t="s">
        <v>37</v>
      </c>
      <c r="C535" t="s">
        <v>38</v>
      </c>
      <c r="D535">
        <v>31.2561</v>
      </c>
      <c r="E535">
        <v>30.320499999999999</v>
      </c>
      <c r="F535">
        <v>3.0857000000000001</v>
      </c>
      <c r="G535">
        <v>0.93559999999999999</v>
      </c>
      <c r="H535">
        <v>40220</v>
      </c>
      <c r="I535">
        <v>1257120373.2560999</v>
      </c>
    </row>
    <row r="536" spans="1:9">
      <c r="A536" s="12">
        <v>44544</v>
      </c>
      <c r="B536" t="s">
        <v>37</v>
      </c>
      <c r="C536" t="s">
        <v>38</v>
      </c>
      <c r="D536">
        <v>30.320499999999999</v>
      </c>
      <c r="E536">
        <v>29.517399999999999</v>
      </c>
      <c r="F536">
        <v>2.7207699999999999</v>
      </c>
      <c r="G536">
        <v>0.80310000000000004</v>
      </c>
      <c r="H536">
        <v>41020</v>
      </c>
      <c r="I536">
        <v>1243746940.3204999</v>
      </c>
    </row>
    <row r="537" spans="1:9">
      <c r="A537" s="12">
        <v>44543</v>
      </c>
      <c r="B537" t="s">
        <v>37</v>
      </c>
      <c r="C537" t="s">
        <v>38</v>
      </c>
      <c r="D537">
        <v>29.517399999999999</v>
      </c>
      <c r="E537">
        <v>30.719100000000001</v>
      </c>
      <c r="F537">
        <v>-3.9119000000000002</v>
      </c>
      <c r="G537">
        <v>-1.2017</v>
      </c>
      <c r="H537">
        <v>41020</v>
      </c>
      <c r="I537">
        <v>1210803777.5174</v>
      </c>
    </row>
    <row r="538" spans="1:9">
      <c r="A538" s="12">
        <v>44540</v>
      </c>
      <c r="B538" t="s">
        <v>37</v>
      </c>
      <c r="C538" t="s">
        <v>38</v>
      </c>
      <c r="D538">
        <v>30.719100000000001</v>
      </c>
      <c r="E538">
        <v>30.215199999999999</v>
      </c>
      <c r="F538">
        <v>1.6677</v>
      </c>
      <c r="G538">
        <v>0.50390000000000001</v>
      </c>
      <c r="H538">
        <v>41260</v>
      </c>
      <c r="I538">
        <v>1267470096.7191</v>
      </c>
    </row>
    <row r="539" spans="1:9">
      <c r="A539" s="12">
        <v>44539</v>
      </c>
      <c r="B539" t="s">
        <v>37</v>
      </c>
      <c r="C539" t="s">
        <v>38</v>
      </c>
      <c r="D539">
        <v>30.215199999999999</v>
      </c>
      <c r="E539">
        <v>32.275700000000001</v>
      </c>
      <c r="F539">
        <v>-6.3840599999999998</v>
      </c>
      <c r="G539">
        <v>-2.0605000000000002</v>
      </c>
      <c r="H539">
        <v>41320</v>
      </c>
      <c r="I539">
        <v>1248492094.2151999</v>
      </c>
    </row>
    <row r="540" spans="1:9">
      <c r="A540" s="12">
        <v>44538</v>
      </c>
      <c r="B540" t="s">
        <v>37</v>
      </c>
      <c r="C540" t="s">
        <v>38</v>
      </c>
      <c r="D540">
        <v>32.275700000000001</v>
      </c>
      <c r="E540">
        <v>32.0749</v>
      </c>
      <c r="F540">
        <v>0.62602999999999998</v>
      </c>
      <c r="G540">
        <v>0.20080000000000001</v>
      </c>
      <c r="H540">
        <v>41120</v>
      </c>
      <c r="I540">
        <v>1327176816.2757001</v>
      </c>
    </row>
    <row r="541" spans="1:9">
      <c r="A541" s="12">
        <v>44537</v>
      </c>
      <c r="B541" t="s">
        <v>37</v>
      </c>
      <c r="C541" t="s">
        <v>38</v>
      </c>
      <c r="D541">
        <v>32.0749</v>
      </c>
      <c r="E541">
        <v>31.046299999999999</v>
      </c>
      <c r="F541">
        <v>3.3131200000000001</v>
      </c>
      <c r="G541">
        <v>1.0286</v>
      </c>
      <c r="H541">
        <v>40820</v>
      </c>
      <c r="I541">
        <v>1309297450.0748999</v>
      </c>
    </row>
    <row r="542" spans="1:9">
      <c r="A542" s="12">
        <v>44536</v>
      </c>
      <c r="B542" t="s">
        <v>37</v>
      </c>
      <c r="C542" t="s">
        <v>38</v>
      </c>
      <c r="D542">
        <v>31.046299999999999</v>
      </c>
      <c r="E542">
        <v>33.945300000000003</v>
      </c>
      <c r="F542">
        <v>-8.5402100000000001</v>
      </c>
      <c r="G542">
        <v>-2.899</v>
      </c>
      <c r="H542">
        <v>40420</v>
      </c>
      <c r="I542">
        <v>1254891477.0462999</v>
      </c>
    </row>
    <row r="543" spans="1:9">
      <c r="A543" s="12">
        <v>44533</v>
      </c>
      <c r="B543" t="s">
        <v>37</v>
      </c>
      <c r="C543" t="s">
        <v>38</v>
      </c>
      <c r="D543">
        <v>33.945300000000003</v>
      </c>
      <c r="E543">
        <v>36.245899999999999</v>
      </c>
      <c r="F543">
        <v>-6.3472</v>
      </c>
      <c r="G543">
        <v>-2.3006000000000002</v>
      </c>
      <c r="H543">
        <v>40100</v>
      </c>
      <c r="I543">
        <v>1361206563.9453001</v>
      </c>
    </row>
    <row r="544" spans="1:9">
      <c r="A544" s="12">
        <v>44532</v>
      </c>
      <c r="B544" t="s">
        <v>37</v>
      </c>
      <c r="C544" t="s">
        <v>38</v>
      </c>
      <c r="D544">
        <v>36.245899999999999</v>
      </c>
      <c r="E544">
        <v>36.137900000000002</v>
      </c>
      <c r="F544">
        <v>0.29886000000000001</v>
      </c>
      <c r="G544">
        <v>0.108</v>
      </c>
      <c r="H544">
        <v>39800</v>
      </c>
      <c r="I544">
        <v>1442586856.2458999</v>
      </c>
    </row>
    <row r="545" spans="1:9">
      <c r="A545" s="12">
        <v>44531</v>
      </c>
      <c r="B545" t="s">
        <v>37</v>
      </c>
      <c r="C545" t="s">
        <v>38</v>
      </c>
      <c r="D545">
        <v>36.137900000000002</v>
      </c>
      <c r="E545">
        <v>36.637300000000003</v>
      </c>
      <c r="F545">
        <v>-1.3630899999999999</v>
      </c>
      <c r="G545">
        <v>-0.49940000000000001</v>
      </c>
      <c r="H545">
        <v>39800</v>
      </c>
      <c r="I545">
        <v>1438288456.1379001</v>
      </c>
    </row>
    <row r="546" spans="1:9">
      <c r="A546" s="12">
        <v>44530</v>
      </c>
      <c r="B546" t="s">
        <v>37</v>
      </c>
      <c r="C546" t="s">
        <v>38</v>
      </c>
      <c r="D546">
        <v>36.637300000000003</v>
      </c>
      <c r="E546">
        <v>37.081400000000002</v>
      </c>
      <c r="F546">
        <v>-1.19764</v>
      </c>
      <c r="G546">
        <v>-0.44409999999999999</v>
      </c>
      <c r="H546">
        <v>39130</v>
      </c>
      <c r="I546">
        <v>1433617585.6373</v>
      </c>
    </row>
    <row r="547" spans="1:9">
      <c r="A547" s="12">
        <v>44529</v>
      </c>
      <c r="B547" t="s">
        <v>37</v>
      </c>
      <c r="C547" t="s">
        <v>38</v>
      </c>
      <c r="D547">
        <v>37.081400000000002</v>
      </c>
      <c r="E547">
        <v>34.527500000000003</v>
      </c>
      <c r="F547">
        <v>7.3967099999999997</v>
      </c>
      <c r="G547">
        <v>2.5539000000000001</v>
      </c>
      <c r="H547">
        <v>38830</v>
      </c>
      <c r="I547">
        <v>1439870799.0813999</v>
      </c>
    </row>
    <row r="548" spans="1:9">
      <c r="A548" s="12">
        <v>44526</v>
      </c>
      <c r="B548" t="s">
        <v>37</v>
      </c>
      <c r="C548" t="s">
        <v>38</v>
      </c>
      <c r="D548">
        <v>34.527500000000003</v>
      </c>
      <c r="E548">
        <v>36.6721</v>
      </c>
      <c r="F548">
        <v>-5.8480400000000001</v>
      </c>
      <c r="G548">
        <v>-2.1446000000000001</v>
      </c>
      <c r="H548">
        <v>37530</v>
      </c>
      <c r="I548">
        <v>1295817109.5274999</v>
      </c>
    </row>
    <row r="549" spans="1:9">
      <c r="A549" s="12">
        <v>44524</v>
      </c>
      <c r="B549" t="s">
        <v>37</v>
      </c>
      <c r="C549" t="s">
        <v>38</v>
      </c>
      <c r="D549">
        <v>36.6721</v>
      </c>
      <c r="E549">
        <v>37.010300000000001</v>
      </c>
      <c r="F549">
        <v>-0.91379999999999995</v>
      </c>
      <c r="G549">
        <v>-0.3382</v>
      </c>
      <c r="H549">
        <v>37530</v>
      </c>
      <c r="I549">
        <v>1376303949.6721001</v>
      </c>
    </row>
    <row r="550" spans="1:9">
      <c r="A550" s="12">
        <v>44523</v>
      </c>
      <c r="B550" t="s">
        <v>37</v>
      </c>
      <c r="C550" t="s">
        <v>38</v>
      </c>
      <c r="D550">
        <v>37.010300000000001</v>
      </c>
      <c r="E550">
        <v>35.718699999999998</v>
      </c>
      <c r="F550">
        <v>3.6160299999999999</v>
      </c>
      <c r="G550">
        <v>1.2916000000000001</v>
      </c>
      <c r="H550">
        <v>37530</v>
      </c>
      <c r="I550">
        <v>1388996596.0102999</v>
      </c>
    </row>
    <row r="551" spans="1:9">
      <c r="A551" s="12">
        <v>44522</v>
      </c>
      <c r="B551" t="s">
        <v>37</v>
      </c>
      <c r="C551" t="s">
        <v>38</v>
      </c>
      <c r="D551">
        <v>35.718699999999998</v>
      </c>
      <c r="E551">
        <v>37.077599999999997</v>
      </c>
      <c r="F551">
        <v>-3.6650200000000002</v>
      </c>
      <c r="G551">
        <v>-1.3589</v>
      </c>
      <c r="H551">
        <v>38070</v>
      </c>
      <c r="I551">
        <v>1359810944.7186999</v>
      </c>
    </row>
    <row r="552" spans="1:9">
      <c r="A552" s="12">
        <v>44519</v>
      </c>
      <c r="B552" t="s">
        <v>37</v>
      </c>
      <c r="C552" t="s">
        <v>38</v>
      </c>
      <c r="D552">
        <v>37.077599999999997</v>
      </c>
      <c r="E552">
        <v>37.1462</v>
      </c>
      <c r="F552">
        <v>-0.18468000000000001</v>
      </c>
      <c r="G552">
        <v>-6.8599999999999994E-2</v>
      </c>
      <c r="H552">
        <v>38050</v>
      </c>
      <c r="I552">
        <v>1410802717.0776</v>
      </c>
    </row>
    <row r="553" spans="1:9">
      <c r="A553" s="12">
        <v>44518</v>
      </c>
      <c r="B553" t="s">
        <v>37</v>
      </c>
      <c r="C553" t="s">
        <v>38</v>
      </c>
      <c r="D553">
        <v>37.1462</v>
      </c>
      <c r="E553">
        <v>38.725900000000003</v>
      </c>
      <c r="F553">
        <v>-4.07918</v>
      </c>
      <c r="G553">
        <v>-1.5797000000000001</v>
      </c>
      <c r="H553">
        <v>36850</v>
      </c>
      <c r="I553">
        <v>1368837507.1461999</v>
      </c>
    </row>
    <row r="554" spans="1:9">
      <c r="A554" s="12">
        <v>44517</v>
      </c>
      <c r="B554" t="s">
        <v>37</v>
      </c>
      <c r="C554" t="s">
        <v>38</v>
      </c>
      <c r="D554">
        <v>38.725900000000003</v>
      </c>
      <c r="E554">
        <v>38.236600000000003</v>
      </c>
      <c r="F554">
        <v>1.27966</v>
      </c>
      <c r="G554">
        <v>0.48930000000000001</v>
      </c>
      <c r="H554">
        <v>36750</v>
      </c>
      <c r="I554">
        <v>1423176863.7258999</v>
      </c>
    </row>
    <row r="555" spans="1:9">
      <c r="A555" s="12">
        <v>44516</v>
      </c>
      <c r="B555" t="s">
        <v>37</v>
      </c>
      <c r="C555" t="s">
        <v>38</v>
      </c>
      <c r="D555">
        <v>38.236600000000003</v>
      </c>
      <c r="E555">
        <v>40.913800000000002</v>
      </c>
      <c r="F555">
        <v>-6.5435100000000004</v>
      </c>
      <c r="G555">
        <v>-2.6772</v>
      </c>
      <c r="H555">
        <v>34750</v>
      </c>
      <c r="I555">
        <v>1328721888.2365999</v>
      </c>
    </row>
    <row r="556" spans="1:9">
      <c r="A556" s="12">
        <v>44515</v>
      </c>
      <c r="B556" t="s">
        <v>37</v>
      </c>
      <c r="C556" t="s">
        <v>38</v>
      </c>
      <c r="D556">
        <v>40.913800000000002</v>
      </c>
      <c r="E556">
        <v>41.127099999999999</v>
      </c>
      <c r="F556">
        <v>-0.51863999999999999</v>
      </c>
      <c r="G556">
        <v>-0.21329999999999999</v>
      </c>
      <c r="H556">
        <v>34350</v>
      </c>
      <c r="I556">
        <v>1405389070.9138</v>
      </c>
    </row>
    <row r="557" spans="1:9">
      <c r="A557" s="12">
        <v>44512</v>
      </c>
      <c r="B557" t="s">
        <v>37</v>
      </c>
      <c r="C557" t="s">
        <v>38</v>
      </c>
      <c r="D557">
        <v>41.127099999999999</v>
      </c>
      <c r="E557">
        <v>41.651600000000002</v>
      </c>
      <c r="F557">
        <v>-1.25926</v>
      </c>
      <c r="G557">
        <v>-0.52449999999999997</v>
      </c>
      <c r="H557">
        <v>34000</v>
      </c>
      <c r="I557">
        <v>1398321441.1271</v>
      </c>
    </row>
    <row r="558" spans="1:9">
      <c r="A558" s="12">
        <v>44511</v>
      </c>
      <c r="B558" t="s">
        <v>37</v>
      </c>
      <c r="C558" t="s">
        <v>38</v>
      </c>
      <c r="D558">
        <v>41.651600000000002</v>
      </c>
      <c r="E558">
        <v>42.304000000000002</v>
      </c>
      <c r="F558">
        <v>-1.54217</v>
      </c>
      <c r="G558">
        <v>-0.65239999999999998</v>
      </c>
      <c r="H558">
        <v>33980</v>
      </c>
      <c r="I558">
        <v>1415321409.6515999</v>
      </c>
    </row>
    <row r="559" spans="1:9">
      <c r="A559" s="12">
        <v>44510</v>
      </c>
      <c r="B559" t="s">
        <v>37</v>
      </c>
      <c r="C559" t="s">
        <v>38</v>
      </c>
      <c r="D559">
        <v>42.304000000000002</v>
      </c>
      <c r="E559">
        <v>43.298400000000001</v>
      </c>
      <c r="F559">
        <v>-2.2966199999999999</v>
      </c>
      <c r="G559">
        <v>-0.99439999999999995</v>
      </c>
      <c r="H559">
        <v>33960</v>
      </c>
      <c r="I559">
        <v>1436643882.3039999</v>
      </c>
    </row>
    <row r="560" spans="1:9">
      <c r="A560" s="12">
        <v>44509</v>
      </c>
      <c r="B560" t="s">
        <v>37</v>
      </c>
      <c r="C560" t="s">
        <v>38</v>
      </c>
      <c r="D560">
        <v>43.298400000000001</v>
      </c>
      <c r="E560">
        <v>42.568600000000004</v>
      </c>
      <c r="F560">
        <v>1.71441</v>
      </c>
      <c r="G560">
        <v>0.7298</v>
      </c>
      <c r="H560">
        <v>32660</v>
      </c>
      <c r="I560">
        <v>1414125787.2983999</v>
      </c>
    </row>
    <row r="561" spans="1:9">
      <c r="A561" s="12">
        <v>44508</v>
      </c>
      <c r="B561" t="s">
        <v>37</v>
      </c>
      <c r="C561" t="s">
        <v>38</v>
      </c>
      <c r="D561">
        <v>42.568600000000004</v>
      </c>
      <c r="E561">
        <v>39.304200000000002</v>
      </c>
      <c r="F561">
        <v>8.3054699999999997</v>
      </c>
      <c r="G561">
        <v>3.2644000000000002</v>
      </c>
      <c r="H561">
        <v>32360</v>
      </c>
      <c r="I561">
        <v>1377519938.5685999</v>
      </c>
    </row>
    <row r="562" spans="1:9">
      <c r="A562" s="12">
        <v>44505</v>
      </c>
      <c r="B562" t="s">
        <v>37</v>
      </c>
      <c r="C562" t="s">
        <v>38</v>
      </c>
      <c r="D562">
        <v>39.304200000000002</v>
      </c>
      <c r="E562">
        <v>39.293799999999997</v>
      </c>
      <c r="F562">
        <v>2.647E-2</v>
      </c>
      <c r="G562">
        <v>1.04E-2</v>
      </c>
      <c r="H562">
        <v>32160</v>
      </c>
      <c r="I562">
        <v>1264023111.3041999</v>
      </c>
    </row>
    <row r="563" spans="1:9">
      <c r="A563" s="12">
        <v>44504</v>
      </c>
      <c r="B563" t="s">
        <v>37</v>
      </c>
      <c r="C563" t="s">
        <v>38</v>
      </c>
      <c r="D563">
        <v>39.293799999999997</v>
      </c>
      <c r="E563">
        <v>40.384300000000003</v>
      </c>
      <c r="F563">
        <v>-2.70031</v>
      </c>
      <c r="G563">
        <v>-1.0905</v>
      </c>
      <c r="H563">
        <v>32060</v>
      </c>
      <c r="I563">
        <v>1259759267.2938001</v>
      </c>
    </row>
    <row r="564" spans="1:9">
      <c r="A564" s="12">
        <v>44503</v>
      </c>
      <c r="B564" t="s">
        <v>37</v>
      </c>
      <c r="C564" t="s">
        <v>38</v>
      </c>
      <c r="D564">
        <v>40.384300000000003</v>
      </c>
      <c r="E564">
        <v>40.994599999999998</v>
      </c>
      <c r="F564">
        <v>-1.4887300000000001</v>
      </c>
      <c r="G564">
        <v>-0.61029999999999995</v>
      </c>
      <c r="H564">
        <v>32010</v>
      </c>
      <c r="I564">
        <v>1292701483.3843</v>
      </c>
    </row>
    <row r="565" spans="1:9">
      <c r="A565" s="12">
        <v>44502</v>
      </c>
      <c r="B565" t="s">
        <v>37</v>
      </c>
      <c r="C565" t="s">
        <v>38</v>
      </c>
      <c r="D565">
        <v>40.994599999999998</v>
      </c>
      <c r="E565">
        <v>39.459099999999999</v>
      </c>
      <c r="F565">
        <v>3.8913700000000002</v>
      </c>
      <c r="G565">
        <v>1.5355000000000001</v>
      </c>
      <c r="H565">
        <v>31310</v>
      </c>
      <c r="I565">
        <v>1283540966.9946001</v>
      </c>
    </row>
    <row r="566" spans="1:9">
      <c r="A566" s="12">
        <v>44501</v>
      </c>
      <c r="B566" t="s">
        <v>37</v>
      </c>
      <c r="C566" t="s">
        <v>38</v>
      </c>
      <c r="D566">
        <v>39.459099999999999</v>
      </c>
      <c r="E566">
        <v>40.353200000000001</v>
      </c>
      <c r="F566">
        <v>-2.2156899999999999</v>
      </c>
      <c r="G566">
        <v>-0.89410000000000001</v>
      </c>
      <c r="H566">
        <v>30960</v>
      </c>
      <c r="I566">
        <v>1221653775.4591</v>
      </c>
    </row>
    <row r="567" spans="1:9">
      <c r="A567" s="12">
        <v>44498</v>
      </c>
      <c r="B567" t="s">
        <v>37</v>
      </c>
      <c r="C567" t="s">
        <v>38</v>
      </c>
      <c r="D567">
        <v>40.353200000000001</v>
      </c>
      <c r="E567">
        <v>39.57</v>
      </c>
      <c r="F567">
        <v>1.9792799999999999</v>
      </c>
      <c r="G567">
        <v>0.78320000000000001</v>
      </c>
      <c r="H567">
        <v>30360</v>
      </c>
      <c r="I567">
        <v>1225123192.3532</v>
      </c>
    </row>
    <row r="568" spans="1:9">
      <c r="A568" s="12">
        <v>44497</v>
      </c>
      <c r="B568" t="s">
        <v>37</v>
      </c>
      <c r="C568" t="s">
        <v>38</v>
      </c>
      <c r="D568">
        <v>39.57</v>
      </c>
      <c r="E568">
        <v>38.064900000000002</v>
      </c>
      <c r="F568">
        <v>3.95404</v>
      </c>
      <c r="G568">
        <v>1.5051000000000001</v>
      </c>
      <c r="H568">
        <v>29760</v>
      </c>
      <c r="I568">
        <v>1177603239.5699999</v>
      </c>
    </row>
    <row r="569" spans="1:9">
      <c r="A569" s="12">
        <v>44496</v>
      </c>
      <c r="B569" t="s">
        <v>37</v>
      </c>
      <c r="C569" t="s">
        <v>38</v>
      </c>
      <c r="D569">
        <v>38.064900000000002</v>
      </c>
      <c r="E569">
        <v>40.045200000000001</v>
      </c>
      <c r="F569">
        <v>-4.9451599999999996</v>
      </c>
      <c r="G569">
        <v>-1.9802999999999999</v>
      </c>
      <c r="H569">
        <v>29680</v>
      </c>
      <c r="I569">
        <v>1129766270.0648999</v>
      </c>
    </row>
    <row r="570" spans="1:9">
      <c r="A570" s="12">
        <v>44495</v>
      </c>
      <c r="B570" t="s">
        <v>37</v>
      </c>
      <c r="C570" t="s">
        <v>38</v>
      </c>
      <c r="D570">
        <v>40.045200000000001</v>
      </c>
      <c r="E570">
        <v>40.543599999999998</v>
      </c>
      <c r="F570">
        <v>-1.22929</v>
      </c>
      <c r="G570">
        <v>-0.49840000000000001</v>
      </c>
      <c r="H570">
        <v>29560</v>
      </c>
      <c r="I570">
        <v>1183736152.0452001</v>
      </c>
    </row>
    <row r="571" spans="1:9">
      <c r="A571" s="12">
        <v>44494</v>
      </c>
      <c r="B571" t="s">
        <v>37</v>
      </c>
      <c r="C571" t="s">
        <v>38</v>
      </c>
      <c r="D571">
        <v>40.543599999999998</v>
      </c>
      <c r="E571">
        <v>39.4724</v>
      </c>
      <c r="F571">
        <v>2.7137899999999999</v>
      </c>
      <c r="G571">
        <v>1.0711999999999999</v>
      </c>
      <c r="H571">
        <v>30190</v>
      </c>
      <c r="I571">
        <v>1224011324.5436001</v>
      </c>
    </row>
    <row r="572" spans="1:9">
      <c r="A572" s="12">
        <v>44491</v>
      </c>
      <c r="B572" t="s">
        <v>37</v>
      </c>
      <c r="C572" t="s">
        <v>38</v>
      </c>
      <c r="D572">
        <v>39.4724</v>
      </c>
      <c r="E572">
        <v>40.758600000000001</v>
      </c>
      <c r="F572">
        <v>-3.1556500000000001</v>
      </c>
      <c r="G572">
        <v>-1.2862</v>
      </c>
      <c r="H572">
        <v>29670</v>
      </c>
      <c r="I572">
        <v>1171146147.4724</v>
      </c>
    </row>
    <row r="573" spans="1:9">
      <c r="A573" s="12">
        <v>44490</v>
      </c>
      <c r="B573" t="s">
        <v>37</v>
      </c>
      <c r="C573" t="s">
        <v>38</v>
      </c>
      <c r="D573">
        <v>40.758600000000001</v>
      </c>
      <c r="E573">
        <v>43.261499999999998</v>
      </c>
      <c r="F573">
        <v>-5.7855100000000004</v>
      </c>
      <c r="G573">
        <v>-2.5028999999999999</v>
      </c>
      <c r="H573">
        <v>29670</v>
      </c>
      <c r="I573">
        <v>1209307702.7586</v>
      </c>
    </row>
    <row r="574" spans="1:9">
      <c r="A574" s="12">
        <v>44489</v>
      </c>
      <c r="B574" t="s">
        <v>37</v>
      </c>
      <c r="C574" t="s">
        <v>38</v>
      </c>
      <c r="D574">
        <v>43.261499999999998</v>
      </c>
      <c r="E574">
        <v>41.9527</v>
      </c>
      <c r="F574">
        <v>3.1196999999999999</v>
      </c>
      <c r="G574">
        <v>1.3088</v>
      </c>
      <c r="H574">
        <v>25620</v>
      </c>
      <c r="I574">
        <v>1108359673.2614999</v>
      </c>
    </row>
    <row r="575" spans="1:9">
      <c r="A575" s="12">
        <v>44488</v>
      </c>
      <c r="B575" t="s">
        <v>37</v>
      </c>
      <c r="C575" t="s">
        <v>38</v>
      </c>
      <c r="D575">
        <v>41.9527</v>
      </c>
      <c r="E575">
        <v>40</v>
      </c>
      <c r="F575">
        <v>4.8817500000000003</v>
      </c>
      <c r="G575">
        <v>1.9527000000000001</v>
      </c>
      <c r="H575">
        <v>13610</v>
      </c>
      <c r="I575">
        <v>570976288.95270002</v>
      </c>
    </row>
    <row r="576" spans="1:9">
      <c r="A576" s="12">
        <v>44487</v>
      </c>
      <c r="B576" t="s">
        <v>37</v>
      </c>
      <c r="C576" t="s">
        <v>38</v>
      </c>
      <c r="D576">
        <v>40</v>
      </c>
      <c r="E576">
        <v>40</v>
      </c>
      <c r="F576">
        <v>0</v>
      </c>
      <c r="G576">
        <v>0</v>
      </c>
      <c r="H576">
        <v>500</v>
      </c>
      <c r="I576">
        <v>20000040</v>
      </c>
    </row>
    <row r="577" spans="1:9">
      <c r="A577" s="12">
        <v>44484</v>
      </c>
      <c r="B577" t="s">
        <v>37</v>
      </c>
      <c r="C577" t="s">
        <v>38</v>
      </c>
      <c r="D577">
        <v>40</v>
      </c>
      <c r="E577">
        <v>40</v>
      </c>
      <c r="F577">
        <v>0</v>
      </c>
      <c r="G577">
        <v>0</v>
      </c>
      <c r="H577">
        <v>0</v>
      </c>
      <c r="I577">
        <v>0</v>
      </c>
    </row>
    <row r="578" spans="1:9">
      <c r="A578" s="12">
        <v>45293</v>
      </c>
      <c r="B578" t="s">
        <v>37</v>
      </c>
      <c r="C578" t="s">
        <v>38</v>
      </c>
      <c r="D578">
        <v>21.870100000000001</v>
      </c>
      <c r="E578">
        <v>20.495799999999999</v>
      </c>
      <c r="F578">
        <v>6.7052800000000001</v>
      </c>
      <c r="G578">
        <v>1.3743000000000001</v>
      </c>
      <c r="H578">
        <v>83370</v>
      </c>
      <c r="I578">
        <v>1823310258.8701</v>
      </c>
    </row>
    <row r="579" spans="1:9">
      <c r="A579" s="12">
        <v>45294</v>
      </c>
      <c r="B579" t="s">
        <v>37</v>
      </c>
      <c r="C579" t="s">
        <v>38</v>
      </c>
      <c r="D579">
        <v>20.781700000000001</v>
      </c>
      <c r="E579">
        <v>21.870100000000001</v>
      </c>
      <c r="F579">
        <v>-4.9766599999999999</v>
      </c>
      <c r="G579">
        <v>-1.0884</v>
      </c>
      <c r="H579">
        <v>83610</v>
      </c>
      <c r="I579">
        <v>1737557957.7816999</v>
      </c>
    </row>
    <row r="580" spans="1:9">
      <c r="A580" s="12">
        <v>45295</v>
      </c>
      <c r="B580" t="s">
        <v>37</v>
      </c>
      <c r="C580" t="s">
        <v>38</v>
      </c>
      <c r="D580">
        <v>21.5413</v>
      </c>
      <c r="E580">
        <v>20.781700000000001</v>
      </c>
      <c r="F580">
        <v>3.6551399999999998</v>
      </c>
      <c r="G580">
        <v>0.75960000000000005</v>
      </c>
      <c r="H580">
        <v>85610</v>
      </c>
      <c r="I580">
        <v>1844150714.5413001</v>
      </c>
    </row>
    <row r="581" spans="1:9">
      <c r="A581" s="12">
        <v>45296</v>
      </c>
      <c r="B581" t="s">
        <v>37</v>
      </c>
      <c r="C581" t="s">
        <v>38</v>
      </c>
      <c r="D581">
        <v>21.413699999999999</v>
      </c>
      <c r="E581">
        <v>21.5413</v>
      </c>
      <c r="F581">
        <v>-0.59235000000000004</v>
      </c>
      <c r="G581">
        <v>-0.12759999999999999</v>
      </c>
      <c r="H581">
        <v>87210</v>
      </c>
      <c r="I581">
        <v>1867488798.4137001</v>
      </c>
    </row>
    <row r="582" spans="1:9">
      <c r="A582" s="12">
        <v>45299</v>
      </c>
      <c r="B582" t="s">
        <v>37</v>
      </c>
      <c r="C582" t="s">
        <v>38</v>
      </c>
      <c r="D582">
        <v>22.818200000000001</v>
      </c>
      <c r="E582">
        <v>21.413699999999999</v>
      </c>
      <c r="F582">
        <v>6.5588899999999999</v>
      </c>
      <c r="G582">
        <v>1.4045000000000001</v>
      </c>
      <c r="H582">
        <v>88090</v>
      </c>
      <c r="I582">
        <v>2010055260.8182001</v>
      </c>
    </row>
    <row r="583" spans="1:9">
      <c r="A583" s="12">
        <v>45300</v>
      </c>
      <c r="B583" t="s">
        <v>37</v>
      </c>
      <c r="C583" t="s">
        <v>38</v>
      </c>
      <c r="D583">
        <v>22.701499999999999</v>
      </c>
      <c r="E583">
        <v>22.818200000000001</v>
      </c>
      <c r="F583">
        <v>-0.51143000000000005</v>
      </c>
      <c r="G583">
        <v>-0.1167</v>
      </c>
      <c r="H583">
        <v>97840</v>
      </c>
      <c r="I583">
        <v>2221114782.7014999</v>
      </c>
    </row>
    <row r="584" spans="1:9">
      <c r="A584" s="12">
        <v>45301</v>
      </c>
      <c r="B584" t="s">
        <v>37</v>
      </c>
      <c r="C584" t="s">
        <v>38</v>
      </c>
      <c r="D584">
        <v>22.3492</v>
      </c>
      <c r="E584">
        <v>22.701499999999999</v>
      </c>
      <c r="F584">
        <v>-1.5518799999999999</v>
      </c>
      <c r="G584">
        <v>-0.3523</v>
      </c>
      <c r="H584">
        <v>101950</v>
      </c>
      <c r="I584">
        <v>2278500962.3491998</v>
      </c>
    </row>
    <row r="585" spans="1:9">
      <c r="A585" s="12">
        <v>45302</v>
      </c>
      <c r="B585" t="s">
        <v>37</v>
      </c>
      <c r="C585" t="s">
        <v>38</v>
      </c>
      <c r="D585">
        <v>22.323899999999998</v>
      </c>
      <c r="E585">
        <v>22.3492</v>
      </c>
      <c r="F585">
        <v>-0.1132</v>
      </c>
      <c r="G585">
        <v>-2.53E-2</v>
      </c>
      <c r="H585">
        <v>96740</v>
      </c>
      <c r="I585">
        <v>2159614108.3239002</v>
      </c>
    </row>
    <row r="586" spans="1:9">
      <c r="A586" s="12">
        <v>45303</v>
      </c>
      <c r="B586" t="s">
        <v>37</v>
      </c>
      <c r="C586" t="s">
        <v>38</v>
      </c>
      <c r="D586">
        <v>21.0474</v>
      </c>
      <c r="E586">
        <v>22.323899999999998</v>
      </c>
      <c r="F586">
        <v>-5.7180900000000001</v>
      </c>
      <c r="G586">
        <v>-1.2765</v>
      </c>
      <c r="H586">
        <v>89900</v>
      </c>
      <c r="I586">
        <v>1892161281.0474</v>
      </c>
    </row>
    <row r="587" spans="1:9">
      <c r="A587" s="12">
        <v>45307</v>
      </c>
      <c r="B587" t="s">
        <v>37</v>
      </c>
      <c r="C587" t="s">
        <v>38</v>
      </c>
      <c r="D587">
        <v>20.885000000000002</v>
      </c>
      <c r="E587">
        <v>21.0474</v>
      </c>
      <c r="F587">
        <v>-0.77159</v>
      </c>
      <c r="G587">
        <v>-0.16239999999999999</v>
      </c>
      <c r="H587">
        <v>88400</v>
      </c>
      <c r="I587">
        <v>1846234020.885</v>
      </c>
    </row>
    <row r="588" spans="1:9">
      <c r="A588" s="12">
        <v>45308</v>
      </c>
      <c r="B588" t="s">
        <v>37</v>
      </c>
      <c r="C588" t="s">
        <v>38</v>
      </c>
      <c r="D588">
        <v>20.665600000000001</v>
      </c>
      <c r="E588">
        <v>20.885000000000002</v>
      </c>
      <c r="F588">
        <v>-1.0505100000000001</v>
      </c>
      <c r="G588">
        <v>-0.21940000000000001</v>
      </c>
      <c r="H588">
        <v>89780</v>
      </c>
      <c r="I588">
        <v>1855357588.6656001</v>
      </c>
    </row>
    <row r="589" spans="1:9">
      <c r="A589" s="12">
        <v>45309</v>
      </c>
      <c r="B589" t="s">
        <v>37</v>
      </c>
      <c r="C589" t="s">
        <v>38</v>
      </c>
      <c r="D589">
        <v>19.733499999999999</v>
      </c>
      <c r="E589">
        <v>20.665600000000001</v>
      </c>
      <c r="F589">
        <v>-4.5103900000000001</v>
      </c>
      <c r="G589">
        <v>-0.93210000000000004</v>
      </c>
      <c r="H589">
        <v>93270</v>
      </c>
      <c r="I589">
        <v>1840543564.7335</v>
      </c>
    </row>
    <row r="590" spans="1:9">
      <c r="A590" s="12">
        <v>45310</v>
      </c>
      <c r="B590" t="s">
        <v>37</v>
      </c>
      <c r="C590" t="s">
        <v>38</v>
      </c>
      <c r="D590">
        <v>20.076699999999999</v>
      </c>
      <c r="E590">
        <v>19.733499999999999</v>
      </c>
      <c r="F590">
        <v>1.7391700000000001</v>
      </c>
      <c r="G590">
        <v>0.34320000000000001</v>
      </c>
      <c r="H590">
        <v>90770</v>
      </c>
      <c r="I590">
        <v>1822362079.0767</v>
      </c>
    </row>
    <row r="591" spans="1:9">
      <c r="A591" s="12">
        <v>45313</v>
      </c>
      <c r="B591" t="s">
        <v>37</v>
      </c>
      <c r="C591" t="s">
        <v>38</v>
      </c>
      <c r="D591">
        <v>19.393899999999999</v>
      </c>
      <c r="E591">
        <v>20.076699999999999</v>
      </c>
      <c r="F591">
        <v>-3.40096</v>
      </c>
      <c r="G591">
        <v>-0.68279999999999996</v>
      </c>
      <c r="H591">
        <v>91870</v>
      </c>
      <c r="I591">
        <v>1781717612.3938999</v>
      </c>
    </row>
    <row r="592" spans="1:9">
      <c r="A592" s="12">
        <v>45314</v>
      </c>
      <c r="B592" t="s">
        <v>37</v>
      </c>
      <c r="C592" t="s">
        <v>38</v>
      </c>
      <c r="D592">
        <v>18.951799999999999</v>
      </c>
      <c r="E592">
        <v>19.393899999999999</v>
      </c>
      <c r="F592">
        <v>-2.2795800000000002</v>
      </c>
      <c r="G592">
        <v>-0.44209999999999999</v>
      </c>
      <c r="H592">
        <v>93270</v>
      </c>
      <c r="I592">
        <v>1767634404.9518001</v>
      </c>
    </row>
    <row r="593" spans="1:9">
      <c r="A593" s="12">
        <v>45315</v>
      </c>
      <c r="B593" t="s">
        <v>37</v>
      </c>
      <c r="C593" t="s">
        <v>38</v>
      </c>
      <c r="D593">
        <v>19.1478</v>
      </c>
      <c r="E593">
        <v>18.951799999999999</v>
      </c>
      <c r="F593">
        <v>1.0342</v>
      </c>
      <c r="G593">
        <v>0.19600000000000001</v>
      </c>
      <c r="H593">
        <v>93070</v>
      </c>
      <c r="I593">
        <v>1782085765.1478</v>
      </c>
    </row>
    <row r="594" spans="1:9">
      <c r="A594" s="12">
        <v>45316</v>
      </c>
      <c r="B594" t="s">
        <v>37</v>
      </c>
      <c r="C594" t="s">
        <v>38</v>
      </c>
      <c r="D594">
        <v>19.173400000000001</v>
      </c>
      <c r="E594">
        <v>19.1478</v>
      </c>
      <c r="F594">
        <v>0.13370000000000001</v>
      </c>
      <c r="G594">
        <v>2.5600000000000001E-2</v>
      </c>
      <c r="H594">
        <v>93230</v>
      </c>
      <c r="I594">
        <v>1787536101.1733999</v>
      </c>
    </row>
    <row r="595" spans="1:9">
      <c r="A595" s="12">
        <v>45317</v>
      </c>
      <c r="B595" t="s">
        <v>37</v>
      </c>
      <c r="C595" t="s">
        <v>38</v>
      </c>
      <c r="D595">
        <v>20.3066</v>
      </c>
      <c r="E595">
        <v>19.173400000000001</v>
      </c>
      <c r="F595">
        <v>5.9102699999999997</v>
      </c>
      <c r="G595">
        <v>1.1332</v>
      </c>
      <c r="H595">
        <v>93400</v>
      </c>
      <c r="I595">
        <v>1896636460.3066001</v>
      </c>
    </row>
    <row r="596" spans="1:9">
      <c r="A596" s="12">
        <v>45320</v>
      </c>
      <c r="B596" t="s">
        <v>37</v>
      </c>
      <c r="C596" t="s">
        <v>38</v>
      </c>
      <c r="D596">
        <v>20.856999999999999</v>
      </c>
      <c r="E596">
        <v>20.3066</v>
      </c>
      <c r="F596">
        <v>2.7104499999999998</v>
      </c>
      <c r="G596">
        <v>0.5504</v>
      </c>
      <c r="H596">
        <v>96020</v>
      </c>
      <c r="I596">
        <v>2002689160.8570001</v>
      </c>
    </row>
    <row r="597" spans="1:9">
      <c r="A597" s="12">
        <v>45321</v>
      </c>
      <c r="B597" t="s">
        <v>37</v>
      </c>
      <c r="C597" t="s">
        <v>38</v>
      </c>
      <c r="D597">
        <v>21.015000000000001</v>
      </c>
      <c r="E597">
        <v>20.856999999999999</v>
      </c>
      <c r="F597">
        <v>0.75753999999999999</v>
      </c>
      <c r="G597">
        <v>0.158</v>
      </c>
      <c r="H597">
        <v>89200</v>
      </c>
      <c r="I597">
        <v>1874538021.0150001</v>
      </c>
    </row>
    <row r="598" spans="1:9">
      <c r="A598" s="12">
        <v>45322</v>
      </c>
      <c r="B598" t="s">
        <v>37</v>
      </c>
      <c r="C598" t="s">
        <v>38</v>
      </c>
      <c r="D598">
        <v>20.5077</v>
      </c>
      <c r="E598">
        <v>21.015000000000001</v>
      </c>
      <c r="F598">
        <v>-2.4139900000000001</v>
      </c>
      <c r="G598">
        <v>-0.50729999999999997</v>
      </c>
      <c r="H598">
        <v>88050</v>
      </c>
      <c r="I598">
        <v>1805703005.5077</v>
      </c>
    </row>
    <row r="599" spans="1:9">
      <c r="A599" s="12">
        <v>45323</v>
      </c>
      <c r="B599" t="s">
        <v>37</v>
      </c>
      <c r="C599" t="s">
        <v>38</v>
      </c>
      <c r="D599">
        <v>20.377199999999998</v>
      </c>
      <c r="E599">
        <v>20.5077</v>
      </c>
      <c r="F599">
        <v>-0.63634999999999997</v>
      </c>
      <c r="G599">
        <v>-0.1305</v>
      </c>
      <c r="H599">
        <v>88070</v>
      </c>
      <c r="I599">
        <v>1794620024.3771999</v>
      </c>
    </row>
    <row r="600" spans="1:9">
      <c r="A600" s="12">
        <v>45324</v>
      </c>
      <c r="B600" t="s">
        <v>37</v>
      </c>
      <c r="C600" t="s">
        <v>38</v>
      </c>
      <c r="D600">
        <v>20.349399999999999</v>
      </c>
      <c r="E600">
        <v>20.377199999999998</v>
      </c>
      <c r="F600">
        <v>-0.13643</v>
      </c>
      <c r="G600">
        <v>-2.7799999999999998E-2</v>
      </c>
      <c r="H600">
        <v>88070</v>
      </c>
      <c r="I600">
        <v>1792171678.3494</v>
      </c>
    </row>
    <row r="601" spans="1:9">
      <c r="A601" s="12">
        <v>45327</v>
      </c>
      <c r="B601" t="s">
        <v>37</v>
      </c>
      <c r="C601" t="s">
        <v>38</v>
      </c>
      <c r="D601">
        <v>20.0594</v>
      </c>
      <c r="E601">
        <v>20.349399999999999</v>
      </c>
      <c r="F601">
        <v>-1.4251</v>
      </c>
      <c r="G601">
        <v>-0.28999999999999998</v>
      </c>
      <c r="H601">
        <v>85070</v>
      </c>
      <c r="I601">
        <v>1706453178.0594001</v>
      </c>
    </row>
    <row r="602" spans="1:9">
      <c r="A602" s="12">
        <v>45328</v>
      </c>
      <c r="B602" t="s">
        <v>37</v>
      </c>
      <c r="C602" t="s">
        <v>38</v>
      </c>
      <c r="D602">
        <v>20.422899999999998</v>
      </c>
      <c r="E602">
        <v>20.0594</v>
      </c>
      <c r="F602">
        <v>1.81212</v>
      </c>
      <c r="G602">
        <v>0.36349999999999999</v>
      </c>
      <c r="H602">
        <v>85070</v>
      </c>
      <c r="I602">
        <v>1737376123.4229</v>
      </c>
    </row>
    <row r="603" spans="1:9">
      <c r="A603" s="12">
        <v>45329</v>
      </c>
      <c r="B603" t="s">
        <v>37</v>
      </c>
      <c r="C603" t="s">
        <v>38</v>
      </c>
      <c r="D603">
        <v>20.944600000000001</v>
      </c>
      <c r="E603">
        <v>20.422899999999998</v>
      </c>
      <c r="F603">
        <v>2.5544899999999999</v>
      </c>
      <c r="G603">
        <v>0.52170000000000005</v>
      </c>
      <c r="H603">
        <v>82820</v>
      </c>
      <c r="I603">
        <v>1734631792.9446001</v>
      </c>
    </row>
    <row r="604" spans="1:9">
      <c r="A604" s="12">
        <v>45330</v>
      </c>
      <c r="B604" t="s">
        <v>37</v>
      </c>
      <c r="C604" t="s">
        <v>38</v>
      </c>
      <c r="D604">
        <v>21.579699999999999</v>
      </c>
      <c r="E604">
        <v>20.944600000000001</v>
      </c>
      <c r="F604">
        <v>3.0322900000000002</v>
      </c>
      <c r="G604">
        <v>0.6351</v>
      </c>
      <c r="H604">
        <v>83370</v>
      </c>
      <c r="I604">
        <v>1799099610.5797</v>
      </c>
    </row>
    <row r="605" spans="1:9">
      <c r="A605" s="12">
        <v>45331</v>
      </c>
      <c r="B605" t="s">
        <v>37</v>
      </c>
      <c r="C605" t="s">
        <v>38</v>
      </c>
      <c r="D605">
        <v>22.5365</v>
      </c>
      <c r="E605">
        <v>21.579699999999999</v>
      </c>
      <c r="F605">
        <v>4.4337999999999997</v>
      </c>
      <c r="G605">
        <v>0.95679999999999998</v>
      </c>
      <c r="H605">
        <v>84870</v>
      </c>
      <c r="I605">
        <v>1912672777.5365</v>
      </c>
    </row>
    <row r="606" spans="1:9">
      <c r="A606" s="12">
        <v>45334</v>
      </c>
      <c r="B606" t="s">
        <v>37</v>
      </c>
      <c r="C606" t="s">
        <v>38</v>
      </c>
      <c r="D606">
        <v>23.8156</v>
      </c>
      <c r="E606">
        <v>22.5365</v>
      </c>
      <c r="F606">
        <v>5.6756799999999998</v>
      </c>
      <c r="G606">
        <v>1.2790999999999999</v>
      </c>
      <c r="H606">
        <v>85720</v>
      </c>
      <c r="I606">
        <v>2041473255.8155999</v>
      </c>
    </row>
    <row r="607" spans="1:9">
      <c r="A607" s="12">
        <v>45335</v>
      </c>
      <c r="B607" t="s">
        <v>37</v>
      </c>
      <c r="C607" t="s">
        <v>38</v>
      </c>
      <c r="D607">
        <v>23.432600000000001</v>
      </c>
      <c r="E607">
        <v>23.8156</v>
      </c>
      <c r="F607">
        <v>-1.60819</v>
      </c>
      <c r="G607">
        <v>-0.38300000000000001</v>
      </c>
      <c r="H607">
        <v>85220</v>
      </c>
      <c r="I607">
        <v>1996926195.4326</v>
      </c>
    </row>
    <row r="608" spans="1:9">
      <c r="A608" s="12">
        <v>45336</v>
      </c>
      <c r="B608" t="s">
        <v>37</v>
      </c>
      <c r="C608" t="s">
        <v>38</v>
      </c>
      <c r="D608">
        <v>24.5534</v>
      </c>
      <c r="E608">
        <v>23.432600000000001</v>
      </c>
      <c r="F608">
        <v>4.78308</v>
      </c>
      <c r="G608">
        <v>1.1208</v>
      </c>
      <c r="H608">
        <v>85220</v>
      </c>
      <c r="I608">
        <v>2092440772.5534</v>
      </c>
    </row>
    <row r="609" spans="1:9">
      <c r="A609" s="12">
        <v>45337</v>
      </c>
      <c r="B609" t="s">
        <v>37</v>
      </c>
      <c r="C609" t="s">
        <v>38</v>
      </c>
      <c r="D609">
        <v>24.5441</v>
      </c>
      <c r="E609">
        <v>24.5534</v>
      </c>
      <c r="F609">
        <v>-3.7879999999999997E-2</v>
      </c>
      <c r="G609">
        <v>-9.2999999999999992E-3</v>
      </c>
      <c r="H609">
        <v>87520</v>
      </c>
      <c r="I609">
        <v>2148099656.5440998</v>
      </c>
    </row>
    <row r="610" spans="1:9">
      <c r="A610" s="12">
        <v>45338</v>
      </c>
      <c r="B610" t="s">
        <v>37</v>
      </c>
      <c r="C610" t="s">
        <v>38</v>
      </c>
      <c r="D610">
        <v>24.592500000000001</v>
      </c>
      <c r="E610">
        <v>24.5441</v>
      </c>
      <c r="F610">
        <v>0.19719999999999999</v>
      </c>
      <c r="G610">
        <v>4.8399999999999999E-2</v>
      </c>
      <c r="H610">
        <v>87520</v>
      </c>
      <c r="I610">
        <v>2152335624.5925002</v>
      </c>
    </row>
    <row r="611" spans="1:9">
      <c r="A611" s="12">
        <v>45342</v>
      </c>
      <c r="B611" t="s">
        <v>37</v>
      </c>
      <c r="C611" t="s">
        <v>38</v>
      </c>
      <c r="D611">
        <v>24.645900000000001</v>
      </c>
      <c r="E611">
        <v>24.592500000000001</v>
      </c>
      <c r="F611">
        <v>0.21714</v>
      </c>
      <c r="G611">
        <v>5.3400000000000003E-2</v>
      </c>
      <c r="H611">
        <v>87520</v>
      </c>
      <c r="I611">
        <v>2157009192.6458998</v>
      </c>
    </row>
    <row r="612" spans="1:9">
      <c r="A612" s="12">
        <v>45343</v>
      </c>
      <c r="B612" t="s">
        <v>37</v>
      </c>
      <c r="C612" t="s">
        <v>38</v>
      </c>
      <c r="D612">
        <v>24.1113</v>
      </c>
      <c r="E612">
        <v>24.645900000000001</v>
      </c>
      <c r="F612">
        <v>-2.1691199999999999</v>
      </c>
      <c r="G612">
        <v>-0.53459999999999996</v>
      </c>
      <c r="H612">
        <v>87820</v>
      </c>
      <c r="I612">
        <v>2117454390.1113</v>
      </c>
    </row>
    <row r="613" spans="1:9">
      <c r="A613" s="12">
        <v>45344</v>
      </c>
      <c r="B613" t="s">
        <v>37</v>
      </c>
      <c r="C613" t="s">
        <v>38</v>
      </c>
      <c r="D613">
        <v>24.613499999999998</v>
      </c>
      <c r="E613">
        <v>24.1113</v>
      </c>
      <c r="F613">
        <v>2.08284</v>
      </c>
      <c r="G613">
        <v>0.50219999999999998</v>
      </c>
      <c r="H613">
        <v>87820</v>
      </c>
      <c r="I613">
        <v>2161557594.6135001</v>
      </c>
    </row>
    <row r="614" spans="1:9">
      <c r="A614" s="12">
        <v>45345</v>
      </c>
      <c r="B614" t="s">
        <v>37</v>
      </c>
      <c r="C614" t="s">
        <v>38</v>
      </c>
      <c r="D614">
        <v>24.167899999999999</v>
      </c>
      <c r="E614">
        <v>24.613499999999998</v>
      </c>
      <c r="F614">
        <v>-1.8103899999999999</v>
      </c>
      <c r="G614">
        <v>-0.4456</v>
      </c>
      <c r="H614">
        <v>87650</v>
      </c>
      <c r="I614">
        <v>2118316459.1679001</v>
      </c>
    </row>
    <row r="615" spans="1:9">
      <c r="A615" s="12">
        <v>45348</v>
      </c>
      <c r="B615" t="s">
        <v>37</v>
      </c>
      <c r="C615" t="s">
        <v>38</v>
      </c>
      <c r="D615">
        <v>25.818000000000001</v>
      </c>
      <c r="E615">
        <v>24.167899999999999</v>
      </c>
      <c r="F615">
        <v>6.8276500000000002</v>
      </c>
      <c r="G615">
        <v>1.6500999999999999</v>
      </c>
      <c r="H615">
        <v>87650</v>
      </c>
      <c r="I615">
        <v>2262947725.8179998</v>
      </c>
    </row>
    <row r="616" spans="1:9">
      <c r="A616" s="12">
        <v>45349</v>
      </c>
      <c r="B616" t="s">
        <v>37</v>
      </c>
      <c r="C616" t="s">
        <v>38</v>
      </c>
      <c r="D616">
        <v>26.9025</v>
      </c>
      <c r="E616">
        <v>25.818000000000001</v>
      </c>
      <c r="F616">
        <v>4.2005600000000003</v>
      </c>
      <c r="G616">
        <v>1.0845</v>
      </c>
      <c r="H616">
        <v>87510</v>
      </c>
      <c r="I616">
        <v>2354237801.9025002</v>
      </c>
    </row>
    <row r="617" spans="1:9">
      <c r="A617" s="12">
        <v>45350</v>
      </c>
      <c r="B617" t="s">
        <v>37</v>
      </c>
      <c r="C617" t="s">
        <v>38</v>
      </c>
      <c r="D617">
        <v>28.410499999999999</v>
      </c>
      <c r="E617">
        <v>26.9025</v>
      </c>
      <c r="F617">
        <v>5.6054300000000001</v>
      </c>
      <c r="G617">
        <v>1.508</v>
      </c>
      <c r="H617">
        <v>90210</v>
      </c>
      <c r="I617">
        <v>2562911233.4105</v>
      </c>
    </row>
    <row r="618" spans="1:9">
      <c r="A618" s="12">
        <v>45351</v>
      </c>
      <c r="B618" t="s">
        <v>37</v>
      </c>
      <c r="C618" t="s">
        <v>38</v>
      </c>
      <c r="D618">
        <v>29.292200000000001</v>
      </c>
      <c r="E618">
        <v>28.410499999999999</v>
      </c>
      <c r="F618">
        <v>3.1034299999999999</v>
      </c>
      <c r="G618">
        <v>0.88170000000000004</v>
      </c>
      <c r="H618">
        <v>90210</v>
      </c>
      <c r="I618">
        <v>2642449391.2922001</v>
      </c>
    </row>
    <row r="619" spans="1:9">
      <c r="A619" s="12">
        <v>45352</v>
      </c>
      <c r="B619" t="s">
        <v>37</v>
      </c>
      <c r="C619" t="s">
        <v>38</v>
      </c>
      <c r="D619">
        <v>29.0595</v>
      </c>
      <c r="E619">
        <v>29.292200000000001</v>
      </c>
      <c r="F619">
        <v>-0.79440999999999995</v>
      </c>
      <c r="G619">
        <v>-0.23269999999999999</v>
      </c>
      <c r="H619">
        <v>90610</v>
      </c>
      <c r="I619">
        <v>2633081324.0595002</v>
      </c>
    </row>
    <row r="620" spans="1:9">
      <c r="A620" s="12">
        <v>45355</v>
      </c>
      <c r="B620" t="s">
        <v>37</v>
      </c>
      <c r="C620" t="s">
        <v>38</v>
      </c>
      <c r="D620">
        <v>31.197800000000001</v>
      </c>
      <c r="E620">
        <v>29.0595</v>
      </c>
      <c r="F620">
        <v>7.3583499999999997</v>
      </c>
      <c r="G620">
        <v>2.1383000000000001</v>
      </c>
      <c r="H620">
        <v>92020</v>
      </c>
      <c r="I620">
        <v>2870821587.1978002</v>
      </c>
    </row>
    <row r="621" spans="1:9">
      <c r="A621" s="12">
        <v>45356</v>
      </c>
      <c r="B621" t="s">
        <v>37</v>
      </c>
      <c r="C621" t="s">
        <v>38</v>
      </c>
      <c r="D621">
        <v>28.446899999999999</v>
      </c>
      <c r="E621">
        <v>31.197800000000001</v>
      </c>
      <c r="F621">
        <v>-8.8176100000000002</v>
      </c>
      <c r="G621">
        <v>-2.7509000000000001</v>
      </c>
      <c r="H621">
        <v>93420</v>
      </c>
      <c r="I621">
        <v>2657509426.4468999</v>
      </c>
    </row>
    <row r="622" spans="1:9">
      <c r="A622" s="12">
        <v>45357</v>
      </c>
      <c r="B622" t="s">
        <v>37</v>
      </c>
      <c r="C622" t="s">
        <v>38</v>
      </c>
      <c r="D622">
        <v>30.888300000000001</v>
      </c>
      <c r="E622">
        <v>28.446899999999999</v>
      </c>
      <c r="F622">
        <v>8.5823099999999997</v>
      </c>
      <c r="G622">
        <v>2.4413999999999998</v>
      </c>
      <c r="H622">
        <v>95380</v>
      </c>
      <c r="I622">
        <v>2946126084.8882999</v>
      </c>
    </row>
    <row r="623" spans="1:9">
      <c r="A623" s="12">
        <v>45358</v>
      </c>
      <c r="B623" t="s">
        <v>37</v>
      </c>
      <c r="C623" t="s">
        <v>38</v>
      </c>
      <c r="D623">
        <v>31.161300000000001</v>
      </c>
      <c r="E623">
        <v>30.888300000000001</v>
      </c>
      <c r="F623">
        <v>0.88383</v>
      </c>
      <c r="G623">
        <v>0.27300000000000002</v>
      </c>
      <c r="H623">
        <v>95680</v>
      </c>
      <c r="I623">
        <v>2981513215.1613002</v>
      </c>
    </row>
    <row r="624" spans="1:9">
      <c r="A624" s="12">
        <v>45359</v>
      </c>
      <c r="B624" t="s">
        <v>37</v>
      </c>
      <c r="C624" t="s">
        <v>38</v>
      </c>
      <c r="D624">
        <v>31.823499999999999</v>
      </c>
      <c r="E624">
        <v>31.161300000000001</v>
      </c>
      <c r="F624">
        <v>2.12507</v>
      </c>
      <c r="G624">
        <v>0.66220000000000001</v>
      </c>
      <c r="H624">
        <v>96380</v>
      </c>
      <c r="I624">
        <v>3067148961.8235002</v>
      </c>
    </row>
    <row r="625" spans="1:9">
      <c r="A625" s="12">
        <v>45362</v>
      </c>
      <c r="B625" t="s">
        <v>37</v>
      </c>
      <c r="C625" t="s">
        <v>38</v>
      </c>
      <c r="D625">
        <v>33.148899999999998</v>
      </c>
      <c r="E625">
        <v>31.823499999999999</v>
      </c>
      <c r="F625">
        <v>4.1648500000000004</v>
      </c>
      <c r="G625">
        <v>1.3253999999999999</v>
      </c>
      <c r="H625">
        <v>95890</v>
      </c>
      <c r="I625">
        <v>3178648054.1489</v>
      </c>
    </row>
    <row r="626" spans="1:9">
      <c r="A626" s="12">
        <v>45363</v>
      </c>
      <c r="B626" t="s">
        <v>37</v>
      </c>
      <c r="C626" t="s">
        <v>38</v>
      </c>
      <c r="D626">
        <v>32.7639</v>
      </c>
      <c r="E626">
        <v>33.148899999999998</v>
      </c>
      <c r="F626">
        <v>-1.16143</v>
      </c>
      <c r="G626">
        <v>-0.38500000000000001</v>
      </c>
      <c r="H626">
        <v>95620</v>
      </c>
      <c r="I626">
        <v>3132884150.7638998</v>
      </c>
    </row>
    <row r="627" spans="1:9">
      <c r="A627" s="12">
        <v>45364</v>
      </c>
      <c r="B627" t="s">
        <v>37</v>
      </c>
      <c r="C627" t="s">
        <v>38</v>
      </c>
      <c r="D627">
        <v>33.731400000000001</v>
      </c>
      <c r="E627">
        <v>32.7639</v>
      </c>
      <c r="F627">
        <v>2.95295</v>
      </c>
      <c r="G627">
        <v>0.96750000000000003</v>
      </c>
      <c r="H627">
        <v>94220</v>
      </c>
      <c r="I627">
        <v>3178172541.7314</v>
      </c>
    </row>
    <row r="628" spans="1:9">
      <c r="A628" s="12">
        <v>45365</v>
      </c>
      <c r="B628" t="s">
        <v>37</v>
      </c>
      <c r="C628" t="s">
        <v>38</v>
      </c>
      <c r="D628">
        <v>31.7468</v>
      </c>
      <c r="E628">
        <v>33.731400000000001</v>
      </c>
      <c r="F628">
        <v>-5.88354</v>
      </c>
      <c r="G628">
        <v>-1.9845999999999999</v>
      </c>
      <c r="H628">
        <v>94020</v>
      </c>
      <c r="I628">
        <v>2984834167.7467999</v>
      </c>
    </row>
    <row r="629" spans="1:9">
      <c r="A629" s="12">
        <v>45366</v>
      </c>
      <c r="B629" t="s">
        <v>37</v>
      </c>
      <c r="C629" t="s">
        <v>38</v>
      </c>
      <c r="D629">
        <v>31.5578</v>
      </c>
      <c r="E629">
        <v>31.7468</v>
      </c>
      <c r="F629">
        <v>-0.59533999999999998</v>
      </c>
      <c r="G629">
        <v>-0.189</v>
      </c>
      <c r="H629">
        <v>94490</v>
      </c>
      <c r="I629">
        <v>2981896553.5577998</v>
      </c>
    </row>
    <row r="630" spans="1:9">
      <c r="A630" s="12">
        <v>45369</v>
      </c>
      <c r="B630" t="s">
        <v>37</v>
      </c>
      <c r="C630" t="s">
        <v>38</v>
      </c>
      <c r="D630">
        <v>30.641200000000001</v>
      </c>
      <c r="E630">
        <v>31.5578</v>
      </c>
      <c r="F630">
        <v>-2.9045100000000001</v>
      </c>
      <c r="G630">
        <v>-0.91659999999999997</v>
      </c>
      <c r="H630">
        <v>93650</v>
      </c>
      <c r="I630">
        <v>2869548410.6412001</v>
      </c>
    </row>
    <row r="631" spans="1:9">
      <c r="A631" s="12">
        <v>45370</v>
      </c>
      <c r="B631" t="s">
        <v>37</v>
      </c>
      <c r="C631" t="s">
        <v>38</v>
      </c>
      <c r="D631">
        <v>29.466000000000001</v>
      </c>
      <c r="E631">
        <v>30.641200000000001</v>
      </c>
      <c r="F631">
        <v>-3.8353600000000001</v>
      </c>
      <c r="G631">
        <v>-1.1752</v>
      </c>
      <c r="H631">
        <v>93850</v>
      </c>
      <c r="I631">
        <v>2765384129.4660001</v>
      </c>
    </row>
    <row r="632" spans="1:9">
      <c r="A632" s="12">
        <v>45371</v>
      </c>
      <c r="B632" t="s">
        <v>37</v>
      </c>
      <c r="C632" t="s">
        <v>38</v>
      </c>
      <c r="D632">
        <v>30.11</v>
      </c>
      <c r="E632">
        <v>29.466000000000001</v>
      </c>
      <c r="F632">
        <v>2.1855699999999998</v>
      </c>
      <c r="G632">
        <v>0.64400000000000002</v>
      </c>
      <c r="H632">
        <v>93680</v>
      </c>
      <c r="I632">
        <v>2820704830.1100001</v>
      </c>
    </row>
    <row r="633" spans="1:9">
      <c r="A633" s="12">
        <v>45372</v>
      </c>
      <c r="B633" t="s">
        <v>37</v>
      </c>
      <c r="C633" t="s">
        <v>38</v>
      </c>
      <c r="D633">
        <v>29.854700000000001</v>
      </c>
      <c r="E633">
        <v>30.11</v>
      </c>
      <c r="F633">
        <v>-0.84789000000000003</v>
      </c>
      <c r="G633">
        <v>-0.25530000000000003</v>
      </c>
      <c r="H633">
        <v>94480</v>
      </c>
      <c r="I633">
        <v>2820672085.8547001</v>
      </c>
    </row>
    <row r="634" spans="1:9">
      <c r="A634" s="12">
        <v>45373</v>
      </c>
      <c r="B634" t="s">
        <v>37</v>
      </c>
      <c r="C634" t="s">
        <v>38</v>
      </c>
      <c r="D634">
        <v>29.215900000000001</v>
      </c>
      <c r="E634">
        <v>29.854700000000001</v>
      </c>
      <c r="F634">
        <v>-2.1396999999999999</v>
      </c>
      <c r="G634">
        <v>-0.63880000000000003</v>
      </c>
      <c r="H634">
        <v>93480</v>
      </c>
      <c r="I634">
        <v>2731102361.2158999</v>
      </c>
    </row>
    <row r="635" spans="1:9">
      <c r="A635" s="12">
        <v>45376</v>
      </c>
      <c r="B635" t="s">
        <v>37</v>
      </c>
      <c r="C635" t="s">
        <v>38</v>
      </c>
      <c r="D635">
        <v>32.4754</v>
      </c>
      <c r="E635">
        <v>29.215900000000001</v>
      </c>
      <c r="F635">
        <v>11.156599999999999</v>
      </c>
      <c r="G635">
        <v>3.2595000000000001</v>
      </c>
      <c r="H635">
        <v>93140</v>
      </c>
      <c r="I635">
        <v>3024758788.4754</v>
      </c>
    </row>
    <row r="636" spans="1:9">
      <c r="A636" s="12">
        <v>45377</v>
      </c>
      <c r="B636" t="s">
        <v>37</v>
      </c>
      <c r="C636" t="s">
        <v>38</v>
      </c>
      <c r="D636">
        <v>31.7028</v>
      </c>
      <c r="E636">
        <v>32.4754</v>
      </c>
      <c r="F636">
        <v>-2.3790300000000002</v>
      </c>
      <c r="G636">
        <v>-0.77259999999999995</v>
      </c>
      <c r="H636">
        <v>93440</v>
      </c>
      <c r="I636">
        <v>2962309663.7027998</v>
      </c>
    </row>
    <row r="637" spans="1:9">
      <c r="A637" s="12">
        <v>45378</v>
      </c>
      <c r="B637" t="s">
        <v>37</v>
      </c>
      <c r="C637" t="s">
        <v>38</v>
      </c>
      <c r="D637">
        <v>31.286100000000001</v>
      </c>
      <c r="E637">
        <v>31.7028</v>
      </c>
      <c r="F637">
        <v>-1.3143899999999999</v>
      </c>
      <c r="G637">
        <v>-0.41670000000000001</v>
      </c>
      <c r="H637">
        <v>93890</v>
      </c>
      <c r="I637">
        <v>2937451960.2860999</v>
      </c>
    </row>
    <row r="638" spans="1:9">
      <c r="A638" s="12">
        <v>45379</v>
      </c>
      <c r="B638" t="s">
        <v>37</v>
      </c>
      <c r="C638" t="s">
        <v>38</v>
      </c>
      <c r="D638">
        <v>32.296199999999999</v>
      </c>
      <c r="E638">
        <v>31.286100000000001</v>
      </c>
      <c r="F638">
        <v>3.2285900000000001</v>
      </c>
      <c r="G638">
        <v>1.0101</v>
      </c>
      <c r="H638">
        <v>94590</v>
      </c>
      <c r="I638">
        <v>3054897590.2961998</v>
      </c>
    </row>
    <row r="639" spans="1:9">
      <c r="A639" s="12">
        <v>45383</v>
      </c>
      <c r="B639" t="s">
        <v>37</v>
      </c>
      <c r="C639" t="s">
        <v>38</v>
      </c>
      <c r="D639">
        <v>30.654</v>
      </c>
      <c r="E639">
        <v>32.296199999999999</v>
      </c>
      <c r="F639">
        <v>-5.0848100000000001</v>
      </c>
      <c r="G639">
        <v>-1.6422000000000001</v>
      </c>
      <c r="H639">
        <v>94210</v>
      </c>
      <c r="I639">
        <v>2887913370.6539998</v>
      </c>
    </row>
    <row r="640" spans="1:9">
      <c r="A640" s="12">
        <v>45384</v>
      </c>
      <c r="B640" t="s">
        <v>37</v>
      </c>
      <c r="C640" t="s">
        <v>38</v>
      </c>
      <c r="D640">
        <v>28.992599999999999</v>
      </c>
      <c r="E640">
        <v>30.654</v>
      </c>
      <c r="F640">
        <v>-5.4198500000000003</v>
      </c>
      <c r="G640">
        <v>-1.6614</v>
      </c>
      <c r="H640">
        <v>93760</v>
      </c>
      <c r="I640">
        <v>2718346204.9926</v>
      </c>
    </row>
    <row r="641" spans="1:9">
      <c r="A641" s="12">
        <v>45385</v>
      </c>
      <c r="B641" t="s">
        <v>37</v>
      </c>
      <c r="C641" t="s">
        <v>38</v>
      </c>
      <c r="D641">
        <v>28.896100000000001</v>
      </c>
      <c r="E641">
        <v>28.992599999999999</v>
      </c>
      <c r="F641">
        <v>-0.33284000000000002</v>
      </c>
      <c r="G641">
        <v>-9.6500000000000002E-2</v>
      </c>
      <c r="H641">
        <v>94050</v>
      </c>
      <c r="I641">
        <v>2717678233.8961</v>
      </c>
    </row>
    <row r="642" spans="1:9">
      <c r="A642" s="12">
        <v>45386</v>
      </c>
      <c r="B642" t="s">
        <v>37</v>
      </c>
      <c r="C642" t="s">
        <v>38</v>
      </c>
      <c r="D642">
        <v>30.009699999999999</v>
      </c>
      <c r="E642">
        <v>28.896100000000001</v>
      </c>
      <c r="F642">
        <v>3.8538100000000002</v>
      </c>
      <c r="G642">
        <v>1.1135999999999999</v>
      </c>
      <c r="H642">
        <v>94450</v>
      </c>
      <c r="I642">
        <v>2834416195.0096998</v>
      </c>
    </row>
    <row r="643" spans="1:9">
      <c r="A643" s="12">
        <v>45387</v>
      </c>
      <c r="B643" t="s">
        <v>37</v>
      </c>
      <c r="C643" t="s">
        <v>38</v>
      </c>
      <c r="D643">
        <v>29.5336</v>
      </c>
      <c r="E643">
        <v>30.009699999999999</v>
      </c>
      <c r="F643">
        <v>-1.58649</v>
      </c>
      <c r="G643">
        <v>-0.47610000000000002</v>
      </c>
      <c r="H643">
        <v>94830</v>
      </c>
      <c r="I643">
        <v>2800671317.5335999</v>
      </c>
    </row>
    <row r="644" spans="1:9">
      <c r="A644" s="12">
        <v>45390</v>
      </c>
      <c r="B644" t="s">
        <v>37</v>
      </c>
      <c r="C644" t="s">
        <v>38</v>
      </c>
      <c r="D644">
        <v>31.4483</v>
      </c>
      <c r="E644">
        <v>29.5336</v>
      </c>
      <c r="F644">
        <v>6.4831200000000004</v>
      </c>
      <c r="G644">
        <v>1.9147000000000001</v>
      </c>
      <c r="H644">
        <v>93570</v>
      </c>
      <c r="I644">
        <v>2942617462.4482999</v>
      </c>
    </row>
    <row r="645" spans="1:9">
      <c r="A645" s="12">
        <v>45391</v>
      </c>
      <c r="B645" t="s">
        <v>37</v>
      </c>
      <c r="C645" t="s">
        <v>38</v>
      </c>
      <c r="D645">
        <v>30.249400000000001</v>
      </c>
      <c r="E645">
        <v>31.4483</v>
      </c>
      <c r="F645">
        <v>-3.81229</v>
      </c>
      <c r="G645">
        <v>-1.1989000000000001</v>
      </c>
      <c r="H645">
        <v>93270</v>
      </c>
      <c r="I645">
        <v>2821361568.2494001</v>
      </c>
    </row>
    <row r="646" spans="1:9">
      <c r="A646" s="12">
        <v>45392</v>
      </c>
      <c r="B646" t="s">
        <v>37</v>
      </c>
      <c r="C646" t="s">
        <v>38</v>
      </c>
      <c r="D646">
        <v>30.709099999999999</v>
      </c>
      <c r="E646">
        <v>30.249400000000001</v>
      </c>
      <c r="F646">
        <v>1.5197000000000001</v>
      </c>
      <c r="G646">
        <v>0.4597</v>
      </c>
      <c r="H646">
        <v>91400</v>
      </c>
      <c r="I646">
        <v>2806811770.7090998</v>
      </c>
    </row>
    <row r="647" spans="1:9">
      <c r="A647" s="12">
        <v>45393</v>
      </c>
      <c r="B647" t="s">
        <v>37</v>
      </c>
      <c r="C647" t="s">
        <v>38</v>
      </c>
      <c r="D647">
        <v>30.8872</v>
      </c>
      <c r="E647">
        <v>30.709099999999999</v>
      </c>
      <c r="F647">
        <v>0.57996000000000003</v>
      </c>
      <c r="G647">
        <v>0.17810000000000001</v>
      </c>
      <c r="H647">
        <v>90750</v>
      </c>
      <c r="I647">
        <v>2803013430.8871999</v>
      </c>
    </row>
    <row r="648" spans="1:9">
      <c r="A648" s="12">
        <v>45394</v>
      </c>
      <c r="B648" t="s">
        <v>37</v>
      </c>
      <c r="C648" t="s">
        <v>38</v>
      </c>
      <c r="D648">
        <v>29.314</v>
      </c>
      <c r="E648">
        <v>30.8872</v>
      </c>
      <c r="F648">
        <v>-5.0933700000000002</v>
      </c>
      <c r="G648">
        <v>-1.5731999999999999</v>
      </c>
      <c r="H648">
        <v>89340</v>
      </c>
      <c r="I648">
        <v>2618912789.3140001</v>
      </c>
    </row>
    <row r="649" spans="1:9">
      <c r="A649" s="12">
        <v>45397</v>
      </c>
      <c r="B649" t="s">
        <v>37</v>
      </c>
      <c r="C649" t="s">
        <v>38</v>
      </c>
      <c r="D649">
        <v>27.745799999999999</v>
      </c>
      <c r="E649">
        <v>29.314</v>
      </c>
      <c r="F649">
        <v>-5.3496600000000001</v>
      </c>
      <c r="G649">
        <v>-1.5682</v>
      </c>
      <c r="H649">
        <v>87560</v>
      </c>
      <c r="I649">
        <v>2429422275.7458</v>
      </c>
    </row>
    <row r="650" spans="1:9">
      <c r="A650" s="12">
        <v>45398</v>
      </c>
      <c r="B650" t="s">
        <v>37</v>
      </c>
      <c r="C650" t="s">
        <v>38</v>
      </c>
      <c r="D650">
        <v>27.467300000000002</v>
      </c>
      <c r="E650">
        <v>27.745799999999999</v>
      </c>
      <c r="F650">
        <v>-1.00376</v>
      </c>
      <c r="G650">
        <v>-0.27850000000000003</v>
      </c>
      <c r="H650">
        <v>86860</v>
      </c>
      <c r="I650">
        <v>2385809705.4672999</v>
      </c>
    </row>
    <row r="651" spans="1:9">
      <c r="A651" s="12">
        <v>45399</v>
      </c>
      <c r="B651" t="s">
        <v>37</v>
      </c>
      <c r="C651" t="s">
        <v>38</v>
      </c>
      <c r="D651">
        <v>26.682200000000002</v>
      </c>
      <c r="E651">
        <v>27.467300000000002</v>
      </c>
      <c r="F651">
        <v>-2.8583099999999999</v>
      </c>
      <c r="G651">
        <v>-0.78510000000000002</v>
      </c>
      <c r="H651">
        <v>85220</v>
      </c>
      <c r="I651">
        <v>2273857110.6822</v>
      </c>
    </row>
    <row r="652" spans="1:9">
      <c r="A652" s="12">
        <v>45400</v>
      </c>
      <c r="B652" t="s">
        <v>37</v>
      </c>
      <c r="C652" t="s">
        <v>38</v>
      </c>
      <c r="D652">
        <v>27.78</v>
      </c>
      <c r="E652">
        <v>26.682200000000002</v>
      </c>
      <c r="F652">
        <v>4.11435</v>
      </c>
      <c r="G652">
        <v>1.0978000000000001</v>
      </c>
      <c r="H652">
        <v>85720</v>
      </c>
      <c r="I652">
        <v>2381301627.7800002</v>
      </c>
    </row>
    <row r="653" spans="1:9">
      <c r="A653" s="12">
        <v>45401</v>
      </c>
      <c r="B653" t="s">
        <v>37</v>
      </c>
      <c r="C653" t="s">
        <v>38</v>
      </c>
      <c r="D653">
        <v>28.087299999999999</v>
      </c>
      <c r="E653">
        <v>27.78</v>
      </c>
      <c r="F653">
        <v>1.10619</v>
      </c>
      <c r="G653">
        <v>0.30730000000000002</v>
      </c>
      <c r="H653">
        <v>85220</v>
      </c>
      <c r="I653">
        <v>2393599734.0872998</v>
      </c>
    </row>
    <row r="654" spans="1:9">
      <c r="A654" s="12">
        <v>45404</v>
      </c>
      <c r="B654" t="s">
        <v>37</v>
      </c>
      <c r="C654" t="s">
        <v>38</v>
      </c>
      <c r="D654">
        <v>29.077500000000001</v>
      </c>
      <c r="E654">
        <v>28.087299999999999</v>
      </c>
      <c r="F654">
        <v>3.5254400000000001</v>
      </c>
      <c r="G654">
        <v>0.99019999999999997</v>
      </c>
      <c r="H654">
        <v>84670</v>
      </c>
      <c r="I654">
        <v>2461991954.0774999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A2CB14-4429-4B29-B5D8-EDBD9643EF0E}">
  <dimension ref="F1:M17"/>
  <sheetViews>
    <sheetView topLeftCell="C1" workbookViewId="0">
      <selection activeCell="H6" sqref="H6"/>
    </sheetView>
  </sheetViews>
  <sheetFormatPr defaultRowHeight="15"/>
  <cols>
    <col min="7" max="7" width="10.42578125" bestFit="1" customWidth="1"/>
    <col min="8" max="8" width="10.42578125" customWidth="1"/>
    <col min="9" max="9" width="11.28515625" customWidth="1"/>
    <col min="10" max="10" width="12.7109375" bestFit="1" customWidth="1"/>
    <col min="11" max="11" width="10.85546875" bestFit="1" customWidth="1"/>
    <col min="12" max="12" width="12.7109375" bestFit="1" customWidth="1"/>
    <col min="13" max="13" width="11.140625" bestFit="1" customWidth="1"/>
    <col min="14" max="14" width="12.7109375" bestFit="1" customWidth="1"/>
    <col min="15" max="15" width="11" bestFit="1" customWidth="1"/>
    <col min="16" max="16" width="12" bestFit="1" customWidth="1"/>
    <col min="17" max="17" width="10.7109375" bestFit="1" customWidth="1"/>
    <col min="18" max="18" width="12" bestFit="1" customWidth="1"/>
    <col min="19" max="19" width="11.140625" bestFit="1" customWidth="1"/>
    <col min="20" max="20" width="12.7109375" bestFit="1" customWidth="1"/>
    <col min="21" max="21" width="12.28515625" customWidth="1"/>
    <col min="22" max="22" width="12" bestFit="1" customWidth="1"/>
  </cols>
  <sheetData>
    <row r="1" spans="6:13">
      <c r="G1" t="s">
        <v>16</v>
      </c>
    </row>
    <row r="4" spans="6:13">
      <c r="G4" t="s">
        <v>19</v>
      </c>
      <c r="I4" t="s">
        <v>41</v>
      </c>
      <c r="K4" t="s">
        <v>56</v>
      </c>
      <c r="M4">
        <v>0.28000000000000003</v>
      </c>
    </row>
    <row r="5" spans="6:13">
      <c r="G5" s="5">
        <v>0</v>
      </c>
      <c r="H5">
        <v>0</v>
      </c>
      <c r="I5" s="5">
        <v>0</v>
      </c>
      <c r="J5">
        <v>0</v>
      </c>
      <c r="K5">
        <v>0</v>
      </c>
    </row>
    <row r="6" spans="6:13">
      <c r="F6" t="s">
        <v>15</v>
      </c>
      <c r="G6" s="5">
        <v>38072</v>
      </c>
      <c r="H6">
        <f>0.025/365</f>
        <v>6.8493150684931516E-5</v>
      </c>
      <c r="I6" s="5">
        <v>44986</v>
      </c>
      <c r="J6">
        <f>0.28/365</f>
        <v>7.6712328767123295E-4</v>
      </c>
      <c r="K6" s="5">
        <v>45447</v>
      </c>
      <c r="L6">
        <f>0.001/365</f>
        <v>2.7397260273972604E-6</v>
      </c>
    </row>
    <row r="7" spans="6:13">
      <c r="I7" s="5"/>
    </row>
    <row r="14" spans="6:13">
      <c r="G14" t="s">
        <v>17</v>
      </c>
    </row>
    <row r="17" spans="8:8">
      <c r="H17">
        <v>6.3013698630136979E-5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10C3B-CDA4-415A-9C15-99EA1587EBA9}">
  <dimension ref="A1:D9"/>
  <sheetViews>
    <sheetView workbookViewId="0">
      <selection activeCell="B32" sqref="B32"/>
    </sheetView>
  </sheetViews>
  <sheetFormatPr defaultRowHeight="15"/>
  <cols>
    <col min="3" max="3" width="9.7109375" bestFit="1" customWidth="1"/>
  </cols>
  <sheetData>
    <row r="1" spans="1:4">
      <c r="A1" t="s">
        <v>49</v>
      </c>
    </row>
    <row r="3" spans="1:4">
      <c r="C3" t="s">
        <v>51</v>
      </c>
    </row>
    <row r="8" spans="1:4">
      <c r="C8" t="s">
        <v>13</v>
      </c>
      <c r="D8" t="s">
        <v>50</v>
      </c>
    </row>
    <row r="9" spans="1:4">
      <c r="C9" s="5">
        <v>45351</v>
      </c>
      <c r="D9">
        <v>-1.857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B4FD4-EDE4-457E-BD1F-EC9FB74D8BFE}">
  <dimension ref="C9:E17"/>
  <sheetViews>
    <sheetView workbookViewId="0">
      <selection activeCell="E14" sqref="E14"/>
    </sheetView>
  </sheetViews>
  <sheetFormatPr defaultRowHeight="15"/>
  <cols>
    <col min="3" max="3" width="10.140625" bestFit="1" customWidth="1"/>
  </cols>
  <sheetData>
    <row r="9" spans="3:5">
      <c r="D9" t="s">
        <v>63</v>
      </c>
      <c r="E9" t="s">
        <v>64</v>
      </c>
    </row>
    <row r="10" spans="3:5">
      <c r="C10" s="5">
        <v>45434</v>
      </c>
      <c r="D10">
        <v>0.9677</v>
      </c>
    </row>
    <row r="11" spans="3:5">
      <c r="C11" s="5">
        <v>45468</v>
      </c>
      <c r="D11">
        <v>0.85699999999999998</v>
      </c>
      <c r="E11">
        <v>2.7000000000000001E-3</v>
      </c>
    </row>
    <row r="12" spans="3:5">
      <c r="C12" s="5">
        <v>45497</v>
      </c>
      <c r="D12">
        <v>0.68379999999999996</v>
      </c>
      <c r="E12">
        <v>7.1999999999999998E-3</v>
      </c>
    </row>
    <row r="13" spans="3:5">
      <c r="C13" s="5">
        <v>45532</v>
      </c>
      <c r="D13">
        <v>0.62609999999999999</v>
      </c>
      <c r="E13">
        <v>4.8999999999999998E-3</v>
      </c>
    </row>
    <row r="14" spans="3:5">
      <c r="C14" s="5">
        <v>45561</v>
      </c>
    </row>
    <row r="15" spans="3:5">
      <c r="C15" s="5">
        <v>45594</v>
      </c>
    </row>
    <row r="16" spans="3:5">
      <c r="C16" s="5">
        <v>45622</v>
      </c>
    </row>
    <row r="17" spans="3:3">
      <c r="C17" s="5">
        <v>45642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06BD2A-35B1-4CD2-85C6-FA54F5F27F02}">
  <dimension ref="B1:D1061"/>
  <sheetViews>
    <sheetView topLeftCell="A1027" workbookViewId="0">
      <selection activeCell="H1056" sqref="H1056"/>
    </sheetView>
  </sheetViews>
  <sheetFormatPr defaultRowHeight="15"/>
  <cols>
    <col min="2" max="2" width="11.140625" customWidth="1"/>
  </cols>
  <sheetData>
    <row r="1" spans="2:4">
      <c r="B1" s="1"/>
    </row>
    <row r="2" spans="2:4">
      <c r="B2" s="1" t="s">
        <v>44</v>
      </c>
      <c r="C2" s="44" t="s">
        <v>45</v>
      </c>
      <c r="D2" t="s">
        <v>46</v>
      </c>
    </row>
    <row r="3" spans="2:4">
      <c r="B3" s="1" t="s">
        <v>13</v>
      </c>
      <c r="C3" s="44" t="s">
        <v>47</v>
      </c>
    </row>
    <row r="4" spans="2:4">
      <c r="B4" s="1">
        <v>38040</v>
      </c>
      <c r="C4" s="44">
        <v>0.93</v>
      </c>
    </row>
    <row r="5" spans="2:4">
      <c r="B5" s="1">
        <v>38047</v>
      </c>
      <c r="C5" s="44">
        <v>0.94</v>
      </c>
    </row>
    <row r="6" spans="2:4">
      <c r="B6" s="1">
        <v>38054</v>
      </c>
      <c r="C6" s="44">
        <v>0.93</v>
      </c>
    </row>
    <row r="7" spans="2:4">
      <c r="B7" s="1">
        <v>38061</v>
      </c>
      <c r="C7" s="44">
        <v>0.94499999999999995</v>
      </c>
    </row>
    <row r="8" spans="2:4">
      <c r="B8" s="1">
        <v>38068</v>
      </c>
      <c r="C8" s="44">
        <v>0.93</v>
      </c>
    </row>
    <row r="9" spans="2:4">
      <c r="B9" s="1">
        <v>38075</v>
      </c>
      <c r="C9" s="44">
        <v>0.94499999999999995</v>
      </c>
    </row>
    <row r="10" spans="2:4">
      <c r="B10" s="1">
        <v>38082</v>
      </c>
      <c r="C10" s="44">
        <v>0.93</v>
      </c>
    </row>
    <row r="11" spans="2:4">
      <c r="B11" s="1">
        <v>38089</v>
      </c>
      <c r="C11" s="44">
        <v>0.91500000000000004</v>
      </c>
    </row>
    <row r="12" spans="2:4">
      <c r="B12" s="1">
        <v>38096</v>
      </c>
      <c r="C12" s="44">
        <v>0.93500000000000005</v>
      </c>
    </row>
    <row r="13" spans="2:4">
      <c r="B13" s="1">
        <v>38103</v>
      </c>
      <c r="C13" s="44">
        <v>0.97</v>
      </c>
    </row>
    <row r="14" spans="2:4">
      <c r="B14" s="1">
        <v>38110</v>
      </c>
      <c r="C14" s="44">
        <v>0.98499999999999999</v>
      </c>
    </row>
    <row r="15" spans="2:4">
      <c r="B15" s="1">
        <v>38117</v>
      </c>
      <c r="C15" s="44">
        <v>1.06</v>
      </c>
    </row>
    <row r="16" spans="2:4">
      <c r="B16" s="1">
        <v>38124</v>
      </c>
      <c r="C16" s="44">
        <v>1.04</v>
      </c>
    </row>
    <row r="17" spans="2:3">
      <c r="B17" s="1">
        <v>38131</v>
      </c>
      <c r="C17" s="44">
        <v>1.05</v>
      </c>
    </row>
    <row r="18" spans="2:3">
      <c r="B18" s="1">
        <v>38139</v>
      </c>
      <c r="C18" s="44">
        <v>1.1299999999999999</v>
      </c>
    </row>
    <row r="19" spans="2:3">
      <c r="B19" s="1">
        <v>38145</v>
      </c>
      <c r="C19" s="44">
        <v>1.23</v>
      </c>
    </row>
    <row r="20" spans="2:3">
      <c r="B20" s="1">
        <v>38152</v>
      </c>
      <c r="C20" s="44">
        <v>1.39</v>
      </c>
    </row>
    <row r="21" spans="2:3">
      <c r="B21" s="1">
        <v>38159</v>
      </c>
      <c r="C21" s="44">
        <v>1.3149999999999999</v>
      </c>
    </row>
    <row r="22" spans="2:3">
      <c r="B22" s="1">
        <v>38166</v>
      </c>
      <c r="C22" s="44">
        <v>1.355</v>
      </c>
    </row>
    <row r="23" spans="2:3">
      <c r="B23" s="1">
        <v>38174</v>
      </c>
      <c r="C23" s="44">
        <v>1.32</v>
      </c>
    </row>
    <row r="24" spans="2:3">
      <c r="B24" s="1">
        <v>38180</v>
      </c>
      <c r="C24" s="44">
        <v>1.3149999999999999</v>
      </c>
    </row>
    <row r="25" spans="2:3">
      <c r="B25" s="1">
        <v>38187</v>
      </c>
      <c r="C25" s="44">
        <v>1.33</v>
      </c>
    </row>
    <row r="26" spans="2:3">
      <c r="B26" s="1">
        <v>38194</v>
      </c>
      <c r="C26" s="44">
        <v>1.425</v>
      </c>
    </row>
    <row r="27" spans="2:3">
      <c r="B27" s="1">
        <v>38201</v>
      </c>
      <c r="C27" s="44">
        <v>1.4650000000000001</v>
      </c>
    </row>
    <row r="28" spans="2:3">
      <c r="B28" s="1">
        <v>38208</v>
      </c>
      <c r="C28" s="44">
        <v>1.47</v>
      </c>
    </row>
    <row r="29" spans="2:3">
      <c r="B29" s="1">
        <v>38215</v>
      </c>
      <c r="C29" s="44">
        <v>1.47</v>
      </c>
    </row>
    <row r="30" spans="2:3">
      <c r="B30" s="1">
        <v>38222</v>
      </c>
      <c r="C30" s="44">
        <v>1.5149999999999999</v>
      </c>
    </row>
    <row r="31" spans="2:3">
      <c r="B31" s="1">
        <v>38229</v>
      </c>
      <c r="C31" s="44">
        <v>1.58</v>
      </c>
    </row>
    <row r="32" spans="2:3">
      <c r="B32" s="1">
        <v>38237</v>
      </c>
      <c r="C32" s="44">
        <v>1.635</v>
      </c>
    </row>
    <row r="33" spans="2:3">
      <c r="B33" s="1">
        <v>38243</v>
      </c>
      <c r="C33" s="44">
        <v>1.64</v>
      </c>
    </row>
    <row r="34" spans="2:3">
      <c r="B34" s="1">
        <v>38250</v>
      </c>
      <c r="C34" s="44">
        <v>1.6850000000000001</v>
      </c>
    </row>
    <row r="35" spans="2:3">
      <c r="B35" s="1">
        <v>38257</v>
      </c>
      <c r="C35" s="44">
        <v>1.71</v>
      </c>
    </row>
    <row r="36" spans="2:3">
      <c r="B36" s="1">
        <v>38264</v>
      </c>
      <c r="C36" s="44">
        <v>1.6850000000000001</v>
      </c>
    </row>
    <row r="37" spans="2:3">
      <c r="B37" s="1">
        <v>38272</v>
      </c>
      <c r="C37" s="44">
        <v>1.68</v>
      </c>
    </row>
    <row r="38" spans="2:3">
      <c r="B38" s="1">
        <v>38278</v>
      </c>
      <c r="C38" s="44">
        <v>1.77</v>
      </c>
    </row>
    <row r="39" spans="2:3">
      <c r="B39" s="1">
        <v>38285</v>
      </c>
      <c r="C39" s="44">
        <v>1.855</v>
      </c>
    </row>
    <row r="40" spans="2:3">
      <c r="B40" s="1">
        <v>38292</v>
      </c>
      <c r="C40" s="44">
        <v>1.95</v>
      </c>
    </row>
    <row r="41" spans="2:3">
      <c r="B41" s="1">
        <v>38299</v>
      </c>
      <c r="C41" s="44">
        <v>2.0449999999999999</v>
      </c>
    </row>
    <row r="42" spans="2:3">
      <c r="B42" s="1">
        <v>38306</v>
      </c>
      <c r="C42" s="44">
        <v>2.0750000000000002</v>
      </c>
    </row>
    <row r="43" spans="2:3">
      <c r="B43" s="1">
        <v>38313</v>
      </c>
      <c r="C43" s="44">
        <v>2.1549999999999998</v>
      </c>
    </row>
    <row r="44" spans="2:3">
      <c r="B44" s="1">
        <v>38320</v>
      </c>
      <c r="C44" s="44">
        <v>2.1949999999999998</v>
      </c>
    </row>
    <row r="45" spans="2:3">
      <c r="B45" s="1">
        <v>38327</v>
      </c>
      <c r="C45" s="44">
        <v>2.21</v>
      </c>
    </row>
    <row r="46" spans="2:3">
      <c r="B46" s="1">
        <v>38334</v>
      </c>
      <c r="C46" s="44">
        <v>2.2000000000000002</v>
      </c>
    </row>
    <row r="47" spans="2:3">
      <c r="B47" s="1">
        <v>38341</v>
      </c>
      <c r="C47" s="44">
        <v>2.1800000000000002</v>
      </c>
    </row>
    <row r="48" spans="2:3">
      <c r="B48" s="1">
        <v>38348</v>
      </c>
      <c r="C48" s="44">
        <v>2.2250000000000001</v>
      </c>
    </row>
    <row r="49" spans="2:3">
      <c r="B49" s="1">
        <v>38355</v>
      </c>
      <c r="C49" s="44">
        <v>2.2749999999999999</v>
      </c>
    </row>
    <row r="50" spans="2:3">
      <c r="B50" s="1">
        <v>38362</v>
      </c>
      <c r="C50" s="44">
        <v>2.33</v>
      </c>
    </row>
    <row r="51" spans="2:3">
      <c r="B51" s="1">
        <v>38370</v>
      </c>
      <c r="C51" s="44">
        <v>2.36</v>
      </c>
    </row>
    <row r="52" spans="2:3">
      <c r="B52" s="1">
        <v>38376</v>
      </c>
      <c r="C52" s="44">
        <v>2.3199999999999998</v>
      </c>
    </row>
    <row r="53" spans="2:3">
      <c r="B53" s="1">
        <v>38383</v>
      </c>
      <c r="C53" s="44">
        <v>2.4750000000000001</v>
      </c>
    </row>
    <row r="54" spans="2:3">
      <c r="B54" s="1">
        <v>38390</v>
      </c>
      <c r="C54" s="44">
        <v>2.48</v>
      </c>
    </row>
    <row r="55" spans="2:3">
      <c r="B55" s="1">
        <v>38397</v>
      </c>
      <c r="C55" s="44">
        <v>2.54</v>
      </c>
    </row>
    <row r="56" spans="2:3">
      <c r="B56" s="1">
        <v>38405</v>
      </c>
      <c r="C56" s="44">
        <v>2.6150000000000002</v>
      </c>
    </row>
    <row r="57" spans="2:3">
      <c r="B57" s="1">
        <v>38411</v>
      </c>
      <c r="C57" s="44">
        <v>2.7149999999999999</v>
      </c>
    </row>
    <row r="58" spans="2:3">
      <c r="B58" s="1">
        <v>38418</v>
      </c>
      <c r="C58" s="44">
        <v>2.71</v>
      </c>
    </row>
    <row r="59" spans="2:3">
      <c r="B59" s="1">
        <v>38425</v>
      </c>
      <c r="C59" s="44">
        <v>2.7349999999999999</v>
      </c>
    </row>
    <row r="60" spans="2:3">
      <c r="B60" s="1">
        <v>38432</v>
      </c>
      <c r="C60" s="44">
        <v>2.8</v>
      </c>
    </row>
    <row r="61" spans="2:3">
      <c r="B61" s="1">
        <v>38439</v>
      </c>
      <c r="C61" s="44">
        <v>2.78</v>
      </c>
    </row>
    <row r="62" spans="2:3">
      <c r="B62" s="1">
        <v>38446</v>
      </c>
      <c r="C62" s="44">
        <v>2.7349999999999999</v>
      </c>
    </row>
    <row r="63" spans="2:3">
      <c r="B63" s="1">
        <v>38453</v>
      </c>
      <c r="C63" s="44">
        <v>2.71</v>
      </c>
    </row>
    <row r="64" spans="2:3">
      <c r="B64" s="1">
        <v>38460</v>
      </c>
      <c r="C64" s="44">
        <v>2.8050000000000002</v>
      </c>
    </row>
    <row r="65" spans="2:3">
      <c r="B65" s="1">
        <v>38467</v>
      </c>
      <c r="C65" s="44">
        <v>2.88</v>
      </c>
    </row>
    <row r="66" spans="2:3">
      <c r="B66" s="1">
        <v>38474</v>
      </c>
      <c r="C66" s="44">
        <v>2.87</v>
      </c>
    </row>
    <row r="67" spans="2:3">
      <c r="B67" s="1">
        <v>38481</v>
      </c>
      <c r="C67" s="44">
        <v>2.85</v>
      </c>
    </row>
    <row r="68" spans="2:3">
      <c r="B68" s="1">
        <v>38488</v>
      </c>
      <c r="C68" s="44">
        <v>2.8</v>
      </c>
    </row>
    <row r="69" spans="2:3">
      <c r="B69" s="1">
        <v>38495</v>
      </c>
      <c r="C69" s="44">
        <v>2.895</v>
      </c>
    </row>
    <row r="70" spans="2:3">
      <c r="B70" s="1">
        <v>38503</v>
      </c>
      <c r="C70" s="44">
        <v>2.9350000000000001</v>
      </c>
    </row>
    <row r="71" spans="2:3">
      <c r="B71" s="1">
        <v>38509</v>
      </c>
      <c r="C71" s="44">
        <v>2.9649999999999999</v>
      </c>
    </row>
    <row r="72" spans="2:3">
      <c r="B72" s="1">
        <v>38516</v>
      </c>
      <c r="C72" s="44">
        <v>2.9750000000000001</v>
      </c>
    </row>
    <row r="73" spans="2:3">
      <c r="B73" s="1">
        <v>38523</v>
      </c>
      <c r="C73" s="44">
        <v>2.9649999999999999</v>
      </c>
    </row>
    <row r="74" spans="2:3">
      <c r="B74" s="1">
        <v>38530</v>
      </c>
      <c r="C74" s="44">
        <v>3.08</v>
      </c>
    </row>
    <row r="75" spans="2:3">
      <c r="B75" s="1">
        <v>38538</v>
      </c>
      <c r="C75" s="44">
        <v>3.145</v>
      </c>
    </row>
    <row r="76" spans="2:3">
      <c r="B76" s="1">
        <v>38544</v>
      </c>
      <c r="C76" s="44">
        <v>3.1349999999999998</v>
      </c>
    </row>
    <row r="77" spans="2:3">
      <c r="B77" s="1">
        <v>38551</v>
      </c>
      <c r="C77" s="44">
        <v>3.22</v>
      </c>
    </row>
    <row r="78" spans="2:3">
      <c r="B78" s="1">
        <v>38558</v>
      </c>
      <c r="C78" s="44">
        <v>3.3450000000000002</v>
      </c>
    </row>
    <row r="79" spans="2:3">
      <c r="B79" s="1">
        <v>38565</v>
      </c>
      <c r="C79" s="44">
        <v>3.4</v>
      </c>
    </row>
    <row r="80" spans="2:3">
      <c r="B80" s="1">
        <v>38572</v>
      </c>
      <c r="C80" s="44">
        <v>3.46</v>
      </c>
    </row>
    <row r="81" spans="2:3">
      <c r="B81" s="1">
        <v>38579</v>
      </c>
      <c r="C81" s="44">
        <v>3.47</v>
      </c>
    </row>
    <row r="82" spans="2:3">
      <c r="B82" s="1">
        <v>38586</v>
      </c>
      <c r="C82" s="44">
        <v>3.46</v>
      </c>
    </row>
    <row r="83" spans="2:3">
      <c r="B83" s="1">
        <v>38593</v>
      </c>
      <c r="C83" s="44">
        <v>3.4950000000000001</v>
      </c>
    </row>
    <row r="84" spans="2:3">
      <c r="B84" s="1">
        <v>38601</v>
      </c>
      <c r="C84" s="44">
        <v>3.4350000000000001</v>
      </c>
    </row>
    <row r="85" spans="2:3">
      <c r="B85" s="1">
        <v>38607</v>
      </c>
      <c r="C85" s="44">
        <v>3.45</v>
      </c>
    </row>
    <row r="86" spans="2:3">
      <c r="B86" s="1">
        <v>38614</v>
      </c>
      <c r="C86" s="44">
        <v>3.4950000000000001</v>
      </c>
    </row>
    <row r="87" spans="2:3">
      <c r="B87" s="1">
        <v>38621</v>
      </c>
      <c r="C87" s="44">
        <v>3.44</v>
      </c>
    </row>
    <row r="88" spans="2:3">
      <c r="B88" s="1">
        <v>38628</v>
      </c>
      <c r="C88" s="44">
        <v>3.5249999999999999</v>
      </c>
    </row>
    <row r="89" spans="2:3">
      <c r="B89" s="1">
        <v>38636</v>
      </c>
      <c r="C89" s="44">
        <v>3.63</v>
      </c>
    </row>
    <row r="90" spans="2:3">
      <c r="B90" s="1">
        <v>38642</v>
      </c>
      <c r="C90" s="44">
        <v>3.7850000000000001</v>
      </c>
    </row>
    <row r="91" spans="2:3">
      <c r="B91" s="1">
        <v>38649</v>
      </c>
      <c r="C91" s="44">
        <v>3.85</v>
      </c>
    </row>
    <row r="92" spans="2:3">
      <c r="B92" s="1">
        <v>38656</v>
      </c>
      <c r="C92" s="44">
        <v>3.89</v>
      </c>
    </row>
    <row r="93" spans="2:3">
      <c r="B93" s="1">
        <v>38663</v>
      </c>
      <c r="C93" s="44">
        <v>3.87</v>
      </c>
    </row>
    <row r="94" spans="2:3">
      <c r="B94" s="1">
        <v>38670</v>
      </c>
      <c r="C94" s="44">
        <v>3.91</v>
      </c>
    </row>
    <row r="95" spans="2:3">
      <c r="B95" s="1">
        <v>38677</v>
      </c>
      <c r="C95" s="44">
        <v>3.94</v>
      </c>
    </row>
    <row r="96" spans="2:3">
      <c r="B96" s="1">
        <v>38684</v>
      </c>
      <c r="C96" s="44">
        <v>3.9</v>
      </c>
    </row>
    <row r="97" spans="2:3">
      <c r="B97" s="1">
        <v>38691</v>
      </c>
      <c r="C97" s="44">
        <v>3.93</v>
      </c>
    </row>
    <row r="98" spans="2:3">
      <c r="B98" s="1">
        <v>38698</v>
      </c>
      <c r="C98" s="44">
        <v>3.82</v>
      </c>
    </row>
    <row r="99" spans="2:3">
      <c r="B99" s="1">
        <v>38705</v>
      </c>
      <c r="C99" s="44">
        <v>3.895</v>
      </c>
    </row>
    <row r="100" spans="2:3">
      <c r="B100" s="1">
        <v>38713</v>
      </c>
      <c r="C100" s="44">
        <v>3.9049999999999998</v>
      </c>
    </row>
    <row r="101" spans="2:3">
      <c r="B101" s="1">
        <v>38720</v>
      </c>
      <c r="C101" s="44">
        <v>4.07</v>
      </c>
    </row>
    <row r="102" spans="2:3">
      <c r="B102" s="1">
        <v>38726</v>
      </c>
      <c r="C102" s="44">
        <v>4.1500000000000004</v>
      </c>
    </row>
    <row r="103" spans="2:3">
      <c r="B103" s="1">
        <v>38734</v>
      </c>
      <c r="C103" s="44">
        <v>4.2699999999999996</v>
      </c>
    </row>
    <row r="104" spans="2:3">
      <c r="B104" s="1">
        <v>38740</v>
      </c>
      <c r="C104" s="44">
        <v>4.29</v>
      </c>
    </row>
    <row r="105" spans="2:3">
      <c r="B105" s="1">
        <v>38747</v>
      </c>
      <c r="C105" s="44">
        <v>4.375</v>
      </c>
    </row>
    <row r="106" spans="2:3">
      <c r="B106" s="1">
        <v>38754</v>
      </c>
      <c r="C106" s="44">
        <v>4.375</v>
      </c>
    </row>
    <row r="107" spans="2:3">
      <c r="B107" s="1">
        <v>38761</v>
      </c>
      <c r="C107" s="44">
        <v>4.4400000000000004</v>
      </c>
    </row>
    <row r="108" spans="2:3">
      <c r="B108" s="1">
        <v>38769</v>
      </c>
      <c r="C108" s="44">
        <v>4.45</v>
      </c>
    </row>
    <row r="109" spans="2:3">
      <c r="B109" s="1">
        <v>38775</v>
      </c>
      <c r="C109" s="44">
        <v>4.51</v>
      </c>
    </row>
    <row r="110" spans="2:3">
      <c r="B110" s="1">
        <v>38782</v>
      </c>
      <c r="C110" s="44">
        <v>4.5</v>
      </c>
    </row>
    <row r="111" spans="2:3">
      <c r="B111" s="1">
        <v>38789</v>
      </c>
      <c r="C111" s="44">
        <v>4.51</v>
      </c>
    </row>
    <row r="112" spans="2:3">
      <c r="B112" s="1">
        <v>38796</v>
      </c>
      <c r="C112" s="44">
        <v>4.5449999999999999</v>
      </c>
    </row>
    <row r="113" spans="2:3">
      <c r="B113" s="1">
        <v>38803</v>
      </c>
      <c r="C113" s="44">
        <v>4.4950000000000001</v>
      </c>
    </row>
    <row r="114" spans="2:3">
      <c r="B114" s="1">
        <v>38810</v>
      </c>
      <c r="C114" s="44">
        <v>4.5350000000000001</v>
      </c>
    </row>
    <row r="115" spans="2:3">
      <c r="B115" s="1">
        <v>38817</v>
      </c>
      <c r="C115" s="44">
        <v>4.57</v>
      </c>
    </row>
    <row r="116" spans="2:3">
      <c r="B116" s="1">
        <v>38824</v>
      </c>
      <c r="C116" s="44">
        <v>4.5999999999999996</v>
      </c>
    </row>
    <row r="117" spans="2:3">
      <c r="B117" s="1">
        <v>38831</v>
      </c>
      <c r="C117" s="44">
        <v>4.6349999999999998</v>
      </c>
    </row>
    <row r="118" spans="2:3">
      <c r="B118" s="1">
        <v>38838</v>
      </c>
      <c r="C118" s="44">
        <v>4.6849999999999996</v>
      </c>
    </row>
    <row r="119" spans="2:3">
      <c r="B119" s="1">
        <v>38845</v>
      </c>
      <c r="C119" s="44">
        <v>4.74</v>
      </c>
    </row>
    <row r="120" spans="2:3">
      <c r="B120" s="1">
        <v>38852</v>
      </c>
      <c r="C120" s="44">
        <v>4.74</v>
      </c>
    </row>
    <row r="121" spans="2:3">
      <c r="B121" s="1">
        <v>38859</v>
      </c>
      <c r="C121" s="44">
        <v>4.7050000000000001</v>
      </c>
    </row>
    <row r="122" spans="2:3">
      <c r="B122" s="1">
        <v>38867</v>
      </c>
      <c r="C122" s="44">
        <v>4.72</v>
      </c>
    </row>
    <row r="123" spans="2:3">
      <c r="B123" s="1">
        <v>38873</v>
      </c>
      <c r="C123" s="44">
        <v>4.71</v>
      </c>
    </row>
    <row r="124" spans="2:3">
      <c r="B124" s="1">
        <v>38880</v>
      </c>
      <c r="C124" s="44">
        <v>4.8</v>
      </c>
    </row>
    <row r="125" spans="2:3">
      <c r="B125" s="1">
        <v>38887</v>
      </c>
      <c r="C125" s="44">
        <v>4.83</v>
      </c>
    </row>
    <row r="126" spans="2:3">
      <c r="B126" s="1">
        <v>38894</v>
      </c>
      <c r="C126" s="44">
        <v>4.9050000000000002</v>
      </c>
    </row>
    <row r="127" spans="2:3">
      <c r="B127" s="1">
        <v>38901</v>
      </c>
      <c r="C127" s="44">
        <v>4.9550000000000001</v>
      </c>
    </row>
    <row r="128" spans="2:3">
      <c r="B128" s="1">
        <v>38908</v>
      </c>
      <c r="C128" s="44">
        <v>4.9249999999999998</v>
      </c>
    </row>
    <row r="129" spans="2:3">
      <c r="B129" s="1">
        <v>38915</v>
      </c>
      <c r="C129" s="44">
        <v>4.9649999999999999</v>
      </c>
    </row>
    <row r="130" spans="2:3">
      <c r="B130" s="1">
        <v>38922</v>
      </c>
      <c r="C130" s="44">
        <v>4.9749999999999996</v>
      </c>
    </row>
    <row r="131" spans="2:3">
      <c r="B131" s="1">
        <v>38929</v>
      </c>
      <c r="C131" s="44">
        <v>4.9749999999999996</v>
      </c>
    </row>
    <row r="132" spans="2:3">
      <c r="B132" s="1">
        <v>38936</v>
      </c>
      <c r="C132" s="44">
        <v>4.99</v>
      </c>
    </row>
    <row r="133" spans="2:3">
      <c r="B133" s="1">
        <v>38943</v>
      </c>
      <c r="C133" s="44">
        <v>4.9800000000000004</v>
      </c>
    </row>
    <row r="134" spans="2:3">
      <c r="B134" s="1">
        <v>38950</v>
      </c>
      <c r="C134" s="44">
        <v>4.9749999999999996</v>
      </c>
    </row>
    <row r="135" spans="2:3">
      <c r="B135" s="1">
        <v>38957</v>
      </c>
      <c r="C135" s="44">
        <v>4.96</v>
      </c>
    </row>
    <row r="136" spans="2:3">
      <c r="B136" s="1">
        <v>38965</v>
      </c>
      <c r="C136" s="44">
        <v>4.8550000000000004</v>
      </c>
    </row>
    <row r="137" spans="2:3">
      <c r="B137" s="1">
        <v>38971</v>
      </c>
      <c r="C137" s="44">
        <v>4.82</v>
      </c>
    </row>
    <row r="138" spans="2:3">
      <c r="B138" s="1">
        <v>38978</v>
      </c>
      <c r="C138" s="44">
        <v>4.8150000000000004</v>
      </c>
    </row>
    <row r="139" spans="2:3">
      <c r="B139" s="1">
        <v>38985</v>
      </c>
      <c r="C139" s="44">
        <v>4.7699999999999996</v>
      </c>
    </row>
    <row r="140" spans="2:3">
      <c r="B140" s="1">
        <v>38992</v>
      </c>
      <c r="C140" s="44">
        <v>4.7649999999999997</v>
      </c>
    </row>
    <row r="141" spans="2:3">
      <c r="B141" s="1">
        <v>39000</v>
      </c>
      <c r="C141" s="44">
        <v>4.8499999999999996</v>
      </c>
    </row>
    <row r="142" spans="2:3">
      <c r="B142" s="1">
        <v>39006</v>
      </c>
      <c r="C142" s="44">
        <v>4.9400000000000004</v>
      </c>
    </row>
    <row r="143" spans="2:3">
      <c r="B143" s="1">
        <v>39013</v>
      </c>
      <c r="C143" s="44">
        <v>4.99</v>
      </c>
    </row>
    <row r="144" spans="2:3">
      <c r="B144" s="1">
        <v>39020</v>
      </c>
      <c r="C144" s="44">
        <v>4.9749999999999996</v>
      </c>
    </row>
    <row r="145" spans="2:3">
      <c r="B145" s="1">
        <v>39027</v>
      </c>
      <c r="C145" s="44">
        <v>4.9550000000000001</v>
      </c>
    </row>
    <row r="146" spans="2:3">
      <c r="B146" s="1">
        <v>39034</v>
      </c>
      <c r="C146" s="44">
        <v>4.9550000000000001</v>
      </c>
    </row>
    <row r="147" spans="2:3">
      <c r="B147" s="1">
        <v>39041</v>
      </c>
      <c r="C147" s="44">
        <v>4.9400000000000004</v>
      </c>
    </row>
    <row r="148" spans="2:3">
      <c r="B148" s="1">
        <v>39048</v>
      </c>
      <c r="C148" s="44">
        <v>4.9050000000000002</v>
      </c>
    </row>
    <row r="149" spans="2:3">
      <c r="B149" s="1">
        <v>39055</v>
      </c>
      <c r="C149" s="44">
        <v>4.87</v>
      </c>
    </row>
    <row r="150" spans="2:3">
      <c r="B150" s="1">
        <v>39062</v>
      </c>
      <c r="C150" s="44">
        <v>4.8</v>
      </c>
    </row>
    <row r="151" spans="2:3">
      <c r="B151" s="1">
        <v>39069</v>
      </c>
      <c r="C151" s="44">
        <v>4.8250000000000002</v>
      </c>
    </row>
    <row r="152" spans="2:3">
      <c r="B152" s="1">
        <v>39077</v>
      </c>
      <c r="C152" s="44">
        <v>4.875</v>
      </c>
    </row>
    <row r="153" spans="2:3">
      <c r="B153" s="1">
        <v>39084</v>
      </c>
      <c r="C153" s="44">
        <v>4.93</v>
      </c>
    </row>
    <row r="154" spans="2:3">
      <c r="B154" s="1">
        <v>39090</v>
      </c>
      <c r="C154" s="44">
        <v>4.9400000000000004</v>
      </c>
    </row>
    <row r="155" spans="2:3">
      <c r="B155" s="1">
        <v>39098</v>
      </c>
      <c r="C155" s="44">
        <v>4.9749999999999996</v>
      </c>
    </row>
    <row r="156" spans="2:3">
      <c r="B156" s="1">
        <v>39104</v>
      </c>
      <c r="C156" s="44">
        <v>4.9950000000000001</v>
      </c>
    </row>
    <row r="157" spans="2:3">
      <c r="B157" s="1">
        <v>39111</v>
      </c>
      <c r="C157" s="44">
        <v>5.01</v>
      </c>
    </row>
    <row r="158" spans="2:3">
      <c r="B158" s="1">
        <v>39118</v>
      </c>
      <c r="C158" s="44">
        <v>5.01</v>
      </c>
    </row>
    <row r="159" spans="2:3">
      <c r="B159" s="1">
        <v>39125</v>
      </c>
      <c r="C159" s="44">
        <v>5.0250000000000004</v>
      </c>
    </row>
    <row r="160" spans="2:3">
      <c r="B160" s="1">
        <v>39133</v>
      </c>
      <c r="C160" s="44">
        <v>5.0350000000000001</v>
      </c>
    </row>
    <row r="161" spans="2:3">
      <c r="B161" s="1">
        <v>39139</v>
      </c>
      <c r="C161" s="44">
        <v>5.0350000000000001</v>
      </c>
    </row>
    <row r="162" spans="2:3">
      <c r="B162" s="1">
        <v>39146</v>
      </c>
      <c r="C162" s="44">
        <v>4.9649999999999999</v>
      </c>
    </row>
    <row r="163" spans="2:3">
      <c r="B163" s="1">
        <v>39153</v>
      </c>
      <c r="C163" s="44">
        <v>4.9649999999999999</v>
      </c>
    </row>
    <row r="164" spans="2:3">
      <c r="B164" s="1">
        <v>39160</v>
      </c>
      <c r="C164" s="44">
        <v>4.93</v>
      </c>
    </row>
    <row r="165" spans="2:3">
      <c r="B165" s="1">
        <v>39167</v>
      </c>
      <c r="C165" s="44">
        <v>4.9249999999999998</v>
      </c>
    </row>
    <row r="166" spans="2:3">
      <c r="B166" s="1">
        <v>39174</v>
      </c>
      <c r="C166" s="44">
        <v>4.91</v>
      </c>
    </row>
    <row r="167" spans="2:3">
      <c r="B167" s="1">
        <v>39181</v>
      </c>
      <c r="C167" s="44">
        <v>4.88</v>
      </c>
    </row>
    <row r="168" spans="2:3">
      <c r="B168" s="1">
        <v>39188</v>
      </c>
      <c r="C168" s="44">
        <v>4.8650000000000002</v>
      </c>
    </row>
    <row r="169" spans="2:3">
      <c r="B169" s="1">
        <v>39195</v>
      </c>
      <c r="C169" s="44">
        <v>4.835</v>
      </c>
    </row>
    <row r="170" spans="2:3">
      <c r="B170" s="1">
        <v>39202</v>
      </c>
      <c r="C170" s="44">
        <v>4.7850000000000001</v>
      </c>
    </row>
    <row r="171" spans="2:3">
      <c r="B171" s="1">
        <v>39209</v>
      </c>
      <c r="C171" s="44">
        <v>4.76</v>
      </c>
    </row>
    <row r="172" spans="2:3">
      <c r="B172" s="1">
        <v>39216</v>
      </c>
      <c r="C172" s="44">
        <v>4.7300000000000004</v>
      </c>
    </row>
    <row r="173" spans="2:3">
      <c r="B173" s="1">
        <v>39223</v>
      </c>
      <c r="C173" s="44">
        <v>4.7750000000000004</v>
      </c>
    </row>
    <row r="174" spans="2:3">
      <c r="B174" s="1">
        <v>39231</v>
      </c>
      <c r="C174" s="44">
        <v>4.78</v>
      </c>
    </row>
    <row r="175" spans="2:3">
      <c r="B175" s="1">
        <v>39237</v>
      </c>
      <c r="C175" s="44">
        <v>4.71</v>
      </c>
    </row>
    <row r="176" spans="2:3">
      <c r="B176" s="1">
        <v>39244</v>
      </c>
      <c r="C176" s="44">
        <v>4.6399999999999997</v>
      </c>
    </row>
    <row r="177" spans="2:3">
      <c r="B177" s="1">
        <v>39251</v>
      </c>
      <c r="C177" s="44">
        <v>4.49</v>
      </c>
    </row>
    <row r="178" spans="2:3">
      <c r="B178" s="1">
        <v>39258</v>
      </c>
      <c r="C178" s="44">
        <v>4.6849999999999996</v>
      </c>
    </row>
    <row r="179" spans="2:3">
      <c r="B179" s="1">
        <v>39265</v>
      </c>
      <c r="C179" s="44">
        <v>4.79</v>
      </c>
    </row>
    <row r="180" spans="2:3">
      <c r="B180" s="1">
        <v>39272</v>
      </c>
      <c r="C180" s="44">
        <v>4.8150000000000004</v>
      </c>
    </row>
    <row r="181" spans="2:3">
      <c r="B181" s="1">
        <v>39279</v>
      </c>
      <c r="C181" s="44">
        <v>4.84</v>
      </c>
    </row>
    <row r="182" spans="2:3">
      <c r="B182" s="1">
        <v>39286</v>
      </c>
      <c r="C182" s="44">
        <v>4.8849999999999998</v>
      </c>
    </row>
    <row r="183" spans="2:3">
      <c r="B183" s="1">
        <v>39293</v>
      </c>
      <c r="C183" s="44">
        <v>4.8250000000000002</v>
      </c>
    </row>
    <row r="184" spans="2:3">
      <c r="B184" s="1">
        <v>39300</v>
      </c>
      <c r="C184" s="44">
        <v>4.7699999999999996</v>
      </c>
    </row>
    <row r="185" spans="2:3">
      <c r="B185" s="1">
        <v>39307</v>
      </c>
      <c r="C185" s="44">
        <v>4.63</v>
      </c>
    </row>
    <row r="186" spans="2:3">
      <c r="B186" s="1">
        <v>39314</v>
      </c>
      <c r="C186" s="44">
        <v>2.85</v>
      </c>
    </row>
    <row r="187" spans="2:3">
      <c r="B187" s="1">
        <v>39321</v>
      </c>
      <c r="C187" s="44">
        <v>4.5999999999999996</v>
      </c>
    </row>
    <row r="188" spans="2:3">
      <c r="B188" s="1">
        <v>39329</v>
      </c>
      <c r="C188" s="44">
        <v>4.3499999999999996</v>
      </c>
    </row>
    <row r="189" spans="2:3">
      <c r="B189" s="1">
        <v>39335</v>
      </c>
      <c r="C189" s="44">
        <v>3.8</v>
      </c>
    </row>
    <row r="190" spans="2:3">
      <c r="B190" s="1">
        <v>39342</v>
      </c>
      <c r="C190" s="44">
        <v>4.05</v>
      </c>
    </row>
    <row r="191" spans="2:3">
      <c r="B191" s="1">
        <v>39349</v>
      </c>
      <c r="C191" s="44">
        <v>3.82</v>
      </c>
    </row>
    <row r="192" spans="2:3">
      <c r="B192" s="1">
        <v>39356</v>
      </c>
      <c r="C192" s="44">
        <v>3.84</v>
      </c>
    </row>
    <row r="193" spans="2:3">
      <c r="B193" s="1">
        <v>39364</v>
      </c>
      <c r="C193" s="44">
        <v>3.9249999999999998</v>
      </c>
    </row>
    <row r="194" spans="2:3">
      <c r="B194" s="1">
        <v>39370</v>
      </c>
      <c r="C194" s="44">
        <v>4.1849999999999996</v>
      </c>
    </row>
    <row r="195" spans="2:3">
      <c r="B195" s="1">
        <v>39377</v>
      </c>
      <c r="C195" s="44">
        <v>3.9</v>
      </c>
    </row>
    <row r="196" spans="2:3">
      <c r="B196" s="1">
        <v>39384</v>
      </c>
      <c r="C196" s="44">
        <v>3.92</v>
      </c>
    </row>
    <row r="197" spans="2:3">
      <c r="B197" s="1">
        <v>39391</v>
      </c>
      <c r="C197" s="44">
        <v>3.55</v>
      </c>
    </row>
    <row r="198" spans="2:3">
      <c r="B198" s="1">
        <v>39399</v>
      </c>
      <c r="C198" s="44">
        <v>3.43</v>
      </c>
    </row>
    <row r="199" spans="2:3">
      <c r="B199" s="1">
        <v>39405</v>
      </c>
      <c r="C199" s="44">
        <v>3.39</v>
      </c>
    </row>
    <row r="200" spans="2:3">
      <c r="B200" s="1">
        <v>39412</v>
      </c>
      <c r="C200" s="44">
        <v>3.1749999999999998</v>
      </c>
    </row>
    <row r="201" spans="2:3">
      <c r="B201" s="1">
        <v>39419</v>
      </c>
      <c r="C201" s="44">
        <v>3.03</v>
      </c>
    </row>
    <row r="202" spans="2:3">
      <c r="B202" s="1">
        <v>39426</v>
      </c>
      <c r="C202" s="44">
        <v>3</v>
      </c>
    </row>
    <row r="203" spans="2:3">
      <c r="B203" s="1">
        <v>39433</v>
      </c>
      <c r="C203" s="44">
        <v>3</v>
      </c>
    </row>
    <row r="204" spans="2:3">
      <c r="B204" s="1">
        <v>39440</v>
      </c>
      <c r="C204" s="44">
        <v>3.28</v>
      </c>
    </row>
    <row r="205" spans="2:3">
      <c r="B205" s="1">
        <v>39447</v>
      </c>
      <c r="C205" s="44">
        <v>3.31</v>
      </c>
    </row>
    <row r="206" spans="2:3">
      <c r="B206" s="1">
        <v>39454</v>
      </c>
      <c r="C206" s="44">
        <v>3.18</v>
      </c>
    </row>
    <row r="207" spans="2:3">
      <c r="B207" s="1">
        <v>39461</v>
      </c>
      <c r="C207" s="44">
        <v>3.08</v>
      </c>
    </row>
    <row r="208" spans="2:3">
      <c r="B208" s="1">
        <v>39469</v>
      </c>
      <c r="C208" s="44">
        <v>2.37</v>
      </c>
    </row>
    <row r="209" spans="2:3">
      <c r="B209" s="1">
        <v>39475</v>
      </c>
      <c r="C209" s="44">
        <v>2.335</v>
      </c>
    </row>
    <row r="210" spans="2:3">
      <c r="B210" s="1">
        <v>39482</v>
      </c>
      <c r="C210" s="44">
        <v>2.23</v>
      </c>
    </row>
    <row r="211" spans="2:3">
      <c r="B211" s="1">
        <v>39489</v>
      </c>
      <c r="C211" s="44">
        <v>2.25</v>
      </c>
    </row>
    <row r="212" spans="2:3">
      <c r="B212" s="1">
        <v>39497</v>
      </c>
      <c r="C212" s="44">
        <v>2.2000000000000002</v>
      </c>
    </row>
    <row r="213" spans="2:3">
      <c r="B213" s="1">
        <v>39503</v>
      </c>
      <c r="C213" s="44">
        <v>2.16</v>
      </c>
    </row>
    <row r="214" spans="2:3">
      <c r="B214" s="1">
        <v>39510</v>
      </c>
      <c r="C214" s="44">
        <v>1.79</v>
      </c>
    </row>
    <row r="215" spans="2:3">
      <c r="B215" s="1">
        <v>39517</v>
      </c>
      <c r="C215" s="44">
        <v>1.42</v>
      </c>
    </row>
    <row r="216" spans="2:3">
      <c r="B216" s="1">
        <v>39524</v>
      </c>
      <c r="C216" s="44">
        <v>1.1000000000000001</v>
      </c>
    </row>
    <row r="217" spans="2:3">
      <c r="B217" s="1">
        <v>39531</v>
      </c>
      <c r="C217" s="44">
        <v>1.2</v>
      </c>
    </row>
    <row r="218" spans="2:3">
      <c r="B218" s="1">
        <v>39538</v>
      </c>
      <c r="C218" s="44">
        <v>1.44</v>
      </c>
    </row>
    <row r="219" spans="2:3">
      <c r="B219" s="1">
        <v>39545</v>
      </c>
      <c r="C219" s="44">
        <v>1.45</v>
      </c>
    </row>
    <row r="220" spans="2:3">
      <c r="B220" s="1">
        <v>39552</v>
      </c>
      <c r="C220" s="44">
        <v>1.06</v>
      </c>
    </row>
    <row r="221" spans="2:3">
      <c r="B221" s="1">
        <v>39559</v>
      </c>
      <c r="C221" s="44">
        <v>1.32</v>
      </c>
    </row>
    <row r="222" spans="2:3">
      <c r="B222" s="1">
        <v>39566</v>
      </c>
      <c r="C222" s="44">
        <v>1.42</v>
      </c>
    </row>
    <row r="223" spans="2:3">
      <c r="B223" s="1">
        <v>39573</v>
      </c>
      <c r="C223" s="44">
        <v>1.61</v>
      </c>
    </row>
    <row r="224" spans="2:3">
      <c r="B224" s="1">
        <v>39580</v>
      </c>
      <c r="C224" s="44">
        <v>1.8</v>
      </c>
    </row>
    <row r="225" spans="2:3">
      <c r="B225" s="1">
        <v>39587</v>
      </c>
      <c r="C225" s="44">
        <v>1.855</v>
      </c>
    </row>
    <row r="226" spans="2:3">
      <c r="B226" s="1">
        <v>39595</v>
      </c>
      <c r="C226" s="44">
        <v>1.87</v>
      </c>
    </row>
    <row r="227" spans="2:3">
      <c r="B227" s="1">
        <v>39601</v>
      </c>
      <c r="C227" s="44">
        <v>1.82</v>
      </c>
    </row>
    <row r="228" spans="2:3">
      <c r="B228" s="1">
        <v>39608</v>
      </c>
      <c r="C228" s="44">
        <v>1.85</v>
      </c>
    </row>
    <row r="229" spans="2:3">
      <c r="B229" s="1">
        <v>39615</v>
      </c>
      <c r="C229" s="44">
        <v>2.0499999999999998</v>
      </c>
    </row>
    <row r="230" spans="2:3">
      <c r="B230" s="1">
        <v>39622</v>
      </c>
      <c r="C230" s="44">
        <v>1.855</v>
      </c>
    </row>
    <row r="231" spans="2:3">
      <c r="B231" s="1">
        <v>39629</v>
      </c>
      <c r="C231" s="44">
        <v>1.9</v>
      </c>
    </row>
    <row r="232" spans="2:3">
      <c r="B232" s="1">
        <v>39636</v>
      </c>
      <c r="C232" s="44">
        <v>1.865</v>
      </c>
    </row>
    <row r="233" spans="2:3">
      <c r="B233" s="1">
        <v>39643</v>
      </c>
      <c r="C233" s="44">
        <v>1.61</v>
      </c>
    </row>
    <row r="234" spans="2:3">
      <c r="B234" s="1">
        <v>39650</v>
      </c>
      <c r="C234" s="44">
        <v>1.52</v>
      </c>
    </row>
    <row r="235" spans="2:3">
      <c r="B235" s="1">
        <v>39657</v>
      </c>
      <c r="C235" s="44">
        <v>1.6950000000000001</v>
      </c>
    </row>
    <row r="236" spans="2:3">
      <c r="B236" s="1">
        <v>39664</v>
      </c>
      <c r="C236" s="44">
        <v>1.71</v>
      </c>
    </row>
    <row r="237" spans="2:3">
      <c r="B237" s="1">
        <v>39671</v>
      </c>
      <c r="C237" s="44">
        <v>1.87</v>
      </c>
    </row>
    <row r="238" spans="2:3">
      <c r="B238" s="1">
        <v>39678</v>
      </c>
      <c r="C238" s="44">
        <v>1.85</v>
      </c>
    </row>
    <row r="239" spans="2:3">
      <c r="B239" s="1">
        <v>39685</v>
      </c>
      <c r="C239" s="44">
        <v>1.71</v>
      </c>
    </row>
    <row r="240" spans="2:3">
      <c r="B240" s="1">
        <v>39693</v>
      </c>
      <c r="C240" s="44">
        <v>1.6850000000000001</v>
      </c>
    </row>
    <row r="241" spans="2:3">
      <c r="B241" s="1">
        <v>39699</v>
      </c>
      <c r="C241" s="44">
        <v>1.69</v>
      </c>
    </row>
    <row r="242" spans="2:3">
      <c r="B242" s="1">
        <v>39706</v>
      </c>
      <c r="C242" s="44">
        <v>1.05</v>
      </c>
    </row>
    <row r="243" spans="2:3">
      <c r="B243" s="1">
        <v>39713</v>
      </c>
      <c r="C243" s="44">
        <v>1.42</v>
      </c>
    </row>
    <row r="244" spans="2:3">
      <c r="B244" s="1">
        <v>39720</v>
      </c>
      <c r="C244" s="44">
        <v>1.1000000000000001</v>
      </c>
    </row>
    <row r="245" spans="2:3">
      <c r="B245" s="1">
        <v>39727</v>
      </c>
      <c r="C245" s="44">
        <v>0.46</v>
      </c>
    </row>
    <row r="246" spans="2:3">
      <c r="B246" s="1">
        <v>39735</v>
      </c>
      <c r="C246" s="44">
        <v>0.5</v>
      </c>
    </row>
    <row r="247" spans="2:3">
      <c r="B247" s="1">
        <v>39741</v>
      </c>
      <c r="C247" s="44">
        <v>1.25</v>
      </c>
    </row>
    <row r="248" spans="2:3">
      <c r="B248" s="1">
        <v>39748</v>
      </c>
      <c r="C248" s="44">
        <v>0.9</v>
      </c>
    </row>
    <row r="249" spans="2:3">
      <c r="B249" s="1">
        <v>39755</v>
      </c>
      <c r="C249" s="44">
        <v>0.53</v>
      </c>
    </row>
    <row r="250" spans="2:3">
      <c r="B250" s="1">
        <v>39762</v>
      </c>
      <c r="C250" s="44">
        <v>0.35499999999999998</v>
      </c>
    </row>
    <row r="251" spans="2:3">
      <c r="B251" s="1">
        <v>39769</v>
      </c>
      <c r="C251" s="44">
        <v>0.15</v>
      </c>
    </row>
    <row r="252" spans="2:3">
      <c r="B252" s="1">
        <v>39776</v>
      </c>
      <c r="C252" s="44">
        <v>0.15</v>
      </c>
    </row>
    <row r="253" spans="2:3">
      <c r="B253" s="1">
        <v>39783</v>
      </c>
      <c r="C253" s="44">
        <v>0.05</v>
      </c>
    </row>
    <row r="254" spans="2:3">
      <c r="B254" s="1">
        <v>39790</v>
      </c>
      <c r="C254" s="44">
        <v>5.0000000000000001E-3</v>
      </c>
    </row>
    <row r="255" spans="2:3">
      <c r="B255" s="1">
        <v>39797</v>
      </c>
      <c r="C255" s="44">
        <v>0.05</v>
      </c>
    </row>
    <row r="256" spans="2:3">
      <c r="B256" s="1">
        <v>39804</v>
      </c>
      <c r="C256" s="44">
        <v>0.04</v>
      </c>
    </row>
    <row r="257" spans="2:3">
      <c r="B257" s="1">
        <v>39811</v>
      </c>
      <c r="C257" s="44">
        <v>0.05</v>
      </c>
    </row>
    <row r="258" spans="2:3">
      <c r="B258" s="1">
        <v>39818</v>
      </c>
      <c r="C258" s="44">
        <v>0.15</v>
      </c>
    </row>
    <row r="259" spans="2:3">
      <c r="B259" s="1">
        <v>39825</v>
      </c>
      <c r="C259" s="44">
        <v>0.12</v>
      </c>
    </row>
    <row r="260" spans="2:3">
      <c r="B260" s="1">
        <v>39833</v>
      </c>
      <c r="C260" s="44">
        <v>0.14000000000000001</v>
      </c>
    </row>
    <row r="261" spans="2:3">
      <c r="B261" s="1">
        <v>39839</v>
      </c>
      <c r="C261" s="44">
        <v>0.15</v>
      </c>
    </row>
    <row r="262" spans="2:3">
      <c r="B262" s="1">
        <v>39846</v>
      </c>
      <c r="C262" s="44">
        <v>0.27</v>
      </c>
    </row>
    <row r="263" spans="2:3">
      <c r="B263" s="1">
        <v>39853</v>
      </c>
      <c r="C263" s="44">
        <v>0.34</v>
      </c>
    </row>
    <row r="264" spans="2:3">
      <c r="B264" s="1">
        <v>39861</v>
      </c>
      <c r="C264" s="44">
        <v>0.32500000000000001</v>
      </c>
    </row>
    <row r="265" spans="2:3">
      <c r="B265" s="1">
        <v>39867</v>
      </c>
      <c r="C265" s="44">
        <v>0.3</v>
      </c>
    </row>
    <row r="266" spans="2:3">
      <c r="B266" s="1">
        <v>39874</v>
      </c>
      <c r="C266" s="44">
        <v>0.28000000000000003</v>
      </c>
    </row>
    <row r="267" spans="2:3">
      <c r="B267" s="1">
        <v>39881</v>
      </c>
      <c r="C267" s="44">
        <v>0.24</v>
      </c>
    </row>
    <row r="268" spans="2:3">
      <c r="B268" s="1">
        <v>39888</v>
      </c>
      <c r="C268" s="44">
        <v>0.25</v>
      </c>
    </row>
    <row r="269" spans="2:3">
      <c r="B269" s="1">
        <v>39895</v>
      </c>
      <c r="C269" s="44">
        <v>0.22500000000000001</v>
      </c>
    </row>
    <row r="270" spans="2:3">
      <c r="B270" s="1">
        <v>39902</v>
      </c>
      <c r="C270" s="44">
        <v>0.19500000000000001</v>
      </c>
    </row>
    <row r="271" spans="2:3">
      <c r="B271" s="1">
        <v>39909</v>
      </c>
      <c r="C271" s="44">
        <v>0.2</v>
      </c>
    </row>
    <row r="272" spans="2:3">
      <c r="B272" s="1">
        <v>39916</v>
      </c>
      <c r="C272" s="44">
        <v>0.18</v>
      </c>
    </row>
    <row r="273" spans="2:3">
      <c r="B273" s="1">
        <v>39923</v>
      </c>
      <c r="C273" s="44">
        <v>0.13500000000000001</v>
      </c>
    </row>
    <row r="274" spans="2:3">
      <c r="B274" s="1">
        <v>39930</v>
      </c>
      <c r="C274" s="44">
        <v>0.13500000000000001</v>
      </c>
    </row>
    <row r="275" spans="2:3">
      <c r="B275" s="1">
        <v>39937</v>
      </c>
      <c r="C275" s="44">
        <v>0.19500000000000001</v>
      </c>
    </row>
    <row r="276" spans="2:3">
      <c r="B276" s="1">
        <v>39944</v>
      </c>
      <c r="C276" s="44">
        <v>0.19</v>
      </c>
    </row>
    <row r="277" spans="2:3">
      <c r="B277" s="1">
        <v>39951</v>
      </c>
      <c r="C277" s="44">
        <v>0.185</v>
      </c>
    </row>
    <row r="278" spans="2:3">
      <c r="B278" s="1">
        <v>39959</v>
      </c>
      <c r="C278" s="44">
        <v>0.17499999999999999</v>
      </c>
    </row>
    <row r="279" spans="2:3">
      <c r="B279" s="1">
        <v>39965</v>
      </c>
      <c r="C279" s="44">
        <v>0.15</v>
      </c>
    </row>
    <row r="280" spans="2:3">
      <c r="B280" s="1">
        <v>39972</v>
      </c>
      <c r="C280" s="44">
        <v>0.19</v>
      </c>
    </row>
    <row r="281" spans="2:3">
      <c r="B281" s="1">
        <v>39979</v>
      </c>
      <c r="C281" s="44">
        <v>0.16</v>
      </c>
    </row>
    <row r="282" spans="2:3">
      <c r="B282" s="1">
        <v>39986</v>
      </c>
      <c r="C282" s="44">
        <v>0.19500000000000001</v>
      </c>
    </row>
    <row r="283" spans="2:3">
      <c r="B283" s="1">
        <v>39993</v>
      </c>
      <c r="C283" s="44">
        <v>0.19500000000000001</v>
      </c>
    </row>
    <row r="284" spans="2:3">
      <c r="B284" s="1">
        <v>40000</v>
      </c>
      <c r="C284" s="44">
        <v>0.19</v>
      </c>
    </row>
    <row r="285" spans="2:3">
      <c r="B285" s="1">
        <v>40007</v>
      </c>
      <c r="C285" s="44">
        <v>0.18</v>
      </c>
    </row>
    <row r="286" spans="2:3">
      <c r="B286" s="1">
        <v>40014</v>
      </c>
      <c r="C286" s="44">
        <v>0.19</v>
      </c>
    </row>
    <row r="287" spans="2:3">
      <c r="B287" s="1">
        <v>40021</v>
      </c>
      <c r="C287" s="44">
        <v>0.19</v>
      </c>
    </row>
    <row r="288" spans="2:3">
      <c r="B288" s="1">
        <v>40028</v>
      </c>
      <c r="C288" s="44">
        <v>0.18</v>
      </c>
    </row>
    <row r="289" spans="2:3">
      <c r="B289" s="1">
        <v>40035</v>
      </c>
      <c r="C289" s="44">
        <v>0.185</v>
      </c>
    </row>
    <row r="290" spans="2:3">
      <c r="B290" s="1">
        <v>40042</v>
      </c>
      <c r="C290" s="44">
        <v>0.18</v>
      </c>
    </row>
    <row r="291" spans="2:3">
      <c r="B291" s="1">
        <v>40049</v>
      </c>
      <c r="C291" s="44">
        <v>0.16</v>
      </c>
    </row>
    <row r="292" spans="2:3">
      <c r="B292" s="1">
        <v>40056</v>
      </c>
      <c r="C292" s="44">
        <v>0.15</v>
      </c>
    </row>
    <row r="293" spans="2:3">
      <c r="B293" s="1">
        <v>40064</v>
      </c>
      <c r="C293" s="44">
        <v>0.14000000000000001</v>
      </c>
    </row>
    <row r="294" spans="2:3">
      <c r="B294" s="1">
        <v>40070</v>
      </c>
      <c r="C294" s="44">
        <v>0.13500000000000001</v>
      </c>
    </row>
    <row r="295" spans="2:3">
      <c r="B295" s="1">
        <v>40077</v>
      </c>
      <c r="C295" s="44">
        <v>0.1</v>
      </c>
    </row>
    <row r="296" spans="2:3">
      <c r="B296" s="1">
        <v>40084</v>
      </c>
      <c r="C296" s="44">
        <v>0.115</v>
      </c>
    </row>
    <row r="297" spans="2:3">
      <c r="B297" s="1">
        <v>40091</v>
      </c>
      <c r="C297" s="44">
        <v>7.4999999999999997E-2</v>
      </c>
    </row>
    <row r="298" spans="2:3">
      <c r="B298" s="1">
        <v>40099</v>
      </c>
      <c r="C298" s="44">
        <v>7.0000000000000007E-2</v>
      </c>
    </row>
    <row r="299" spans="2:3">
      <c r="B299" s="1">
        <v>40105</v>
      </c>
      <c r="C299" s="44">
        <v>0.08</v>
      </c>
    </row>
    <row r="300" spans="2:3">
      <c r="B300" s="1">
        <v>40112</v>
      </c>
      <c r="C300" s="44">
        <v>7.4999999999999997E-2</v>
      </c>
    </row>
    <row r="301" spans="2:3">
      <c r="B301" s="1">
        <v>40119</v>
      </c>
      <c r="C301" s="44">
        <v>0.06</v>
      </c>
    </row>
    <row r="302" spans="2:3">
      <c r="B302" s="1">
        <v>40126</v>
      </c>
      <c r="C302" s="44">
        <v>6.5000000000000002E-2</v>
      </c>
    </row>
    <row r="303" spans="2:3">
      <c r="B303" s="1">
        <v>40133</v>
      </c>
      <c r="C303" s="44">
        <v>6.5000000000000002E-2</v>
      </c>
    </row>
    <row r="304" spans="2:3">
      <c r="B304" s="1">
        <v>40140</v>
      </c>
      <c r="C304" s="44">
        <v>0.04</v>
      </c>
    </row>
    <row r="305" spans="2:3">
      <c r="B305" s="1">
        <v>40147</v>
      </c>
      <c r="C305" s="44">
        <v>0.06</v>
      </c>
    </row>
    <row r="306" spans="2:3">
      <c r="B306" s="1">
        <v>40154</v>
      </c>
      <c r="C306" s="44">
        <v>0.05</v>
      </c>
    </row>
    <row r="307" spans="2:3">
      <c r="B307" s="1">
        <v>40161</v>
      </c>
      <c r="C307" s="44">
        <v>0.04</v>
      </c>
    </row>
    <row r="308" spans="2:3">
      <c r="B308" s="1">
        <v>40168</v>
      </c>
      <c r="C308" s="44">
        <v>7.0000000000000007E-2</v>
      </c>
    </row>
    <row r="309" spans="2:3">
      <c r="B309" s="1">
        <v>40175</v>
      </c>
      <c r="C309" s="44">
        <v>0.11</v>
      </c>
    </row>
    <row r="310" spans="2:3">
      <c r="B310" s="1">
        <v>40182</v>
      </c>
      <c r="C310" s="44">
        <v>0.08</v>
      </c>
    </row>
    <row r="311" spans="2:3">
      <c r="B311" s="1">
        <v>40189</v>
      </c>
      <c r="C311" s="44">
        <v>0.04</v>
      </c>
    </row>
    <row r="312" spans="2:3">
      <c r="B312" s="1">
        <v>40197</v>
      </c>
      <c r="C312" s="44">
        <v>0.06</v>
      </c>
    </row>
    <row r="313" spans="2:3">
      <c r="B313" s="1">
        <v>40203</v>
      </c>
      <c r="C313" s="44">
        <v>5.5E-2</v>
      </c>
    </row>
    <row r="314" spans="2:3">
      <c r="B314" s="1">
        <v>40210</v>
      </c>
      <c r="C314" s="44">
        <v>9.5000000000000001E-2</v>
      </c>
    </row>
    <row r="315" spans="2:3">
      <c r="B315" s="1">
        <v>40217</v>
      </c>
      <c r="C315" s="44">
        <v>0.11</v>
      </c>
    </row>
    <row r="316" spans="2:3">
      <c r="B316" s="1">
        <v>40225</v>
      </c>
      <c r="C316" s="44">
        <v>0.1</v>
      </c>
    </row>
    <row r="317" spans="2:3">
      <c r="B317" s="1">
        <v>40231</v>
      </c>
      <c r="C317" s="44">
        <v>0.1</v>
      </c>
    </row>
    <row r="318" spans="2:3">
      <c r="B318" s="1">
        <v>40238</v>
      </c>
      <c r="C318" s="44">
        <v>0.125</v>
      </c>
    </row>
    <row r="319" spans="2:3">
      <c r="B319" s="1">
        <v>40245</v>
      </c>
      <c r="C319" s="44">
        <v>0.15</v>
      </c>
    </row>
    <row r="320" spans="2:3">
      <c r="B320" s="1">
        <v>40252</v>
      </c>
      <c r="C320" s="44">
        <v>0.16500000000000001</v>
      </c>
    </row>
    <row r="321" spans="2:3">
      <c r="B321" s="1">
        <v>40259</v>
      </c>
      <c r="C321" s="44">
        <v>0.155</v>
      </c>
    </row>
    <row r="322" spans="2:3">
      <c r="B322" s="1">
        <v>40266</v>
      </c>
      <c r="C322" s="44">
        <v>0.14499999999999999</v>
      </c>
    </row>
    <row r="323" spans="2:3">
      <c r="B323" s="1">
        <v>40273</v>
      </c>
      <c r="C323" s="44">
        <v>0.17499999999999999</v>
      </c>
    </row>
    <row r="324" spans="2:3">
      <c r="B324" s="1">
        <v>40280</v>
      </c>
      <c r="C324" s="44">
        <v>0.155</v>
      </c>
    </row>
    <row r="325" spans="2:3">
      <c r="B325" s="1">
        <v>40287</v>
      </c>
      <c r="C325" s="44">
        <v>0.14499999999999999</v>
      </c>
    </row>
    <row r="326" spans="2:3">
      <c r="B326" s="1">
        <v>40294</v>
      </c>
      <c r="C326" s="44">
        <v>0.15</v>
      </c>
    </row>
    <row r="327" spans="2:3">
      <c r="B327" s="1">
        <v>40301</v>
      </c>
      <c r="C327" s="44">
        <v>0.16500000000000001</v>
      </c>
    </row>
    <row r="328" spans="2:3">
      <c r="B328" s="1">
        <v>40308</v>
      </c>
      <c r="C328" s="44">
        <v>0.155</v>
      </c>
    </row>
    <row r="329" spans="2:3">
      <c r="B329" s="1">
        <v>40315</v>
      </c>
      <c r="C329" s="44">
        <v>0.16</v>
      </c>
    </row>
    <row r="330" spans="2:3">
      <c r="B330" s="1">
        <v>40322</v>
      </c>
      <c r="C330" s="44">
        <v>0.16500000000000001</v>
      </c>
    </row>
    <row r="331" spans="2:3">
      <c r="B331" s="1">
        <v>40330</v>
      </c>
      <c r="C331" s="44">
        <v>0.16</v>
      </c>
    </row>
    <row r="332" spans="2:3">
      <c r="B332" s="1">
        <v>40336</v>
      </c>
      <c r="C332" s="44">
        <v>0.13</v>
      </c>
    </row>
    <row r="333" spans="2:3">
      <c r="B333" s="1">
        <v>40343</v>
      </c>
      <c r="C333" s="44">
        <v>6.5000000000000002E-2</v>
      </c>
    </row>
    <row r="334" spans="2:3">
      <c r="B334" s="1">
        <v>40350</v>
      </c>
      <c r="C334" s="44">
        <v>0.115</v>
      </c>
    </row>
    <row r="335" spans="2:3">
      <c r="B335" s="1">
        <v>40357</v>
      </c>
      <c r="C335" s="44">
        <v>0.16</v>
      </c>
    </row>
    <row r="336" spans="2:3">
      <c r="B336" s="1">
        <v>40365</v>
      </c>
      <c r="C336" s="44">
        <v>0.16500000000000001</v>
      </c>
    </row>
    <row r="337" spans="2:3">
      <c r="B337" s="1">
        <v>40371</v>
      </c>
      <c r="C337" s="44">
        <v>0.15</v>
      </c>
    </row>
    <row r="338" spans="2:3">
      <c r="B338" s="1">
        <v>40378</v>
      </c>
      <c r="C338" s="44">
        <v>0.155</v>
      </c>
    </row>
    <row r="339" spans="2:3">
      <c r="B339" s="1">
        <v>40385</v>
      </c>
      <c r="C339" s="44">
        <v>0.15</v>
      </c>
    </row>
    <row r="340" spans="2:3">
      <c r="B340" s="1">
        <v>40392</v>
      </c>
      <c r="C340" s="44">
        <v>0.155</v>
      </c>
    </row>
    <row r="341" spans="2:3">
      <c r="B341" s="1">
        <v>40399</v>
      </c>
      <c r="C341" s="44">
        <v>0.15</v>
      </c>
    </row>
    <row r="342" spans="2:3">
      <c r="B342" s="1">
        <v>40406</v>
      </c>
      <c r="C342" s="44">
        <v>0.155</v>
      </c>
    </row>
    <row r="343" spans="2:3">
      <c r="B343" s="1">
        <v>40413</v>
      </c>
      <c r="C343" s="44">
        <v>0.155</v>
      </c>
    </row>
    <row r="344" spans="2:3">
      <c r="B344" s="1">
        <v>40420</v>
      </c>
      <c r="C344" s="44">
        <v>0.14499999999999999</v>
      </c>
    </row>
    <row r="345" spans="2:3">
      <c r="B345" s="1">
        <v>40428</v>
      </c>
      <c r="C345" s="44">
        <v>0.13500000000000001</v>
      </c>
    </row>
    <row r="346" spans="2:3">
      <c r="B346" s="1">
        <v>40434</v>
      </c>
      <c r="C346" s="44">
        <v>0.14000000000000001</v>
      </c>
    </row>
    <row r="347" spans="2:3">
      <c r="B347" s="1">
        <v>40441</v>
      </c>
      <c r="C347" s="44">
        <v>0.16</v>
      </c>
    </row>
    <row r="348" spans="2:3">
      <c r="B348" s="1">
        <v>40448</v>
      </c>
      <c r="C348" s="44">
        <v>0.155</v>
      </c>
    </row>
    <row r="349" spans="2:3">
      <c r="B349" s="1">
        <v>40455</v>
      </c>
      <c r="C349" s="44">
        <v>0.13</v>
      </c>
    </row>
    <row r="350" spans="2:3">
      <c r="B350" s="1">
        <v>40463</v>
      </c>
      <c r="C350" s="44">
        <v>0.125</v>
      </c>
    </row>
    <row r="351" spans="2:3">
      <c r="B351" s="1">
        <v>40469</v>
      </c>
      <c r="C351" s="44">
        <v>0.13500000000000001</v>
      </c>
    </row>
    <row r="352" spans="2:3">
      <c r="B352" s="1">
        <v>40476</v>
      </c>
      <c r="C352" s="44">
        <v>0.13</v>
      </c>
    </row>
    <row r="353" spans="2:3">
      <c r="B353" s="1">
        <v>40483</v>
      </c>
      <c r="C353" s="44">
        <v>0.125</v>
      </c>
    </row>
    <row r="354" spans="2:3">
      <c r="B354" s="1">
        <v>40490</v>
      </c>
      <c r="C354" s="44">
        <v>0.125</v>
      </c>
    </row>
    <row r="355" spans="2:3">
      <c r="B355" s="1">
        <v>40497</v>
      </c>
      <c r="C355" s="44">
        <v>0.13500000000000001</v>
      </c>
    </row>
    <row r="356" spans="2:3">
      <c r="B356" s="1">
        <v>40504</v>
      </c>
      <c r="C356" s="44">
        <v>0.14000000000000001</v>
      </c>
    </row>
    <row r="357" spans="2:3">
      <c r="B357" s="1">
        <v>40511</v>
      </c>
      <c r="C357" s="44">
        <v>0.17499999999999999</v>
      </c>
    </row>
    <row r="358" spans="2:3">
      <c r="B358" s="1">
        <v>40518</v>
      </c>
      <c r="C358" s="44">
        <v>0.14499999999999999</v>
      </c>
    </row>
    <row r="359" spans="2:3">
      <c r="B359" s="1">
        <v>40525</v>
      </c>
      <c r="C359" s="44">
        <v>0.14000000000000001</v>
      </c>
    </row>
    <row r="360" spans="2:3">
      <c r="B360" s="1">
        <v>40532</v>
      </c>
      <c r="C360" s="44">
        <v>0.13</v>
      </c>
    </row>
    <row r="361" spans="2:3">
      <c r="B361" s="1">
        <v>40539</v>
      </c>
      <c r="C361" s="44">
        <v>0.18</v>
      </c>
    </row>
    <row r="362" spans="2:3">
      <c r="B362" s="1">
        <v>40546</v>
      </c>
      <c r="C362" s="44">
        <v>0.15</v>
      </c>
    </row>
    <row r="363" spans="2:3">
      <c r="B363" s="1">
        <v>40553</v>
      </c>
      <c r="C363" s="44">
        <v>0.15</v>
      </c>
    </row>
    <row r="364" spans="2:3">
      <c r="B364" s="1">
        <v>40561</v>
      </c>
      <c r="C364" s="44">
        <v>0.155</v>
      </c>
    </row>
    <row r="365" spans="2:3">
      <c r="B365" s="1">
        <v>40567</v>
      </c>
      <c r="C365" s="44">
        <v>0.155</v>
      </c>
    </row>
    <row r="366" spans="2:3">
      <c r="B366" s="1">
        <v>40574</v>
      </c>
      <c r="C366" s="44">
        <v>0.15</v>
      </c>
    </row>
    <row r="367" spans="2:3">
      <c r="B367" s="1">
        <v>40581</v>
      </c>
      <c r="C367" s="44">
        <v>0.15</v>
      </c>
    </row>
    <row r="368" spans="2:3">
      <c r="B368" s="1">
        <v>40588</v>
      </c>
      <c r="C368" s="44">
        <v>0.13</v>
      </c>
    </row>
    <row r="369" spans="2:3">
      <c r="B369" s="1">
        <v>40596</v>
      </c>
      <c r="C369" s="44">
        <v>0.11</v>
      </c>
    </row>
    <row r="370" spans="2:3">
      <c r="B370" s="1">
        <v>40602</v>
      </c>
      <c r="C370" s="44">
        <v>0.14499999999999999</v>
      </c>
    </row>
    <row r="371" spans="2:3">
      <c r="B371" s="1">
        <v>40609</v>
      </c>
      <c r="C371" s="44">
        <v>0.11</v>
      </c>
    </row>
    <row r="372" spans="2:3">
      <c r="B372" s="1">
        <v>40616</v>
      </c>
      <c r="C372" s="44">
        <v>0.09</v>
      </c>
    </row>
    <row r="373" spans="2:3">
      <c r="B373" s="1">
        <v>40623</v>
      </c>
      <c r="C373" s="44">
        <v>9.5000000000000001E-2</v>
      </c>
    </row>
    <row r="374" spans="2:3">
      <c r="B374" s="1">
        <v>40630</v>
      </c>
      <c r="C374" s="44">
        <v>0.1</v>
      </c>
    </row>
    <row r="375" spans="2:3">
      <c r="B375" s="1">
        <v>40637</v>
      </c>
      <c r="C375" s="44">
        <v>0.05</v>
      </c>
    </row>
    <row r="376" spans="2:3">
      <c r="B376" s="1">
        <v>40644</v>
      </c>
      <c r="C376" s="44">
        <v>0.05</v>
      </c>
    </row>
    <row r="377" spans="2:3">
      <c r="B377" s="1">
        <v>40651</v>
      </c>
      <c r="C377" s="44">
        <v>0.06</v>
      </c>
    </row>
    <row r="378" spans="2:3">
      <c r="B378" s="1">
        <v>40658</v>
      </c>
      <c r="C378" s="44">
        <v>6.5000000000000002E-2</v>
      </c>
    </row>
    <row r="379" spans="2:3">
      <c r="B379" s="1">
        <v>40665</v>
      </c>
      <c r="C379" s="44">
        <v>0.05</v>
      </c>
    </row>
    <row r="380" spans="2:3">
      <c r="B380" s="1">
        <v>40672</v>
      </c>
      <c r="C380" s="44">
        <v>2.5000000000000001E-2</v>
      </c>
    </row>
    <row r="381" spans="2:3">
      <c r="B381" s="1">
        <v>40679</v>
      </c>
      <c r="C381" s="44">
        <v>0.03</v>
      </c>
    </row>
    <row r="382" spans="2:3">
      <c r="B382" s="1">
        <v>40686</v>
      </c>
      <c r="C382" s="44">
        <v>5.5E-2</v>
      </c>
    </row>
    <row r="383" spans="2:3">
      <c r="B383" s="1">
        <v>40694</v>
      </c>
      <c r="C383" s="44">
        <v>0.06</v>
      </c>
    </row>
    <row r="384" spans="2:3">
      <c r="B384" s="1">
        <v>40700</v>
      </c>
      <c r="C384" s="44">
        <v>4.4999999999999998E-2</v>
      </c>
    </row>
    <row r="385" spans="2:3">
      <c r="B385" s="1">
        <v>40707</v>
      </c>
      <c r="C385" s="44">
        <v>0.05</v>
      </c>
    </row>
    <row r="386" spans="2:3">
      <c r="B386" s="1">
        <v>40714</v>
      </c>
      <c r="C386" s="44">
        <v>3.5000000000000003E-2</v>
      </c>
    </row>
    <row r="387" spans="2:3">
      <c r="B387" s="1">
        <v>40721</v>
      </c>
      <c r="C387" s="44">
        <v>2.5000000000000001E-2</v>
      </c>
    </row>
    <row r="388" spans="2:3">
      <c r="B388" s="1">
        <v>40729</v>
      </c>
      <c r="C388" s="44">
        <v>2.5000000000000001E-2</v>
      </c>
    </row>
    <row r="389" spans="2:3">
      <c r="B389" s="1">
        <v>40735</v>
      </c>
      <c r="C389" s="44">
        <v>0.03</v>
      </c>
    </row>
    <row r="390" spans="2:3">
      <c r="B390" s="1">
        <v>40742</v>
      </c>
      <c r="C390" s="44">
        <v>0.02</v>
      </c>
    </row>
    <row r="391" spans="2:3">
      <c r="B391" s="1">
        <v>40749</v>
      </c>
      <c r="C391" s="44">
        <v>0.06</v>
      </c>
    </row>
    <row r="392" spans="2:3">
      <c r="B392" s="1">
        <v>40756</v>
      </c>
      <c r="C392" s="44">
        <v>0.115</v>
      </c>
    </row>
    <row r="393" spans="2:3">
      <c r="B393" s="1">
        <v>40763</v>
      </c>
      <c r="C393" s="44">
        <v>4.4999999999999998E-2</v>
      </c>
    </row>
    <row r="394" spans="2:3">
      <c r="B394" s="1">
        <v>40770</v>
      </c>
      <c r="C394" s="44">
        <v>3.5000000000000003E-2</v>
      </c>
    </row>
    <row r="395" spans="2:3">
      <c r="B395" s="1">
        <v>40777</v>
      </c>
      <c r="C395" s="44">
        <v>1.4999999999999999E-2</v>
      </c>
    </row>
    <row r="396" spans="2:3">
      <c r="B396" s="1">
        <v>40784</v>
      </c>
      <c r="C396" s="44">
        <v>1.4999999999999999E-2</v>
      </c>
    </row>
    <row r="397" spans="2:3">
      <c r="B397" s="1">
        <v>40792</v>
      </c>
      <c r="C397" s="44">
        <v>0.03</v>
      </c>
    </row>
    <row r="398" spans="2:3">
      <c r="B398" s="1">
        <v>40798</v>
      </c>
      <c r="C398" s="44">
        <v>0.01</v>
      </c>
    </row>
    <row r="399" spans="2:3">
      <c r="B399" s="1">
        <v>40805</v>
      </c>
      <c r="C399" s="44">
        <v>0.01</v>
      </c>
    </row>
    <row r="400" spans="2:3">
      <c r="B400" s="1">
        <v>40812</v>
      </c>
      <c r="C400" s="44">
        <v>0.02</v>
      </c>
    </row>
    <row r="401" spans="2:3">
      <c r="B401" s="1">
        <v>40819</v>
      </c>
      <c r="C401" s="44">
        <v>0.02</v>
      </c>
    </row>
    <row r="402" spans="2:3">
      <c r="B402" s="1">
        <v>40827</v>
      </c>
      <c r="C402" s="44">
        <v>1.4999999999999999E-2</v>
      </c>
    </row>
    <row r="403" spans="2:3">
      <c r="B403" s="1">
        <v>40833</v>
      </c>
      <c r="C403" s="44">
        <v>0.03</v>
      </c>
    </row>
    <row r="404" spans="2:3">
      <c r="B404" s="1">
        <v>40840</v>
      </c>
      <c r="C404" s="44">
        <v>0.02</v>
      </c>
    </row>
    <row r="405" spans="2:3">
      <c r="B405" s="1">
        <v>40847</v>
      </c>
      <c r="C405" s="44">
        <v>0.01</v>
      </c>
    </row>
    <row r="406" spans="2:3">
      <c r="B406" s="1">
        <v>40854</v>
      </c>
      <c r="C406" s="44">
        <v>5.0000000000000001E-3</v>
      </c>
    </row>
    <row r="407" spans="2:3">
      <c r="B407" s="1">
        <v>40861</v>
      </c>
      <c r="C407" s="44">
        <v>0.01</v>
      </c>
    </row>
    <row r="408" spans="2:3">
      <c r="B408" s="1">
        <v>40868</v>
      </c>
      <c r="C408" s="44">
        <v>1.4999999999999999E-2</v>
      </c>
    </row>
    <row r="409" spans="2:3">
      <c r="B409" s="1">
        <v>40875</v>
      </c>
      <c r="C409" s="44">
        <v>0.03</v>
      </c>
    </row>
    <row r="410" spans="2:3">
      <c r="B410" s="1">
        <v>40882</v>
      </c>
      <c r="C410" s="44">
        <v>5.0000000000000001E-3</v>
      </c>
    </row>
    <row r="411" spans="2:3">
      <c r="B411" s="1">
        <v>40889</v>
      </c>
      <c r="C411" s="44">
        <v>0.01</v>
      </c>
    </row>
    <row r="412" spans="2:3">
      <c r="B412" s="1">
        <v>40896</v>
      </c>
      <c r="C412" s="44">
        <v>5.0000000000000001E-3</v>
      </c>
    </row>
    <row r="413" spans="2:3">
      <c r="B413" s="1">
        <v>40904</v>
      </c>
      <c r="C413" s="44">
        <v>2.5000000000000001E-2</v>
      </c>
    </row>
    <row r="414" spans="2:3">
      <c r="B414" s="1">
        <v>40911</v>
      </c>
      <c r="C414" s="44">
        <v>1.4999999999999999E-2</v>
      </c>
    </row>
    <row r="415" spans="2:3">
      <c r="B415" s="1">
        <v>40917</v>
      </c>
      <c r="C415" s="44">
        <v>0.01</v>
      </c>
    </row>
    <row r="416" spans="2:3">
      <c r="B416" s="1">
        <v>40925</v>
      </c>
      <c r="C416" s="44">
        <v>2.5000000000000001E-2</v>
      </c>
    </row>
    <row r="417" spans="2:3">
      <c r="B417" s="1">
        <v>40931</v>
      </c>
      <c r="C417" s="44">
        <v>0.04</v>
      </c>
    </row>
    <row r="418" spans="2:3">
      <c r="B418" s="1">
        <v>40938</v>
      </c>
      <c r="C418" s="44">
        <v>0.05</v>
      </c>
    </row>
    <row r="419" spans="2:3">
      <c r="B419" s="1">
        <v>40945</v>
      </c>
      <c r="C419" s="44">
        <v>0.08</v>
      </c>
    </row>
    <row r="420" spans="2:3">
      <c r="B420" s="1">
        <v>40952</v>
      </c>
      <c r="C420" s="44">
        <v>9.5000000000000001E-2</v>
      </c>
    </row>
    <row r="421" spans="2:3">
      <c r="B421" s="1">
        <v>40960</v>
      </c>
      <c r="C421" s="44">
        <v>8.5000000000000006E-2</v>
      </c>
    </row>
    <row r="422" spans="2:3">
      <c r="B422" s="1">
        <v>40966</v>
      </c>
      <c r="C422" s="44">
        <v>0.115</v>
      </c>
    </row>
    <row r="423" spans="2:3">
      <c r="B423" s="1">
        <v>40973</v>
      </c>
      <c r="C423" s="44">
        <v>0.08</v>
      </c>
    </row>
    <row r="424" spans="2:3">
      <c r="B424" s="1">
        <v>40980</v>
      </c>
      <c r="C424" s="44">
        <v>9.5000000000000001E-2</v>
      </c>
    </row>
    <row r="425" spans="2:3">
      <c r="B425" s="1">
        <v>40987</v>
      </c>
      <c r="C425" s="44">
        <v>9.5000000000000001E-2</v>
      </c>
    </row>
    <row r="426" spans="2:3">
      <c r="B426" s="1">
        <v>40994</v>
      </c>
      <c r="C426" s="44">
        <v>8.5000000000000006E-2</v>
      </c>
    </row>
    <row r="427" spans="2:3">
      <c r="B427" s="1">
        <v>41001</v>
      </c>
      <c r="C427" s="44">
        <v>7.4999999999999997E-2</v>
      </c>
    </row>
    <row r="428" spans="2:3">
      <c r="B428" s="1">
        <v>41008</v>
      </c>
      <c r="C428" s="44">
        <v>8.5000000000000006E-2</v>
      </c>
    </row>
    <row r="429" spans="2:3">
      <c r="B429" s="1">
        <v>41015</v>
      </c>
      <c r="C429" s="44">
        <v>0.08</v>
      </c>
    </row>
    <row r="430" spans="2:3">
      <c r="B430" s="1">
        <v>41022</v>
      </c>
      <c r="C430" s="44">
        <v>0.08</v>
      </c>
    </row>
    <row r="431" spans="2:3">
      <c r="B431" s="1">
        <v>41029</v>
      </c>
      <c r="C431" s="44">
        <v>9.5000000000000001E-2</v>
      </c>
    </row>
    <row r="432" spans="2:3">
      <c r="B432" s="1">
        <v>41036</v>
      </c>
      <c r="C432" s="44">
        <v>0.09</v>
      </c>
    </row>
    <row r="433" spans="2:3">
      <c r="B433" s="1">
        <v>41043</v>
      </c>
      <c r="C433" s="44">
        <v>9.5000000000000001E-2</v>
      </c>
    </row>
    <row r="434" spans="2:3">
      <c r="B434" s="1">
        <v>41050</v>
      </c>
      <c r="C434" s="44">
        <v>8.5000000000000006E-2</v>
      </c>
    </row>
    <row r="435" spans="2:3">
      <c r="B435" s="1">
        <v>41058</v>
      </c>
      <c r="C435" s="44">
        <v>8.5000000000000006E-2</v>
      </c>
    </row>
    <row r="436" spans="2:3">
      <c r="B436" s="1">
        <v>41064</v>
      </c>
      <c r="C436" s="44">
        <v>7.4999999999999997E-2</v>
      </c>
    </row>
    <row r="437" spans="2:3">
      <c r="B437" s="1">
        <v>41071</v>
      </c>
      <c r="C437" s="44">
        <v>8.5000000000000006E-2</v>
      </c>
    </row>
    <row r="438" spans="2:3">
      <c r="B438" s="1">
        <v>41078</v>
      </c>
      <c r="C438" s="44">
        <v>9.5000000000000001E-2</v>
      </c>
    </row>
    <row r="439" spans="2:3">
      <c r="B439" s="1">
        <v>41085</v>
      </c>
      <c r="C439" s="44">
        <v>9.5000000000000001E-2</v>
      </c>
    </row>
    <row r="440" spans="2:3">
      <c r="B440" s="1">
        <v>41092</v>
      </c>
      <c r="C440" s="44">
        <v>0.1</v>
      </c>
    </row>
    <row r="441" spans="2:3">
      <c r="B441" s="1">
        <v>41099</v>
      </c>
      <c r="C441" s="44">
        <v>0.09</v>
      </c>
    </row>
    <row r="442" spans="2:3">
      <c r="B442" s="1">
        <v>41106</v>
      </c>
      <c r="C442" s="44">
        <v>9.5000000000000001E-2</v>
      </c>
    </row>
    <row r="443" spans="2:3">
      <c r="B443" s="1">
        <v>41113</v>
      </c>
      <c r="C443" s="44">
        <v>9.5000000000000001E-2</v>
      </c>
    </row>
    <row r="444" spans="2:3">
      <c r="B444" s="1">
        <v>41120</v>
      </c>
      <c r="C444" s="44">
        <v>0.11</v>
      </c>
    </row>
    <row r="445" spans="2:3">
      <c r="B445" s="1">
        <v>41127</v>
      </c>
      <c r="C445" s="44">
        <v>0.1</v>
      </c>
    </row>
    <row r="446" spans="2:3">
      <c r="B446" s="1">
        <v>41134</v>
      </c>
      <c r="C446" s="44">
        <v>0.11</v>
      </c>
    </row>
    <row r="447" spans="2:3">
      <c r="B447" s="1">
        <v>41141</v>
      </c>
      <c r="C447" s="44">
        <v>0.1</v>
      </c>
    </row>
    <row r="448" spans="2:3">
      <c r="B448" s="1">
        <v>41148</v>
      </c>
      <c r="C448" s="44">
        <v>0.11</v>
      </c>
    </row>
    <row r="449" spans="2:3">
      <c r="B449" s="1">
        <v>41156</v>
      </c>
      <c r="C449" s="44">
        <v>0.1</v>
      </c>
    </row>
    <row r="450" spans="2:3">
      <c r="B450" s="1">
        <v>41162</v>
      </c>
      <c r="C450" s="44">
        <v>0.1</v>
      </c>
    </row>
    <row r="451" spans="2:3">
      <c r="B451" s="1">
        <v>41169</v>
      </c>
      <c r="C451" s="44">
        <v>0.11</v>
      </c>
    </row>
    <row r="452" spans="2:3">
      <c r="B452" s="1">
        <v>41176</v>
      </c>
      <c r="C452" s="44">
        <v>0.11</v>
      </c>
    </row>
    <row r="453" spans="2:3">
      <c r="B453" s="1">
        <v>41183</v>
      </c>
      <c r="C453" s="44">
        <v>0.09</v>
      </c>
    </row>
    <row r="454" spans="2:3">
      <c r="B454" s="1">
        <v>41191</v>
      </c>
      <c r="C454" s="44">
        <v>0.1</v>
      </c>
    </row>
    <row r="455" spans="2:3">
      <c r="B455" s="1">
        <v>41197</v>
      </c>
      <c r="C455" s="44">
        <v>0.11</v>
      </c>
    </row>
    <row r="456" spans="2:3">
      <c r="B456" s="1">
        <v>41204</v>
      </c>
      <c r="C456" s="44">
        <v>0.1</v>
      </c>
    </row>
    <row r="457" spans="2:3">
      <c r="B457" s="1">
        <v>41211</v>
      </c>
      <c r="C457" s="44">
        <v>0.13</v>
      </c>
    </row>
    <row r="458" spans="2:3">
      <c r="B458" s="1">
        <v>41218</v>
      </c>
      <c r="C458" s="44">
        <v>0.11</v>
      </c>
    </row>
    <row r="459" spans="2:3">
      <c r="B459" s="1">
        <v>41226</v>
      </c>
      <c r="C459" s="44">
        <v>0.11</v>
      </c>
    </row>
    <row r="460" spans="2:3">
      <c r="B460" s="1">
        <v>41232</v>
      </c>
      <c r="C460" s="44">
        <v>0.09</v>
      </c>
    </row>
    <row r="461" spans="2:3">
      <c r="B461" s="1">
        <v>41239</v>
      </c>
      <c r="C461" s="44">
        <v>0.1</v>
      </c>
    </row>
    <row r="462" spans="2:3">
      <c r="B462" s="1">
        <v>41246</v>
      </c>
      <c r="C462" s="44">
        <v>0.09</v>
      </c>
    </row>
    <row r="463" spans="2:3">
      <c r="B463" s="1">
        <v>41253</v>
      </c>
      <c r="C463" s="44">
        <v>0.09</v>
      </c>
    </row>
    <row r="464" spans="2:3">
      <c r="B464" s="1">
        <v>41260</v>
      </c>
      <c r="C464" s="44">
        <v>0.04</v>
      </c>
    </row>
    <row r="465" spans="2:3">
      <c r="B465" s="1">
        <v>41269</v>
      </c>
      <c r="C465" s="44">
        <v>0.09</v>
      </c>
    </row>
    <row r="466" spans="2:3">
      <c r="B466" s="1">
        <v>41276</v>
      </c>
      <c r="C466" s="44">
        <v>7.4999999999999997E-2</v>
      </c>
    </row>
    <row r="467" spans="2:3">
      <c r="B467" s="1">
        <v>41281</v>
      </c>
      <c r="C467" s="44">
        <v>6.5000000000000002E-2</v>
      </c>
    </row>
    <row r="468" spans="2:3">
      <c r="B468" s="1">
        <v>41288</v>
      </c>
      <c r="C468" s="44">
        <v>7.4999999999999997E-2</v>
      </c>
    </row>
    <row r="469" spans="2:3">
      <c r="B469" s="1">
        <v>41296</v>
      </c>
      <c r="C469" s="44">
        <v>7.4999999999999997E-2</v>
      </c>
    </row>
    <row r="470" spans="2:3">
      <c r="B470" s="1">
        <v>41302</v>
      </c>
      <c r="C470" s="44">
        <v>7.4999999999999997E-2</v>
      </c>
    </row>
    <row r="471" spans="2:3">
      <c r="B471" s="1">
        <v>41309</v>
      </c>
      <c r="C471" s="44">
        <v>7.0000000000000007E-2</v>
      </c>
    </row>
    <row r="472" spans="2:3">
      <c r="B472" s="1">
        <v>41316</v>
      </c>
      <c r="C472" s="44">
        <v>8.5000000000000006E-2</v>
      </c>
    </row>
    <row r="473" spans="2:3">
      <c r="B473" s="1">
        <v>41324</v>
      </c>
      <c r="C473" s="44">
        <v>0.115</v>
      </c>
    </row>
    <row r="474" spans="2:3">
      <c r="B474" s="1">
        <v>41330</v>
      </c>
      <c r="C474" s="44">
        <v>0.125</v>
      </c>
    </row>
    <row r="475" spans="2:3">
      <c r="B475" s="1">
        <v>41337</v>
      </c>
      <c r="C475" s="44">
        <v>0.11</v>
      </c>
    </row>
    <row r="476" spans="2:3">
      <c r="B476" s="1">
        <v>41344</v>
      </c>
      <c r="C476" s="44">
        <v>9.5000000000000001E-2</v>
      </c>
    </row>
    <row r="477" spans="2:3">
      <c r="B477" s="1">
        <v>41351</v>
      </c>
      <c r="C477" s="44">
        <v>8.5000000000000006E-2</v>
      </c>
    </row>
    <row r="478" spans="2:3">
      <c r="B478" s="1">
        <v>41358</v>
      </c>
      <c r="C478" s="44">
        <v>7.4999999999999997E-2</v>
      </c>
    </row>
    <row r="479" spans="2:3">
      <c r="B479" s="1">
        <v>41365</v>
      </c>
      <c r="C479" s="44">
        <v>7.4999999999999997E-2</v>
      </c>
    </row>
    <row r="480" spans="2:3">
      <c r="B480" s="1">
        <v>41372</v>
      </c>
      <c r="C480" s="44">
        <v>6.5000000000000002E-2</v>
      </c>
    </row>
    <row r="481" spans="2:3">
      <c r="B481" s="1">
        <v>41379</v>
      </c>
      <c r="C481" s="44">
        <v>5.5E-2</v>
      </c>
    </row>
    <row r="482" spans="2:3">
      <c r="B482" s="1">
        <v>41386</v>
      </c>
      <c r="C482" s="44">
        <v>0.05</v>
      </c>
    </row>
    <row r="483" spans="2:3">
      <c r="B483" s="1">
        <v>41393</v>
      </c>
      <c r="C483" s="44">
        <v>0.05</v>
      </c>
    </row>
    <row r="484" spans="2:3">
      <c r="B484" s="1">
        <v>41400</v>
      </c>
      <c r="C484" s="44">
        <v>0.04</v>
      </c>
    </row>
    <row r="485" spans="2:3">
      <c r="B485" s="1">
        <v>41407</v>
      </c>
      <c r="C485" s="44">
        <v>4.4999999999999998E-2</v>
      </c>
    </row>
    <row r="486" spans="2:3">
      <c r="B486" s="1">
        <v>41414</v>
      </c>
      <c r="C486" s="44">
        <v>4.4999999999999998E-2</v>
      </c>
    </row>
    <row r="487" spans="2:3">
      <c r="B487" s="1">
        <v>41422</v>
      </c>
      <c r="C487" s="44">
        <v>4.4999999999999998E-2</v>
      </c>
    </row>
    <row r="488" spans="2:3">
      <c r="B488" s="1">
        <v>41428</v>
      </c>
      <c r="C488" s="44">
        <v>4.4999999999999998E-2</v>
      </c>
    </row>
    <row r="489" spans="2:3">
      <c r="B489" s="1">
        <v>41435</v>
      </c>
      <c r="C489" s="44">
        <v>4.4999999999999998E-2</v>
      </c>
    </row>
    <row r="490" spans="2:3">
      <c r="B490" s="1">
        <v>41442</v>
      </c>
      <c r="C490" s="44">
        <v>4.4999999999999998E-2</v>
      </c>
    </row>
    <row r="491" spans="2:3">
      <c r="B491" s="1">
        <v>41449</v>
      </c>
      <c r="C491" s="44">
        <v>0.06</v>
      </c>
    </row>
    <row r="492" spans="2:3">
      <c r="B492" s="1">
        <v>41456</v>
      </c>
      <c r="C492" s="44">
        <v>0.05</v>
      </c>
    </row>
    <row r="493" spans="2:3">
      <c r="B493" s="1">
        <v>41463</v>
      </c>
      <c r="C493" s="44">
        <v>4.4999999999999998E-2</v>
      </c>
    </row>
    <row r="494" spans="2:3">
      <c r="B494" s="1">
        <v>41470</v>
      </c>
      <c r="C494" s="44">
        <v>0.04</v>
      </c>
    </row>
    <row r="495" spans="2:3">
      <c r="B495" s="1">
        <v>41477</v>
      </c>
      <c r="C495" s="44">
        <v>3.5000000000000003E-2</v>
      </c>
    </row>
    <row r="496" spans="2:3">
      <c r="B496" s="1">
        <v>41484</v>
      </c>
      <c r="C496" s="44">
        <v>0.03</v>
      </c>
    </row>
    <row r="497" spans="2:3">
      <c r="B497" s="1">
        <v>41491</v>
      </c>
      <c r="C497" s="44">
        <v>0.04</v>
      </c>
    </row>
    <row r="498" spans="2:3">
      <c r="B498" s="1">
        <v>41498</v>
      </c>
      <c r="C498" s="44">
        <v>5.5E-2</v>
      </c>
    </row>
    <row r="499" spans="2:3">
      <c r="B499" s="1">
        <v>41505</v>
      </c>
      <c r="C499" s="44">
        <v>0.05</v>
      </c>
    </row>
    <row r="500" spans="2:3">
      <c r="B500" s="1">
        <v>41512</v>
      </c>
      <c r="C500" s="44">
        <v>0.04</v>
      </c>
    </row>
    <row r="501" spans="2:3">
      <c r="B501" s="1">
        <v>41520</v>
      </c>
      <c r="C501" s="44">
        <v>0.03</v>
      </c>
    </row>
    <row r="502" spans="2:3">
      <c r="B502" s="1">
        <v>41526</v>
      </c>
      <c r="C502" s="44">
        <v>2.0279560439545097E-2</v>
      </c>
    </row>
    <row r="503" spans="2:3">
      <c r="B503" s="1">
        <v>41533</v>
      </c>
      <c r="C503" s="44">
        <v>1.0139780219772548E-2</v>
      </c>
    </row>
    <row r="504" spans="2:3">
      <c r="B504" s="1">
        <v>41540</v>
      </c>
      <c r="C504" s="44">
        <v>2.0279560439545097E-2</v>
      </c>
    </row>
    <row r="505" spans="2:3">
      <c r="B505" s="1">
        <v>41547</v>
      </c>
      <c r="C505" s="44">
        <v>1.0139780219772548E-2</v>
      </c>
    </row>
    <row r="506" spans="2:3">
      <c r="B506" s="1">
        <v>41554</v>
      </c>
      <c r="C506" s="44">
        <v>3.5485219780231558E-2</v>
      </c>
    </row>
    <row r="507" spans="2:3">
      <c r="B507" s="1">
        <v>41562</v>
      </c>
      <c r="C507" s="44">
        <v>0.13180510989009755</v>
      </c>
    </row>
    <row r="508" spans="2:3">
      <c r="B508" s="1">
        <v>41568</v>
      </c>
      <c r="C508" s="44">
        <v>3.5485219780231558E-2</v>
      </c>
    </row>
    <row r="509" spans="2:3">
      <c r="B509" s="1">
        <v>41575</v>
      </c>
      <c r="C509" s="44">
        <v>4.5625000000004107E-2</v>
      </c>
    </row>
    <row r="510" spans="2:3">
      <c r="B510" s="1">
        <v>41582</v>
      </c>
      <c r="C510" s="44">
        <v>5.0694890109861883E-2</v>
      </c>
    </row>
    <row r="511" spans="2:3">
      <c r="B511" s="1">
        <v>41590</v>
      </c>
      <c r="C511" s="44">
        <v>7.6040329670320886E-2</v>
      </c>
    </row>
    <row r="512" spans="2:3">
      <c r="B512" s="1">
        <v>41596</v>
      </c>
      <c r="C512" s="44">
        <v>8.1110219780235665E-2</v>
      </c>
    </row>
    <row r="513" spans="2:3">
      <c r="B513" s="1">
        <v>41603</v>
      </c>
      <c r="C513" s="44">
        <v>8.0219780219764267E-2</v>
      </c>
    </row>
    <row r="514" spans="2:3">
      <c r="B514" s="1">
        <v>41611</v>
      </c>
      <c r="C514" s="44">
        <v>7.6040329670320886E-2</v>
      </c>
    </row>
    <row r="515" spans="2:3">
      <c r="B515" s="1">
        <v>41617</v>
      </c>
      <c r="C515" s="44">
        <v>7.0970439560463117E-2</v>
      </c>
    </row>
    <row r="516" spans="2:3">
      <c r="B516" s="1">
        <v>41624</v>
      </c>
      <c r="C516" s="44">
        <v>6.5904560439549204E-2</v>
      </c>
    </row>
    <row r="517" spans="2:3">
      <c r="B517" s="1">
        <v>41631</v>
      </c>
      <c r="C517" s="44">
        <v>7.0970439560463117E-2</v>
      </c>
    </row>
    <row r="518" spans="2:3">
      <c r="B518" s="1">
        <v>41638</v>
      </c>
      <c r="C518" s="44">
        <v>6.5904560439549204E-2</v>
      </c>
    </row>
    <row r="519" spans="2:3">
      <c r="B519" s="1">
        <v>41645</v>
      </c>
      <c r="C519" s="44">
        <v>5.5000879120875604E-2</v>
      </c>
    </row>
    <row r="520" spans="2:3">
      <c r="B520" s="1">
        <v>41652</v>
      </c>
      <c r="C520" s="44">
        <v>3.4999120879132498E-2</v>
      </c>
    </row>
    <row r="521" spans="2:3">
      <c r="B521" s="1">
        <v>41660</v>
      </c>
      <c r="C521" s="44">
        <v>3.4999120879132498E-2</v>
      </c>
    </row>
    <row r="522" spans="2:3">
      <c r="B522" s="1">
        <v>41666</v>
      </c>
      <c r="C522" s="44">
        <v>5.5000879120875604E-2</v>
      </c>
    </row>
    <row r="523" spans="2:3">
      <c r="B523" s="1">
        <v>41673</v>
      </c>
      <c r="C523" s="44">
        <v>3.9999560439540165E-2</v>
      </c>
    </row>
    <row r="524" spans="2:3">
      <c r="B524" s="1">
        <v>41680</v>
      </c>
      <c r="C524" s="44">
        <v>9.5000439560415761E-2</v>
      </c>
    </row>
    <row r="525" spans="2:3">
      <c r="B525" s="1">
        <v>41688</v>
      </c>
      <c r="C525" s="44">
        <v>5.0000439560411711E-2</v>
      </c>
    </row>
    <row r="526" spans="2:3">
      <c r="B526" s="1">
        <v>41694</v>
      </c>
      <c r="C526" s="44">
        <v>4.5000000000004051E-2</v>
      </c>
    </row>
    <row r="527" spans="2:3">
      <c r="B527" s="1">
        <v>41701</v>
      </c>
      <c r="C527" s="44">
        <v>5.0000439560411711E-2</v>
      </c>
    </row>
    <row r="528" spans="2:3">
      <c r="B528" s="1">
        <v>41708</v>
      </c>
      <c r="C528" s="44">
        <v>5.0000439560411711E-2</v>
      </c>
    </row>
    <row r="529" spans="2:3">
      <c r="B529" s="1">
        <v>41715</v>
      </c>
      <c r="C529" s="44">
        <v>5.0000439560411711E-2</v>
      </c>
    </row>
    <row r="530" spans="2:3">
      <c r="B530" s="1">
        <v>41722</v>
      </c>
      <c r="C530" s="44">
        <v>5.0000439560411711E-2</v>
      </c>
    </row>
    <row r="531" spans="2:3">
      <c r="B531" s="1">
        <v>41729</v>
      </c>
      <c r="C531" s="44">
        <v>4.5000000000004051E-2</v>
      </c>
    </row>
    <row r="532" spans="2:3">
      <c r="B532" s="1">
        <v>41736</v>
      </c>
      <c r="C532" s="44">
        <v>2.9998681318668605E-2</v>
      </c>
    </row>
    <row r="533" spans="2:3">
      <c r="B533" s="1">
        <v>41743</v>
      </c>
      <c r="C533" s="44">
        <v>3.4999120879132498E-2</v>
      </c>
    </row>
    <row r="534" spans="2:3">
      <c r="B534" s="1">
        <v>41750</v>
      </c>
      <c r="C534" s="44">
        <v>2.9998681318668605E-2</v>
      </c>
    </row>
    <row r="535" spans="2:3">
      <c r="B535" s="1">
        <v>41757</v>
      </c>
      <c r="C535" s="44">
        <v>2.0001758241743106E-2</v>
      </c>
    </row>
    <row r="536" spans="2:3">
      <c r="B536" s="1">
        <v>41764</v>
      </c>
      <c r="C536" s="44">
        <v>2.4998241758260945E-2</v>
      </c>
    </row>
    <row r="537" spans="2:3">
      <c r="B537" s="1">
        <v>41771</v>
      </c>
      <c r="C537" s="44">
        <v>2.4998241758260945E-2</v>
      </c>
    </row>
    <row r="538" spans="2:3">
      <c r="B538" s="1">
        <v>41778</v>
      </c>
      <c r="C538">
        <v>2.4998241758260945E-2</v>
      </c>
    </row>
    <row r="539" spans="2:3">
      <c r="B539" s="1">
        <v>41786</v>
      </c>
      <c r="C539">
        <v>2.9998681318668605E-2</v>
      </c>
    </row>
    <row r="540" spans="2:3">
      <c r="B540" s="1">
        <v>41792</v>
      </c>
      <c r="C540">
        <v>3.4999120879132498E-2</v>
      </c>
    </row>
    <row r="541" spans="2:3">
      <c r="B541" s="1">
        <v>41799</v>
      </c>
      <c r="C541">
        <v>3.4999120879132498E-2</v>
      </c>
    </row>
    <row r="542" spans="2:3">
      <c r="B542" s="1">
        <v>41806</v>
      </c>
      <c r="C542">
        <v>3.4999120879132498E-2</v>
      </c>
    </row>
    <row r="543" spans="2:3">
      <c r="B543" s="1">
        <v>41813</v>
      </c>
      <c r="C543">
        <v>2.4998241758260945E-2</v>
      </c>
    </row>
    <row r="544" spans="2:3">
      <c r="B544" s="1">
        <v>41820</v>
      </c>
      <c r="C544">
        <v>3.9999560439540165E-2</v>
      </c>
    </row>
    <row r="545" spans="2:3">
      <c r="B545" s="1">
        <v>41827</v>
      </c>
      <c r="C545">
        <v>2.9998681318668605E-2</v>
      </c>
    </row>
    <row r="546" spans="2:3">
      <c r="B546" s="1">
        <v>41834</v>
      </c>
      <c r="C546">
        <v>2.4998241758260945E-2</v>
      </c>
    </row>
    <row r="547" spans="2:3">
      <c r="B547" s="1">
        <v>41841</v>
      </c>
      <c r="C547">
        <v>2.4998241758260945E-2</v>
      </c>
    </row>
    <row r="548" spans="2:3">
      <c r="B548" s="1">
        <v>41848</v>
      </c>
      <c r="C548">
        <v>2.9998681318668605E-2</v>
      </c>
    </row>
    <row r="549" spans="2:3">
      <c r="B549" s="1">
        <v>41855</v>
      </c>
      <c r="C549">
        <v>2.4998241758260945E-2</v>
      </c>
    </row>
    <row r="550" spans="2:3">
      <c r="B550" s="1">
        <v>41862</v>
      </c>
      <c r="C550">
        <v>2.9998681318668605E-2</v>
      </c>
    </row>
    <row r="551" spans="2:3">
      <c r="B551" s="1">
        <v>41869</v>
      </c>
      <c r="C551">
        <v>2.9998681318668605E-2</v>
      </c>
    </row>
    <row r="552" spans="2:3">
      <c r="B552" s="1">
        <v>41876</v>
      </c>
      <c r="C552">
        <v>3.0330989010980587E-2</v>
      </c>
    </row>
    <row r="553" spans="2:3">
      <c r="B553" s="1">
        <v>41884</v>
      </c>
      <c r="C553">
        <v>2.4998241758260945E-2</v>
      </c>
    </row>
    <row r="554" spans="2:3">
      <c r="B554" s="1">
        <v>41890</v>
      </c>
      <c r="C554">
        <v>2.0001758241743106E-2</v>
      </c>
    </row>
    <row r="555" spans="2:3">
      <c r="B555" s="1">
        <v>41897</v>
      </c>
      <c r="C555" s="44">
        <v>1.5001318681335439E-2</v>
      </c>
    </row>
    <row r="556" spans="2:3">
      <c r="B556" s="1">
        <v>41904</v>
      </c>
      <c r="C556" s="44">
        <v>1.0111648351642214E-2</v>
      </c>
    </row>
    <row r="557" spans="2:3">
      <c r="B557" s="1">
        <v>41911</v>
      </c>
      <c r="C557" s="44">
        <v>1.5163516483517261E-2</v>
      </c>
    </row>
    <row r="558" spans="2:3">
      <c r="B558" s="1">
        <v>41918</v>
      </c>
      <c r="C558" s="44">
        <v>1.5001318681335439E-2</v>
      </c>
    </row>
    <row r="559" spans="2:3">
      <c r="B559" s="1">
        <v>41926</v>
      </c>
      <c r="C559" s="44">
        <v>1.0000879120871553E-2</v>
      </c>
    </row>
    <row r="560" spans="2:3">
      <c r="B560" s="1">
        <v>41932</v>
      </c>
      <c r="C560" s="44">
        <v>2.0001758241743106E-2</v>
      </c>
    </row>
    <row r="561" spans="2:3">
      <c r="B561" s="1">
        <v>41939</v>
      </c>
      <c r="C561" s="44">
        <v>2.0001758241743106E-2</v>
      </c>
    </row>
    <row r="562" spans="2:3">
      <c r="B562" s="1">
        <v>41946</v>
      </c>
      <c r="C562" s="44">
        <v>2.0001758241743106E-2</v>
      </c>
    </row>
    <row r="563" spans="2:3">
      <c r="B563" s="1">
        <v>41953</v>
      </c>
      <c r="C563" s="44">
        <v>2.4998241758260945E-2</v>
      </c>
    </row>
    <row r="564" spans="2:3">
      <c r="B564" s="1">
        <v>41960</v>
      </c>
      <c r="C564" s="44">
        <v>2.4998241758260945E-2</v>
      </c>
    </row>
    <row r="565" spans="2:3">
      <c r="B565" s="1">
        <v>41967</v>
      </c>
      <c r="C565" s="44">
        <v>1.978021978020179E-2</v>
      </c>
    </row>
    <row r="566" spans="2:3">
      <c r="B566" s="1">
        <v>41974</v>
      </c>
      <c r="C566" s="44">
        <v>2.4998241758260945E-2</v>
      </c>
    </row>
    <row r="567" spans="2:3">
      <c r="B567" s="1">
        <v>41981</v>
      </c>
      <c r="C567" s="44">
        <v>2.4998241758260945E-2</v>
      </c>
    </row>
    <row r="568" spans="2:3">
      <c r="B568" s="1">
        <v>41988</v>
      </c>
      <c r="C568" s="44">
        <v>3.4999120879132498E-2</v>
      </c>
    </row>
    <row r="569" spans="2:3">
      <c r="B569" s="1">
        <v>41995</v>
      </c>
      <c r="C569" s="44">
        <v>5.4395604395611148E-2</v>
      </c>
    </row>
    <row r="570" spans="2:3">
      <c r="B570" s="1">
        <v>42002</v>
      </c>
      <c r="C570" s="44">
        <v>3.9560439560459806E-2</v>
      </c>
    </row>
    <row r="571" spans="2:3">
      <c r="B571" s="1">
        <v>42009</v>
      </c>
      <c r="C571" s="44">
        <v>2.9998681318668605E-2</v>
      </c>
    </row>
    <row r="572" spans="2:3">
      <c r="B572" s="1">
        <v>42016</v>
      </c>
      <c r="C572" s="44">
        <v>2.4998241758260945E-2</v>
      </c>
    </row>
    <row r="573" spans="2:3">
      <c r="B573" s="1">
        <v>42024</v>
      </c>
      <c r="C573" s="44">
        <v>2.4998241758260945E-2</v>
      </c>
    </row>
    <row r="574" spans="2:3">
      <c r="B574" s="1">
        <v>42030</v>
      </c>
      <c r="C574" s="44">
        <v>2.0001758241743106E-2</v>
      </c>
    </row>
    <row r="575" spans="2:3">
      <c r="B575" s="1">
        <v>42037</v>
      </c>
      <c r="C575" s="44">
        <v>1.5001318681335439E-2</v>
      </c>
    </row>
    <row r="576" spans="2:3">
      <c r="B576" s="1">
        <v>42044</v>
      </c>
      <c r="C576" s="44">
        <v>2.0001758241743106E-2</v>
      </c>
    </row>
    <row r="577" spans="2:3">
      <c r="B577" s="1">
        <v>42052</v>
      </c>
      <c r="C577" s="44">
        <v>1.5001318681335439E-2</v>
      </c>
    </row>
    <row r="578" spans="2:3">
      <c r="B578" s="1">
        <v>42058</v>
      </c>
      <c r="C578" s="44">
        <v>2.0001758241743106E-2</v>
      </c>
    </row>
    <row r="579" spans="2:3">
      <c r="B579" s="1">
        <v>42065</v>
      </c>
      <c r="C579" s="44">
        <v>1.5001318681335439E-2</v>
      </c>
    </row>
    <row r="580" spans="2:3">
      <c r="B580" s="1">
        <v>42072</v>
      </c>
      <c r="C580" s="44">
        <v>1.5001318681335439E-2</v>
      </c>
    </row>
    <row r="581" spans="2:3">
      <c r="B581" s="1">
        <v>42079</v>
      </c>
      <c r="C581" s="44">
        <v>3.9999560439540165E-2</v>
      </c>
    </row>
    <row r="582" spans="2:3">
      <c r="B582" s="1">
        <v>42086</v>
      </c>
      <c r="C582" s="44">
        <v>2.0001758241743106E-2</v>
      </c>
    </row>
    <row r="583" spans="2:3">
      <c r="B583" s="1">
        <v>42093</v>
      </c>
      <c r="C583" s="44">
        <v>3.4999120879132498E-2</v>
      </c>
    </row>
    <row r="584" spans="2:3">
      <c r="B584" s="1">
        <v>42100</v>
      </c>
      <c r="C584" s="44">
        <v>2.0001758241743106E-2</v>
      </c>
    </row>
    <row r="585" spans="2:3">
      <c r="B585" s="1">
        <v>42107</v>
      </c>
      <c r="C585" s="44">
        <v>2.4998241758260945E-2</v>
      </c>
    </row>
    <row r="586" spans="2:3">
      <c r="B586" s="1">
        <v>42114</v>
      </c>
      <c r="C586" s="44">
        <v>2.4998241758260945E-2</v>
      </c>
    </row>
    <row r="587" spans="2:3">
      <c r="B587" s="1">
        <v>42121</v>
      </c>
      <c r="C587" s="44">
        <v>2.0001758241743106E-2</v>
      </c>
    </row>
    <row r="588" spans="2:3">
      <c r="B588" s="1">
        <v>42128</v>
      </c>
      <c r="C588" s="44">
        <v>1.5001318681335439E-2</v>
      </c>
    </row>
    <row r="589" spans="2:3">
      <c r="B589" s="1">
        <v>42135</v>
      </c>
      <c r="C589" s="44">
        <v>2.0001758241743106E-2</v>
      </c>
    </row>
    <row r="590" spans="2:3">
      <c r="B590" s="1">
        <v>42142</v>
      </c>
      <c r="C590" s="44">
        <v>1.5001318681335439E-2</v>
      </c>
    </row>
    <row r="591" spans="2:3">
      <c r="B591" s="1">
        <v>42150</v>
      </c>
      <c r="C591" s="44">
        <v>1.5001318681335439E-2</v>
      </c>
    </row>
    <row r="592" spans="2:3">
      <c r="B592" s="1">
        <v>42156</v>
      </c>
      <c r="C592" s="44">
        <v>1.0000879120871553E-2</v>
      </c>
    </row>
    <row r="593" spans="2:3">
      <c r="B593" s="1">
        <v>42163</v>
      </c>
      <c r="C593" s="44">
        <v>1.5001318681335439E-2</v>
      </c>
    </row>
    <row r="594" spans="2:3">
      <c r="B594" s="1">
        <v>42170</v>
      </c>
      <c r="C594" s="44">
        <v>1.0000879120871553E-2</v>
      </c>
    </row>
    <row r="595" spans="2:3">
      <c r="B595" s="1">
        <v>42177</v>
      </c>
      <c r="C595" s="44">
        <v>1.0000879120871553E-2</v>
      </c>
    </row>
    <row r="596" spans="2:3">
      <c r="B596" s="1">
        <v>42184</v>
      </c>
      <c r="C596" s="44">
        <v>1.5001318681335439E-2</v>
      </c>
    </row>
    <row r="597" spans="2:3">
      <c r="B597" s="1">
        <v>42191</v>
      </c>
      <c r="C597" s="44">
        <v>1.5001318681335439E-2</v>
      </c>
    </row>
    <row r="598" spans="2:3">
      <c r="B598" s="1">
        <v>42198</v>
      </c>
      <c r="C598" s="44">
        <v>1.5001318681335439E-2</v>
      </c>
    </row>
    <row r="599" spans="2:3">
      <c r="B599" s="1">
        <v>42205</v>
      </c>
      <c r="C599" s="44">
        <v>2.9998681318668605E-2</v>
      </c>
    </row>
    <row r="600" spans="2:3">
      <c r="B600" s="1">
        <v>42212</v>
      </c>
      <c r="C600" s="44">
        <v>5.0000439560411711E-2</v>
      </c>
    </row>
    <row r="601" spans="2:3">
      <c r="B601" s="1">
        <v>42219</v>
      </c>
      <c r="C601" s="44">
        <v>7.4998681318672655E-2</v>
      </c>
    </row>
    <row r="602" spans="2:3">
      <c r="B602" s="1">
        <v>42226</v>
      </c>
      <c r="C602" s="44">
        <v>0.12499912087914059</v>
      </c>
    </row>
    <row r="603" spans="2:3">
      <c r="B603" s="1">
        <v>42233</v>
      </c>
      <c r="C603" s="44">
        <v>0.10500131868134352</v>
      </c>
    </row>
    <row r="604" spans="2:3">
      <c r="B604" s="1">
        <v>42240</v>
      </c>
      <c r="C604" s="44">
        <v>5.0550329670318958E-2</v>
      </c>
    </row>
    <row r="605" spans="2:3">
      <c r="B605" s="1">
        <v>42247</v>
      </c>
      <c r="C605" s="44">
        <v>9.5000439560415761E-2</v>
      </c>
    </row>
    <row r="606" spans="2:3">
      <c r="B606" s="1">
        <v>42255</v>
      </c>
      <c r="C606" s="44">
        <v>7.4998681318672655E-2</v>
      </c>
    </row>
    <row r="607" spans="2:3">
      <c r="B607" s="1">
        <v>42261</v>
      </c>
      <c r="C607" s="44">
        <v>5.5000879120875604E-2</v>
      </c>
    </row>
    <row r="608" spans="2:3">
      <c r="B608" s="1">
        <v>42268</v>
      </c>
      <c r="C608" s="44">
        <v>5.000439560463886E-3</v>
      </c>
    </row>
    <row r="609" spans="2:3">
      <c r="B609" s="1">
        <v>42275</v>
      </c>
      <c r="C609" s="44">
        <v>1.5001318681335439E-2</v>
      </c>
    </row>
    <row r="610" spans="2:3">
      <c r="B610" s="1">
        <v>42282</v>
      </c>
      <c r="C610" s="44">
        <v>0</v>
      </c>
    </row>
    <row r="611" spans="2:3">
      <c r="B611" s="1">
        <v>42290</v>
      </c>
      <c r="C611" s="44">
        <v>0</v>
      </c>
    </row>
    <row r="612" spans="2:3">
      <c r="B612" s="1">
        <v>42296</v>
      </c>
      <c r="C612" s="44">
        <v>1.5001318681335439E-2</v>
      </c>
    </row>
    <row r="613" spans="2:3">
      <c r="B613" s="1">
        <v>42303</v>
      </c>
      <c r="C613" s="44">
        <v>2.0001758241743106E-2</v>
      </c>
    </row>
    <row r="614" spans="2:3">
      <c r="B614" s="1">
        <v>42310</v>
      </c>
      <c r="C614" s="44">
        <v>0.11000175824175121</v>
      </c>
    </row>
    <row r="615" spans="2:3">
      <c r="B615" s="1">
        <v>42317</v>
      </c>
      <c r="C615" s="44">
        <v>0.13500000000001214</v>
      </c>
    </row>
    <row r="616" spans="2:3">
      <c r="B616" s="1">
        <v>42324</v>
      </c>
      <c r="C616" s="44">
        <v>0.14500087912088369</v>
      </c>
    </row>
    <row r="617" spans="2:3">
      <c r="B617" s="1">
        <v>42331</v>
      </c>
      <c r="C617" s="44">
        <v>0.13846153846152498</v>
      </c>
    </row>
    <row r="618" spans="2:3">
      <c r="B618" s="1">
        <v>42338</v>
      </c>
      <c r="C618" s="44">
        <v>0.21499912087914866</v>
      </c>
    </row>
    <row r="619" spans="2:3">
      <c r="B619" s="1">
        <v>42345</v>
      </c>
      <c r="C619" s="44">
        <v>0.28000087912089583</v>
      </c>
    </row>
    <row r="620" spans="2:3">
      <c r="B620" s="1">
        <v>42352</v>
      </c>
      <c r="C620" s="44">
        <v>0.28000087912089583</v>
      </c>
    </row>
    <row r="621" spans="2:3">
      <c r="B621" s="1">
        <v>42359</v>
      </c>
      <c r="C621" s="44">
        <v>0.24999824175822496</v>
      </c>
    </row>
    <row r="622" spans="2:3">
      <c r="B622" s="1">
        <v>42366</v>
      </c>
      <c r="C622" s="44">
        <v>0.25999912087909655</v>
      </c>
    </row>
    <row r="623" spans="2:3">
      <c r="B623" s="1">
        <v>42373</v>
      </c>
      <c r="C623" s="44">
        <v>0.21499912087914866</v>
      </c>
    </row>
    <row r="624" spans="2:3">
      <c r="B624" s="1">
        <v>42380</v>
      </c>
      <c r="C624" s="44">
        <v>0.21499912087914866</v>
      </c>
    </row>
    <row r="625" spans="2:3">
      <c r="B625" s="1">
        <v>42388</v>
      </c>
      <c r="C625" s="44">
        <v>0.25499868131868886</v>
      </c>
    </row>
    <row r="626" spans="2:3">
      <c r="B626" s="1">
        <v>42394</v>
      </c>
      <c r="C626" s="44">
        <v>0.30499912087910053</v>
      </c>
    </row>
    <row r="627" spans="2:3">
      <c r="B627" s="1">
        <v>42401</v>
      </c>
      <c r="C627" s="44">
        <v>0.34999912087910462</v>
      </c>
    </row>
    <row r="628" spans="2:3">
      <c r="B628" s="1">
        <v>42408</v>
      </c>
      <c r="C628" s="44">
        <v>0.31499999999997214</v>
      </c>
    </row>
    <row r="629" spans="2:3">
      <c r="B629" s="1">
        <v>42416</v>
      </c>
      <c r="C629" s="44">
        <v>0.29999868131869289</v>
      </c>
    </row>
    <row r="630" spans="2:3">
      <c r="B630" s="1">
        <v>42422</v>
      </c>
      <c r="C630" s="44">
        <v>0.320000439560436</v>
      </c>
    </row>
    <row r="631" spans="2:3">
      <c r="B631" s="1">
        <v>42429</v>
      </c>
      <c r="C631" s="44">
        <v>0.32500087912089987</v>
      </c>
    </row>
    <row r="632" spans="2:3">
      <c r="B632" s="1">
        <v>42436</v>
      </c>
      <c r="C632" s="44">
        <v>0.31499999999997214</v>
      </c>
    </row>
    <row r="633" spans="2:3">
      <c r="B633" s="1">
        <v>42439</v>
      </c>
      <c r="C633" s="44">
        <v>0.29499999999999998</v>
      </c>
    </row>
    <row r="634" spans="2:3">
      <c r="B634" s="1">
        <v>42446</v>
      </c>
      <c r="C634" s="44">
        <v>0.315</v>
      </c>
    </row>
    <row r="635" spans="2:3">
      <c r="B635" s="1">
        <v>42453</v>
      </c>
      <c r="C635" s="44">
        <v>0.28999999999999998</v>
      </c>
    </row>
    <row r="636" spans="2:3">
      <c r="B636" s="1">
        <v>42460</v>
      </c>
      <c r="C636" s="44">
        <v>0.28500000000000003</v>
      </c>
    </row>
    <row r="637" spans="2:3">
      <c r="B637" s="1">
        <v>42467</v>
      </c>
      <c r="C637" s="44">
        <v>0.22499999999999998</v>
      </c>
    </row>
    <row r="638" spans="2:3">
      <c r="B638" s="1">
        <v>42474</v>
      </c>
      <c r="C638" s="44">
        <v>0.22</v>
      </c>
    </row>
    <row r="639" spans="2:3">
      <c r="B639" s="1">
        <v>42481</v>
      </c>
      <c r="C639" s="44">
        <v>0.21</v>
      </c>
    </row>
    <row r="640" spans="2:3">
      <c r="B640" s="1">
        <v>42488</v>
      </c>
      <c r="C640" s="44">
        <v>0.22999999999999998</v>
      </c>
    </row>
    <row r="641" spans="2:3">
      <c r="B641" s="1">
        <v>42495</v>
      </c>
      <c r="C641" s="44">
        <v>0.21</v>
      </c>
    </row>
    <row r="642" spans="2:3">
      <c r="B642" s="1">
        <v>42502</v>
      </c>
      <c r="C642" s="44">
        <v>0.215</v>
      </c>
    </row>
    <row r="643" spans="2:3">
      <c r="B643" s="1">
        <v>42509</v>
      </c>
      <c r="C643" s="44">
        <v>0.26</v>
      </c>
    </row>
    <row r="644" spans="2:3">
      <c r="B644" s="1">
        <v>42516</v>
      </c>
      <c r="C644" s="44">
        <v>0.33</v>
      </c>
    </row>
    <row r="645" spans="2:3">
      <c r="B645" s="1">
        <v>42523</v>
      </c>
      <c r="C645" s="44">
        <v>0.32500000000000001</v>
      </c>
    </row>
    <row r="646" spans="2:3">
      <c r="B646" s="1">
        <v>42530</v>
      </c>
      <c r="C646" s="44">
        <v>0.26500000000000001</v>
      </c>
    </row>
    <row r="647" spans="2:3">
      <c r="B647" s="1">
        <v>42537</v>
      </c>
      <c r="C647" s="44">
        <v>0.25</v>
      </c>
    </row>
    <row r="648" spans="2:3">
      <c r="B648" s="1">
        <v>42544</v>
      </c>
      <c r="C648" s="44">
        <v>0.25</v>
      </c>
    </row>
    <row r="649" spans="2:3">
      <c r="B649" s="1">
        <v>42551</v>
      </c>
      <c r="C649" s="44">
        <v>0.22999999999999998</v>
      </c>
    </row>
    <row r="650" spans="2:3">
      <c r="B650" s="1">
        <v>42558</v>
      </c>
      <c r="C650" s="44">
        <v>0.25</v>
      </c>
    </row>
    <row r="651" spans="2:3">
      <c r="B651" s="1">
        <v>42565</v>
      </c>
      <c r="C651" s="44">
        <v>0.28999999999999998</v>
      </c>
    </row>
    <row r="652" spans="2:3">
      <c r="B652" s="1">
        <v>42572</v>
      </c>
      <c r="C652" s="44">
        <v>0.31</v>
      </c>
    </row>
    <row r="653" spans="2:3">
      <c r="B653" s="1">
        <v>42579</v>
      </c>
      <c r="C653" s="44">
        <v>0.3</v>
      </c>
    </row>
    <row r="654" spans="2:3">
      <c r="B654" s="1">
        <v>42586</v>
      </c>
      <c r="C654" s="44">
        <v>0.27</v>
      </c>
    </row>
    <row r="655" spans="2:3">
      <c r="B655" s="1">
        <v>42593</v>
      </c>
      <c r="C655" s="44">
        <v>0.28500000000000003</v>
      </c>
    </row>
    <row r="656" spans="2:3">
      <c r="B656" s="1">
        <v>42600</v>
      </c>
      <c r="C656" s="44">
        <v>0.27999999999999997</v>
      </c>
    </row>
    <row r="657" spans="2:3">
      <c r="B657" s="1">
        <v>42607</v>
      </c>
      <c r="C657" s="44">
        <v>0.29499999999999998</v>
      </c>
    </row>
    <row r="658" spans="2:3">
      <c r="B658" s="1">
        <v>42614</v>
      </c>
      <c r="C658" s="44">
        <v>0.315</v>
      </c>
    </row>
    <row r="659" spans="2:3">
      <c r="B659" s="1">
        <v>42621</v>
      </c>
      <c r="C659" s="44">
        <v>0.31</v>
      </c>
    </row>
    <row r="660" spans="2:3">
      <c r="B660" s="1">
        <v>42628</v>
      </c>
      <c r="C660" s="44">
        <v>0.34499999999999997</v>
      </c>
    </row>
    <row r="661" spans="2:3">
      <c r="B661" s="1">
        <v>42635</v>
      </c>
      <c r="C661" s="44">
        <v>0.27999999999999997</v>
      </c>
    </row>
    <row r="662" spans="2:3">
      <c r="B662" s="1">
        <v>42642</v>
      </c>
      <c r="C662" s="44">
        <v>0.21</v>
      </c>
    </row>
    <row r="663" spans="2:3">
      <c r="B663" s="1">
        <v>42649</v>
      </c>
      <c r="C663" s="44">
        <v>0.27999999999999997</v>
      </c>
    </row>
    <row r="664" spans="2:3">
      <c r="B664" s="1">
        <v>42656</v>
      </c>
      <c r="C664" s="44">
        <v>0.33999999999999997</v>
      </c>
    </row>
    <row r="665" spans="2:3">
      <c r="B665" s="1">
        <v>42663</v>
      </c>
      <c r="C665" s="44">
        <v>0.31</v>
      </c>
    </row>
    <row r="666" spans="2:3">
      <c r="B666" s="1">
        <v>42670</v>
      </c>
      <c r="C666" s="44">
        <v>0.32</v>
      </c>
    </row>
    <row r="667" spans="2:3">
      <c r="B667" s="1">
        <v>42677</v>
      </c>
      <c r="C667" s="44">
        <v>0.32500000000000001</v>
      </c>
    </row>
    <row r="668" spans="2:3">
      <c r="B668" s="1">
        <v>42684</v>
      </c>
      <c r="C668" s="44">
        <v>0.38</v>
      </c>
    </row>
    <row r="669" spans="2:3">
      <c r="B669" s="1">
        <v>42691</v>
      </c>
      <c r="C669" s="44">
        <v>0.48</v>
      </c>
    </row>
    <row r="670" spans="2:3">
      <c r="B670" s="1">
        <v>42699</v>
      </c>
      <c r="C670" s="44">
        <v>0.45999999999999996</v>
      </c>
    </row>
    <row r="671" spans="2:3">
      <c r="B671" s="1">
        <v>42705</v>
      </c>
      <c r="C671" s="44">
        <v>0.48</v>
      </c>
    </row>
    <row r="672" spans="2:3">
      <c r="B672" s="1">
        <v>42712</v>
      </c>
      <c r="C672" s="44">
        <v>0.48</v>
      </c>
    </row>
    <row r="673" spans="2:4">
      <c r="B673" s="1">
        <v>42719</v>
      </c>
      <c r="C673" s="44">
        <v>0.51</v>
      </c>
    </row>
    <row r="674" spans="2:4">
      <c r="B674" s="1">
        <v>42726</v>
      </c>
      <c r="C674" s="44">
        <v>0.49</v>
      </c>
    </row>
    <row r="675" spans="2:4">
      <c r="B675" s="1">
        <v>42733</v>
      </c>
      <c r="C675" s="45">
        <v>0.55500131868132774</v>
      </c>
      <c r="D675" s="46">
        <v>99.859707999999998</v>
      </c>
    </row>
    <row r="676" spans="2:4">
      <c r="B676" s="1">
        <v>42740</v>
      </c>
      <c r="C676" s="45">
        <v>0.52999912087912082</v>
      </c>
      <c r="D676" s="46">
        <v>99.866028</v>
      </c>
    </row>
    <row r="677" spans="2:4">
      <c r="B677" s="1">
        <v>42747</v>
      </c>
      <c r="C677" s="45">
        <v>0.51000131868132381</v>
      </c>
      <c r="D677" s="46">
        <v>99.871082999999999</v>
      </c>
    </row>
    <row r="678" spans="2:4">
      <c r="B678" s="1">
        <v>42754</v>
      </c>
      <c r="C678" s="45">
        <v>0.52999912087912082</v>
      </c>
      <c r="D678" s="46">
        <v>99.866028</v>
      </c>
    </row>
    <row r="679" spans="2:4">
      <c r="B679" s="1">
        <v>42761</v>
      </c>
      <c r="C679" s="45">
        <v>0.50500087912085989</v>
      </c>
      <c r="D679" s="46">
        <v>99.872347000000005</v>
      </c>
    </row>
    <row r="680" spans="2:4">
      <c r="B680" s="1">
        <v>42768</v>
      </c>
      <c r="C680" s="45">
        <v>0.51500175824173133</v>
      </c>
      <c r="D680" s="46">
        <v>99.869819000000007</v>
      </c>
    </row>
    <row r="681" spans="2:4">
      <c r="B681" s="1">
        <v>42775</v>
      </c>
      <c r="C681" s="45">
        <v>0.52999912087912082</v>
      </c>
      <c r="D681" s="46">
        <v>99.866028</v>
      </c>
    </row>
    <row r="682" spans="2:4">
      <c r="B682" s="1">
        <v>42782</v>
      </c>
      <c r="C682" s="45">
        <v>0.53999999999999226</v>
      </c>
      <c r="D682" s="46">
        <v>99.863500000000002</v>
      </c>
    </row>
    <row r="683" spans="2:4">
      <c r="B683" s="1">
        <v>42789</v>
      </c>
      <c r="C683" s="45">
        <v>0.53499956043958474</v>
      </c>
      <c r="D683" s="46">
        <v>99.864763999999994</v>
      </c>
    </row>
    <row r="684" spans="2:4">
      <c r="B684" s="1">
        <v>42796</v>
      </c>
      <c r="C684" s="45">
        <v>0.51500175824173133</v>
      </c>
      <c r="D684">
        <v>99.869819000000007</v>
      </c>
    </row>
    <row r="685" spans="2:4">
      <c r="B685" s="1">
        <v>42803</v>
      </c>
      <c r="C685" s="45">
        <v>0.74499824175826945</v>
      </c>
      <c r="D685">
        <v>99.811680999999993</v>
      </c>
    </row>
    <row r="686" spans="2:4">
      <c r="B686" s="1">
        <v>42810</v>
      </c>
      <c r="C686" s="45">
        <v>0.78000131868129174</v>
      </c>
      <c r="D686">
        <v>99.802833000000007</v>
      </c>
    </row>
    <row r="687" spans="2:4">
      <c r="B687" s="1">
        <v>42817</v>
      </c>
      <c r="C687" s="45">
        <v>0.75999956043954864</v>
      </c>
      <c r="D687">
        <v>99.807889000000003</v>
      </c>
    </row>
    <row r="688" spans="2:4">
      <c r="B688" s="1">
        <v>42824</v>
      </c>
      <c r="C688" s="45">
        <v>0.78000131868129174</v>
      </c>
      <c r="D688">
        <v>99.802833000000007</v>
      </c>
    </row>
    <row r="689" spans="2:4">
      <c r="B689" s="1">
        <v>42831</v>
      </c>
      <c r="C689" s="45">
        <v>0.78999824175821731</v>
      </c>
      <c r="D689">
        <v>99.800306000000006</v>
      </c>
    </row>
    <row r="690" spans="2:4">
      <c r="B690" s="1">
        <v>42838</v>
      </c>
      <c r="C690" s="45">
        <v>0.825001318681296</v>
      </c>
      <c r="D690">
        <v>99.791458000000006</v>
      </c>
    </row>
    <row r="691" spans="2:4">
      <c r="B691" s="1">
        <v>42845</v>
      </c>
      <c r="C691" s="45">
        <v>0.82000087912088815</v>
      </c>
      <c r="D691">
        <v>99.792721999999998</v>
      </c>
    </row>
    <row r="692" spans="2:4">
      <c r="B692" s="1">
        <v>42852</v>
      </c>
      <c r="C692" s="45">
        <v>0.82000087912088815</v>
      </c>
      <c r="D692">
        <v>99.792721999999998</v>
      </c>
    </row>
    <row r="693" spans="2:4">
      <c r="B693" s="1">
        <v>42859</v>
      </c>
      <c r="C693" s="45">
        <v>0.8449991208790929</v>
      </c>
      <c r="D693">
        <v>99.786403000000007</v>
      </c>
    </row>
    <row r="694" spans="2:4">
      <c r="B694" s="1">
        <v>42866</v>
      </c>
      <c r="C694" s="45">
        <v>0.90000000000002478</v>
      </c>
      <c r="D694">
        <v>99.772499999999994</v>
      </c>
    </row>
    <row r="695" spans="2:4">
      <c r="B695" s="1">
        <v>42873</v>
      </c>
      <c r="C695" s="45">
        <v>0.90500043956043241</v>
      </c>
      <c r="D695">
        <v>99.771236000000002</v>
      </c>
    </row>
    <row r="696" spans="2:4">
      <c r="B696" s="1">
        <v>42880</v>
      </c>
      <c r="C696" s="45">
        <v>0.92000175824176778</v>
      </c>
      <c r="D696">
        <v>99.767443999999998</v>
      </c>
    </row>
    <row r="697" spans="2:4">
      <c r="B697" s="1">
        <v>42887</v>
      </c>
      <c r="C697" s="45">
        <v>0.960001318681308</v>
      </c>
      <c r="D697">
        <v>99.757333000000003</v>
      </c>
    </row>
    <row r="698" spans="2:4">
      <c r="B698" s="1">
        <v>42894</v>
      </c>
      <c r="C698" s="45">
        <v>0.97999912087910512</v>
      </c>
      <c r="D698">
        <v>99.752278000000004</v>
      </c>
    </row>
    <row r="699" spans="2:4">
      <c r="B699" s="1">
        <v>42901</v>
      </c>
      <c r="C699" s="45">
        <v>0.98999999999997668</v>
      </c>
      <c r="D699">
        <v>99.749750000000006</v>
      </c>
    </row>
    <row r="700" spans="2:4">
      <c r="B700" s="1">
        <v>42908</v>
      </c>
      <c r="C700" s="45">
        <v>1.0100017582417762</v>
      </c>
      <c r="D700">
        <v>99.744693999999996</v>
      </c>
    </row>
    <row r="701" spans="2:4">
      <c r="B701" s="1">
        <v>42915</v>
      </c>
      <c r="C701" s="45">
        <v>1.0000008791209043</v>
      </c>
      <c r="D701">
        <v>99.747221999999994</v>
      </c>
    </row>
    <row r="702" spans="2:4">
      <c r="B702" s="1">
        <v>42922</v>
      </c>
      <c r="C702" s="45">
        <v>1.045000879120852</v>
      </c>
      <c r="D702">
        <v>99.735847000000007</v>
      </c>
    </row>
    <row r="703" spans="2:4">
      <c r="B703" s="1">
        <v>42929</v>
      </c>
      <c r="C703" s="45">
        <v>1.0400004395604445</v>
      </c>
      <c r="D703">
        <v>99.737110999999999</v>
      </c>
    </row>
    <row r="704" spans="2:4">
      <c r="B704" s="1">
        <v>42936</v>
      </c>
      <c r="C704" s="45">
        <v>1.0500013186813162</v>
      </c>
      <c r="D704">
        <v>99.734583000000001</v>
      </c>
    </row>
    <row r="705" spans="2:4">
      <c r="B705" s="1">
        <v>42943</v>
      </c>
      <c r="C705" s="45">
        <v>1.1800008791208643</v>
      </c>
      <c r="D705">
        <v>99.701722000000004</v>
      </c>
    </row>
    <row r="706" spans="2:4">
      <c r="B706" s="1">
        <v>42950</v>
      </c>
      <c r="C706" s="45">
        <v>1.0699991208791131</v>
      </c>
      <c r="D706">
        <v>99.729528000000002</v>
      </c>
    </row>
    <row r="707" spans="2:4">
      <c r="B707" s="1">
        <v>42957</v>
      </c>
      <c r="C707" s="45">
        <v>1.0400004395604445</v>
      </c>
      <c r="D707">
        <v>99.737110999999999</v>
      </c>
    </row>
    <row r="708" spans="2:4">
      <c r="B708" s="1">
        <v>42964</v>
      </c>
      <c r="C708" s="45">
        <v>1.0149982417582375</v>
      </c>
      <c r="D708">
        <v>99.743431000000001</v>
      </c>
    </row>
    <row r="709" spans="2:4">
      <c r="B709" s="1">
        <v>42971</v>
      </c>
      <c r="C709" s="45">
        <v>1.0109907692307636</v>
      </c>
      <c r="D709">
        <v>99.744444000000001</v>
      </c>
    </row>
    <row r="710" spans="2:4">
      <c r="B710" s="1">
        <v>42978</v>
      </c>
      <c r="C710" s="45">
        <v>1.0199986813187014</v>
      </c>
      <c r="D710">
        <v>99.742166999999995</v>
      </c>
    </row>
    <row r="711" spans="2:4">
      <c r="B711" s="1">
        <v>42985</v>
      </c>
      <c r="C711" s="45">
        <v>1.0199986813187014</v>
      </c>
      <c r="D711">
        <v>99.742166999999995</v>
      </c>
    </row>
    <row r="712" spans="2:4">
      <c r="B712" s="1">
        <v>42992</v>
      </c>
      <c r="C712" s="45">
        <v>1.0349999999999808</v>
      </c>
      <c r="D712">
        <v>99.738375000000005</v>
      </c>
    </row>
    <row r="713" spans="2:4">
      <c r="B713" s="1">
        <v>42999</v>
      </c>
      <c r="C713" s="45">
        <v>1.045000879120852</v>
      </c>
      <c r="D713">
        <v>99.735847000000007</v>
      </c>
    </row>
    <row r="714" spans="2:4">
      <c r="B714" s="1">
        <v>43006</v>
      </c>
      <c r="C714" s="45">
        <v>1.0500013186813162</v>
      </c>
      <c r="D714">
        <v>99.734583000000001</v>
      </c>
    </row>
    <row r="715" spans="2:4">
      <c r="B715" s="1">
        <v>43013</v>
      </c>
      <c r="C715" s="45">
        <v>1.0500013186813162</v>
      </c>
      <c r="D715">
        <v>99.734583000000001</v>
      </c>
    </row>
    <row r="716" spans="2:4">
      <c r="B716" s="1">
        <v>43020</v>
      </c>
      <c r="C716" s="45">
        <v>1.0850004395604484</v>
      </c>
      <c r="D716">
        <v>99.725735999999998</v>
      </c>
    </row>
    <row r="717" spans="2:4">
      <c r="B717" s="1">
        <v>43024</v>
      </c>
      <c r="C717" s="45">
        <v>1.0900008791208562</v>
      </c>
      <c r="D717">
        <v>99.724472000000006</v>
      </c>
    </row>
    <row r="718" spans="2:4">
      <c r="B718" s="1">
        <v>43031</v>
      </c>
      <c r="C718" s="45">
        <v>1.1049982417582456</v>
      </c>
      <c r="D718">
        <v>99.720680999999999</v>
      </c>
    </row>
    <row r="719" spans="2:4">
      <c r="B719" s="1">
        <v>43038</v>
      </c>
      <c r="C719" s="45">
        <v>1.1300004395604528</v>
      </c>
      <c r="D719">
        <v>99.714360999999997</v>
      </c>
    </row>
    <row r="720" spans="2:4">
      <c r="B720" s="1">
        <v>43045</v>
      </c>
      <c r="C720" s="45">
        <v>1.1850013186813282</v>
      </c>
      <c r="D720">
        <v>99.700457999999998</v>
      </c>
    </row>
    <row r="721" spans="2:4">
      <c r="B721" s="1">
        <v>43052</v>
      </c>
      <c r="C721" s="45">
        <v>1.2399982417582576</v>
      </c>
      <c r="D721">
        <v>99.686555999999996</v>
      </c>
    </row>
    <row r="722" spans="2:4">
      <c r="B722" s="1">
        <v>43059</v>
      </c>
      <c r="C722" s="45">
        <v>1.2708791208791457</v>
      </c>
      <c r="D722">
        <v>99.678749999999994</v>
      </c>
    </row>
    <row r="723" spans="2:4">
      <c r="B723" s="1">
        <v>43066</v>
      </c>
      <c r="C723" s="45">
        <v>1.2849982417582619</v>
      </c>
      <c r="D723">
        <v>99.675180999999995</v>
      </c>
    </row>
    <row r="724" spans="2:4">
      <c r="B724" s="1">
        <v>43073</v>
      </c>
      <c r="C724" s="45">
        <v>1.2899986813186695</v>
      </c>
      <c r="D724">
        <v>99.673917000000003</v>
      </c>
    </row>
    <row r="725" spans="2:4">
      <c r="B725" s="1">
        <v>43080</v>
      </c>
      <c r="C725" s="45">
        <v>1.3200013186813404</v>
      </c>
      <c r="D725">
        <v>99.666332999999995</v>
      </c>
    </row>
    <row r="726" spans="2:4">
      <c r="B726" s="1">
        <v>43087</v>
      </c>
      <c r="C726" s="45">
        <v>1.3550004395604167</v>
      </c>
      <c r="D726">
        <v>99.657486000000006</v>
      </c>
    </row>
    <row r="727" spans="2:4">
      <c r="B727" s="1">
        <v>43095</v>
      </c>
      <c r="C727" s="45">
        <v>1.4450004395604248</v>
      </c>
      <c r="D727">
        <v>99.634736000000004</v>
      </c>
    </row>
    <row r="728" spans="2:4">
      <c r="B728" s="1">
        <v>43102</v>
      </c>
      <c r="C728" s="45">
        <v>1.4349995604395533</v>
      </c>
      <c r="D728">
        <v>99.637264000000002</v>
      </c>
    </row>
    <row r="729" spans="2:4">
      <c r="B729" s="1">
        <v>43108</v>
      </c>
      <c r="C729" s="45">
        <v>1.4299991208791456</v>
      </c>
      <c r="D729">
        <v>99.638527999999994</v>
      </c>
    </row>
    <row r="730" spans="2:4">
      <c r="B730" s="1">
        <v>43116</v>
      </c>
      <c r="C730" s="45">
        <v>1.4299991208791456</v>
      </c>
      <c r="D730">
        <v>99.638527999999994</v>
      </c>
    </row>
    <row r="731" spans="2:4">
      <c r="B731" s="1">
        <v>43122</v>
      </c>
      <c r="C731" s="45">
        <v>1.4299991208791456</v>
      </c>
      <c r="D731">
        <v>99.638527999999994</v>
      </c>
    </row>
    <row r="732" spans="2:4">
      <c r="B732" s="1">
        <v>43129</v>
      </c>
      <c r="C732" s="45">
        <v>1.4249986813186815</v>
      </c>
      <c r="D732">
        <v>99.639792</v>
      </c>
    </row>
    <row r="733" spans="2:4">
      <c r="B733" s="1">
        <v>43136</v>
      </c>
      <c r="C733" s="45">
        <v>1.5000013186813004</v>
      </c>
      <c r="D733">
        <v>99.620833000000005</v>
      </c>
    </row>
    <row r="734" spans="2:4">
      <c r="B734" s="1">
        <v>43143</v>
      </c>
      <c r="C734" s="45">
        <v>1.5699995604395653</v>
      </c>
      <c r="D734">
        <v>99.603138999999999</v>
      </c>
    </row>
    <row r="735" spans="2:4">
      <c r="B735" s="1">
        <v>43151</v>
      </c>
      <c r="C735" s="45">
        <v>1.6300008791209049</v>
      </c>
      <c r="D735">
        <v>99.587971999999993</v>
      </c>
    </row>
    <row r="736" spans="2:4">
      <c r="B736" s="1">
        <v>43153</v>
      </c>
      <c r="C736" s="45">
        <v>1.6300008791209049</v>
      </c>
      <c r="D736">
        <v>99.587971999999993</v>
      </c>
    </row>
    <row r="737" spans="2:4">
      <c r="B737" s="1">
        <v>43160</v>
      </c>
      <c r="C737" s="45">
        <v>1.6449982417582381</v>
      </c>
      <c r="D737">
        <v>99.584181000000001</v>
      </c>
    </row>
    <row r="738" spans="2:4">
      <c r="B738" s="1">
        <v>43164</v>
      </c>
      <c r="C738" s="45">
        <v>1.6599995604395734</v>
      </c>
      <c r="D738">
        <v>99.580388999999997</v>
      </c>
    </row>
    <row r="739" spans="2:4">
      <c r="B739" s="1">
        <v>43171</v>
      </c>
      <c r="C739" s="45">
        <v>1.6700004395604453</v>
      </c>
      <c r="D739">
        <v>99.577860999999999</v>
      </c>
    </row>
    <row r="740" spans="2:4">
      <c r="B740" s="1">
        <v>43178</v>
      </c>
      <c r="C740" s="45">
        <v>1.7799982417582503</v>
      </c>
      <c r="D740">
        <v>99.550055999999998</v>
      </c>
    </row>
    <row r="741" spans="2:4">
      <c r="B741" s="1">
        <v>43185</v>
      </c>
      <c r="C741" s="45">
        <v>1.7600004395604532</v>
      </c>
      <c r="D741">
        <v>99.555110999999997</v>
      </c>
    </row>
    <row r="742" spans="2:4">
      <c r="B742" s="1">
        <v>43192</v>
      </c>
      <c r="C742" s="45">
        <v>1.7399986813186539</v>
      </c>
      <c r="D742">
        <v>99.560167000000007</v>
      </c>
    </row>
    <row r="743" spans="2:4">
      <c r="B743" s="1">
        <v>43199</v>
      </c>
      <c r="C743" s="45">
        <v>1.715000439560449</v>
      </c>
      <c r="D743">
        <v>99.566485999999998</v>
      </c>
    </row>
    <row r="744" spans="2:4">
      <c r="B744" s="1">
        <v>43206</v>
      </c>
      <c r="C744" s="45">
        <v>1.7600004395604532</v>
      </c>
      <c r="D744">
        <v>99.555110999999997</v>
      </c>
    </row>
    <row r="745" spans="2:4">
      <c r="B745" s="1">
        <v>43213</v>
      </c>
      <c r="C745" s="45">
        <v>1.8299986813186615</v>
      </c>
      <c r="D745">
        <v>99.537417000000005</v>
      </c>
    </row>
    <row r="746" spans="2:4">
      <c r="B746" s="1">
        <v>43220</v>
      </c>
      <c r="C746" s="45">
        <v>1.8349991208791259</v>
      </c>
      <c r="D746">
        <v>99.536152999999999</v>
      </c>
    </row>
    <row r="747" spans="2:4">
      <c r="B747" s="1">
        <v>43227</v>
      </c>
      <c r="C747" s="45">
        <v>1.8399995604395332</v>
      </c>
      <c r="D747">
        <v>99.534889000000007</v>
      </c>
    </row>
    <row r="748" spans="2:4">
      <c r="B748" s="1">
        <v>43234</v>
      </c>
      <c r="C748" s="45">
        <v>1.890000000000001</v>
      </c>
      <c r="D748">
        <v>99.52225</v>
      </c>
    </row>
    <row r="749" spans="2:4">
      <c r="B749" s="1">
        <v>43241</v>
      </c>
      <c r="C749" s="45">
        <v>1.8950004395604654</v>
      </c>
      <c r="D749">
        <v>99.520985999999994</v>
      </c>
    </row>
    <row r="750" spans="2:4">
      <c r="B750" s="1">
        <v>43249</v>
      </c>
      <c r="C750" s="45">
        <v>1.8950004395604654</v>
      </c>
      <c r="D750">
        <v>99.520985999999994</v>
      </c>
    </row>
    <row r="751" spans="2:4">
      <c r="B751" s="1">
        <v>43255</v>
      </c>
      <c r="C751" s="45">
        <v>1.9100017582417443</v>
      </c>
      <c r="D751">
        <v>99.517194000000003</v>
      </c>
    </row>
    <row r="752" spans="2:4">
      <c r="B752" s="1">
        <v>43262</v>
      </c>
      <c r="C752" s="45">
        <v>1.9100017582417443</v>
      </c>
      <c r="D752">
        <v>99.517194000000003</v>
      </c>
    </row>
    <row r="753" spans="2:4">
      <c r="B753" s="1">
        <v>43269</v>
      </c>
      <c r="C753" s="45">
        <v>1.9000008791208727</v>
      </c>
      <c r="D753">
        <v>99.519722000000002</v>
      </c>
    </row>
    <row r="754" spans="2:4">
      <c r="B754" s="1">
        <v>43276</v>
      </c>
      <c r="C754" s="45">
        <v>1.9000008791208727</v>
      </c>
      <c r="D754">
        <v>99.519722000000002</v>
      </c>
    </row>
    <row r="755" spans="2:4">
      <c r="B755" s="1">
        <v>43283</v>
      </c>
      <c r="C755" s="45">
        <v>1.9400004395604136</v>
      </c>
      <c r="D755">
        <v>99.509611000000007</v>
      </c>
    </row>
    <row r="756" spans="2:4">
      <c r="B756" s="1">
        <v>43290</v>
      </c>
      <c r="C756" s="45">
        <v>1.945000879120877</v>
      </c>
      <c r="D756">
        <v>99.508347000000001</v>
      </c>
    </row>
    <row r="757" spans="2:4">
      <c r="B757" s="1">
        <v>43297</v>
      </c>
      <c r="C757" s="45">
        <v>1.9800000000000095</v>
      </c>
      <c r="D757">
        <v>99.499499999999998</v>
      </c>
    </row>
    <row r="758" spans="2:4">
      <c r="B758" s="1">
        <v>43304</v>
      </c>
      <c r="C758" s="45">
        <v>1.9699991208791381</v>
      </c>
      <c r="D758">
        <v>99.502027999999996</v>
      </c>
    </row>
    <row r="759" spans="2:4">
      <c r="B759" s="1">
        <v>43311</v>
      </c>
      <c r="C759" s="45">
        <v>2.0000017582417526</v>
      </c>
      <c r="D759">
        <v>99.494444000000001</v>
      </c>
    </row>
    <row r="760" spans="2:4">
      <c r="B760" s="1">
        <v>43318</v>
      </c>
      <c r="C760" s="45">
        <v>2.0099986813186783</v>
      </c>
      <c r="D760">
        <v>99.491917000000001</v>
      </c>
    </row>
    <row r="761" spans="2:4">
      <c r="B761" s="1">
        <v>43325</v>
      </c>
      <c r="C761" s="45">
        <v>2.0300004395604212</v>
      </c>
      <c r="D761">
        <v>99.486861000000005</v>
      </c>
    </row>
    <row r="762" spans="2:4">
      <c r="B762" s="1">
        <v>43332</v>
      </c>
      <c r="C762" s="45">
        <v>2.0573643956043828</v>
      </c>
      <c r="D762">
        <v>99.479944000000003</v>
      </c>
    </row>
    <row r="763" spans="2:4">
      <c r="B763" s="1">
        <v>43339</v>
      </c>
      <c r="C763" s="45">
        <v>2.080000879120889</v>
      </c>
      <c r="D763">
        <v>99.474221999999997</v>
      </c>
    </row>
    <row r="764" spans="2:4">
      <c r="B764" s="1">
        <v>43347</v>
      </c>
      <c r="C764" s="45">
        <v>2.0949982417582227</v>
      </c>
      <c r="D764">
        <v>99.470431000000005</v>
      </c>
    </row>
    <row r="765" spans="2:4">
      <c r="B765" s="1">
        <v>43353</v>
      </c>
      <c r="C765" s="45">
        <v>2.1099995604395576</v>
      </c>
      <c r="D765">
        <v>99.466639000000001</v>
      </c>
    </row>
    <row r="766" spans="2:4">
      <c r="B766" s="1">
        <v>43360</v>
      </c>
      <c r="C766" s="45">
        <v>2.1250008791208934</v>
      </c>
      <c r="D766">
        <v>99.462846999999996</v>
      </c>
    </row>
    <row r="767" spans="2:4">
      <c r="B767" s="1">
        <v>43367</v>
      </c>
      <c r="C767" s="45">
        <v>2.1800017582417683</v>
      </c>
      <c r="D767">
        <v>99.448943999999997</v>
      </c>
    </row>
    <row r="768" spans="2:4">
      <c r="B768" s="1">
        <v>43374</v>
      </c>
      <c r="C768" s="45">
        <v>2.1750013186813049</v>
      </c>
      <c r="D768">
        <v>99.450208000000003</v>
      </c>
    </row>
    <row r="769" spans="2:4">
      <c r="B769" s="1">
        <v>43377</v>
      </c>
      <c r="C769" s="45">
        <v>2.1750013186813049</v>
      </c>
      <c r="D769">
        <v>99.438833000000002</v>
      </c>
    </row>
    <row r="770" spans="2:4">
      <c r="B770" s="1">
        <v>43384</v>
      </c>
      <c r="C770" s="45">
        <v>2.2200013186813088</v>
      </c>
      <c r="D770">
        <v>99.438833000000002</v>
      </c>
    </row>
    <row r="771" spans="2:4">
      <c r="B771" s="1">
        <v>43391</v>
      </c>
      <c r="C771" s="45">
        <v>2.2700017582417771</v>
      </c>
      <c r="D771">
        <v>99.426193999999995</v>
      </c>
    </row>
    <row r="772" spans="2:4">
      <c r="B772" s="1">
        <v>43398</v>
      </c>
      <c r="C772" s="45">
        <v>2.3000004395604456</v>
      </c>
      <c r="D772">
        <v>99.418610999999999</v>
      </c>
    </row>
    <row r="773" spans="2:4">
      <c r="B773" s="1">
        <v>43405</v>
      </c>
      <c r="C773" s="45">
        <v>2.3050008791208532</v>
      </c>
      <c r="D773">
        <v>99.417347000000007</v>
      </c>
    </row>
    <row r="774" spans="2:4">
      <c r="B774" s="1">
        <v>43412</v>
      </c>
      <c r="C774" s="45">
        <v>2.3199982417582423</v>
      </c>
      <c r="D774">
        <v>99.413556</v>
      </c>
    </row>
    <row r="775" spans="2:4">
      <c r="B775" s="1">
        <v>43419</v>
      </c>
      <c r="C775" s="45">
        <v>2.3399999999999856</v>
      </c>
      <c r="D775">
        <v>99.408500000000004</v>
      </c>
    </row>
    <row r="776" spans="2:4">
      <c r="B776" s="1">
        <v>43427</v>
      </c>
      <c r="C776" s="45">
        <v>2.3192307692307961</v>
      </c>
      <c r="D776">
        <v>99.413749999999993</v>
      </c>
    </row>
    <row r="777" spans="2:4">
      <c r="B777" s="1">
        <v>43433</v>
      </c>
      <c r="C777" s="45">
        <v>2.3699986813186542</v>
      </c>
      <c r="D777">
        <v>99.400917000000007</v>
      </c>
    </row>
    <row r="778" spans="2:4">
      <c r="B778" s="1">
        <v>43440</v>
      </c>
      <c r="C778" s="45">
        <v>2.3649982417582467</v>
      </c>
      <c r="D778">
        <v>99.402180999999999</v>
      </c>
    </row>
    <row r="779" spans="2:4">
      <c r="B779" s="1">
        <v>43447</v>
      </c>
      <c r="C779" s="45">
        <v>2.3749991208791186</v>
      </c>
      <c r="D779">
        <v>99.399653000000001</v>
      </c>
    </row>
    <row r="780" spans="2:4">
      <c r="B780" s="1">
        <v>43454</v>
      </c>
      <c r="C780" s="45">
        <v>2.3749991208791186</v>
      </c>
      <c r="D780">
        <v>99.399653000000001</v>
      </c>
    </row>
    <row r="781" spans="2:4">
      <c r="B781" s="1">
        <v>43461</v>
      </c>
      <c r="C781" s="45">
        <v>2.4149986813186586</v>
      </c>
      <c r="D781">
        <v>99.389542000000006</v>
      </c>
    </row>
    <row r="782" spans="2:4">
      <c r="B782" s="1">
        <v>43468</v>
      </c>
      <c r="C782" s="45">
        <v>2.464999120879126</v>
      </c>
      <c r="D782">
        <v>99.376902999999999</v>
      </c>
    </row>
    <row r="783" spans="2:4">
      <c r="B783" s="1">
        <v>43475</v>
      </c>
      <c r="C783" s="45">
        <v>2.4099982417582511</v>
      </c>
      <c r="D783">
        <v>99.390805999999998</v>
      </c>
    </row>
    <row r="784" spans="2:4">
      <c r="B784" s="1">
        <v>43482</v>
      </c>
      <c r="C784" s="45">
        <v>2.4050017582417325</v>
      </c>
      <c r="D784">
        <v>99.392069000000006</v>
      </c>
    </row>
    <row r="785" spans="2:4">
      <c r="B785" s="1">
        <v>43489</v>
      </c>
      <c r="C785" s="45">
        <v>2.3900004395604535</v>
      </c>
      <c r="D785">
        <v>99.395860999999996</v>
      </c>
    </row>
    <row r="786" spans="2:4">
      <c r="B786" s="1">
        <v>43496</v>
      </c>
      <c r="C786" s="45">
        <v>2.3749991208791186</v>
      </c>
      <c r="D786">
        <v>99.399653000000001</v>
      </c>
    </row>
    <row r="787" spans="2:4">
      <c r="B787" s="1">
        <v>43503</v>
      </c>
      <c r="C787" s="45">
        <v>2.38499999999999</v>
      </c>
      <c r="D787">
        <v>99.397125000000003</v>
      </c>
    </row>
    <row r="788" spans="2:4">
      <c r="B788" s="1">
        <v>43510</v>
      </c>
      <c r="C788" s="45">
        <v>2.4000013186813249</v>
      </c>
      <c r="D788">
        <v>99.393332999999998</v>
      </c>
    </row>
    <row r="789" spans="2:4">
      <c r="B789" s="1">
        <v>43517</v>
      </c>
      <c r="C789" s="45">
        <v>2.395000879120861</v>
      </c>
      <c r="D789">
        <v>99.394597000000005</v>
      </c>
    </row>
    <row r="790" spans="2:4">
      <c r="B790" s="1">
        <v>43524</v>
      </c>
      <c r="C790" s="45">
        <v>2.4050017582417325</v>
      </c>
      <c r="D790">
        <v>99.392069000000006</v>
      </c>
    </row>
    <row r="791" spans="2:4">
      <c r="B791" s="1">
        <v>43531</v>
      </c>
      <c r="C791" s="45">
        <v>2.4099982417582511</v>
      </c>
      <c r="D791">
        <v>99.390805999999998</v>
      </c>
    </row>
    <row r="792" spans="2:4">
      <c r="B792" s="1">
        <v>43538</v>
      </c>
      <c r="C792" s="45">
        <v>2.4050017582417325</v>
      </c>
      <c r="D792">
        <v>99.392069000000006</v>
      </c>
    </row>
    <row r="793" spans="2:4">
      <c r="B793" s="1">
        <v>43545</v>
      </c>
      <c r="C793" s="45">
        <v>2.4099982417582511</v>
      </c>
      <c r="D793">
        <v>99.390805999999998</v>
      </c>
    </row>
    <row r="794" spans="2:4">
      <c r="B794" s="1">
        <v>43552</v>
      </c>
      <c r="C794" s="45">
        <v>2.4099982417582511</v>
      </c>
      <c r="D794">
        <v>99.390805999999998</v>
      </c>
    </row>
    <row r="795" spans="2:4">
      <c r="B795" s="1">
        <v>43559</v>
      </c>
      <c r="C795" s="45">
        <v>2.4061529670329587</v>
      </c>
      <c r="D795">
        <v>99.391778000000002</v>
      </c>
    </row>
    <row r="796" spans="2:4">
      <c r="B796" s="1">
        <v>43566</v>
      </c>
      <c r="C796" s="45">
        <v>2.3749991208791186</v>
      </c>
      <c r="D796">
        <v>99.399653000000001</v>
      </c>
    </row>
    <row r="797" spans="2:4">
      <c r="B797" s="1">
        <v>43573</v>
      </c>
      <c r="C797" s="45">
        <v>2.3799995604395821</v>
      </c>
      <c r="D797">
        <v>99.398388999999995</v>
      </c>
    </row>
    <row r="798" spans="2:4">
      <c r="B798" s="1">
        <v>43580</v>
      </c>
      <c r="C798" s="45">
        <v>2.4000013186813249</v>
      </c>
      <c r="D798">
        <v>99.393332999999998</v>
      </c>
    </row>
    <row r="799" spans="2:4">
      <c r="B799" s="1">
        <v>43587</v>
      </c>
      <c r="C799" s="45">
        <v>2.38499999999999</v>
      </c>
      <c r="D799">
        <v>99.398388999999995</v>
      </c>
    </row>
    <row r="800" spans="2:4">
      <c r="B800" s="1">
        <v>43587</v>
      </c>
      <c r="C800" s="45">
        <v>2.3799995604395821</v>
      </c>
      <c r="D800">
        <v>99.403443999999993</v>
      </c>
    </row>
    <row r="801" spans="2:4">
      <c r="B801" s="1">
        <v>43594</v>
      </c>
      <c r="C801" s="45">
        <v>2.3600017582417849</v>
      </c>
      <c r="D801">
        <v>99.409763999999996</v>
      </c>
    </row>
    <row r="802" spans="2:4">
      <c r="B802" s="1">
        <v>43601</v>
      </c>
      <c r="C802" s="45">
        <v>2.3349995604395777</v>
      </c>
      <c r="D802">
        <v>99.416083</v>
      </c>
    </row>
    <row r="803" spans="2:4">
      <c r="B803" s="1">
        <v>43608</v>
      </c>
      <c r="C803" s="45">
        <v>2.3100013186813171</v>
      </c>
      <c r="D803">
        <v>99.418610999999999</v>
      </c>
    </row>
    <row r="804" spans="2:4">
      <c r="B804" s="1">
        <v>43615</v>
      </c>
      <c r="C804" s="45">
        <v>2.3000004395604456</v>
      </c>
      <c r="D804">
        <v>99.433778000000004</v>
      </c>
    </row>
    <row r="805" spans="2:4">
      <c r="B805" s="1">
        <v>43622</v>
      </c>
      <c r="C805" s="45">
        <v>2.2399991208791059</v>
      </c>
      <c r="D805">
        <v>99.451471999999995</v>
      </c>
    </row>
    <row r="806" spans="2:4">
      <c r="B806" s="1">
        <v>43629</v>
      </c>
      <c r="C806" s="45">
        <v>2.1700008791208969</v>
      </c>
      <c r="D806">
        <v>99.472958000000006</v>
      </c>
    </row>
    <row r="807" spans="2:4">
      <c r="B807" s="1">
        <v>43636</v>
      </c>
      <c r="C807" s="45">
        <v>2.085001318681297</v>
      </c>
      <c r="D807">
        <v>99.463750000000005</v>
      </c>
    </row>
    <row r="808" spans="2:4">
      <c r="B808" s="1">
        <v>43643</v>
      </c>
      <c r="C808" s="45">
        <v>2.1214285714285532</v>
      </c>
      <c r="D808">
        <v>99.441361000000001</v>
      </c>
    </row>
    <row r="809" spans="2:4">
      <c r="B809" s="1">
        <v>43651</v>
      </c>
      <c r="C809" s="45">
        <v>2.1214285714285532</v>
      </c>
      <c r="D809">
        <v>99.465374999999995</v>
      </c>
    </row>
    <row r="810" spans="2:4">
      <c r="B810" s="1">
        <v>43657</v>
      </c>
      <c r="C810" s="45">
        <v>2.2100004395604373</v>
      </c>
      <c r="D810">
        <v>99.441361000000001</v>
      </c>
    </row>
    <row r="811" spans="2:4">
      <c r="B811" s="1">
        <v>43664</v>
      </c>
      <c r="C811" s="45">
        <v>2.1150000000000215</v>
      </c>
      <c r="D811">
        <v>99.465374999999995</v>
      </c>
    </row>
    <row r="812" spans="2:4">
      <c r="B812" s="1">
        <v>43671</v>
      </c>
      <c r="C812" s="45">
        <v>2.0400013186812926</v>
      </c>
      <c r="D812">
        <v>99.484333000000007</v>
      </c>
    </row>
    <row r="813" spans="2:4">
      <c r="B813" s="1">
        <v>43678</v>
      </c>
      <c r="C813" s="45">
        <v>2.0700000000000176</v>
      </c>
      <c r="D813">
        <v>99.476749999999996</v>
      </c>
    </row>
    <row r="814" spans="2:4">
      <c r="B814" s="1">
        <v>43685</v>
      </c>
      <c r="C814" s="45">
        <v>1.990000879120881</v>
      </c>
      <c r="D814">
        <v>99.496972</v>
      </c>
    </row>
    <row r="815" spans="2:4">
      <c r="B815" s="1">
        <v>43692</v>
      </c>
      <c r="C815" s="45">
        <v>1.9599982417582664</v>
      </c>
      <c r="D815">
        <v>99.504555999999994</v>
      </c>
    </row>
    <row r="816" spans="2:4">
      <c r="B816" s="1">
        <v>43699</v>
      </c>
      <c r="C816" s="45">
        <v>1.9000008791208727</v>
      </c>
      <c r="D816">
        <v>99.519722000000002</v>
      </c>
    </row>
    <row r="817" spans="2:4">
      <c r="B817" s="1">
        <v>43706</v>
      </c>
      <c r="C817" s="45">
        <v>1.9714272527472618</v>
      </c>
      <c r="D817">
        <v>99.501666999999998</v>
      </c>
    </row>
    <row r="818" spans="2:4">
      <c r="B818" s="1">
        <v>43713</v>
      </c>
      <c r="C818" s="45">
        <v>1.9299995604395417</v>
      </c>
      <c r="D818">
        <v>99.512139000000005</v>
      </c>
    </row>
    <row r="819" spans="2:4">
      <c r="B819" s="1">
        <v>43720</v>
      </c>
      <c r="C819" s="45">
        <v>1.91999868131867</v>
      </c>
      <c r="D819">
        <v>99.514667000000003</v>
      </c>
    </row>
    <row r="820" spans="2:4">
      <c r="B820" s="1">
        <v>43727</v>
      </c>
      <c r="C820" s="45">
        <v>1.945000879120877</v>
      </c>
      <c r="D820">
        <v>99.508347000000001</v>
      </c>
    </row>
    <row r="821" spans="2:4">
      <c r="B821" s="1">
        <v>43734</v>
      </c>
      <c r="C821" s="45">
        <v>1.9050013186813368</v>
      </c>
      <c r="D821">
        <v>99.518457999999995</v>
      </c>
    </row>
    <row r="822" spans="2:4">
      <c r="B822" s="1">
        <v>43741</v>
      </c>
      <c r="C822" s="45">
        <v>1.8399995604395332</v>
      </c>
      <c r="D822">
        <v>99.534889000000007</v>
      </c>
    </row>
    <row r="823" spans="2:4">
      <c r="B823" s="1">
        <v>43748</v>
      </c>
      <c r="C823" s="45">
        <v>1.6800013186813167</v>
      </c>
      <c r="D823">
        <v>99.575333000000001</v>
      </c>
    </row>
    <row r="824" spans="2:4">
      <c r="B824" s="1">
        <v>43755</v>
      </c>
      <c r="C824" s="45">
        <v>1.6400017582417763</v>
      </c>
      <c r="D824">
        <v>99.585443999999995</v>
      </c>
    </row>
    <row r="825" spans="2:4">
      <c r="B825" s="1">
        <v>43762</v>
      </c>
      <c r="C825" s="45">
        <v>1.6300008791209049</v>
      </c>
      <c r="D825" s="44">
        <v>99.587971999999993</v>
      </c>
    </row>
    <row r="826" spans="2:4">
      <c r="B826" s="1">
        <v>43769</v>
      </c>
      <c r="C826" s="45">
        <v>1.6199999999999775</v>
      </c>
      <c r="D826" s="44">
        <v>99.590500000000006</v>
      </c>
    </row>
    <row r="827" spans="2:4">
      <c r="B827" s="1">
        <v>43776</v>
      </c>
      <c r="C827" s="45">
        <v>1.5199991208790973</v>
      </c>
      <c r="D827" s="44">
        <v>99.615778000000006</v>
      </c>
    </row>
    <row r="828" spans="2:4">
      <c r="B828" s="1">
        <v>43783</v>
      </c>
      <c r="C828" s="45">
        <v>1.5649991208791019</v>
      </c>
      <c r="D828" s="44">
        <v>99.604403000000005</v>
      </c>
    </row>
    <row r="829" spans="2:4">
      <c r="B829" s="1">
        <v>43790</v>
      </c>
      <c r="C829" s="45">
        <v>1.5400008791208966</v>
      </c>
      <c r="D829" s="44">
        <v>99.610721999999996</v>
      </c>
    </row>
    <row r="830" spans="2:4">
      <c r="B830" s="1">
        <v>43798</v>
      </c>
      <c r="C830" s="45">
        <v>1.5428571428571451</v>
      </c>
      <c r="D830" s="44">
        <v>99.61</v>
      </c>
    </row>
    <row r="831" spans="2:4">
      <c r="B831" s="1">
        <v>43804</v>
      </c>
      <c r="C831" s="45">
        <v>1.5599986813186937</v>
      </c>
      <c r="D831" s="44">
        <v>99.605666999999997</v>
      </c>
    </row>
    <row r="832" spans="2:4">
      <c r="B832" s="1">
        <v>43811</v>
      </c>
      <c r="C832" s="45">
        <v>1.5199991208790973</v>
      </c>
      <c r="D832" s="44">
        <v>99.615778000000006</v>
      </c>
    </row>
    <row r="833" spans="2:4">
      <c r="B833" s="1">
        <v>43818</v>
      </c>
      <c r="C833" s="45">
        <v>1.5400008791208966</v>
      </c>
      <c r="D833" s="44">
        <v>99.610721999999996</v>
      </c>
    </row>
    <row r="834" spans="2:4">
      <c r="B834" s="1">
        <v>43825</v>
      </c>
      <c r="C834" s="45">
        <v>1.55499824175823</v>
      </c>
      <c r="D834" s="44">
        <v>99.606931000000003</v>
      </c>
    </row>
    <row r="835" spans="2:4">
      <c r="B835" s="1">
        <v>43836</v>
      </c>
      <c r="C835" s="45">
        <v>1.5199991208790973</v>
      </c>
      <c r="D835" s="44">
        <v>99.615778000000006</v>
      </c>
    </row>
    <row r="836" spans="2:4">
      <c r="B836" s="1">
        <v>43843</v>
      </c>
      <c r="C836" s="45">
        <v>1.5300000000000253</v>
      </c>
      <c r="D836" s="44">
        <v>99.613249999999994</v>
      </c>
    </row>
    <row r="837" spans="2:4">
      <c r="B837" s="1">
        <v>43851</v>
      </c>
      <c r="C837">
        <v>1.5300000000000253</v>
      </c>
      <c r="D837">
        <v>99.613249999999994</v>
      </c>
    </row>
    <row r="838" spans="2:4">
      <c r="B838" s="1">
        <v>43857</v>
      </c>
      <c r="C838">
        <v>1.5300000000000253</v>
      </c>
      <c r="D838">
        <v>99.613249999999994</v>
      </c>
    </row>
    <row r="839" spans="2:4">
      <c r="B839" s="1">
        <v>43864</v>
      </c>
      <c r="C839">
        <v>1.5500017582417682</v>
      </c>
      <c r="D839">
        <v>99.608193999999997</v>
      </c>
    </row>
    <row r="840" spans="2:4">
      <c r="B840" s="1">
        <v>43867</v>
      </c>
      <c r="C840">
        <v>1.5500017582417682</v>
      </c>
      <c r="D840">
        <v>99.608193999999997</v>
      </c>
    </row>
    <row r="841" spans="2:4">
      <c r="B841" s="1">
        <v>43874</v>
      </c>
      <c r="C841">
        <v>1.5450013186813043</v>
      </c>
      <c r="D841">
        <v>99.609458000000004</v>
      </c>
    </row>
    <row r="842" spans="2:4">
      <c r="B842" s="1">
        <v>43881</v>
      </c>
      <c r="C842">
        <v>1.5050017582417643</v>
      </c>
      <c r="D842">
        <v>99.619568999999998</v>
      </c>
    </row>
    <row r="843" spans="2:4">
      <c r="B843" s="1">
        <v>43888</v>
      </c>
      <c r="C843">
        <v>1.1549986813186575</v>
      </c>
      <c r="D843">
        <v>99.708042000000006</v>
      </c>
    </row>
    <row r="844" spans="2:4">
      <c r="B844" s="1">
        <v>43895</v>
      </c>
      <c r="C844">
        <v>0.38999868131870097</v>
      </c>
      <c r="D844">
        <v>99.901416999999995</v>
      </c>
    </row>
    <row r="845" spans="2:4">
      <c r="B845" s="1">
        <v>43902</v>
      </c>
      <c r="C845">
        <v>0.29000175824176738</v>
      </c>
      <c r="D845">
        <v>99.926693999999998</v>
      </c>
    </row>
    <row r="846" spans="2:4">
      <c r="B846" s="1">
        <v>43909</v>
      </c>
      <c r="C846">
        <v>0</v>
      </c>
      <c r="D846">
        <v>100</v>
      </c>
    </row>
    <row r="847" spans="2:4">
      <c r="B847" s="1">
        <v>43916</v>
      </c>
      <c r="C847">
        <v>8.4999560439544194E-2</v>
      </c>
      <c r="D847">
        <v>99.978514000000004</v>
      </c>
    </row>
    <row r="848" spans="2:4">
      <c r="B848" s="1">
        <v>43923</v>
      </c>
      <c r="C848">
        <v>0.12499912087914059</v>
      </c>
      <c r="D848">
        <v>99.968402999999995</v>
      </c>
    </row>
    <row r="849" spans="2:4">
      <c r="B849" s="1">
        <v>43930</v>
      </c>
      <c r="C849">
        <v>0.28000087912089583</v>
      </c>
      <c r="D849">
        <v>99.929221999999996</v>
      </c>
    </row>
    <row r="850" spans="2:4">
      <c r="B850" s="1">
        <v>43937</v>
      </c>
      <c r="C850">
        <v>0.12499912087914059</v>
      </c>
      <c r="D850">
        <v>99.968402999999995</v>
      </c>
    </row>
    <row r="851" spans="2:4">
      <c r="B851" s="1">
        <v>43944</v>
      </c>
      <c r="C851">
        <v>0.11999868131867669</v>
      </c>
      <c r="D851">
        <v>99.969667000000001</v>
      </c>
    </row>
    <row r="852" spans="2:4">
      <c r="B852" s="1">
        <v>43951</v>
      </c>
      <c r="C852">
        <v>0.11000175824175121</v>
      </c>
      <c r="D852">
        <v>99.972194000000002</v>
      </c>
    </row>
    <row r="853" spans="2:4">
      <c r="B853" s="1">
        <v>43958</v>
      </c>
      <c r="C853">
        <v>0.12499912087914059</v>
      </c>
      <c r="D853">
        <v>99.968402999999995</v>
      </c>
    </row>
    <row r="854" spans="2:4">
      <c r="B854" s="1">
        <v>43965</v>
      </c>
      <c r="C854">
        <v>0.12999956043954827</v>
      </c>
      <c r="D854">
        <v>99.967139000000003</v>
      </c>
    </row>
    <row r="855" spans="2:4">
      <c r="B855" s="1">
        <v>43972</v>
      </c>
      <c r="C855">
        <v>0.12999956043954827</v>
      </c>
      <c r="D855">
        <v>99.967139000000003</v>
      </c>
    </row>
    <row r="856" spans="2:4">
      <c r="B856" s="1">
        <v>43979</v>
      </c>
      <c r="C856">
        <v>0.12999956043954827</v>
      </c>
      <c r="D856">
        <v>99.967139000000003</v>
      </c>
    </row>
    <row r="857" spans="2:4">
      <c r="B857" s="1">
        <v>43986</v>
      </c>
      <c r="C857">
        <v>0.15000131868129138</v>
      </c>
      <c r="D857">
        <v>99.962083000000007</v>
      </c>
    </row>
    <row r="858" spans="2:4">
      <c r="B858" s="1">
        <v>43993</v>
      </c>
      <c r="C858">
        <v>0.16999912087914462</v>
      </c>
      <c r="D858">
        <v>99.957027999999994</v>
      </c>
    </row>
    <row r="859" spans="2:4">
      <c r="B859" s="1">
        <v>44000</v>
      </c>
      <c r="C859">
        <v>0.17499956043955231</v>
      </c>
      <c r="D859">
        <v>99.955764000000002</v>
      </c>
    </row>
    <row r="860" spans="2:4">
      <c r="B860" s="1">
        <v>44007</v>
      </c>
      <c r="C860">
        <v>0.15500175824175524</v>
      </c>
      <c r="D860">
        <v>99.960819000000001</v>
      </c>
    </row>
    <row r="861" spans="2:4" ht="15.75" thickBot="1">
      <c r="B861" s="1">
        <v>44014</v>
      </c>
      <c r="C861">
        <v>0.15000131868129138</v>
      </c>
      <c r="D861">
        <v>99.962083000000007</v>
      </c>
    </row>
    <row r="862" spans="2:4" ht="15.75" thickBot="1">
      <c r="B862" s="47">
        <v>44021</v>
      </c>
      <c r="C862" s="45">
        <v>0.15000131868129138</v>
      </c>
      <c r="D862">
        <v>99.962083000000007</v>
      </c>
    </row>
    <row r="863" spans="2:4" ht="15.75" thickBot="1">
      <c r="B863" s="47">
        <v>44028</v>
      </c>
      <c r="C863" s="45">
        <v>0.14500087912088369</v>
      </c>
      <c r="D863">
        <v>99.963346999999999</v>
      </c>
    </row>
    <row r="864" spans="2:4" ht="15.75" thickBot="1">
      <c r="B864" s="47">
        <v>44035</v>
      </c>
      <c r="C864" s="45">
        <v>0.11999868131867669</v>
      </c>
      <c r="D864">
        <v>99.969667000000001</v>
      </c>
    </row>
    <row r="865" spans="2:4" ht="15.75" thickBot="1">
      <c r="B865" s="47">
        <v>44042</v>
      </c>
      <c r="C865" s="45">
        <v>0.10500131868134352</v>
      </c>
      <c r="D865">
        <v>99.973457999999994</v>
      </c>
    </row>
    <row r="866" spans="2:4" ht="15.75" thickBot="1">
      <c r="B866" s="47">
        <v>44049</v>
      </c>
      <c r="C866" s="45">
        <v>0.10000087912087965</v>
      </c>
      <c r="D866" s="48">
        <v>99.974722</v>
      </c>
    </row>
    <row r="867" spans="2:4" ht="15.75" thickBot="1">
      <c r="B867" s="47">
        <v>44056</v>
      </c>
      <c r="C867" s="45">
        <v>0.10500131868134352</v>
      </c>
      <c r="D867" s="48">
        <v>99.973457999999994</v>
      </c>
    </row>
    <row r="868" spans="2:4" ht="15.75" thickBot="1">
      <c r="B868" s="47">
        <v>44063</v>
      </c>
      <c r="C868" s="45">
        <v>0.10500131868134352</v>
      </c>
      <c r="D868" s="48">
        <v>99.973457999999994</v>
      </c>
    </row>
    <row r="869" spans="2:4" ht="15.75" thickBot="1">
      <c r="B869" s="47">
        <v>44070</v>
      </c>
      <c r="C869" s="45">
        <v>0.10110065934063792</v>
      </c>
      <c r="D869" s="48">
        <v>99.974444000000005</v>
      </c>
    </row>
    <row r="870" spans="2:4" ht="15.75" thickBot="1">
      <c r="B870" s="47">
        <v>44077</v>
      </c>
      <c r="C870" s="45">
        <v>0.10500131868134352</v>
      </c>
      <c r="D870" s="48">
        <v>99.973457999999994</v>
      </c>
    </row>
    <row r="871" spans="2:4" ht="15.75" thickBot="1">
      <c r="B871" s="47">
        <v>44084</v>
      </c>
      <c r="C871" s="45">
        <v>0.11499824175826903</v>
      </c>
      <c r="D871" s="48">
        <v>99.970930999999993</v>
      </c>
    </row>
    <row r="872" spans="2:4" ht="15.75" thickBot="1">
      <c r="B872" s="47">
        <v>44091</v>
      </c>
      <c r="C872" s="45">
        <v>0.11000175824175121</v>
      </c>
      <c r="D872" s="48">
        <v>99.972194000000002</v>
      </c>
    </row>
    <row r="873" spans="2:4" ht="15.75" thickBot="1">
      <c r="B873" s="47">
        <v>44098</v>
      </c>
      <c r="C873" s="45">
        <v>0.10000087912087965</v>
      </c>
      <c r="D873" s="48">
        <v>99.974722</v>
      </c>
    </row>
    <row r="874" spans="2:4" ht="15.75" thickBot="1">
      <c r="B874" s="47">
        <v>44105</v>
      </c>
      <c r="C874" s="45">
        <v>0.10000087912087965</v>
      </c>
      <c r="D874" s="48">
        <v>99.974722</v>
      </c>
    </row>
    <row r="875" spans="2:4" ht="15.75" thickBot="1">
      <c r="B875" s="47">
        <v>44112</v>
      </c>
      <c r="C875" s="45">
        <f t="shared" ref="C875:C938" si="0">(100-D875)/100*360/91*100</f>
        <v>9.5000439560415761E-2</v>
      </c>
      <c r="D875" s="48">
        <v>99.975986000000006</v>
      </c>
    </row>
    <row r="876" spans="2:4" ht="15.75" thickBot="1">
      <c r="B876" s="47">
        <v>44119</v>
      </c>
      <c r="C876" s="45">
        <f t="shared" si="0"/>
        <v>0.10500131868134352</v>
      </c>
      <c r="D876">
        <v>99.973457999999994</v>
      </c>
    </row>
    <row r="877" spans="2:4" ht="15.75" thickBot="1">
      <c r="B877" s="47">
        <v>44126</v>
      </c>
      <c r="C877" s="45">
        <f t="shared" si="0"/>
        <v>0.10000087912087965</v>
      </c>
      <c r="D877">
        <v>99.974722</v>
      </c>
    </row>
    <row r="878" spans="2:4" ht="15.75" thickBot="1">
      <c r="B878" s="47">
        <v>44133</v>
      </c>
      <c r="C878" s="45">
        <f t="shared" si="0"/>
        <v>0.10000087912087965</v>
      </c>
      <c r="D878">
        <v>99.974722</v>
      </c>
    </row>
    <row r="879" spans="2:4" ht="15.75" thickBot="1">
      <c r="B879" s="47">
        <v>44140</v>
      </c>
      <c r="C879" s="45">
        <f t="shared" si="0"/>
        <v>9.5000439560415761E-2</v>
      </c>
      <c r="D879">
        <v>99.975986000000006</v>
      </c>
    </row>
    <row r="880" spans="2:4" ht="15.75" thickBot="1">
      <c r="B880" s="47">
        <v>44147</v>
      </c>
      <c r="C880" s="45">
        <f t="shared" si="0"/>
        <v>0.10000087912087965</v>
      </c>
      <c r="D880">
        <v>99.974722</v>
      </c>
    </row>
    <row r="881" spans="2:4" ht="15.75" thickBot="1">
      <c r="B881" s="47">
        <v>44154</v>
      </c>
      <c r="C881" s="45">
        <f t="shared" si="0"/>
        <v>9.0000000000008101E-2</v>
      </c>
      <c r="D881">
        <v>99.977249999999998</v>
      </c>
    </row>
    <row r="882" spans="2:4" ht="15.75" thickBot="1">
      <c r="B882" s="47">
        <v>44162</v>
      </c>
      <c r="C882" s="45">
        <f t="shared" si="0"/>
        <v>8.4065934065913825E-2</v>
      </c>
      <c r="D882">
        <v>99.978750000000005</v>
      </c>
    </row>
    <row r="883" spans="2:4" ht="15.75" thickBot="1">
      <c r="B883" s="47">
        <v>44168</v>
      </c>
      <c r="C883" s="45">
        <f t="shared" si="0"/>
        <v>8.4999560439544194E-2</v>
      </c>
      <c r="D883">
        <v>99.978514000000004</v>
      </c>
    </row>
    <row r="884" spans="2:4" ht="15.75" thickBot="1">
      <c r="B884" s="47">
        <v>44175</v>
      </c>
      <c r="C884" s="45">
        <f t="shared" si="0"/>
        <v>7.9999120879136548E-2</v>
      </c>
      <c r="D884">
        <v>99.979777999999996</v>
      </c>
    </row>
    <row r="885" spans="2:4" ht="15.75" thickBot="1">
      <c r="B885" s="47">
        <v>44182</v>
      </c>
      <c r="C885" s="45">
        <f t="shared" si="0"/>
        <v>7.4998681318672655E-2</v>
      </c>
      <c r="D885">
        <v>99.981042000000002</v>
      </c>
    </row>
    <row r="886" spans="2:4" ht="15.75" thickBot="1">
      <c r="B886" s="47">
        <v>44189</v>
      </c>
      <c r="C886" s="45">
        <f t="shared" si="0"/>
        <v>9.0000000000008101E-2</v>
      </c>
      <c r="D886">
        <v>99.977249999999998</v>
      </c>
    </row>
    <row r="887" spans="2:4" ht="15.75" thickBot="1">
      <c r="B887" s="47">
        <v>44196</v>
      </c>
      <c r="C887" s="45">
        <f t="shared" si="0"/>
        <v>9.5000439560415761E-2</v>
      </c>
      <c r="D887">
        <v>99.975986000000006</v>
      </c>
    </row>
    <row r="888" spans="2:4" ht="15.75" thickBot="1">
      <c r="B888" s="47">
        <v>44203</v>
      </c>
      <c r="C888" s="45">
        <f t="shared" si="0"/>
        <v>9.0000000000008101E-2</v>
      </c>
      <c r="D888">
        <v>99.977249999999998</v>
      </c>
    </row>
    <row r="889" spans="2:4" ht="15.75" thickBot="1">
      <c r="B889" s="47">
        <v>44210</v>
      </c>
      <c r="C889" s="45">
        <f t="shared" si="0"/>
        <v>9.0000000000008101E-2</v>
      </c>
      <c r="D889">
        <v>99.977249999999998</v>
      </c>
    </row>
    <row r="890" spans="2:4" ht="15.75" thickBot="1">
      <c r="B890" s="47">
        <v>44217</v>
      </c>
      <c r="C890" s="45">
        <f t="shared" si="0"/>
        <v>8.4999560439544194E-2</v>
      </c>
      <c r="D890" s="48">
        <v>99.978514000000004</v>
      </c>
    </row>
    <row r="891" spans="2:4">
      <c r="B891" s="47">
        <v>44224</v>
      </c>
      <c r="C891" s="45">
        <f t="shared" si="0"/>
        <v>7.9999120879136548E-2</v>
      </c>
      <c r="D891" s="48">
        <v>99.979777999999996</v>
      </c>
    </row>
    <row r="892" spans="2:4">
      <c r="B892" s="49">
        <v>44231</v>
      </c>
      <c r="C892" s="45">
        <f t="shared" si="0"/>
        <v>6.5001758241747157E-2</v>
      </c>
      <c r="D892" s="44">
        <v>99.983569000000003</v>
      </c>
    </row>
    <row r="893" spans="2:4">
      <c r="B893" s="49">
        <v>44238</v>
      </c>
      <c r="C893" s="45">
        <f t="shared" si="0"/>
        <v>3.4999120879132498E-2</v>
      </c>
      <c r="D893" s="44">
        <v>99.991152999999997</v>
      </c>
    </row>
    <row r="894" spans="2:4">
      <c r="B894" s="49">
        <v>44245</v>
      </c>
      <c r="C894" s="45">
        <f t="shared" si="0"/>
        <v>3.9999560439540165E-2</v>
      </c>
      <c r="D894" s="44">
        <v>99.989889000000005</v>
      </c>
    </row>
    <row r="895" spans="2:4">
      <c r="B895" s="49">
        <v>44252</v>
      </c>
      <c r="C895" s="45">
        <f t="shared" si="0"/>
        <v>2.9998681318668605E-2</v>
      </c>
      <c r="D895" s="44">
        <v>99.992417000000003</v>
      </c>
    </row>
    <row r="896" spans="2:4">
      <c r="B896" s="49">
        <v>44259</v>
      </c>
      <c r="C896" s="45">
        <f t="shared" si="0"/>
        <v>3.9999560439540165E-2</v>
      </c>
      <c r="D896" s="44">
        <v>99.989889000000005</v>
      </c>
    </row>
    <row r="897" spans="2:4">
      <c r="B897" s="49">
        <v>44266</v>
      </c>
      <c r="C897" s="45">
        <f t="shared" si="0"/>
        <v>4.5000000000004051E-2</v>
      </c>
      <c r="D897" s="44">
        <v>99.988624999999999</v>
      </c>
    </row>
    <row r="898" spans="2:4">
      <c r="B898" s="49">
        <v>44273</v>
      </c>
      <c r="C898" s="45">
        <f t="shared" si="0"/>
        <v>2.9998681318668605E-2</v>
      </c>
      <c r="D898" s="44">
        <v>99.992417000000003</v>
      </c>
    </row>
    <row r="899" spans="2:4">
      <c r="B899" s="49">
        <v>44280</v>
      </c>
      <c r="C899" s="45">
        <f t="shared" si="0"/>
        <v>1.5001318681335439E-2</v>
      </c>
      <c r="D899" s="44">
        <v>99.996207999999996</v>
      </c>
    </row>
    <row r="900" spans="2:4">
      <c r="B900" s="49">
        <v>44287</v>
      </c>
      <c r="C900" s="45">
        <f t="shared" si="0"/>
        <v>2.0001758241743106E-2</v>
      </c>
      <c r="D900" s="44">
        <v>99.994944000000004</v>
      </c>
    </row>
    <row r="901" spans="2:4">
      <c r="B901" s="49">
        <v>44294</v>
      </c>
      <c r="C901" s="45">
        <f t="shared" si="0"/>
        <v>2.0001758241743106E-2</v>
      </c>
      <c r="D901" s="44">
        <v>99.994944000000004</v>
      </c>
    </row>
    <row r="902" spans="2:4">
      <c r="B902" s="12">
        <v>44301</v>
      </c>
      <c r="C902" s="45">
        <f t="shared" si="0"/>
        <v>2.0001758241743106E-2</v>
      </c>
      <c r="D902" s="44">
        <v>99.994944000000004</v>
      </c>
    </row>
    <row r="903" spans="2:4">
      <c r="B903" s="12">
        <v>44308</v>
      </c>
      <c r="C903" s="45">
        <f t="shared" si="0"/>
        <v>2.4998241758260945E-2</v>
      </c>
      <c r="D903">
        <v>99.993680999999995</v>
      </c>
    </row>
    <row r="904" spans="2:4">
      <c r="B904" s="12">
        <v>44315</v>
      </c>
      <c r="C904" s="45">
        <f t="shared" si="0"/>
        <v>2.0001758241743106E-2</v>
      </c>
      <c r="D904">
        <v>99.994944000000004</v>
      </c>
    </row>
    <row r="905" spans="2:4">
      <c r="B905" s="12">
        <v>44322</v>
      </c>
      <c r="C905" s="45">
        <f t="shared" si="0"/>
        <v>1.5001318681335439E-2</v>
      </c>
      <c r="D905">
        <v>99.996207999999996</v>
      </c>
    </row>
    <row r="906" spans="2:4">
      <c r="B906" s="12">
        <v>44329</v>
      </c>
      <c r="C906" s="45">
        <f t="shared" si="0"/>
        <v>1.5001318681335439E-2</v>
      </c>
      <c r="D906">
        <v>99.996207999999996</v>
      </c>
    </row>
    <row r="907" spans="2:4">
      <c r="B907" s="12">
        <v>44336</v>
      </c>
      <c r="C907" s="45">
        <f t="shared" si="0"/>
        <v>1.5001318681335439E-2</v>
      </c>
      <c r="D907">
        <v>99.996207999999996</v>
      </c>
    </row>
    <row r="908" spans="2:4">
      <c r="B908" s="12">
        <v>44343</v>
      </c>
      <c r="C908" s="45">
        <f t="shared" si="0"/>
        <v>1.5001318681335439E-2</v>
      </c>
      <c r="D908">
        <v>99.996207999999996</v>
      </c>
    </row>
    <row r="909" spans="2:4">
      <c r="B909" s="12">
        <v>44350</v>
      </c>
      <c r="C909" s="45">
        <f t="shared" si="0"/>
        <v>2.0001758241743106E-2</v>
      </c>
      <c r="D909">
        <v>99.994944000000004</v>
      </c>
    </row>
    <row r="910" spans="2:4">
      <c r="B910" s="12">
        <v>44357</v>
      </c>
      <c r="C910" s="45">
        <f t="shared" si="0"/>
        <v>2.4998241758260945E-2</v>
      </c>
      <c r="D910">
        <v>99.993680999999995</v>
      </c>
    </row>
    <row r="911" spans="2:4">
      <c r="B911" s="12">
        <v>44364</v>
      </c>
      <c r="C911" s="45">
        <f t="shared" si="0"/>
        <v>2.4998241758260945E-2</v>
      </c>
      <c r="D911">
        <v>99.993680999999995</v>
      </c>
    </row>
    <row r="912" spans="2:4">
      <c r="B912" s="12">
        <v>44371</v>
      </c>
      <c r="C912" s="45">
        <f t="shared" si="0"/>
        <v>4.5000000000004051E-2</v>
      </c>
      <c r="D912">
        <v>99.988624999999999</v>
      </c>
    </row>
    <row r="913" spans="2:4">
      <c r="B913" s="12">
        <v>44378</v>
      </c>
      <c r="C913" s="45">
        <f t="shared" si="0"/>
        <v>5.0000439560411711E-2</v>
      </c>
      <c r="D913">
        <v>99.987361000000007</v>
      </c>
    </row>
    <row r="914" spans="2:4">
      <c r="B914" s="12">
        <v>44385</v>
      </c>
      <c r="C914" s="45">
        <f t="shared" si="0"/>
        <v>5.0000439560411711E-2</v>
      </c>
      <c r="D914">
        <v>99.987361000000007</v>
      </c>
    </row>
    <row r="915" spans="2:4">
      <c r="B915" s="12">
        <v>44392</v>
      </c>
      <c r="C915" s="45">
        <f t="shared" si="0"/>
        <v>5.0000439560411711E-2</v>
      </c>
      <c r="D915">
        <v>99.987361000000007</v>
      </c>
    </row>
    <row r="916" spans="2:4">
      <c r="B916" s="12">
        <v>44399</v>
      </c>
      <c r="C916" s="45">
        <f t="shared" si="0"/>
        <v>5.0000439560411711E-2</v>
      </c>
      <c r="D916">
        <v>99.987361000000007</v>
      </c>
    </row>
    <row r="917" spans="2:4">
      <c r="B917" s="49">
        <v>44406</v>
      </c>
      <c r="C917" s="45">
        <f t="shared" si="0"/>
        <v>5.0000439560411711E-2</v>
      </c>
      <c r="D917">
        <v>99.987361000000007</v>
      </c>
    </row>
    <row r="918" spans="2:4">
      <c r="B918" s="49">
        <v>44413</v>
      </c>
      <c r="C918" s="45">
        <f t="shared" si="0"/>
        <v>5.0000439560411711E-2</v>
      </c>
      <c r="D918">
        <v>99.987361000000007</v>
      </c>
    </row>
    <row r="919" spans="2:4">
      <c r="B919" s="49">
        <v>44420</v>
      </c>
      <c r="C919" s="45">
        <f t="shared" si="0"/>
        <v>5.0550329670318958E-2</v>
      </c>
      <c r="D919">
        <v>99.987222000000003</v>
      </c>
    </row>
    <row r="920" spans="2:4">
      <c r="B920" s="49">
        <v>44427</v>
      </c>
      <c r="C920" s="45">
        <f t="shared" si="0"/>
        <v>6.9998241758264995E-2</v>
      </c>
      <c r="D920">
        <v>99.982305999999994</v>
      </c>
    </row>
    <row r="921" spans="2:4">
      <c r="B921" s="49">
        <v>44434</v>
      </c>
      <c r="C921" s="45">
        <f t="shared" si="0"/>
        <v>5.5606153846140066E-2</v>
      </c>
      <c r="D921">
        <v>99.985944000000003</v>
      </c>
    </row>
    <row r="922" spans="2:4">
      <c r="B922" s="49">
        <v>44441</v>
      </c>
      <c r="C922" s="45">
        <f t="shared" si="0"/>
        <v>4.5000000000004051E-2</v>
      </c>
      <c r="D922">
        <v>99.988624999999999</v>
      </c>
    </row>
    <row r="923" spans="2:4">
      <c r="B923" s="49">
        <v>44446</v>
      </c>
      <c r="C923" s="45">
        <f t="shared" si="0"/>
        <v>4.5000000000004051E-2</v>
      </c>
      <c r="D923">
        <v>99.988624999999999</v>
      </c>
    </row>
    <row r="924" spans="2:4">
      <c r="B924" s="49">
        <v>44452</v>
      </c>
      <c r="C924" s="45">
        <f t="shared" si="0"/>
        <v>3.9999560439540165E-2</v>
      </c>
      <c r="D924">
        <v>99.989889000000005</v>
      </c>
    </row>
    <row r="925" spans="2:4">
      <c r="B925" s="49">
        <v>44459</v>
      </c>
      <c r="C925" s="45">
        <f t="shared" si="0"/>
        <v>3.4999120879132498E-2</v>
      </c>
      <c r="D925">
        <v>99.991152999999997</v>
      </c>
    </row>
    <row r="926" spans="2:4">
      <c r="B926" s="49">
        <v>44466</v>
      </c>
      <c r="C926" s="45">
        <f t="shared" si="0"/>
        <v>3.4999120879132498E-2</v>
      </c>
      <c r="D926">
        <v>99.991152999999997</v>
      </c>
    </row>
    <row r="927" spans="2:4">
      <c r="B927" s="49">
        <v>44473</v>
      </c>
      <c r="C927" s="45">
        <f t="shared" si="0"/>
        <v>3.9999560439540165E-2</v>
      </c>
      <c r="D927">
        <v>99.989889000000005</v>
      </c>
    </row>
    <row r="928" spans="2:4">
      <c r="B928" s="49">
        <v>44481</v>
      </c>
      <c r="C928" s="45">
        <f t="shared" si="0"/>
        <v>5.0000439560411711E-2</v>
      </c>
      <c r="D928">
        <v>99.987361000000007</v>
      </c>
    </row>
    <row r="929" spans="2:4">
      <c r="B929" s="49">
        <v>44487</v>
      </c>
      <c r="C929" s="45">
        <f t="shared" si="0"/>
        <v>5.5000879120875604E-2</v>
      </c>
      <c r="D929">
        <v>99.986097000000001</v>
      </c>
    </row>
    <row r="930" spans="2:4">
      <c r="B930" s="49">
        <v>44494</v>
      </c>
      <c r="C930" s="45">
        <f t="shared" si="0"/>
        <v>5.5000879120875604E-2</v>
      </c>
      <c r="D930">
        <v>99.986097000000001</v>
      </c>
    </row>
    <row r="931" spans="2:4">
      <c r="B931" s="1">
        <v>44501</v>
      </c>
      <c r="C931" s="45">
        <f t="shared" si="0"/>
        <v>5.0000439560411711E-2</v>
      </c>
      <c r="D931">
        <v>99.987361000000007</v>
      </c>
    </row>
    <row r="932" spans="2:4">
      <c r="B932" s="1">
        <v>44508</v>
      </c>
      <c r="C932" s="45">
        <f t="shared" si="0"/>
        <v>4.4505494505510244E-2</v>
      </c>
      <c r="D932">
        <v>99.988749999999996</v>
      </c>
    </row>
    <row r="933" spans="2:4">
      <c r="B933" s="1">
        <v>44515</v>
      </c>
      <c r="C933" s="45">
        <f t="shared" si="0"/>
        <v>4.5000000000004051E-2</v>
      </c>
      <c r="D933">
        <v>99.988624999999999</v>
      </c>
    </row>
    <row r="934" spans="2:4">
      <c r="B934" s="1">
        <v>44522</v>
      </c>
      <c r="C934" s="45">
        <f t="shared" si="0"/>
        <v>4.9450549450560682E-2</v>
      </c>
      <c r="D934">
        <v>99.987499999999997</v>
      </c>
    </row>
    <row r="935" spans="2:4">
      <c r="B935" s="1">
        <v>44529</v>
      </c>
      <c r="C935" s="45">
        <f t="shared" si="0"/>
        <v>5.0000439560411711E-2</v>
      </c>
      <c r="D935">
        <v>99.987361000000007</v>
      </c>
    </row>
    <row r="936" spans="2:4">
      <c r="B936" s="1">
        <v>44536</v>
      </c>
      <c r="C936" s="45">
        <f t="shared" si="0"/>
        <v>5.5000879120875604E-2</v>
      </c>
      <c r="D936">
        <v>99.986097000000001</v>
      </c>
    </row>
    <row r="937" spans="2:4">
      <c r="B937" s="1">
        <v>44543</v>
      </c>
      <c r="C937" s="45">
        <f t="shared" si="0"/>
        <v>5.5000879120875604E-2</v>
      </c>
      <c r="D937">
        <v>99.986097000000001</v>
      </c>
    </row>
    <row r="938" spans="2:4">
      <c r="B938" s="1">
        <v>44550</v>
      </c>
      <c r="C938" s="45">
        <f t="shared" si="0"/>
        <v>7.4998681318672655E-2</v>
      </c>
      <c r="D938">
        <v>99.981042000000002</v>
      </c>
    </row>
    <row r="939" spans="2:4">
      <c r="B939" s="1">
        <v>44557</v>
      </c>
      <c r="C939" s="45">
        <f t="shared" ref="C939:C967" si="1">(100-D939)/100*360/91*100</f>
        <v>8.4999560439544194E-2</v>
      </c>
      <c r="D939">
        <v>99.978514000000004</v>
      </c>
    </row>
    <row r="940" spans="2:4">
      <c r="B940" s="1">
        <v>44564</v>
      </c>
      <c r="C940" s="45">
        <f t="shared" si="1"/>
        <v>9.0000000000008101E-2</v>
      </c>
      <c r="D940">
        <v>99.977249999999998</v>
      </c>
    </row>
    <row r="941" spans="2:4">
      <c r="B941" s="1">
        <v>44571</v>
      </c>
      <c r="C941" s="45">
        <f t="shared" si="1"/>
        <v>0.11999868131867669</v>
      </c>
      <c r="D941">
        <v>99.969667000000001</v>
      </c>
    </row>
    <row r="942" spans="2:4">
      <c r="B942" s="1">
        <v>44579</v>
      </c>
      <c r="C942" s="45">
        <f t="shared" si="1"/>
        <v>0.16999912087914462</v>
      </c>
      <c r="D942">
        <v>99.957027999999994</v>
      </c>
    </row>
    <row r="943" spans="2:4">
      <c r="B943" s="1">
        <v>44585</v>
      </c>
      <c r="C943" s="45">
        <f t="shared" si="1"/>
        <v>0.19000087912088773</v>
      </c>
      <c r="D943">
        <v>99.951971999999998</v>
      </c>
    </row>
    <row r="944" spans="2:4">
      <c r="B944" s="1">
        <v>44592</v>
      </c>
      <c r="C944" s="45">
        <f t="shared" si="1"/>
        <v>0.24000131868129945</v>
      </c>
      <c r="D944">
        <v>99.939333000000005</v>
      </c>
    </row>
    <row r="945" spans="2:4">
      <c r="B945" s="1">
        <v>44599</v>
      </c>
      <c r="C945" s="45">
        <f t="shared" si="1"/>
        <v>0.29000175824176738</v>
      </c>
      <c r="D945">
        <v>99.926693999999998</v>
      </c>
    </row>
    <row r="946" spans="2:4">
      <c r="B946" s="1">
        <v>44606</v>
      </c>
      <c r="C946" s="45">
        <f t="shared" si="1"/>
        <v>0.43999912087911275</v>
      </c>
      <c r="D946">
        <v>99.888778000000002</v>
      </c>
    </row>
    <row r="947" spans="2:4">
      <c r="B947" s="1">
        <v>44614</v>
      </c>
      <c r="C947" s="45">
        <f t="shared" si="1"/>
        <v>0.38000175824177546</v>
      </c>
      <c r="D947">
        <v>99.903943999999996</v>
      </c>
    </row>
    <row r="948" spans="2:4">
      <c r="B948" s="1">
        <v>44620</v>
      </c>
      <c r="C948" s="45">
        <f t="shared" si="1"/>
        <v>0.35999999999997612</v>
      </c>
      <c r="D948">
        <v>99.909000000000006</v>
      </c>
    </row>
    <row r="949" spans="2:4">
      <c r="B949" s="1">
        <v>44627</v>
      </c>
      <c r="C949" s="45">
        <f t="shared" si="1"/>
        <v>0.38000175824177546</v>
      </c>
      <c r="D949">
        <v>99.903943999999996</v>
      </c>
    </row>
    <row r="950" spans="2:4">
      <c r="B950" s="1">
        <v>44634</v>
      </c>
      <c r="C950" s="45">
        <f t="shared" si="1"/>
        <v>0.44999999999998425</v>
      </c>
      <c r="D950">
        <v>99.886250000000004</v>
      </c>
    </row>
    <row r="951" spans="2:4">
      <c r="B951" s="1">
        <v>44641</v>
      </c>
      <c r="C951" s="45">
        <f t="shared" si="1"/>
        <v>0.47999868131870904</v>
      </c>
      <c r="D951">
        <v>99.878666999999993</v>
      </c>
    </row>
    <row r="952" spans="2:4">
      <c r="B952" s="1">
        <v>44648</v>
      </c>
      <c r="C952" s="45">
        <f t="shared" si="1"/>
        <v>0.60500175824173952</v>
      </c>
      <c r="D952">
        <v>99.847069000000005</v>
      </c>
    </row>
    <row r="953" spans="2:4">
      <c r="B953" s="1">
        <v>44655</v>
      </c>
      <c r="C953" s="45">
        <f t="shared" si="1"/>
        <v>0.66999956043954056</v>
      </c>
      <c r="D953">
        <v>99.830639000000005</v>
      </c>
    </row>
    <row r="954" spans="2:4">
      <c r="B954" s="1">
        <v>44658</v>
      </c>
      <c r="C954" s="45">
        <f t="shared" si="1"/>
        <v>0.66999956043954056</v>
      </c>
      <c r="D954">
        <v>99.830639000000005</v>
      </c>
    </row>
    <row r="955" spans="2:4">
      <c r="B955" s="1">
        <v>44665</v>
      </c>
      <c r="C955" s="45">
        <f t="shared" si="1"/>
        <v>0.78500175824175555</v>
      </c>
      <c r="D955">
        <v>99.801569000000001</v>
      </c>
    </row>
    <row r="956" spans="2:4">
      <c r="B956" s="1">
        <v>44672</v>
      </c>
      <c r="C956" s="45">
        <f t="shared" si="1"/>
        <v>0.86000043956042849</v>
      </c>
      <c r="D956">
        <v>99.782611000000003</v>
      </c>
    </row>
    <row r="957" spans="2:4">
      <c r="B957" s="1">
        <v>44679</v>
      </c>
      <c r="C957" s="45">
        <f t="shared" si="1"/>
        <v>0.88999912087909683</v>
      </c>
      <c r="D957">
        <v>99.775028000000006</v>
      </c>
    </row>
    <row r="958" spans="2:4">
      <c r="B958" s="1">
        <v>44686</v>
      </c>
      <c r="C958" s="45">
        <f t="shared" si="1"/>
        <v>0.91000087912089622</v>
      </c>
      <c r="D958">
        <v>99.769971999999996</v>
      </c>
    </row>
    <row r="959" spans="2:4">
      <c r="B959" s="1">
        <v>44693</v>
      </c>
      <c r="C959" s="45">
        <f t="shared" si="1"/>
        <v>0.90000000000002478</v>
      </c>
      <c r="D959">
        <v>99.772499999999994</v>
      </c>
    </row>
    <row r="960" spans="2:4">
      <c r="B960" s="1">
        <v>44700</v>
      </c>
      <c r="C960" s="45">
        <f t="shared" si="1"/>
        <v>1.0500013186813162</v>
      </c>
      <c r="D960">
        <v>99.734583000000001</v>
      </c>
    </row>
    <row r="961" spans="2:4">
      <c r="B961" s="1">
        <v>44707</v>
      </c>
      <c r="C961" s="45">
        <f t="shared" si="1"/>
        <v>1.0599982417582416</v>
      </c>
      <c r="D961">
        <v>99.732056</v>
      </c>
    </row>
    <row r="962" spans="2:4">
      <c r="B962" s="1">
        <v>44714</v>
      </c>
      <c r="C962" s="45">
        <f t="shared" si="1"/>
        <v>1.1199995604395809</v>
      </c>
      <c r="D962">
        <v>99.716888999999995</v>
      </c>
    </row>
    <row r="963" spans="2:4">
      <c r="B963" s="1">
        <v>44721</v>
      </c>
      <c r="C963" s="45">
        <f t="shared" si="1"/>
        <v>1.2300013186813323</v>
      </c>
      <c r="D963">
        <v>99.689082999999997</v>
      </c>
    </row>
    <row r="964" spans="2:4">
      <c r="B964" s="1">
        <v>44728</v>
      </c>
      <c r="C964" s="45">
        <f t="shared" si="1"/>
        <v>1.6400017582417763</v>
      </c>
      <c r="D964">
        <v>99.585443999999995</v>
      </c>
    </row>
    <row r="965" spans="2:4">
      <c r="B965" s="1">
        <v>44735</v>
      </c>
      <c r="C965" s="45">
        <f t="shared" si="1"/>
        <v>1.6700004395604453</v>
      </c>
      <c r="D965">
        <v>99.577860999999999</v>
      </c>
    </row>
    <row r="966" spans="2:4">
      <c r="B966" s="1">
        <v>44742</v>
      </c>
      <c r="C966" s="45">
        <f t="shared" si="1"/>
        <v>1.7499995604395815</v>
      </c>
      <c r="D966">
        <v>99.557638999999995</v>
      </c>
    </row>
    <row r="967" spans="2:4">
      <c r="B967" s="1">
        <v>44749</v>
      </c>
      <c r="C967" s="45">
        <f t="shared" si="1"/>
        <v>1.8500004395604612</v>
      </c>
      <c r="D967">
        <v>99.532360999999995</v>
      </c>
    </row>
    <row r="968" spans="2:4">
      <c r="B968" s="12">
        <v>44756</v>
      </c>
      <c r="C968" s="44">
        <v>2.1099995604395576</v>
      </c>
      <c r="D968">
        <v>99.466639000000001</v>
      </c>
    </row>
    <row r="969" spans="2:4">
      <c r="B969" s="49">
        <v>44763</v>
      </c>
      <c r="C969" s="44">
        <v>2.4699995604395339</v>
      </c>
      <c r="D969">
        <v>99.375639000000007</v>
      </c>
    </row>
    <row r="970" spans="2:4">
      <c r="B970" s="49">
        <v>44770</v>
      </c>
      <c r="C970" s="44">
        <v>2.5200000000000018</v>
      </c>
      <c r="D970">
        <v>99.363</v>
      </c>
    </row>
    <row r="971" spans="2:4">
      <c r="B971" s="49">
        <v>44777</v>
      </c>
      <c r="C971" s="44">
        <v>2.4900013186813328</v>
      </c>
      <c r="D971">
        <v>99.370582999999996</v>
      </c>
    </row>
    <row r="972" spans="2:4">
      <c r="B972" s="49">
        <v>44784</v>
      </c>
      <c r="C972" s="44">
        <v>2.5800013186813411</v>
      </c>
      <c r="D972">
        <v>99.347832999999994</v>
      </c>
    </row>
    <row r="973" spans="2:4">
      <c r="B973" s="49">
        <v>44791</v>
      </c>
      <c r="C973" s="44">
        <v>2.6100000000000101</v>
      </c>
      <c r="D973">
        <v>99.340249999999997</v>
      </c>
    </row>
    <row r="974" spans="2:4">
      <c r="B974" s="49">
        <v>44798</v>
      </c>
      <c r="C974" s="44">
        <v>2.7701090109889974</v>
      </c>
      <c r="D974">
        <v>99.299778000000003</v>
      </c>
    </row>
    <row r="975" spans="2:4">
      <c r="B975" s="49">
        <v>44805</v>
      </c>
      <c r="C975" s="44">
        <v>2.8799999999999781</v>
      </c>
      <c r="D975">
        <v>99.272000000000006</v>
      </c>
    </row>
    <row r="976" spans="2:4">
      <c r="B976" s="49">
        <v>44812</v>
      </c>
      <c r="C976" s="44">
        <v>2.964999560439578</v>
      </c>
      <c r="D976">
        <v>99.250513999999995</v>
      </c>
    </row>
    <row r="977" spans="2:4">
      <c r="B977" s="49">
        <v>44819</v>
      </c>
      <c r="C977" s="44">
        <v>3.0750013186813296</v>
      </c>
      <c r="D977">
        <v>99.222707999999997</v>
      </c>
    </row>
    <row r="978" spans="2:4">
      <c r="B978" s="49">
        <v>44826</v>
      </c>
      <c r="C978" s="44">
        <v>3.2699986813186794</v>
      </c>
      <c r="D978">
        <v>99.173417000000001</v>
      </c>
    </row>
    <row r="979" spans="2:4">
      <c r="B979" s="49">
        <v>44833</v>
      </c>
      <c r="C979" s="44">
        <v>3.2699986813186794</v>
      </c>
      <c r="D979">
        <v>99.173417000000001</v>
      </c>
    </row>
    <row r="980" spans="2:4">
      <c r="B980" s="49">
        <v>44840</v>
      </c>
      <c r="C980" s="44">
        <f t="shared" ref="C980:C1019" si="2">(100-D980)/100*360/91*100</f>
        <v>3.3400008791208906</v>
      </c>
      <c r="D980">
        <v>99.155721999999997</v>
      </c>
    </row>
    <row r="981" spans="2:4">
      <c r="B981" s="49">
        <v>44847</v>
      </c>
      <c r="C981" s="44">
        <f t="shared" si="2"/>
        <v>3.5099999999999785</v>
      </c>
      <c r="D981">
        <v>99.112750000000005</v>
      </c>
    </row>
    <row r="982" spans="2:4">
      <c r="B982" s="49">
        <v>44854</v>
      </c>
      <c r="C982" s="44">
        <f t="shared" si="2"/>
        <v>3.8199995604395429</v>
      </c>
      <c r="D982">
        <v>99.034389000000004</v>
      </c>
    </row>
    <row r="983" spans="2:4">
      <c r="B983" s="49">
        <v>44861</v>
      </c>
      <c r="C983" s="44">
        <f t="shared" si="2"/>
        <v>3.9999995604395586</v>
      </c>
      <c r="D983">
        <v>98.988889</v>
      </c>
    </row>
    <row r="984" spans="2:4">
      <c r="B984" s="49">
        <v>44868</v>
      </c>
      <c r="C984" s="44">
        <f t="shared" si="2"/>
        <v>4.0700017582417702</v>
      </c>
      <c r="D984">
        <v>98.971193999999997</v>
      </c>
    </row>
    <row r="985" spans="2:4">
      <c r="B985" s="49">
        <v>44875</v>
      </c>
      <c r="C985" s="44">
        <f t="shared" si="2"/>
        <v>4.1199982417582364</v>
      </c>
      <c r="D985">
        <v>98.958556000000002</v>
      </c>
    </row>
    <row r="986" spans="2:4">
      <c r="B986" s="49">
        <v>44882</v>
      </c>
      <c r="C986" s="44">
        <f t="shared" si="2"/>
        <v>4.1550013186813137</v>
      </c>
      <c r="D986">
        <v>98.949708000000001</v>
      </c>
    </row>
    <row r="987" spans="2:4">
      <c r="B987" s="49">
        <v>44890</v>
      </c>
      <c r="C987" s="44">
        <f t="shared" si="2"/>
        <v>4.1736263736264005</v>
      </c>
      <c r="D987">
        <v>98.944999999999993</v>
      </c>
    </row>
    <row r="988" spans="2:4">
      <c r="B988" s="49">
        <v>44896</v>
      </c>
      <c r="C988" s="44">
        <f t="shared" si="2"/>
        <v>4.2850008791208625</v>
      </c>
      <c r="D988">
        <v>98.916847000000004</v>
      </c>
    </row>
    <row r="989" spans="2:4">
      <c r="B989" s="49">
        <v>44903</v>
      </c>
      <c r="C989" s="44">
        <f t="shared" si="2"/>
        <v>4.2699995604395831</v>
      </c>
      <c r="D989">
        <v>98.920638999999994</v>
      </c>
    </row>
    <row r="990" spans="2:4">
      <c r="B990" s="49">
        <v>44910</v>
      </c>
      <c r="C990" s="44">
        <f t="shared" si="2"/>
        <v>4.2699995604395831</v>
      </c>
      <c r="D990">
        <v>98.920638999999994</v>
      </c>
    </row>
    <row r="991" spans="2:4">
      <c r="B991" s="49">
        <v>44917</v>
      </c>
      <c r="C991" s="44">
        <f t="shared" si="2"/>
        <v>4.2900013186813268</v>
      </c>
      <c r="D991">
        <v>98.915582999999998</v>
      </c>
    </row>
    <row r="992" spans="2:4">
      <c r="B992" s="49">
        <v>44924</v>
      </c>
      <c r="C992" s="44">
        <f t="shared" si="2"/>
        <v>4.3499986813186631</v>
      </c>
      <c r="D992">
        <v>98.900417000000004</v>
      </c>
    </row>
    <row r="993" spans="2:4">
      <c r="B993" s="49">
        <v>44931</v>
      </c>
      <c r="C993" s="44">
        <f t="shared" si="2"/>
        <v>4.4100000000000037</v>
      </c>
      <c r="D993">
        <v>98.885249999999999</v>
      </c>
    </row>
    <row r="994" spans="2:4">
      <c r="B994" s="12">
        <v>44938</v>
      </c>
      <c r="C994" s="44">
        <f t="shared" si="2"/>
        <v>4.5600013186812944</v>
      </c>
      <c r="D994">
        <v>98.847333000000006</v>
      </c>
    </row>
    <row r="995" spans="2:4">
      <c r="B995" s="12">
        <v>44945</v>
      </c>
      <c r="C995" s="44">
        <f t="shared" si="2"/>
        <v>4.5600013186812944</v>
      </c>
      <c r="D995">
        <v>98.847333000000006</v>
      </c>
    </row>
    <row r="996" spans="2:4">
      <c r="B996" s="12">
        <v>44952</v>
      </c>
      <c r="C996" s="44">
        <f t="shared" si="2"/>
        <v>4.574998681318684</v>
      </c>
      <c r="D996">
        <v>98.843541999999999</v>
      </c>
    </row>
    <row r="997" spans="2:4">
      <c r="B997" s="12">
        <v>44959</v>
      </c>
      <c r="C997" s="44">
        <f t="shared" si="2"/>
        <v>4.5950004395604269</v>
      </c>
      <c r="D997">
        <v>98.838486000000003</v>
      </c>
    </row>
    <row r="998" spans="2:4">
      <c r="B998" s="12">
        <v>44966</v>
      </c>
      <c r="C998" s="44">
        <f t="shared" si="2"/>
        <v>4.5900000000000194</v>
      </c>
      <c r="D998">
        <v>98.839749999999995</v>
      </c>
    </row>
    <row r="999" spans="2:4">
      <c r="B999" s="12">
        <v>44973</v>
      </c>
      <c r="C999" s="44">
        <f t="shared" si="2"/>
        <v>4.6800000000000272</v>
      </c>
      <c r="D999">
        <v>98.816999999999993</v>
      </c>
    </row>
    <row r="1000" spans="2:4">
      <c r="B1000" s="12">
        <v>44980</v>
      </c>
      <c r="C1000" s="44">
        <f t="shared" si="2"/>
        <v>4.7199995604395673</v>
      </c>
      <c r="D1000">
        <v>98.806888999999998</v>
      </c>
    </row>
    <row r="1001" spans="2:4">
      <c r="B1001" s="12">
        <v>44987</v>
      </c>
      <c r="C1001" s="44">
        <f t="shared" si="2"/>
        <v>4.7499982417582371</v>
      </c>
      <c r="D1001">
        <v>98.799306000000001</v>
      </c>
    </row>
    <row r="1002" spans="2:4">
      <c r="B1002" s="12">
        <v>44994</v>
      </c>
      <c r="C1002" s="44">
        <f t="shared" si="2"/>
        <v>4.7649995604395725</v>
      </c>
      <c r="D1002">
        <v>98.795513999999997</v>
      </c>
    </row>
    <row r="1003" spans="2:4">
      <c r="B1003" s="12">
        <v>45001</v>
      </c>
      <c r="C1003" s="44">
        <f t="shared" si="2"/>
        <v>4.7499982417582371</v>
      </c>
      <c r="D1003">
        <v>98.799306000000001</v>
      </c>
    </row>
    <row r="1004" spans="2:4">
      <c r="B1004" s="12">
        <v>45008</v>
      </c>
      <c r="C1004" s="44">
        <f t="shared" si="2"/>
        <v>4.6749995604395638</v>
      </c>
      <c r="D1004">
        <v>98.818263999999999</v>
      </c>
    </row>
    <row r="1005" spans="2:4">
      <c r="B1005" s="12">
        <v>45015</v>
      </c>
      <c r="C1005" s="44">
        <f t="shared" si="2"/>
        <v>4.6749995604395638</v>
      </c>
      <c r="D1005">
        <v>98.818263999999999</v>
      </c>
    </row>
    <row r="1006" spans="2:4">
      <c r="B1006" s="12">
        <v>45022</v>
      </c>
      <c r="C1006" s="44">
        <f t="shared" si="2"/>
        <v>4.780000879120907</v>
      </c>
      <c r="D1006">
        <v>98.791721999999993</v>
      </c>
    </row>
    <row r="1007" spans="2:4">
      <c r="B1007" s="12">
        <v>45029</v>
      </c>
      <c r="C1007" s="44">
        <f t="shared" si="2"/>
        <v>4.9799986813186647</v>
      </c>
      <c r="D1007">
        <v>98.741167000000004</v>
      </c>
    </row>
    <row r="1008" spans="2:4">
      <c r="B1008" s="12">
        <v>45036</v>
      </c>
      <c r="C1008" s="44">
        <f t="shared" si="2"/>
        <v>5.0799995604395436</v>
      </c>
      <c r="D1008">
        <v>98.715889000000004</v>
      </c>
    </row>
    <row r="1009" spans="2:4">
      <c r="B1009" s="12">
        <v>45043</v>
      </c>
      <c r="C1009" s="44">
        <f t="shared" si="2"/>
        <v>5.0649982417582642</v>
      </c>
      <c r="D1009">
        <v>98.719680999999994</v>
      </c>
    </row>
    <row r="1010" spans="2:4">
      <c r="B1010" s="12">
        <v>45050</v>
      </c>
      <c r="C1010" s="44">
        <f t="shared" si="2"/>
        <v>5.1199991208791404</v>
      </c>
      <c r="D1010">
        <v>98.705777999999995</v>
      </c>
    </row>
    <row r="1011" spans="2:4">
      <c r="B1011" s="12">
        <v>45057</v>
      </c>
      <c r="C1011" s="44">
        <f t="shared" si="2"/>
        <v>5.1400008791208833</v>
      </c>
      <c r="D1011">
        <v>98.700721999999999</v>
      </c>
    </row>
    <row r="1012" spans="2:4">
      <c r="B1012" s="12">
        <v>45064</v>
      </c>
      <c r="C1012" s="44">
        <f t="shared" si="2"/>
        <v>5.0600017582417474</v>
      </c>
      <c r="D1012">
        <v>98.720944000000003</v>
      </c>
    </row>
    <row r="1013" spans="2:4">
      <c r="B1013" s="12">
        <v>45071</v>
      </c>
      <c r="C1013" s="44">
        <f t="shared" si="2"/>
        <v>5.2499986813186883</v>
      </c>
      <c r="D1013">
        <v>98.672916999999998</v>
      </c>
    </row>
    <row r="1014" spans="2:4">
      <c r="B1014" s="12">
        <v>45078</v>
      </c>
      <c r="C1014" s="44">
        <f t="shared" si="2"/>
        <v>5.2999991208791002</v>
      </c>
      <c r="D1014">
        <v>98.660278000000005</v>
      </c>
    </row>
    <row r="1015" spans="2:4">
      <c r="B1015" s="12">
        <v>45085</v>
      </c>
      <c r="C1015" s="44">
        <f t="shared" si="2"/>
        <v>5.2200000000000202</v>
      </c>
      <c r="D1015">
        <v>98.680499999999995</v>
      </c>
    </row>
    <row r="1016" spans="2:4">
      <c r="B1016" s="12">
        <v>45092</v>
      </c>
      <c r="C1016" s="44">
        <f t="shared" si="2"/>
        <v>5.1500017582417543</v>
      </c>
      <c r="D1016">
        <v>98.698194000000001</v>
      </c>
    </row>
    <row r="1017" spans="2:4">
      <c r="B1017" s="12">
        <v>45099</v>
      </c>
      <c r="C1017" s="44">
        <f t="shared" si="2"/>
        <v>5.1300000000000123</v>
      </c>
      <c r="D1017">
        <v>98.703249999999997</v>
      </c>
    </row>
    <row r="1018" spans="2:4">
      <c r="B1018" s="12">
        <v>45106</v>
      </c>
      <c r="C1018" s="44">
        <f t="shared" si="2"/>
        <v>5.1800004395604233</v>
      </c>
      <c r="D1018">
        <v>98.690611000000004</v>
      </c>
    </row>
    <row r="1019" spans="2:4">
      <c r="B1019" s="12">
        <v>45113</v>
      </c>
      <c r="C1019" s="44">
        <f t="shared" si="2"/>
        <v>5.2300008791208912</v>
      </c>
      <c r="D1019">
        <v>98.677971999999997</v>
      </c>
    </row>
    <row r="1020" spans="2:4">
      <c r="B1020" s="12">
        <v>45117</v>
      </c>
      <c r="C1020" s="44">
        <v>5.2499986813186883</v>
      </c>
      <c r="D1020">
        <v>98.672916999999998</v>
      </c>
    </row>
    <row r="1021" spans="2:4">
      <c r="B1021" s="1">
        <v>45124</v>
      </c>
      <c r="C1021">
        <v>5.2499986813186883</v>
      </c>
      <c r="D1021">
        <v>98.672916999999998</v>
      </c>
    </row>
    <row r="1022" spans="2:4">
      <c r="B1022" s="1">
        <v>45131</v>
      </c>
      <c r="C1022">
        <v>5.2700004395604312</v>
      </c>
      <c r="D1022">
        <v>98.667861000000002</v>
      </c>
    </row>
    <row r="1023" spans="2:4">
      <c r="B1023" s="1">
        <v>45138</v>
      </c>
      <c r="C1023">
        <v>5.2800013186813031</v>
      </c>
      <c r="D1023">
        <v>98.665333000000004</v>
      </c>
    </row>
    <row r="1024" spans="2:4">
      <c r="B1024" s="1">
        <v>45145</v>
      </c>
      <c r="C1024">
        <v>5.2899982417582283</v>
      </c>
      <c r="D1024">
        <v>98.662806000000003</v>
      </c>
    </row>
    <row r="1025" spans="2:4">
      <c r="B1025" s="1">
        <v>45152</v>
      </c>
      <c r="C1025">
        <v>5.2949986813186927</v>
      </c>
      <c r="D1025">
        <v>98.661541999999997</v>
      </c>
    </row>
    <row r="1026" spans="2:4">
      <c r="B1026" s="1">
        <v>45159</v>
      </c>
      <c r="C1026">
        <v>5.358240000000003</v>
      </c>
      <c r="D1026">
        <v>98.645555999999999</v>
      </c>
    </row>
    <row r="1027" spans="2:4">
      <c r="B1027" s="1">
        <v>45166</v>
      </c>
      <c r="C1027">
        <v>5.3399986813186961</v>
      </c>
      <c r="D1027">
        <v>98.650166999999996</v>
      </c>
    </row>
    <row r="1028" spans="2:4">
      <c r="B1028" s="12">
        <v>45174</v>
      </c>
      <c r="C1028" s="44">
        <v>5.3150004395604356</v>
      </c>
      <c r="D1028">
        <v>98.656486000000001</v>
      </c>
    </row>
    <row r="1029" spans="2:4">
      <c r="B1029" s="12">
        <v>45180</v>
      </c>
      <c r="C1029" s="44">
        <v>5.3150004395604356</v>
      </c>
      <c r="D1029">
        <v>98.656486000000001</v>
      </c>
    </row>
    <row r="1030" spans="2:4">
      <c r="B1030" s="12">
        <v>45187</v>
      </c>
      <c r="C1030" s="44">
        <v>5.3150004395604356</v>
      </c>
      <c r="D1030">
        <v>98.656486000000001</v>
      </c>
    </row>
    <row r="1031" spans="2:4">
      <c r="B1031" s="12">
        <v>45194</v>
      </c>
      <c r="C1031" s="44">
        <v>5.3300017582417709</v>
      </c>
      <c r="D1031">
        <v>98.652693999999997</v>
      </c>
    </row>
    <row r="1032" spans="2:4">
      <c r="B1032" s="12">
        <v>45201</v>
      </c>
      <c r="C1032" s="44">
        <v>5.3449991208791037</v>
      </c>
      <c r="D1032">
        <v>98.648903000000004</v>
      </c>
    </row>
    <row r="1033" spans="2:4">
      <c r="B1033" s="12">
        <v>45209</v>
      </c>
      <c r="C1033" s="44">
        <v>5.3399986813186961</v>
      </c>
      <c r="D1033">
        <v>98.650166999999996</v>
      </c>
    </row>
    <row r="1034" spans="2:4">
      <c r="B1034" s="12">
        <v>45215</v>
      </c>
      <c r="C1034" s="44">
        <v>5.3399986813186961</v>
      </c>
      <c r="D1034">
        <v>98.650166999999996</v>
      </c>
    </row>
    <row r="1035" spans="2:4">
      <c r="B1035" s="12">
        <v>45222</v>
      </c>
      <c r="C1035" s="44">
        <v>5.310000000000028</v>
      </c>
      <c r="D1035">
        <v>98.657749999999993</v>
      </c>
    </row>
    <row r="1036" spans="2:4">
      <c r="B1036" s="12">
        <v>45229</v>
      </c>
      <c r="C1036" s="44">
        <v>5.3250013186813074</v>
      </c>
      <c r="D1036">
        <v>98.653958000000003</v>
      </c>
    </row>
    <row r="1037" spans="2:4">
      <c r="B1037" s="12">
        <v>45236</v>
      </c>
      <c r="C1037" s="44">
        <v>5.2850017582417674</v>
      </c>
      <c r="D1037">
        <v>98.664068999999998</v>
      </c>
    </row>
    <row r="1038" spans="2:4">
      <c r="B1038" s="12">
        <v>45243</v>
      </c>
      <c r="C1038" s="44">
        <v>5.2850017582417674</v>
      </c>
      <c r="D1038">
        <v>98.664068999999998</v>
      </c>
    </row>
    <row r="1039" spans="2:4">
      <c r="B1039" s="12">
        <v>45250</v>
      </c>
      <c r="C1039" s="44">
        <v>5.2120879120878945</v>
      </c>
      <c r="D1039">
        <v>98.682500000000005</v>
      </c>
    </row>
    <row r="1040" spans="2:4">
      <c r="B1040" s="12">
        <v>45257</v>
      </c>
      <c r="C1040" s="44">
        <v>5.2800013186813031</v>
      </c>
      <c r="D1040">
        <v>98.665333000000004</v>
      </c>
    </row>
    <row r="1041" spans="2:4">
      <c r="B1041" s="12">
        <v>45264</v>
      </c>
      <c r="C1041" s="44">
        <v>5.2499986813186883</v>
      </c>
      <c r="D1041">
        <v>98.672916999999998</v>
      </c>
    </row>
    <row r="1042" spans="2:4">
      <c r="B1042" s="12">
        <v>45271</v>
      </c>
      <c r="C1042" s="44">
        <v>5.2599995604395602</v>
      </c>
      <c r="D1042">
        <v>98.670389</v>
      </c>
    </row>
    <row r="1043" spans="2:4">
      <c r="B1043" s="12">
        <v>45278</v>
      </c>
      <c r="C1043" s="44">
        <v>5.2599995604395602</v>
      </c>
      <c r="D1043">
        <v>98.670389</v>
      </c>
    </row>
    <row r="1044" spans="2:4">
      <c r="B1044" s="12">
        <v>45286</v>
      </c>
      <c r="C1044" s="44">
        <v>5.2599995604395602</v>
      </c>
      <c r="D1044">
        <v>98.670389</v>
      </c>
    </row>
    <row r="1045" spans="2:4">
      <c r="B1045" s="12">
        <v>45293</v>
      </c>
      <c r="C1045" s="44">
        <v>5.2449982417582248</v>
      </c>
      <c r="D1045">
        <v>98.674181000000004</v>
      </c>
    </row>
    <row r="1046" spans="2:4">
      <c r="B1046" s="12">
        <v>45295</v>
      </c>
      <c r="C1046" s="44">
        <v>5.2449982417582248</v>
      </c>
      <c r="D1046">
        <v>98.674181000000004</v>
      </c>
    </row>
    <row r="1047" spans="2:4">
      <c r="B1047" s="12">
        <v>45302</v>
      </c>
      <c r="C1047" s="44">
        <v>5.2350013186812987</v>
      </c>
      <c r="D1047">
        <v>98.676708000000005</v>
      </c>
    </row>
    <row r="1048" spans="2:4">
      <c r="B1048" s="12">
        <v>45309</v>
      </c>
      <c r="C1048">
        <v>5.2250004395604277</v>
      </c>
      <c r="D1048">
        <v>98.679236000000003</v>
      </c>
    </row>
    <row r="1049" spans="2:4">
      <c r="B1049" s="12">
        <v>45316</v>
      </c>
      <c r="C1049">
        <v>5.2250004395604277</v>
      </c>
      <c r="D1049">
        <v>98.679236000000003</v>
      </c>
    </row>
    <row r="1050" spans="2:4">
      <c r="B1050" s="12">
        <v>45323</v>
      </c>
      <c r="C1050">
        <v>5.2099991208791483</v>
      </c>
      <c r="D1050">
        <v>98.683027999999993</v>
      </c>
    </row>
    <row r="1051" spans="2:4">
      <c r="B1051" s="12">
        <v>45330</v>
      </c>
      <c r="C1051">
        <v>5.2350013186812987</v>
      </c>
      <c r="D1051">
        <v>98.676708000000005</v>
      </c>
    </row>
    <row r="1052" spans="2:4">
      <c r="B1052" s="12">
        <v>45337</v>
      </c>
      <c r="C1052">
        <v>5.2300008791208912</v>
      </c>
      <c r="D1052">
        <v>98.677971999999997</v>
      </c>
    </row>
    <row r="1053" spans="2:4">
      <c r="B1053" s="12">
        <v>45344</v>
      </c>
      <c r="C1053">
        <v>5.2300008791208912</v>
      </c>
      <c r="D1053">
        <v>98.677971999999997</v>
      </c>
    </row>
    <row r="1054" spans="2:4">
      <c r="B1054" s="12">
        <v>45351</v>
      </c>
      <c r="C1054">
        <v>5.2549991208790958</v>
      </c>
      <c r="D1054">
        <v>98.671653000000006</v>
      </c>
    </row>
    <row r="1055" spans="2:4">
      <c r="B1055" s="12">
        <v>45358</v>
      </c>
      <c r="C1055">
        <v>5.2400017582417631</v>
      </c>
      <c r="D1055">
        <v>98.675443999999999</v>
      </c>
    </row>
    <row r="1056" spans="2:4">
      <c r="B1056" s="12">
        <v>45365</v>
      </c>
      <c r="C1056">
        <v>5.2499986813186883</v>
      </c>
      <c r="D1056">
        <v>98.672916999999998</v>
      </c>
    </row>
    <row r="1057" spans="2:4">
      <c r="B1057" s="12">
        <v>45372</v>
      </c>
      <c r="C1057">
        <v>5.2449982417582248</v>
      </c>
      <c r="D1057">
        <v>98.674181000000004</v>
      </c>
    </row>
    <row r="1058" spans="2:4">
      <c r="B1058" s="12">
        <v>45379</v>
      </c>
      <c r="C1058">
        <v>5.2300008791208912</v>
      </c>
      <c r="D1058">
        <v>98.677971999999997</v>
      </c>
    </row>
    <row r="1059" spans="2:4">
      <c r="B1059" s="12">
        <v>45386</v>
      </c>
      <c r="C1059">
        <v>5.2874742857142918</v>
      </c>
      <c r="D1059">
        <v>98.663443999999998</v>
      </c>
    </row>
    <row r="1060" spans="2:4">
      <c r="B1060" s="12">
        <v>45393</v>
      </c>
      <c r="C1060">
        <v>5.2250004395604277</v>
      </c>
      <c r="D1060">
        <v>98.679236000000003</v>
      </c>
    </row>
    <row r="1061" spans="2:4">
      <c r="B1061" s="12">
        <v>45400</v>
      </c>
      <c r="C1061">
        <v>5.2499986813186883</v>
      </c>
      <c r="D1061">
        <v>98.672916999999998</v>
      </c>
    </row>
  </sheetData>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Charts</vt:lpstr>
      </vt:variant>
      <vt:variant>
        <vt:i4>2</vt:i4>
      </vt:variant>
    </vt:vector>
  </HeadingPairs>
  <TitlesOfParts>
    <vt:vector size="16" baseType="lpstr">
      <vt:lpstr>Readme</vt:lpstr>
      <vt:lpstr>Sheet2</vt:lpstr>
      <vt:lpstr>Sheet1</vt:lpstr>
      <vt:lpstr>Master</vt:lpstr>
      <vt:lpstr>BITO-IV</vt:lpstr>
      <vt:lpstr>ETF_OP_Fee</vt:lpstr>
      <vt:lpstr>BITXeom</vt:lpstr>
      <vt:lpstr>Dividends</vt:lpstr>
      <vt:lpstr>Tbills</vt:lpstr>
      <vt:lpstr>H_SPBTFDUE</vt:lpstr>
      <vt:lpstr>BTC-Web</vt:lpstr>
      <vt:lpstr>BITX-Web</vt:lpstr>
      <vt:lpstr>ETH-Web</vt:lpstr>
      <vt:lpstr>ETHU-Web</vt:lpstr>
      <vt:lpstr>Chart1</vt:lpstr>
      <vt:lpstr>Chart2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Vance</dc:creator>
  <cp:lastModifiedBy>Vance Harwood</cp:lastModifiedBy>
  <cp:lastPrinted>2015-10-19T22:51:02Z</cp:lastPrinted>
  <dcterms:created xsi:type="dcterms:W3CDTF">2012-02-29T21:22:30Z</dcterms:created>
  <dcterms:modified xsi:type="dcterms:W3CDTF">2024-09-26T17:14:25Z</dcterms:modified>
</cp:coreProperties>
</file>